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filterPrivacy="1" defaultThemeVersion="124226"/>
  <xr:revisionPtr revIDLastSave="0" documentId="13_ncr:1_{818AFB7F-7D60-40B2-8817-B439CB4C348F}" xr6:coauthVersionLast="45" xr6:coauthVersionMax="45" xr10:uidLastSave="{00000000-0000-0000-0000-000000000000}"/>
  <bookViews>
    <workbookView xWindow="-90" yWindow="-90" windowWidth="19380" windowHeight="10380" xr2:uid="{00000000-000D-0000-FFFF-FFFF00000000}"/>
  </bookViews>
  <sheets>
    <sheet name="READ ME" sheetId="20" r:id="rId1"/>
    <sheet name="name_mapping" sheetId="3" r:id="rId2"/>
    <sheet name="resolve_2018" sheetId="1" r:id="rId3"/>
    <sheet name="resolve_2019" sheetId="2" r:id="rId4"/>
    <sheet name="assign_old_new" sheetId="7" r:id="rId5"/>
    <sheet name="latlongs" sheetId="9" r:id="rId6"/>
    <sheet name="nqc" sheetId="10" r:id="rId7"/>
    <sheet name="Grid GenerationQueue" sheetId="11" r:id="rId8"/>
    <sheet name="clean_new_list" sheetId="5" r:id="rId9"/>
    <sheet name="relevant_resources" sheetId="4" r:id="rId10"/>
    <sheet name="2020_BaselineNew_LatLong_TxZone" sheetId="15" r:id="rId11"/>
    <sheet name="NewBaselineSumByZone" sheetId="18" r:id="rId12"/>
    <sheet name="NewBaselineSumByRESOLVEResource" sheetId="16" r:id="rId13"/>
    <sheet name="2018PSP_at_Mar2019" sheetId="19" r:id="rId14"/>
  </sheets>
  <definedNames>
    <definedName name="_xlnm._FilterDatabase" localSheetId="4" hidden="1">assign_old_new!$A$1:$F$103</definedName>
    <definedName name="_xlnm._FilterDatabase" localSheetId="8" hidden="1">clean_new_list!$A$1:$P$58</definedName>
    <definedName name="_xlnm._FilterDatabase" localSheetId="7" hidden="1">'Grid GenerationQueue'!$A$4:$Y$306</definedName>
    <definedName name="_xlnm._FilterDatabase" localSheetId="12" hidden="1">NewBaselineSumByRESOLVEResource!$A$2:$F$69</definedName>
    <definedName name="_xlnm._FilterDatabase" localSheetId="9" hidden="1">relevant_resources!$A$1:$B$91</definedName>
    <definedName name="_xlnm._FilterDatabase" localSheetId="2" hidden="1">resolve_2018!$A$1:$AB$1352</definedName>
    <definedName name="_xlnm._FilterDatabase" localSheetId="3" hidden="1">resolve_2019!$A$1:$V$3946</definedName>
    <definedName name="_xlnm.Print_Titles" localSheetId="7">'Grid GenerationQueue'!$1:$4</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0" i="16" l="1"/>
  <c r="T58" i="5" l="1"/>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E50" i="16" l="1"/>
  <c r="D67" i="16" l="1"/>
  <c r="D66" i="16"/>
  <c r="D65" i="16"/>
  <c r="D64" i="16"/>
  <c r="D63" i="16"/>
  <c r="D62" i="16"/>
  <c r="D61" i="16"/>
  <c r="D60" i="16"/>
  <c r="D59" i="16"/>
  <c r="D58" i="16"/>
  <c r="D57" i="16"/>
  <c r="D56" i="16"/>
  <c r="D55" i="16"/>
  <c r="D54" i="16"/>
  <c r="D53" i="16"/>
  <c r="D52" i="16"/>
  <c r="D51" i="16"/>
  <c r="C4" i="16"/>
  <c r="F4" i="16" s="1"/>
  <c r="C5" i="16"/>
  <c r="F5" i="16" s="1"/>
  <c r="C6" i="16"/>
  <c r="F6" i="16" s="1"/>
  <c r="C7" i="16"/>
  <c r="F7" i="16" s="1"/>
  <c r="C8" i="16"/>
  <c r="F8" i="16" s="1"/>
  <c r="C9" i="16"/>
  <c r="F9" i="16" s="1"/>
  <c r="C10" i="16"/>
  <c r="F10" i="16" s="1"/>
  <c r="C11" i="16"/>
  <c r="F11" i="16" s="1"/>
  <c r="C12" i="16"/>
  <c r="F12" i="16" s="1"/>
  <c r="C13" i="16"/>
  <c r="F13" i="16" s="1"/>
  <c r="C14" i="16"/>
  <c r="F14" i="16" s="1"/>
  <c r="C15" i="16"/>
  <c r="F15" i="16" s="1"/>
  <c r="C16" i="16"/>
  <c r="F16" i="16" s="1"/>
  <c r="C17" i="16"/>
  <c r="F17" i="16" s="1"/>
  <c r="C18" i="16"/>
  <c r="F18" i="16" s="1"/>
  <c r="C19" i="16"/>
  <c r="F19" i="16" s="1"/>
  <c r="C20" i="16"/>
  <c r="F20" i="16" s="1"/>
  <c r="C21" i="16"/>
  <c r="F21" i="16" s="1"/>
  <c r="C22" i="16"/>
  <c r="F22" i="16" s="1"/>
  <c r="C23" i="16"/>
  <c r="F23" i="16" s="1"/>
  <c r="C24" i="16"/>
  <c r="F24" i="16" s="1"/>
  <c r="C25" i="16"/>
  <c r="F25" i="16" s="1"/>
  <c r="C26" i="16"/>
  <c r="F26" i="16" s="1"/>
  <c r="C27" i="16"/>
  <c r="F27" i="16" s="1"/>
  <c r="C28" i="16"/>
  <c r="F28" i="16" s="1"/>
  <c r="C29" i="16"/>
  <c r="F29" i="16" s="1"/>
  <c r="C30" i="16"/>
  <c r="F30" i="16" s="1"/>
  <c r="C31" i="16"/>
  <c r="F31" i="16" s="1"/>
  <c r="C32" i="16"/>
  <c r="F32" i="16" s="1"/>
  <c r="C33" i="16"/>
  <c r="F33" i="16" s="1"/>
  <c r="C34" i="16"/>
  <c r="F34" i="16" s="1"/>
  <c r="C35" i="16"/>
  <c r="F35" i="16" s="1"/>
  <c r="C36" i="16"/>
  <c r="F36" i="16" s="1"/>
  <c r="C37" i="16"/>
  <c r="F37" i="16" s="1"/>
  <c r="C38" i="16"/>
  <c r="F38" i="16" s="1"/>
  <c r="C39" i="16"/>
  <c r="F39" i="16" s="1"/>
  <c r="C40" i="16"/>
  <c r="F40" i="16" s="1"/>
  <c r="C41" i="16"/>
  <c r="F41" i="16" s="1"/>
  <c r="C42" i="16"/>
  <c r="F42" i="16" s="1"/>
  <c r="C43" i="16"/>
  <c r="F43" i="16" s="1"/>
  <c r="C44" i="16"/>
  <c r="F44" i="16" s="1"/>
  <c r="C45" i="16"/>
  <c r="F45" i="16" s="1"/>
  <c r="C46" i="16"/>
  <c r="C47" i="16"/>
  <c r="F47" i="16" s="1"/>
  <c r="C48" i="16"/>
  <c r="F48" i="16" s="1"/>
  <c r="C49" i="16"/>
  <c r="F49" i="16" s="1"/>
  <c r="C51" i="16"/>
  <c r="F51" i="16" s="1"/>
  <c r="C52" i="16"/>
  <c r="F52" i="16" s="1"/>
  <c r="C53" i="16"/>
  <c r="F53" i="16" s="1"/>
  <c r="C54" i="16"/>
  <c r="F54" i="16" s="1"/>
  <c r="C55" i="16"/>
  <c r="F55" i="16" s="1"/>
  <c r="C56" i="16"/>
  <c r="F56" i="16" s="1"/>
  <c r="C57" i="16"/>
  <c r="F57" i="16" s="1"/>
  <c r="C58" i="16"/>
  <c r="F58" i="16" s="1"/>
  <c r="C59" i="16"/>
  <c r="F59" i="16" s="1"/>
  <c r="C60" i="16"/>
  <c r="F60" i="16" s="1"/>
  <c r="C61" i="16"/>
  <c r="F61" i="16" s="1"/>
  <c r="C62" i="16"/>
  <c r="F62" i="16" s="1"/>
  <c r="C63" i="16"/>
  <c r="F63" i="16" s="1"/>
  <c r="C64" i="16"/>
  <c r="F64" i="16" s="1"/>
  <c r="C65" i="16"/>
  <c r="F65" i="16" s="1"/>
  <c r="C66" i="16"/>
  <c r="F66" i="16" s="1"/>
  <c r="C67" i="16"/>
  <c r="F67" i="16" s="1"/>
  <c r="C3" i="16"/>
  <c r="F3" i="16" s="1"/>
  <c r="D3" i="16" l="1"/>
  <c r="E3" i="16" s="1"/>
  <c r="E51" i="16"/>
  <c r="D10" i="16"/>
  <c r="E10" i="16" s="1"/>
  <c r="D42" i="16"/>
  <c r="E42" i="16" s="1"/>
  <c r="E66" i="16"/>
  <c r="E58" i="16"/>
  <c r="D41" i="16"/>
  <c r="E41" i="16" s="1"/>
  <c r="D33" i="16"/>
  <c r="E33" i="16" s="1"/>
  <c r="D25" i="16"/>
  <c r="E25" i="16" s="1"/>
  <c r="D9" i="16"/>
  <c r="E9" i="16" s="1"/>
  <c r="E59" i="16"/>
  <c r="D18" i="16"/>
  <c r="E65" i="16"/>
  <c r="E57" i="16"/>
  <c r="E64" i="16"/>
  <c r="E56" i="16"/>
  <c r="E67" i="16"/>
  <c r="D37" i="16"/>
  <c r="E37" i="16" s="1"/>
  <c r="E54" i="16"/>
  <c r="E62" i="16"/>
  <c r="E63" i="16"/>
  <c r="E55" i="16"/>
  <c r="D34" i="16"/>
  <c r="E34" i="16" s="1"/>
  <c r="D48" i="16"/>
  <c r="E48" i="16" s="1"/>
  <c r="D40" i="16"/>
  <c r="E40" i="16" s="1"/>
  <c r="D32" i="16"/>
  <c r="E32" i="16" s="1"/>
  <c r="D24" i="16"/>
  <c r="E24" i="16" s="1"/>
  <c r="D16" i="16"/>
  <c r="E16" i="16" s="1"/>
  <c r="D8" i="16"/>
  <c r="E8" i="16" s="1"/>
  <c r="E18" i="16"/>
  <c r="D47" i="16"/>
  <c r="E47" i="16" s="1"/>
  <c r="D39" i="16"/>
  <c r="E39" i="16" s="1"/>
  <c r="D31" i="16"/>
  <c r="E31" i="16" s="1"/>
  <c r="D23" i="16"/>
  <c r="E23" i="16" s="1"/>
  <c r="D15" i="16"/>
  <c r="E15" i="16" s="1"/>
  <c r="D7" i="16"/>
  <c r="E7" i="16" s="1"/>
  <c r="D38" i="16"/>
  <c r="E38" i="16" s="1"/>
  <c r="D14" i="16"/>
  <c r="E14" i="16" s="1"/>
  <c r="D6" i="16"/>
  <c r="E6" i="16" s="1"/>
  <c r="D45" i="16"/>
  <c r="E45" i="16" s="1"/>
  <c r="D29" i="16"/>
  <c r="E29" i="16" s="1"/>
  <c r="D5" i="16"/>
  <c r="E5" i="16" s="1"/>
  <c r="E61" i="16"/>
  <c r="E53" i="16"/>
  <c r="D36" i="16"/>
  <c r="E36" i="16" s="1"/>
  <c r="D28" i="16"/>
  <c r="E28" i="16" s="1"/>
  <c r="D20" i="16"/>
  <c r="E20" i="16" s="1"/>
  <c r="D12" i="16"/>
  <c r="E12" i="16" s="1"/>
  <c r="C68" i="16"/>
  <c r="E60" i="16"/>
  <c r="E52" i="16"/>
  <c r="D43" i="16"/>
  <c r="E43" i="16" s="1"/>
  <c r="D35" i="16"/>
  <c r="E35" i="16" s="1"/>
  <c r="D27" i="16"/>
  <c r="E27" i="16" s="1"/>
  <c r="D19" i="16"/>
  <c r="E19" i="16" s="1"/>
  <c r="D11" i="16"/>
  <c r="E11" i="16" s="1"/>
  <c r="Q38" i="5" l="1"/>
  <c r="Q25" i="5"/>
  <c r="Q28" i="5"/>
  <c r="Q29" i="5"/>
  <c r="Q30" i="5"/>
  <c r="Q31" i="5"/>
  <c r="Q32" i="5"/>
  <c r="Q33" i="5"/>
  <c r="Q34" i="5"/>
  <c r="Q39" i="5"/>
  <c r="Q40" i="5"/>
  <c r="Q42" i="5"/>
  <c r="Q43" i="5"/>
  <c r="Q44" i="5"/>
  <c r="Q46" i="5"/>
  <c r="Q47" i="5"/>
  <c r="Q49" i="5"/>
  <c r="Q50" i="5"/>
  <c r="Q51" i="5"/>
  <c r="Q52" i="5"/>
  <c r="Q53" i="5"/>
  <c r="Q54" i="5"/>
  <c r="Q57" i="5"/>
  <c r="Q5" i="5"/>
  <c r="Q7" i="5"/>
  <c r="Q8" i="5"/>
  <c r="Q9" i="5"/>
  <c r="Q10" i="5"/>
  <c r="Q11" i="5"/>
  <c r="Q12" i="5"/>
  <c r="Q13" i="5"/>
  <c r="Q14" i="5"/>
  <c r="Q15" i="5"/>
  <c r="Q16" i="5"/>
  <c r="Q17" i="5"/>
  <c r="Q19" i="5"/>
  <c r="Q21" i="5"/>
  <c r="Q22" i="5"/>
  <c r="Q23" i="5"/>
  <c r="Q24" i="5"/>
  <c r="Q4" i="5"/>
  <c r="B46" i="16"/>
  <c r="B26" i="16"/>
  <c r="B44" i="16"/>
  <c r="B17" i="16"/>
  <c r="B4" i="16"/>
  <c r="B13" i="16"/>
  <c r="B21" i="16"/>
  <c r="B49" i="16"/>
  <c r="B22" i="16"/>
  <c r="B30" i="16"/>
  <c r="D30" i="16" l="1"/>
  <c r="E30" i="16" s="1"/>
  <c r="D22" i="16"/>
  <c r="E22" i="16" s="1"/>
  <c r="D49" i="16"/>
  <c r="E49" i="16" s="1"/>
  <c r="D21" i="16"/>
  <c r="E21" i="16" s="1"/>
  <c r="D13" i="16"/>
  <c r="E13" i="16" s="1"/>
  <c r="D4" i="16"/>
  <c r="E4" i="16" s="1"/>
  <c r="D17" i="16"/>
  <c r="E17" i="16" s="1"/>
  <c r="D44" i="16"/>
  <c r="E44" i="16" s="1"/>
  <c r="D26" i="16"/>
  <c r="E26" i="16" s="1"/>
  <c r="D46" i="16"/>
  <c r="E46" i="16"/>
  <c r="B68" i="16"/>
  <c r="B16" i="5"/>
  <c r="B17" i="5"/>
  <c r="B18" i="5"/>
  <c r="B19" i="5"/>
  <c r="B20" i="5"/>
  <c r="B21" i="5"/>
  <c r="B22" i="5"/>
  <c r="B23" i="5"/>
  <c r="B24" i="5"/>
  <c r="B25" i="5"/>
  <c r="B26" i="5"/>
  <c r="B27" i="5"/>
  <c r="B28" i="5"/>
  <c r="B29" i="5"/>
  <c r="B30" i="5"/>
  <c r="B31" i="5"/>
  <c r="B32" i="5"/>
  <c r="B33" i="5"/>
  <c r="B34" i="5"/>
  <c r="B43" i="5"/>
  <c r="B44" i="5"/>
  <c r="B45" i="5"/>
  <c r="B46" i="5"/>
  <c r="B47" i="5"/>
  <c r="B48" i="5"/>
  <c r="B49" i="5"/>
  <c r="B50" i="5"/>
  <c r="B51" i="5"/>
  <c r="B52" i="5"/>
  <c r="B53" i="5"/>
  <c r="B54" i="5"/>
  <c r="B55" i="5"/>
  <c r="B56" i="5"/>
  <c r="B57" i="5"/>
  <c r="B58" i="5"/>
  <c r="B36" i="5"/>
  <c r="B37" i="5"/>
  <c r="B38" i="5"/>
  <c r="B39" i="5"/>
  <c r="B40" i="5"/>
  <c r="B41" i="5"/>
  <c r="B42" i="5"/>
  <c r="B35" i="5"/>
  <c r="F68" i="16" l="1"/>
  <c r="D68" i="16"/>
  <c r="D69" i="16" s="1"/>
  <c r="E69" i="16" s="1"/>
  <c r="J6" i="5"/>
  <c r="J4" i="5"/>
  <c r="J2" i="5"/>
  <c r="I2" i="5"/>
  <c r="I4" i="5"/>
  <c r="I5" i="5"/>
  <c r="I6" i="5"/>
  <c r="I7" i="5"/>
  <c r="I8" i="5"/>
  <c r="I9" i="5"/>
  <c r="I10" i="5"/>
  <c r="I11" i="5"/>
  <c r="I12" i="5"/>
  <c r="I13" i="5"/>
  <c r="I14" i="5"/>
  <c r="I15" i="5"/>
  <c r="E2" i="5"/>
  <c r="E17" i="5"/>
  <c r="M17" i="5" s="1"/>
  <c r="E3" i="5"/>
  <c r="E4" i="5"/>
  <c r="E5" i="5"/>
  <c r="E18" i="5"/>
  <c r="M18" i="5" s="1"/>
  <c r="E19" i="5"/>
  <c r="M19" i="5" s="1"/>
  <c r="E6" i="5"/>
  <c r="E20" i="5"/>
  <c r="M20" i="5" s="1"/>
  <c r="E21" i="5"/>
  <c r="M21" i="5" s="1"/>
  <c r="E22" i="5"/>
  <c r="M22" i="5" s="1"/>
  <c r="E23" i="5"/>
  <c r="M23" i="5" s="1"/>
  <c r="E24" i="5"/>
  <c r="M24" i="5" s="1"/>
  <c r="E25" i="5"/>
  <c r="M25" i="5" s="1"/>
  <c r="E26" i="5"/>
  <c r="M26" i="5" s="1"/>
  <c r="E27" i="5"/>
  <c r="M27" i="5" s="1"/>
  <c r="E7" i="5"/>
  <c r="E8" i="5"/>
  <c r="E9" i="5"/>
  <c r="E10" i="5"/>
  <c r="M10" i="5" s="1"/>
  <c r="E28" i="5"/>
  <c r="M28" i="5" s="1"/>
  <c r="E29" i="5"/>
  <c r="M29" i="5" s="1"/>
  <c r="E30" i="5"/>
  <c r="M30" i="5" s="1"/>
  <c r="E31" i="5"/>
  <c r="M31" i="5" s="1"/>
  <c r="E32" i="5"/>
  <c r="M32" i="5" s="1"/>
  <c r="E33" i="5"/>
  <c r="M33" i="5" s="1"/>
  <c r="E34" i="5"/>
  <c r="M34" i="5" s="1"/>
  <c r="E35" i="5"/>
  <c r="M35" i="5" s="1"/>
  <c r="E36" i="5"/>
  <c r="M36" i="5" s="1"/>
  <c r="E37" i="5"/>
  <c r="M37" i="5" s="1"/>
  <c r="E38" i="5"/>
  <c r="M38" i="5" s="1"/>
  <c r="E39" i="5"/>
  <c r="M39" i="5" s="1"/>
  <c r="E40" i="5"/>
  <c r="M40" i="5" s="1"/>
  <c r="E41" i="5"/>
  <c r="M41" i="5" s="1"/>
  <c r="E42" i="5"/>
  <c r="M42" i="5" s="1"/>
  <c r="E43" i="5"/>
  <c r="M43" i="5" s="1"/>
  <c r="E44" i="5"/>
  <c r="M44" i="5" s="1"/>
  <c r="E45" i="5"/>
  <c r="M45" i="5" s="1"/>
  <c r="E46" i="5"/>
  <c r="M46" i="5" s="1"/>
  <c r="E47" i="5"/>
  <c r="M47" i="5" s="1"/>
  <c r="E48" i="5"/>
  <c r="M48" i="5" s="1"/>
  <c r="E11" i="5"/>
  <c r="E12" i="5"/>
  <c r="E13" i="5"/>
  <c r="M13" i="5" s="1"/>
  <c r="E14" i="5"/>
  <c r="E15" i="5"/>
  <c r="E49" i="5"/>
  <c r="M49" i="5" s="1"/>
  <c r="E50" i="5"/>
  <c r="M50" i="5" s="1"/>
  <c r="E51" i="5"/>
  <c r="M51" i="5" s="1"/>
  <c r="E52" i="5"/>
  <c r="M52" i="5" s="1"/>
  <c r="E53" i="5"/>
  <c r="M53" i="5" s="1"/>
  <c r="E54" i="5"/>
  <c r="M54" i="5" s="1"/>
  <c r="E55" i="5"/>
  <c r="M55" i="5" s="1"/>
  <c r="E56" i="5"/>
  <c r="M56" i="5" s="1"/>
  <c r="E57" i="5"/>
  <c r="M57" i="5" s="1"/>
  <c r="E58" i="5"/>
  <c r="M58" i="5" s="1"/>
  <c r="E16" i="5"/>
  <c r="M16" i="5" s="1"/>
  <c r="E68" i="16" l="1"/>
  <c r="M15" i="5"/>
  <c r="M4" i="5"/>
  <c r="M7" i="5"/>
  <c r="M12" i="5"/>
  <c r="M9" i="5"/>
  <c r="M11" i="5"/>
  <c r="M8" i="5"/>
  <c r="M14" i="5"/>
  <c r="G58" i="5" l="1"/>
  <c r="F58" i="5"/>
  <c r="D58" i="5"/>
  <c r="G57" i="5"/>
  <c r="F57" i="5"/>
  <c r="D57" i="5"/>
  <c r="G56" i="5"/>
  <c r="F56" i="5"/>
  <c r="D56" i="5"/>
  <c r="G55" i="5"/>
  <c r="F55" i="5"/>
  <c r="D55" i="5"/>
  <c r="G54" i="5"/>
  <c r="F54" i="5"/>
  <c r="D54" i="5"/>
  <c r="G53" i="5"/>
  <c r="F53" i="5"/>
  <c r="D53" i="5"/>
  <c r="G52" i="5"/>
  <c r="F52" i="5"/>
  <c r="D52" i="5"/>
  <c r="G51" i="5"/>
  <c r="F51" i="5"/>
  <c r="D51" i="5"/>
  <c r="G50" i="5"/>
  <c r="F50" i="5"/>
  <c r="D50" i="5"/>
  <c r="G49" i="5"/>
  <c r="F49" i="5"/>
  <c r="D49" i="5"/>
  <c r="D15" i="5"/>
  <c r="D14" i="5"/>
  <c r="D13" i="5"/>
  <c r="D12" i="5"/>
  <c r="D11" i="5"/>
  <c r="G48" i="5"/>
  <c r="F48" i="5"/>
  <c r="D48" i="5"/>
  <c r="G47" i="5"/>
  <c r="F47" i="5"/>
  <c r="D47" i="5"/>
  <c r="G46" i="5"/>
  <c r="F46" i="5"/>
  <c r="D46" i="5"/>
  <c r="G45" i="5"/>
  <c r="F45" i="5"/>
  <c r="D45" i="5"/>
  <c r="G44" i="5"/>
  <c r="F44" i="5"/>
  <c r="D44" i="5"/>
  <c r="G43" i="5"/>
  <c r="F43" i="5"/>
  <c r="D43" i="5"/>
  <c r="G42" i="5"/>
  <c r="F42" i="5"/>
  <c r="D42" i="5"/>
  <c r="G41" i="5"/>
  <c r="F41" i="5"/>
  <c r="D41" i="5"/>
  <c r="G40" i="5"/>
  <c r="F40" i="5"/>
  <c r="D40" i="5"/>
  <c r="G39" i="5"/>
  <c r="F39" i="5"/>
  <c r="D39" i="5"/>
  <c r="G38" i="5"/>
  <c r="F38" i="5"/>
  <c r="D38" i="5"/>
  <c r="G37" i="5"/>
  <c r="F37" i="5"/>
  <c r="D37" i="5"/>
  <c r="G36" i="5"/>
  <c r="F36" i="5"/>
  <c r="D36" i="5"/>
  <c r="G35" i="5"/>
  <c r="F35" i="5"/>
  <c r="D35" i="5"/>
  <c r="G34" i="5"/>
  <c r="F34" i="5"/>
  <c r="D34" i="5"/>
  <c r="G33" i="5"/>
  <c r="F33" i="5"/>
  <c r="D33" i="5"/>
  <c r="G32" i="5"/>
  <c r="F32" i="5"/>
  <c r="D32" i="5"/>
  <c r="G31" i="5"/>
  <c r="F31" i="5"/>
  <c r="D31" i="5"/>
  <c r="G30" i="5"/>
  <c r="F30" i="5"/>
  <c r="D30" i="5"/>
  <c r="G29" i="5"/>
  <c r="F29" i="5"/>
  <c r="D29" i="5"/>
  <c r="G28" i="5"/>
  <c r="F28" i="5"/>
  <c r="D28" i="5"/>
  <c r="D10" i="5"/>
  <c r="D9" i="5"/>
  <c r="D8" i="5"/>
  <c r="D7" i="5"/>
  <c r="G27" i="5"/>
  <c r="F27" i="5"/>
  <c r="D27" i="5"/>
  <c r="G26" i="5"/>
  <c r="F26" i="5"/>
  <c r="D26" i="5"/>
  <c r="G25" i="5"/>
  <c r="F25" i="5"/>
  <c r="D25" i="5"/>
  <c r="G24" i="5"/>
  <c r="F24" i="5"/>
  <c r="D24" i="5"/>
  <c r="G23" i="5"/>
  <c r="F23" i="5"/>
  <c r="D23" i="5"/>
  <c r="G22" i="5"/>
  <c r="F22" i="5"/>
  <c r="D22" i="5"/>
  <c r="G21" i="5"/>
  <c r="F21" i="5"/>
  <c r="D21" i="5"/>
  <c r="G20" i="5"/>
  <c r="F20" i="5"/>
  <c r="D20" i="5"/>
  <c r="D6" i="5"/>
  <c r="G19" i="5"/>
  <c r="F19" i="5"/>
  <c r="D19" i="5"/>
  <c r="G18" i="5"/>
  <c r="F18" i="5"/>
  <c r="D18" i="5"/>
  <c r="D5" i="5"/>
  <c r="D4" i="5"/>
  <c r="D3" i="5"/>
  <c r="G17" i="5"/>
  <c r="F17" i="5"/>
  <c r="D17" i="5"/>
  <c r="D2" i="5"/>
  <c r="G16" i="5"/>
  <c r="F16" i="5"/>
  <c r="D16" i="5"/>
  <c r="T3" i="2" l="1"/>
  <c r="T4" i="2"/>
  <c r="T5" i="2"/>
  <c r="T6" i="2"/>
  <c r="T7" i="2"/>
  <c r="T8" i="2"/>
  <c r="T9" i="2"/>
  <c r="T10" i="2"/>
  <c r="T11" i="2"/>
  <c r="T14" i="2"/>
  <c r="T17" i="2"/>
  <c r="T18" i="2"/>
  <c r="T19" i="2"/>
  <c r="T20" i="2"/>
  <c r="T21" i="2"/>
  <c r="T24" i="2"/>
  <c r="T25" i="2"/>
  <c r="T26" i="2"/>
  <c r="T27" i="2"/>
  <c r="T29" i="2"/>
  <c r="T30" i="2"/>
  <c r="T31" i="2"/>
  <c r="T32" i="2"/>
  <c r="T33" i="2"/>
  <c r="T34" i="2"/>
  <c r="T37" i="2"/>
  <c r="T38" i="2"/>
  <c r="T39" i="2"/>
  <c r="T40" i="2"/>
  <c r="T41" i="2"/>
  <c r="T42" i="2"/>
  <c r="T43" i="2"/>
  <c r="T44" i="2"/>
  <c r="T45" i="2"/>
  <c r="T47" i="2"/>
  <c r="T49" i="2"/>
  <c r="T51" i="2"/>
  <c r="T53" i="2"/>
  <c r="T54" i="2"/>
  <c r="T55" i="2"/>
  <c r="T56" i="2"/>
  <c r="T57" i="2"/>
  <c r="T59" i="2"/>
  <c r="T60" i="2"/>
  <c r="T61" i="2"/>
  <c r="T62" i="2"/>
  <c r="T63" i="2"/>
  <c r="T65" i="2"/>
  <c r="T66" i="2"/>
  <c r="T67" i="2"/>
  <c r="T68" i="2"/>
  <c r="T69" i="2"/>
  <c r="T72" i="2"/>
  <c r="T73" i="2"/>
  <c r="T74" i="2"/>
  <c r="T75" i="2"/>
  <c r="T76" i="2"/>
  <c r="T78" i="2"/>
  <c r="T81" i="2"/>
  <c r="T83" i="2"/>
  <c r="T84" i="2"/>
  <c r="T85" i="2"/>
  <c r="T86" i="2"/>
  <c r="T87" i="2"/>
  <c r="T90" i="2"/>
  <c r="T91" i="2"/>
  <c r="T92" i="2"/>
  <c r="T93" i="2"/>
  <c r="T94" i="2"/>
  <c r="T95" i="2"/>
  <c r="T96" i="2"/>
  <c r="T97" i="2"/>
  <c r="T98" i="2"/>
  <c r="T99" i="2"/>
  <c r="T100" i="2"/>
  <c r="T101" i="2"/>
  <c r="T102" i="2"/>
  <c r="T103" i="2"/>
  <c r="T106" i="2"/>
  <c r="T108" i="2"/>
  <c r="T109" i="2"/>
  <c r="T110" i="2"/>
  <c r="T111" i="2"/>
  <c r="T112" i="2"/>
  <c r="T113" i="2"/>
  <c r="T114" i="2"/>
  <c r="T115" i="2"/>
  <c r="T116" i="2"/>
  <c r="T117" i="2"/>
  <c r="T118" i="2"/>
  <c r="T119" i="2"/>
  <c r="T120" i="2"/>
  <c r="T121" i="2"/>
  <c r="T127" i="2"/>
  <c r="T128" i="2"/>
  <c r="T129" i="2"/>
  <c r="T130" i="2"/>
  <c r="T131" i="2"/>
  <c r="T132" i="2"/>
  <c r="T133" i="2"/>
  <c r="T134" i="2"/>
  <c r="T135" i="2"/>
  <c r="T136" i="2"/>
  <c r="T137" i="2"/>
  <c r="T138" i="2"/>
  <c r="T139" i="2"/>
  <c r="T140" i="2"/>
  <c r="T142" i="2"/>
  <c r="T143" i="2"/>
  <c r="T144" i="2"/>
  <c r="T145" i="2"/>
  <c r="T146" i="2"/>
  <c r="T147" i="2"/>
  <c r="T148" i="2"/>
  <c r="T149" i="2"/>
  <c r="T150" i="2"/>
  <c r="T151" i="2"/>
  <c r="T153" i="2"/>
  <c r="T154" i="2"/>
  <c r="T156" i="2"/>
  <c r="T157" i="2"/>
  <c r="T158" i="2"/>
  <c r="T159" i="2"/>
  <c r="T161" i="2"/>
  <c r="T162" i="2"/>
  <c r="T163" i="2"/>
  <c r="T164" i="2"/>
  <c r="T165" i="2"/>
  <c r="T166" i="2"/>
  <c r="T167" i="2"/>
  <c r="T168" i="2"/>
  <c r="T169" i="2"/>
  <c r="T172" i="2"/>
  <c r="T173" i="2"/>
  <c r="T174" i="2"/>
  <c r="T175" i="2"/>
  <c r="T176" i="2"/>
  <c r="T177" i="2"/>
  <c r="T179" i="2"/>
  <c r="T182" i="2"/>
  <c r="T183" i="2"/>
  <c r="T184" i="2"/>
  <c r="T185" i="2"/>
  <c r="T186" i="2"/>
  <c r="T187" i="2"/>
  <c r="T188" i="2"/>
  <c r="T189" i="2"/>
  <c r="T190" i="2"/>
  <c r="T191" i="2"/>
  <c r="T192" i="2"/>
  <c r="T195" i="2"/>
  <c r="T196" i="2"/>
  <c r="T197" i="2"/>
  <c r="T198" i="2"/>
  <c r="T200" i="2"/>
  <c r="T201" i="2"/>
  <c r="T202" i="2"/>
  <c r="T203" i="2"/>
  <c r="T204" i="2"/>
  <c r="T205" i="2"/>
  <c r="T208" i="2"/>
  <c r="T209" i="2"/>
  <c r="T212" i="2"/>
  <c r="T213" i="2"/>
  <c r="T215" i="2"/>
  <c r="T216" i="2"/>
  <c r="T217" i="2"/>
  <c r="T218" i="2"/>
  <c r="T220" i="2"/>
  <c r="T222" i="2"/>
  <c r="T223" i="2"/>
  <c r="T224" i="2"/>
  <c r="T225" i="2"/>
  <c r="T226" i="2"/>
  <c r="T227" i="2"/>
  <c r="T228" i="2"/>
  <c r="T229" i="2"/>
  <c r="T230" i="2"/>
  <c r="T231" i="2"/>
  <c r="T232" i="2"/>
  <c r="T233" i="2"/>
  <c r="T234" i="2"/>
  <c r="T236" i="2"/>
  <c r="T237" i="2"/>
  <c r="T238" i="2"/>
  <c r="T240" i="2"/>
  <c r="T241" i="2"/>
  <c r="T243" i="2"/>
  <c r="T246" i="2"/>
  <c r="T247" i="2"/>
  <c r="T249" i="2"/>
  <c r="T251" i="2"/>
  <c r="T252" i="2"/>
  <c r="T253" i="2"/>
  <c r="T254" i="2"/>
  <c r="T255" i="2"/>
  <c r="T256" i="2"/>
  <c r="T257" i="2"/>
  <c r="T258" i="2"/>
  <c r="T259" i="2"/>
  <c r="T260" i="2"/>
  <c r="T262" i="2"/>
  <c r="T264" i="2"/>
  <c r="T265" i="2"/>
  <c r="T266" i="2"/>
  <c r="T267" i="2"/>
  <c r="T268" i="2"/>
  <c r="T274" i="2"/>
  <c r="T276" i="2"/>
  <c r="T277" i="2"/>
  <c r="T280" i="2"/>
  <c r="T285" i="2"/>
  <c r="T286" i="2"/>
  <c r="T287" i="2"/>
  <c r="T288" i="2"/>
  <c r="T289" i="2"/>
  <c r="T290" i="2"/>
  <c r="T291" i="2"/>
  <c r="T292" i="2"/>
  <c r="T293" i="2"/>
  <c r="T294" i="2"/>
  <c r="T295" i="2"/>
  <c r="T296" i="2"/>
  <c r="T297" i="2"/>
  <c r="T300" i="2"/>
  <c r="T301" i="2"/>
  <c r="T302" i="2"/>
  <c r="T304" i="2"/>
  <c r="T305" i="2"/>
  <c r="T306" i="2"/>
  <c r="T308" i="2"/>
  <c r="T309" i="2"/>
  <c r="T310" i="2"/>
  <c r="T313" i="2"/>
  <c r="T314" i="2"/>
  <c r="T315" i="2"/>
  <c r="T318" i="2"/>
  <c r="T319" i="2"/>
  <c r="T320" i="2"/>
  <c r="T321" i="2"/>
  <c r="T322" i="2"/>
  <c r="T323" i="2"/>
  <c r="T324" i="2"/>
  <c r="T325" i="2"/>
  <c r="T326" i="2"/>
  <c r="T330" i="2"/>
  <c r="T332" i="2"/>
  <c r="T336" i="2"/>
  <c r="T338" i="2"/>
  <c r="T339" i="2"/>
  <c r="T340" i="2"/>
  <c r="T341" i="2"/>
  <c r="T342" i="2"/>
  <c r="T343" i="2"/>
  <c r="T344" i="2"/>
  <c r="T345" i="2"/>
  <c r="T346" i="2"/>
  <c r="T347" i="2"/>
  <c r="T348" i="2"/>
  <c r="T349" i="2"/>
  <c r="T351" i="2"/>
  <c r="T352" i="2"/>
  <c r="T353" i="2"/>
  <c r="T355" i="2"/>
  <c r="T356" i="2"/>
  <c r="T357" i="2"/>
  <c r="T358" i="2"/>
  <c r="T360" i="2"/>
  <c r="T361" i="2"/>
  <c r="T362" i="2"/>
  <c r="T363" i="2"/>
  <c r="T364" i="2"/>
  <c r="T365" i="2"/>
  <c r="T366" i="2"/>
  <c r="T367" i="2"/>
  <c r="T369" i="2"/>
  <c r="T370" i="2"/>
  <c r="T371" i="2"/>
  <c r="T372" i="2"/>
  <c r="T373" i="2"/>
  <c r="T375" i="2"/>
  <c r="T376" i="2"/>
  <c r="T377" i="2"/>
  <c r="T378" i="2"/>
  <c r="T379" i="2"/>
  <c r="T380" i="2"/>
  <c r="T381" i="2"/>
  <c r="T382" i="2"/>
  <c r="T383" i="2"/>
  <c r="T386" i="2"/>
  <c r="T388" i="2"/>
  <c r="T390" i="2"/>
  <c r="T391" i="2"/>
  <c r="T392" i="2"/>
  <c r="T393" i="2"/>
  <c r="T394" i="2"/>
  <c r="T397" i="2"/>
  <c r="T399" i="2"/>
  <c r="T400" i="2"/>
  <c r="T401" i="2"/>
  <c r="T402" i="2"/>
  <c r="T403" i="2"/>
  <c r="T406" i="2"/>
  <c r="T407" i="2"/>
  <c r="T408" i="2"/>
  <c r="T410" i="2"/>
  <c r="T411" i="2"/>
  <c r="T412" i="2"/>
  <c r="T413" i="2"/>
  <c r="T414" i="2"/>
  <c r="T416" i="2"/>
  <c r="T417" i="2"/>
  <c r="T418" i="2"/>
  <c r="T419" i="2"/>
  <c r="T420" i="2"/>
  <c r="T421" i="2"/>
  <c r="T422" i="2"/>
  <c r="T424" i="2"/>
  <c r="T425" i="2"/>
  <c r="T426" i="2"/>
  <c r="T427" i="2"/>
  <c r="T428" i="2"/>
  <c r="T432" i="2"/>
  <c r="T433" i="2"/>
  <c r="T434" i="2"/>
  <c r="T436" i="2"/>
  <c r="T437" i="2"/>
  <c r="T438" i="2"/>
  <c r="T439" i="2"/>
  <c r="T440" i="2"/>
  <c r="T441" i="2"/>
  <c r="T442" i="2"/>
  <c r="T443" i="2"/>
  <c r="T444" i="2"/>
  <c r="T447" i="2"/>
  <c r="T448" i="2"/>
  <c r="T449" i="2"/>
  <c r="T450" i="2"/>
  <c r="T454" i="2"/>
  <c r="T455" i="2"/>
  <c r="T456" i="2"/>
  <c r="T457" i="2"/>
  <c r="T461" i="2"/>
  <c r="T462" i="2"/>
  <c r="T465" i="2"/>
  <c r="T471" i="2"/>
  <c r="T472" i="2"/>
  <c r="T473" i="2"/>
  <c r="T474" i="2"/>
  <c r="T475" i="2"/>
  <c r="T476" i="2"/>
  <c r="T477" i="2"/>
  <c r="T478" i="2"/>
  <c r="T479" i="2"/>
  <c r="T480" i="2"/>
  <c r="T482" i="2"/>
  <c r="T483" i="2"/>
  <c r="T484" i="2"/>
  <c r="T485" i="2"/>
  <c r="T486" i="2"/>
  <c r="T487" i="2"/>
  <c r="T488" i="2"/>
  <c r="T489" i="2"/>
  <c r="T490" i="2"/>
  <c r="T493" i="2"/>
  <c r="T494" i="2"/>
  <c r="T495" i="2"/>
  <c r="T496" i="2"/>
  <c r="T497" i="2"/>
  <c r="T498" i="2"/>
  <c r="T499" i="2"/>
  <c r="T500" i="2"/>
  <c r="T501" i="2"/>
  <c r="T502" i="2"/>
  <c r="T503" i="2"/>
  <c r="T506" i="2"/>
  <c r="T507" i="2"/>
  <c r="T508" i="2"/>
  <c r="T509" i="2"/>
  <c r="T510" i="2"/>
  <c r="T511" i="2"/>
  <c r="T512" i="2"/>
  <c r="T513" i="2"/>
  <c r="T514" i="2"/>
  <c r="T515" i="2"/>
  <c r="T516" i="2"/>
  <c r="T517" i="2"/>
  <c r="T518" i="2"/>
  <c r="T519" i="2"/>
  <c r="T520" i="2"/>
  <c r="T521" i="2"/>
  <c r="T522" i="2"/>
  <c r="T523" i="2"/>
  <c r="T524" i="2"/>
  <c r="T525" i="2"/>
  <c r="T526" i="2"/>
  <c r="T527" i="2"/>
  <c r="T528" i="2"/>
  <c r="T532" i="2"/>
  <c r="T534" i="2"/>
  <c r="T535" i="2"/>
  <c r="T538" i="2"/>
  <c r="T539" i="2"/>
  <c r="T540" i="2"/>
  <c r="T543" i="2"/>
  <c r="T544" i="2"/>
  <c r="T545" i="2"/>
  <c r="T548" i="2"/>
  <c r="T550" i="2"/>
  <c r="T551" i="2"/>
  <c r="T552" i="2"/>
  <c r="T553" i="2"/>
  <c r="T554" i="2"/>
  <c r="T555" i="2"/>
  <c r="T556" i="2"/>
  <c r="T557" i="2"/>
  <c r="T558" i="2"/>
  <c r="T559" i="2"/>
  <c r="T560" i="2"/>
  <c r="T561" i="2"/>
  <c r="T562" i="2"/>
  <c r="T563" i="2"/>
  <c r="T564" i="2"/>
  <c r="T565" i="2"/>
  <c r="T569" i="2"/>
  <c r="T572" i="2"/>
  <c r="T574" i="2"/>
  <c r="T575" i="2"/>
  <c r="T576" i="2"/>
  <c r="T578" i="2"/>
  <c r="T579" i="2"/>
  <c r="T580" i="2"/>
  <c r="T581" i="2"/>
  <c r="T585" i="2"/>
  <c r="T587" i="2"/>
  <c r="T588" i="2"/>
  <c r="T590" i="2"/>
  <c r="T591" i="2"/>
  <c r="T592" i="2"/>
  <c r="T593" i="2"/>
  <c r="T594" i="2"/>
  <c r="T595" i="2"/>
  <c r="T597" i="2"/>
  <c r="T598" i="2"/>
  <c r="T599" i="2"/>
  <c r="T600" i="2"/>
  <c r="T601" i="2"/>
  <c r="T602" i="2"/>
  <c r="T603" i="2"/>
  <c r="T604" i="2"/>
  <c r="T608" i="2"/>
  <c r="T610" i="2"/>
  <c r="T611" i="2"/>
  <c r="T613" i="2"/>
  <c r="T614" i="2"/>
  <c r="T615" i="2"/>
  <c r="T616" i="2"/>
  <c r="T617" i="2"/>
  <c r="T618" i="2"/>
  <c r="T619" i="2"/>
  <c r="T620" i="2"/>
  <c r="T621" i="2"/>
  <c r="T623" i="2"/>
  <c r="T624" i="2"/>
  <c r="T625" i="2"/>
  <c r="T626" i="2"/>
  <c r="T627" i="2"/>
  <c r="T628" i="2"/>
  <c r="T629" i="2"/>
  <c r="T630" i="2"/>
  <c r="T631" i="2"/>
  <c r="T633" i="2"/>
  <c r="T634" i="2"/>
  <c r="T635" i="2"/>
  <c r="T636" i="2"/>
  <c r="T637" i="2"/>
  <c r="T638" i="2"/>
  <c r="T639" i="2"/>
  <c r="T640" i="2"/>
  <c r="T641" i="2"/>
  <c r="T642" i="2"/>
  <c r="T643" i="2"/>
  <c r="T644" i="2"/>
  <c r="T645" i="2"/>
  <c r="T646" i="2"/>
  <c r="T649" i="2"/>
  <c r="T650" i="2"/>
  <c r="T652" i="2"/>
  <c r="T654" i="2"/>
  <c r="T655" i="2"/>
  <c r="T656" i="2"/>
  <c r="T657" i="2"/>
  <c r="T658" i="2"/>
  <c r="T659" i="2"/>
  <c r="T660" i="2"/>
  <c r="T661" i="2"/>
  <c r="T662" i="2"/>
  <c r="T663" i="2"/>
  <c r="T666" i="2"/>
  <c r="T668" i="2"/>
  <c r="T670" i="2"/>
  <c r="T671" i="2"/>
  <c r="T673" i="2"/>
  <c r="T674" i="2"/>
  <c r="T675" i="2"/>
  <c r="T676" i="2"/>
  <c r="T677" i="2"/>
  <c r="T678" i="2"/>
  <c r="T679" i="2"/>
  <c r="T680" i="2"/>
  <c r="T682" i="2"/>
  <c r="T683" i="2"/>
  <c r="T686" i="2"/>
  <c r="T687" i="2"/>
  <c r="T688" i="2"/>
  <c r="T689" i="2"/>
  <c r="T690" i="2"/>
  <c r="T691" i="2"/>
  <c r="T692" i="2"/>
  <c r="T693" i="2"/>
  <c r="T694" i="2"/>
  <c r="T695" i="2"/>
  <c r="T696" i="2"/>
  <c r="T697" i="2"/>
  <c r="T698" i="2"/>
  <c r="T699" i="2"/>
  <c r="T701" i="2"/>
  <c r="T702" i="2"/>
  <c r="T706" i="2"/>
  <c r="T707" i="2"/>
  <c r="T708" i="2"/>
  <c r="T710" i="2"/>
  <c r="T712" i="2"/>
  <c r="T713" i="2"/>
  <c r="T717" i="2"/>
  <c r="T719" i="2"/>
  <c r="T721" i="2"/>
  <c r="T722" i="2"/>
  <c r="T723" i="2"/>
  <c r="T724" i="2"/>
  <c r="T727" i="2"/>
  <c r="T728" i="2"/>
  <c r="T729" i="2"/>
  <c r="T730" i="2"/>
  <c r="T731" i="2"/>
  <c r="T732" i="2"/>
  <c r="T733" i="2"/>
  <c r="T734" i="2"/>
  <c r="T735" i="2"/>
  <c r="T743" i="2"/>
  <c r="T744" i="2"/>
  <c r="T746" i="2"/>
  <c r="T747" i="2"/>
  <c r="T748" i="2"/>
  <c r="T749" i="2"/>
  <c r="T750" i="2"/>
  <c r="T751" i="2"/>
  <c r="T752" i="2"/>
  <c r="T754" i="2"/>
  <c r="T755" i="2"/>
  <c r="T756" i="2"/>
  <c r="T757" i="2"/>
  <c r="T758" i="2"/>
  <c r="T759" i="2"/>
  <c r="T761" i="2"/>
  <c r="T762" i="2"/>
  <c r="T763" i="2"/>
  <c r="T764" i="2"/>
  <c r="T765" i="2"/>
  <c r="T766" i="2"/>
  <c r="T767" i="2"/>
  <c r="T768" i="2"/>
  <c r="T769" i="2"/>
  <c r="T770" i="2"/>
  <c r="T772" i="2"/>
  <c r="T775" i="2"/>
  <c r="T777" i="2"/>
  <c r="T781" i="2"/>
  <c r="T784" i="2"/>
  <c r="T785" i="2"/>
  <c r="T786" i="2"/>
  <c r="T787" i="2"/>
  <c r="T788" i="2"/>
  <c r="T789" i="2"/>
  <c r="T790" i="2"/>
  <c r="T792" i="2"/>
  <c r="T794" i="2"/>
  <c r="T795" i="2"/>
  <c r="T798" i="2"/>
  <c r="T800" i="2"/>
  <c r="T801" i="2"/>
  <c r="T802" i="2"/>
  <c r="T805" i="2"/>
  <c r="T806" i="2"/>
  <c r="T807" i="2"/>
  <c r="T808" i="2"/>
  <c r="T809" i="2"/>
  <c r="T810" i="2"/>
  <c r="T811" i="2"/>
  <c r="T812" i="2"/>
  <c r="T813" i="2"/>
  <c r="T815" i="2"/>
  <c r="T816" i="2"/>
  <c r="T820" i="2"/>
  <c r="T821" i="2"/>
  <c r="T822" i="2"/>
  <c r="T823" i="2"/>
  <c r="T824" i="2"/>
  <c r="T825" i="2"/>
  <c r="T826" i="2"/>
  <c r="T827" i="2"/>
  <c r="T828" i="2"/>
  <c r="T829" i="2"/>
  <c r="T830" i="2"/>
  <c r="T832" i="2"/>
  <c r="T833" i="2"/>
  <c r="T834" i="2"/>
  <c r="T835" i="2"/>
  <c r="T837" i="2"/>
  <c r="T838" i="2"/>
  <c r="T839" i="2"/>
  <c r="T840" i="2"/>
  <c r="T841" i="2"/>
  <c r="T842" i="2"/>
  <c r="T843" i="2"/>
  <c r="T844" i="2"/>
  <c r="T846" i="2"/>
  <c r="T847" i="2"/>
  <c r="T848" i="2"/>
  <c r="T849" i="2"/>
  <c r="T850" i="2"/>
  <c r="T851" i="2"/>
  <c r="T852" i="2"/>
  <c r="T853" i="2"/>
  <c r="T854" i="2"/>
  <c r="T855" i="2"/>
  <c r="T856" i="2"/>
  <c r="T857" i="2"/>
  <c r="T858" i="2"/>
  <c r="T859" i="2"/>
  <c r="T860" i="2"/>
  <c r="T861" i="2"/>
  <c r="T862" i="2"/>
  <c r="T863" i="2"/>
  <c r="T864" i="2"/>
  <c r="T866" i="2"/>
  <c r="T867" i="2"/>
  <c r="T868" i="2"/>
  <c r="T869" i="2"/>
  <c r="T870" i="2"/>
  <c r="T871" i="2"/>
  <c r="T872" i="2"/>
  <c r="T873" i="2"/>
  <c r="T881" i="2"/>
  <c r="T882" i="2"/>
  <c r="T883" i="2"/>
  <c r="T884" i="2"/>
  <c r="T886" i="2"/>
  <c r="T887" i="2"/>
  <c r="T888" i="2"/>
  <c r="T889" i="2"/>
  <c r="T890" i="2"/>
  <c r="T891" i="2"/>
  <c r="T892" i="2"/>
  <c r="T893" i="2"/>
  <c r="T894" i="2"/>
  <c r="T895" i="2"/>
  <c r="T896" i="2"/>
  <c r="T897" i="2"/>
  <c r="T898" i="2"/>
  <c r="T899" i="2"/>
  <c r="T900" i="2"/>
  <c r="T901"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5" i="2"/>
  <c r="T936" i="2"/>
  <c r="T937" i="2"/>
  <c r="T938" i="2"/>
  <c r="T942" i="2"/>
  <c r="T945" i="2"/>
  <c r="T946" i="2"/>
  <c r="T947" i="2"/>
  <c r="T948" i="2"/>
  <c r="T949" i="2"/>
  <c r="T950" i="2"/>
  <c r="T952" i="2"/>
  <c r="T953" i="2"/>
  <c r="T955" i="2"/>
  <c r="T956" i="2"/>
  <c r="T957" i="2"/>
  <c r="T958" i="2"/>
  <c r="T959" i="2"/>
  <c r="T960" i="2"/>
  <c r="T961" i="2"/>
  <c r="T962" i="2"/>
  <c r="T963" i="2"/>
  <c r="T964" i="2"/>
  <c r="T965" i="2"/>
  <c r="T966" i="2"/>
  <c r="T968" i="2"/>
  <c r="T969" i="2"/>
  <c r="T970" i="2"/>
  <c r="T971" i="2"/>
  <c r="T972" i="2"/>
  <c r="T973" i="2"/>
  <c r="T974" i="2"/>
  <c r="T975" i="2"/>
  <c r="T976" i="2"/>
  <c r="T977" i="2"/>
  <c r="T978" i="2"/>
  <c r="T979" i="2"/>
  <c r="T980" i="2"/>
  <c r="T981" i="2"/>
  <c r="T982" i="2"/>
  <c r="T983" i="2"/>
  <c r="T987" i="2"/>
  <c r="T989" i="2"/>
  <c r="T992" i="2"/>
  <c r="T993" i="2"/>
  <c r="T994" i="2"/>
  <c r="T995" i="2"/>
  <c r="T996" i="2"/>
  <c r="T997" i="2"/>
  <c r="T998" i="2"/>
  <c r="T999" i="2"/>
  <c r="T1000" i="2"/>
  <c r="T1001" i="2"/>
  <c r="T1003" i="2"/>
  <c r="T1005" i="2"/>
  <c r="T1006" i="2"/>
  <c r="T1007" i="2"/>
  <c r="T1009" i="2"/>
  <c r="T1010" i="2"/>
  <c r="T1011" i="2"/>
  <c r="T1012" i="2"/>
  <c r="T1014" i="2"/>
  <c r="T1015" i="2"/>
  <c r="T1016" i="2"/>
  <c r="T1017" i="2"/>
  <c r="T1018" i="2"/>
  <c r="T1019" i="2"/>
  <c r="T1020" i="2"/>
  <c r="T1021" i="2"/>
  <c r="T1022" i="2"/>
  <c r="T1023" i="2"/>
  <c r="T1024" i="2"/>
  <c r="T1025" i="2"/>
  <c r="T1026" i="2"/>
  <c r="T1027" i="2"/>
  <c r="T1029" i="2"/>
  <c r="T1031" i="2"/>
  <c r="T1032" i="2"/>
  <c r="T1033" i="2"/>
  <c r="T1034" i="2"/>
  <c r="T1035" i="2"/>
  <c r="T1041" i="2"/>
  <c r="T1042" i="2"/>
  <c r="T1043" i="2"/>
  <c r="T1044" i="2"/>
  <c r="T1045" i="2"/>
  <c r="T1046" i="2"/>
  <c r="T1047" i="2"/>
  <c r="T1048" i="2"/>
  <c r="T1049" i="2"/>
  <c r="T1050" i="2"/>
  <c r="T1051" i="2"/>
  <c r="T1052" i="2"/>
  <c r="T1053" i="2"/>
  <c r="T1054" i="2"/>
  <c r="T1056" i="2"/>
  <c r="T1057" i="2"/>
  <c r="T1058" i="2"/>
  <c r="T1059" i="2"/>
  <c r="T1061" i="2"/>
  <c r="T1062" i="2"/>
  <c r="T1063" i="2"/>
  <c r="T1064" i="2"/>
  <c r="T1065" i="2"/>
  <c r="T1066" i="2"/>
  <c r="T1069" i="2"/>
  <c r="T1070" i="2"/>
  <c r="T1071" i="2"/>
  <c r="T1072" i="2"/>
  <c r="T1073" i="2"/>
  <c r="T1076" i="2"/>
  <c r="T1077" i="2"/>
  <c r="T1078" i="2"/>
  <c r="T1080" i="2"/>
  <c r="T1082" i="2"/>
  <c r="T1083" i="2"/>
  <c r="T1084" i="2"/>
  <c r="T1087" i="2"/>
  <c r="T1088" i="2"/>
  <c r="T1089" i="2"/>
  <c r="T1090" i="2"/>
  <c r="T1092" i="2"/>
  <c r="T1093" i="2"/>
  <c r="T1094" i="2"/>
  <c r="T1096" i="2"/>
  <c r="T1097" i="2"/>
  <c r="T1098" i="2"/>
  <c r="T1099" i="2"/>
  <c r="T1100" i="2"/>
  <c r="T1101" i="2"/>
  <c r="T1102" i="2"/>
  <c r="T1103" i="2"/>
  <c r="T1104" i="2"/>
  <c r="T1105" i="2"/>
  <c r="T1106" i="2"/>
  <c r="T1107" i="2"/>
  <c r="T1108" i="2"/>
  <c r="T1110" i="2"/>
  <c r="T1111" i="2"/>
  <c r="T1112" i="2"/>
  <c r="T1113" i="2"/>
  <c r="T1114" i="2"/>
  <c r="T1115" i="2"/>
  <c r="T1116" i="2"/>
  <c r="T1117" i="2"/>
  <c r="T1118" i="2"/>
  <c r="T1119" i="2"/>
  <c r="T1120" i="2"/>
  <c r="T1121" i="2"/>
  <c r="T1122" i="2"/>
  <c r="T1124" i="2"/>
  <c r="T1127" i="2"/>
  <c r="T1129" i="2"/>
  <c r="T1130" i="2"/>
  <c r="T1131" i="2"/>
  <c r="T1132" i="2"/>
  <c r="T1134" i="2"/>
  <c r="T1135" i="2"/>
  <c r="T1136" i="2"/>
  <c r="T1137" i="2"/>
  <c r="T1139" i="2"/>
  <c r="T1140" i="2"/>
  <c r="T1141" i="2"/>
  <c r="T1142" i="2"/>
  <c r="T1146" i="2"/>
  <c r="T1147" i="2"/>
  <c r="T1148" i="2"/>
  <c r="T1150" i="2"/>
  <c r="T1151" i="2"/>
  <c r="T1152" i="2"/>
  <c r="T1157" i="2"/>
  <c r="T1158" i="2"/>
  <c r="T1159" i="2"/>
  <c r="T1161" i="2"/>
  <c r="T1162" i="2"/>
  <c r="T1163" i="2"/>
  <c r="T1164" i="2"/>
  <c r="T1165" i="2"/>
  <c r="T1167" i="2"/>
  <c r="T1168" i="2"/>
  <c r="T1169" i="2"/>
  <c r="T1174" i="2"/>
  <c r="T1175" i="2"/>
  <c r="T1177" i="2"/>
  <c r="T1178" i="2"/>
  <c r="T1179" i="2"/>
  <c r="T1181" i="2"/>
  <c r="T1182" i="2"/>
  <c r="T1183" i="2"/>
  <c r="T1184" i="2"/>
  <c r="T1185" i="2"/>
  <c r="T1186" i="2"/>
  <c r="T1187" i="2"/>
  <c r="T1188" i="2"/>
  <c r="T1189" i="2"/>
  <c r="T1190" i="2"/>
  <c r="T1192" i="2"/>
  <c r="T1194" i="2"/>
  <c r="T1196" i="2"/>
  <c r="T1197" i="2"/>
  <c r="T1198" i="2"/>
  <c r="T1201" i="2"/>
  <c r="T1202" i="2"/>
  <c r="T1203" i="2"/>
  <c r="T1204" i="2"/>
  <c r="T1205" i="2"/>
  <c r="T1211" i="2"/>
  <c r="T1212" i="2"/>
  <c r="T1213" i="2"/>
  <c r="T1214" i="2"/>
  <c r="T1216" i="2"/>
  <c r="T1217" i="2"/>
  <c r="T1218" i="2"/>
  <c r="T1220" i="2"/>
  <c r="T1221" i="2"/>
  <c r="T1222" i="2"/>
  <c r="T1223" i="2"/>
  <c r="T1224" i="2"/>
  <c r="T1225" i="2"/>
  <c r="T1226" i="2"/>
  <c r="T1227" i="2"/>
  <c r="T1228" i="2"/>
  <c r="T1229" i="2"/>
  <c r="T1231" i="2"/>
  <c r="T1232" i="2"/>
  <c r="T1233" i="2"/>
  <c r="T1234" i="2"/>
  <c r="T1236" i="2"/>
  <c r="T1237" i="2"/>
  <c r="T1238" i="2"/>
  <c r="T1239" i="2"/>
  <c r="T1241" i="2"/>
  <c r="T1242" i="2"/>
  <c r="T1247" i="2"/>
  <c r="T1259" i="2"/>
  <c r="T1260" i="2"/>
  <c r="T1267" i="2"/>
  <c r="T1268" i="2"/>
  <c r="T1269" i="2"/>
  <c r="T1270" i="2"/>
  <c r="T1271" i="2"/>
  <c r="T1272" i="2"/>
  <c r="T1273" i="2"/>
  <c r="T1276" i="2"/>
  <c r="T1277" i="2"/>
  <c r="T1278" i="2"/>
  <c r="T1279" i="2"/>
  <c r="T1280" i="2"/>
  <c r="T1281" i="2"/>
  <c r="T1282" i="2"/>
  <c r="T1283" i="2"/>
  <c r="T1284" i="2"/>
  <c r="T1285" i="2"/>
  <c r="T1286" i="2"/>
  <c r="T1287" i="2"/>
  <c r="T1292" i="2"/>
  <c r="T1300" i="2"/>
  <c r="T1303" i="2"/>
  <c r="T1304" i="2"/>
  <c r="T1305" i="2"/>
  <c r="T1307" i="2"/>
  <c r="T1308" i="2"/>
  <c r="T1309" i="2"/>
  <c r="T1311" i="2"/>
  <c r="T1312" i="2"/>
  <c r="T1314" i="2"/>
  <c r="T1315" i="2"/>
  <c r="T1316" i="2"/>
  <c r="T1322" i="2"/>
  <c r="T1323" i="2"/>
  <c r="T1331" i="2"/>
  <c r="T1332" i="2"/>
  <c r="T1333" i="2"/>
  <c r="T1336" i="2"/>
  <c r="T1337" i="2"/>
  <c r="T1339" i="2"/>
  <c r="T1340" i="2"/>
  <c r="T1341" i="2"/>
  <c r="T1342" i="2"/>
  <c r="T1343" i="2"/>
  <c r="T1344" i="2"/>
  <c r="T1345" i="2"/>
  <c r="T1346" i="2"/>
  <c r="T1347" i="2"/>
  <c r="T1348" i="2"/>
  <c r="T1349" i="2"/>
  <c r="T1350" i="2"/>
  <c r="T1351" i="2"/>
  <c r="T1357" i="2"/>
  <c r="T1358" i="2"/>
  <c r="T1359" i="2"/>
  <c r="T1360" i="2"/>
  <c r="T1361" i="2"/>
  <c r="T1362" i="2"/>
  <c r="T1364" i="2"/>
  <c r="T1365" i="2"/>
  <c r="T1366" i="2"/>
  <c r="T1367" i="2"/>
  <c r="T1368" i="2"/>
  <c r="T1371" i="2"/>
  <c r="T1372" i="2"/>
  <c r="T1373" i="2"/>
  <c r="T1375" i="2"/>
  <c r="T1376" i="2"/>
  <c r="T1377" i="2"/>
  <c r="T1379" i="2"/>
  <c r="T1380" i="2"/>
  <c r="T1383" i="2"/>
  <c r="T1384" i="2"/>
  <c r="T1387" i="2"/>
  <c r="T1388" i="2"/>
  <c r="T1389" i="2"/>
  <c r="T1390" i="2"/>
  <c r="T1391" i="2"/>
  <c r="T1392" i="2"/>
  <c r="T1393" i="2"/>
  <c r="T1394" i="2"/>
  <c r="T1395" i="2"/>
  <c r="T1400" i="2"/>
  <c r="T1401" i="2"/>
  <c r="T1402" i="2"/>
  <c r="T1403" i="2"/>
  <c r="T1404" i="2"/>
  <c r="T1405" i="2"/>
  <c r="T1407" i="2"/>
  <c r="T1408" i="2"/>
  <c r="T1409" i="2"/>
  <c r="T1410" i="2"/>
  <c r="T1411" i="2"/>
  <c r="T1412" i="2"/>
  <c r="T1413" i="2"/>
  <c r="T1414" i="2"/>
  <c r="T1415" i="2"/>
  <c r="T1416" i="2"/>
  <c r="T1420" i="2"/>
  <c r="T1421" i="2"/>
  <c r="T1422" i="2"/>
  <c r="T1423" i="2"/>
  <c r="T1424" i="2"/>
  <c r="T1425" i="2"/>
  <c r="T1426" i="2"/>
  <c r="T1427" i="2"/>
  <c r="T1429" i="2"/>
  <c r="T1430" i="2"/>
  <c r="T1431" i="2"/>
  <c r="T1440" i="2"/>
  <c r="T1441" i="2"/>
  <c r="T1442" i="2"/>
  <c r="T1443" i="2"/>
  <c r="T1444" i="2"/>
  <c r="T1445" i="2"/>
  <c r="T1447" i="2"/>
  <c r="T1448" i="2"/>
  <c r="T1449" i="2"/>
  <c r="T1452" i="2"/>
  <c r="T1453" i="2"/>
  <c r="T1454" i="2"/>
  <c r="T1455" i="2"/>
  <c r="T1457" i="2"/>
  <c r="T1458" i="2"/>
  <c r="T1459" i="2"/>
  <c r="T1460" i="2"/>
  <c r="T1461" i="2"/>
  <c r="T1462" i="2"/>
  <c r="T1463" i="2"/>
  <c r="T1464" i="2"/>
  <c r="T1465" i="2"/>
  <c r="T1466" i="2"/>
  <c r="T1467" i="2"/>
  <c r="T1468" i="2"/>
  <c r="T1469" i="2"/>
  <c r="T1470" i="2"/>
  <c r="T1475" i="2"/>
  <c r="T1476" i="2"/>
  <c r="T1477" i="2"/>
  <c r="T1478" i="2"/>
  <c r="T1481" i="2"/>
  <c r="T1482" i="2"/>
  <c r="T1483" i="2"/>
  <c r="T1484" i="2"/>
  <c r="T1485"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2" i="2"/>
  <c r="T1513" i="2"/>
  <c r="T1514" i="2"/>
  <c r="T1515" i="2"/>
  <c r="T1516" i="2"/>
  <c r="T1517" i="2"/>
  <c r="T1518" i="2"/>
  <c r="T1519" i="2"/>
  <c r="T1520" i="2"/>
  <c r="T1521" i="2"/>
  <c r="T1523" i="2"/>
  <c r="T1524" i="2"/>
  <c r="T1525" i="2"/>
  <c r="T1526" i="2"/>
  <c r="T1527" i="2"/>
  <c r="T1528" i="2"/>
  <c r="T1529" i="2"/>
  <c r="T1534" i="2"/>
  <c r="T1535" i="2"/>
  <c r="T1536" i="2"/>
  <c r="T1537" i="2"/>
  <c r="T1538" i="2"/>
  <c r="T1539" i="2"/>
  <c r="T1541" i="2"/>
  <c r="T1543" i="2"/>
  <c r="T1544" i="2"/>
  <c r="T1545" i="2"/>
  <c r="T1546" i="2"/>
  <c r="T1549" i="2"/>
  <c r="T1550" i="2"/>
  <c r="T1551" i="2"/>
  <c r="T1552" i="2"/>
  <c r="T1553" i="2"/>
  <c r="T1554" i="2"/>
  <c r="T1555" i="2"/>
  <c r="T1556" i="2"/>
  <c r="T1558" i="2"/>
  <c r="T1559" i="2"/>
  <c r="T1560" i="2"/>
  <c r="T1561" i="2"/>
  <c r="T1562" i="2"/>
  <c r="T1563" i="2"/>
  <c r="T1565" i="2"/>
  <c r="T1566" i="2"/>
  <c r="T1567" i="2"/>
  <c r="T1569" i="2"/>
  <c r="T1570" i="2"/>
  <c r="T1572" i="2"/>
  <c r="T1573" i="2"/>
  <c r="T1574" i="2"/>
  <c r="T1575" i="2"/>
  <c r="T1576" i="2"/>
  <c r="T1577" i="2"/>
  <c r="T1578" i="2"/>
  <c r="T1579" i="2"/>
  <c r="T1580" i="2"/>
  <c r="T1581" i="2"/>
  <c r="T1583" i="2"/>
  <c r="T1584" i="2"/>
  <c r="T1585" i="2"/>
  <c r="T1586" i="2"/>
  <c r="T1587" i="2"/>
  <c r="T1588" i="2"/>
  <c r="T1589" i="2"/>
  <c r="T1590" i="2"/>
  <c r="T1591" i="2"/>
  <c r="T1592" i="2"/>
  <c r="T1595" i="2"/>
  <c r="T1596" i="2"/>
  <c r="T1597" i="2"/>
  <c r="T1598" i="2"/>
  <c r="T1599" i="2"/>
  <c r="T1603" i="2"/>
  <c r="T1604" i="2"/>
  <c r="T1605" i="2"/>
  <c r="T1606" i="2"/>
  <c r="T1607" i="2"/>
  <c r="T1608" i="2"/>
  <c r="T1609" i="2"/>
  <c r="T1611" i="2"/>
  <c r="T1612" i="2"/>
  <c r="T1613" i="2"/>
  <c r="T1615" i="2"/>
  <c r="T1616" i="2"/>
  <c r="T1617" i="2"/>
  <c r="T1618" i="2"/>
  <c r="T1619" i="2"/>
  <c r="T1620" i="2"/>
  <c r="T1621" i="2"/>
  <c r="T1622" i="2"/>
  <c r="T1623" i="2"/>
  <c r="T1624" i="2"/>
  <c r="T1625" i="2"/>
  <c r="T1628" i="2"/>
  <c r="T1629" i="2"/>
  <c r="T1630" i="2"/>
  <c r="T1631" i="2"/>
  <c r="T1632" i="2"/>
  <c r="T1633" i="2"/>
  <c r="T1636" i="2"/>
  <c r="T1637" i="2"/>
  <c r="T1638" i="2"/>
  <c r="T1639" i="2"/>
  <c r="T1640" i="2"/>
  <c r="T1641" i="2"/>
  <c r="T1642" i="2"/>
  <c r="T1643" i="2"/>
  <c r="T1644" i="2"/>
  <c r="T1650" i="2"/>
  <c r="T1651" i="2"/>
  <c r="T1652" i="2"/>
  <c r="T1653" i="2"/>
  <c r="T1655" i="2"/>
  <c r="T1656" i="2"/>
  <c r="T1658" i="2"/>
  <c r="T1659" i="2"/>
  <c r="T1660" i="2"/>
  <c r="T1661" i="2"/>
  <c r="T1663" i="2"/>
  <c r="T1664" i="2"/>
  <c r="T1665" i="2"/>
  <c r="T1666" i="2"/>
  <c r="T1667" i="2"/>
  <c r="T1668" i="2"/>
  <c r="T1669" i="2"/>
  <c r="T1671" i="2"/>
  <c r="T1672" i="2"/>
  <c r="T1673" i="2"/>
  <c r="T1674" i="2"/>
  <c r="T1675" i="2"/>
  <c r="T1676" i="2"/>
  <c r="T1677" i="2"/>
  <c r="T1678" i="2"/>
  <c r="T1680" i="2"/>
  <c r="T1681" i="2"/>
  <c r="T1682" i="2"/>
  <c r="T1683" i="2"/>
  <c r="T1684" i="2"/>
  <c r="T1687" i="2"/>
  <c r="T1688" i="2"/>
  <c r="T1689" i="2"/>
  <c r="T1691" i="2"/>
  <c r="T1693" i="2"/>
  <c r="T1694" i="2"/>
  <c r="T1695" i="2"/>
  <c r="T1697" i="2"/>
  <c r="T1698" i="2"/>
  <c r="T1699" i="2"/>
  <c r="T1700" i="2"/>
  <c r="T1701" i="2"/>
  <c r="T1703" i="2"/>
  <c r="T1704" i="2"/>
  <c r="T1705" i="2"/>
  <c r="T1706" i="2"/>
  <c r="T1707" i="2"/>
  <c r="T1708" i="2"/>
  <c r="T1709" i="2"/>
  <c r="T1712" i="2"/>
  <c r="T1713" i="2"/>
  <c r="T1714" i="2"/>
  <c r="T1715" i="2"/>
  <c r="T1716" i="2"/>
  <c r="T1718" i="2"/>
  <c r="T1720" i="2"/>
  <c r="T1722" i="2"/>
  <c r="T1723" i="2"/>
  <c r="T1724" i="2"/>
  <c r="T1725" i="2"/>
  <c r="T1726" i="2"/>
  <c r="T1727" i="2"/>
  <c r="T1728" i="2"/>
  <c r="T1729" i="2"/>
  <c r="T1730" i="2"/>
  <c r="T1731" i="2"/>
  <c r="T1732" i="2"/>
  <c r="T1733" i="2"/>
  <c r="T1734" i="2"/>
  <c r="T1735" i="2"/>
  <c r="T1736" i="2"/>
  <c r="T1737" i="2"/>
  <c r="T1738" i="2"/>
  <c r="T1739" i="2"/>
  <c r="T1741" i="2"/>
  <c r="T1743" i="2"/>
  <c r="T1744" i="2"/>
  <c r="T1745" i="2"/>
  <c r="T1746" i="2"/>
  <c r="T1747" i="2"/>
  <c r="T1748" i="2"/>
  <c r="T1749" i="2"/>
  <c r="T1750" i="2"/>
  <c r="T1751" i="2"/>
  <c r="T1752" i="2"/>
  <c r="T1753" i="2"/>
  <c r="T1755" i="2"/>
  <c r="T1756" i="2"/>
  <c r="T1757" i="2"/>
  <c r="T1758" i="2"/>
  <c r="T1761" i="2"/>
  <c r="T1764" i="2"/>
  <c r="T1765" i="2"/>
  <c r="T1766" i="2"/>
  <c r="T1768" i="2"/>
  <c r="T1769" i="2"/>
  <c r="T1770" i="2"/>
  <c r="T1772" i="2"/>
  <c r="T1773" i="2"/>
  <c r="T1774" i="2"/>
  <c r="T1776" i="2"/>
  <c r="T1777" i="2"/>
  <c r="T1778" i="2"/>
  <c r="T1779" i="2"/>
  <c r="T1780" i="2"/>
  <c r="T1781" i="2"/>
  <c r="T1782" i="2"/>
  <c r="T1783" i="2"/>
  <c r="T1784" i="2"/>
  <c r="T1786" i="2"/>
  <c r="T1787" i="2"/>
  <c r="T1788" i="2"/>
  <c r="T1789" i="2"/>
  <c r="T1790" i="2"/>
  <c r="T1791" i="2"/>
  <c r="T1792" i="2"/>
  <c r="T1794" i="2"/>
  <c r="T1796" i="2"/>
  <c r="T1797" i="2"/>
  <c r="T1798" i="2"/>
  <c r="T1799" i="2"/>
  <c r="T1800" i="2"/>
  <c r="T1801" i="2"/>
  <c r="T1802" i="2"/>
  <c r="T1803" i="2"/>
  <c r="T1804" i="2"/>
  <c r="T1805" i="2"/>
  <c r="T1806" i="2"/>
  <c r="T1807" i="2"/>
  <c r="T1808" i="2"/>
  <c r="T1809" i="2"/>
  <c r="T1810" i="2"/>
  <c r="T1811" i="2"/>
  <c r="T1812" i="2"/>
  <c r="T1813" i="2"/>
  <c r="T1814" i="2"/>
  <c r="T1817" i="2"/>
  <c r="T1818" i="2"/>
  <c r="T1819" i="2"/>
  <c r="T1820" i="2"/>
  <c r="T1821" i="2"/>
  <c r="T1822" i="2"/>
  <c r="T1827" i="2"/>
  <c r="T1828" i="2"/>
  <c r="T1829" i="2"/>
  <c r="T1830" i="2"/>
  <c r="T1831" i="2"/>
  <c r="T1832" i="2"/>
  <c r="T1833" i="2"/>
  <c r="T1834" i="2"/>
  <c r="T1837" i="2"/>
  <c r="T1840" i="2"/>
  <c r="T1841" i="2"/>
  <c r="T1842" i="2"/>
  <c r="T1843" i="2"/>
  <c r="T1844" i="2"/>
  <c r="T1845" i="2"/>
  <c r="T1846" i="2"/>
  <c r="T1847" i="2"/>
  <c r="T1848" i="2"/>
  <c r="T1849" i="2"/>
  <c r="T1850" i="2"/>
  <c r="T1852" i="2"/>
  <c r="T1853" i="2"/>
  <c r="T1854" i="2"/>
  <c r="T1856" i="2"/>
  <c r="T1857" i="2"/>
  <c r="T1858" i="2"/>
  <c r="T1859" i="2"/>
  <c r="T1860" i="2"/>
  <c r="T1861" i="2"/>
  <c r="T1862" i="2"/>
  <c r="T1863" i="2"/>
  <c r="T1864" i="2"/>
  <c r="T1865" i="2"/>
  <c r="T1866" i="2"/>
  <c r="T1867" i="2"/>
  <c r="T1868" i="2"/>
  <c r="T1869" i="2"/>
  <c r="T1871" i="2"/>
  <c r="T1872" i="2"/>
  <c r="T1873" i="2"/>
  <c r="T1875" i="2"/>
  <c r="T1876" i="2"/>
  <c r="T1877" i="2"/>
  <c r="T1878" i="2"/>
  <c r="T1879" i="2"/>
  <c r="T1880" i="2"/>
  <c r="T1887" i="2"/>
  <c r="T1888" i="2"/>
  <c r="T1889" i="2"/>
  <c r="T1890" i="2"/>
  <c r="T1891" i="2"/>
  <c r="T1892" i="2"/>
  <c r="T1893" i="2"/>
  <c r="T1895" i="2"/>
  <c r="T1896" i="2"/>
  <c r="T1897" i="2"/>
  <c r="T1898" i="2"/>
  <c r="T1899" i="2"/>
  <c r="T1900" i="2"/>
  <c r="T1902" i="2"/>
  <c r="T1903" i="2"/>
  <c r="T1904" i="2"/>
  <c r="T1906" i="2"/>
  <c r="T1907" i="2"/>
  <c r="T1908" i="2"/>
  <c r="T1909" i="2"/>
  <c r="T1910" i="2"/>
  <c r="T1911" i="2"/>
  <c r="T1912" i="2"/>
  <c r="T1914" i="2"/>
  <c r="T1915" i="2"/>
  <c r="T1916" i="2"/>
  <c r="T1917" i="2"/>
  <c r="T1918" i="2"/>
  <c r="T1919" i="2"/>
  <c r="T1920" i="2"/>
  <c r="T1921" i="2"/>
  <c r="T1922" i="2"/>
  <c r="T1923" i="2"/>
  <c r="T1924" i="2"/>
  <c r="T1925" i="2"/>
  <c r="T1926" i="2"/>
  <c r="T1928" i="2"/>
  <c r="T1929" i="2"/>
  <c r="T1930" i="2"/>
  <c r="T1931" i="2"/>
  <c r="T1932" i="2"/>
  <c r="T1933" i="2"/>
  <c r="T1935" i="2"/>
  <c r="T1936" i="2"/>
  <c r="T1937" i="2"/>
  <c r="T1939" i="2"/>
  <c r="T1940" i="2"/>
  <c r="T1941" i="2"/>
  <c r="T1942" i="2"/>
  <c r="T1943" i="2"/>
  <c r="T1944" i="2"/>
  <c r="T1945" i="2"/>
  <c r="T1946" i="2"/>
  <c r="T1947" i="2"/>
  <c r="T1978" i="2"/>
  <c r="T1979" i="2"/>
  <c r="T1994" i="2"/>
  <c r="T1999" i="2"/>
  <c r="T2000" i="2"/>
  <c r="T2003" i="2"/>
  <c r="T2004" i="2"/>
  <c r="T2017" i="2"/>
  <c r="T2018" i="2"/>
  <c r="T2020" i="2"/>
  <c r="T2027" i="2"/>
  <c r="T2033" i="2"/>
  <c r="T2037" i="2"/>
  <c r="T2038" i="2"/>
  <c r="T2039" i="2"/>
  <c r="T2040" i="2"/>
  <c r="T2044" i="2"/>
  <c r="T2045" i="2"/>
  <c r="T2048" i="2"/>
  <c r="T2050" i="2"/>
  <c r="T2051" i="2"/>
  <c r="T2052" i="2"/>
  <c r="T2053" i="2"/>
  <c r="T2056" i="2"/>
  <c r="T2058" i="2"/>
  <c r="T2059" i="2"/>
  <c r="T2060" i="2"/>
  <c r="T2061" i="2"/>
  <c r="T2062" i="2"/>
  <c r="T2063" i="2"/>
  <c r="T2064" i="2"/>
  <c r="T2065" i="2"/>
  <c r="T2067" i="2"/>
  <c r="T2070" i="2"/>
  <c r="T2072" i="2"/>
  <c r="T2073" i="2"/>
  <c r="T2074" i="2"/>
  <c r="T2078" i="2"/>
  <c r="T2079" i="2"/>
  <c r="T2081" i="2"/>
  <c r="T2082" i="2"/>
  <c r="T2083" i="2"/>
  <c r="T2084" i="2"/>
  <c r="T2086" i="2"/>
  <c r="T2087" i="2"/>
  <c r="T2088" i="2"/>
  <c r="T2089" i="2"/>
  <c r="T2090" i="2"/>
  <c r="T2091" i="2"/>
  <c r="T2092" i="2"/>
  <c r="T2093" i="2"/>
  <c r="T2094" i="2"/>
  <c r="T2096" i="2"/>
  <c r="T2100" i="2"/>
  <c r="T2101" i="2"/>
  <c r="T2102" i="2"/>
  <c r="T2103" i="2"/>
  <c r="T2104" i="2"/>
  <c r="T2105" i="2"/>
  <c r="T2108" i="2"/>
  <c r="T2109" i="2"/>
  <c r="T2110" i="2"/>
  <c r="T2111" i="2"/>
  <c r="T2112" i="2"/>
  <c r="T2113" i="2"/>
  <c r="T2114" i="2"/>
  <c r="T2115" i="2"/>
  <c r="T2116" i="2"/>
  <c r="T2117" i="2"/>
  <c r="T2118" i="2"/>
  <c r="T2119" i="2"/>
  <c r="T2120" i="2"/>
  <c r="T2121" i="2"/>
  <c r="T2122" i="2"/>
  <c r="T2123" i="2"/>
  <c r="T2125" i="2"/>
  <c r="T2126" i="2"/>
  <c r="T2127" i="2"/>
  <c r="T2128" i="2"/>
  <c r="T2129" i="2"/>
  <c r="T2130" i="2"/>
  <c r="T2131" i="2"/>
  <c r="T2132" i="2"/>
  <c r="T2133" i="2"/>
  <c r="T2134" i="2"/>
  <c r="T2135" i="2"/>
  <c r="T2136" i="2"/>
  <c r="T2138" i="2"/>
  <c r="T2139" i="2"/>
  <c r="T2140" i="2"/>
  <c r="T2141" i="2"/>
  <c r="T2143" i="2"/>
  <c r="T2148" i="2"/>
  <c r="T2149" i="2"/>
  <c r="T2150" i="2"/>
  <c r="T2153" i="2"/>
  <c r="T2154" i="2"/>
  <c r="T2155" i="2"/>
  <c r="T2156" i="2"/>
  <c r="T2157" i="2"/>
  <c r="T2158" i="2"/>
  <c r="T2160" i="2"/>
  <c r="T2161" i="2"/>
  <c r="T2162" i="2"/>
  <c r="T2164" i="2"/>
  <c r="T2165" i="2"/>
  <c r="T2166" i="2"/>
  <c r="T2167" i="2"/>
  <c r="T2168" i="2"/>
  <c r="T2169" i="2"/>
  <c r="T2170" i="2"/>
  <c r="T2171" i="2"/>
  <c r="T2172" i="2"/>
  <c r="T2173" i="2"/>
  <c r="T2175" i="2"/>
  <c r="T2176" i="2"/>
  <c r="T2177" i="2"/>
  <c r="T2178" i="2"/>
  <c r="T2179" i="2"/>
  <c r="T2181" i="2"/>
  <c r="T2182" i="2"/>
  <c r="T2183" i="2"/>
  <c r="T2184" i="2"/>
  <c r="T2186" i="2"/>
  <c r="T2187" i="2"/>
  <c r="T2188" i="2"/>
  <c r="T2189" i="2"/>
  <c r="T2193" i="2"/>
  <c r="T2194" i="2"/>
  <c r="T2195" i="2"/>
  <c r="T2196" i="2"/>
  <c r="T2197" i="2"/>
  <c r="T2198" i="2"/>
  <c r="T2199" i="2"/>
  <c r="T2200" i="2"/>
  <c r="T2201" i="2"/>
  <c r="T2202" i="2"/>
  <c r="T2203" i="2"/>
  <c r="T2204" i="2"/>
  <c r="T2206" i="2"/>
  <c r="T2207" i="2"/>
  <c r="T2208" i="2"/>
  <c r="T2209" i="2"/>
  <c r="T2210" i="2"/>
  <c r="T2211" i="2"/>
  <c r="T2212" i="2"/>
  <c r="T2213" i="2"/>
  <c r="T2214" i="2"/>
  <c r="T2215" i="2"/>
  <c r="T2219" i="2"/>
  <c r="T2220" i="2"/>
  <c r="T2221" i="2"/>
  <c r="T2222" i="2"/>
  <c r="T2223" i="2"/>
  <c r="T2224" i="2"/>
  <c r="T2225" i="2"/>
  <c r="T2226" i="2"/>
  <c r="T2227" i="2"/>
  <c r="T2228" i="2"/>
  <c r="T2229" i="2"/>
  <c r="T2230"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8" i="2"/>
  <c r="T2259" i="2"/>
  <c r="T2260" i="2"/>
  <c r="T2261" i="2"/>
  <c r="T2262" i="2"/>
  <c r="T2264" i="2"/>
  <c r="T2265" i="2"/>
  <c r="T2267" i="2"/>
  <c r="T2268" i="2"/>
  <c r="T2270" i="2"/>
  <c r="T2273" i="2"/>
  <c r="T2274" i="2"/>
  <c r="T2275" i="2"/>
  <c r="T2276" i="2"/>
  <c r="T2277" i="2"/>
  <c r="T2279"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5" i="2"/>
  <c r="T2317" i="2"/>
  <c r="T2318" i="2"/>
  <c r="T2319" i="2"/>
  <c r="T2320" i="2"/>
  <c r="T2321" i="2"/>
  <c r="T2322" i="2"/>
  <c r="T2323" i="2"/>
  <c r="T2324" i="2"/>
  <c r="T2325" i="2"/>
  <c r="T2326" i="2"/>
  <c r="T2329" i="2"/>
  <c r="T2330" i="2"/>
  <c r="T2332" i="2"/>
  <c r="T2333" i="2"/>
  <c r="T2334" i="2"/>
  <c r="T2335" i="2"/>
  <c r="T2336" i="2"/>
  <c r="T2337" i="2"/>
  <c r="T2338" i="2"/>
  <c r="T2339" i="2"/>
  <c r="T2342" i="2"/>
  <c r="T2343" i="2"/>
  <c r="T2344" i="2"/>
  <c r="T2345" i="2"/>
  <c r="T2349" i="2"/>
  <c r="T2351" i="2"/>
  <c r="T2352" i="2"/>
  <c r="T2353" i="2"/>
  <c r="T2354" i="2"/>
  <c r="T2355" i="2"/>
  <c r="T2356" i="2"/>
  <c r="T2357" i="2"/>
  <c r="T2359" i="2"/>
  <c r="T2361" i="2"/>
  <c r="T2362" i="2"/>
  <c r="T2363" i="2"/>
  <c r="T2364" i="2"/>
  <c r="T2365" i="2"/>
  <c r="T2368" i="2"/>
  <c r="T2369" i="2"/>
  <c r="T2370" i="2"/>
  <c r="T2371" i="2"/>
  <c r="T2372" i="2"/>
  <c r="T2374" i="2"/>
  <c r="T2375" i="2"/>
  <c r="T2376" i="2"/>
  <c r="T2377" i="2"/>
  <c r="T2381" i="2"/>
  <c r="T2382" i="2"/>
  <c r="T2383" i="2"/>
  <c r="T2384" i="2"/>
  <c r="T2385" i="2"/>
  <c r="T2389" i="2"/>
  <c r="T2391" i="2"/>
  <c r="T2392" i="2"/>
  <c r="T2393" i="2"/>
  <c r="T2394" i="2"/>
  <c r="T2395" i="2"/>
  <c r="T2396" i="2"/>
  <c r="T2397" i="2"/>
  <c r="T2399" i="2"/>
  <c r="T2400" i="2"/>
  <c r="T2402" i="2"/>
  <c r="T2403" i="2"/>
  <c r="T2404" i="2"/>
  <c r="T2405" i="2"/>
  <c r="T2406" i="2"/>
  <c r="T2407" i="2"/>
  <c r="T2408" i="2"/>
  <c r="T2409" i="2"/>
  <c r="T2411" i="2"/>
  <c r="T2412" i="2"/>
  <c r="T2413" i="2"/>
  <c r="T2414" i="2"/>
  <c r="T2415" i="2"/>
  <c r="T2417" i="2"/>
  <c r="T2418" i="2"/>
  <c r="T2419" i="2"/>
  <c r="T2421" i="2"/>
  <c r="T2424" i="2"/>
  <c r="T2425" i="2"/>
  <c r="T2427" i="2"/>
  <c r="T2428" i="2"/>
  <c r="T2429" i="2"/>
  <c r="T2431" i="2"/>
  <c r="T2432" i="2"/>
  <c r="T2433" i="2"/>
  <c r="T2434" i="2"/>
  <c r="T2435" i="2"/>
  <c r="T2436" i="2"/>
  <c r="T2437" i="2"/>
  <c r="T2439" i="2"/>
  <c r="T2440" i="2"/>
  <c r="T2441" i="2"/>
  <c r="T2443" i="2"/>
  <c r="T2444" i="2"/>
  <c r="T2445" i="2"/>
  <c r="T2446" i="2"/>
  <c r="T2448" i="2"/>
  <c r="T2450" i="2"/>
  <c r="T2451" i="2"/>
  <c r="T2454" i="2"/>
  <c r="T2456" i="2"/>
  <c r="T2457" i="2"/>
  <c r="T2458" i="2"/>
  <c r="T2459" i="2"/>
  <c r="T2460" i="2"/>
  <c r="T2461" i="2"/>
  <c r="T2462" i="2"/>
  <c r="T2463" i="2"/>
  <c r="T2464" i="2"/>
  <c r="T2465" i="2"/>
  <c r="T2468" i="2"/>
  <c r="T2469" i="2"/>
  <c r="T2470" i="2"/>
  <c r="T2471" i="2"/>
  <c r="T2474" i="2"/>
  <c r="T2475" i="2"/>
  <c r="T2476" i="2"/>
  <c r="T2477" i="2"/>
  <c r="T2478" i="2"/>
  <c r="T2480" i="2"/>
  <c r="T2481" i="2"/>
  <c r="T2482" i="2"/>
  <c r="T2483" i="2"/>
  <c r="T2484" i="2"/>
  <c r="T2485" i="2"/>
  <c r="T2486" i="2"/>
  <c r="T2488" i="2"/>
  <c r="T2489" i="2"/>
  <c r="T2490" i="2"/>
  <c r="T2491" i="2"/>
  <c r="T2492" i="2"/>
  <c r="T2494" i="2"/>
  <c r="T2495" i="2"/>
  <c r="T2496" i="2"/>
  <c r="T2497" i="2"/>
  <c r="T2498" i="2"/>
  <c r="T2499" i="2"/>
  <c r="T2500" i="2"/>
  <c r="T2501" i="2"/>
  <c r="T2502" i="2"/>
  <c r="T2503" i="2"/>
  <c r="T2505" i="2"/>
  <c r="T2506" i="2"/>
  <c r="T2507" i="2"/>
  <c r="T2508" i="2"/>
  <c r="T2509" i="2"/>
  <c r="T2510" i="2"/>
  <c r="T2511" i="2"/>
  <c r="T2515" i="2"/>
  <c r="T2516" i="2"/>
  <c r="T2517" i="2"/>
  <c r="T2518" i="2"/>
  <c r="T2519" i="2"/>
  <c r="T2521" i="2"/>
  <c r="T2522" i="2"/>
  <c r="T2523" i="2"/>
  <c r="T2524" i="2"/>
  <c r="T2525" i="2"/>
  <c r="T2526" i="2"/>
  <c r="T2529" i="2"/>
  <c r="T2530" i="2"/>
  <c r="T2531" i="2"/>
  <c r="T2534" i="2"/>
  <c r="T2535" i="2"/>
  <c r="T2536" i="2"/>
  <c r="T2537" i="2"/>
  <c r="T2538" i="2"/>
  <c r="T2539" i="2"/>
  <c r="T2540" i="2"/>
  <c r="T2541" i="2"/>
  <c r="T2543" i="2"/>
  <c r="T2544" i="2"/>
  <c r="T2545" i="2"/>
  <c r="T2546" i="2"/>
  <c r="T2547" i="2"/>
  <c r="T2548" i="2"/>
  <c r="T2549" i="2"/>
  <c r="T2563" i="2"/>
  <c r="T2564" i="2"/>
  <c r="T2565" i="2"/>
  <c r="T2566" i="2"/>
  <c r="T2569" i="2"/>
  <c r="T2570" i="2"/>
  <c r="T2572" i="2"/>
  <c r="T2573" i="2"/>
  <c r="T2577" i="2"/>
  <c r="T2578" i="2"/>
  <c r="T2579" i="2"/>
  <c r="T2581" i="2"/>
  <c r="T2582" i="2"/>
  <c r="T2583" i="2"/>
  <c r="T2584" i="2"/>
  <c r="T2585" i="2"/>
  <c r="T2586" i="2"/>
  <c r="T2587" i="2"/>
  <c r="T2588" i="2"/>
  <c r="T2589" i="2"/>
  <c r="T2590" i="2"/>
  <c r="T2591" i="2"/>
  <c r="T2592" i="2"/>
  <c r="T2593" i="2"/>
  <c r="T2594" i="2"/>
  <c r="T2595" i="2"/>
  <c r="T2596" i="2"/>
  <c r="T2597" i="2"/>
  <c r="T2598" i="2"/>
  <c r="T2599" i="2"/>
  <c r="T2601" i="2"/>
  <c r="T2602"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7" i="2"/>
  <c r="T2638" i="2"/>
  <c r="T2639" i="2"/>
  <c r="T2640" i="2"/>
  <c r="T2641" i="2"/>
  <c r="T2642" i="2"/>
  <c r="T2643" i="2"/>
  <c r="T2645" i="2"/>
  <c r="T2646" i="2"/>
  <c r="T2647" i="2"/>
  <c r="T2648" i="2"/>
  <c r="T2649" i="2"/>
  <c r="T2650" i="2"/>
  <c r="T2651" i="2"/>
  <c r="T2652" i="2"/>
  <c r="T2653" i="2"/>
  <c r="T2654" i="2"/>
  <c r="T2656" i="2"/>
  <c r="T2657" i="2"/>
  <c r="T2658" i="2"/>
  <c r="T2659" i="2"/>
  <c r="T2661" i="2"/>
  <c r="T2662" i="2"/>
  <c r="T2663" i="2"/>
  <c r="T2664" i="2"/>
  <c r="T2665" i="2"/>
  <c r="T2666" i="2"/>
  <c r="T2667" i="2"/>
  <c r="T2668" i="2"/>
  <c r="T2672" i="2"/>
  <c r="T2673" i="2"/>
  <c r="T2674" i="2"/>
  <c r="T2675" i="2"/>
  <c r="T2676" i="2"/>
  <c r="T2677" i="2"/>
  <c r="T2678" i="2"/>
  <c r="T2681" i="2"/>
  <c r="T2682" i="2"/>
  <c r="T2683" i="2"/>
  <c r="T2684" i="2"/>
  <c r="T2685" i="2"/>
  <c r="T2686" i="2"/>
  <c r="T2687" i="2"/>
  <c r="T2688" i="2"/>
  <c r="T2689" i="2"/>
  <c r="T2690" i="2"/>
  <c r="T2691" i="2"/>
  <c r="T2692" i="2"/>
  <c r="T2693" i="2"/>
  <c r="T2695" i="2"/>
  <c r="T2697" i="2"/>
  <c r="T2698" i="2"/>
  <c r="T2701" i="2"/>
  <c r="T2702" i="2"/>
  <c r="T2703" i="2"/>
  <c r="T2704" i="2"/>
  <c r="T2705" i="2"/>
  <c r="T2706" i="2"/>
  <c r="T2707" i="2"/>
  <c r="T2708" i="2"/>
  <c r="T2709" i="2"/>
  <c r="T2710" i="2"/>
  <c r="T2711" i="2"/>
  <c r="T2712" i="2"/>
  <c r="T2713" i="2"/>
  <c r="T2714" i="2"/>
  <c r="T2715" i="2"/>
  <c r="T2716" i="2"/>
  <c r="T2717"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50" i="2"/>
  <c r="T2751" i="2"/>
  <c r="T2752" i="2"/>
  <c r="T2753" i="2"/>
  <c r="T2754" i="2"/>
  <c r="T2756" i="2"/>
  <c r="T2758" i="2"/>
  <c r="T2759" i="2"/>
  <c r="T2760" i="2"/>
  <c r="T2762" i="2"/>
  <c r="T2763" i="2"/>
  <c r="T2765" i="2"/>
  <c r="T2766" i="2"/>
  <c r="T2767" i="2"/>
  <c r="T2768" i="2"/>
  <c r="T2769" i="2"/>
  <c r="T2770" i="2"/>
  <c r="T2771" i="2"/>
  <c r="T2772" i="2"/>
  <c r="T2773" i="2"/>
  <c r="T2774" i="2"/>
  <c r="T2775" i="2"/>
  <c r="T2776" i="2"/>
  <c r="T2777" i="2"/>
  <c r="T2779" i="2"/>
  <c r="T2785" i="2"/>
  <c r="T2786" i="2"/>
  <c r="T2787" i="2"/>
  <c r="T2788" i="2"/>
  <c r="T2789" i="2"/>
  <c r="T2790" i="2"/>
  <c r="T2791" i="2"/>
  <c r="T2792" i="2"/>
  <c r="T2793" i="2"/>
  <c r="T2794" i="2"/>
  <c r="T2795" i="2"/>
  <c r="T2796" i="2"/>
  <c r="T2798" i="2"/>
  <c r="T2799" i="2"/>
  <c r="T2800" i="2"/>
  <c r="T2801" i="2"/>
  <c r="T2803" i="2"/>
  <c r="T2804" i="2"/>
  <c r="T2805" i="2"/>
  <c r="T2806" i="2"/>
  <c r="T2807" i="2"/>
  <c r="T2808" i="2"/>
  <c r="T2809" i="2"/>
  <c r="T2812" i="2"/>
  <c r="T2813" i="2"/>
  <c r="T2814" i="2"/>
  <c r="T2816" i="2"/>
  <c r="T2817" i="2"/>
  <c r="T2818" i="2"/>
  <c r="T2822" i="2"/>
  <c r="T2823" i="2"/>
  <c r="T2824" i="2"/>
  <c r="T2825" i="2"/>
  <c r="T2826" i="2"/>
  <c r="T2827" i="2"/>
  <c r="T2828" i="2"/>
  <c r="T2829" i="2"/>
  <c r="T2830" i="2"/>
  <c r="T2831" i="2"/>
  <c r="T2832" i="2"/>
  <c r="T2833" i="2"/>
  <c r="T2834" i="2"/>
  <c r="T2835" i="2"/>
  <c r="T2836" i="2"/>
  <c r="T2837" i="2"/>
  <c r="T2838" i="2"/>
  <c r="T2840" i="2"/>
  <c r="T2841" i="2"/>
  <c r="T2842" i="2"/>
  <c r="T2844" i="2"/>
  <c r="T2845" i="2"/>
  <c r="T2846" i="2"/>
  <c r="T2847" i="2"/>
  <c r="T2848" i="2"/>
  <c r="T2849" i="2"/>
  <c r="T2850" i="2"/>
  <c r="T2851" i="2"/>
  <c r="T2852" i="2"/>
  <c r="T2853" i="2"/>
  <c r="T2854" i="2"/>
  <c r="T2855" i="2"/>
  <c r="T2856" i="2"/>
  <c r="T2858" i="2"/>
  <c r="T2859" i="2"/>
  <c r="T2860" i="2"/>
  <c r="T2862" i="2"/>
  <c r="T2866" i="2"/>
  <c r="T2867" i="2"/>
  <c r="T2870" i="2"/>
  <c r="T2872" i="2"/>
  <c r="T2874" i="2"/>
  <c r="T2875" i="2"/>
  <c r="T2876" i="2"/>
  <c r="T2877" i="2"/>
  <c r="T2878" i="2"/>
  <c r="T2879" i="2"/>
  <c r="T2880" i="2"/>
  <c r="T2881" i="2"/>
  <c r="T2882" i="2"/>
  <c r="T2886" i="2"/>
  <c r="T2887" i="2"/>
  <c r="T2888" i="2"/>
  <c r="T2889" i="2"/>
  <c r="T2890" i="2"/>
  <c r="T2892" i="2"/>
  <c r="T2893" i="2"/>
  <c r="T2894" i="2"/>
  <c r="T2896" i="2"/>
  <c r="T2898" i="2"/>
  <c r="T2899" i="2"/>
  <c r="T2900" i="2"/>
  <c r="T2901" i="2"/>
  <c r="T2902" i="2"/>
  <c r="T2903" i="2"/>
  <c r="T2904" i="2"/>
  <c r="T2906" i="2"/>
  <c r="T2907" i="2"/>
  <c r="T2910" i="2"/>
  <c r="T2915" i="2"/>
  <c r="T2916" i="2"/>
  <c r="T2917" i="2"/>
  <c r="T2918" i="2"/>
  <c r="T2921" i="2"/>
  <c r="T2922" i="2"/>
  <c r="T2924" i="2"/>
  <c r="T2925" i="2"/>
  <c r="T2926" i="2"/>
  <c r="T2929" i="2"/>
  <c r="T2931" i="2"/>
  <c r="T2932" i="2"/>
  <c r="T2935" i="2"/>
  <c r="T2936" i="2"/>
  <c r="T2937" i="2"/>
  <c r="T2938" i="2"/>
  <c r="T2939" i="2"/>
  <c r="T2940" i="2"/>
  <c r="T2941" i="2"/>
  <c r="T2942" i="2"/>
  <c r="T2943" i="2"/>
  <c r="T2944" i="2"/>
  <c r="T2945" i="2"/>
  <c r="T2947" i="2"/>
  <c r="T2949" i="2"/>
  <c r="T2950" i="2"/>
  <c r="T2951" i="2"/>
  <c r="T2952" i="2"/>
  <c r="T2953" i="2"/>
  <c r="T2956" i="2"/>
  <c r="T2957" i="2"/>
  <c r="T2958" i="2"/>
  <c r="T2959" i="2"/>
  <c r="T2960" i="2"/>
  <c r="T2961" i="2"/>
  <c r="T2962" i="2"/>
  <c r="T2963" i="2"/>
  <c r="T2964" i="2"/>
  <c r="T2969" i="2"/>
  <c r="T2970" i="2"/>
  <c r="T2971" i="2"/>
  <c r="T2972"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2" i="2"/>
  <c r="T3003" i="2"/>
  <c r="T3004" i="2"/>
  <c r="T3005" i="2"/>
  <c r="T3006" i="2"/>
  <c r="T3007" i="2"/>
  <c r="T3008" i="2"/>
  <c r="T3009" i="2"/>
  <c r="T3010" i="2"/>
  <c r="T3011" i="2"/>
  <c r="T3016" i="2"/>
  <c r="T3018" i="2"/>
  <c r="T3019" i="2"/>
  <c r="T3020" i="2"/>
  <c r="T3028" i="2"/>
  <c r="T3033" i="2"/>
  <c r="T3034" i="2"/>
  <c r="T3035" i="2"/>
  <c r="T3041" i="2"/>
  <c r="T3042" i="2"/>
  <c r="T3043" i="2"/>
  <c r="T3044" i="2"/>
  <c r="T3045" i="2"/>
  <c r="T3046" i="2"/>
  <c r="T3048" i="2"/>
  <c r="T3049" i="2"/>
  <c r="T3050" i="2"/>
  <c r="T3051" i="2"/>
  <c r="T3053" i="2"/>
  <c r="T3054" i="2"/>
  <c r="T3055" i="2"/>
  <c r="T3056" i="2"/>
  <c r="T3059" i="2"/>
  <c r="T3061" i="2"/>
  <c r="T3062" i="2"/>
  <c r="T3063" i="2"/>
  <c r="T3065" i="2"/>
  <c r="T3066" i="2"/>
  <c r="T3067" i="2"/>
  <c r="T3068" i="2"/>
  <c r="T3069" i="2"/>
  <c r="T3070" i="2"/>
  <c r="T3071" i="2"/>
  <c r="T3072" i="2"/>
  <c r="T3073" i="2"/>
  <c r="T3074" i="2"/>
  <c r="T3075" i="2"/>
  <c r="T3076" i="2"/>
  <c r="T3077" i="2"/>
  <c r="T3078" i="2"/>
  <c r="T3079" i="2"/>
  <c r="T3080" i="2"/>
  <c r="T3081" i="2"/>
  <c r="T3082" i="2"/>
  <c r="T3084" i="2"/>
  <c r="T3085" i="2"/>
  <c r="T3087" i="2"/>
  <c r="T3090" i="2"/>
  <c r="T3091" i="2"/>
  <c r="T3092" i="2"/>
  <c r="T3093" i="2"/>
  <c r="T3094" i="2"/>
  <c r="T3095" i="2"/>
  <c r="T3098" i="2"/>
  <c r="T3099" i="2"/>
  <c r="T3100" i="2"/>
  <c r="T3103" i="2"/>
  <c r="T3104" i="2"/>
  <c r="T3106" i="2"/>
  <c r="T3107" i="2"/>
  <c r="T3111" i="2"/>
  <c r="T3112" i="2"/>
  <c r="T3114" i="2"/>
  <c r="T3115" i="2"/>
  <c r="T3116" i="2"/>
  <c r="T3117" i="2"/>
  <c r="T3118" i="2"/>
  <c r="T3119" i="2"/>
  <c r="T3121" i="2"/>
  <c r="T3122" i="2"/>
  <c r="T3125" i="2"/>
  <c r="T3126" i="2"/>
  <c r="T3127" i="2"/>
  <c r="T3128" i="2"/>
  <c r="T3130" i="2"/>
  <c r="T3131" i="2"/>
  <c r="T3132" i="2"/>
  <c r="T3135" i="2"/>
  <c r="T3136" i="2"/>
  <c r="T3137" i="2"/>
  <c r="T3138" i="2"/>
  <c r="T3139" i="2"/>
  <c r="T3140" i="2"/>
  <c r="T3141" i="2"/>
  <c r="T3142" i="2"/>
  <c r="T3148" i="2"/>
  <c r="T3149" i="2"/>
  <c r="T3151" i="2"/>
  <c r="T3153" i="2"/>
  <c r="T3154" i="2"/>
  <c r="T3155" i="2"/>
  <c r="T3157" i="2"/>
  <c r="T3158" i="2"/>
  <c r="T3159" i="2"/>
  <c r="T3162" i="2"/>
  <c r="T3163" i="2"/>
  <c r="T3165" i="2"/>
  <c r="T3166" i="2"/>
  <c r="T3167" i="2"/>
  <c r="T3168" i="2"/>
  <c r="T3169" i="2"/>
  <c r="T3170" i="2"/>
  <c r="T3171" i="2"/>
  <c r="T3175" i="2"/>
  <c r="T3178" i="2"/>
  <c r="T3179" i="2"/>
  <c r="T3180" i="2"/>
  <c r="T3181" i="2"/>
  <c r="T3182" i="2"/>
  <c r="T3184" i="2"/>
  <c r="T3187" i="2"/>
  <c r="T3190" i="2"/>
  <c r="T3191" i="2"/>
  <c r="T3192" i="2"/>
  <c r="T3193" i="2"/>
  <c r="T3194" i="2"/>
  <c r="T3195" i="2"/>
  <c r="T3198" i="2"/>
  <c r="T3205" i="2"/>
  <c r="T3206" i="2"/>
  <c r="T3207" i="2"/>
  <c r="T3208" i="2"/>
  <c r="T3209" i="2"/>
  <c r="T3210" i="2"/>
  <c r="T3211" i="2"/>
  <c r="T3212" i="2"/>
  <c r="T3213" i="2"/>
  <c r="T3214" i="2"/>
  <c r="T3217" i="2"/>
  <c r="T3218" i="2"/>
  <c r="T3219" i="2"/>
  <c r="T3220" i="2"/>
  <c r="T3221" i="2"/>
  <c r="T3222" i="2"/>
  <c r="T3223" i="2"/>
  <c r="T3225" i="2"/>
  <c r="T3226" i="2"/>
  <c r="T3227" i="2"/>
  <c r="T3228" i="2"/>
  <c r="T3230" i="2"/>
  <c r="T3231" i="2"/>
  <c r="T3233" i="2"/>
  <c r="T3234" i="2"/>
  <c r="T3235" i="2"/>
  <c r="T3236" i="2"/>
  <c r="T3237" i="2"/>
  <c r="T3238" i="2"/>
  <c r="T3239" i="2"/>
  <c r="T3240" i="2"/>
  <c r="T3263" i="2"/>
  <c r="T3264" i="2"/>
  <c r="T3265" i="2"/>
  <c r="T3266" i="2"/>
  <c r="T3267" i="2"/>
  <c r="T3269" i="2"/>
  <c r="T3270" i="2"/>
  <c r="T3271" i="2"/>
  <c r="T3272" i="2"/>
  <c r="T3273" i="2"/>
  <c r="T3274" i="2"/>
  <c r="T3275" i="2"/>
  <c r="T3276" i="2"/>
  <c r="T3277" i="2"/>
  <c r="T3278" i="2"/>
  <c r="T3280" i="2"/>
  <c r="T3281" i="2"/>
  <c r="T3283" i="2"/>
  <c r="T3284" i="2"/>
  <c r="T3288" i="2"/>
  <c r="T3289" i="2"/>
  <c r="T3290" i="2"/>
  <c r="T3291" i="2"/>
  <c r="T3292" i="2"/>
  <c r="T3293" i="2"/>
  <c r="T3294" i="2"/>
  <c r="T3295" i="2"/>
  <c r="T3296" i="2"/>
  <c r="T3297" i="2"/>
  <c r="T3298" i="2"/>
  <c r="T3299" i="2"/>
  <c r="T3300" i="2"/>
  <c r="T3301" i="2"/>
  <c r="T3302" i="2"/>
  <c r="T3303" i="2"/>
  <c r="T3306" i="2"/>
  <c r="T3307" i="2"/>
  <c r="T3312" i="2"/>
  <c r="T3314" i="2"/>
  <c r="T3315" i="2"/>
  <c r="T3316" i="2"/>
  <c r="T3317" i="2"/>
  <c r="T3318" i="2"/>
  <c r="T3319" i="2"/>
  <c r="T3320" i="2"/>
  <c r="T3323"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60" i="2"/>
  <c r="T3365" i="2"/>
  <c r="T3367" i="2"/>
  <c r="T3368" i="2"/>
  <c r="T3371" i="2"/>
  <c r="T3372" i="2"/>
  <c r="T3373" i="2"/>
  <c r="T3374" i="2"/>
  <c r="T3375" i="2"/>
  <c r="T3376" i="2"/>
  <c r="T3377" i="2"/>
  <c r="T3378" i="2"/>
  <c r="T3380" i="2"/>
  <c r="T3381" i="2"/>
  <c r="T3382" i="2"/>
  <c r="T3383" i="2"/>
  <c r="T3384" i="2"/>
  <c r="T3385" i="2"/>
  <c r="T3389" i="2"/>
  <c r="T3390" i="2"/>
  <c r="T3391" i="2"/>
  <c r="T3392" i="2"/>
  <c r="T3393" i="2"/>
  <c r="T3394" i="2"/>
  <c r="T3395" i="2"/>
  <c r="T3396" i="2"/>
  <c r="T3397" i="2"/>
  <c r="T3398" i="2"/>
  <c r="T3399" i="2"/>
  <c r="T3400" i="2"/>
  <c r="T3401" i="2"/>
  <c r="T3403" i="2"/>
  <c r="T3406" i="2"/>
  <c r="T3425" i="2"/>
  <c r="T3428" i="2"/>
  <c r="T3429" i="2"/>
  <c r="T3430" i="2"/>
  <c r="T3431" i="2"/>
  <c r="T3432" i="2"/>
  <c r="T3433" i="2"/>
  <c r="T3434" i="2"/>
  <c r="T3436" i="2"/>
  <c r="T3437" i="2"/>
  <c r="T3439" i="2"/>
  <c r="T3440" i="2"/>
  <c r="T3441" i="2"/>
  <c r="T3442" i="2"/>
  <c r="T3444" i="2"/>
  <c r="T3445" i="2"/>
  <c r="T3446" i="2"/>
  <c r="T3447" i="2"/>
  <c r="T3450" i="2"/>
  <c r="T3452" i="2"/>
  <c r="T3453" i="2"/>
  <c r="T3454" i="2"/>
  <c r="T3458" i="2"/>
  <c r="T3459" i="2"/>
  <c r="T3460" i="2"/>
  <c r="T3464" i="2"/>
  <c r="T3465" i="2"/>
  <c r="T3466" i="2"/>
  <c r="T3468" i="2"/>
  <c r="T3469" i="2"/>
  <c r="T3472" i="2"/>
  <c r="T3473" i="2"/>
  <c r="T3474" i="2"/>
  <c r="T3475" i="2"/>
  <c r="T3476" i="2"/>
  <c r="T3477" i="2"/>
  <c r="T3478" i="2"/>
  <c r="T3479" i="2"/>
  <c r="T3480" i="2"/>
  <c r="T3481" i="2"/>
  <c r="T3482" i="2"/>
  <c r="T3483" i="2"/>
  <c r="T3486" i="2"/>
  <c r="T3487" i="2"/>
  <c r="T3488" i="2"/>
  <c r="T3489" i="2"/>
  <c r="T3490" i="2"/>
  <c r="T3491" i="2"/>
  <c r="T3494" i="2"/>
  <c r="T3495" i="2"/>
  <c r="T3496" i="2"/>
  <c r="T3497" i="2"/>
  <c r="T3505" i="2"/>
  <c r="T3507" i="2"/>
  <c r="T3508" i="2"/>
  <c r="T3509" i="2"/>
  <c r="T3510" i="2"/>
  <c r="T3511" i="2"/>
  <c r="T3512" i="2"/>
  <c r="T3513" i="2"/>
  <c r="T3514" i="2"/>
  <c r="T3533" i="2"/>
  <c r="T3556" i="2"/>
  <c r="T3557" i="2"/>
  <c r="T3558" i="2"/>
  <c r="T3559" i="2"/>
  <c r="T3563" i="2"/>
  <c r="T3564" i="2"/>
  <c r="T3566" i="2"/>
  <c r="T3567" i="2"/>
  <c r="T3569" i="2"/>
  <c r="T3570" i="2"/>
  <c r="T3571" i="2"/>
  <c r="T3582" i="2"/>
  <c r="T3583" i="2"/>
  <c r="T3584" i="2"/>
  <c r="T3587" i="2"/>
  <c r="T3589" i="2"/>
  <c r="T3592" i="2"/>
  <c r="T3593" i="2"/>
  <c r="T3595" i="2"/>
  <c r="T3596" i="2"/>
  <c r="T3597" i="2"/>
  <c r="T3604" i="2"/>
  <c r="T3606" i="2"/>
  <c r="T3608" i="2"/>
  <c r="T3609" i="2"/>
  <c r="T3610" i="2"/>
  <c r="T3611" i="2"/>
  <c r="T3612" i="2"/>
  <c r="T3613" i="2"/>
  <c r="T3614" i="2"/>
  <c r="T3615" i="2"/>
  <c r="T3616" i="2"/>
  <c r="T3617" i="2"/>
  <c r="T3618" i="2"/>
  <c r="T3619" i="2"/>
  <c r="T3620" i="2"/>
  <c r="T3621" i="2"/>
  <c r="T3622" i="2"/>
  <c r="T3623" i="2"/>
  <c r="T3625" i="2"/>
  <c r="T3627" i="2"/>
  <c r="T3628" i="2"/>
  <c r="T3629" i="2"/>
  <c r="T3630" i="2"/>
  <c r="T3631" i="2"/>
  <c r="T3632" i="2"/>
  <c r="T3634" i="2"/>
  <c r="T3635" i="2"/>
  <c r="T3638" i="2"/>
  <c r="T3639" i="2"/>
  <c r="T3640" i="2"/>
  <c r="T3643" i="2"/>
  <c r="T3644" i="2"/>
  <c r="T3645" i="2"/>
  <c r="T3665" i="2"/>
  <c r="T3666" i="2"/>
  <c r="T3672" i="2"/>
  <c r="T3674" i="2"/>
  <c r="T3675" i="2"/>
  <c r="T3679" i="2"/>
  <c r="T3682" i="2"/>
  <c r="T3683" i="2"/>
  <c r="T3684" i="2"/>
  <c r="T3685" i="2"/>
  <c r="T3686" i="2"/>
  <c r="T3687" i="2"/>
  <c r="T3688" i="2"/>
  <c r="T3689" i="2"/>
  <c r="T3690" i="2"/>
  <c r="T3691" i="2"/>
  <c r="T3700" i="2"/>
  <c r="T3701" i="2"/>
  <c r="T3708" i="2"/>
  <c r="T3709" i="2"/>
  <c r="T3710" i="2"/>
  <c r="T3713" i="2"/>
  <c r="T3714" i="2"/>
  <c r="T3721" i="2"/>
  <c r="T3722" i="2"/>
  <c r="T3723" i="2"/>
  <c r="T3724" i="2"/>
  <c r="T3725" i="2"/>
  <c r="T3726" i="2"/>
  <c r="T3727" i="2"/>
  <c r="T3728" i="2"/>
  <c r="T3729" i="2"/>
  <c r="T3730" i="2"/>
  <c r="T3731" i="2"/>
  <c r="T3732" i="2"/>
  <c r="T3733" i="2"/>
  <c r="T3734" i="2"/>
  <c r="T3735" i="2"/>
  <c r="T3736" i="2"/>
  <c r="T3737" i="2"/>
  <c r="T3738" i="2"/>
  <c r="T3739" i="2"/>
  <c r="T3740" i="2"/>
  <c r="T3741" i="2"/>
  <c r="T3743" i="2"/>
  <c r="T3744" i="2"/>
  <c r="T3745" i="2"/>
  <c r="T3746" i="2"/>
  <c r="T3747" i="2"/>
  <c r="T3748" i="2"/>
  <c r="T3749" i="2"/>
  <c r="T3750" i="2"/>
  <c r="T3751" i="2"/>
  <c r="T3752" i="2"/>
  <c r="T3753" i="2"/>
  <c r="T3755" i="2"/>
  <c r="T3757" i="2"/>
  <c r="T3760" i="2"/>
  <c r="T3762" i="2"/>
  <c r="T3763" i="2"/>
  <c r="T3766" i="2"/>
  <c r="T3767" i="2"/>
  <c r="T3768" i="2"/>
  <c r="T3769" i="2"/>
  <c r="T3770" i="2"/>
  <c r="T3771" i="2"/>
  <c r="T3772" i="2"/>
  <c r="T3774" i="2"/>
  <c r="T3775" i="2"/>
  <c r="T3778" i="2"/>
  <c r="T3779" i="2"/>
  <c r="T3780" i="2"/>
  <c r="T3781" i="2"/>
  <c r="T3783" i="2"/>
  <c r="T3785" i="2"/>
  <c r="T3786" i="2"/>
  <c r="T3787" i="2"/>
  <c r="T3788" i="2"/>
  <c r="T3789" i="2"/>
  <c r="T3790" i="2"/>
  <c r="T3791" i="2"/>
  <c r="T3792" i="2"/>
  <c r="T3793" i="2"/>
  <c r="T3794" i="2"/>
  <c r="T3796" i="2"/>
  <c r="T3798" i="2"/>
  <c r="T3799" i="2"/>
  <c r="T3800" i="2"/>
  <c r="T3802" i="2"/>
  <c r="T3803" i="2"/>
  <c r="T3804" i="2"/>
  <c r="T3806" i="2"/>
  <c r="T3807" i="2"/>
  <c r="T3808" i="2"/>
  <c r="T3809" i="2"/>
  <c r="T3810" i="2"/>
  <c r="T3813" i="2"/>
  <c r="T3814" i="2"/>
  <c r="T3815" i="2"/>
  <c r="T3816" i="2"/>
  <c r="T3817" i="2"/>
  <c r="T3818" i="2"/>
  <c r="T3819" i="2"/>
  <c r="T3820" i="2"/>
  <c r="T3821" i="2"/>
  <c r="T3822" i="2"/>
  <c r="T3823" i="2"/>
  <c r="T3824" i="2"/>
  <c r="T3825" i="2"/>
  <c r="T3826" i="2"/>
  <c r="T3827" i="2"/>
  <c r="T3828" i="2"/>
  <c r="T3829" i="2"/>
  <c r="T3831" i="2"/>
  <c r="T3832" i="2"/>
  <c r="T3833" i="2"/>
  <c r="T3834" i="2"/>
  <c r="T3835" i="2"/>
  <c r="T3836" i="2"/>
  <c r="T3837" i="2"/>
  <c r="T3840" i="2"/>
  <c r="T3842" i="2"/>
  <c r="T3843" i="2"/>
  <c r="T3844" i="2"/>
  <c r="T3845" i="2"/>
  <c r="T3846" i="2"/>
  <c r="T3847" i="2"/>
  <c r="T3848" i="2"/>
  <c r="T3849" i="2"/>
  <c r="T3850" i="2"/>
  <c r="T3851" i="2"/>
  <c r="T3852" i="2"/>
  <c r="T3853" i="2"/>
  <c r="T3854" i="2"/>
  <c r="T3855" i="2"/>
  <c r="T3856" i="2"/>
  <c r="T3857" i="2"/>
  <c r="T3858" i="2"/>
  <c r="T3859" i="2"/>
  <c r="T3860" i="2"/>
  <c r="T3863" i="2"/>
  <c r="T3864" i="2"/>
  <c r="T3865" i="2"/>
  <c r="T2" i="2"/>
  <c r="F126" i="7" l="1"/>
  <c r="F125" i="7"/>
  <c r="F124" i="7"/>
  <c r="F123" i="7"/>
  <c r="F122" i="7"/>
  <c r="F121" i="7"/>
  <c r="F120" i="7"/>
  <c r="F119" i="7"/>
  <c r="F118" i="7"/>
  <c r="F117" i="7"/>
  <c r="F116" i="7"/>
  <c r="F115" i="7"/>
  <c r="F114" i="7"/>
  <c r="F113" i="7"/>
  <c r="F112" i="7"/>
  <c r="F111" i="7"/>
  <c r="F110" i="7"/>
  <c r="F109" i="7"/>
  <c r="F108" i="7"/>
  <c r="F107" i="7"/>
  <c r="F106" i="7"/>
  <c r="F105" i="7"/>
  <c r="F104" i="7"/>
  <c r="F5" i="7" l="1"/>
  <c r="F13" i="7"/>
  <c r="F14" i="7"/>
  <c r="F15" i="7"/>
  <c r="F51" i="7"/>
  <c r="F52" i="7"/>
  <c r="F67" i="7"/>
  <c r="F53" i="7"/>
  <c r="F37" i="7"/>
  <c r="F66" i="7"/>
  <c r="F69" i="7"/>
  <c r="F46" i="7"/>
  <c r="F77" i="7"/>
  <c r="F96" i="7"/>
  <c r="F85" i="7"/>
  <c r="F54" i="7"/>
  <c r="F78" i="7"/>
  <c r="F79" i="7"/>
  <c r="F94" i="7"/>
  <c r="F70" i="7"/>
  <c r="F55" i="7"/>
  <c r="F35" i="7"/>
  <c r="F7" i="7"/>
  <c r="F29" i="7"/>
  <c r="F30" i="7"/>
  <c r="F31" i="7"/>
  <c r="F16" i="7"/>
  <c r="F81" i="7"/>
  <c r="F49" i="7"/>
  <c r="F28" i="7"/>
  <c r="F86" i="7"/>
  <c r="F34" i="7"/>
  <c r="F38" i="7"/>
  <c r="F17" i="7"/>
  <c r="F18" i="7"/>
  <c r="F32" i="7"/>
  <c r="F82" i="7"/>
  <c r="F65" i="7"/>
  <c r="F71" i="7"/>
  <c r="F19" i="7"/>
  <c r="F56" i="7"/>
  <c r="F20" i="7"/>
  <c r="F57" i="7"/>
  <c r="F72" i="7"/>
  <c r="F87" i="7"/>
  <c r="F39" i="7"/>
  <c r="F88" i="7"/>
  <c r="F6" i="7"/>
  <c r="F21" i="7"/>
  <c r="F58" i="7"/>
  <c r="F45" i="7"/>
  <c r="F47" i="7"/>
  <c r="F40" i="7"/>
  <c r="F44" i="7"/>
  <c r="F89" i="7"/>
  <c r="F59" i="7"/>
  <c r="F73" i="7"/>
  <c r="F48" i="7"/>
  <c r="F60" i="7"/>
  <c r="F90" i="7"/>
  <c r="F91" i="7"/>
  <c r="F97" i="7"/>
  <c r="F76" i="7"/>
  <c r="F22" i="7"/>
  <c r="F61" i="7"/>
  <c r="F62" i="7"/>
  <c r="F74" i="7"/>
  <c r="F23" i="7"/>
  <c r="F24" i="7"/>
  <c r="F25" i="7"/>
  <c r="F9" i="7"/>
  <c r="F3" i="7"/>
  <c r="F98" i="7"/>
  <c r="F63" i="7"/>
  <c r="F33" i="7"/>
  <c r="F75" i="7"/>
  <c r="F102" i="7"/>
  <c r="F95" i="7"/>
  <c r="F68" i="7"/>
  <c r="F92" i="7"/>
  <c r="F99" i="7"/>
  <c r="F26" i="7"/>
  <c r="F64" i="7"/>
  <c r="F93" i="7"/>
  <c r="F103" i="7"/>
  <c r="F80" i="7"/>
  <c r="F27" i="7"/>
  <c r="F100" i="7"/>
  <c r="F10" i="7"/>
  <c r="F36" i="7"/>
  <c r="F50" i="7"/>
  <c r="F101" i="7"/>
  <c r="F83" i="7"/>
  <c r="F84" i="7"/>
  <c r="F4" i="7"/>
  <c r="F12" i="7"/>
  <c r="F11" i="7"/>
  <c r="F8" i="7"/>
  <c r="F41" i="7"/>
  <c r="F42" i="7"/>
  <c r="F43" i="7"/>
  <c r="F2" i="7"/>
  <c r="S3" i="2" l="1"/>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2" i="2"/>
  <c r="Y4" i="1"/>
  <c r="Y7" i="1"/>
  <c r="Y8" i="1"/>
  <c r="Y11" i="1"/>
  <c r="Y12" i="1"/>
  <c r="Y13" i="1"/>
  <c r="Y14" i="1"/>
  <c r="Y15" i="1"/>
  <c r="Y16" i="1"/>
  <c r="Y17" i="1"/>
  <c r="Y18" i="1"/>
  <c r="Y19" i="1"/>
  <c r="Y20" i="1"/>
  <c r="Y21" i="1"/>
  <c r="Y22" i="1"/>
  <c r="Y23" i="1"/>
  <c r="Y24" i="1"/>
  <c r="Y25" i="1"/>
  <c r="Y26" i="1"/>
  <c r="Y28" i="1"/>
  <c r="Y29" i="1"/>
  <c r="Y30" i="1"/>
  <c r="Y31" i="1"/>
  <c r="Y32" i="1"/>
  <c r="Y33" i="1"/>
  <c r="Y35" i="1"/>
  <c r="Y36" i="1"/>
  <c r="Y37" i="1"/>
  <c r="Y38" i="1"/>
  <c r="Y39" i="1"/>
  <c r="Y41" i="1"/>
  <c r="Y42" i="1"/>
  <c r="Y44" i="1"/>
  <c r="Y46" i="1"/>
  <c r="Y47" i="1"/>
  <c r="Y48" i="1"/>
  <c r="Y49" i="1"/>
  <c r="Y50" i="1"/>
  <c r="Y51" i="1"/>
  <c r="Y52" i="1"/>
  <c r="Y53" i="1"/>
  <c r="Y55" i="1"/>
  <c r="Y56" i="1"/>
  <c r="Y57" i="1"/>
  <c r="Y58" i="1"/>
  <c r="Y59" i="1"/>
  <c r="Y61" i="1"/>
  <c r="Y63" i="1"/>
  <c r="Y64" i="1"/>
  <c r="Y67" i="1"/>
  <c r="Y70" i="1"/>
  <c r="Y71" i="1"/>
  <c r="Y73" i="1"/>
  <c r="Y74" i="1"/>
  <c r="Y78" i="1"/>
  <c r="Y79" i="1"/>
  <c r="Y80" i="1"/>
  <c r="Y82" i="1"/>
  <c r="Y83" i="1"/>
  <c r="Y84" i="1"/>
  <c r="Y85" i="1"/>
  <c r="Y86" i="1"/>
  <c r="Y87" i="1"/>
  <c r="Y88" i="1"/>
  <c r="Y89" i="1"/>
  <c r="Y90" i="1"/>
  <c r="Y91" i="1"/>
  <c r="Y92" i="1"/>
  <c r="Y93" i="1"/>
  <c r="Y94" i="1"/>
  <c r="Y95" i="1"/>
  <c r="Y96" i="1"/>
  <c r="Y98" i="1"/>
  <c r="Y99" i="1"/>
  <c r="Y100" i="1"/>
  <c r="Y101" i="1"/>
  <c r="Y102" i="1"/>
  <c r="Y103" i="1"/>
  <c r="Y104" i="1"/>
  <c r="Y105" i="1"/>
  <c r="Y106" i="1"/>
  <c r="Y107" i="1"/>
  <c r="Y109" i="1"/>
  <c r="Y110" i="1"/>
  <c r="Y111" i="1"/>
  <c r="Y112" i="1"/>
  <c r="Y113" i="1"/>
  <c r="Y114" i="1"/>
  <c r="Y115" i="1"/>
  <c r="Y116" i="1"/>
  <c r="Y117" i="1"/>
  <c r="Y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2" i="1"/>
  <c r="Y163" i="1"/>
  <c r="Y164" i="1"/>
  <c r="Y165" i="1"/>
  <c r="Y166" i="1"/>
  <c r="Y167" i="1"/>
  <c r="Y168" i="1"/>
  <c r="Y169" i="1"/>
  <c r="Y170" i="1"/>
  <c r="Y171" i="1"/>
  <c r="Y173" i="1"/>
  <c r="Y175" i="1"/>
  <c r="Y176" i="1"/>
  <c r="Y178" i="1"/>
  <c r="Y181" i="1"/>
  <c r="Y182" i="1"/>
  <c r="Y183" i="1"/>
  <c r="Y184" i="1"/>
  <c r="Y186" i="1"/>
  <c r="Y189" i="1"/>
  <c r="Y193" i="1"/>
  <c r="Y196" i="1"/>
  <c r="Y197" i="1"/>
  <c r="Y198" i="1"/>
  <c r="Y199" i="1"/>
  <c r="Y200" i="1"/>
  <c r="Y204" i="1"/>
  <c r="Y211" i="1"/>
  <c r="Y212" i="1"/>
  <c r="Y213" i="1"/>
  <c r="Y214" i="1"/>
  <c r="Y215" i="1"/>
  <c r="Y216" i="1"/>
  <c r="Y217" i="1"/>
  <c r="Y218" i="1"/>
  <c r="Y219" i="1"/>
  <c r="Y223" i="1"/>
  <c r="Y224" i="1"/>
  <c r="Y225" i="1"/>
  <c r="Y226" i="1"/>
  <c r="Y227" i="1"/>
  <c r="Y228" i="1"/>
  <c r="Y233" i="1"/>
  <c r="Y234" i="1"/>
  <c r="Y235" i="1"/>
  <c r="Y238" i="1"/>
  <c r="Y239" i="1"/>
  <c r="Y241" i="1"/>
  <c r="Y242" i="1"/>
  <c r="Y243" i="1"/>
  <c r="Y244" i="1"/>
  <c r="Y250" i="1"/>
  <c r="Y251"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5" i="1"/>
  <c r="Y286" i="1"/>
  <c r="Y288" i="1"/>
  <c r="Y289" i="1"/>
  <c r="Y291" i="1"/>
  <c r="Y294" i="1"/>
  <c r="Y295" i="1"/>
  <c r="Y296" i="1"/>
  <c r="Y297" i="1"/>
  <c r="Y298" i="1"/>
  <c r="Y299" i="1"/>
  <c r="Y300" i="1"/>
  <c r="Y301" i="1"/>
  <c r="Y302" i="1"/>
  <c r="Y303" i="1"/>
  <c r="Y304" i="1"/>
  <c r="Y305" i="1"/>
  <c r="Y306" i="1"/>
  <c r="Y307" i="1"/>
  <c r="Y308" i="1"/>
  <c r="Y310" i="1"/>
  <c r="Y311" i="1"/>
  <c r="Y313" i="1"/>
  <c r="Y314" i="1"/>
  <c r="Y315" i="1"/>
  <c r="Y316" i="1"/>
  <c r="Y317" i="1"/>
  <c r="Y324" i="1"/>
  <c r="Y327" i="1"/>
  <c r="Y333" i="1"/>
  <c r="Y334" i="1"/>
  <c r="Y335" i="1"/>
  <c r="Y337" i="1"/>
  <c r="Y348" i="1"/>
  <c r="Y349" i="1"/>
  <c r="Y350" i="1"/>
  <c r="Y351" i="1"/>
  <c r="Y353" i="1"/>
  <c r="Y357" i="1"/>
  <c r="Y358" i="1"/>
  <c r="Y359" i="1"/>
  <c r="Y360" i="1"/>
  <c r="Y361" i="1"/>
  <c r="Y362" i="1"/>
  <c r="Y363" i="1"/>
  <c r="Y364" i="1"/>
  <c r="Y365" i="1"/>
  <c r="Y367" i="1"/>
  <c r="Y368" i="1"/>
  <c r="Y369" i="1"/>
  <c r="Y370" i="1"/>
  <c r="Y372" i="1"/>
  <c r="Y374" i="1"/>
  <c r="Y375" i="1"/>
  <c r="Y376" i="1"/>
  <c r="Y377" i="1"/>
  <c r="Y378" i="1"/>
  <c r="Y380" i="1"/>
  <c r="Y382" i="1"/>
  <c r="Y383" i="1"/>
  <c r="Y384" i="1"/>
  <c r="Y385" i="1"/>
  <c r="Y386" i="1"/>
  <c r="Y387" i="1"/>
  <c r="Y388" i="1"/>
  <c r="Y389" i="1"/>
  <c r="Y390" i="1"/>
  <c r="Y391" i="1"/>
  <c r="Y392" i="1"/>
  <c r="Y393" i="1"/>
  <c r="Y394" i="1"/>
  <c r="Y395" i="1"/>
  <c r="Y396" i="1"/>
  <c r="Y397"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30" i="1"/>
  <c r="Y431" i="1"/>
  <c r="Y433" i="1"/>
  <c r="Y434" i="1"/>
  <c r="Y437" i="1"/>
  <c r="Y438" i="1"/>
  <c r="Y440" i="1"/>
  <c r="Y441" i="1"/>
  <c r="Y442" i="1"/>
  <c r="Y444" i="1"/>
  <c r="Y445" i="1"/>
  <c r="Y446" i="1"/>
  <c r="Y447" i="1"/>
  <c r="Y449" i="1"/>
  <c r="Y452" i="1"/>
  <c r="Y453" i="1"/>
  <c r="Y458" i="1"/>
  <c r="Y460" i="1"/>
  <c r="Y463" i="1"/>
  <c r="Y466" i="1"/>
  <c r="Y467" i="1"/>
  <c r="Y468" i="1"/>
  <c r="Y469" i="1"/>
  <c r="Y470" i="1"/>
  <c r="Y471" i="1"/>
  <c r="Y472" i="1"/>
  <c r="Y473" i="1"/>
  <c r="Y474" i="1"/>
  <c r="Y476" i="1"/>
  <c r="Y477" i="1"/>
  <c r="Y478" i="1"/>
  <c r="Y479" i="1"/>
  <c r="Y480" i="1"/>
  <c r="Y481" i="1"/>
  <c r="Y482" i="1"/>
  <c r="Y483" i="1"/>
  <c r="Y484" i="1"/>
  <c r="Y485" i="1"/>
  <c r="Y486" i="1"/>
  <c r="Y487" i="1"/>
  <c r="Y488" i="1"/>
  <c r="Y489" i="1"/>
  <c r="Y490" i="1"/>
  <c r="Y493" i="1"/>
  <c r="Y494" i="1"/>
  <c r="Y495" i="1"/>
  <c r="Y496" i="1"/>
  <c r="Y497" i="1"/>
  <c r="Y498" i="1"/>
  <c r="Y499" i="1"/>
  <c r="Y500" i="1"/>
  <c r="Y501" i="1"/>
  <c r="Y502" i="1"/>
  <c r="Y503" i="1"/>
  <c r="Y504" i="1"/>
  <c r="Y505" i="1"/>
  <c r="Y506" i="1"/>
  <c r="Y507" i="1"/>
  <c r="Y508" i="1"/>
  <c r="Y509" i="1"/>
  <c r="Y510" i="1"/>
  <c r="Y511" i="1"/>
  <c r="Y512" i="1"/>
  <c r="Y513" i="1"/>
  <c r="Y514" i="1"/>
  <c r="Y515" i="1"/>
  <c r="Y520" i="1"/>
  <c r="Y521" i="1"/>
  <c r="Y522" i="1"/>
  <c r="Y523" i="1"/>
  <c r="Y524" i="1"/>
  <c r="Y525" i="1"/>
  <c r="Y527" i="1"/>
  <c r="Y528" i="1"/>
  <c r="Y529" i="1"/>
  <c r="Y530" i="1"/>
  <c r="Y531" i="1"/>
  <c r="Y532" i="1"/>
  <c r="Y533" i="1"/>
  <c r="Y537" i="1"/>
  <c r="Y558" i="1"/>
  <c r="Y559" i="1"/>
  <c r="Y590" i="1"/>
  <c r="Y591" i="1"/>
  <c r="Y593" i="1"/>
  <c r="Y594" i="1"/>
  <c r="Y595" i="1"/>
  <c r="Y596" i="1"/>
  <c r="Y597" i="1"/>
  <c r="Y602" i="1"/>
  <c r="Y603" i="1"/>
  <c r="Y604" i="1"/>
  <c r="Y629" i="1"/>
  <c r="Y631" i="1"/>
  <c r="Y632" i="1"/>
  <c r="Y633" i="1"/>
  <c r="Y634" i="1"/>
  <c r="Y635" i="1"/>
  <c r="Y636" i="1"/>
  <c r="Y637" i="1"/>
  <c r="Y638" i="1"/>
  <c r="Y639" i="1"/>
  <c r="Y641" i="1"/>
  <c r="Y642" i="1"/>
  <c r="Y643" i="1"/>
  <c r="Y644" i="1"/>
  <c r="Y647" i="1"/>
  <c r="Y651" i="1"/>
  <c r="Y654" i="1"/>
  <c r="Y655" i="1"/>
  <c r="Y656" i="1"/>
  <c r="Y657" i="1"/>
  <c r="Y658" i="1"/>
  <c r="Y664" i="1"/>
  <c r="Y665" i="1"/>
  <c r="Y666" i="1"/>
  <c r="Y667" i="1"/>
  <c r="Y668" i="1"/>
  <c r="Y669" i="1"/>
  <c r="Y673" i="1"/>
  <c r="Y674" i="1"/>
  <c r="Y675" i="1"/>
  <c r="Y676" i="1"/>
  <c r="Y677" i="1"/>
  <c r="Y679" i="1"/>
  <c r="Y697" i="1"/>
  <c r="Y698" i="1"/>
  <c r="Y699" i="1"/>
  <c r="Y700" i="1"/>
  <c r="Y701" i="1"/>
  <c r="Y702" i="1"/>
  <c r="Y703" i="1"/>
  <c r="Y704" i="1"/>
  <c r="Y705" i="1"/>
  <c r="Y706" i="1"/>
  <c r="Y707" i="1"/>
  <c r="Y708" i="1"/>
  <c r="Y709" i="1"/>
  <c r="Y710" i="1"/>
  <c r="Y711" i="1"/>
  <c r="Y712" i="1"/>
  <c r="Y713" i="1"/>
  <c r="Y714" i="1"/>
  <c r="Y715" i="1"/>
  <c r="Y716" i="1"/>
  <c r="Y717" i="1"/>
  <c r="Y718" i="1"/>
  <c r="Y719" i="1"/>
  <c r="Y720" i="1"/>
  <c r="Y722" i="1"/>
  <c r="Y723" i="1"/>
  <c r="Y724" i="1"/>
  <c r="Y725" i="1"/>
  <c r="Y726" i="1"/>
  <c r="Y727" i="1"/>
  <c r="Y729" i="1"/>
  <c r="Y730" i="1"/>
  <c r="Y731" i="1"/>
  <c r="Y732" i="1"/>
  <c r="Y733" i="1"/>
  <c r="Y734" i="1"/>
  <c r="Y735" i="1"/>
  <c r="Y736" i="1"/>
  <c r="Y739" i="1"/>
  <c r="Y740" i="1"/>
  <c r="Y741" i="1"/>
  <c r="Y742" i="1"/>
  <c r="Y743" i="1"/>
  <c r="Y744" i="1"/>
  <c r="Y745" i="1"/>
  <c r="Y746" i="1"/>
  <c r="Y747" i="1"/>
  <c r="Y748" i="1"/>
  <c r="Y749" i="1"/>
  <c r="Y750" i="1"/>
  <c r="Y751" i="1"/>
  <c r="Y752" i="1"/>
  <c r="Y753" i="1"/>
  <c r="Y754" i="1"/>
  <c r="Y756" i="1"/>
  <c r="Y757" i="1"/>
  <c r="Y758" i="1"/>
  <c r="Y759" i="1"/>
  <c r="Y760" i="1"/>
  <c r="Y761" i="1"/>
  <c r="Y762" i="1"/>
  <c r="Y763" i="1"/>
  <c r="Y764" i="1"/>
  <c r="Y765" i="1"/>
  <c r="Y766" i="1"/>
  <c r="Y767" i="1"/>
  <c r="Y768" i="1"/>
  <c r="Y769" i="1"/>
  <c r="Y770" i="1"/>
  <c r="Y774" i="1"/>
  <c r="Y777" i="1"/>
  <c r="Y778" i="1"/>
  <c r="Y779" i="1"/>
  <c r="Y781" i="1"/>
  <c r="Y782" i="1"/>
  <c r="Y784" i="1"/>
  <c r="Y785" i="1"/>
  <c r="Y786" i="1"/>
  <c r="Y787" i="1"/>
  <c r="Y788" i="1"/>
  <c r="Y789" i="1"/>
  <c r="Y790" i="1"/>
  <c r="Y791" i="1"/>
  <c r="Y792" i="1"/>
  <c r="Y793" i="1"/>
  <c r="Y794" i="1"/>
  <c r="Y795" i="1"/>
  <c r="Y796" i="1"/>
  <c r="Y798" i="1"/>
  <c r="Y799" i="1"/>
  <c r="Y801" i="1"/>
  <c r="Y805" i="1"/>
  <c r="Y806" i="1"/>
  <c r="Y807" i="1"/>
  <c r="Y808" i="1"/>
  <c r="Y809" i="1"/>
  <c r="Y810" i="1"/>
  <c r="Y811" i="1"/>
  <c r="Y812" i="1"/>
  <c r="Y813" i="1"/>
  <c r="Y815" i="1"/>
  <c r="Y817" i="1"/>
  <c r="Y818" i="1"/>
  <c r="Y819" i="1"/>
  <c r="Y820" i="1"/>
  <c r="Y821" i="1"/>
  <c r="Y822" i="1"/>
  <c r="Y824" i="1"/>
  <c r="Y825" i="1"/>
  <c r="Y826" i="1"/>
  <c r="Y827" i="1"/>
  <c r="Y834" i="1"/>
  <c r="Y835" i="1"/>
  <c r="Y836" i="1"/>
  <c r="Y837" i="1"/>
  <c r="Y838" i="1"/>
  <c r="Y839" i="1"/>
  <c r="Y843" i="1"/>
  <c r="Y844" i="1"/>
  <c r="Y845" i="1"/>
  <c r="Y846" i="1"/>
  <c r="Y847" i="1"/>
  <c r="Y848" i="1"/>
  <c r="Y849" i="1"/>
  <c r="Y857" i="1"/>
  <c r="Y858" i="1"/>
  <c r="Y859" i="1"/>
  <c r="Y860" i="1"/>
  <c r="Y861" i="1"/>
  <c r="Y862" i="1"/>
  <c r="Y863" i="1"/>
  <c r="Y864" i="1"/>
  <c r="Y867" i="1"/>
  <c r="Y870" i="1"/>
  <c r="Y874" i="1"/>
  <c r="Y875" i="1"/>
  <c r="Y876" i="1"/>
  <c r="Y879" i="1"/>
  <c r="Y911" i="1"/>
  <c r="Y922" i="1"/>
  <c r="Y924" i="1"/>
  <c r="Y930" i="1"/>
  <c r="Y940" i="1"/>
  <c r="Y941" i="1"/>
  <c r="Y942" i="1"/>
  <c r="Y943" i="1"/>
  <c r="Y944" i="1"/>
  <c r="Y945" i="1"/>
  <c r="Y946" i="1"/>
  <c r="Y947" i="1"/>
  <c r="Y948" i="1"/>
  <c r="Y949" i="1"/>
  <c r="Y950" i="1"/>
  <c r="Y951" i="1"/>
  <c r="Y953" i="1"/>
  <c r="Y956" i="1"/>
  <c r="Y957" i="1"/>
  <c r="Y958" i="1"/>
  <c r="Y959" i="1"/>
  <c r="Y960" i="1"/>
  <c r="Y961" i="1"/>
  <c r="Y962" i="1"/>
  <c r="Y963" i="1"/>
  <c r="Y965" i="1"/>
  <c r="Y966" i="1"/>
  <c r="Y967" i="1"/>
  <c r="Y968" i="1"/>
  <c r="Y969" i="1"/>
  <c r="Y970" i="1"/>
  <c r="Y971" i="1"/>
  <c r="Y972" i="1"/>
  <c r="Y975" i="1"/>
  <c r="Y976" i="1"/>
  <c r="Y977" i="1"/>
  <c r="Y980" i="1"/>
  <c r="Y982" i="1"/>
  <c r="Y992" i="1"/>
  <c r="Y993" i="1"/>
  <c r="Y994" i="1"/>
  <c r="Y995" i="1"/>
  <c r="Y996" i="1"/>
  <c r="Y997" i="1"/>
  <c r="Y998" i="1"/>
  <c r="Y999" i="1"/>
  <c r="Y1000" i="1"/>
  <c r="Y1001" i="1"/>
  <c r="Y1002" i="1"/>
  <c r="Y1003" i="1"/>
  <c r="Y1007" i="1"/>
  <c r="Y1008" i="1"/>
  <c r="Y1009" i="1"/>
  <c r="Y1010" i="1"/>
  <c r="Y1011" i="1"/>
  <c r="Y1012" i="1"/>
  <c r="Y1013" i="1"/>
  <c r="Y1016" i="1"/>
  <c r="Y1017" i="1"/>
  <c r="Y1018" i="1"/>
  <c r="Y1019" i="1"/>
  <c r="Y1020" i="1"/>
  <c r="Y1021" i="1"/>
  <c r="Y1022" i="1"/>
  <c r="Y1025" i="1"/>
  <c r="Y1026" i="1"/>
  <c r="Y1027" i="1"/>
  <c r="Y1031" i="1"/>
  <c r="Y1032" i="1"/>
  <c r="Y1036" i="1"/>
  <c r="Y1037" i="1"/>
  <c r="Y1038" i="1"/>
  <c r="Y1041" i="1"/>
  <c r="Y1042" i="1"/>
  <c r="Y1043" i="1"/>
  <c r="Y1046" i="1"/>
  <c r="Y1049" i="1"/>
  <c r="Y1050" i="1"/>
  <c r="Y1051" i="1"/>
  <c r="Y1052" i="1"/>
  <c r="Y1057" i="1"/>
  <c r="Y1077" i="1"/>
  <c r="Y1085" i="1"/>
  <c r="Y1102" i="1"/>
  <c r="Y1106" i="1"/>
  <c r="Y1113" i="1"/>
  <c r="Y1114" i="1"/>
  <c r="Y1115" i="1"/>
  <c r="Y1118" i="1"/>
  <c r="Y1119" i="1"/>
  <c r="Y1120" i="1"/>
  <c r="Y1123" i="1"/>
  <c r="Y1124" i="1"/>
  <c r="Y1125" i="1"/>
  <c r="Y1126" i="1"/>
  <c r="Y1127" i="1"/>
  <c r="Y1128" i="1"/>
  <c r="Y1129" i="1"/>
  <c r="Y1130" i="1"/>
  <c r="Y1131" i="1"/>
  <c r="Y1132" i="1"/>
  <c r="Y1134" i="1"/>
  <c r="Y1138" i="1"/>
  <c r="Y1143" i="1"/>
  <c r="Y1144" i="1"/>
  <c r="Y1147" i="1"/>
  <c r="Y1148" i="1"/>
  <c r="Y1149" i="1"/>
  <c r="Y1150" i="1"/>
  <c r="Y1151" i="1"/>
  <c r="Y1152" i="1"/>
  <c r="Y1156" i="1"/>
  <c r="Y1159" i="1"/>
  <c r="Y1160" i="1"/>
  <c r="Y1161" i="1"/>
  <c r="Y1164" i="1"/>
  <c r="Y1165" i="1"/>
  <c r="Y1166" i="1"/>
  <c r="Y1167" i="1"/>
  <c r="Y1168" i="1"/>
  <c r="Y1169" i="1"/>
  <c r="Y1170" i="1"/>
  <c r="Y1171" i="1"/>
  <c r="Y1173" i="1"/>
  <c r="Y1174" i="1"/>
  <c r="Y1176" i="1"/>
  <c r="Y1177" i="1"/>
  <c r="Y1178" i="1"/>
  <c r="Y1181" i="1"/>
  <c r="Y1182" i="1"/>
  <c r="Y1183" i="1"/>
  <c r="Y1184" i="1"/>
  <c r="Y1185" i="1"/>
  <c r="Y1189" i="1"/>
  <c r="Y1191" i="1"/>
  <c r="Y1192" i="1"/>
  <c r="Y1193" i="1"/>
  <c r="Y1194" i="1"/>
  <c r="Y1195" i="1"/>
  <c r="Y1196" i="1"/>
  <c r="Y1197" i="1"/>
  <c r="Y1216" i="1"/>
  <c r="Y1217" i="1"/>
  <c r="Y1218" i="1"/>
  <c r="Y1219" i="1"/>
  <c r="Y1220" i="1"/>
  <c r="Y1224" i="1"/>
  <c r="Y1225" i="1"/>
  <c r="Y1226" i="1"/>
  <c r="Y1227" i="1"/>
  <c r="Y1232" i="1"/>
  <c r="Y1245" i="1"/>
  <c r="Y1246" i="1"/>
  <c r="Y1247" i="1"/>
  <c r="Y1248" i="1"/>
  <c r="Y1249" i="1"/>
  <c r="Y1250" i="1"/>
  <c r="Y1251" i="1"/>
  <c r="Y1252" i="1"/>
  <c r="Y1253" i="1"/>
  <c r="Y1254" i="1"/>
  <c r="Y1260" i="1"/>
  <c r="Y1261" i="1"/>
  <c r="Y1262" i="1"/>
  <c r="Y1263" i="1"/>
  <c r="Y1264" i="1"/>
  <c r="Y1267" i="1"/>
  <c r="Y1268" i="1"/>
  <c r="Y1269" i="1"/>
  <c r="Y1272" i="1"/>
  <c r="Y1273" i="1"/>
  <c r="Y1274" i="1"/>
  <c r="Y1275" i="1"/>
  <c r="Y1276" i="1"/>
  <c r="Y1277" i="1"/>
  <c r="Y1278" i="1"/>
  <c r="Y1279" i="1"/>
  <c r="Y1280" i="1"/>
  <c r="Y1286" i="1"/>
  <c r="Y1287" i="1"/>
  <c r="Y1292" i="1"/>
  <c r="Y1293" i="1"/>
  <c r="Y1294" i="1"/>
  <c r="Y1295" i="1"/>
  <c r="Y1296" i="1"/>
  <c r="Y1297" i="1"/>
  <c r="Y1298" i="1"/>
  <c r="Y1299"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2" i="1"/>
  <c r="X3" i="1"/>
  <c r="Y3" i="1" s="1"/>
  <c r="X4" i="1"/>
  <c r="X5" i="1"/>
  <c r="Y5" i="1" s="1"/>
  <c r="X6" i="1"/>
  <c r="Y6" i="1" s="1"/>
  <c r="X7" i="1"/>
  <c r="X8" i="1"/>
  <c r="X9" i="1"/>
  <c r="Y9" i="1" s="1"/>
  <c r="X10" i="1"/>
  <c r="Y10" i="1" s="1"/>
  <c r="X11" i="1"/>
  <c r="X12" i="1"/>
  <c r="X13" i="1"/>
  <c r="X14" i="1"/>
  <c r="X15" i="1"/>
  <c r="X16" i="1"/>
  <c r="X17" i="1"/>
  <c r="X18" i="1"/>
  <c r="X19" i="1"/>
  <c r="X20" i="1"/>
  <c r="X21" i="1"/>
  <c r="X22" i="1"/>
  <c r="X23" i="1"/>
  <c r="X24" i="1"/>
  <c r="X25" i="1"/>
  <c r="X26" i="1"/>
  <c r="X27" i="1"/>
  <c r="Y27" i="1" s="1"/>
  <c r="X28" i="1"/>
  <c r="X29" i="1"/>
  <c r="X30" i="1"/>
  <c r="X31" i="1"/>
  <c r="X32" i="1"/>
  <c r="X33" i="1"/>
  <c r="X34" i="1"/>
  <c r="Y34" i="1" s="1"/>
  <c r="X35" i="1"/>
  <c r="X36" i="1"/>
  <c r="X37" i="1"/>
  <c r="X38" i="1"/>
  <c r="X39" i="1"/>
  <c r="X40" i="1"/>
  <c r="Y40" i="1" s="1"/>
  <c r="X41" i="1"/>
  <c r="X42" i="1"/>
  <c r="X43" i="1"/>
  <c r="Y43" i="1" s="1"/>
  <c r="X44" i="1"/>
  <c r="X45" i="1"/>
  <c r="Y45" i="1" s="1"/>
  <c r="X46" i="1"/>
  <c r="X47" i="1"/>
  <c r="X48" i="1"/>
  <c r="X49" i="1"/>
  <c r="X50" i="1"/>
  <c r="X51" i="1"/>
  <c r="X52" i="1"/>
  <c r="X53" i="1"/>
  <c r="X54" i="1"/>
  <c r="Y54" i="1" s="1"/>
  <c r="X55" i="1"/>
  <c r="X56" i="1"/>
  <c r="X57" i="1"/>
  <c r="X58" i="1"/>
  <c r="X59" i="1"/>
  <c r="X60" i="1"/>
  <c r="Y60" i="1" s="1"/>
  <c r="X61" i="1"/>
  <c r="X62" i="1"/>
  <c r="Y62" i="1" s="1"/>
  <c r="X63" i="1"/>
  <c r="X64" i="1"/>
  <c r="X65" i="1"/>
  <c r="Y65" i="1" s="1"/>
  <c r="X66" i="1"/>
  <c r="Y66" i="1" s="1"/>
  <c r="X67" i="1"/>
  <c r="X68" i="1"/>
  <c r="Y68" i="1" s="1"/>
  <c r="X69" i="1"/>
  <c r="Y69" i="1" s="1"/>
  <c r="X70" i="1"/>
  <c r="X71" i="1"/>
  <c r="X72" i="1"/>
  <c r="Y72" i="1" s="1"/>
  <c r="X73" i="1"/>
  <c r="X74" i="1"/>
  <c r="X75" i="1"/>
  <c r="Y75" i="1" s="1"/>
  <c r="X76" i="1"/>
  <c r="Y76" i="1" s="1"/>
  <c r="X77" i="1"/>
  <c r="Y77" i="1" s="1"/>
  <c r="X78" i="1"/>
  <c r="X79" i="1"/>
  <c r="X80" i="1"/>
  <c r="X81" i="1"/>
  <c r="Y81" i="1" s="1"/>
  <c r="X82" i="1"/>
  <c r="X83" i="1"/>
  <c r="X84" i="1"/>
  <c r="X85" i="1"/>
  <c r="X86" i="1"/>
  <c r="X87" i="1"/>
  <c r="X88" i="1"/>
  <c r="X89" i="1"/>
  <c r="X90" i="1"/>
  <c r="X91" i="1"/>
  <c r="X92" i="1"/>
  <c r="X93" i="1"/>
  <c r="X94" i="1"/>
  <c r="X95" i="1"/>
  <c r="X96" i="1"/>
  <c r="X97" i="1"/>
  <c r="Y97" i="1" s="1"/>
  <c r="X98" i="1"/>
  <c r="X99" i="1"/>
  <c r="X100" i="1"/>
  <c r="X101" i="1"/>
  <c r="X102" i="1"/>
  <c r="X103" i="1"/>
  <c r="X104" i="1"/>
  <c r="X105" i="1"/>
  <c r="X106" i="1"/>
  <c r="X107" i="1"/>
  <c r="X108" i="1"/>
  <c r="Y108" i="1" s="1"/>
  <c r="X109" i="1"/>
  <c r="X110" i="1"/>
  <c r="X111" i="1"/>
  <c r="X112" i="1"/>
  <c r="X113" i="1"/>
  <c r="X114" i="1"/>
  <c r="X115" i="1"/>
  <c r="X116" i="1"/>
  <c r="X117" i="1"/>
  <c r="X118" i="1"/>
  <c r="X119" i="1"/>
  <c r="Y119" i="1" s="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Y160" i="1" s="1"/>
  <c r="X161" i="1"/>
  <c r="Y161" i="1" s="1"/>
  <c r="X162" i="1"/>
  <c r="X163" i="1"/>
  <c r="X164" i="1"/>
  <c r="X165" i="1"/>
  <c r="X166" i="1"/>
  <c r="X167" i="1"/>
  <c r="X168" i="1"/>
  <c r="X169" i="1"/>
  <c r="X170" i="1"/>
  <c r="X171" i="1"/>
  <c r="X172" i="1"/>
  <c r="Y172" i="1" s="1"/>
  <c r="X173" i="1"/>
  <c r="X174" i="1"/>
  <c r="Y174" i="1" s="1"/>
  <c r="X175" i="1"/>
  <c r="X176" i="1"/>
  <c r="X177" i="1"/>
  <c r="Y177" i="1" s="1"/>
  <c r="X178" i="1"/>
  <c r="X179" i="1"/>
  <c r="Y179" i="1" s="1"/>
  <c r="X180" i="1"/>
  <c r="Y180" i="1" s="1"/>
  <c r="X181" i="1"/>
  <c r="X182" i="1"/>
  <c r="X183" i="1"/>
  <c r="X184" i="1"/>
  <c r="X185" i="1"/>
  <c r="Y185" i="1" s="1"/>
  <c r="X186" i="1"/>
  <c r="X187" i="1"/>
  <c r="Y187" i="1" s="1"/>
  <c r="X188" i="1"/>
  <c r="Y188" i="1" s="1"/>
  <c r="X189" i="1"/>
  <c r="X190" i="1"/>
  <c r="Y190" i="1" s="1"/>
  <c r="X191" i="1"/>
  <c r="Y191" i="1" s="1"/>
  <c r="X192" i="1"/>
  <c r="Y192" i="1" s="1"/>
  <c r="X193" i="1"/>
  <c r="X194" i="1"/>
  <c r="Y194" i="1" s="1"/>
  <c r="X195" i="1"/>
  <c r="Y195" i="1" s="1"/>
  <c r="X196" i="1"/>
  <c r="X197" i="1"/>
  <c r="X198" i="1"/>
  <c r="X199" i="1"/>
  <c r="X200" i="1"/>
  <c r="X201" i="1"/>
  <c r="Y201" i="1" s="1"/>
  <c r="X202" i="1"/>
  <c r="Y202" i="1" s="1"/>
  <c r="X203" i="1"/>
  <c r="Y203" i="1" s="1"/>
  <c r="X204" i="1"/>
  <c r="X205" i="1"/>
  <c r="Y205" i="1" s="1"/>
  <c r="X206" i="1"/>
  <c r="Y206" i="1" s="1"/>
  <c r="X207" i="1"/>
  <c r="Y207" i="1" s="1"/>
  <c r="X208" i="1"/>
  <c r="Y208" i="1" s="1"/>
  <c r="X209" i="1"/>
  <c r="Y209" i="1" s="1"/>
  <c r="X210" i="1"/>
  <c r="Y210" i="1" s="1"/>
  <c r="X211" i="1"/>
  <c r="X212" i="1"/>
  <c r="X213" i="1"/>
  <c r="X214" i="1"/>
  <c r="X215" i="1"/>
  <c r="X216" i="1"/>
  <c r="X217" i="1"/>
  <c r="X218" i="1"/>
  <c r="X219" i="1"/>
  <c r="X220" i="1"/>
  <c r="Y220" i="1" s="1"/>
  <c r="X221" i="1"/>
  <c r="Y221" i="1" s="1"/>
  <c r="X222" i="1"/>
  <c r="Y222" i="1" s="1"/>
  <c r="X223" i="1"/>
  <c r="X224" i="1"/>
  <c r="X225" i="1"/>
  <c r="X226" i="1"/>
  <c r="X227" i="1"/>
  <c r="X228" i="1"/>
  <c r="X229" i="1"/>
  <c r="Y229" i="1" s="1"/>
  <c r="X230" i="1"/>
  <c r="Y230" i="1" s="1"/>
  <c r="X231" i="1"/>
  <c r="Y231" i="1" s="1"/>
  <c r="X232" i="1"/>
  <c r="Y232" i="1" s="1"/>
  <c r="X233" i="1"/>
  <c r="X234" i="1"/>
  <c r="X235" i="1"/>
  <c r="X236" i="1"/>
  <c r="Y236" i="1" s="1"/>
  <c r="X237" i="1"/>
  <c r="Y237" i="1" s="1"/>
  <c r="X238" i="1"/>
  <c r="X239" i="1"/>
  <c r="X240" i="1"/>
  <c r="Y240" i="1" s="1"/>
  <c r="X241" i="1"/>
  <c r="X242" i="1"/>
  <c r="X243" i="1"/>
  <c r="X244" i="1"/>
  <c r="X245" i="1"/>
  <c r="Y245" i="1" s="1"/>
  <c r="X246" i="1"/>
  <c r="Y246" i="1" s="1"/>
  <c r="X247" i="1"/>
  <c r="Y247" i="1" s="1"/>
  <c r="X248" i="1"/>
  <c r="Y248" i="1" s="1"/>
  <c r="X249" i="1"/>
  <c r="Y249" i="1" s="1"/>
  <c r="X250" i="1"/>
  <c r="X251" i="1"/>
  <c r="X252" i="1"/>
  <c r="Y252" i="1" s="1"/>
  <c r="X253" i="1"/>
  <c r="Y253" i="1" s="1"/>
  <c r="X254" i="1"/>
  <c r="Y254" i="1" s="1"/>
  <c r="X255" i="1"/>
  <c r="Y255" i="1" s="1"/>
  <c r="X256" i="1"/>
  <c r="Y256" i="1" s="1"/>
  <c r="X257" i="1"/>
  <c r="Y257" i="1" s="1"/>
  <c r="X258" i="1"/>
  <c r="Y258" i="1" s="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Y284" i="1" s="1"/>
  <c r="X285" i="1"/>
  <c r="X286" i="1"/>
  <c r="X287" i="1"/>
  <c r="Y287" i="1" s="1"/>
  <c r="X288" i="1"/>
  <c r="X289" i="1"/>
  <c r="X290" i="1"/>
  <c r="Y290" i="1" s="1"/>
  <c r="X291" i="1"/>
  <c r="X292" i="1"/>
  <c r="Y292" i="1" s="1"/>
  <c r="X293" i="1"/>
  <c r="Y293" i="1" s="1"/>
  <c r="X294" i="1"/>
  <c r="X295" i="1"/>
  <c r="X296" i="1"/>
  <c r="X297" i="1"/>
  <c r="X298" i="1"/>
  <c r="X299" i="1"/>
  <c r="X300" i="1"/>
  <c r="X301" i="1"/>
  <c r="X302" i="1"/>
  <c r="X303" i="1"/>
  <c r="X304" i="1"/>
  <c r="X305" i="1"/>
  <c r="X306" i="1"/>
  <c r="X307" i="1"/>
  <c r="X308" i="1"/>
  <c r="X309" i="1"/>
  <c r="Y309" i="1" s="1"/>
  <c r="X310" i="1"/>
  <c r="X311" i="1"/>
  <c r="X312" i="1"/>
  <c r="Y312" i="1" s="1"/>
  <c r="X313" i="1"/>
  <c r="X314" i="1"/>
  <c r="X315" i="1"/>
  <c r="X316" i="1"/>
  <c r="X317" i="1"/>
  <c r="X318" i="1"/>
  <c r="Y318" i="1" s="1"/>
  <c r="X319" i="1"/>
  <c r="Y319" i="1" s="1"/>
  <c r="X320" i="1"/>
  <c r="Y320" i="1" s="1"/>
  <c r="X321" i="1"/>
  <c r="Y321" i="1" s="1"/>
  <c r="X322" i="1"/>
  <c r="Y322" i="1" s="1"/>
  <c r="X323" i="1"/>
  <c r="Y323" i="1" s="1"/>
  <c r="X324" i="1"/>
  <c r="X325" i="1"/>
  <c r="Y325" i="1" s="1"/>
  <c r="X326" i="1"/>
  <c r="Y326" i="1" s="1"/>
  <c r="X327" i="1"/>
  <c r="X328" i="1"/>
  <c r="Y328" i="1" s="1"/>
  <c r="X329" i="1"/>
  <c r="Y329" i="1" s="1"/>
  <c r="X330" i="1"/>
  <c r="Y330" i="1" s="1"/>
  <c r="X331" i="1"/>
  <c r="Y331" i="1" s="1"/>
  <c r="X332" i="1"/>
  <c r="Y332" i="1" s="1"/>
  <c r="X333" i="1"/>
  <c r="X334" i="1"/>
  <c r="X335" i="1"/>
  <c r="X336" i="1"/>
  <c r="Y336" i="1" s="1"/>
  <c r="X337" i="1"/>
  <c r="X338" i="1"/>
  <c r="Y338" i="1" s="1"/>
  <c r="X339" i="1"/>
  <c r="Y339" i="1" s="1"/>
  <c r="X340" i="1"/>
  <c r="Y340" i="1" s="1"/>
  <c r="X341" i="1"/>
  <c r="Y341" i="1" s="1"/>
  <c r="X342" i="1"/>
  <c r="Y342" i="1" s="1"/>
  <c r="X343" i="1"/>
  <c r="Y343" i="1" s="1"/>
  <c r="X344" i="1"/>
  <c r="Y344" i="1" s="1"/>
  <c r="X345" i="1"/>
  <c r="Y345" i="1" s="1"/>
  <c r="X346" i="1"/>
  <c r="Y346" i="1" s="1"/>
  <c r="X347" i="1"/>
  <c r="Y347" i="1" s="1"/>
  <c r="X348" i="1"/>
  <c r="X349" i="1"/>
  <c r="X350" i="1"/>
  <c r="X351" i="1"/>
  <c r="X352" i="1"/>
  <c r="Y352" i="1" s="1"/>
  <c r="X353" i="1"/>
  <c r="X354" i="1"/>
  <c r="Y354" i="1" s="1"/>
  <c r="X355" i="1"/>
  <c r="Y355" i="1" s="1"/>
  <c r="X356" i="1"/>
  <c r="Y356" i="1" s="1"/>
  <c r="X357" i="1"/>
  <c r="X358" i="1"/>
  <c r="X359" i="1"/>
  <c r="X360" i="1"/>
  <c r="X361" i="1"/>
  <c r="X362" i="1"/>
  <c r="X363" i="1"/>
  <c r="X364" i="1"/>
  <c r="X365" i="1"/>
  <c r="X366" i="1"/>
  <c r="Y366" i="1" s="1"/>
  <c r="X367" i="1"/>
  <c r="X368" i="1"/>
  <c r="X369" i="1"/>
  <c r="X370" i="1"/>
  <c r="X371" i="1"/>
  <c r="Y371" i="1" s="1"/>
  <c r="X372" i="1"/>
  <c r="X373" i="1"/>
  <c r="Y373" i="1" s="1"/>
  <c r="X374" i="1"/>
  <c r="X375" i="1"/>
  <c r="X376" i="1"/>
  <c r="X377" i="1"/>
  <c r="X378" i="1"/>
  <c r="X379" i="1"/>
  <c r="Y379" i="1" s="1"/>
  <c r="X380" i="1"/>
  <c r="X381" i="1"/>
  <c r="Y381" i="1" s="1"/>
  <c r="X382" i="1"/>
  <c r="X383" i="1"/>
  <c r="X384" i="1"/>
  <c r="X385" i="1"/>
  <c r="X386" i="1"/>
  <c r="X387" i="1"/>
  <c r="X388" i="1"/>
  <c r="X389" i="1"/>
  <c r="X390" i="1"/>
  <c r="X391" i="1"/>
  <c r="X392" i="1"/>
  <c r="X393" i="1"/>
  <c r="X394" i="1"/>
  <c r="X395" i="1"/>
  <c r="X396" i="1"/>
  <c r="X397" i="1"/>
  <c r="X398" i="1"/>
  <c r="Y398" i="1" s="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Y429" i="1" s="1"/>
  <c r="X430" i="1"/>
  <c r="X431" i="1"/>
  <c r="X432" i="1"/>
  <c r="Y432" i="1" s="1"/>
  <c r="X433" i="1"/>
  <c r="X434" i="1"/>
  <c r="X435" i="1"/>
  <c r="Y435" i="1" s="1"/>
  <c r="X436" i="1"/>
  <c r="Y436" i="1" s="1"/>
  <c r="X437" i="1"/>
  <c r="X438" i="1"/>
  <c r="X439" i="1"/>
  <c r="Y439" i="1" s="1"/>
  <c r="X440" i="1"/>
  <c r="X441" i="1"/>
  <c r="X442" i="1"/>
  <c r="X443" i="1"/>
  <c r="Y443" i="1" s="1"/>
  <c r="X444" i="1"/>
  <c r="X445" i="1"/>
  <c r="X446" i="1"/>
  <c r="X447" i="1"/>
  <c r="X448" i="1"/>
  <c r="Y448" i="1" s="1"/>
  <c r="X449" i="1"/>
  <c r="X450" i="1"/>
  <c r="Y450" i="1" s="1"/>
  <c r="X451" i="1"/>
  <c r="Y451" i="1" s="1"/>
  <c r="X452" i="1"/>
  <c r="X453" i="1"/>
  <c r="X454" i="1"/>
  <c r="Y454" i="1" s="1"/>
  <c r="X455" i="1"/>
  <c r="Y455" i="1" s="1"/>
  <c r="X456" i="1"/>
  <c r="Y456" i="1" s="1"/>
  <c r="X457" i="1"/>
  <c r="Y457" i="1" s="1"/>
  <c r="X458" i="1"/>
  <c r="X459" i="1"/>
  <c r="Y459" i="1" s="1"/>
  <c r="X460" i="1"/>
  <c r="X461" i="1"/>
  <c r="Y461" i="1" s="1"/>
  <c r="X462" i="1"/>
  <c r="Y462" i="1" s="1"/>
  <c r="X463" i="1"/>
  <c r="X464" i="1"/>
  <c r="Y464" i="1" s="1"/>
  <c r="X465" i="1"/>
  <c r="Y465" i="1" s="1"/>
  <c r="X466" i="1"/>
  <c r="X467" i="1"/>
  <c r="X468" i="1"/>
  <c r="X469" i="1"/>
  <c r="X470" i="1"/>
  <c r="X471" i="1"/>
  <c r="X472" i="1"/>
  <c r="X473" i="1"/>
  <c r="X474" i="1"/>
  <c r="X475" i="1"/>
  <c r="Y475" i="1" s="1"/>
  <c r="X476" i="1"/>
  <c r="X477" i="1"/>
  <c r="X478" i="1"/>
  <c r="X479" i="1"/>
  <c r="X480" i="1"/>
  <c r="X481" i="1"/>
  <c r="X482" i="1"/>
  <c r="X483" i="1"/>
  <c r="X484" i="1"/>
  <c r="X485" i="1"/>
  <c r="X486" i="1"/>
  <c r="X487" i="1"/>
  <c r="X488" i="1"/>
  <c r="X489" i="1"/>
  <c r="X490" i="1"/>
  <c r="X491" i="1"/>
  <c r="Y491" i="1" s="1"/>
  <c r="X492" i="1"/>
  <c r="Y492" i="1" s="1"/>
  <c r="X493" i="1"/>
  <c r="X494" i="1"/>
  <c r="X495" i="1"/>
  <c r="X496" i="1"/>
  <c r="X497" i="1"/>
  <c r="X498" i="1"/>
  <c r="X499" i="1"/>
  <c r="X500" i="1"/>
  <c r="X501" i="1"/>
  <c r="X502" i="1"/>
  <c r="X503" i="1"/>
  <c r="X504" i="1"/>
  <c r="X505" i="1"/>
  <c r="X506" i="1"/>
  <c r="X507" i="1"/>
  <c r="X508" i="1"/>
  <c r="X509" i="1"/>
  <c r="X510" i="1"/>
  <c r="X511" i="1"/>
  <c r="X512" i="1"/>
  <c r="X513" i="1"/>
  <c r="X514" i="1"/>
  <c r="X515" i="1"/>
  <c r="X516" i="1"/>
  <c r="Y516" i="1" s="1"/>
  <c r="X517" i="1"/>
  <c r="Y517" i="1" s="1"/>
  <c r="X518" i="1"/>
  <c r="Y518" i="1" s="1"/>
  <c r="X519" i="1"/>
  <c r="Y519" i="1" s="1"/>
  <c r="X520" i="1"/>
  <c r="X521" i="1"/>
  <c r="X522" i="1"/>
  <c r="X523" i="1"/>
  <c r="X524" i="1"/>
  <c r="X525" i="1"/>
  <c r="X526" i="1"/>
  <c r="Y526" i="1" s="1"/>
  <c r="X527" i="1"/>
  <c r="X528" i="1"/>
  <c r="X529" i="1"/>
  <c r="X530" i="1"/>
  <c r="X531" i="1"/>
  <c r="X532" i="1"/>
  <c r="X533" i="1"/>
  <c r="X534" i="1"/>
  <c r="Y534" i="1" s="1"/>
  <c r="X535" i="1"/>
  <c r="Y535" i="1" s="1"/>
  <c r="X536" i="1"/>
  <c r="Y536" i="1" s="1"/>
  <c r="X537" i="1"/>
  <c r="X538" i="1"/>
  <c r="Y538" i="1" s="1"/>
  <c r="X539" i="1"/>
  <c r="Y539" i="1" s="1"/>
  <c r="X540" i="1"/>
  <c r="Y540" i="1" s="1"/>
  <c r="X541" i="1"/>
  <c r="Y541" i="1" s="1"/>
  <c r="X542" i="1"/>
  <c r="Y542" i="1" s="1"/>
  <c r="X543" i="1"/>
  <c r="Y543" i="1" s="1"/>
  <c r="X544" i="1"/>
  <c r="Y544" i="1" s="1"/>
  <c r="X545" i="1"/>
  <c r="Y545" i="1" s="1"/>
  <c r="X546" i="1"/>
  <c r="Y546" i="1" s="1"/>
  <c r="X547" i="1"/>
  <c r="Y547" i="1" s="1"/>
  <c r="X548" i="1"/>
  <c r="Y548" i="1" s="1"/>
  <c r="X549" i="1"/>
  <c r="Y549" i="1" s="1"/>
  <c r="X550" i="1"/>
  <c r="Y550" i="1" s="1"/>
  <c r="X551" i="1"/>
  <c r="Y551" i="1" s="1"/>
  <c r="X552" i="1"/>
  <c r="Y552" i="1" s="1"/>
  <c r="X553" i="1"/>
  <c r="Y553" i="1" s="1"/>
  <c r="X554" i="1"/>
  <c r="Y554" i="1" s="1"/>
  <c r="X555" i="1"/>
  <c r="Y555" i="1" s="1"/>
  <c r="X556" i="1"/>
  <c r="Y556" i="1" s="1"/>
  <c r="X557" i="1"/>
  <c r="Y557" i="1" s="1"/>
  <c r="X558" i="1"/>
  <c r="X559" i="1"/>
  <c r="X560" i="1"/>
  <c r="Y560" i="1" s="1"/>
  <c r="X561" i="1"/>
  <c r="Y561" i="1" s="1"/>
  <c r="X562" i="1"/>
  <c r="Y562" i="1" s="1"/>
  <c r="X563" i="1"/>
  <c r="Y563" i="1" s="1"/>
  <c r="X564" i="1"/>
  <c r="Y564" i="1" s="1"/>
  <c r="X565" i="1"/>
  <c r="Y565" i="1" s="1"/>
  <c r="X566" i="1"/>
  <c r="Y566" i="1" s="1"/>
  <c r="X567" i="1"/>
  <c r="Y567" i="1" s="1"/>
  <c r="X568" i="1"/>
  <c r="Y568" i="1" s="1"/>
  <c r="X569" i="1"/>
  <c r="Y569" i="1" s="1"/>
  <c r="X570" i="1"/>
  <c r="Y570" i="1" s="1"/>
  <c r="X571" i="1"/>
  <c r="Y571" i="1" s="1"/>
  <c r="X572" i="1"/>
  <c r="Y572" i="1" s="1"/>
  <c r="X573" i="1"/>
  <c r="Y573" i="1" s="1"/>
  <c r="X574" i="1"/>
  <c r="Y574" i="1" s="1"/>
  <c r="X575" i="1"/>
  <c r="Y575" i="1" s="1"/>
  <c r="X576" i="1"/>
  <c r="Y576" i="1" s="1"/>
  <c r="X577" i="1"/>
  <c r="Y577" i="1" s="1"/>
  <c r="X578" i="1"/>
  <c r="Y578" i="1" s="1"/>
  <c r="X579" i="1"/>
  <c r="Y579" i="1" s="1"/>
  <c r="X580" i="1"/>
  <c r="Y580" i="1" s="1"/>
  <c r="X581" i="1"/>
  <c r="Y581" i="1" s="1"/>
  <c r="X582" i="1"/>
  <c r="Y582" i="1" s="1"/>
  <c r="X583" i="1"/>
  <c r="Y583" i="1" s="1"/>
  <c r="X584" i="1"/>
  <c r="Y584" i="1" s="1"/>
  <c r="X585" i="1"/>
  <c r="Y585" i="1" s="1"/>
  <c r="X586" i="1"/>
  <c r="Y586" i="1" s="1"/>
  <c r="X587" i="1"/>
  <c r="Y587" i="1" s="1"/>
  <c r="X588" i="1"/>
  <c r="Y588" i="1" s="1"/>
  <c r="X589" i="1"/>
  <c r="Y589" i="1" s="1"/>
  <c r="X590" i="1"/>
  <c r="X591" i="1"/>
  <c r="X592" i="1"/>
  <c r="Y592" i="1" s="1"/>
  <c r="X593" i="1"/>
  <c r="X594" i="1"/>
  <c r="X595" i="1"/>
  <c r="X596" i="1"/>
  <c r="X597" i="1"/>
  <c r="X598" i="1"/>
  <c r="Y598" i="1" s="1"/>
  <c r="X599" i="1"/>
  <c r="Y599" i="1" s="1"/>
  <c r="X600" i="1"/>
  <c r="Y600" i="1" s="1"/>
  <c r="X601" i="1"/>
  <c r="Y601" i="1" s="1"/>
  <c r="X602" i="1"/>
  <c r="X603" i="1"/>
  <c r="X604" i="1"/>
  <c r="X605" i="1"/>
  <c r="Y605" i="1" s="1"/>
  <c r="X606" i="1"/>
  <c r="Y606" i="1" s="1"/>
  <c r="X607" i="1"/>
  <c r="Y607" i="1" s="1"/>
  <c r="X608" i="1"/>
  <c r="Y608" i="1" s="1"/>
  <c r="X609" i="1"/>
  <c r="Y609" i="1" s="1"/>
  <c r="X610" i="1"/>
  <c r="Y610" i="1" s="1"/>
  <c r="X611" i="1"/>
  <c r="Y611" i="1" s="1"/>
  <c r="X612" i="1"/>
  <c r="Y612" i="1" s="1"/>
  <c r="X613" i="1"/>
  <c r="Y613" i="1" s="1"/>
  <c r="X614" i="1"/>
  <c r="Y614" i="1" s="1"/>
  <c r="X615" i="1"/>
  <c r="Y615" i="1" s="1"/>
  <c r="X616" i="1"/>
  <c r="Y616" i="1" s="1"/>
  <c r="X617" i="1"/>
  <c r="Y617" i="1" s="1"/>
  <c r="X618" i="1"/>
  <c r="Y618" i="1" s="1"/>
  <c r="X619" i="1"/>
  <c r="Y619" i="1" s="1"/>
  <c r="X620" i="1"/>
  <c r="Y620" i="1" s="1"/>
  <c r="X621" i="1"/>
  <c r="Y621" i="1" s="1"/>
  <c r="X622" i="1"/>
  <c r="Y622" i="1" s="1"/>
  <c r="X623" i="1"/>
  <c r="Y623" i="1" s="1"/>
  <c r="X624" i="1"/>
  <c r="Y624" i="1" s="1"/>
  <c r="X625" i="1"/>
  <c r="Y625" i="1" s="1"/>
  <c r="X626" i="1"/>
  <c r="Y626" i="1" s="1"/>
  <c r="X627" i="1"/>
  <c r="Y627" i="1" s="1"/>
  <c r="X628" i="1"/>
  <c r="Y628" i="1" s="1"/>
  <c r="X629" i="1"/>
  <c r="X630" i="1"/>
  <c r="Y630" i="1" s="1"/>
  <c r="X631" i="1"/>
  <c r="X632" i="1"/>
  <c r="X633" i="1"/>
  <c r="X634" i="1"/>
  <c r="X635" i="1"/>
  <c r="X636" i="1"/>
  <c r="X637" i="1"/>
  <c r="X638" i="1"/>
  <c r="X639" i="1"/>
  <c r="X640" i="1"/>
  <c r="Y640" i="1" s="1"/>
  <c r="X641" i="1"/>
  <c r="X642" i="1"/>
  <c r="X643" i="1"/>
  <c r="X644" i="1"/>
  <c r="X645" i="1"/>
  <c r="Y645" i="1" s="1"/>
  <c r="X646" i="1"/>
  <c r="Y646" i="1" s="1"/>
  <c r="X647" i="1"/>
  <c r="X648" i="1"/>
  <c r="Y648" i="1" s="1"/>
  <c r="X649" i="1"/>
  <c r="Y649" i="1" s="1"/>
  <c r="X650" i="1"/>
  <c r="Y650" i="1" s="1"/>
  <c r="X651" i="1"/>
  <c r="X652" i="1"/>
  <c r="Y652" i="1" s="1"/>
  <c r="X653" i="1"/>
  <c r="Y653" i="1" s="1"/>
  <c r="X654" i="1"/>
  <c r="X655" i="1"/>
  <c r="X656" i="1"/>
  <c r="X657" i="1"/>
  <c r="X658" i="1"/>
  <c r="X659" i="1"/>
  <c r="Y659" i="1" s="1"/>
  <c r="X660" i="1"/>
  <c r="Y660" i="1" s="1"/>
  <c r="X661" i="1"/>
  <c r="Y661" i="1" s="1"/>
  <c r="X662" i="1"/>
  <c r="Y662" i="1" s="1"/>
  <c r="X663" i="1"/>
  <c r="Y663" i="1" s="1"/>
  <c r="X664" i="1"/>
  <c r="X665" i="1"/>
  <c r="X666" i="1"/>
  <c r="X667" i="1"/>
  <c r="X668" i="1"/>
  <c r="X669" i="1"/>
  <c r="X670" i="1"/>
  <c r="Y670" i="1" s="1"/>
  <c r="X671" i="1"/>
  <c r="Y671" i="1" s="1"/>
  <c r="X672" i="1"/>
  <c r="Y672" i="1" s="1"/>
  <c r="X673" i="1"/>
  <c r="X674" i="1"/>
  <c r="X675" i="1"/>
  <c r="X676" i="1"/>
  <c r="X677" i="1"/>
  <c r="X678" i="1"/>
  <c r="Y678" i="1" s="1"/>
  <c r="X679" i="1"/>
  <c r="X680" i="1"/>
  <c r="Y680" i="1" s="1"/>
  <c r="X681" i="1"/>
  <c r="Y681" i="1" s="1"/>
  <c r="X682" i="1"/>
  <c r="Y682" i="1" s="1"/>
  <c r="X683" i="1"/>
  <c r="Y683" i="1" s="1"/>
  <c r="X684" i="1"/>
  <c r="Y684" i="1" s="1"/>
  <c r="X685" i="1"/>
  <c r="Y685" i="1" s="1"/>
  <c r="X686" i="1"/>
  <c r="Y686" i="1" s="1"/>
  <c r="X687" i="1"/>
  <c r="Y687" i="1" s="1"/>
  <c r="X688" i="1"/>
  <c r="Y688" i="1" s="1"/>
  <c r="X689" i="1"/>
  <c r="Y689" i="1" s="1"/>
  <c r="X690" i="1"/>
  <c r="Y690" i="1" s="1"/>
  <c r="X691" i="1"/>
  <c r="Y691" i="1" s="1"/>
  <c r="X692" i="1"/>
  <c r="Y692" i="1" s="1"/>
  <c r="X693" i="1"/>
  <c r="Y693" i="1" s="1"/>
  <c r="X694" i="1"/>
  <c r="Y694" i="1" s="1"/>
  <c r="X695" i="1"/>
  <c r="Y695" i="1" s="1"/>
  <c r="X696" i="1"/>
  <c r="Y696" i="1" s="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Y721" i="1" s="1"/>
  <c r="X722" i="1"/>
  <c r="X723" i="1"/>
  <c r="X724" i="1"/>
  <c r="X725" i="1"/>
  <c r="X726" i="1"/>
  <c r="X727" i="1"/>
  <c r="X728" i="1"/>
  <c r="Y728" i="1" s="1"/>
  <c r="X729" i="1"/>
  <c r="X730" i="1"/>
  <c r="X731" i="1"/>
  <c r="X732" i="1"/>
  <c r="X733" i="1"/>
  <c r="X734" i="1"/>
  <c r="X735" i="1"/>
  <c r="X736" i="1"/>
  <c r="X737" i="1"/>
  <c r="Y737" i="1" s="1"/>
  <c r="X738" i="1"/>
  <c r="Y738" i="1" s="1"/>
  <c r="X739" i="1"/>
  <c r="X740" i="1"/>
  <c r="X741" i="1"/>
  <c r="X742" i="1"/>
  <c r="X743" i="1"/>
  <c r="X744" i="1"/>
  <c r="X745" i="1"/>
  <c r="X746" i="1"/>
  <c r="X747" i="1"/>
  <c r="X748" i="1"/>
  <c r="X749" i="1"/>
  <c r="X750" i="1"/>
  <c r="X751" i="1"/>
  <c r="X752" i="1"/>
  <c r="X753" i="1"/>
  <c r="X754" i="1"/>
  <c r="X755" i="1"/>
  <c r="Y755" i="1" s="1"/>
  <c r="X756" i="1"/>
  <c r="X757" i="1"/>
  <c r="X758" i="1"/>
  <c r="X759" i="1"/>
  <c r="X760" i="1"/>
  <c r="X761" i="1"/>
  <c r="X762" i="1"/>
  <c r="X763" i="1"/>
  <c r="X764" i="1"/>
  <c r="X765" i="1"/>
  <c r="X766" i="1"/>
  <c r="X767" i="1"/>
  <c r="X768" i="1"/>
  <c r="X769" i="1"/>
  <c r="X770" i="1"/>
  <c r="X771" i="1"/>
  <c r="Y771" i="1" s="1"/>
  <c r="X772" i="1"/>
  <c r="Y772" i="1" s="1"/>
  <c r="X773" i="1"/>
  <c r="Y773" i="1" s="1"/>
  <c r="X774" i="1"/>
  <c r="X775" i="1"/>
  <c r="Y775" i="1" s="1"/>
  <c r="X776" i="1"/>
  <c r="Y776" i="1" s="1"/>
  <c r="X777" i="1"/>
  <c r="X778" i="1"/>
  <c r="X779" i="1"/>
  <c r="X780" i="1"/>
  <c r="Y780" i="1" s="1"/>
  <c r="X781" i="1"/>
  <c r="X782" i="1"/>
  <c r="X783" i="1"/>
  <c r="Y783" i="1" s="1"/>
  <c r="X784" i="1"/>
  <c r="X785" i="1"/>
  <c r="X786" i="1"/>
  <c r="X787" i="1"/>
  <c r="X788" i="1"/>
  <c r="X789" i="1"/>
  <c r="X790" i="1"/>
  <c r="X791" i="1"/>
  <c r="X792" i="1"/>
  <c r="X793" i="1"/>
  <c r="X794" i="1"/>
  <c r="X795" i="1"/>
  <c r="X796" i="1"/>
  <c r="X797" i="1"/>
  <c r="Y797" i="1" s="1"/>
  <c r="X798" i="1"/>
  <c r="X799" i="1"/>
  <c r="X800" i="1"/>
  <c r="Y800" i="1" s="1"/>
  <c r="X801" i="1"/>
  <c r="X802" i="1"/>
  <c r="Y802" i="1" s="1"/>
  <c r="X803" i="1"/>
  <c r="Y803" i="1" s="1"/>
  <c r="X804" i="1"/>
  <c r="Y804" i="1" s="1"/>
  <c r="X805" i="1"/>
  <c r="X806" i="1"/>
  <c r="X807" i="1"/>
  <c r="X808" i="1"/>
  <c r="X809" i="1"/>
  <c r="X810" i="1"/>
  <c r="X811" i="1"/>
  <c r="X812" i="1"/>
  <c r="X813" i="1"/>
  <c r="X814" i="1"/>
  <c r="Y814" i="1" s="1"/>
  <c r="X815" i="1"/>
  <c r="X816" i="1"/>
  <c r="Y816" i="1" s="1"/>
  <c r="X817" i="1"/>
  <c r="X818" i="1"/>
  <c r="X819" i="1"/>
  <c r="X820" i="1"/>
  <c r="X821" i="1"/>
  <c r="X822" i="1"/>
  <c r="X823" i="1"/>
  <c r="Y823" i="1" s="1"/>
  <c r="X824" i="1"/>
  <c r="X825" i="1"/>
  <c r="X826" i="1"/>
  <c r="X827" i="1"/>
  <c r="X828" i="1"/>
  <c r="Y828" i="1" s="1"/>
  <c r="X829" i="1"/>
  <c r="Y829" i="1" s="1"/>
  <c r="X830" i="1"/>
  <c r="Y830" i="1" s="1"/>
  <c r="X831" i="1"/>
  <c r="Y831" i="1" s="1"/>
  <c r="X832" i="1"/>
  <c r="Y832" i="1" s="1"/>
  <c r="X833" i="1"/>
  <c r="Y833" i="1" s="1"/>
  <c r="X834" i="1"/>
  <c r="X835" i="1"/>
  <c r="X836" i="1"/>
  <c r="X837" i="1"/>
  <c r="X838" i="1"/>
  <c r="X839" i="1"/>
  <c r="X840" i="1"/>
  <c r="Y840" i="1" s="1"/>
  <c r="X841" i="1"/>
  <c r="Y841" i="1" s="1"/>
  <c r="X842" i="1"/>
  <c r="Y842" i="1" s="1"/>
  <c r="X843" i="1"/>
  <c r="X844" i="1"/>
  <c r="X845" i="1"/>
  <c r="X846" i="1"/>
  <c r="X847" i="1"/>
  <c r="X848" i="1"/>
  <c r="X849" i="1"/>
  <c r="X850" i="1"/>
  <c r="Y850" i="1" s="1"/>
  <c r="X851" i="1"/>
  <c r="Y851" i="1" s="1"/>
  <c r="X852" i="1"/>
  <c r="Y852" i="1" s="1"/>
  <c r="X853" i="1"/>
  <c r="Y853" i="1" s="1"/>
  <c r="X854" i="1"/>
  <c r="Y854" i="1" s="1"/>
  <c r="X855" i="1"/>
  <c r="Y855" i="1" s="1"/>
  <c r="X856" i="1"/>
  <c r="Y856" i="1" s="1"/>
  <c r="X857" i="1"/>
  <c r="X858" i="1"/>
  <c r="X859" i="1"/>
  <c r="X860" i="1"/>
  <c r="X861" i="1"/>
  <c r="X862" i="1"/>
  <c r="X863" i="1"/>
  <c r="X864" i="1"/>
  <c r="X865" i="1"/>
  <c r="Y865" i="1" s="1"/>
  <c r="X866" i="1"/>
  <c r="Y866" i="1" s="1"/>
  <c r="X867" i="1"/>
  <c r="X868" i="1"/>
  <c r="Y868" i="1" s="1"/>
  <c r="X869" i="1"/>
  <c r="Y869" i="1" s="1"/>
  <c r="X870" i="1"/>
  <c r="X871" i="1"/>
  <c r="Y871" i="1" s="1"/>
  <c r="X872" i="1"/>
  <c r="Y872" i="1" s="1"/>
  <c r="X873" i="1"/>
  <c r="Y873" i="1" s="1"/>
  <c r="X874" i="1"/>
  <c r="X875" i="1"/>
  <c r="X876" i="1"/>
  <c r="X877" i="1"/>
  <c r="Y877" i="1" s="1"/>
  <c r="X878" i="1"/>
  <c r="Y878" i="1" s="1"/>
  <c r="X879" i="1"/>
  <c r="X880" i="1"/>
  <c r="Y880" i="1" s="1"/>
  <c r="X881" i="1"/>
  <c r="Y881" i="1" s="1"/>
  <c r="X882" i="1"/>
  <c r="Y882" i="1" s="1"/>
  <c r="X883" i="1"/>
  <c r="Y883" i="1" s="1"/>
  <c r="X884" i="1"/>
  <c r="Y884" i="1" s="1"/>
  <c r="X885" i="1"/>
  <c r="Y885" i="1" s="1"/>
  <c r="X886" i="1"/>
  <c r="Y886" i="1" s="1"/>
  <c r="X887" i="1"/>
  <c r="Y887" i="1" s="1"/>
  <c r="X888" i="1"/>
  <c r="Y888" i="1" s="1"/>
  <c r="X889" i="1"/>
  <c r="Y889" i="1" s="1"/>
  <c r="X890" i="1"/>
  <c r="Y890" i="1" s="1"/>
  <c r="X891" i="1"/>
  <c r="Y891" i="1" s="1"/>
  <c r="X892" i="1"/>
  <c r="Y892" i="1" s="1"/>
  <c r="X893" i="1"/>
  <c r="Y893" i="1" s="1"/>
  <c r="X894" i="1"/>
  <c r="Y894" i="1" s="1"/>
  <c r="X895" i="1"/>
  <c r="Y895" i="1" s="1"/>
  <c r="X896" i="1"/>
  <c r="Y896" i="1" s="1"/>
  <c r="X897" i="1"/>
  <c r="Y897" i="1" s="1"/>
  <c r="X898" i="1"/>
  <c r="Y898" i="1" s="1"/>
  <c r="X899" i="1"/>
  <c r="Y899" i="1" s="1"/>
  <c r="X900" i="1"/>
  <c r="Y900" i="1" s="1"/>
  <c r="X901" i="1"/>
  <c r="Y901" i="1" s="1"/>
  <c r="X902" i="1"/>
  <c r="Y902" i="1" s="1"/>
  <c r="X903" i="1"/>
  <c r="Y903" i="1" s="1"/>
  <c r="X904" i="1"/>
  <c r="Y904" i="1" s="1"/>
  <c r="X905" i="1"/>
  <c r="Y905" i="1" s="1"/>
  <c r="X906" i="1"/>
  <c r="Y906" i="1" s="1"/>
  <c r="X907" i="1"/>
  <c r="Y907" i="1" s="1"/>
  <c r="X908" i="1"/>
  <c r="Y908" i="1" s="1"/>
  <c r="X909" i="1"/>
  <c r="Y909" i="1" s="1"/>
  <c r="X910" i="1"/>
  <c r="Y910" i="1" s="1"/>
  <c r="X911" i="1"/>
  <c r="X912" i="1"/>
  <c r="Y912" i="1" s="1"/>
  <c r="X913" i="1"/>
  <c r="Y913" i="1" s="1"/>
  <c r="X914" i="1"/>
  <c r="Y914" i="1" s="1"/>
  <c r="X915" i="1"/>
  <c r="Y915" i="1" s="1"/>
  <c r="X916" i="1"/>
  <c r="Y916" i="1" s="1"/>
  <c r="X917" i="1"/>
  <c r="Y917" i="1" s="1"/>
  <c r="X918" i="1"/>
  <c r="Y918" i="1" s="1"/>
  <c r="X919" i="1"/>
  <c r="Y919" i="1" s="1"/>
  <c r="X920" i="1"/>
  <c r="Y920" i="1" s="1"/>
  <c r="X921" i="1"/>
  <c r="Y921" i="1" s="1"/>
  <c r="X922" i="1"/>
  <c r="X923" i="1"/>
  <c r="Y923" i="1" s="1"/>
  <c r="X924" i="1"/>
  <c r="X925" i="1"/>
  <c r="Y925" i="1" s="1"/>
  <c r="X926" i="1"/>
  <c r="Y926" i="1" s="1"/>
  <c r="X927" i="1"/>
  <c r="Y927" i="1" s="1"/>
  <c r="X928" i="1"/>
  <c r="Y928" i="1" s="1"/>
  <c r="X929" i="1"/>
  <c r="Y929" i="1" s="1"/>
  <c r="X930" i="1"/>
  <c r="X931" i="1"/>
  <c r="Y931" i="1" s="1"/>
  <c r="X932" i="1"/>
  <c r="Y932" i="1" s="1"/>
  <c r="X933" i="1"/>
  <c r="Y933" i="1" s="1"/>
  <c r="X934" i="1"/>
  <c r="Y934" i="1" s="1"/>
  <c r="X935" i="1"/>
  <c r="Y935" i="1" s="1"/>
  <c r="X936" i="1"/>
  <c r="Y936" i="1" s="1"/>
  <c r="X937" i="1"/>
  <c r="Y937" i="1" s="1"/>
  <c r="X938" i="1"/>
  <c r="Y938" i="1" s="1"/>
  <c r="X939" i="1"/>
  <c r="Y939" i="1" s="1"/>
  <c r="X940" i="1"/>
  <c r="X941" i="1"/>
  <c r="X942" i="1"/>
  <c r="X943" i="1"/>
  <c r="X944" i="1"/>
  <c r="X945" i="1"/>
  <c r="X946" i="1"/>
  <c r="X947" i="1"/>
  <c r="X948" i="1"/>
  <c r="X949" i="1"/>
  <c r="X950" i="1"/>
  <c r="X951" i="1"/>
  <c r="X952" i="1"/>
  <c r="Y952" i="1" s="1"/>
  <c r="X953" i="1"/>
  <c r="X954" i="1"/>
  <c r="Y954" i="1" s="1"/>
  <c r="X955" i="1"/>
  <c r="Y955" i="1" s="1"/>
  <c r="X956" i="1"/>
  <c r="X957" i="1"/>
  <c r="X958" i="1"/>
  <c r="X959" i="1"/>
  <c r="X960" i="1"/>
  <c r="X961" i="1"/>
  <c r="X962" i="1"/>
  <c r="X963" i="1"/>
  <c r="X964" i="1"/>
  <c r="Y964" i="1" s="1"/>
  <c r="X965" i="1"/>
  <c r="X966" i="1"/>
  <c r="X967" i="1"/>
  <c r="X968" i="1"/>
  <c r="X969" i="1"/>
  <c r="X970" i="1"/>
  <c r="X971" i="1"/>
  <c r="X972" i="1"/>
  <c r="X973" i="1"/>
  <c r="Y973" i="1" s="1"/>
  <c r="X974" i="1"/>
  <c r="Y974" i="1" s="1"/>
  <c r="X975" i="1"/>
  <c r="X976" i="1"/>
  <c r="X977" i="1"/>
  <c r="X978" i="1"/>
  <c r="Y978" i="1" s="1"/>
  <c r="X979" i="1"/>
  <c r="Y979" i="1" s="1"/>
  <c r="X980" i="1"/>
  <c r="X981" i="1"/>
  <c r="Y981" i="1" s="1"/>
  <c r="X982" i="1"/>
  <c r="X983" i="1"/>
  <c r="Y983" i="1" s="1"/>
  <c r="X984" i="1"/>
  <c r="Y984" i="1" s="1"/>
  <c r="X985" i="1"/>
  <c r="Y985" i="1" s="1"/>
  <c r="X986" i="1"/>
  <c r="Y986" i="1" s="1"/>
  <c r="X987" i="1"/>
  <c r="Y987" i="1" s="1"/>
  <c r="X988" i="1"/>
  <c r="Y988" i="1" s="1"/>
  <c r="X989" i="1"/>
  <c r="Y989" i="1" s="1"/>
  <c r="X990" i="1"/>
  <c r="Y990" i="1" s="1"/>
  <c r="X991" i="1"/>
  <c r="Y991" i="1" s="1"/>
  <c r="X992" i="1"/>
  <c r="X993" i="1"/>
  <c r="X994" i="1"/>
  <c r="X995" i="1"/>
  <c r="X996" i="1"/>
  <c r="X997" i="1"/>
  <c r="X998" i="1"/>
  <c r="X999" i="1"/>
  <c r="X1000" i="1"/>
  <c r="X1001" i="1"/>
  <c r="X1002" i="1"/>
  <c r="X1003" i="1"/>
  <c r="X1004" i="1"/>
  <c r="Y1004" i="1" s="1"/>
  <c r="X1005" i="1"/>
  <c r="Y1005" i="1" s="1"/>
  <c r="X1006" i="1"/>
  <c r="Y1006" i="1" s="1"/>
  <c r="X1007" i="1"/>
  <c r="X1008" i="1"/>
  <c r="X1009" i="1"/>
  <c r="X1010" i="1"/>
  <c r="X1011" i="1"/>
  <c r="X1012" i="1"/>
  <c r="X1013" i="1"/>
  <c r="X1014" i="1"/>
  <c r="Y1014" i="1" s="1"/>
  <c r="X1015" i="1"/>
  <c r="Y1015" i="1" s="1"/>
  <c r="X1016" i="1"/>
  <c r="X1017" i="1"/>
  <c r="X1018" i="1"/>
  <c r="X1019" i="1"/>
  <c r="X1020" i="1"/>
  <c r="X1021" i="1"/>
  <c r="X1022" i="1"/>
  <c r="X1023" i="1"/>
  <c r="Y1023" i="1" s="1"/>
  <c r="X1024" i="1"/>
  <c r="Y1024" i="1" s="1"/>
  <c r="X1025" i="1"/>
  <c r="X1026" i="1"/>
  <c r="X1027" i="1"/>
  <c r="X1028" i="1"/>
  <c r="Y1028" i="1" s="1"/>
  <c r="X1029" i="1"/>
  <c r="Y1029" i="1" s="1"/>
  <c r="X1030" i="1"/>
  <c r="Y1030" i="1" s="1"/>
  <c r="X1031" i="1"/>
  <c r="X1032" i="1"/>
  <c r="X1033" i="1"/>
  <c r="Y1033" i="1" s="1"/>
  <c r="X1034" i="1"/>
  <c r="Y1034" i="1" s="1"/>
  <c r="X1035" i="1"/>
  <c r="Y1035" i="1" s="1"/>
  <c r="X1036" i="1"/>
  <c r="X1037" i="1"/>
  <c r="X1038" i="1"/>
  <c r="X1039" i="1"/>
  <c r="Y1039" i="1" s="1"/>
  <c r="X1040" i="1"/>
  <c r="Y1040" i="1" s="1"/>
  <c r="X1041" i="1"/>
  <c r="X1042" i="1"/>
  <c r="X1043" i="1"/>
  <c r="X1044" i="1"/>
  <c r="Y1044" i="1" s="1"/>
  <c r="X1045" i="1"/>
  <c r="Y1045" i="1" s="1"/>
  <c r="X1046" i="1"/>
  <c r="X1047" i="1"/>
  <c r="Y1047" i="1" s="1"/>
  <c r="X1048" i="1"/>
  <c r="Y1048" i="1" s="1"/>
  <c r="X1049" i="1"/>
  <c r="X1050" i="1"/>
  <c r="X1051" i="1"/>
  <c r="X1052" i="1"/>
  <c r="X1053" i="1"/>
  <c r="Y1053" i="1" s="1"/>
  <c r="X1054" i="1"/>
  <c r="Y1054" i="1" s="1"/>
  <c r="X1055" i="1"/>
  <c r="Y1055" i="1" s="1"/>
  <c r="X1056" i="1"/>
  <c r="Y1056" i="1" s="1"/>
  <c r="X1057" i="1"/>
  <c r="X1058" i="1"/>
  <c r="Y1058" i="1" s="1"/>
  <c r="X1059" i="1"/>
  <c r="Y1059" i="1" s="1"/>
  <c r="X1060" i="1"/>
  <c r="Y1060" i="1" s="1"/>
  <c r="X1061" i="1"/>
  <c r="Y1061" i="1" s="1"/>
  <c r="X1062" i="1"/>
  <c r="Y1062" i="1" s="1"/>
  <c r="X1063" i="1"/>
  <c r="Y1063" i="1" s="1"/>
  <c r="X1064" i="1"/>
  <c r="Y1064" i="1" s="1"/>
  <c r="X1065" i="1"/>
  <c r="Y1065" i="1" s="1"/>
  <c r="X1066" i="1"/>
  <c r="Y1066" i="1" s="1"/>
  <c r="X1067" i="1"/>
  <c r="Y1067" i="1" s="1"/>
  <c r="X1068" i="1"/>
  <c r="Y1068" i="1" s="1"/>
  <c r="X1069" i="1"/>
  <c r="Y1069" i="1" s="1"/>
  <c r="X1070" i="1"/>
  <c r="Y1070" i="1" s="1"/>
  <c r="X1071" i="1"/>
  <c r="Y1071" i="1" s="1"/>
  <c r="X1072" i="1"/>
  <c r="Y1072" i="1" s="1"/>
  <c r="X1073" i="1"/>
  <c r="Y1073" i="1" s="1"/>
  <c r="X1074" i="1"/>
  <c r="Y1074" i="1" s="1"/>
  <c r="X1075" i="1"/>
  <c r="Y1075" i="1" s="1"/>
  <c r="X1076" i="1"/>
  <c r="Y1076" i="1" s="1"/>
  <c r="X1077" i="1"/>
  <c r="X1078" i="1"/>
  <c r="Y1078" i="1" s="1"/>
  <c r="X1079" i="1"/>
  <c r="Y1079" i="1" s="1"/>
  <c r="X1080" i="1"/>
  <c r="Y1080" i="1" s="1"/>
  <c r="X1081" i="1"/>
  <c r="Y1081" i="1" s="1"/>
  <c r="X1082" i="1"/>
  <c r="Y1082" i="1" s="1"/>
  <c r="X1083" i="1"/>
  <c r="Y1083" i="1" s="1"/>
  <c r="X1084" i="1"/>
  <c r="Y1084" i="1" s="1"/>
  <c r="X1085" i="1"/>
  <c r="X1086" i="1"/>
  <c r="Y1086" i="1" s="1"/>
  <c r="X1087" i="1"/>
  <c r="Y1087" i="1" s="1"/>
  <c r="X1088" i="1"/>
  <c r="Y1088" i="1" s="1"/>
  <c r="X1089" i="1"/>
  <c r="Y1089" i="1" s="1"/>
  <c r="X1090" i="1"/>
  <c r="Y1090" i="1" s="1"/>
  <c r="X1091" i="1"/>
  <c r="Y1091" i="1" s="1"/>
  <c r="X1092" i="1"/>
  <c r="Y1092" i="1" s="1"/>
  <c r="X1093" i="1"/>
  <c r="Y1093" i="1" s="1"/>
  <c r="X1094" i="1"/>
  <c r="Y1094" i="1" s="1"/>
  <c r="X1095" i="1"/>
  <c r="Y1095" i="1" s="1"/>
  <c r="X1096" i="1"/>
  <c r="Y1096" i="1" s="1"/>
  <c r="X1097" i="1"/>
  <c r="Y1097" i="1" s="1"/>
  <c r="X1098" i="1"/>
  <c r="Y1098" i="1" s="1"/>
  <c r="X1099" i="1"/>
  <c r="Y1099" i="1" s="1"/>
  <c r="X1100" i="1"/>
  <c r="Y1100" i="1" s="1"/>
  <c r="X1101" i="1"/>
  <c r="Y1101" i="1" s="1"/>
  <c r="X1102" i="1"/>
  <c r="X1103" i="1"/>
  <c r="Y1103" i="1" s="1"/>
  <c r="X1104" i="1"/>
  <c r="Y1104" i="1" s="1"/>
  <c r="X1105" i="1"/>
  <c r="Y1105" i="1" s="1"/>
  <c r="X1106" i="1"/>
  <c r="X1107" i="1"/>
  <c r="Y1107" i="1" s="1"/>
  <c r="X1108" i="1"/>
  <c r="Y1108" i="1" s="1"/>
  <c r="X1109" i="1"/>
  <c r="Y1109" i="1" s="1"/>
  <c r="X1110" i="1"/>
  <c r="Y1110" i="1" s="1"/>
  <c r="X1111" i="1"/>
  <c r="Y1111" i="1" s="1"/>
  <c r="X1112" i="1"/>
  <c r="Y1112" i="1" s="1"/>
  <c r="X1113" i="1"/>
  <c r="X1114" i="1"/>
  <c r="X1115" i="1"/>
  <c r="X1116" i="1"/>
  <c r="Y1116" i="1" s="1"/>
  <c r="X1117" i="1"/>
  <c r="Y1117" i="1" s="1"/>
  <c r="X1118" i="1"/>
  <c r="X1119" i="1"/>
  <c r="X1120" i="1"/>
  <c r="X1121" i="1"/>
  <c r="Y1121" i="1" s="1"/>
  <c r="X1122" i="1"/>
  <c r="Y1122" i="1" s="1"/>
  <c r="X1123" i="1"/>
  <c r="X1124" i="1"/>
  <c r="X1125" i="1"/>
  <c r="X1126" i="1"/>
  <c r="X1127" i="1"/>
  <c r="X1128" i="1"/>
  <c r="X1129" i="1"/>
  <c r="X1130" i="1"/>
  <c r="X1131" i="1"/>
  <c r="X1132" i="1"/>
  <c r="X1133" i="1"/>
  <c r="Y1133" i="1" s="1"/>
  <c r="X1134" i="1"/>
  <c r="X1135" i="1"/>
  <c r="Y1135" i="1" s="1"/>
  <c r="X1136" i="1"/>
  <c r="Y1136" i="1" s="1"/>
  <c r="X1137" i="1"/>
  <c r="Y1137" i="1" s="1"/>
  <c r="X1138" i="1"/>
  <c r="X1139" i="1"/>
  <c r="Y1139" i="1" s="1"/>
  <c r="X1140" i="1"/>
  <c r="Y1140" i="1" s="1"/>
  <c r="X1141" i="1"/>
  <c r="Y1141" i="1" s="1"/>
  <c r="X1142" i="1"/>
  <c r="Y1142" i="1" s="1"/>
  <c r="X1143" i="1"/>
  <c r="X1144" i="1"/>
  <c r="X1145" i="1"/>
  <c r="Y1145" i="1" s="1"/>
  <c r="X1146" i="1"/>
  <c r="Y1146" i="1" s="1"/>
  <c r="X1147" i="1"/>
  <c r="X1148" i="1"/>
  <c r="X1149" i="1"/>
  <c r="X1150" i="1"/>
  <c r="X1151" i="1"/>
  <c r="X1152" i="1"/>
  <c r="X1153" i="1"/>
  <c r="Y1153" i="1" s="1"/>
  <c r="X1154" i="1"/>
  <c r="Y1154" i="1" s="1"/>
  <c r="X1155" i="1"/>
  <c r="Y1155" i="1" s="1"/>
  <c r="X1156" i="1"/>
  <c r="X1157" i="1"/>
  <c r="Y1157" i="1" s="1"/>
  <c r="X1158" i="1"/>
  <c r="Y1158" i="1" s="1"/>
  <c r="X1159" i="1"/>
  <c r="X1160" i="1"/>
  <c r="X1161" i="1"/>
  <c r="X1162" i="1"/>
  <c r="Y1162" i="1" s="1"/>
  <c r="X1163" i="1"/>
  <c r="Y1163" i="1" s="1"/>
  <c r="X1164" i="1"/>
  <c r="X1165" i="1"/>
  <c r="X1166" i="1"/>
  <c r="X1167" i="1"/>
  <c r="X1168" i="1"/>
  <c r="X1169" i="1"/>
  <c r="X1170" i="1"/>
  <c r="X1171" i="1"/>
  <c r="X1172" i="1"/>
  <c r="Y1172" i="1" s="1"/>
  <c r="X1173" i="1"/>
  <c r="X1174" i="1"/>
  <c r="X1175" i="1"/>
  <c r="Y1175" i="1" s="1"/>
  <c r="X1176" i="1"/>
  <c r="X1177" i="1"/>
  <c r="X1178" i="1"/>
  <c r="X1179" i="1"/>
  <c r="Y1179" i="1" s="1"/>
  <c r="X1180" i="1"/>
  <c r="Y1180" i="1" s="1"/>
  <c r="X1181" i="1"/>
  <c r="X1182" i="1"/>
  <c r="X1183" i="1"/>
  <c r="X1184" i="1"/>
  <c r="X1185" i="1"/>
  <c r="X1186" i="1"/>
  <c r="Y1186" i="1" s="1"/>
  <c r="X1187" i="1"/>
  <c r="Y1187" i="1" s="1"/>
  <c r="X1188" i="1"/>
  <c r="Y1188" i="1" s="1"/>
  <c r="X1189" i="1"/>
  <c r="X1190" i="1"/>
  <c r="Y1190" i="1" s="1"/>
  <c r="X1191" i="1"/>
  <c r="X1192" i="1"/>
  <c r="X1193" i="1"/>
  <c r="X1194" i="1"/>
  <c r="X1195" i="1"/>
  <c r="X1196" i="1"/>
  <c r="X1197" i="1"/>
  <c r="X1198" i="1"/>
  <c r="Y1198" i="1" s="1"/>
  <c r="X1199" i="1"/>
  <c r="Y1199" i="1" s="1"/>
  <c r="X1200" i="1"/>
  <c r="Y1200" i="1" s="1"/>
  <c r="X1201" i="1"/>
  <c r="Y1201" i="1" s="1"/>
  <c r="X1202" i="1"/>
  <c r="Y1202" i="1" s="1"/>
  <c r="X1203" i="1"/>
  <c r="Y1203" i="1" s="1"/>
  <c r="X1204" i="1"/>
  <c r="Y1204" i="1" s="1"/>
  <c r="X1205" i="1"/>
  <c r="Y1205" i="1" s="1"/>
  <c r="X1206" i="1"/>
  <c r="Y1206" i="1" s="1"/>
  <c r="X1207" i="1"/>
  <c r="Y1207" i="1" s="1"/>
  <c r="X1208" i="1"/>
  <c r="Y1208" i="1" s="1"/>
  <c r="X1209" i="1"/>
  <c r="Y1209" i="1" s="1"/>
  <c r="X1210" i="1"/>
  <c r="Y1210" i="1" s="1"/>
  <c r="X1211" i="1"/>
  <c r="Y1211" i="1" s="1"/>
  <c r="X1212" i="1"/>
  <c r="Y1212" i="1" s="1"/>
  <c r="X1213" i="1"/>
  <c r="Y1213" i="1" s="1"/>
  <c r="X1214" i="1"/>
  <c r="Y1214" i="1" s="1"/>
  <c r="X1215" i="1"/>
  <c r="Y1215" i="1" s="1"/>
  <c r="X1216" i="1"/>
  <c r="X1217" i="1"/>
  <c r="X1218" i="1"/>
  <c r="X1219" i="1"/>
  <c r="X1220" i="1"/>
  <c r="X1221" i="1"/>
  <c r="Y1221" i="1" s="1"/>
  <c r="X1222" i="1"/>
  <c r="Y1222" i="1" s="1"/>
  <c r="X1223" i="1"/>
  <c r="Y1223" i="1" s="1"/>
  <c r="X1224" i="1"/>
  <c r="X1225" i="1"/>
  <c r="X1226" i="1"/>
  <c r="X1227" i="1"/>
  <c r="X1228" i="1"/>
  <c r="Y1228" i="1" s="1"/>
  <c r="X1229" i="1"/>
  <c r="Y1229" i="1" s="1"/>
  <c r="X1230" i="1"/>
  <c r="Y1230" i="1" s="1"/>
  <c r="X1231" i="1"/>
  <c r="Y1231" i="1" s="1"/>
  <c r="X1232" i="1"/>
  <c r="X1233" i="1"/>
  <c r="Y1233" i="1" s="1"/>
  <c r="X1234" i="1"/>
  <c r="Y1234" i="1" s="1"/>
  <c r="X1235" i="1"/>
  <c r="Y1235" i="1" s="1"/>
  <c r="X1236" i="1"/>
  <c r="Y1236" i="1" s="1"/>
  <c r="X1237" i="1"/>
  <c r="Y1237" i="1" s="1"/>
  <c r="X1238" i="1"/>
  <c r="Y1238" i="1" s="1"/>
  <c r="X1239" i="1"/>
  <c r="Y1239" i="1" s="1"/>
  <c r="X1240" i="1"/>
  <c r="Y1240" i="1" s="1"/>
  <c r="X1241" i="1"/>
  <c r="Y1241" i="1" s="1"/>
  <c r="X1242" i="1"/>
  <c r="Y1242" i="1" s="1"/>
  <c r="X1243" i="1"/>
  <c r="Y1243" i="1" s="1"/>
  <c r="X1244" i="1"/>
  <c r="Y1244" i="1" s="1"/>
  <c r="X1245" i="1"/>
  <c r="X1246" i="1"/>
  <c r="X1247" i="1"/>
  <c r="X1248" i="1"/>
  <c r="X1249" i="1"/>
  <c r="X1250" i="1"/>
  <c r="X1251" i="1"/>
  <c r="X1252" i="1"/>
  <c r="X1253" i="1"/>
  <c r="X1254" i="1"/>
  <c r="X1255" i="1"/>
  <c r="Y1255" i="1" s="1"/>
  <c r="X1256" i="1"/>
  <c r="Y1256" i="1" s="1"/>
  <c r="X1257" i="1"/>
  <c r="Y1257" i="1" s="1"/>
  <c r="X1258" i="1"/>
  <c r="Y1258" i="1" s="1"/>
  <c r="X1259" i="1"/>
  <c r="Y1259" i="1" s="1"/>
  <c r="X1260" i="1"/>
  <c r="X1261" i="1"/>
  <c r="X1262" i="1"/>
  <c r="X1263" i="1"/>
  <c r="X1264" i="1"/>
  <c r="X1265" i="1"/>
  <c r="Y1265" i="1" s="1"/>
  <c r="X1266" i="1"/>
  <c r="Y1266" i="1" s="1"/>
  <c r="X1267" i="1"/>
  <c r="X1268" i="1"/>
  <c r="X1269" i="1"/>
  <c r="X1270" i="1"/>
  <c r="Y1270" i="1" s="1"/>
  <c r="X1271" i="1"/>
  <c r="Y1271" i="1" s="1"/>
  <c r="X1272" i="1"/>
  <c r="X1273" i="1"/>
  <c r="X1274" i="1"/>
  <c r="X1275" i="1"/>
  <c r="X1276" i="1"/>
  <c r="X1277" i="1"/>
  <c r="X1278" i="1"/>
  <c r="X1279" i="1"/>
  <c r="X1280" i="1"/>
  <c r="X1281" i="1"/>
  <c r="Y1281" i="1" s="1"/>
  <c r="X1282" i="1"/>
  <c r="Y1282" i="1" s="1"/>
  <c r="X1283" i="1"/>
  <c r="Y1283" i="1" s="1"/>
  <c r="X1284" i="1"/>
  <c r="Y1284" i="1" s="1"/>
  <c r="X1285" i="1"/>
  <c r="Y1285" i="1" s="1"/>
  <c r="X1286" i="1"/>
  <c r="X1287" i="1"/>
  <c r="X1288" i="1"/>
  <c r="Y1288" i="1" s="1"/>
  <c r="X1289" i="1"/>
  <c r="Y1289" i="1" s="1"/>
  <c r="X1290" i="1"/>
  <c r="Y1290" i="1" s="1"/>
  <c r="X1291" i="1"/>
  <c r="Y1291" i="1" s="1"/>
  <c r="X1292" i="1"/>
  <c r="X1293" i="1"/>
  <c r="X1294" i="1"/>
  <c r="X1295" i="1"/>
  <c r="X1296" i="1"/>
  <c r="X1297" i="1"/>
  <c r="X1298" i="1"/>
  <c r="X1299" i="1"/>
  <c r="X1300" i="1"/>
  <c r="Y1300" i="1" s="1"/>
  <c r="X1301" i="1"/>
  <c r="Y1301" i="1" s="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Y1336" i="1" s="1"/>
  <c r="X1337" i="1"/>
  <c r="Y1337" i="1" s="1"/>
  <c r="X1338" i="1"/>
  <c r="Y1338" i="1" s="1"/>
  <c r="X1339" i="1"/>
  <c r="Y1339" i="1" s="1"/>
  <c r="X1340" i="1"/>
  <c r="Y1340" i="1" s="1"/>
  <c r="X1341" i="1"/>
  <c r="Y1341" i="1" s="1"/>
  <c r="X1342" i="1"/>
  <c r="Y1342" i="1" s="1"/>
  <c r="X1343" i="1"/>
  <c r="Y1343" i="1" s="1"/>
  <c r="X1344" i="1"/>
  <c r="Y1344" i="1" s="1"/>
  <c r="X1345" i="1"/>
  <c r="Y1345" i="1" s="1"/>
  <c r="X1346" i="1"/>
  <c r="Y1346" i="1" s="1"/>
  <c r="X1347" i="1"/>
  <c r="Y1347" i="1" s="1"/>
  <c r="X1348" i="1"/>
  <c r="Y1348" i="1" s="1"/>
  <c r="X1349" i="1"/>
  <c r="Y1349" i="1" s="1"/>
  <c r="X1350" i="1"/>
  <c r="Y1350" i="1" s="1"/>
  <c r="X1351" i="1"/>
  <c r="Y1351" i="1" s="1"/>
  <c r="X1352" i="1"/>
  <c r="Y1352" i="1" s="1"/>
  <c r="X2"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2" i="1"/>
  <c r="Q3305" i="2"/>
  <c r="Q1378" i="2"/>
  <c r="Q2567" i="2"/>
  <c r="Q3711" i="2"/>
  <c r="T3711" i="2" s="1"/>
  <c r="Q3718" i="2"/>
  <c r="T3718" i="2" s="1"/>
  <c r="Q3717" i="2"/>
  <c r="T3717" i="2" s="1"/>
  <c r="Q3641" i="2"/>
  <c r="T3641" i="2" s="1"/>
  <c r="Q3642" i="2"/>
  <c r="T3642" i="2" s="1"/>
  <c r="Q3658" i="2"/>
  <c r="T3658" i="2" s="1"/>
  <c r="Q3416" i="2"/>
  <c r="T3416" i="2" s="1"/>
  <c r="Q3415" i="2"/>
  <c r="T3415" i="2" s="1"/>
  <c r="Q3254" i="2"/>
  <c r="T3254" i="2" s="1"/>
  <c r="Q3309" i="2"/>
  <c r="T3309" i="2" s="1"/>
  <c r="Q3657" i="2"/>
  <c r="T3657" i="2" s="1"/>
  <c r="Q3626" i="2"/>
  <c r="T3626" i="2" s="1"/>
  <c r="Q2367" i="2"/>
  <c r="Q3260" i="2"/>
  <c r="Q1964" i="2"/>
  <c r="Q1965" i="2"/>
  <c r="Q1966" i="2"/>
  <c r="Q1970" i="2"/>
  <c r="Q3719" i="2"/>
  <c r="T3719" i="2" s="1"/>
  <c r="Q583" i="2"/>
  <c r="Q3261" i="2"/>
  <c r="Q3257" i="2"/>
  <c r="Q452" i="2"/>
  <c r="Q1191" i="2"/>
  <c r="Q3258" i="2"/>
  <c r="Q3502" i="2"/>
  <c r="T3502" i="2" s="1"/>
  <c r="Q3259" i="2"/>
  <c r="T3259" i="2" s="1"/>
  <c r="Q3256" i="2"/>
  <c r="Q739" i="2"/>
  <c r="Q1969" i="2"/>
  <c r="Q568" i="2"/>
  <c r="Q429" i="2"/>
  <c r="Q667" i="2"/>
  <c r="Q700" i="2"/>
  <c r="Q3386" i="2"/>
  <c r="T3386" i="2" s="1"/>
  <c r="Q541" i="2"/>
  <c r="Q1971" i="2"/>
  <c r="Q3255" i="2"/>
  <c r="T3255" i="2" s="1"/>
  <c r="Q684" i="2"/>
  <c r="Q1968" i="2"/>
  <c r="Q3369" i="2"/>
  <c r="Q2906" i="2"/>
  <c r="Q942" i="2"/>
  <c r="Q2592" i="2"/>
  <c r="Q1458" i="2"/>
  <c r="Q1459" i="2"/>
  <c r="Q2173" i="2"/>
  <c r="Q1621" i="2"/>
  <c r="Q2892" i="2"/>
  <c r="Q2893" i="2"/>
  <c r="Q2894" i="2"/>
  <c r="Q2432" i="2"/>
  <c r="Q1598" i="2"/>
  <c r="Q1599" i="2"/>
  <c r="Q2160" i="2"/>
  <c r="Q2751" i="2"/>
  <c r="Q2752" i="2"/>
  <c r="Q2753" i="2"/>
  <c r="Q2362" i="2"/>
  <c r="Q3863" i="2"/>
  <c r="Q2577" i="2"/>
  <c r="Q296" i="2"/>
  <c r="Q628" i="2"/>
  <c r="Q629" i="2"/>
  <c r="Q382" i="2"/>
  <c r="Q969" i="2"/>
  <c r="Q970" i="2"/>
  <c r="Q971" i="2"/>
  <c r="Q924" i="2"/>
  <c r="Q1485" i="2"/>
  <c r="Q2587" i="2"/>
  <c r="Q2593" i="2"/>
  <c r="Q3045" i="2"/>
  <c r="Q2197" i="2"/>
  <c r="Q2108" i="2"/>
  <c r="Q2343" i="2"/>
  <c r="Q2344" i="2"/>
  <c r="Q2345" i="2"/>
  <c r="Q3434" i="2"/>
  <c r="Q1903" i="2"/>
  <c r="Q1904" i="2"/>
  <c r="Q1810" i="2"/>
  <c r="Q1811" i="2"/>
  <c r="Q1247" i="2"/>
  <c r="Q1157" i="2"/>
  <c r="Q1158" i="2"/>
  <c r="Q1159" i="2"/>
  <c r="Q2687" i="2"/>
  <c r="Q1774" i="2"/>
  <c r="Q2599" i="2"/>
  <c r="Q507" i="2"/>
  <c r="Q508" i="2"/>
  <c r="Q1637" i="2"/>
  <c r="Q1638" i="2"/>
  <c r="Q1639" i="2"/>
  <c r="Q3195" i="2"/>
  <c r="Q2058" i="2"/>
  <c r="Q2059" i="2"/>
  <c r="Q1276" i="2"/>
  <c r="Q1277" i="2"/>
  <c r="Q1278" i="2"/>
  <c r="Q1279" i="2"/>
  <c r="Q1280" i="2"/>
  <c r="Q1281" i="2"/>
  <c r="Q1282" i="2"/>
  <c r="Q1283" i="2"/>
  <c r="Q1284" i="2"/>
  <c r="Q1285" i="2"/>
  <c r="Q1286" i="2"/>
  <c r="Q1287" i="2"/>
  <c r="Q881" i="2"/>
  <c r="Q1912" i="2"/>
  <c r="Q1005" i="2"/>
  <c r="Q1457" i="2"/>
  <c r="Q371" i="2"/>
  <c r="Q370" i="2"/>
  <c r="Q86" i="2"/>
  <c r="Q2065" i="2"/>
  <c r="Q2070" i="2"/>
  <c r="Q842" i="2"/>
  <c r="Q574" i="2"/>
  <c r="Q3791" i="2"/>
  <c r="Q708" i="2"/>
  <c r="Q53" i="2"/>
  <c r="Q1940" i="2"/>
  <c r="Q815" i="2"/>
  <c r="Q816" i="2"/>
  <c r="Q2827" i="2"/>
  <c r="Q2828" i="2"/>
  <c r="Q2829" i="2"/>
  <c r="Q1707" i="2"/>
  <c r="Q2206" i="2"/>
  <c r="Q2207" i="2"/>
  <c r="Q2208" i="2"/>
  <c r="Q2233" i="2"/>
  <c r="Q1644" i="2"/>
  <c r="Q1371" i="2"/>
  <c r="Q3487" i="2"/>
  <c r="Q2391" i="2"/>
  <c r="Q1214" i="2"/>
  <c r="Q2586" i="2"/>
  <c r="Q591" i="2"/>
  <c r="Q578" i="2"/>
  <c r="Q234" i="2"/>
  <c r="Q1520" i="2"/>
  <c r="Q1521" i="2"/>
  <c r="Q1519" i="2"/>
  <c r="Q603" i="2"/>
  <c r="Q2588" i="2"/>
  <c r="Q2830" i="2"/>
  <c r="Q2831" i="2"/>
  <c r="Q2832" i="2"/>
  <c r="Q3142" i="2"/>
  <c r="Q3430" i="2"/>
  <c r="Q3431" i="2"/>
  <c r="Q2494" i="2"/>
  <c r="Q2956" i="2"/>
  <c r="Q2957" i="2"/>
  <c r="Q2958" i="2"/>
  <c r="Q2959" i="2"/>
  <c r="Q2960" i="2"/>
  <c r="Q2961" i="2"/>
  <c r="Q2962" i="2"/>
  <c r="Q2963" i="2"/>
  <c r="Q2964" i="2"/>
  <c r="Q1745" i="2"/>
  <c r="Q479" i="2"/>
  <c r="Q478" i="2"/>
  <c r="Q172" i="2"/>
  <c r="Q585" i="2"/>
  <c r="Q923" i="2"/>
  <c r="Q710" i="2"/>
  <c r="Q2199" i="2"/>
  <c r="Q1819" i="2"/>
  <c r="Q136" i="2"/>
  <c r="Q3505" i="2"/>
  <c r="Q3340" i="2"/>
  <c r="Q2196" i="2"/>
  <c r="Q2195" i="2"/>
  <c r="Q2194" i="2"/>
  <c r="Q2193" i="2"/>
  <c r="Q3837" i="2"/>
  <c r="Q3806" i="2"/>
  <c r="Q3767" i="2"/>
  <c r="Q1931" i="2"/>
  <c r="Q422" i="2"/>
  <c r="Q1475" i="2"/>
  <c r="Q2123" i="2"/>
  <c r="Q367" i="2"/>
  <c r="Q3377" i="2"/>
  <c r="Q1804" i="2"/>
  <c r="Q1224" i="2"/>
  <c r="Q2457" i="2"/>
  <c r="Q2458" i="2"/>
  <c r="Q2459" i="2"/>
  <c r="Q2952" i="2"/>
  <c r="Q3745" i="2"/>
  <c r="Q3746" i="2"/>
  <c r="Q3115" i="2"/>
  <c r="Q2166" i="2"/>
  <c r="Q1088" i="2"/>
  <c r="Q1089" i="2"/>
  <c r="Q581" i="2"/>
  <c r="Q474" i="2"/>
  <c r="Q397" i="2"/>
  <c r="Q2337" i="2"/>
  <c r="Q2285" i="2"/>
  <c r="Q3350" i="2"/>
  <c r="Q2184" i="2"/>
  <c r="Q2183" i="2"/>
  <c r="Q1818" i="2"/>
  <c r="Q3348" i="2"/>
  <c r="Q3368" i="2"/>
  <c r="Q3378" i="2"/>
  <c r="Q3333" i="2"/>
  <c r="Q3639" i="2"/>
  <c r="Q3640" i="2"/>
  <c r="Q3458" i="2"/>
  <c r="Q3459" i="2"/>
  <c r="Q3460" i="2"/>
  <c r="Q3403" i="2"/>
  <c r="Q3349" i="2"/>
  <c r="Q3494" i="2"/>
  <c r="Q1376" i="2"/>
  <c r="Q1377" i="2"/>
  <c r="Q2938" i="2"/>
  <c r="Q2939" i="2"/>
  <c r="Q2402" i="2"/>
  <c r="Q3845" i="2"/>
  <c r="Q3187" i="2"/>
  <c r="Q2786" i="2"/>
  <c r="Q2787" i="2"/>
  <c r="Q2719" i="2"/>
  <c r="Q240" i="2"/>
  <c r="Q356" i="2"/>
  <c r="Q2594" i="2"/>
  <c r="Q1808" i="2"/>
  <c r="Q1805" i="2"/>
  <c r="Q1802" i="2"/>
  <c r="Q2850" i="2"/>
  <c r="Q3488" i="2"/>
  <c r="Q3489" i="2"/>
  <c r="Q2851" i="2"/>
  <c r="Q3490" i="2"/>
  <c r="Q3491" i="2"/>
  <c r="Q1421" i="2"/>
  <c r="Q1420" i="2"/>
  <c r="Q485" i="2"/>
  <c r="Q486" i="2"/>
  <c r="Q1105" i="2"/>
  <c r="Q1022" i="2"/>
  <c r="Q1617" i="2"/>
  <c r="Q1744" i="2"/>
  <c r="Q2437" i="2"/>
  <c r="Q509" i="2"/>
  <c r="Q3630" i="2"/>
  <c r="Q3631" i="2"/>
  <c r="Q3632" i="2"/>
  <c r="Q2640" i="2"/>
  <c r="Q2641" i="2"/>
  <c r="Q11" i="2"/>
  <c r="Q413" i="2"/>
  <c r="Q3334" i="2"/>
  <c r="Q3002" i="2"/>
  <c r="Q3277" i="2"/>
  <c r="Q3278" i="2"/>
  <c r="Q209" i="2"/>
  <c r="Q2789" i="2"/>
  <c r="Q2790" i="2"/>
  <c r="Q2791" i="2"/>
  <c r="Q3135" i="2"/>
  <c r="Q3136" i="2"/>
  <c r="Q3137" i="2"/>
  <c r="Q3138" i="2"/>
  <c r="Q3139" i="2"/>
  <c r="Q3140" i="2"/>
  <c r="Q436" i="2"/>
  <c r="Q427" i="2"/>
  <c r="Q437" i="2"/>
  <c r="Q428" i="2"/>
  <c r="Q362" i="2"/>
  <c r="Q360" i="2"/>
  <c r="Q3016" i="2"/>
  <c r="Q2853" i="2"/>
  <c r="Q355" i="2"/>
  <c r="Q1877" i="2"/>
  <c r="Q1876" i="2"/>
  <c r="Q1875" i="2"/>
  <c r="Q2179" i="2"/>
  <c r="Q2319" i="2"/>
  <c r="Q3766" i="2"/>
  <c r="Q2816" i="2"/>
  <c r="Q2817" i="2"/>
  <c r="Q140" i="2"/>
  <c r="Q2758" i="2"/>
  <c r="Q2759" i="2"/>
  <c r="Q2760" i="2"/>
  <c r="Q3179" i="2"/>
  <c r="Q3180" i="2"/>
  <c r="Q426" i="2"/>
  <c r="Q364" i="2"/>
  <c r="Q1769" i="2"/>
  <c r="Q2505" i="2"/>
  <c r="Q1187" i="2"/>
  <c r="Q1188" i="2"/>
  <c r="Q1015" i="2"/>
  <c r="Q1016" i="2"/>
  <c r="Q1017" i="2"/>
  <c r="Q1018" i="2"/>
  <c r="Q1189" i="2"/>
  <c r="Q1190" i="2"/>
  <c r="Q3760" i="2"/>
  <c r="Q1553" i="2"/>
  <c r="Q1554" i="2"/>
  <c r="Q1555" i="2"/>
  <c r="Q1556" i="2"/>
  <c r="Q572" i="2"/>
  <c r="Q2597" i="2"/>
  <c r="Q2267" i="2"/>
  <c r="Q2837" i="2"/>
  <c r="Q832" i="2"/>
  <c r="Q833" i="2"/>
  <c r="Q834" i="2"/>
  <c r="Q835" i="2"/>
  <c r="Q318" i="2"/>
  <c r="Q959" i="2"/>
  <c r="Q1023" i="2"/>
  <c r="Q615" i="2"/>
  <c r="Q2875" i="2"/>
  <c r="Q2876" i="2"/>
  <c r="Q2877" i="2"/>
  <c r="Q290" i="2"/>
  <c r="Q1108" i="2"/>
  <c r="Q1076" i="2"/>
  <c r="Q1077" i="2"/>
  <c r="Q1151" i="2"/>
  <c r="Q1164" i="2"/>
  <c r="Q1701" i="2"/>
  <c r="Q1203" i="2"/>
  <c r="Q1202" i="2"/>
  <c r="Q457" i="2"/>
  <c r="Q3789" i="2"/>
  <c r="Q1689" i="2"/>
  <c r="Q1687" i="2"/>
  <c r="Q1688" i="2"/>
  <c r="Q2812" i="2"/>
  <c r="Q3218" i="2"/>
  <c r="Q3219" i="2"/>
  <c r="Q73" i="2"/>
  <c r="Q72" i="2"/>
  <c r="Q1572" i="2"/>
  <c r="Q1914" i="2"/>
  <c r="Q2143" i="2"/>
  <c r="Q2536" i="2"/>
  <c r="Q3028" i="2"/>
  <c r="Q291" i="2"/>
  <c r="Q365" i="2"/>
  <c r="Q652" i="2"/>
  <c r="Q966" i="2"/>
  <c r="Q987" i="2"/>
  <c r="Q120" i="2"/>
  <c r="Q243" i="2"/>
  <c r="Q402" i="2"/>
  <c r="Q1534" i="2"/>
  <c r="Q2578" i="2"/>
  <c r="Q1994" i="2"/>
  <c r="Q2880" i="2"/>
  <c r="Q254" i="2"/>
  <c r="Q2496" i="2"/>
  <c r="Q3849" i="2"/>
  <c r="Q1551" i="2"/>
  <c r="Q3148" i="2"/>
  <c r="Q3149" i="2"/>
  <c r="Q3472" i="2"/>
  <c r="Q1712" i="2"/>
  <c r="Q1713" i="2"/>
  <c r="Q1714" i="2"/>
  <c r="Q424" i="2"/>
  <c r="Q425" i="2"/>
  <c r="Q1093" i="2"/>
  <c r="Q976" i="2"/>
  <c r="Q977" i="2"/>
  <c r="Q1094" i="2"/>
  <c r="Q3092" i="2"/>
  <c r="Q3290" i="2"/>
  <c r="Q241" i="2"/>
  <c r="Q961" i="2"/>
  <c r="Q960" i="2"/>
  <c r="Q733" i="2"/>
  <c r="Q734" i="2"/>
  <c r="Q2480" i="2"/>
  <c r="Q2975" i="2"/>
  <c r="Q2211" i="2"/>
  <c r="Q2209" i="2"/>
  <c r="Q2210" i="2"/>
  <c r="Q3847" i="2"/>
  <c r="Q2153" i="2"/>
  <c r="Q2072" i="2"/>
  <c r="Q2154" i="2"/>
  <c r="Q1854" i="2"/>
  <c r="Q2073" i="2"/>
  <c r="Q3628" i="2"/>
  <c r="Q3629" i="2"/>
  <c r="Q3735" i="2"/>
  <c r="Q3736" i="2"/>
  <c r="Q3737" i="2"/>
  <c r="Q1640" i="2"/>
  <c r="Q1641" i="2"/>
  <c r="Q1178" i="2"/>
  <c r="Q1179" i="2"/>
  <c r="Q2637" i="2"/>
  <c r="Q353" i="2"/>
  <c r="Q352" i="2"/>
  <c r="Q351" i="2"/>
  <c r="Q473" i="2"/>
  <c r="Q1497" i="2"/>
  <c r="Q1498" i="2"/>
  <c r="Q1057" i="2"/>
  <c r="Q1443" i="2"/>
  <c r="Q2277" i="2"/>
  <c r="Q144" i="2"/>
  <c r="Q1213" i="2"/>
  <c r="Q2200" i="2"/>
  <c r="Q2167" i="2"/>
  <c r="Q2915" i="2"/>
  <c r="Q2916" i="2"/>
  <c r="Q2213" i="2"/>
  <c r="Q2122" i="2"/>
  <c r="Q2541" i="2"/>
  <c r="Q306" i="2"/>
  <c r="Q289" i="2"/>
  <c r="Q310" i="2"/>
  <c r="Q309" i="2"/>
  <c r="Q308" i="2"/>
  <c r="Q288" i="2"/>
  <c r="Q1132" i="2"/>
  <c r="Q3265" i="2"/>
  <c r="Q3266" i="2"/>
  <c r="Q621" i="2"/>
  <c r="Q604" i="2"/>
  <c r="Q323" i="2"/>
  <c r="Q922" i="2"/>
  <c r="Q465" i="2"/>
  <c r="Q746" i="2"/>
  <c r="Q285" i="2"/>
  <c r="Q3383" i="2"/>
  <c r="Q2312" i="2"/>
  <c r="Q2309" i="2"/>
  <c r="Q3597" i="2"/>
  <c r="Q1461" i="2"/>
  <c r="Q1560" i="2"/>
  <c r="Q41" i="2"/>
  <c r="Q40" i="2"/>
  <c r="Q1580" i="2"/>
  <c r="Q1581" i="2"/>
  <c r="Q1579" i="2"/>
  <c r="Q1578" i="2"/>
  <c r="Q1663" i="2"/>
  <c r="Q661" i="2"/>
  <c r="Q657" i="2"/>
  <c r="Q660" i="2"/>
  <c r="Q659" i="2"/>
  <c r="Q1789" i="2"/>
  <c r="Q1790" i="2"/>
  <c r="Q1791" i="2"/>
  <c r="Q1792" i="2"/>
  <c r="Q670" i="2"/>
  <c r="Q1585" i="2"/>
  <c r="Q2935" i="2"/>
  <c r="Q848" i="2"/>
  <c r="Q849" i="2"/>
  <c r="Q76" i="2"/>
  <c r="Q1674" i="2"/>
  <c r="Q1673" i="2"/>
  <c r="Q189" i="2"/>
  <c r="Q60" i="2"/>
  <c r="Q2425" i="2"/>
  <c r="Q759" i="2"/>
  <c r="Q1484" i="2"/>
  <c r="Q694" i="2"/>
  <c r="Q2096" i="2"/>
  <c r="Q3" i="2"/>
  <c r="Q2440" i="2"/>
  <c r="Q1655" i="2"/>
  <c r="Q3230" i="2"/>
  <c r="Q3231" i="2"/>
  <c r="Q619" i="2"/>
  <c r="Q265" i="2"/>
  <c r="Q191" i="2"/>
  <c r="Q2040" i="2"/>
  <c r="Q1643" i="2"/>
  <c r="Q1706" i="2"/>
  <c r="Q1116" i="2"/>
  <c r="Q1111" i="2"/>
  <c r="Q1117" i="2"/>
  <c r="Q1118" i="2"/>
  <c r="Q1119" i="2"/>
  <c r="Q1120" i="2"/>
  <c r="Q1121" i="2"/>
  <c r="Q1122" i="2"/>
  <c r="Q1112" i="2"/>
  <c r="Q1115" i="2"/>
  <c r="Q1113" i="2"/>
  <c r="Q1114" i="2"/>
  <c r="Q980" i="2"/>
  <c r="Q287" i="2"/>
  <c r="Q286" i="2"/>
  <c r="Q997" i="2"/>
  <c r="Q998" i="2"/>
  <c r="Q510" i="2"/>
  <c r="Q511" i="2"/>
  <c r="Q512" i="2"/>
  <c r="Q513" i="2"/>
  <c r="Q3100" i="2"/>
  <c r="Q2308" i="2"/>
  <c r="Q2298" i="2"/>
  <c r="Q1761" i="2"/>
  <c r="Q1691" i="2"/>
  <c r="Q1043" i="2"/>
  <c r="Q1307" i="2"/>
  <c r="Q723" i="2"/>
  <c r="Q722" i="2"/>
  <c r="Q1380" i="2"/>
  <c r="Q3774" i="2"/>
  <c r="Q3306" i="2"/>
  <c r="Q2813" i="2"/>
  <c r="Q2063" i="2"/>
  <c r="Q2056" i="2"/>
  <c r="Q2062" i="2"/>
  <c r="Q2061" i="2"/>
  <c r="Q1631" i="2"/>
  <c r="Q2929" i="2"/>
  <c r="Q1624" i="2"/>
  <c r="Q1625" i="2"/>
  <c r="Q2320" i="2"/>
  <c r="Q3739" i="2"/>
  <c r="Q3740" i="2"/>
  <c r="Q3563" i="2"/>
  <c r="Q3564" i="2"/>
  <c r="Q1652" i="2"/>
  <c r="Q1858" i="2"/>
  <c r="Q223" i="2"/>
  <c r="Q222" i="2"/>
  <c r="Q38" i="2"/>
  <c r="Q37" i="2"/>
  <c r="Q1427" i="2"/>
  <c r="Q10" i="2"/>
  <c r="Q3728" i="2"/>
  <c r="Q3729" i="2"/>
  <c r="Q3730" i="2"/>
  <c r="Q3731" i="2"/>
  <c r="Q3732" i="2"/>
  <c r="Q3733" i="2"/>
  <c r="Q3734" i="2"/>
  <c r="Q213" i="2"/>
  <c r="Q208" i="2"/>
  <c r="Q31" i="2"/>
  <c r="Q594" i="2"/>
  <c r="Q1454" i="2"/>
  <c r="Q1817" i="2"/>
  <c r="Q1570" i="2"/>
  <c r="Q820" i="2"/>
  <c r="Q1552" i="2"/>
  <c r="Q1340" i="2"/>
  <c r="Q1341" i="2"/>
  <c r="Q1342" i="2"/>
  <c r="Q1343" i="2"/>
  <c r="Q1344" i="2"/>
  <c r="Q1345" i="2"/>
  <c r="Q1346" i="2"/>
  <c r="Q1347" i="2"/>
  <c r="Q1348" i="2"/>
  <c r="Q1349" i="2"/>
  <c r="Q1350" i="2"/>
  <c r="Q1351" i="2"/>
  <c r="Q2629" i="2"/>
  <c r="Q2626" i="2"/>
  <c r="Q2377" i="2"/>
  <c r="Q2376" i="2"/>
  <c r="Q827" i="2"/>
  <c r="Q828" i="2"/>
  <c r="Q829" i="2"/>
  <c r="Q824" i="2"/>
  <c r="Q825" i="2"/>
  <c r="Q826" i="2"/>
  <c r="Q821" i="2"/>
  <c r="Q822" i="2"/>
  <c r="Q823" i="2"/>
  <c r="Q1750" i="2"/>
  <c r="Q1723" i="2"/>
  <c r="Q1751" i="2"/>
  <c r="Q1697" i="2"/>
  <c r="Q1786" i="2"/>
  <c r="Q1752" i="2"/>
  <c r="Q1724" i="2"/>
  <c r="Q1753" i="2"/>
  <c r="Q1828" i="2"/>
  <c r="Q2027" i="2"/>
  <c r="Q1054" i="2"/>
  <c r="Q2657" i="2"/>
  <c r="Q192" i="2"/>
  <c r="Q190" i="2"/>
  <c r="Q2187" i="2"/>
  <c r="Q2188" i="2"/>
  <c r="Q2189" i="2"/>
  <c r="Q2182" i="2"/>
  <c r="Q90" i="2"/>
  <c r="Q3749" i="2"/>
  <c r="Q3748" i="2"/>
  <c r="Q2356" i="2"/>
  <c r="Q2357" i="2"/>
  <c r="Q1911" i="2"/>
  <c r="Q1586" i="2"/>
  <c r="Q1587" i="2"/>
  <c r="Q300" i="2"/>
  <c r="Q252" i="2"/>
  <c r="Q614" i="2"/>
  <c r="Q153" i="2"/>
  <c r="Q154" i="2"/>
  <c r="Q143" i="2"/>
  <c r="Q3315" i="2"/>
  <c r="Q3316" i="2"/>
  <c r="Q3317" i="2"/>
  <c r="Q3263" i="2"/>
  <c r="Q595" i="2"/>
  <c r="Q1535" i="2"/>
  <c r="Q2538" i="2"/>
  <c r="Q1588" i="2"/>
  <c r="Q3367" i="2"/>
  <c r="Q2803" i="2"/>
  <c r="Q2804" i="2"/>
  <c r="Q95" i="2"/>
  <c r="Q3823" i="2"/>
  <c r="Q1910" i="2"/>
  <c r="Q1909" i="2"/>
  <c r="Q1738" i="2"/>
  <c r="Q1737" i="2"/>
  <c r="Q1736" i="2"/>
  <c r="Q2310" i="2"/>
  <c r="Q2311" i="2"/>
  <c r="Q3314" i="2"/>
  <c r="Q361" i="2"/>
  <c r="Q357" i="2"/>
  <c r="Q2511" i="2"/>
  <c r="Q1872" i="2"/>
  <c r="Q1873" i="2"/>
  <c r="Q2460" i="2"/>
  <c r="Q1507" i="2"/>
  <c r="Q1776" i="2"/>
  <c r="Q2903" i="2"/>
  <c r="Q3111" i="2"/>
  <c r="Q2548" i="2"/>
  <c r="Q3033" i="2"/>
  <c r="Q1221" i="2"/>
  <c r="Q1222" i="2"/>
  <c r="Q1223" i="2"/>
  <c r="Q680" i="2"/>
  <c r="Q679" i="2"/>
  <c r="Q325" i="2"/>
  <c r="Q212" i="2"/>
  <c r="Q1186" i="2"/>
  <c r="Q1185" i="2"/>
  <c r="Q1312" i="2"/>
  <c r="Q1184" i="2"/>
  <c r="Q1183" i="2"/>
  <c r="Q957" i="2"/>
  <c r="Q1447" i="2"/>
  <c r="Q2678" i="2"/>
  <c r="Q2369" i="2"/>
  <c r="Q1226" i="2"/>
  <c r="Q1233" i="2"/>
  <c r="Q65" i="2"/>
  <c r="Q1863" i="2"/>
  <c r="Q1241" i="2"/>
  <c r="Q1242" i="2"/>
  <c r="Q2297" i="2"/>
  <c r="Q895" i="2"/>
  <c r="Q896" i="2"/>
  <c r="Q2970" i="2"/>
  <c r="Q2971" i="2"/>
  <c r="Q2972" i="2"/>
  <c r="Q3112" i="2"/>
  <c r="Q2468" i="2"/>
  <c r="Q2469" i="2"/>
  <c r="Q3480" i="2"/>
  <c r="Q3762" i="2"/>
  <c r="Q2381" i="2"/>
  <c r="Q2549" i="2"/>
  <c r="Q2089" i="2"/>
  <c r="Q1746" i="2"/>
  <c r="Q1829" i="2"/>
  <c r="Q1830" i="2"/>
  <c r="Q1831" i="2"/>
  <c r="Q1727" i="2"/>
  <c r="Q1832" i="2"/>
  <c r="Q1920" i="2"/>
  <c r="Q1146" i="2"/>
  <c r="Q1147" i="2"/>
  <c r="Q1148" i="2"/>
  <c r="Q1541" i="2"/>
  <c r="Q2969" i="2"/>
  <c r="Q3325" i="2"/>
  <c r="Q3559" i="2"/>
  <c r="Q3557" i="2"/>
  <c r="Q3556" i="2"/>
  <c r="Q2253" i="2"/>
  <c r="Q2338" i="2"/>
  <c r="Q2339" i="2"/>
  <c r="Q563" i="2"/>
  <c r="Q655" i="2"/>
  <c r="Q656" i="2"/>
  <c r="Q2953" i="2"/>
  <c r="Q3048" i="2"/>
  <c r="Q3049" i="2"/>
  <c r="Q2932" i="2"/>
  <c r="Q3169" i="2"/>
  <c r="Q2645" i="2"/>
  <c r="Q2642" i="2"/>
  <c r="Q3155" i="2"/>
  <c r="Q145" i="2"/>
  <c r="Q1923" i="2"/>
  <c r="Q1928" i="2"/>
  <c r="Q1929" i="2"/>
  <c r="Q1924" i="2"/>
  <c r="Q1925" i="2"/>
  <c r="Q1915" i="2"/>
  <c r="Q3273" i="2"/>
  <c r="Q3274" i="2"/>
  <c r="Q1784" i="2"/>
  <c r="Q649" i="2"/>
  <c r="Q1476" i="2"/>
  <c r="Q847" i="2"/>
  <c r="Q846" i="2"/>
  <c r="Q324" i="2"/>
  <c r="Q2368" i="2"/>
  <c r="Q1046" i="2"/>
  <c r="Q1926" i="2"/>
  <c r="Q3844" i="2"/>
  <c r="Q1747" i="2"/>
  <c r="Q3826" i="2"/>
  <c r="Q3323" i="2"/>
  <c r="Q2510" i="2"/>
  <c r="Q3635" i="2"/>
  <c r="Q3228" i="2"/>
  <c r="Q3769" i="2"/>
  <c r="Q3770" i="2"/>
  <c r="Q3771" i="2"/>
  <c r="Q974" i="2"/>
  <c r="Q975" i="2"/>
  <c r="Q702" i="2"/>
  <c r="Q2465" i="2"/>
  <c r="Q3486" i="2"/>
  <c r="Q3675" i="2"/>
  <c r="Q2464" i="2"/>
  <c r="Q2896" i="2"/>
  <c r="Q1003" i="2"/>
  <c r="Q666" i="2"/>
  <c r="Q483" i="2"/>
  <c r="Q2658" i="2"/>
  <c r="Q3625" i="2"/>
  <c r="Q3018" i="2"/>
  <c r="Q3019" i="2"/>
  <c r="Q3020" i="2"/>
  <c r="Q2818" i="2"/>
  <c r="Q1197" i="2"/>
  <c r="Q1550" i="2"/>
  <c r="Q3445" i="2"/>
  <c r="Q751" i="2"/>
  <c r="Q2940" i="2"/>
  <c r="Q2941" i="2"/>
  <c r="Q3376" i="2"/>
  <c r="Q3375" i="2"/>
  <c r="Q3374" i="2"/>
  <c r="Q3373" i="2"/>
  <c r="Q3372" i="2"/>
  <c r="Q3391" i="2"/>
  <c r="Q2792" i="2"/>
  <c r="Q388" i="2"/>
  <c r="Q2226" i="2"/>
  <c r="Q2227" i="2"/>
  <c r="Q2228" i="2"/>
  <c r="Q2229" i="2"/>
  <c r="Q3090" i="2"/>
  <c r="Q534" i="2"/>
  <c r="Q608" i="2"/>
  <c r="Q724" i="2"/>
  <c r="Q755" i="2"/>
  <c r="Q756" i="2"/>
  <c r="Q592" i="2"/>
  <c r="Q579" i="2"/>
  <c r="Q535" i="2"/>
  <c r="Q366" i="2"/>
  <c r="Q757" i="2"/>
  <c r="Q758" i="2"/>
  <c r="Q268" i="2"/>
  <c r="Q3627" i="2"/>
  <c r="Q2094" i="2"/>
  <c r="Q2092" i="2"/>
  <c r="Q2093" i="2"/>
  <c r="Q1056" i="2"/>
  <c r="Q400" i="2"/>
  <c r="Q1375" i="2"/>
  <c r="Q1389" i="2"/>
  <c r="Q2585" i="2"/>
  <c r="Q2569" i="2"/>
  <c r="Q2038" i="2"/>
  <c r="Q2573" i="2"/>
  <c r="Q3401" i="2"/>
  <c r="Q3793" i="2"/>
  <c r="Q3606" i="2"/>
  <c r="Q3213" i="2"/>
  <c r="Q3214" i="2"/>
  <c r="Q3106" i="2"/>
  <c r="Q3107" i="2"/>
  <c r="Q3238" i="2"/>
  <c r="Q3239" i="2"/>
  <c r="Q3345" i="2"/>
  <c r="Q3118" i="2"/>
  <c r="Q3171" i="2"/>
  <c r="Q2091" i="2"/>
  <c r="Q3596" i="2"/>
  <c r="Q3666" i="2"/>
  <c r="Q3709" i="2"/>
  <c r="Q3342" i="2"/>
  <c r="Q3343" i="2"/>
  <c r="Q3634" i="2"/>
  <c r="Q277" i="2"/>
  <c r="Q3507" i="2"/>
  <c r="Q3508" i="2"/>
  <c r="Q3509" i="2"/>
  <c r="Q2399" i="2"/>
  <c r="Q2400" i="2"/>
  <c r="Q871" i="2"/>
  <c r="Q870" i="2"/>
  <c r="Q838" i="2"/>
  <c r="Q854" i="2"/>
  <c r="Q792" i="2"/>
  <c r="Q1748" i="2"/>
  <c r="Q2515" i="2"/>
  <c r="Q3819" i="2"/>
  <c r="Q2750" i="2"/>
  <c r="Q1131" i="2"/>
  <c r="Q1130" i="2"/>
  <c r="Q1129" i="2"/>
  <c r="Q1314" i="2"/>
  <c r="Q1315" i="2"/>
  <c r="Q2697" i="2"/>
  <c r="Q3425" i="2"/>
  <c r="Q1009" i="2"/>
  <c r="Q1010" i="2"/>
  <c r="Q1011" i="2"/>
  <c r="Q2495" i="2"/>
  <c r="Q1460" i="2"/>
  <c r="Q3672" i="2"/>
  <c r="Q1812" i="2"/>
  <c r="Q2203" i="2"/>
  <c r="Q3237" i="2"/>
  <c r="Q2155" i="2"/>
  <c r="Q2037" i="2"/>
  <c r="Q1842" i="2"/>
  <c r="Q1843" i="2"/>
  <c r="Q1844" i="2"/>
  <c r="Q1845" i="2"/>
  <c r="Q1846" i="2"/>
  <c r="Q1847" i="2"/>
  <c r="Q1848" i="2"/>
  <c r="Q1849" i="2"/>
  <c r="Q1850" i="2"/>
  <c r="Q618" i="2"/>
  <c r="Q617" i="2"/>
  <c r="Q2677" i="2"/>
  <c r="Q2673" i="2"/>
  <c r="Q1238" i="2"/>
  <c r="Q1239" i="2"/>
  <c r="Q438" i="2"/>
  <c r="Q447" i="2"/>
  <c r="Q75" i="2"/>
  <c r="Q1177" i="2"/>
  <c r="Q1703" i="2"/>
  <c r="Q1431" i="2"/>
  <c r="Q2149" i="2"/>
  <c r="Q1430" i="2"/>
  <c r="Q1482" i="2"/>
  <c r="Q1331" i="2"/>
  <c r="Q1332" i="2"/>
  <c r="Q2602" i="2"/>
  <c r="Q2601" i="2"/>
  <c r="Q1499" i="2"/>
  <c r="Q1500" i="2"/>
  <c r="Q1501" i="2"/>
  <c r="Q1502" i="2"/>
  <c r="Q1503" i="2"/>
  <c r="Q1504" i="2"/>
  <c r="Q25" i="2"/>
  <c r="Q24" i="2"/>
  <c r="Q217" i="2"/>
  <c r="Q1047" i="2"/>
  <c r="Q1048" i="2"/>
  <c r="Q2475" i="2"/>
  <c r="Q2476" i="2"/>
  <c r="Q2477" i="2"/>
  <c r="Q2478" i="2"/>
  <c r="Q2924" i="2"/>
  <c r="Q2925" i="2"/>
  <c r="Q3638" i="2"/>
  <c r="Q855" i="2"/>
  <c r="Q856" i="2"/>
  <c r="Q266" i="2"/>
  <c r="Q564" i="2"/>
  <c r="Q565" i="2"/>
  <c r="Q1096" i="2"/>
  <c r="Q1097" i="2"/>
  <c r="Q1584" i="2"/>
  <c r="Q1583" i="2"/>
  <c r="Q2672" i="2"/>
  <c r="Q131" i="2"/>
  <c r="Q2198" i="2"/>
  <c r="Q1165" i="2"/>
  <c r="Q2545" i="2"/>
  <c r="Q3688" i="2"/>
  <c r="Q2258" i="2"/>
  <c r="Q2259" i="2"/>
  <c r="Q1708" i="2"/>
  <c r="Q3099" i="2"/>
  <c r="Q2656" i="2"/>
  <c r="Q2947" i="2"/>
  <c r="Q500" i="2"/>
  <c r="Q1841" i="2"/>
  <c r="Q1728" i="2"/>
  <c r="Q914" i="2"/>
  <c r="Q1217" i="2"/>
  <c r="Q1781" i="2"/>
  <c r="Q1012" i="2"/>
  <c r="Q978" i="2"/>
  <c r="Q627" i="2"/>
  <c r="Q1545" i="2"/>
  <c r="Q1546" i="2"/>
  <c r="Q1544" i="2"/>
  <c r="Q2286" i="2"/>
  <c r="Q2287" i="2"/>
  <c r="Q1871" i="2"/>
  <c r="Q292" i="2"/>
  <c r="Q156" i="2"/>
  <c r="Q157" i="2"/>
  <c r="Q150" i="2"/>
  <c r="Q98" i="2"/>
  <c r="Q1892" i="2"/>
  <c r="Q1895" i="2"/>
  <c r="Q2584" i="2"/>
  <c r="Q3622" i="2"/>
  <c r="Q2219" i="2"/>
  <c r="Q2220" i="2"/>
  <c r="Q2221" i="2"/>
  <c r="Q2222" i="2"/>
  <c r="Q2223" i="2"/>
  <c r="Q67" i="2"/>
  <c r="Q81" i="2"/>
  <c r="Q83" i="2"/>
  <c r="Q62" i="2"/>
  <c r="Q678" i="2"/>
  <c r="Q706" i="2"/>
  <c r="Q421" i="2"/>
  <c r="Q442" i="2"/>
  <c r="Q420" i="2"/>
  <c r="Q441" i="2"/>
  <c r="Q419" i="2"/>
  <c r="Q418" i="2"/>
  <c r="Q440" i="2"/>
  <c r="Q417" i="2"/>
  <c r="Q900" i="2"/>
  <c r="Q1856" i="2"/>
  <c r="Q2110" i="2"/>
  <c r="Q2109" i="2"/>
  <c r="Q764" i="2"/>
  <c r="Q1524" i="2"/>
  <c r="Q3054" i="2"/>
  <c r="Q184" i="2"/>
  <c r="Q2805" i="2"/>
  <c r="Q2395" i="2"/>
  <c r="Q246" i="2"/>
  <c r="Q806" i="2"/>
  <c r="Q1597" i="2"/>
  <c r="Q2650" i="2"/>
  <c r="Q224" i="2"/>
  <c r="Q225" i="2"/>
  <c r="Q226" i="2"/>
  <c r="Q227" i="2"/>
  <c r="Q228" i="2"/>
  <c r="Q229" i="2"/>
  <c r="Q230" i="2"/>
  <c r="Q231" i="2"/>
  <c r="Q232" i="2"/>
  <c r="Q233" i="2"/>
  <c r="Q1566" i="2"/>
  <c r="Q1567" i="2"/>
  <c r="Q1565" i="2"/>
  <c r="Q777" i="2"/>
  <c r="Q841" i="2"/>
  <c r="Q1523" i="2"/>
  <c r="Q2518" i="2"/>
  <c r="Q2519" i="2"/>
  <c r="Q2517" i="2"/>
  <c r="Q2" i="2"/>
  <c r="Q3294" i="2"/>
  <c r="Q514" i="2"/>
  <c r="Q891" i="2"/>
  <c r="Q890" i="2"/>
  <c r="Q889" i="2"/>
  <c r="Q888" i="2"/>
  <c r="Q887" i="2"/>
  <c r="Q886" i="2"/>
  <c r="Q812" i="2"/>
  <c r="Q2646" i="2"/>
  <c r="Q42" i="2"/>
  <c r="Q2168" i="2"/>
  <c r="Q1513" i="2"/>
  <c r="Q1512" i="2"/>
  <c r="Q1308" i="2"/>
  <c r="Q719" i="2"/>
  <c r="Q1596" i="2"/>
  <c r="Q1020" i="2"/>
  <c r="Q2238" i="2"/>
  <c r="Q3807" i="2"/>
  <c r="Q908" i="2"/>
  <c r="Q909" i="2"/>
  <c r="Q2329" i="2"/>
  <c r="Q2330" i="2"/>
  <c r="Q1509" i="2"/>
  <c r="Q1510" i="2"/>
  <c r="Q2181" i="2"/>
  <c r="Q66" i="2"/>
  <c r="Q515" i="2"/>
  <c r="Q3227" i="2"/>
  <c r="Q3226" i="2"/>
  <c r="Q588" i="2"/>
  <c r="Q443" i="2"/>
  <c r="Q1897" i="2"/>
  <c r="Q1898" i="2"/>
  <c r="Q964" i="2"/>
  <c r="Q962" i="2"/>
  <c r="Q693" i="2"/>
  <c r="Q2417" i="2"/>
  <c r="Q2374" i="2"/>
  <c r="Q187" i="2"/>
  <c r="Q2299" i="2"/>
  <c r="Q2502" i="2"/>
  <c r="Q3121" i="2"/>
  <c r="Q3122" i="2"/>
  <c r="Q456" i="2"/>
  <c r="Q1322" i="2"/>
  <c r="Q1323" i="2"/>
  <c r="Q2716" i="2"/>
  <c r="Q2717" i="2"/>
  <c r="Q3860" i="2"/>
  <c r="Q3327" i="2"/>
  <c r="Q3344" i="2"/>
  <c r="Q953" i="2"/>
  <c r="Q973" i="2"/>
  <c r="Q1860" i="2"/>
  <c r="Q1675" i="2"/>
  <c r="Q313" i="2"/>
  <c r="Q1267" i="2"/>
  <c r="Q1268" i="2"/>
  <c r="Q1269" i="2"/>
  <c r="Q1270" i="2"/>
  <c r="Q1271" i="2"/>
  <c r="Q671" i="2"/>
  <c r="Q1140" i="2"/>
  <c r="Q196" i="2"/>
  <c r="Q197" i="2"/>
  <c r="Q198" i="2"/>
  <c r="Q102" i="2"/>
  <c r="Q983" i="2"/>
  <c r="Q982" i="2"/>
  <c r="Q2833" i="2"/>
  <c r="Q2834" i="2"/>
  <c r="Q2835" i="2"/>
  <c r="Q768" i="2"/>
  <c r="Q3046" i="2"/>
  <c r="Q3371" i="2"/>
  <c r="Q3328" i="2"/>
  <c r="Q3329" i="2"/>
  <c r="Q3330" i="2"/>
  <c r="Q3331" i="2"/>
  <c r="Q3332" i="2"/>
  <c r="Q3301" i="2"/>
  <c r="Q729" i="2"/>
  <c r="Q326" i="2"/>
  <c r="Q253" i="2"/>
  <c r="Q321" i="2"/>
  <c r="Q784" i="2"/>
  <c r="Q785" i="2"/>
  <c r="Q786" i="2"/>
  <c r="Q787" i="2"/>
  <c r="Q788" i="2"/>
  <c r="Q789" i="2"/>
  <c r="Q320" i="2"/>
  <c r="Q68" i="2"/>
  <c r="Q2901" i="2"/>
  <c r="Q3181" i="2"/>
  <c r="Q2898" i="2"/>
  <c r="Q2899" i="2"/>
  <c r="Q2900" i="2"/>
  <c r="Q2870" i="2"/>
  <c r="Q293" i="2"/>
  <c r="Q294" i="2"/>
  <c r="Q2690" i="2"/>
  <c r="Q3119" i="2"/>
  <c r="Q1182" i="2"/>
  <c r="Q2246" i="2"/>
  <c r="Q2572" i="2"/>
  <c r="Q2247" i="2"/>
  <c r="Q3558" i="2"/>
  <c r="Q3836" i="2"/>
  <c r="Q3835" i="2"/>
  <c r="Q543" i="2"/>
  <c r="Q544" i="2"/>
  <c r="Q545" i="2"/>
  <c r="Q43" i="2"/>
  <c r="Q301" i="2"/>
  <c r="Q302" i="2"/>
  <c r="Q3510" i="2"/>
  <c r="Q3511" i="2"/>
  <c r="Q45" i="2"/>
  <c r="Q749" i="2"/>
  <c r="Q1489" i="2"/>
  <c r="Q762" i="2"/>
  <c r="Q1024" i="2"/>
  <c r="Q1857" i="2"/>
  <c r="Q3440" i="2"/>
  <c r="Q2295" i="2"/>
  <c r="Q2296" i="2"/>
  <c r="Q2651" i="2"/>
  <c r="Q2652" i="2"/>
  <c r="Q2653" i="2"/>
  <c r="Q2654" i="2"/>
  <c r="Q3828" i="2"/>
  <c r="Q3827" i="2"/>
  <c r="Q1181" i="2"/>
  <c r="Q550" i="2"/>
  <c r="Q556" i="2"/>
  <c r="Q552" i="2"/>
  <c r="Q555" i="2"/>
  <c r="Q575" i="2"/>
  <c r="Q554" i="2"/>
  <c r="Q557" i="2"/>
  <c r="Q1069" i="2"/>
  <c r="Q1014" i="2"/>
  <c r="Q553" i="2"/>
  <c r="Q561" i="2"/>
  <c r="Q560" i="2"/>
  <c r="Q562" i="2"/>
  <c r="Q558" i="2"/>
  <c r="Q559" i="2"/>
  <c r="Q576" i="2"/>
  <c r="Q551" i="2"/>
  <c r="Q475" i="2"/>
  <c r="Q707" i="2"/>
  <c r="Q2623" i="2"/>
  <c r="Q2624" i="2"/>
  <c r="Q2625" i="2"/>
  <c r="Q611" i="2"/>
  <c r="Q1106" i="2"/>
  <c r="Q2683" i="2"/>
  <c r="Q3098" i="2"/>
  <c r="Q2682" i="2"/>
  <c r="Q488" i="2"/>
  <c r="Q3081" i="2"/>
  <c r="Q3302" i="2"/>
  <c r="Q3303" i="2"/>
  <c r="Q3082" i="2"/>
  <c r="Q1930" i="2"/>
  <c r="Q1058" i="2"/>
  <c r="Q1220" i="2"/>
  <c r="Q1045" i="2"/>
  <c r="Q3592" i="2"/>
  <c r="Q676" i="2"/>
  <c r="Q675" i="2"/>
  <c r="Q673" i="2"/>
  <c r="Q674" i="2"/>
  <c r="Q137" i="2"/>
  <c r="Q151" i="2"/>
  <c r="Q138" i="2"/>
  <c r="Q139" i="2"/>
  <c r="Q142" i="2"/>
  <c r="Q3093" i="2"/>
  <c r="Q3159" i="2"/>
  <c r="Q3439" i="2"/>
  <c r="Q3158" i="2"/>
  <c r="Q3157" i="2"/>
  <c r="Q3436" i="2"/>
  <c r="Q3437" i="2"/>
  <c r="Q3679" i="2"/>
  <c r="Q516" i="2"/>
  <c r="Q3270" i="2"/>
  <c r="Q3271" i="2"/>
  <c r="Q1508" i="2"/>
  <c r="Q915" i="2"/>
  <c r="Q59" i="2"/>
  <c r="Q744" i="2"/>
  <c r="Q2020" i="2"/>
  <c r="Q1629" i="2"/>
  <c r="Q3065" i="2"/>
  <c r="Q2411" i="2"/>
  <c r="Q2165" i="2"/>
  <c r="Q2846" i="2"/>
  <c r="Q249" i="2"/>
  <c r="Q1445" i="2"/>
  <c r="Q262" i="2"/>
  <c r="Q590" i="2"/>
  <c r="Q580" i="2"/>
  <c r="Q2530" i="2"/>
  <c r="Q2531" i="2"/>
  <c r="Q947" i="2"/>
  <c r="Q945" i="2"/>
  <c r="Q2164" i="2"/>
  <c r="Q2281" i="2"/>
  <c r="Q1477" i="2"/>
  <c r="Q91" i="2"/>
  <c r="Q99" i="2"/>
  <c r="Q101" i="2"/>
  <c r="Q94" i="2"/>
  <c r="Q3808" i="2"/>
  <c r="Q1604" i="2"/>
  <c r="Q1605" i="2"/>
  <c r="Q4" i="2"/>
  <c r="Q1359" i="2"/>
  <c r="Q1360" i="2"/>
  <c r="Q1361" i="2"/>
  <c r="Q1935" i="2"/>
  <c r="Q1936" i="2"/>
  <c r="Q1937" i="2"/>
  <c r="Q1205" i="2"/>
  <c r="Q1316" i="2"/>
  <c r="Q2659" i="2"/>
  <c r="Q401" i="2"/>
  <c r="Q864" i="2"/>
  <c r="Q863" i="2"/>
  <c r="Q532" i="2"/>
  <c r="Q2273" i="2"/>
  <c r="Q455" i="2"/>
  <c r="Q721" i="2"/>
  <c r="Q280" i="2"/>
  <c r="Q1743" i="2"/>
  <c r="Q907" i="2"/>
  <c r="Q3850" i="2"/>
  <c r="Q965" i="2"/>
  <c r="Q3116" i="2"/>
  <c r="Q3117" i="2"/>
  <c r="Q2608" i="2"/>
  <c r="Q1698" i="2"/>
  <c r="Q2235" i="2"/>
  <c r="Q1620" i="2"/>
  <c r="Q3851" i="2"/>
  <c r="Q3852" i="2"/>
  <c r="Q3853" i="2"/>
  <c r="Q3854" i="2"/>
  <c r="Q3855" i="2"/>
  <c r="Q3848" i="2"/>
  <c r="Q3831" i="2"/>
  <c r="Q3832" i="2"/>
  <c r="Q3833" i="2"/>
  <c r="Q3834" i="2"/>
  <c r="Q165" i="2"/>
  <c r="Q147" i="2"/>
  <c r="Q162" i="2"/>
  <c r="Q164" i="2"/>
  <c r="Q148" i="2"/>
  <c r="Q121" i="2"/>
  <c r="Q163" i="2"/>
  <c r="Q637" i="2"/>
  <c r="Q638" i="2"/>
  <c r="Q639" i="2"/>
  <c r="Q640" i="2"/>
  <c r="Q641" i="2"/>
  <c r="Q642" i="2"/>
  <c r="Q643" i="2"/>
  <c r="Q644" i="2"/>
  <c r="Q989" i="2"/>
  <c r="Q1204" i="2"/>
  <c r="Q862" i="2"/>
  <c r="Q1803" i="2"/>
  <c r="Q1807" i="2"/>
  <c r="Q1809" i="2"/>
  <c r="Q1198" i="2"/>
  <c r="Q2836" i="2"/>
  <c r="Q3473" i="2"/>
  <c r="Q2336" i="2"/>
  <c r="Q3474" i="2"/>
  <c r="Q2158" i="2"/>
  <c r="Q3475" i="2"/>
  <c r="Q3004" i="2"/>
  <c r="Q3476" i="2"/>
  <c r="Q3005" i="2"/>
  <c r="Q3477" i="2"/>
  <c r="Q2230" i="2"/>
  <c r="Q3207" i="2"/>
  <c r="Q3208" i="2"/>
  <c r="Q3209" i="2"/>
  <c r="Q3205" i="2"/>
  <c r="Q3206" i="2"/>
  <c r="Q3700" i="2"/>
  <c r="Q1194" i="2"/>
  <c r="Q85" i="2"/>
  <c r="Q1676" i="2"/>
  <c r="Q1677" i="2"/>
  <c r="Q1834" i="2"/>
  <c r="Q322" i="2"/>
  <c r="Q949" i="2"/>
  <c r="Q3842" i="2"/>
  <c r="Q2274" i="2"/>
  <c r="Q2275" i="2"/>
  <c r="Q2276" i="2"/>
  <c r="Q2418" i="2"/>
  <c r="Q2443" i="2"/>
  <c r="Q484" i="2"/>
  <c r="Q482" i="2"/>
  <c r="Q477" i="2"/>
  <c r="Q476" i="2"/>
  <c r="Q2382" i="2"/>
  <c r="Q2384" i="2"/>
  <c r="Q2383" i="2"/>
  <c r="Q3604" i="2"/>
  <c r="Q2412" i="2"/>
  <c r="Q2413" i="2"/>
  <c r="Q2414" i="2"/>
  <c r="Q2415" i="2"/>
  <c r="Q1090" i="2"/>
  <c r="Q1161" i="2"/>
  <c r="Q1162" i="2"/>
  <c r="Q274" i="2"/>
  <c r="Q3067" i="2"/>
  <c r="Q3071" i="2"/>
  <c r="Q1833" i="2"/>
  <c r="Q920" i="2"/>
  <c r="Q921" i="2"/>
  <c r="Q2462" i="2"/>
  <c r="Q2463" i="2"/>
  <c r="Q2565" i="2"/>
  <c r="Q2564" i="2"/>
  <c r="Q2566" i="2"/>
  <c r="Q3809" i="2"/>
  <c r="Q3223" i="2"/>
  <c r="Q319" i="2"/>
  <c r="Q403" i="2"/>
  <c r="Q2249" i="2"/>
  <c r="Q2250" i="2"/>
  <c r="Q2352" i="2"/>
  <c r="Q3074" i="2"/>
  <c r="Q412" i="2"/>
  <c r="Q1440" i="2"/>
  <c r="Q2942" i="2"/>
  <c r="Q2943" i="2"/>
  <c r="Q2944" i="2"/>
  <c r="Q2945" i="2"/>
  <c r="Q1517" i="2"/>
  <c r="Q30" i="2"/>
  <c r="Q1800" i="2"/>
  <c r="Q1852" i="2"/>
  <c r="Q1853" i="2"/>
  <c r="Q1196" i="2"/>
  <c r="Q3300" i="2"/>
  <c r="Q3212" i="2"/>
  <c r="Q49" i="2"/>
  <c r="Q87" i="2"/>
  <c r="Q330" i="2"/>
  <c r="Q2224" i="2"/>
  <c r="Q2225" i="2"/>
  <c r="Q1496" i="2"/>
  <c r="Q264" i="2"/>
  <c r="Q57" i="2"/>
  <c r="Q56" i="2"/>
  <c r="Q1152" i="2"/>
  <c r="Q645" i="2"/>
  <c r="Q646" i="2"/>
  <c r="Q3044" i="2"/>
  <c r="Q3406" i="2"/>
  <c r="Q2937" i="2"/>
  <c r="Q735" i="2"/>
  <c r="Q830" i="2"/>
  <c r="Q654" i="2"/>
  <c r="Q349" i="2"/>
  <c r="Q1444" i="2"/>
  <c r="Q1628" i="2"/>
  <c r="Q1536" i="2"/>
  <c r="Q3857" i="2"/>
  <c r="Q548" i="2"/>
  <c r="Q692" i="2"/>
  <c r="Q691" i="2"/>
  <c r="Q690" i="2"/>
  <c r="Q689" i="2"/>
  <c r="Q688" i="2"/>
  <c r="Q3151" i="2"/>
  <c r="Q3269" i="2"/>
  <c r="Q1049" i="2"/>
  <c r="Q1050" i="2"/>
  <c r="Q344" i="2"/>
  <c r="Q345" i="2"/>
  <c r="Q343" i="2"/>
  <c r="Q1225" i="2"/>
  <c r="Q27" i="2"/>
  <c r="Q3817" i="2"/>
  <c r="Q3798" i="2"/>
  <c r="Q3799" i="2"/>
  <c r="Q3800" i="2"/>
  <c r="Q3312" i="2"/>
  <c r="Q2776" i="2"/>
  <c r="Q2775" i="2"/>
  <c r="Q2774" i="2"/>
  <c r="Q2773" i="2"/>
  <c r="Q3710" i="2"/>
  <c r="Q2563" i="2"/>
  <c r="Q346" i="2"/>
  <c r="Q3009" i="2"/>
  <c r="Q3010" i="2"/>
  <c r="Q3011" i="2"/>
  <c r="Q432" i="2"/>
  <c r="Q2264" i="2"/>
  <c r="Q2265" i="2"/>
  <c r="Q2177" i="2"/>
  <c r="Q2178" i="2"/>
  <c r="Q2176" i="2"/>
  <c r="Q2175" i="2"/>
  <c r="Q2622" i="2"/>
  <c r="Q2064" i="2"/>
  <c r="Q1799" i="2"/>
  <c r="Q1514" i="2"/>
  <c r="Q1515" i="2"/>
  <c r="Q1516" i="2"/>
  <c r="Q946" i="2"/>
  <c r="Q1494" i="2"/>
  <c r="Q1495" i="2"/>
  <c r="Q3665" i="2"/>
  <c r="Q2844" i="2"/>
  <c r="Q1821" i="2"/>
  <c r="Q1820" i="2"/>
  <c r="Q3162" i="2"/>
  <c r="Q3163" i="2"/>
  <c r="Q2665" i="2"/>
  <c r="Q2779" i="2"/>
  <c r="Q813" i="2"/>
  <c r="Q929" i="2"/>
  <c r="Q26" i="2"/>
  <c r="Q3087" i="2"/>
  <c r="Q29" i="2"/>
  <c r="Q454" i="2"/>
  <c r="Q373" i="2"/>
  <c r="Q912" i="2"/>
  <c r="Q3042" i="2"/>
  <c r="Q3043" i="2"/>
  <c r="Q2763" i="2"/>
  <c r="Q3293" i="2"/>
  <c r="Q1632" i="2"/>
  <c r="Q2521" i="2"/>
  <c r="Q2375" i="2"/>
  <c r="Q2302" i="2"/>
  <c r="Q2301" i="2"/>
  <c r="Q2304" i="2"/>
  <c r="Q2303" i="2"/>
  <c r="Q2294" i="2"/>
  <c r="Q1391" i="2"/>
  <c r="Q2486" i="2"/>
  <c r="Q63" i="2"/>
  <c r="Q917" i="2"/>
  <c r="Q3570" i="2"/>
  <c r="Q1139" i="2"/>
  <c r="Q416" i="2"/>
  <c r="Q843" i="2"/>
  <c r="Q844" i="2"/>
  <c r="Q1780" i="2"/>
  <c r="Q805" i="2"/>
  <c r="Q867" i="2"/>
  <c r="Q3757" i="2"/>
  <c r="Q2503" i="2"/>
  <c r="Q1887" i="2"/>
  <c r="Q3864" i="2"/>
  <c r="Q2268" i="2"/>
  <c r="Q3512" i="2"/>
  <c r="Q1878" i="2"/>
  <c r="Q2474" i="2"/>
  <c r="Q1292" i="2"/>
  <c r="Q1695" i="2"/>
  <c r="Q930" i="2"/>
  <c r="Q2017" i="2"/>
  <c r="Q2050" i="2"/>
  <c r="Q2051" i="2"/>
  <c r="Q1666" i="2"/>
  <c r="Q1201" i="2"/>
  <c r="Q1607" i="2"/>
  <c r="Q1608" i="2"/>
  <c r="Q3396" i="2"/>
  <c r="Q3397" i="2"/>
  <c r="Q3398" i="2"/>
  <c r="Q3393" i="2"/>
  <c r="Q2598" i="2"/>
  <c r="Q3280" i="2"/>
  <c r="Q3281" i="2"/>
  <c r="Q236" i="2"/>
  <c r="Q1656" i="2"/>
  <c r="Q1739" i="2"/>
  <c r="Q1862" i="2"/>
  <c r="Q3755" i="2"/>
  <c r="Q1682" i="2"/>
  <c r="Q1683" i="2"/>
  <c r="Q538" i="2"/>
  <c r="Q539" i="2"/>
  <c r="Q2845" i="2"/>
  <c r="Q408" i="2"/>
  <c r="Q3813" i="2"/>
  <c r="Q3814" i="2"/>
  <c r="Q3815" i="2"/>
  <c r="Q3816" i="2"/>
  <c r="Q503" i="2"/>
  <c r="Q992" i="2"/>
  <c r="Q2609" i="2"/>
  <c r="Q3103" i="2"/>
  <c r="Q2385" i="2"/>
  <c r="Q2796" i="2"/>
  <c r="Q894" i="2"/>
  <c r="Q501" i="2"/>
  <c r="Q2547" i="2"/>
  <c r="Q2756" i="2"/>
  <c r="Q2848" i="2"/>
  <c r="Q3141" i="2"/>
  <c r="Q2931" i="2"/>
  <c r="Q3858" i="2"/>
  <c r="Q1463" i="2"/>
  <c r="Q1465" i="2"/>
  <c r="Q1464" i="2"/>
  <c r="Q1462" i="2"/>
  <c r="Q2212" i="2"/>
  <c r="Q1741" i="2"/>
  <c r="Q1902" i="2"/>
  <c r="Q2407" i="2"/>
  <c r="Q1720" i="2"/>
  <c r="Q968" i="2"/>
  <c r="Q1062" i="2"/>
  <c r="Q1061" i="2"/>
  <c r="Q1693" i="2"/>
  <c r="Q2044" i="2"/>
  <c r="Q2045" i="2"/>
  <c r="Q2431" i="2"/>
  <c r="Q1999" i="2"/>
  <c r="Q2000" i="2"/>
  <c r="Q2421" i="2"/>
  <c r="Q1027" i="2"/>
  <c r="Q1141" i="2"/>
  <c r="Q1142" i="2"/>
  <c r="Q2643" i="2"/>
  <c r="Q14" i="2"/>
  <c r="Q2589" i="2"/>
  <c r="Q3593" i="2"/>
  <c r="Q2668" i="2"/>
  <c r="Q1488" i="2"/>
  <c r="Q3178" i="2"/>
  <c r="Q1694" i="2"/>
  <c r="Q1709" i="2"/>
  <c r="Q1518" i="2"/>
  <c r="Q1455" i="2"/>
  <c r="Q1051" i="2"/>
  <c r="Q616" i="2"/>
  <c r="Q1606" i="2"/>
  <c r="Q1764" i="2"/>
  <c r="Q1678" i="2"/>
  <c r="Q1481" i="2"/>
  <c r="Q1395" i="2"/>
  <c r="Q1394" i="2"/>
  <c r="Q1392" i="2"/>
  <c r="Q54" i="2"/>
  <c r="Q1733" i="2"/>
  <c r="Q61" i="2"/>
  <c r="Q1768" i="2"/>
  <c r="Q2171" i="2"/>
  <c r="Q2172" i="2"/>
  <c r="Q3708" i="2"/>
  <c r="Q3818" i="2"/>
  <c r="Q129" i="2"/>
  <c r="Q130" i="2"/>
  <c r="Q127" i="2"/>
  <c r="Q128" i="2"/>
  <c r="Q114" i="2"/>
  <c r="Q113" i="2"/>
  <c r="Q3444" i="2"/>
  <c r="Q1559" i="2"/>
  <c r="Q3034" i="2"/>
  <c r="Q3035" i="2"/>
  <c r="Q3446" i="2"/>
  <c r="Q3781" i="2"/>
  <c r="Q3741" i="2"/>
  <c r="Q1660" i="2"/>
  <c r="Q1661" i="2"/>
  <c r="Q3566" i="2"/>
  <c r="Q3567" i="2"/>
  <c r="Q489" i="2"/>
  <c r="Q1101" i="2"/>
  <c r="Q754" i="2"/>
  <c r="Q730" i="2"/>
  <c r="Q731" i="2"/>
  <c r="Q732" i="2"/>
  <c r="Q3783" i="2"/>
  <c r="Q1493" i="2"/>
  <c r="Q1490" i="2"/>
  <c r="Q220" i="2"/>
  <c r="Q2317" i="2"/>
  <c r="Q2318" i="2"/>
  <c r="Q772" i="2"/>
  <c r="Q461" i="2"/>
  <c r="Q2067" i="2"/>
  <c r="Q1098" i="2"/>
  <c r="Q1099" i="2"/>
  <c r="Q3713" i="2"/>
  <c r="Q3335" i="2"/>
  <c r="Q3055" i="2"/>
  <c r="Q2591" i="2"/>
  <c r="Q2590" i="2"/>
  <c r="Q3272" i="2"/>
  <c r="Q3441" i="2"/>
  <c r="Q3738" i="2"/>
  <c r="Q218" i="2"/>
  <c r="Q2315" i="2"/>
  <c r="Q179" i="2"/>
  <c r="Q860" i="2"/>
  <c r="Q859" i="2"/>
  <c r="Q851" i="2"/>
  <c r="Q850" i="2"/>
  <c r="Q935" i="2"/>
  <c r="Q1425" i="2"/>
  <c r="Q1426" i="2"/>
  <c r="Q3469" i="2"/>
  <c r="Q2470" i="2"/>
  <c r="Q1124" i="2"/>
  <c r="Q1879" i="2"/>
  <c r="Q1880" i="2"/>
  <c r="Q911" i="2"/>
  <c r="Q910" i="2"/>
  <c r="Q1633" i="2"/>
  <c r="Q471" i="2"/>
  <c r="Q472" i="2"/>
  <c r="Q683" i="2"/>
  <c r="Q682" i="2"/>
  <c r="Q1978" i="2"/>
  <c r="Q2052" i="2"/>
  <c r="Q1083" i="2"/>
  <c r="Q919" i="2"/>
  <c r="Q3450" i="2"/>
  <c r="Q3803" i="2"/>
  <c r="Q3685" i="2"/>
  <c r="Q3569" i="2"/>
  <c r="Q3775" i="2"/>
  <c r="Q3824" i="2"/>
  <c r="Q517" i="2"/>
  <c r="Q2370" i="2"/>
  <c r="Q2371" i="2"/>
  <c r="Q2372" i="2"/>
  <c r="Q872" i="2"/>
  <c r="Q873" i="2"/>
  <c r="Q677" i="2"/>
  <c r="Q2039" i="2"/>
  <c r="Q1453" i="2"/>
  <c r="Q3072" i="2"/>
  <c r="Q3073" i="2"/>
  <c r="Q1211" i="2"/>
  <c r="Q1212" i="2"/>
  <c r="Q146" i="2"/>
  <c r="Q3003" i="2"/>
  <c r="Q2604" i="2"/>
  <c r="Q1448" i="2"/>
  <c r="Q2079" i="2"/>
  <c r="Q1715" i="2"/>
  <c r="Q3307" i="2"/>
  <c r="Q3380" i="2"/>
  <c r="Q2856" i="2"/>
  <c r="Q3170" i="2"/>
  <c r="Q2886" i="2"/>
  <c r="Q2887" i="2"/>
  <c r="Q2888" i="2"/>
  <c r="Q2889" i="2"/>
  <c r="Q2890" i="2"/>
  <c r="Q2342" i="2"/>
  <c r="Q2361" i="2"/>
  <c r="Q2456" i="2"/>
  <c r="Q2902" i="2"/>
  <c r="Q979" i="2"/>
  <c r="Q1726" i="2"/>
  <c r="Q2234" i="2"/>
  <c r="Q39" i="2"/>
  <c r="Q1021" i="2"/>
  <c r="Q2824" i="2"/>
  <c r="Q2825" i="2"/>
  <c r="Q3267" i="2"/>
  <c r="Q3432" i="2"/>
  <c r="Q3433" i="2"/>
  <c r="Q868" i="2"/>
  <c r="Q869" i="2"/>
  <c r="Q444" i="2"/>
  <c r="Q347" i="2"/>
  <c r="Q34" i="2"/>
  <c r="Q33" i="2"/>
  <c r="Q32" i="2"/>
  <c r="Q2251" i="2"/>
  <c r="Q2252" i="2"/>
  <c r="Q2507" i="2"/>
  <c r="Q2508" i="2"/>
  <c r="Q2509" i="2"/>
  <c r="Q527" i="2"/>
  <c r="Q1506" i="2"/>
  <c r="Q1505" i="2"/>
  <c r="Q925" i="2"/>
  <c r="Q1041" i="2"/>
  <c r="Q857" i="2"/>
  <c r="Q858" i="2"/>
  <c r="Q1806" i="2"/>
  <c r="Q3389" i="2"/>
  <c r="Q3390" i="2"/>
  <c r="Q410" i="2"/>
  <c r="Q411" i="2"/>
  <c r="Q336" i="2"/>
  <c r="Q314" i="2"/>
  <c r="Q259" i="2"/>
  <c r="Q216" i="2"/>
  <c r="Q215" i="2"/>
  <c r="Q972" i="2"/>
  <c r="Q952" i="2"/>
  <c r="Q775" i="2"/>
  <c r="Q3751" i="2"/>
  <c r="Q315" i="2"/>
  <c r="Q1232" i="2"/>
  <c r="Q1227" i="2"/>
  <c r="Q2692" i="2"/>
  <c r="Q2691" i="2"/>
  <c r="Q1300" i="2"/>
  <c r="Q2481" i="2"/>
  <c r="Q2667" i="2"/>
  <c r="Q2595" i="2"/>
  <c r="Q2596" i="2"/>
  <c r="Q2033" i="2"/>
  <c r="Q3571" i="2"/>
  <c r="Q2239" i="2"/>
  <c r="Q2240" i="2"/>
  <c r="Q2241" i="2"/>
  <c r="Q2242" i="2"/>
  <c r="Q2243" i="2"/>
  <c r="Q2244" i="2"/>
  <c r="Q540" i="2"/>
  <c r="Q1797" i="2"/>
  <c r="Q1798" i="2"/>
  <c r="Q1868" i="2"/>
  <c r="Q1933" i="2"/>
  <c r="Q2090" i="2"/>
  <c r="Q1908" i="2"/>
  <c r="Q276" i="2"/>
  <c r="Q267" i="2"/>
  <c r="Q1087" i="2"/>
  <c r="Q390" i="2"/>
  <c r="Q3701" i="2"/>
  <c r="Q110" i="2"/>
  <c r="Q625" i="2"/>
  <c r="Q948" i="2"/>
  <c r="Q624" i="2"/>
  <c r="Q626" i="2"/>
  <c r="Q623" i="2"/>
  <c r="Q1073" i="2"/>
  <c r="Q237" i="2"/>
  <c r="Q1773" i="2"/>
  <c r="Q1772" i="2"/>
  <c r="Q1065" i="2"/>
  <c r="Q1063" i="2"/>
  <c r="Q695" i="2"/>
  <c r="Q696" i="2"/>
  <c r="Q697" i="2"/>
  <c r="Q698" i="2"/>
  <c r="Q699" i="2"/>
  <c r="Q295" i="2"/>
  <c r="Q1339" i="2"/>
  <c r="Q1622" i="2"/>
  <c r="Q1623" i="2"/>
  <c r="Q1423" i="2"/>
  <c r="Q1150" i="2"/>
  <c r="Q2632" i="2"/>
  <c r="Q2631" i="2"/>
  <c r="Q2628" i="2"/>
  <c r="Q3127" i="2"/>
  <c r="Q518" i="2"/>
  <c r="Q519" i="2"/>
  <c r="Q2610" i="2"/>
  <c r="Q2611" i="2"/>
  <c r="Q2612" i="2"/>
  <c r="Q2613" i="2"/>
  <c r="Q2614" i="2"/>
  <c r="Q2392" i="2"/>
  <c r="Q2393" i="2"/>
  <c r="Q1603" i="2"/>
  <c r="Q1756" i="2"/>
  <c r="Q2436" i="2"/>
  <c r="Q2907" i="2"/>
  <c r="Q2283" i="2"/>
  <c r="Q2284" i="2"/>
  <c r="Q3466" i="2"/>
  <c r="Q3184" i="2"/>
  <c r="Q2807" i="2"/>
  <c r="Q3041" i="2"/>
  <c r="Q3061" i="2"/>
  <c r="Q1136" i="2"/>
  <c r="Q1137" i="2"/>
  <c r="Q1135" i="2"/>
  <c r="Q1134" i="2"/>
  <c r="Q2882" i="2"/>
  <c r="Q2615" i="2"/>
  <c r="Q2616" i="2"/>
  <c r="Q2765" i="2"/>
  <c r="Q2617" i="2"/>
  <c r="Q3094" i="2"/>
  <c r="Q2618" i="2"/>
  <c r="Q2638" i="2"/>
  <c r="Q2698" i="2"/>
  <c r="Q2619" i="2"/>
  <c r="Q2639" i="2"/>
  <c r="Q2620" i="2"/>
  <c r="Q2621" i="2"/>
  <c r="Q2570" i="2"/>
  <c r="Q2881" i="2"/>
  <c r="Q1072" i="2"/>
  <c r="Q1840" i="2"/>
  <c r="Q2454" i="2"/>
  <c r="Q936" i="2"/>
  <c r="Q372" i="2"/>
  <c r="Q2448" i="2"/>
  <c r="Q2087" i="2"/>
  <c r="Q2461" i="2"/>
  <c r="Q2424" i="2"/>
  <c r="Q2270" i="2"/>
  <c r="Q2681" i="2"/>
  <c r="Q1718" i="2"/>
  <c r="Q1402" i="2"/>
  <c r="Q1403" i="2"/>
  <c r="Q1404" i="2"/>
  <c r="Q1401" i="2"/>
  <c r="Q7" i="2"/>
  <c r="Q6" i="2"/>
  <c r="Q686" i="2"/>
  <c r="Q1668" i="2"/>
  <c r="Q1664" i="2"/>
  <c r="Q1667" i="2"/>
  <c r="Q1669" i="2"/>
  <c r="Q2582" i="2"/>
  <c r="Q2427" i="2"/>
  <c r="Q2428" i="2"/>
  <c r="Q2429" i="2"/>
  <c r="Q109" i="2"/>
  <c r="Q92" i="2"/>
  <c r="Q1921" i="2"/>
  <c r="Q3346" i="2"/>
  <c r="Q3347" i="2"/>
  <c r="Q3360" i="2"/>
  <c r="Q3442" i="2"/>
  <c r="Q434" i="2"/>
  <c r="Q433" i="2"/>
  <c r="Q480" i="2"/>
  <c r="Q304" i="2"/>
  <c r="Q305" i="2"/>
  <c r="Q260" i="2"/>
  <c r="Q1705" i="2"/>
  <c r="Q1704" i="2"/>
  <c r="Q391" i="2"/>
  <c r="Q392" i="2"/>
  <c r="Q393" i="2"/>
  <c r="Q394" i="2"/>
  <c r="Q1078" i="2"/>
  <c r="Q770" i="2"/>
  <c r="Q598" i="2"/>
  <c r="Q932" i="2"/>
  <c r="Q1393" i="2"/>
  <c r="Q1619" i="2"/>
  <c r="Q1618" i="2"/>
  <c r="Q1362" i="2"/>
  <c r="Q727" i="2"/>
  <c r="Q3465" i="2"/>
  <c r="Q2539" i="2"/>
  <c r="Q2214" i="2"/>
  <c r="Q2215" i="2"/>
  <c r="Q2695" i="2"/>
  <c r="Q597" i="2"/>
  <c r="Q2291" i="2"/>
  <c r="Q2292" i="2"/>
  <c r="Q2293" i="2"/>
  <c r="Q2976" i="2"/>
  <c r="Q2977" i="2"/>
  <c r="Q2978" i="2"/>
  <c r="Q2979" i="2"/>
  <c r="Q2980" i="2"/>
  <c r="Q2981" i="2"/>
  <c r="Q2982" i="2"/>
  <c r="Q2983" i="2"/>
  <c r="Q2984" i="2"/>
  <c r="Q2985" i="2"/>
  <c r="Q2986" i="2"/>
  <c r="Q2987" i="2"/>
  <c r="Q2988" i="2"/>
  <c r="Q2989" i="2"/>
  <c r="Q2990" i="2"/>
  <c r="Q2991" i="2"/>
  <c r="Q2992" i="2"/>
  <c r="Q2993" i="2"/>
  <c r="Q2994" i="2"/>
  <c r="Q2995" i="2"/>
  <c r="Q2702" i="2"/>
  <c r="Q2703" i="2"/>
  <c r="Q2704" i="2"/>
  <c r="Q2705" i="2"/>
  <c r="Q2706" i="2"/>
  <c r="Q2707" i="2"/>
  <c r="Q2708" i="2"/>
  <c r="Q2709" i="2"/>
  <c r="Q2710" i="2"/>
  <c r="Q2711" i="2"/>
  <c r="Q2712" i="2"/>
  <c r="Q2713" i="2"/>
  <c r="Q2714" i="2"/>
  <c r="Q2715" i="2"/>
  <c r="Q3225" i="2"/>
  <c r="Q2917" i="2"/>
  <c r="Q520" i="2"/>
  <c r="Q3790" i="2"/>
  <c r="Q3384" i="2"/>
  <c r="Q3385" i="2"/>
  <c r="Q3587" i="2"/>
  <c r="Q1470" i="2"/>
  <c r="Q1309" i="2"/>
  <c r="Q3802" i="2"/>
  <c r="Q149" i="2"/>
  <c r="Q2136" i="2"/>
  <c r="Q2125" i="2"/>
  <c r="Q2126" i="2"/>
  <c r="Q2127" i="2"/>
  <c r="Q2128" i="2"/>
  <c r="Q2129" i="2"/>
  <c r="Q2130" i="2"/>
  <c r="Q2131" i="2"/>
  <c r="Q2132" i="2"/>
  <c r="Q2133" i="2"/>
  <c r="Q2134" i="2"/>
  <c r="Q2135" i="2"/>
  <c r="Q3297" i="2"/>
  <c r="Q2814" i="2"/>
  <c r="Q3394" i="2"/>
  <c r="Q3400" i="2"/>
  <c r="Q3399" i="2"/>
  <c r="Q3395" i="2"/>
  <c r="Q3392" i="2"/>
  <c r="Q3211" i="2"/>
  <c r="Q3382" i="2"/>
  <c r="Q1543" i="2"/>
  <c r="Q1699" i="2"/>
  <c r="Q3609" i="2"/>
  <c r="Q2808" i="2"/>
  <c r="Q18" i="2"/>
  <c r="Q3275" i="2"/>
  <c r="Q3276" i="2"/>
  <c r="Q958" i="2"/>
  <c r="Q3846" i="2"/>
  <c r="Q3825" i="2"/>
  <c r="Q3182" i="2"/>
  <c r="Q2261" i="2"/>
  <c r="Q2260" i="2"/>
  <c r="Q2838" i="2"/>
  <c r="Q3687" i="2"/>
  <c r="Q1478" i="2"/>
  <c r="Q3747" i="2"/>
  <c r="Q3478" i="2"/>
  <c r="Q3479" i="2"/>
  <c r="Q3608" i="2"/>
  <c r="Q1103" i="2"/>
  <c r="Q1104" i="2"/>
  <c r="Q839" i="2"/>
  <c r="Q840" i="2"/>
  <c r="Q763" i="2"/>
  <c r="Q761" i="2"/>
  <c r="Q2605" i="2"/>
  <c r="Q2439" i="2"/>
  <c r="Q1837" i="2"/>
  <c r="Q1906" i="2"/>
  <c r="Q1907" i="2"/>
  <c r="Q1466" i="2"/>
  <c r="Q1467" i="2"/>
  <c r="Q1468" i="2"/>
  <c r="Q1469" i="2"/>
  <c r="Q1941" i="2"/>
  <c r="Q1942" i="2"/>
  <c r="Q1943" i="2"/>
  <c r="Q1944" i="2"/>
  <c r="Q1945" i="2"/>
  <c r="Q1946" i="2"/>
  <c r="Q1947" i="2"/>
  <c r="Q2300" i="2"/>
  <c r="Q502" i="2"/>
  <c r="Q2661" i="2"/>
  <c r="Q1070" i="2"/>
  <c r="Q1364" i="2"/>
  <c r="Q1452" i="2"/>
  <c r="Q901" i="2"/>
  <c r="Q2157" i="2"/>
  <c r="Q3153" i="2"/>
  <c r="Q3154" i="2"/>
  <c r="Q521" i="2"/>
  <c r="Q3114" i="2"/>
  <c r="Q1390" i="2"/>
  <c r="Q1387" i="2"/>
  <c r="Q1082" i="2"/>
  <c r="Q2004" i="2"/>
  <c r="Q2840" i="2"/>
  <c r="Q2841" i="2"/>
  <c r="Q358" i="2"/>
  <c r="Q247" i="2"/>
  <c r="Q892" i="2"/>
  <c r="Q893" i="2"/>
  <c r="Q256" i="2"/>
  <c r="Q1042" i="2"/>
  <c r="Q996" i="2"/>
  <c r="Q995" i="2"/>
  <c r="Q994" i="2"/>
  <c r="Q569" i="2"/>
  <c r="Q1612" i="2"/>
  <c r="Q332" i="2"/>
  <c r="Q1730" i="2"/>
  <c r="Q1731" i="2"/>
  <c r="Q2053" i="2"/>
  <c r="Q1216" i="2"/>
  <c r="Q1100" i="2"/>
  <c r="Q1651" i="2"/>
  <c r="Q1650" i="2"/>
  <c r="Q717" i="2"/>
  <c r="Q916" i="2"/>
  <c r="Q2186" i="2"/>
  <c r="Q1778" i="2"/>
  <c r="Q1779" i="2"/>
  <c r="Q593" i="2"/>
  <c r="Q132" i="2"/>
  <c r="Q133" i="2"/>
  <c r="Q134" i="2"/>
  <c r="Q135" i="2"/>
  <c r="Q3583" i="2"/>
  <c r="Q1422" i="2"/>
  <c r="Q1424" i="2"/>
  <c r="Q1029" i="2"/>
  <c r="Q116" i="2"/>
  <c r="Q117" i="2"/>
  <c r="Q118" i="2"/>
  <c r="Q119" i="2"/>
  <c r="Q115" i="2"/>
  <c r="Q112" i="2"/>
  <c r="Q3820" i="2"/>
  <c r="Q2288" i="2"/>
  <c r="Q2289" i="2"/>
  <c r="Q1672" i="2"/>
  <c r="Q2823" i="2"/>
  <c r="Q3721" i="2"/>
  <c r="Q938" i="2"/>
  <c r="Q375" i="2"/>
  <c r="Q3829" i="2"/>
  <c r="Q493" i="2"/>
  <c r="Q1366" i="2"/>
  <c r="Q494" i="2"/>
  <c r="Q861" i="2"/>
  <c r="Q1228" i="2"/>
  <c r="Q1229" i="2"/>
  <c r="Q3222" i="2"/>
  <c r="Q3221" i="2"/>
  <c r="Q3220" i="2"/>
  <c r="Q3175" i="2"/>
  <c r="Q3066" i="2"/>
  <c r="Q297" i="2"/>
  <c r="Q3727" i="2"/>
  <c r="Q3726" i="2"/>
  <c r="Q3725" i="2"/>
  <c r="Q3724" i="2"/>
  <c r="Q3723" i="2"/>
  <c r="Q3722" i="2"/>
  <c r="Q1822" i="2"/>
  <c r="Q2922" i="2"/>
  <c r="Q111" i="2"/>
  <c r="Q3428" i="2"/>
  <c r="Q3429" i="2"/>
  <c r="Q1939" i="2"/>
  <c r="Q3464" i="2"/>
  <c r="Q1231" i="2"/>
  <c r="Q918" i="2"/>
  <c r="Q1801" i="2"/>
  <c r="Q1796" i="2"/>
  <c r="Q2606" i="2"/>
  <c r="Q8" i="2"/>
  <c r="Q51" i="2"/>
  <c r="Q3514" i="2"/>
  <c r="Q765" i="2"/>
  <c r="Q1574" i="2"/>
  <c r="Q1755" i="2"/>
  <c r="Q2543" i="2"/>
  <c r="Q2581" i="2"/>
  <c r="Q1765" i="2"/>
  <c r="Q1766" i="2"/>
  <c r="Q633" i="2"/>
  <c r="Q634" i="2"/>
  <c r="Q635" i="2"/>
  <c r="Q636" i="2"/>
  <c r="Q899" i="2"/>
  <c r="Q897" i="2"/>
  <c r="Q898" i="2"/>
  <c r="Q1218" i="2"/>
  <c r="Q2394" i="2"/>
  <c r="Q2201" i="2"/>
  <c r="Q1665" i="2"/>
  <c r="Q1866" i="2"/>
  <c r="Q1867" i="2"/>
  <c r="Q2546" i="2"/>
  <c r="Q2910" i="2"/>
  <c r="Q1538" i="2"/>
  <c r="Q1539" i="2"/>
  <c r="Q1537" i="2"/>
  <c r="Q2921" i="2"/>
  <c r="Q1787" i="2"/>
  <c r="Q1788" i="2"/>
  <c r="Q2769" i="2"/>
  <c r="Q2770" i="2"/>
  <c r="Q2666" i="2"/>
  <c r="Q2771" i="2"/>
  <c r="Q2772" i="2"/>
  <c r="Q2767" i="2"/>
  <c r="Q2768" i="2"/>
  <c r="Q1859" i="2"/>
  <c r="Q3318" i="2"/>
  <c r="Q3319" i="2"/>
  <c r="Q3320" i="2"/>
  <c r="Q3264" i="2"/>
  <c r="Q3084" i="2"/>
  <c r="Q3000" i="2"/>
  <c r="Q1035" i="2"/>
  <c r="Q1272" i="2"/>
  <c r="Q2847" i="2"/>
  <c r="Q1864" i="2"/>
  <c r="Q3068" i="2"/>
  <c r="Q1671" i="2"/>
  <c r="Q3481" i="2"/>
  <c r="Q3482" i="2"/>
  <c r="Q3483" i="2"/>
  <c r="Q1591" i="2"/>
  <c r="Q1592" i="2"/>
  <c r="Q2060" i="2"/>
  <c r="Q439" i="2"/>
  <c r="Q2842" i="2"/>
  <c r="Q1059" i="2"/>
  <c r="Q933" i="2"/>
  <c r="Q2048" i="2"/>
  <c r="Q3168" i="2"/>
  <c r="Q2858" i="2"/>
  <c r="Q3686" i="2"/>
  <c r="Q3069" i="2"/>
  <c r="Q3070" i="2"/>
  <c r="Q913" i="2"/>
  <c r="Q2904" i="2"/>
  <c r="Q3336" i="2"/>
  <c r="Q3337" i="2"/>
  <c r="Q2102" i="2"/>
  <c r="Q2103" i="2"/>
  <c r="Q2104" i="2"/>
  <c r="Q202" i="2"/>
  <c r="Q1107" i="2"/>
  <c r="Q728" i="2"/>
  <c r="Q3794" i="2"/>
  <c r="Q1064" i="2"/>
  <c r="Q937" i="2"/>
  <c r="Q687" i="2"/>
  <c r="Q55" i="2"/>
  <c r="Q1066" i="2"/>
  <c r="Q3780" i="2"/>
  <c r="Q2926" i="2"/>
  <c r="Q3584" i="2"/>
  <c r="Q1889" i="2"/>
  <c r="Q2734" i="2"/>
  <c r="Q2735" i="2"/>
  <c r="Q1636" i="2"/>
  <c r="Q1442" i="2"/>
  <c r="Q1234" i="2"/>
  <c r="Q2583" i="2"/>
  <c r="Q3050" i="2"/>
  <c r="Q3051" i="2"/>
  <c r="Q2365" i="2"/>
  <c r="Q1735" i="2"/>
  <c r="Q2630" i="2"/>
  <c r="Q2450" i="2"/>
  <c r="Q1734" i="2"/>
  <c r="Q3865" i="2"/>
  <c r="Q2359" i="2"/>
  <c r="Q2170" i="2"/>
  <c r="Q1642" i="2"/>
  <c r="Q205" i="2"/>
  <c r="Q106" i="2"/>
  <c r="Q1357" i="2"/>
  <c r="Q1358" i="2"/>
  <c r="Q1653" i="2"/>
  <c r="Q2674" i="2"/>
  <c r="Q2918" i="2"/>
  <c r="Q1379" i="2"/>
  <c r="Q2794" i="2"/>
  <c r="Q809" i="2"/>
  <c r="Q808" i="2"/>
  <c r="Q810" i="2"/>
  <c r="Q807" i="2"/>
  <c r="Q69" i="2"/>
  <c r="Q255" i="2"/>
  <c r="Q2795" i="2"/>
  <c r="Q2949" i="2"/>
  <c r="Q1888" i="2"/>
  <c r="Q399" i="2"/>
  <c r="Q386" i="2"/>
  <c r="Q238" i="2"/>
  <c r="Q743" i="2"/>
  <c r="Q852" i="2"/>
  <c r="Q853" i="2"/>
  <c r="Q3772" i="2"/>
  <c r="Q2018" i="2"/>
  <c r="Q369" i="2"/>
  <c r="Q2148" i="2"/>
  <c r="Q1609" i="2"/>
  <c r="Q1890" i="2"/>
  <c r="Q2305" i="2"/>
  <c r="Q2306" i="2"/>
  <c r="Q2307" i="2"/>
  <c r="Q2074" i="2"/>
  <c r="Q1311" i="2"/>
  <c r="Q766" i="2"/>
  <c r="Q2084" i="2"/>
  <c r="Q506" i="2"/>
  <c r="Q340" i="2"/>
  <c r="Q341" i="2"/>
  <c r="Q342" i="2"/>
  <c r="Q339" i="2"/>
  <c r="Q1613" i="2"/>
  <c r="Q495" i="2"/>
  <c r="Q496" i="2"/>
  <c r="Q498" i="2"/>
  <c r="Q499" i="2"/>
  <c r="Q497" i="2"/>
  <c r="Q3595" i="2"/>
  <c r="Q168" i="2"/>
  <c r="Q158" i="2"/>
  <c r="Q166" i="2"/>
  <c r="Q167" i="2"/>
  <c r="Q17" i="2"/>
  <c r="Q3283" i="2"/>
  <c r="Q3284" i="2"/>
  <c r="Q3210" i="2"/>
  <c r="Q3822" i="2"/>
  <c r="Q2451" i="2"/>
  <c r="Q3804" i="2"/>
  <c r="Q2471" i="2"/>
  <c r="Q3217" i="2"/>
  <c r="Q2862" i="2"/>
  <c r="Q2777" i="2"/>
  <c r="Q3298" i="2"/>
  <c r="Q3299" i="2"/>
  <c r="Q1575" i="2"/>
  <c r="Q1576" i="2"/>
  <c r="Q1573" i="2"/>
  <c r="Q1441" i="2"/>
  <c r="Q1658" i="2"/>
  <c r="Q1700" i="2"/>
  <c r="Q78" i="2"/>
  <c r="Q522" i="2"/>
  <c r="Q1979" i="2"/>
  <c r="Q2262" i="2"/>
  <c r="Q1052" i="2"/>
  <c r="Q3338" i="2"/>
  <c r="Q3339" i="2"/>
  <c r="Q376" i="2"/>
  <c r="Q377" i="2"/>
  <c r="Q378" i="2"/>
  <c r="Q379" i="2"/>
  <c r="Q380" i="2"/>
  <c r="Q381" i="2"/>
  <c r="Q2324" i="2"/>
  <c r="Q2325" i="2"/>
  <c r="Q3674" i="2"/>
  <c r="Q1192" i="2"/>
  <c r="Q3132" i="2"/>
  <c r="Q2675" i="2"/>
  <c r="Q2169" i="2"/>
  <c r="Q2162" i="2"/>
  <c r="Q3856" i="2"/>
  <c r="Q3859" i="2"/>
  <c r="Q3768" i="2"/>
  <c r="Q2826" i="2"/>
  <c r="Q2874" i="2"/>
  <c r="Q2364" i="2"/>
  <c r="Q1725" i="2"/>
  <c r="Q2245" i="2"/>
  <c r="Q2754" i="2"/>
  <c r="Q2444" i="2"/>
  <c r="Q2859" i="2"/>
  <c r="Q2860" i="2"/>
  <c r="Q2516" i="2"/>
  <c r="Q525" i="2"/>
  <c r="Q526" i="2"/>
  <c r="Q2878" i="2"/>
  <c r="Q2879" i="2"/>
  <c r="Q487" i="2"/>
  <c r="Q931" i="2"/>
  <c r="Q84" i="2"/>
  <c r="Q2793" i="2"/>
  <c r="Q3447" i="2"/>
  <c r="Q2204" i="2"/>
  <c r="Q2100" i="2"/>
  <c r="Q1659" i="2"/>
  <c r="Q3682" i="2"/>
  <c r="Q3683" i="2"/>
  <c r="Q3326" i="2"/>
  <c r="Q449" i="2"/>
  <c r="Q450" i="2"/>
  <c r="Q1487" i="2"/>
  <c r="Q3056" i="2"/>
  <c r="Q1758" i="2"/>
  <c r="Q1367" i="2"/>
  <c r="Q1368" i="2"/>
  <c r="Q1084" i="2"/>
  <c r="Q1080" i="2"/>
  <c r="Q794" i="2"/>
  <c r="Q795" i="2"/>
  <c r="Q462" i="2"/>
  <c r="Q668" i="2"/>
  <c r="Q414" i="2"/>
  <c r="Q837" i="2"/>
  <c r="Q188" i="2"/>
  <c r="Q175" i="2"/>
  <c r="Q159" i="2"/>
  <c r="Q161" i="2"/>
  <c r="Q2003" i="2"/>
  <c r="Q3582" i="2"/>
  <c r="Q3381" i="2"/>
  <c r="Q3714" i="2"/>
  <c r="Q3810" i="2"/>
  <c r="Q769" i="2"/>
  <c r="Q752" i="2"/>
  <c r="Q1372" i="2"/>
  <c r="Q1373" i="2"/>
  <c r="Q2484" i="2"/>
  <c r="Q2485" i="2"/>
  <c r="Q2482" i="2"/>
  <c r="Q2483" i="2"/>
  <c r="Q658" i="2"/>
  <c r="Q2389" i="2"/>
  <c r="Q2489" i="2"/>
  <c r="Q2490" i="2"/>
  <c r="Q2491" i="2"/>
  <c r="Q2492" i="2"/>
  <c r="Q1893" i="2"/>
  <c r="Q2500" i="2"/>
  <c r="Q2501" i="2"/>
  <c r="Q2441" i="2"/>
  <c r="Q1615" i="2"/>
  <c r="Q1616" i="2"/>
  <c r="Q3785" i="2"/>
  <c r="Q3786" i="2"/>
  <c r="Q3787" i="2"/>
  <c r="Q3684" i="2"/>
  <c r="Q3610" i="2"/>
  <c r="Q3611" i="2"/>
  <c r="Q3612" i="2"/>
  <c r="Q3613" i="2"/>
  <c r="Q3614" i="2"/>
  <c r="Q3615" i="2"/>
  <c r="Q3616" i="2"/>
  <c r="Q3617" i="2"/>
  <c r="Q3618" i="2"/>
  <c r="Q3619" i="2"/>
  <c r="Q3620" i="2"/>
  <c r="Q3621" i="2"/>
  <c r="Q3689" i="2"/>
  <c r="Q528" i="2"/>
  <c r="Q1336" i="2"/>
  <c r="Q1337" i="2"/>
  <c r="Q1449" i="2"/>
  <c r="Q1729" i="2"/>
  <c r="Q1383" i="2"/>
  <c r="Q2156" i="2"/>
  <c r="Q1303" i="2"/>
  <c r="Q1304" i="2"/>
  <c r="Q1305" i="2"/>
  <c r="Q2684" i="2"/>
  <c r="Q1869" i="2"/>
  <c r="Q999" i="2"/>
  <c r="Q1000" i="2"/>
  <c r="Q1001" i="2"/>
  <c r="Q1595" i="2"/>
  <c r="Q1630" i="2"/>
  <c r="Q1407" i="2"/>
  <c r="Q1408" i="2"/>
  <c r="Q1409" i="2"/>
  <c r="Q1410" i="2"/>
  <c r="Q1411" i="2"/>
  <c r="Q1412" i="2"/>
  <c r="Q1413" i="2"/>
  <c r="Q1414" i="2"/>
  <c r="Q1415" i="2"/>
  <c r="Q1416" i="2"/>
  <c r="Q258" i="2"/>
  <c r="Q257" i="2"/>
  <c r="Q201" i="2"/>
  <c r="Q200" i="2"/>
  <c r="Q174" i="2"/>
  <c r="Q176" i="2"/>
  <c r="Q173" i="2"/>
  <c r="Q177" i="2"/>
  <c r="Q182" i="2"/>
  <c r="Q183" i="2"/>
  <c r="Q2112" i="2"/>
  <c r="Q2113" i="2"/>
  <c r="Q2114" i="2"/>
  <c r="Q2115" i="2"/>
  <c r="Q2116" i="2"/>
  <c r="Q2117" i="2"/>
  <c r="Q2118" i="2"/>
  <c r="Q2119" i="2"/>
  <c r="Q2120" i="2"/>
  <c r="Q2121" i="2"/>
  <c r="Q1102" i="2"/>
  <c r="Q3750" i="2"/>
  <c r="Q100" i="2"/>
  <c r="Q955" i="2"/>
  <c r="Q203" i="2"/>
  <c r="Q2409" i="2"/>
  <c r="Q2408" i="2"/>
  <c r="Q3125" i="2"/>
  <c r="Q928" i="2"/>
  <c r="Q927" i="2"/>
  <c r="Q926" i="2"/>
  <c r="Q1589" i="2"/>
  <c r="Q1590" i="2"/>
  <c r="Q3792" i="2"/>
  <c r="Q97" i="2"/>
  <c r="Q1491" i="2"/>
  <c r="Q1492" i="2"/>
  <c r="Q1483" i="2"/>
  <c r="Q3198" i="2"/>
  <c r="Q1429" i="2"/>
  <c r="Q1071" i="2"/>
  <c r="Q3104" i="2"/>
  <c r="Q3063" i="2"/>
  <c r="Q2351" i="2"/>
  <c r="Q3643" i="2"/>
  <c r="Q3644" i="2"/>
  <c r="Q3645" i="2"/>
  <c r="Q1749" i="2"/>
  <c r="Q3778" i="2"/>
  <c r="Q3779" i="2"/>
  <c r="Q1716" i="2"/>
  <c r="Q2405" i="2"/>
  <c r="Q2406" i="2"/>
  <c r="Q2161" i="2"/>
  <c r="Q5" i="2"/>
  <c r="Q2349" i="2"/>
  <c r="Q3075" i="2"/>
  <c r="Q3076" i="2"/>
  <c r="Q3077" i="2"/>
  <c r="Q3078" i="2"/>
  <c r="Q3079" i="2"/>
  <c r="Q3080" i="2"/>
  <c r="Q1110" i="2"/>
  <c r="Q3690" i="2"/>
  <c r="Q3691" i="2"/>
  <c r="Q2872" i="2"/>
  <c r="Q2435" i="2"/>
  <c r="Q750" i="2"/>
  <c r="Q3289" i="2"/>
  <c r="Q523" i="2"/>
  <c r="Q2809" i="2"/>
  <c r="Q2866" i="2"/>
  <c r="Q2867" i="2"/>
  <c r="Q2648" i="2"/>
  <c r="Q2649" i="2"/>
  <c r="Q2321" i="2"/>
  <c r="Q2322" i="2"/>
  <c r="Q2323" i="2"/>
  <c r="Q2290" i="2"/>
  <c r="Q348" i="2"/>
  <c r="Q866" i="2"/>
  <c r="Q2419" i="2"/>
  <c r="Q631" i="2"/>
  <c r="Q650" i="2"/>
  <c r="Q93" i="2"/>
  <c r="Q2607" i="2"/>
  <c r="Q2534" i="2"/>
  <c r="Q2535" i="2"/>
  <c r="Q1006" i="2"/>
  <c r="Q1007" i="2"/>
  <c r="Q1770" i="2"/>
  <c r="Q2363" i="2"/>
  <c r="Q3821" i="2"/>
  <c r="Q2540" i="2"/>
  <c r="Q1577" i="2"/>
  <c r="Q2676" i="2"/>
  <c r="Q2537" i="2"/>
  <c r="Q2488" i="2"/>
  <c r="Q3091" i="2"/>
  <c r="Q2088" i="2"/>
  <c r="Q3533" i="2"/>
  <c r="Q2852" i="2"/>
  <c r="Q1019" i="2"/>
  <c r="Q3008" i="2"/>
  <c r="Q2788" i="2"/>
  <c r="Q2433" i="2"/>
  <c r="Q2434" i="2"/>
  <c r="Q956" i="2"/>
  <c r="Q950" i="2"/>
  <c r="Q2445" i="2"/>
  <c r="Q2446" i="2"/>
  <c r="Q2701" i="2"/>
  <c r="Q1400" i="2"/>
  <c r="Q2647" i="2"/>
  <c r="Q1861" i="2"/>
  <c r="Q2664" i="2"/>
  <c r="Q1732" i="2"/>
  <c r="Q2254" i="2"/>
  <c r="Q2255" i="2"/>
  <c r="Q2256" i="2"/>
  <c r="Q2996" i="2"/>
  <c r="Q2997" i="2"/>
  <c r="Q2998" i="2"/>
  <c r="Q2999" i="2"/>
  <c r="Q1891" i="2"/>
  <c r="Q2105" i="2"/>
  <c r="Q1365" i="2"/>
  <c r="Q2248" i="2"/>
  <c r="Q1757" i="2"/>
  <c r="Q2279" i="2"/>
  <c r="Q2506" i="2"/>
  <c r="Q3062" i="2"/>
  <c r="Q1558" i="2"/>
  <c r="Q2693" i="2"/>
  <c r="Q2762" i="2"/>
  <c r="Q1174" i="2"/>
  <c r="Q1175" i="2"/>
  <c r="Q2579" i="2"/>
  <c r="Q3589" i="2"/>
  <c r="Q3623" i="2"/>
  <c r="Q2522" i="2"/>
  <c r="Q2627" i="2"/>
  <c r="Q2138" i="2"/>
  <c r="Q2139" i="2"/>
  <c r="Q2140" i="2"/>
  <c r="Q2141" i="2"/>
  <c r="Q2736" i="2"/>
  <c r="Q2403" i="2"/>
  <c r="Q2404" i="2"/>
  <c r="Q2685" i="2"/>
  <c r="Q2686" i="2"/>
  <c r="Q2737" i="2"/>
  <c r="Q2738" i="2"/>
  <c r="Q3095" i="2"/>
  <c r="Q2497" i="2"/>
  <c r="Q2498" i="2"/>
  <c r="Q2499" i="2"/>
  <c r="Q1680" i="2"/>
  <c r="Q1681" i="2"/>
  <c r="Q3452" i="2"/>
  <c r="Q3453" i="2"/>
  <c r="Q3454" i="2"/>
  <c r="Q2950" i="2"/>
  <c r="Q2951" i="2"/>
  <c r="Q3234" i="2"/>
  <c r="Q3233" i="2"/>
  <c r="Q2326" i="2"/>
  <c r="Q2800" i="2"/>
  <c r="Q2801" i="2"/>
  <c r="Q524" i="2"/>
  <c r="Q3291" i="2"/>
  <c r="Q3292" i="2"/>
  <c r="Q2353" i="2"/>
  <c r="Q2354" i="2"/>
  <c r="Q2355" i="2"/>
  <c r="Q1932" i="2"/>
  <c r="Q490" i="2"/>
  <c r="Q96" i="2"/>
  <c r="Q1333" i="2"/>
  <c r="Q1388" i="2"/>
  <c r="Q1384" i="2"/>
  <c r="Q1169" i="2"/>
  <c r="Q1563" i="2"/>
  <c r="Q1562" i="2"/>
  <c r="Q3840" i="2"/>
  <c r="Q3495" i="2"/>
  <c r="Q3496" i="2"/>
  <c r="Q3497" i="2"/>
  <c r="Q3468" i="2"/>
  <c r="Q1777" i="2"/>
  <c r="Q748" i="2"/>
  <c r="Q610" i="2"/>
  <c r="Q383" i="2"/>
  <c r="Q790" i="2"/>
  <c r="Q363" i="2"/>
  <c r="Q2688" i="2"/>
  <c r="Q2689" i="2"/>
  <c r="Q1549" i="2"/>
  <c r="Q2529" i="2"/>
  <c r="Q2544" i="2"/>
  <c r="Q3006" i="2"/>
  <c r="Q3085" i="2"/>
  <c r="Q3128" i="2"/>
  <c r="Q2798" i="2"/>
  <c r="Q2799" i="2"/>
  <c r="Q2202" i="2"/>
  <c r="Q1827" i="2"/>
  <c r="Q2150" i="2"/>
  <c r="Q3007" i="2"/>
  <c r="Q1865" i="2"/>
  <c r="Q3130" i="2"/>
  <c r="Q3796" i="2"/>
  <c r="Q2523" i="2"/>
  <c r="Q2524" i="2"/>
  <c r="Q2525" i="2"/>
  <c r="Q2526" i="2"/>
  <c r="Q1044" i="2"/>
  <c r="Q3190" i="2"/>
  <c r="Q3191" i="2"/>
  <c r="Q3192" i="2"/>
  <c r="Q3193" i="2"/>
  <c r="Q3194" i="2"/>
  <c r="Q1813" i="2"/>
  <c r="Q1814" i="2"/>
  <c r="Q251" i="2"/>
  <c r="Q3165" i="2"/>
  <c r="Q3166" i="2"/>
  <c r="Q2766" i="2"/>
  <c r="Q9" i="2"/>
  <c r="Q599" i="2"/>
  <c r="Q406" i="2"/>
  <c r="Q600" i="2"/>
  <c r="Q407" i="2"/>
  <c r="Q601" i="2"/>
  <c r="Q602" i="2"/>
  <c r="Q2078" i="2"/>
  <c r="Q3341" i="2"/>
  <c r="Q3126" i="2"/>
  <c r="Q2111" i="2"/>
  <c r="Q1684" i="2"/>
  <c r="Q21" i="2"/>
  <c r="Q1611" i="2"/>
  <c r="Q3235" i="2"/>
  <c r="Q3236" i="2"/>
  <c r="Q800" i="2"/>
  <c r="Q801" i="2"/>
  <c r="Q802" i="2"/>
  <c r="Q1237" i="2"/>
  <c r="Q1236" i="2"/>
  <c r="Q701" i="2"/>
  <c r="Q613" i="2"/>
  <c r="Q103" i="2"/>
  <c r="Q3763" i="2"/>
  <c r="Q1528" i="2"/>
  <c r="Q1529" i="2"/>
  <c r="Q1526" i="2"/>
  <c r="Q1527" i="2"/>
  <c r="Q1525" i="2"/>
  <c r="Q2720" i="2"/>
  <c r="Q2721" i="2"/>
  <c r="Q2722" i="2"/>
  <c r="Q2723" i="2"/>
  <c r="Q2724" i="2"/>
  <c r="Q2725" i="2"/>
  <c r="Q2726" i="2"/>
  <c r="Q2727" i="2"/>
  <c r="Q2728" i="2"/>
  <c r="Q2729" i="2"/>
  <c r="Q2730" i="2"/>
  <c r="Q2731" i="2"/>
  <c r="Q2732" i="2"/>
  <c r="Q2733" i="2"/>
  <c r="Q2282" i="2"/>
  <c r="Q2785" i="2"/>
  <c r="Q3167" i="2"/>
  <c r="Q1561" i="2"/>
  <c r="Q1163" i="2"/>
  <c r="Q781" i="2"/>
  <c r="Q3059" i="2"/>
  <c r="Q993" i="2"/>
  <c r="Q662" i="2"/>
  <c r="Q587" i="2"/>
  <c r="Q3843" i="2"/>
  <c r="Q712" i="2"/>
  <c r="Q713" i="2"/>
  <c r="Q2854" i="2"/>
  <c r="Q2855" i="2"/>
  <c r="Q2849" i="2"/>
  <c r="Q3053" i="2"/>
  <c r="Q882" i="2"/>
  <c r="Q883" i="2"/>
  <c r="Q630" i="2"/>
  <c r="Q620" i="2"/>
  <c r="Q1794" i="2"/>
  <c r="Q1783" i="2"/>
  <c r="Q1916" i="2"/>
  <c r="Q1917" i="2"/>
  <c r="Q2081" i="2"/>
  <c r="Q2082" i="2"/>
  <c r="Q2083" i="2"/>
  <c r="Q1918" i="2"/>
  <c r="Q1919" i="2"/>
  <c r="Q1405" i="2"/>
  <c r="Q1569" i="2"/>
  <c r="Q2332" i="2"/>
  <c r="Q1722" i="2"/>
  <c r="Q1782" i="2"/>
  <c r="Q3288" i="2"/>
  <c r="Q981" i="2"/>
  <c r="Q2822" i="2"/>
  <c r="Q3131" i="2"/>
  <c r="Q338" i="2"/>
  <c r="Q1092" i="2"/>
  <c r="Q767" i="2"/>
  <c r="Q2236" i="2"/>
  <c r="Q2333" i="2"/>
  <c r="Q2396" i="2"/>
  <c r="Q2237" i="2"/>
  <c r="Q2334" i="2"/>
  <c r="Q2335" i="2"/>
  <c r="Q2101" i="2"/>
  <c r="Q1273" i="2"/>
  <c r="Q2739" i="2"/>
  <c r="Q2740" i="2"/>
  <c r="Q2741" i="2"/>
  <c r="Q2742" i="2"/>
  <c r="Q2743" i="2"/>
  <c r="Q2744" i="2"/>
  <c r="Q884" i="2"/>
  <c r="Q3788" i="2"/>
  <c r="Q811" i="2"/>
  <c r="Q798" i="2"/>
  <c r="Q747" i="2"/>
  <c r="Q2397" i="2"/>
  <c r="Q204" i="2"/>
  <c r="Q1922" i="2"/>
  <c r="Q3365" i="2"/>
  <c r="Q3743" i="2"/>
  <c r="Q3744" i="2"/>
  <c r="Q1026" i="2"/>
  <c r="Q1025" i="2"/>
  <c r="Q1053" i="2"/>
  <c r="Q1031" i="2"/>
  <c r="Q1033" i="2"/>
  <c r="Q1032" i="2"/>
  <c r="Q1034" i="2"/>
  <c r="Q3295" i="2"/>
  <c r="Q3296" i="2"/>
  <c r="Q2936" i="2"/>
  <c r="Q2806" i="2"/>
  <c r="Q1899" i="2"/>
  <c r="Q1900" i="2"/>
  <c r="Q1896" i="2"/>
  <c r="Q1168" i="2"/>
  <c r="Q1167" i="2"/>
  <c r="Q1259" i="2"/>
  <c r="Q1260" i="2"/>
  <c r="Q963" i="2"/>
  <c r="Q1127" i="2"/>
  <c r="Q2662" i="2"/>
  <c r="Q2663" i="2"/>
  <c r="Q3240" i="2"/>
  <c r="Q448" i="2"/>
  <c r="Q3513" i="2"/>
  <c r="Q2086" i="2"/>
  <c r="Q3752" i="2"/>
  <c r="Q3753" i="2"/>
  <c r="Q2006" i="2"/>
  <c r="Q2021" i="2"/>
  <c r="Q1995" i="2"/>
  <c r="Q1886" i="2"/>
  <c r="T1886" i="2" s="1"/>
  <c r="Q2098" i="2"/>
  <c r="Q2024" i="2"/>
  <c r="Q1870" i="2"/>
  <c r="T1870" i="2" s="1"/>
  <c r="Q1200" i="2"/>
  <c r="T1200" i="2" s="1"/>
  <c r="Q248" i="2"/>
  <c r="Q398" i="2"/>
  <c r="T398" i="2" s="1"/>
  <c r="Q395" i="2"/>
  <c r="T395" i="2" s="1"/>
  <c r="Q210" i="2"/>
  <c r="T210" i="2" s="1"/>
  <c r="Q207" i="2"/>
  <c r="T207" i="2" s="1"/>
  <c r="Q122" i="2"/>
  <c r="T122" i="2" s="1"/>
  <c r="Q124" i="2"/>
  <c r="T124" i="2" s="1"/>
  <c r="Q2190" i="2"/>
  <c r="T2190" i="2" s="1"/>
  <c r="Q3773" i="2"/>
  <c r="T3773" i="2" s="1"/>
  <c r="Q1855" i="2"/>
  <c r="T1855" i="2" s="1"/>
  <c r="Q1851" i="2"/>
  <c r="T1851" i="2" s="1"/>
  <c r="Q2035" i="2"/>
  <c r="Q1219" i="2"/>
  <c r="Q404" i="2"/>
  <c r="Q542" i="2"/>
  <c r="Q716" i="2"/>
  <c r="Q405" i="2"/>
  <c r="Q464" i="2"/>
  <c r="Q467" i="2"/>
  <c r="Q468" i="2"/>
  <c r="Q466" i="2"/>
  <c r="Q463" i="2"/>
  <c r="Q836" i="2"/>
  <c r="Q530" i="2"/>
  <c r="Q1686" i="2"/>
  <c r="Q1255" i="2"/>
  <c r="T1255" i="2" s="1"/>
  <c r="Q1256" i="2"/>
  <c r="T1256" i="2" s="1"/>
  <c r="Q1257" i="2"/>
  <c r="T1257" i="2" s="1"/>
  <c r="Q1258" i="2"/>
  <c r="T1258" i="2" s="1"/>
  <c r="Q1436" i="2"/>
  <c r="T1436" i="2" s="1"/>
  <c r="Q3646" i="2"/>
  <c r="T3646" i="2" s="1"/>
  <c r="Q2066" i="2"/>
  <c r="Q2426" i="2"/>
  <c r="Q2747" i="2"/>
  <c r="Q741" i="2"/>
  <c r="Q954" i="2"/>
  <c r="Q2005" i="2"/>
  <c r="Q2036" i="2"/>
  <c r="Q2928" i="2"/>
  <c r="Q2781" i="2"/>
  <c r="Q2782" i="2"/>
  <c r="Q2099" i="2"/>
  <c r="Q2049" i="2"/>
  <c r="Q303" i="2"/>
  <c r="Q1610" i="2"/>
  <c r="T1610" i="2" s="1"/>
  <c r="Q1171" i="2"/>
  <c r="T1171" i="2" s="1"/>
  <c r="Q1154" i="2"/>
  <c r="T1154" i="2" s="1"/>
  <c r="Q3667" i="2"/>
  <c r="T3667" i="2" s="1"/>
  <c r="Q1330" i="2"/>
  <c r="T1330" i="2" s="1"/>
  <c r="Q1301" i="2"/>
  <c r="T1301" i="2" s="1"/>
  <c r="Q2467" i="2"/>
  <c r="T2467" i="2" s="1"/>
  <c r="Q1261" i="2"/>
  <c r="T1261" i="2" s="1"/>
  <c r="Q612" i="2"/>
  <c r="T612" i="2" s="1"/>
  <c r="Q23" i="2"/>
  <c r="T23" i="2" s="1"/>
  <c r="Q3812" i="2"/>
  <c r="T3812" i="2" s="1"/>
  <c r="Q3598" i="2"/>
  <c r="T3598" i="2" s="1"/>
  <c r="Q1986" i="2"/>
  <c r="Q1771" i="2"/>
  <c r="T1771" i="2" s="1"/>
  <c r="Q2380" i="2"/>
  <c r="T2380" i="2" s="1"/>
  <c r="Q2263" i="2"/>
  <c r="T2263" i="2" s="1"/>
  <c r="Q3585" i="2"/>
  <c r="Q880" i="2"/>
  <c r="T880" i="2" s="1"/>
  <c r="Q885" i="2"/>
  <c r="T885" i="2" s="1"/>
  <c r="Q1264" i="2"/>
  <c r="Q2914" i="2"/>
  <c r="T2914" i="2" s="1"/>
  <c r="Q2423" i="2"/>
  <c r="Q282" i="2"/>
  <c r="Q984" i="2"/>
  <c r="T984" i="2" s="1"/>
  <c r="Q2420" i="2"/>
  <c r="T2420" i="2" s="1"/>
  <c r="Q1927" i="2"/>
  <c r="Q3692" i="2"/>
  <c r="T3692" i="2" s="1"/>
  <c r="Q1319" i="2"/>
  <c r="T1319" i="2" s="1"/>
  <c r="Q1193" i="2"/>
  <c r="T1193" i="2" s="1"/>
  <c r="Q3188" i="2"/>
  <c r="T3188" i="2" s="1"/>
  <c r="Q3575" i="2"/>
  <c r="T3575" i="2" s="1"/>
  <c r="Q423" i="2"/>
  <c r="Q939" i="2"/>
  <c r="Q1564" i="2"/>
  <c r="Q470" i="2"/>
  <c r="Q469" i="2"/>
  <c r="Q709" i="2"/>
  <c r="Q745" i="2"/>
  <c r="Q2912" i="2"/>
  <c r="Q1754" i="2"/>
  <c r="Q715" i="2"/>
  <c r="Q126" i="2"/>
  <c r="T126" i="2" s="1"/>
  <c r="Q3696" i="2"/>
  <c r="T3696" i="2" s="1"/>
  <c r="Q3594" i="2"/>
  <c r="T3594" i="2" s="1"/>
  <c r="Q1109" i="2"/>
  <c r="T1109" i="2" s="1"/>
  <c r="Q3370" i="2"/>
  <c r="Q2217" i="2"/>
  <c r="Q3588" i="2"/>
  <c r="Q1634" i="2"/>
  <c r="T1634" i="2" s="1"/>
  <c r="Q1522" i="2"/>
  <c r="T1522" i="2" s="1"/>
  <c r="Q1456" i="2"/>
  <c r="Q546" i="2"/>
  <c r="Q458" i="2"/>
  <c r="Q817" i="2"/>
  <c r="T817" i="2" s="1"/>
  <c r="Q2633" i="2"/>
  <c r="T2633" i="2" s="1"/>
  <c r="Q1381" i="2"/>
  <c r="Q2272" i="2"/>
  <c r="Q2761" i="2"/>
  <c r="T2761" i="2" s="1"/>
  <c r="Q2043" i="2"/>
  <c r="Q2080" i="2"/>
  <c r="Q1275" i="2"/>
  <c r="T1275" i="2" s="1"/>
  <c r="Q607" i="2"/>
  <c r="T607" i="2" s="1"/>
  <c r="Q1838" i="2"/>
  <c r="T1838" i="2" s="1"/>
  <c r="Q3578" i="2"/>
  <c r="T3578" i="2" s="1"/>
  <c r="Q651" i="2"/>
  <c r="Q2151" i="2"/>
  <c r="Q1486" i="2"/>
  <c r="Q327" i="2"/>
  <c r="Q3124" i="2"/>
  <c r="T3124" i="2" s="1"/>
  <c r="Q3015" i="2"/>
  <c r="T3015" i="2" s="1"/>
  <c r="Q141" i="2"/>
  <c r="T141" i="2" s="1"/>
  <c r="Q3699" i="2"/>
  <c r="T3699" i="2" s="1"/>
  <c r="Q3462" i="2"/>
  <c r="T3462" i="2" s="1"/>
  <c r="Q3706" i="2"/>
  <c r="Q1450" i="2"/>
  <c r="T1450" i="2" s="1"/>
  <c r="Q1290" i="2"/>
  <c r="T1290" i="2" s="1"/>
  <c r="Q589" i="2"/>
  <c r="T589" i="2" s="1"/>
  <c r="Q1446" i="2"/>
  <c r="T1446" i="2" s="1"/>
  <c r="Q3562" i="2"/>
  <c r="T3562" i="2" s="1"/>
  <c r="Q3387" i="2"/>
  <c r="T3387" i="2" s="1"/>
  <c r="Q1948" i="2"/>
  <c r="T1948" i="2" s="1"/>
  <c r="Q3544" i="2"/>
  <c r="Q3545" i="2"/>
  <c r="Q3669" i="2"/>
  <c r="Q3573" i="2"/>
  <c r="Q1419" i="2"/>
  <c r="T1419" i="2" s="1"/>
  <c r="Q3463" i="2"/>
  <c r="T3463" i="2" s="1"/>
  <c r="Q2528" i="2"/>
  <c r="T2528" i="2" s="1"/>
  <c r="Q1291" i="2"/>
  <c r="T1291" i="2" s="1"/>
  <c r="Q3535" i="2"/>
  <c r="Q3697" i="2"/>
  <c r="T3697" i="2" s="1"/>
  <c r="Q3456" i="2"/>
  <c r="T3456" i="2" s="1"/>
  <c r="Q586" i="2"/>
  <c r="Q1370" i="2"/>
  <c r="Q2909" i="2"/>
  <c r="T2909" i="2" s="1"/>
  <c r="Q335" i="2"/>
  <c r="T335" i="2" s="1"/>
  <c r="Q337" i="2"/>
  <c r="T337" i="2" s="1"/>
  <c r="Q331" i="2"/>
  <c r="T331" i="2" s="1"/>
  <c r="Q334" i="2"/>
  <c r="T334" i="2" s="1"/>
  <c r="Q3550" i="2"/>
  <c r="Q1382" i="2"/>
  <c r="T1382" i="2" s="1"/>
  <c r="Q2388" i="2"/>
  <c r="T2388" i="2" s="1"/>
  <c r="Q387" i="2"/>
  <c r="T387" i="2" s="1"/>
  <c r="Q389" i="2"/>
  <c r="T389" i="2" s="1"/>
  <c r="Q1433" i="2"/>
  <c r="T1433" i="2" s="1"/>
  <c r="Q46" i="2"/>
  <c r="T46" i="2" s="1"/>
  <c r="Q299" i="2"/>
  <c r="T299" i="2" s="1"/>
  <c r="Q2600" i="2"/>
  <c r="T2600" i="2" s="1"/>
  <c r="Q2350" i="2"/>
  <c r="T2350" i="2" s="1"/>
  <c r="Q3304" i="2"/>
  <c r="T3304" i="2" s="1"/>
  <c r="Q1085" i="2"/>
  <c r="T1085" i="2" s="1"/>
  <c r="Q2527" i="2"/>
  <c r="T2527" i="2" s="1"/>
  <c r="Q2452" i="2"/>
  <c r="T2452" i="2" s="1"/>
  <c r="Q446" i="2"/>
  <c r="Q819" i="2"/>
  <c r="Q2580" i="2"/>
  <c r="Q1306" i="2"/>
  <c r="Q2013" i="2"/>
  <c r="Q2504" i="2"/>
  <c r="Q3694" i="2"/>
  <c r="Q1702" i="2"/>
  <c r="T1702" i="2" s="1"/>
  <c r="Q3123" i="2"/>
  <c r="T3123" i="2" s="1"/>
  <c r="Q3012" i="2"/>
  <c r="T3012" i="2" s="1"/>
  <c r="Q2871" i="2"/>
  <c r="T2871" i="2" s="1"/>
  <c r="Q3324" i="2"/>
  <c r="T3324" i="2" s="1"/>
  <c r="Q2965" i="2"/>
  <c r="T2965" i="2" s="1"/>
  <c r="Q3407" i="2"/>
  <c r="T3407" i="2" s="1"/>
  <c r="Q3455" i="2"/>
  <c r="T3455" i="2" s="1"/>
  <c r="Q2920" i="2"/>
  <c r="T2920" i="2" s="1"/>
  <c r="Q529" i="2"/>
  <c r="Q3423" i="2"/>
  <c r="Q3036" i="2"/>
  <c r="Q3120" i="2"/>
  <c r="Q3322" i="2"/>
  <c r="T3322" i="2" s="1"/>
  <c r="Q991" i="2"/>
  <c r="T991" i="2" s="1"/>
  <c r="Q3707" i="2"/>
  <c r="T3707" i="2" s="1"/>
  <c r="Q3229" i="2"/>
  <c r="T3229" i="2" s="1"/>
  <c r="Q3133" i="2"/>
  <c r="T3133" i="2" s="1"/>
  <c r="Q1230" i="2"/>
  <c r="Q1987" i="2"/>
  <c r="Q1815" i="2"/>
  <c r="T1815" i="2" s="1"/>
  <c r="Q1816" i="2"/>
  <c r="T1816" i="2" s="1"/>
  <c r="Q549" i="2"/>
  <c r="Q3712" i="2"/>
  <c r="T3712" i="2" s="1"/>
  <c r="Q3784" i="2"/>
  <c r="T3784" i="2" s="1"/>
  <c r="Q2097" i="2"/>
  <c r="Q3704" i="2"/>
  <c r="T3704" i="2" s="1"/>
  <c r="Q3705" i="2"/>
  <c r="T3705" i="2" s="1"/>
  <c r="Q1472" i="2"/>
  <c r="Q3516" i="2"/>
  <c r="Q3715" i="2"/>
  <c r="T3715" i="2" s="1"/>
  <c r="Q3500" i="2"/>
  <c r="T3500" i="2" s="1"/>
  <c r="Q3664" i="2"/>
  <c r="Q3662" i="2"/>
  <c r="Q3160" i="2"/>
  <c r="T3160" i="2" s="1"/>
  <c r="Q3443" i="2"/>
  <c r="T3443" i="2" s="1"/>
  <c r="Q2863" i="2"/>
  <c r="T2863" i="2" s="1"/>
  <c r="Q3531" i="2"/>
  <c r="Q3485" i="2"/>
  <c r="Q3599" i="2"/>
  <c r="Q3590" i="2"/>
  <c r="Q3647" i="2"/>
  <c r="Q3408" i="2"/>
  <c r="Q3624" i="2"/>
  <c r="Q3602" i="2"/>
  <c r="Q3243" i="2"/>
  <c r="Q2552" i="2"/>
  <c r="Q3032" i="2"/>
  <c r="Q2891" i="2"/>
  <c r="Q3517" i="2"/>
  <c r="Q3518" i="2"/>
  <c r="Q16" i="2"/>
  <c r="T16" i="2" s="1"/>
  <c r="Q3426" i="2"/>
  <c r="Q2142" i="2"/>
  <c r="Q2430" i="2"/>
  <c r="Q2679" i="2"/>
  <c r="Q3703" i="2"/>
  <c r="Q3579" i="2"/>
  <c r="Q13" i="2"/>
  <c r="T13" i="2" s="1"/>
  <c r="Q12" i="2"/>
  <c r="T12" i="2" s="1"/>
  <c r="Q2438" i="2"/>
  <c r="T2438" i="2" s="1"/>
  <c r="Q3503" i="2"/>
  <c r="T3503" i="2" s="1"/>
  <c r="Q1934" i="2"/>
  <c r="T1934" i="2" s="1"/>
  <c r="Q986" i="2"/>
  <c r="T986" i="2" s="1"/>
  <c r="Q1176" i="2"/>
  <c r="T1176" i="2" s="1"/>
  <c r="Q653" i="2"/>
  <c r="Q584" i="2"/>
  <c r="Q1451" i="2"/>
  <c r="T1451" i="2" s="1"/>
  <c r="Q1762" i="2"/>
  <c r="T1762" i="2" s="1"/>
  <c r="Q1685" i="2"/>
  <c r="T1685" i="2" s="1"/>
  <c r="Q1240" i="2"/>
  <c r="T1240" i="2" s="1"/>
  <c r="Q2144" i="2"/>
  <c r="T2144" i="2" s="1"/>
  <c r="Q736" i="2"/>
  <c r="Q245" i="2"/>
  <c r="Q239" i="2"/>
  <c r="Q3113" i="2"/>
  <c r="Q2884" i="2"/>
  <c r="Q481" i="2"/>
  <c r="T481" i="2" s="1"/>
  <c r="Q1901" i="2"/>
  <c r="T1901" i="2" s="1"/>
  <c r="Q1760" i="2"/>
  <c r="T1760" i="2" s="1"/>
  <c r="Q311" i="2"/>
  <c r="T311" i="2" s="1"/>
  <c r="Q359" i="2"/>
  <c r="T359" i="2" s="1"/>
  <c r="Q2001" i="2"/>
  <c r="Q3244" i="2"/>
  <c r="T3244" i="2" s="1"/>
  <c r="Q3648" i="2"/>
  <c r="T3648" i="2" s="1"/>
  <c r="Q2797" i="2"/>
  <c r="T2797" i="2" s="1"/>
  <c r="Q1299" i="2"/>
  <c r="T1299" i="2" s="1"/>
  <c r="Q1374" i="2"/>
  <c r="T1374" i="2" s="1"/>
  <c r="Q3530" i="2"/>
  <c r="Q2512" i="2"/>
  <c r="T2512" i="2" s="1"/>
  <c r="Q2513" i="2"/>
  <c r="T2513" i="2" s="1"/>
  <c r="Q814" i="2"/>
  <c r="T814" i="2" s="1"/>
  <c r="Q3086" i="2"/>
  <c r="T3086" i="2" s="1"/>
  <c r="Q2542" i="2"/>
  <c r="T2542" i="2" s="1"/>
  <c r="Q271" i="2"/>
  <c r="T271" i="2" s="1"/>
  <c r="Q270" i="2"/>
  <c r="T270" i="2" s="1"/>
  <c r="Q703" i="2"/>
  <c r="T703" i="2" s="1"/>
  <c r="Q664" i="2"/>
  <c r="T664" i="2" s="1"/>
  <c r="Q242" i="2"/>
  <c r="T242" i="2" s="1"/>
  <c r="Q211" i="2"/>
  <c r="T211" i="2" s="1"/>
  <c r="Q2327" i="2"/>
  <c r="T2327" i="2" s="1"/>
  <c r="Q445" i="2"/>
  <c r="Q1329" i="2"/>
  <c r="Q1540" i="2"/>
  <c r="Q2553" i="2"/>
  <c r="T2553" i="2" s="1"/>
  <c r="Q2554" i="2"/>
  <c r="T2554" i="2" s="1"/>
  <c r="Q2555" i="2"/>
  <c r="T2555" i="2" s="1"/>
  <c r="Q1289" i="2"/>
  <c r="T1289" i="2" s="1"/>
  <c r="Q1302" i="2"/>
  <c r="T1302" i="2" s="1"/>
  <c r="Q1249" i="2"/>
  <c r="T1249" i="2" s="1"/>
  <c r="Q3405" i="2"/>
  <c r="T3405" i="2" s="1"/>
  <c r="Q3661" i="2"/>
  <c r="Q3353" i="2"/>
  <c r="T3353" i="2" s="1"/>
  <c r="Q3551" i="2"/>
  <c r="Q3268" i="2"/>
  <c r="Q3201" i="2"/>
  <c r="Q3554" i="2"/>
  <c r="Q3356" i="2"/>
  <c r="Q2923" i="2"/>
  <c r="Q3424" i="2"/>
  <c r="Q3659" i="2"/>
  <c r="Q3649" i="2"/>
  <c r="Q3409" i="2"/>
  <c r="Q1602" i="2"/>
  <c r="Q1835" i="2"/>
  <c r="T1835" i="2" s="1"/>
  <c r="Q804" i="2"/>
  <c r="T804" i="2" s="1"/>
  <c r="Q1074" i="2"/>
  <c r="Q2124" i="2"/>
  <c r="T2124" i="2" s="1"/>
  <c r="Q2159" i="2"/>
  <c r="Q1719" i="2"/>
  <c r="Q2453" i="2"/>
  <c r="Q3761" i="2"/>
  <c r="T3761" i="2" s="1"/>
  <c r="Q2257" i="2"/>
  <c r="T2257" i="2" s="1"/>
  <c r="Q1557" i="2"/>
  <c r="T1557" i="2" s="1"/>
  <c r="Q2341" i="2"/>
  <c r="T2341" i="2" s="1"/>
  <c r="Q1992" i="2"/>
  <c r="Q1795" i="2"/>
  <c r="T1795" i="2" s="1"/>
  <c r="Q2934" i="2"/>
  <c r="T2934" i="2" s="1"/>
  <c r="Q1949" i="2"/>
  <c r="Q3580" i="2"/>
  <c r="T3580" i="2" s="1"/>
  <c r="Q3189" i="2"/>
  <c r="T3189" i="2" s="1"/>
  <c r="Q3499" i="2"/>
  <c r="T3499" i="2" s="1"/>
  <c r="Q3501" i="2"/>
  <c r="T3501" i="2" s="1"/>
  <c r="Q3680" i="2"/>
  <c r="T3680" i="2" s="1"/>
  <c r="Q2360" i="2"/>
  <c r="Q3650" i="2"/>
  <c r="T3650" i="2" s="1"/>
  <c r="Q384" i="2"/>
  <c r="Q1985" i="2"/>
  <c r="Q3152" i="2"/>
  <c r="Q3150" i="2"/>
  <c r="Q2218" i="2"/>
  <c r="Q2895" i="2"/>
  <c r="Q1874" i="2"/>
  <c r="Q2927" i="2"/>
  <c r="Q2783" i="2"/>
  <c r="Q3677" i="2"/>
  <c r="T3677" i="2" s="1"/>
  <c r="Q2487" i="2"/>
  <c r="Q2455" i="2"/>
  <c r="Q2401" i="2"/>
  <c r="Q2644" i="2"/>
  <c r="Q3286" i="2"/>
  <c r="Q2946" i="2"/>
  <c r="Q1950" i="2"/>
  <c r="Q2030" i="2"/>
  <c r="Q2575" i="2"/>
  <c r="Q71" i="2"/>
  <c r="T71" i="2" s="1"/>
  <c r="Q284" i="2"/>
  <c r="Q967" i="2"/>
  <c r="T967" i="2" s="1"/>
  <c r="Q1123" i="2"/>
  <c r="T1123" i="2" s="1"/>
  <c r="Q799" i="2"/>
  <c r="T799" i="2" s="1"/>
  <c r="Q1004" i="2"/>
  <c r="T1004" i="2" s="1"/>
  <c r="Q878" i="2"/>
  <c r="T878" i="2" s="1"/>
  <c r="Q2551" i="2"/>
  <c r="T2551" i="2" s="1"/>
  <c r="Q1086" i="2"/>
  <c r="T1086" i="2" s="1"/>
  <c r="Q985" i="2"/>
  <c r="T985" i="2" s="1"/>
  <c r="Q1060" i="2"/>
  <c r="T1060" i="2" s="1"/>
  <c r="Q1951" i="2"/>
  <c r="Q2576" i="2"/>
  <c r="Q2671" i="2"/>
  <c r="Q797" i="2"/>
  <c r="T797" i="2" s="1"/>
  <c r="Q1353" i="2"/>
  <c r="T1353" i="2" s="1"/>
  <c r="Q1952" i="2"/>
  <c r="Q2473" i="2"/>
  <c r="Q2574" i="2"/>
  <c r="Q3038" i="2"/>
  <c r="Q1885" i="2"/>
  <c r="T1885" i="2" s="1"/>
  <c r="Q1883" i="2"/>
  <c r="T1883" i="2" s="1"/>
  <c r="Q1396" i="2"/>
  <c r="T1396" i="2" s="1"/>
  <c r="Q1438" i="2"/>
  <c r="T1438" i="2" s="1"/>
  <c r="Q2034" i="2"/>
  <c r="Q1160" i="2"/>
  <c r="T1160" i="2" s="1"/>
  <c r="Q3313" i="2"/>
  <c r="T3313" i="2" s="1"/>
  <c r="Q3576" i="2"/>
  <c r="T3576" i="2" s="1"/>
  <c r="Q2422" i="2"/>
  <c r="Q3355" i="2"/>
  <c r="Q2054" i="2"/>
  <c r="T2054" i="2" s="1"/>
  <c r="Q1262" i="2"/>
  <c r="T1262" i="2" s="1"/>
  <c r="Q3241" i="2"/>
  <c r="T3241" i="2" s="1"/>
  <c r="Q3058" i="2"/>
  <c r="T3058" i="2" s="1"/>
  <c r="Q2028" i="2"/>
  <c r="Q771" i="2"/>
  <c r="T771" i="2" s="1"/>
  <c r="Q879" i="2"/>
  <c r="T879" i="2" s="1"/>
  <c r="Q902" i="2"/>
  <c r="T902" i="2" s="1"/>
  <c r="Q3185" i="2"/>
  <c r="T3185" i="2" s="1"/>
  <c r="Q492" i="2"/>
  <c r="T492" i="2" s="1"/>
  <c r="Q2378" i="2"/>
  <c r="T2378" i="2" s="1"/>
  <c r="Q2699" i="2"/>
  <c r="T2699" i="2" s="1"/>
  <c r="Q2700" i="2"/>
  <c r="T2700" i="2" s="1"/>
  <c r="Q3410" i="2"/>
  <c r="T3410" i="2" s="1"/>
  <c r="Q3492" i="2"/>
  <c r="T3492" i="2" s="1"/>
  <c r="Q718" i="2"/>
  <c r="Q2316" i="2"/>
  <c r="T2316" i="2" s="1"/>
  <c r="Q170" i="2"/>
  <c r="T170" i="2" s="1"/>
  <c r="Q171" i="2"/>
  <c r="T171" i="2" s="1"/>
  <c r="Q180" i="2"/>
  <c r="T180" i="2" s="1"/>
  <c r="Q3523" i="2"/>
  <c r="Q3417" i="2"/>
  <c r="Q1243" i="2"/>
  <c r="T1243" i="2" s="1"/>
  <c r="Q1254" i="2"/>
  <c r="T1254" i="2" s="1"/>
  <c r="Q742" i="2"/>
  <c r="Q22" i="2"/>
  <c r="T22" i="2" s="1"/>
  <c r="Q3519" i="2"/>
  <c r="T3519" i="2" s="1"/>
  <c r="Q3776" i="2"/>
  <c r="T3776" i="2" s="1"/>
  <c r="Q3186" i="2"/>
  <c r="T3186" i="2" s="1"/>
  <c r="Q1662" i="2"/>
  <c r="T1662" i="2" s="1"/>
  <c r="Q1037" i="2"/>
  <c r="T1037" i="2" s="1"/>
  <c r="Q1038" i="2"/>
  <c r="T1038" i="2" s="1"/>
  <c r="Q1039" i="2"/>
  <c r="T1039" i="2" s="1"/>
  <c r="Q1040" i="2"/>
  <c r="T1040" i="2" s="1"/>
  <c r="Q1600" i="2"/>
  <c r="T1600" i="2" s="1"/>
  <c r="Q3088" i="2"/>
  <c r="T3088" i="2" s="1"/>
  <c r="Q317" i="2"/>
  <c r="T317" i="2" s="1"/>
  <c r="Q316" i="2"/>
  <c r="T316" i="2" s="1"/>
  <c r="Q1298" i="2"/>
  <c r="T1298" i="2" s="1"/>
  <c r="Q3536" i="2"/>
  <c r="Q3532" i="2"/>
  <c r="Q1036" i="2"/>
  <c r="T1036" i="2" s="1"/>
  <c r="Q773" i="2"/>
  <c r="T773" i="2" s="1"/>
  <c r="Q3600" i="2"/>
  <c r="T3600" i="2" s="1"/>
  <c r="Q2041" i="2"/>
  <c r="Q15" i="2"/>
  <c r="T15" i="2" s="1"/>
  <c r="Q1417" i="2"/>
  <c r="T1417" i="2" s="1"/>
  <c r="Q1398" i="2"/>
  <c r="T1398" i="2" s="1"/>
  <c r="Q1428" i="2"/>
  <c r="T1428" i="2" s="1"/>
  <c r="Q3242" i="2"/>
  <c r="T3242" i="2" s="1"/>
  <c r="Q193" i="2"/>
  <c r="T193" i="2" s="1"/>
  <c r="Q2764" i="2"/>
  <c r="T2764" i="2" s="1"/>
  <c r="Q178" i="2"/>
  <c r="T178" i="2" s="1"/>
  <c r="Q2146" i="2"/>
  <c r="Q577" i="2"/>
  <c r="Q536" i="2"/>
  <c r="Q537" i="2"/>
  <c r="Q354" i="2"/>
  <c r="Q460" i="2"/>
  <c r="Q1953" i="2"/>
  <c r="Q431" i="2"/>
  <c r="Q944" i="2"/>
  <c r="Q2152" i="2"/>
  <c r="Q3362" i="2"/>
  <c r="T3362" i="2" s="1"/>
  <c r="Q2032" i="2"/>
  <c r="Q3001" i="2"/>
  <c r="T3001" i="2" s="1"/>
  <c r="Q368" i="2"/>
  <c r="T368" i="2" s="1"/>
  <c r="Q2514" i="2"/>
  <c r="T2514" i="2" s="1"/>
  <c r="Q2390" i="2"/>
  <c r="T2390" i="2" s="1"/>
  <c r="Q2398" i="2"/>
  <c r="T2398" i="2" s="1"/>
  <c r="Q451" i="2"/>
  <c r="T451" i="2" s="1"/>
  <c r="Q3525" i="2"/>
  <c r="Q3526" i="2"/>
  <c r="Q1767" i="2"/>
  <c r="T1767" i="2" s="1"/>
  <c r="Q3572" i="2"/>
  <c r="T3572" i="2" s="1"/>
  <c r="Q1195" i="2"/>
  <c r="T1195" i="2" s="1"/>
  <c r="Q3196" i="2"/>
  <c r="T3196" i="2" s="1"/>
  <c r="Q1990" i="2"/>
  <c r="Q1991" i="2"/>
  <c r="Q3546" i="2"/>
  <c r="Q3547" i="2"/>
  <c r="Q1397" i="2"/>
  <c r="T1397" i="2" s="1"/>
  <c r="Q2015" i="2"/>
  <c r="Q1645" i="2"/>
  <c r="Q1002" i="2"/>
  <c r="Q1646" i="2"/>
  <c r="Q1647" i="2"/>
  <c r="Q435" i="2"/>
  <c r="Q2472" i="2"/>
  <c r="T2472" i="2" s="1"/>
  <c r="Q2634" i="2"/>
  <c r="T2634" i="2" s="1"/>
  <c r="Q2047" i="2"/>
  <c r="T2047" i="2" s="1"/>
  <c r="Q2042" i="2"/>
  <c r="T2042" i="2" s="1"/>
  <c r="Q1081" i="2"/>
  <c r="Q1954" i="2"/>
  <c r="Q2313" i="2"/>
  <c r="Q1740" i="2"/>
  <c r="Q2205" i="2"/>
  <c r="Q2055" i="2"/>
  <c r="T2055" i="2" s="1"/>
  <c r="Q273" i="2"/>
  <c r="T273" i="2" s="1"/>
  <c r="Q272" i="2"/>
  <c r="T272" i="2" s="1"/>
  <c r="Q1354" i="2"/>
  <c r="T1354" i="2" s="1"/>
  <c r="Q1313" i="2"/>
  <c r="T1313" i="2" s="1"/>
  <c r="Q214" i="2"/>
  <c r="T214" i="2" s="1"/>
  <c r="Q1654" i="2"/>
  <c r="T1654" i="2" s="1"/>
  <c r="Q28" i="2"/>
  <c r="T28" i="2" s="1"/>
  <c r="Q221" i="2"/>
  <c r="T221" i="2" s="1"/>
  <c r="Q2016" i="2"/>
  <c r="Q2010" i="2"/>
  <c r="Q3245" i="2"/>
  <c r="Q3246" i="2"/>
  <c r="Q3427" i="2"/>
  <c r="Q3031" i="2"/>
  <c r="Q3419" i="2"/>
  <c r="Q3411" i="2"/>
  <c r="Q3262" i="2"/>
  <c r="Q3601" i="2"/>
  <c r="Q1251" i="2"/>
  <c r="T1251" i="2" s="1"/>
  <c r="Q1321" i="2"/>
  <c r="T1321" i="2" s="1"/>
  <c r="Q1318" i="2"/>
  <c r="T1318" i="2" s="1"/>
  <c r="Q1325" i="2"/>
  <c r="T1325" i="2" s="1"/>
  <c r="Q79" i="2"/>
  <c r="T79" i="2" s="1"/>
  <c r="Q2973" i="2"/>
  <c r="Q3542" i="2"/>
  <c r="Q3660" i="2"/>
  <c r="Q1839" i="2"/>
  <c r="T1839" i="2" s="1"/>
  <c r="Q235" i="2"/>
  <c r="T235" i="2" s="1"/>
  <c r="Q3695" i="2"/>
  <c r="T3695" i="2" s="1"/>
  <c r="Q3586" i="2"/>
  <c r="T3586" i="2" s="1"/>
  <c r="Q3651" i="2"/>
  <c r="Q3013" i="2"/>
  <c r="Q793" i="2"/>
  <c r="T793" i="2" s="1"/>
  <c r="Q1614" i="2"/>
  <c r="T1614" i="2" s="1"/>
  <c r="Q3652" i="2"/>
  <c r="Q374" i="2"/>
  <c r="Q1996" i="2"/>
  <c r="Q3109" i="2"/>
  <c r="Q3539" i="2"/>
  <c r="Q3361" i="2"/>
  <c r="T3361" i="2" s="1"/>
  <c r="Q2603" i="2"/>
  <c r="T2603" i="2" s="1"/>
  <c r="Q329" i="2"/>
  <c r="T329" i="2" s="1"/>
  <c r="Q3047" i="2"/>
  <c r="Q1793" i="2"/>
  <c r="T1793" i="2" s="1"/>
  <c r="Q3528" i="2"/>
  <c r="Q3529" i="2"/>
  <c r="Q3215" i="2"/>
  <c r="T3215" i="2" s="1"/>
  <c r="Q2784" i="2"/>
  <c r="Q3285" i="2"/>
  <c r="Q2819" i="2"/>
  <c r="Q2815" i="2"/>
  <c r="Q3310" i="2"/>
  <c r="T3310" i="2" s="1"/>
  <c r="Q3247" i="2"/>
  <c r="Q2556" i="2"/>
  <c r="T2556" i="2" s="1"/>
  <c r="Q2557" i="2"/>
  <c r="T2557" i="2" s="1"/>
  <c r="Q2974" i="2"/>
  <c r="Q3549" i="2"/>
  <c r="Q3663" i="2"/>
  <c r="Q3311" i="2"/>
  <c r="T3311" i="2" s="1"/>
  <c r="Q1363" i="2"/>
  <c r="T1363" i="2" s="1"/>
  <c r="Q3064" i="2"/>
  <c r="T3064" i="2" s="1"/>
  <c r="Q1324" i="2"/>
  <c r="T1324" i="2" s="1"/>
  <c r="Q1327" i="2"/>
  <c r="T1327" i="2" s="1"/>
  <c r="Q1079" i="2"/>
  <c r="Q3027" i="2"/>
  <c r="Q2340" i="2"/>
  <c r="T2340" i="2" s="1"/>
  <c r="Q1988" i="2"/>
  <c r="Q2778" i="2"/>
  <c r="T2778" i="2" s="1"/>
  <c r="Q2520" i="2"/>
  <c r="T2520" i="2" s="1"/>
  <c r="Q3097" i="2"/>
  <c r="Q3146" i="2"/>
  <c r="Q3014" i="2"/>
  <c r="Q3096" i="2"/>
  <c r="Q2410" i="2"/>
  <c r="T2410" i="2" s="1"/>
  <c r="Q2864" i="2"/>
  <c r="T2864" i="2" s="1"/>
  <c r="Q1542" i="2"/>
  <c r="Q105" i="2"/>
  <c r="T105" i="2" s="1"/>
  <c r="Q104" i="2"/>
  <c r="T104" i="2" s="1"/>
  <c r="Q125" i="2"/>
  <c r="T125" i="2" s="1"/>
  <c r="Q1406" i="2"/>
  <c r="T1406" i="2" s="1"/>
  <c r="Q1386" i="2"/>
  <c r="T1386" i="2" s="1"/>
  <c r="Q2271" i="2"/>
  <c r="Q3052" i="2"/>
  <c r="T3052" i="2" s="1"/>
  <c r="Q415" i="2"/>
  <c r="Q726" i="2"/>
  <c r="Q453" i="2"/>
  <c r="Q3449" i="2"/>
  <c r="T3449" i="2" s="1"/>
  <c r="Q1648" i="2"/>
  <c r="Q1480" i="2"/>
  <c r="Q1649" i="2"/>
  <c r="Q1399" i="2"/>
  <c r="Q1884" i="2"/>
  <c r="Q1881" i="2"/>
  <c r="Q2449" i="2"/>
  <c r="T2449" i="2" s="1"/>
  <c r="Q1149" i="2"/>
  <c r="T1149" i="2" s="1"/>
  <c r="Q845" i="2"/>
  <c r="T845" i="2" s="1"/>
  <c r="Q1533" i="2"/>
  <c r="T1533" i="2" s="1"/>
  <c r="Q1601" i="2"/>
  <c r="T1601" i="2" s="1"/>
  <c r="Q1439" i="2"/>
  <c r="T1439" i="2" s="1"/>
  <c r="Q1170" i="2"/>
  <c r="T1170" i="2" s="1"/>
  <c r="Q1028" i="2"/>
  <c r="Q3161" i="2"/>
  <c r="T3161" i="2" s="1"/>
  <c r="Q3174" i="2"/>
  <c r="T3174" i="2" s="1"/>
  <c r="Q2447" i="2"/>
  <c r="T2447" i="2" s="1"/>
  <c r="Q2911" i="2"/>
  <c r="Q2680" i="2"/>
  <c r="Q3216" i="2"/>
  <c r="Q3144" i="2"/>
  <c r="Q3176" i="2"/>
  <c r="Q2873" i="2"/>
  <c r="Q2868" i="2"/>
  <c r="T2868" i="2" s="1"/>
  <c r="Q1143" i="2"/>
  <c r="T1143" i="2" s="1"/>
  <c r="Q1144" i="2"/>
  <c r="T1144" i="2" s="1"/>
  <c r="Q1145" i="2"/>
  <c r="T1145" i="2" s="1"/>
  <c r="Q3102" i="2"/>
  <c r="T3102" i="2" s="1"/>
  <c r="Q1710" i="2"/>
  <c r="Q3199" i="2"/>
  <c r="Q2366" i="2"/>
  <c r="Q3248" i="2"/>
  <c r="Q3524" i="2"/>
  <c r="Q1993" i="2"/>
  <c r="Q3249" i="2"/>
  <c r="Q269" i="2"/>
  <c r="Q791" i="2"/>
  <c r="T791" i="2" s="1"/>
  <c r="Q3177" i="2"/>
  <c r="T3177" i="2" s="1"/>
  <c r="Q3422" i="2"/>
  <c r="T3422" i="2" s="1"/>
  <c r="Q3653" i="2"/>
  <c r="T3653" i="2" s="1"/>
  <c r="Q3654" i="2"/>
  <c r="T3654" i="2" s="1"/>
  <c r="Q2014" i="2"/>
  <c r="Q3232" i="2"/>
  <c r="T3232" i="2" s="1"/>
  <c r="Q1696" i="2"/>
  <c r="T1696" i="2" s="1"/>
  <c r="Q2745" i="2"/>
  <c r="T2745" i="2" s="1"/>
  <c r="Q2968" i="2"/>
  <c r="T2968" i="2" s="1"/>
  <c r="Q2031" i="2"/>
  <c r="Q2076" i="2"/>
  <c r="Q2954" i="2"/>
  <c r="T2954" i="2" s="1"/>
  <c r="Q943" i="2"/>
  <c r="T943" i="2" s="1"/>
  <c r="Q941" i="2"/>
  <c r="T941" i="2" s="1"/>
  <c r="Q906" i="2"/>
  <c r="T906" i="2" s="1"/>
  <c r="Q905" i="2"/>
  <c r="T905" i="2" s="1"/>
  <c r="Q1775" i="2"/>
  <c r="T1775" i="2" s="1"/>
  <c r="Q3777" i="2"/>
  <c r="T3777" i="2" s="1"/>
  <c r="Q3522" i="2"/>
  <c r="Q36" i="2"/>
  <c r="T36" i="2" s="1"/>
  <c r="Q35" i="2"/>
  <c r="T35" i="2" s="1"/>
  <c r="Q2558" i="2"/>
  <c r="Q2559" i="2"/>
  <c r="Q3250" i="2"/>
  <c r="Q3537" i="2"/>
  <c r="T3537" i="2" s="1"/>
  <c r="Q3538" i="2"/>
  <c r="T3538" i="2" s="1"/>
  <c r="Q1582" i="2"/>
  <c r="T1582" i="2" s="1"/>
  <c r="Q3282" i="2"/>
  <c r="T3282" i="2" s="1"/>
  <c r="Q58" i="2"/>
  <c r="T58" i="2" s="1"/>
  <c r="Q2955" i="2"/>
  <c r="T2955" i="2" s="1"/>
  <c r="Q2532" i="2"/>
  <c r="T2532" i="2" s="1"/>
  <c r="Q1690" i="2"/>
  <c r="T1690" i="2" s="1"/>
  <c r="Q3461" i="2"/>
  <c r="T3461" i="2" s="1"/>
  <c r="Q3484" i="2"/>
  <c r="Q2636" i="2"/>
  <c r="T2636" i="2" s="1"/>
  <c r="Q3637" i="2"/>
  <c r="T3637" i="2" s="1"/>
  <c r="Q1955" i="2"/>
  <c r="Q3110" i="2"/>
  <c r="T3110" i="2" s="1"/>
  <c r="Q77" i="2"/>
  <c r="T77" i="2" s="1"/>
  <c r="Q1274" i="2"/>
  <c r="T1274" i="2" s="1"/>
  <c r="Q1657" i="2"/>
  <c r="Q1670" i="2"/>
  <c r="T1670" i="2" s="1"/>
  <c r="Q2655" i="2"/>
  <c r="Q3504" i="2"/>
  <c r="T3504" i="2" s="1"/>
  <c r="Q2746" i="2"/>
  <c r="T2746" i="2" s="1"/>
  <c r="Q3543" i="2"/>
  <c r="Q3451" i="2"/>
  <c r="T3451" i="2" s="1"/>
  <c r="Q328" i="2"/>
  <c r="T328" i="2" s="1"/>
  <c r="Q648" i="2"/>
  <c r="T648" i="2" s="1"/>
  <c r="Q632" i="2"/>
  <c r="T632" i="2" s="1"/>
  <c r="Q647" i="2"/>
  <c r="T647" i="2" s="1"/>
  <c r="Q3540" i="2"/>
  <c r="Q1626" i="2"/>
  <c r="T1626" i="2" s="1"/>
  <c r="Q1627" i="2"/>
  <c r="T1627" i="2" s="1"/>
  <c r="Q990" i="2"/>
  <c r="T990" i="2" s="1"/>
  <c r="Q803" i="2"/>
  <c r="T803" i="2" s="1"/>
  <c r="Q903" i="2"/>
  <c r="T903" i="2" s="1"/>
  <c r="Q904" i="2"/>
  <c r="T904" i="2" s="1"/>
  <c r="Q3633" i="2"/>
  <c r="T3633" i="2" s="1"/>
  <c r="Q1531" i="2"/>
  <c r="T1531" i="2" s="1"/>
  <c r="Q1511" i="2"/>
  <c r="T1511" i="2" s="1"/>
  <c r="Q1133" i="2"/>
  <c r="T1133" i="2" s="1"/>
  <c r="Q1153" i="2"/>
  <c r="T1153" i="2" s="1"/>
  <c r="Q3251" i="2"/>
  <c r="T3251" i="2" s="1"/>
  <c r="Q2718" i="2"/>
  <c r="T2718" i="2" s="1"/>
  <c r="Q3060" i="2"/>
  <c r="T3060" i="2" s="1"/>
  <c r="Q2022" i="2"/>
  <c r="Q2560" i="2"/>
  <c r="Q1956" i="2"/>
  <c r="Q1997" i="2"/>
  <c r="Q1989" i="2"/>
  <c r="Q3083" i="2"/>
  <c r="T3083" i="2" s="1"/>
  <c r="Q2568" i="2"/>
  <c r="Q1957" i="2"/>
  <c r="Q2085" i="2"/>
  <c r="Q1958" i="2"/>
  <c r="Q181" i="2"/>
  <c r="T181" i="2" s="1"/>
  <c r="Q609" i="2"/>
  <c r="T609" i="2" s="1"/>
  <c r="Q504" i="2"/>
  <c r="Q1244" i="2"/>
  <c r="T1244" i="2" s="1"/>
  <c r="Q1180" i="2"/>
  <c r="T1180" i="2" s="1"/>
  <c r="Q1008" i="2"/>
  <c r="T1008" i="2" s="1"/>
  <c r="Q1013" i="2"/>
  <c r="T1013" i="2" s="1"/>
  <c r="Q2550" i="2"/>
  <c r="T2550" i="2" s="1"/>
  <c r="Q3603" i="2"/>
  <c r="T3603" i="2" s="1"/>
  <c r="Q3412" i="2"/>
  <c r="T3412" i="2" s="1"/>
  <c r="Q281" i="2"/>
  <c r="Q3506" i="2"/>
  <c r="T3506" i="2" s="1"/>
  <c r="Q1882" i="2"/>
  <c r="T1882" i="2" s="1"/>
  <c r="Q3457" i="2"/>
  <c r="Q3404" i="2"/>
  <c r="Q1125" i="2"/>
  <c r="T1125" i="2" s="1"/>
  <c r="Q1126" i="2"/>
  <c r="T1126" i="2" s="1"/>
  <c r="Q2885" i="2"/>
  <c r="Q2346" i="2"/>
  <c r="Q2883" i="2"/>
  <c r="T2883" i="2" s="1"/>
  <c r="Q3388" i="2"/>
  <c r="T3388" i="2" s="1"/>
  <c r="Q3716" i="2"/>
  <c r="T3716" i="2" s="1"/>
  <c r="Q3565" i="2"/>
  <c r="T3565" i="2" s="1"/>
  <c r="Q1418" i="2"/>
  <c r="T1418" i="2" s="1"/>
  <c r="Q3183" i="2"/>
  <c r="Q3252" i="2"/>
  <c r="Q385" i="2"/>
  <c r="T385" i="2" s="1"/>
  <c r="Q396" i="2"/>
  <c r="T396" i="2" s="1"/>
  <c r="Q107" i="2"/>
  <c r="T107" i="2" s="1"/>
  <c r="Q123" i="2"/>
  <c r="T123" i="2" s="1"/>
  <c r="Q3607" i="2"/>
  <c r="Q2561" i="2"/>
  <c r="Q3156" i="2"/>
  <c r="T3156" i="2" s="1"/>
  <c r="Q2694" i="2"/>
  <c r="Q3413" i="2"/>
  <c r="Q3364" i="2"/>
  <c r="T3364" i="2" s="1"/>
  <c r="Q2145" i="2"/>
  <c r="T2145" i="2" s="1"/>
  <c r="Q3493" i="2"/>
  <c r="T3493" i="2" s="1"/>
  <c r="Q3756" i="2"/>
  <c r="T3756" i="2" s="1"/>
  <c r="Q2373" i="2"/>
  <c r="T2373" i="2" s="1"/>
  <c r="Q505" i="2"/>
  <c r="Q3253" i="2"/>
  <c r="Q2025" i="2"/>
  <c r="Q2026" i="2"/>
  <c r="Q1155" i="2"/>
  <c r="Q1156" i="2"/>
  <c r="Q934" i="2"/>
  <c r="Q2071" i="2"/>
  <c r="Q760" i="2"/>
  <c r="Q52" i="2"/>
  <c r="T52" i="2" s="1"/>
  <c r="Q1317" i="2"/>
  <c r="T1317" i="2" s="1"/>
  <c r="Q1265" i="2"/>
  <c r="T1265" i="2" s="1"/>
  <c r="Q1266" i="2"/>
  <c r="T1266" i="2" s="1"/>
  <c r="Q1295" i="2"/>
  <c r="T1295" i="2" s="1"/>
  <c r="Q1293" i="2"/>
  <c r="T1293" i="2" s="1"/>
  <c r="Q2802" i="2"/>
  <c r="Q1571" i="2"/>
  <c r="T1571" i="2" s="1"/>
  <c r="Q1369" i="2"/>
  <c r="T1369" i="2" s="1"/>
  <c r="Q263" i="2"/>
  <c r="Q3548" i="2"/>
  <c r="T3548" i="2" s="1"/>
  <c r="Q818" i="2"/>
  <c r="T818" i="2" s="1"/>
  <c r="Q2077" i="2"/>
  <c r="T2077" i="2" s="1"/>
  <c r="Q3414" i="2"/>
  <c r="T3414" i="2" s="1"/>
  <c r="Q1635" i="2"/>
  <c r="Q3515" i="2"/>
  <c r="T3515" i="2" s="1"/>
  <c r="Q3655" i="2"/>
  <c r="T3655" i="2" s="1"/>
  <c r="Q2669" i="2"/>
  <c r="T2669" i="2" s="1"/>
  <c r="Q2749" i="2"/>
  <c r="T2749" i="2" s="1"/>
  <c r="Q2919" i="2"/>
  <c r="T2919" i="2" s="1"/>
  <c r="Q89" i="2"/>
  <c r="T89" i="2" s="1"/>
  <c r="Q88" i="2"/>
  <c r="T88" i="2" s="1"/>
  <c r="Q3435" i="2"/>
  <c r="Q3357" i="2"/>
  <c r="Q3358" i="2"/>
  <c r="Q3202" i="2"/>
  <c r="Q3203" i="2"/>
  <c r="Q3560" i="2"/>
  <c r="Q3039" i="2"/>
  <c r="Q2865" i="2"/>
  <c r="T2865" i="2" s="1"/>
  <c r="Q3173" i="2"/>
  <c r="T3173" i="2" s="1"/>
  <c r="Q2278" i="2"/>
  <c r="Q2280" i="2"/>
  <c r="Q1959" i="2"/>
  <c r="Q705" i="2"/>
  <c r="T705" i="2" s="1"/>
  <c r="Q796" i="2"/>
  <c r="T796" i="2" s="1"/>
  <c r="Q778" i="2"/>
  <c r="T778" i="2" s="1"/>
  <c r="Q711" i="2"/>
  <c r="T711" i="2" s="1"/>
  <c r="Q704" i="2"/>
  <c r="T704" i="2" s="1"/>
  <c r="Q725" i="2"/>
  <c r="T725" i="2" s="1"/>
  <c r="Q774" i="2"/>
  <c r="T774" i="2" s="1"/>
  <c r="Q720" i="2"/>
  <c r="T720" i="2" s="1"/>
  <c r="Q1296" i="2"/>
  <c r="T1296" i="2" s="1"/>
  <c r="Q3147" i="2"/>
  <c r="Q3577" i="2"/>
  <c r="T3577" i="2" s="1"/>
  <c r="Q2009" i="2"/>
  <c r="Q2562" i="2"/>
  <c r="Q278" i="2"/>
  <c r="Q669" i="2"/>
  <c r="Q219" i="2"/>
  <c r="Q261" i="2"/>
  <c r="Q194" i="2"/>
  <c r="T194" i="2" s="1"/>
  <c r="Q2387" i="2"/>
  <c r="T2387" i="2" s="1"/>
  <c r="Q3561" i="2"/>
  <c r="T3561" i="2" s="1"/>
  <c r="Q1166" i="2"/>
  <c r="T1166" i="2" s="1"/>
  <c r="Q3656" i="2"/>
  <c r="Q2386" i="2"/>
  <c r="T2386" i="2" s="1"/>
  <c r="Q3673" i="2"/>
  <c r="T3673" i="2" s="1"/>
  <c r="Q1294" i="2"/>
  <c r="T1294" i="2" s="1"/>
  <c r="Q1252" i="2"/>
  <c r="T1252" i="2" s="1"/>
  <c r="Q2231" i="2"/>
  <c r="T2231" i="2" s="1"/>
  <c r="Q3057" i="2"/>
  <c r="T3057" i="2" s="1"/>
  <c r="Q2839" i="2"/>
  <c r="T2839" i="2" s="1"/>
  <c r="Q2905" i="2"/>
  <c r="T2905" i="2" s="1"/>
  <c r="Q2479" i="2"/>
  <c r="T2479" i="2" s="1"/>
  <c r="Q1894" i="2"/>
  <c r="T1894" i="2" s="1"/>
  <c r="Q3279" i="2"/>
  <c r="T3279" i="2" s="1"/>
  <c r="Q2180" i="2"/>
  <c r="T2180" i="2" s="1"/>
  <c r="Q1721" i="2"/>
  <c r="T1721" i="2" s="1"/>
  <c r="Q2933" i="2"/>
  <c r="T2933" i="2" s="1"/>
  <c r="Q2810" i="2"/>
  <c r="T2810" i="2" s="1"/>
  <c r="Q1836" i="2"/>
  <c r="T1836" i="2" s="1"/>
  <c r="Q2861" i="2"/>
  <c r="T2861" i="2" s="1"/>
  <c r="Q2347" i="2"/>
  <c r="Q2908" i="2"/>
  <c r="T2908" i="2" s="1"/>
  <c r="Q3366" i="2"/>
  <c r="T3366" i="2" s="1"/>
  <c r="Q831" i="2"/>
  <c r="T831" i="2" s="1"/>
  <c r="Q1248" i="2"/>
  <c r="T1248" i="2" s="1"/>
  <c r="Q2069" i="2"/>
  <c r="T2069" i="2" s="1"/>
  <c r="Q1128" i="2"/>
  <c r="T1128" i="2" s="1"/>
  <c r="Q3765" i="2"/>
  <c r="T3765" i="2" s="1"/>
  <c r="Q3795" i="2"/>
  <c r="T3795" i="2" s="1"/>
  <c r="Q3702" i="2"/>
  <c r="T3702" i="2" s="1"/>
  <c r="Q3470" i="2"/>
  <c r="T3470" i="2" s="1"/>
  <c r="Q2046" i="2"/>
  <c r="Q3520" i="2"/>
  <c r="Q2137" i="2"/>
  <c r="Q70" i="2"/>
  <c r="T70" i="2" s="1"/>
  <c r="Q2023" i="2"/>
  <c r="T2023" i="2" s="1"/>
  <c r="Q3089" i="2"/>
  <c r="T3089" i="2" s="1"/>
  <c r="Q874" i="2"/>
  <c r="T874" i="2" s="1"/>
  <c r="Q875" i="2"/>
  <c r="T875" i="2" s="1"/>
  <c r="Q876" i="2"/>
  <c r="T876" i="2" s="1"/>
  <c r="Q3527" i="2"/>
  <c r="Q2191" i="2"/>
  <c r="Q3351" i="2"/>
  <c r="T3351" i="2" s="1"/>
  <c r="Q2314" i="2"/>
  <c r="Q1913" i="2"/>
  <c r="Q50" i="2"/>
  <c r="T50" i="2" s="1"/>
  <c r="Q1385" i="2"/>
  <c r="Q1067" i="2"/>
  <c r="T1067" i="2" s="1"/>
  <c r="Q3321" i="2"/>
  <c r="T3321" i="2" s="1"/>
  <c r="Q3541" i="2"/>
  <c r="Q3568" i="2"/>
  <c r="T3568" i="2" s="1"/>
  <c r="Q82" i="2"/>
  <c r="Q350" i="2"/>
  <c r="Q1532" i="2"/>
  <c r="Q571" i="2"/>
  <c r="Q1763" i="2"/>
  <c r="T1763" i="2" s="1"/>
  <c r="Q3759" i="2"/>
  <c r="T3759" i="2" s="1"/>
  <c r="Q3553" i="2"/>
  <c r="Q2007" i="2"/>
  <c r="Q3521" i="2"/>
  <c r="Q2493" i="2"/>
  <c r="T2493" i="2" s="1"/>
  <c r="Q3204" i="2"/>
  <c r="T3204" i="2" s="1"/>
  <c r="Q2163" i="2"/>
  <c r="T2163" i="2" s="1"/>
  <c r="Q1825" i="2"/>
  <c r="T1825" i="2" s="1"/>
  <c r="Q1824" i="2"/>
  <c r="T1824" i="2" s="1"/>
  <c r="Q1547" i="2"/>
  <c r="T1547" i="2" s="1"/>
  <c r="Q1434" i="2"/>
  <c r="Q1435" i="2"/>
  <c r="Q1356" i="2"/>
  <c r="Q2820" i="2"/>
  <c r="T2820" i="2" s="1"/>
  <c r="Q714" i="2"/>
  <c r="Q570" i="2"/>
  <c r="Q2757" i="2"/>
  <c r="Q940" i="2"/>
  <c r="Q3467" i="2"/>
  <c r="T3467" i="2" s="1"/>
  <c r="Q3359" i="2"/>
  <c r="Q1199" i="2"/>
  <c r="T1199" i="2" s="1"/>
  <c r="Q2780" i="2"/>
  <c r="T2780" i="2" s="1"/>
  <c r="Q2948" i="2"/>
  <c r="T2948" i="2" s="1"/>
  <c r="Q2748" i="2"/>
  <c r="Q3574" i="2"/>
  <c r="Q2002" i="2"/>
  <c r="Q2331" i="2"/>
  <c r="Q2011" i="2"/>
  <c r="Q2660" i="2"/>
  <c r="Q2232" i="2"/>
  <c r="Q2095" i="2"/>
  <c r="Q2966" i="2"/>
  <c r="T2966" i="2" s="1"/>
  <c r="Q2967" i="2"/>
  <c r="T2967" i="2" s="1"/>
  <c r="Q533" i="2"/>
  <c r="T533" i="2" s="1"/>
  <c r="Q1568" i="2"/>
  <c r="T1568" i="2" s="1"/>
  <c r="Q3040" i="2"/>
  <c r="Q1960" i="2"/>
  <c r="Q2348" i="2"/>
  <c r="Q3026" i="2"/>
  <c r="Q1263" i="2"/>
  <c r="T1263" i="2" s="1"/>
  <c r="Q2416" i="2"/>
  <c r="T2416" i="2" s="1"/>
  <c r="Q1823" i="2"/>
  <c r="Q3420" i="2"/>
  <c r="Q3421" i="2"/>
  <c r="Q2571" i="2"/>
  <c r="Q2019" i="2"/>
  <c r="Q3534" i="2"/>
  <c r="Q2174" i="2"/>
  <c r="Q2008" i="2"/>
  <c r="Q2843" i="2"/>
  <c r="Q1998" i="2"/>
  <c r="Q3029" i="2"/>
  <c r="Q3030" i="2"/>
  <c r="Q3143" i="2"/>
  <c r="T3143" i="2" s="1"/>
  <c r="Q3017" i="2"/>
  <c r="T3017" i="2" s="1"/>
  <c r="Q333" i="2"/>
  <c r="Q1095" i="2"/>
  <c r="Q3668" i="2"/>
  <c r="Q3200" i="2"/>
  <c r="Q3379" i="2"/>
  <c r="Q3354" i="2"/>
  <c r="Q3037" i="2"/>
  <c r="Q3287" i="2"/>
  <c r="T3287" i="2" s="1"/>
  <c r="Q2670" i="2"/>
  <c r="T2670" i="2" s="1"/>
  <c r="Q3681" i="2"/>
  <c r="T3681" i="2" s="1"/>
  <c r="Q3754" i="2"/>
  <c r="T3754" i="2" s="1"/>
  <c r="Q3758" i="2"/>
  <c r="T3758" i="2" s="1"/>
  <c r="Q3591" i="2"/>
  <c r="T3591" i="2" s="1"/>
  <c r="Q1473" i="2"/>
  <c r="T1473" i="2" s="1"/>
  <c r="Q1679" i="2"/>
  <c r="T1679" i="2" s="1"/>
  <c r="Q783" i="2"/>
  <c r="T783" i="2" s="1"/>
  <c r="Q776" i="2"/>
  <c r="T776" i="2" s="1"/>
  <c r="Q780" i="2"/>
  <c r="T780" i="2" s="1"/>
  <c r="Q782" i="2"/>
  <c r="T782" i="2" s="1"/>
  <c r="Q779" i="2"/>
  <c r="T779" i="2" s="1"/>
  <c r="Q3555" i="2"/>
  <c r="Q1335" i="2"/>
  <c r="T1335" i="2" s="1"/>
  <c r="Q2897" i="2"/>
  <c r="T2897" i="2" s="1"/>
  <c r="Q951" i="2"/>
  <c r="T951" i="2" s="1"/>
  <c r="Q2029" i="2"/>
  <c r="Q2075" i="2"/>
  <c r="Q1091" i="2"/>
  <c r="T1091" i="2" s="1"/>
  <c r="Q3129" i="2"/>
  <c r="T3129" i="2" s="1"/>
  <c r="Q2358" i="2"/>
  <c r="T2358" i="2" s="1"/>
  <c r="Q3552" i="2"/>
  <c r="Q3197" i="2"/>
  <c r="T3197" i="2" s="1"/>
  <c r="Q1961" i="2"/>
  <c r="Q1068" i="2"/>
  <c r="Q2328" i="2"/>
  <c r="T2328" i="2" s="1"/>
  <c r="Q3224" i="2"/>
  <c r="T3224" i="2" s="1"/>
  <c r="Q2147" i="2"/>
  <c r="T2147" i="2" s="1"/>
  <c r="Q737" i="2"/>
  <c r="Q2012" i="2"/>
  <c r="Q2266" i="2"/>
  <c r="Q1548" i="2"/>
  <c r="Q596" i="2"/>
  <c r="Q1338" i="2"/>
  <c r="T1338" i="2" s="1"/>
  <c r="Q2821" i="2"/>
  <c r="T2821" i="2" s="1"/>
  <c r="Q3363" i="2"/>
  <c r="T3363" i="2" s="1"/>
  <c r="Q1235" i="2"/>
  <c r="T1235" i="2" s="1"/>
  <c r="Q1245" i="2"/>
  <c r="T1245" i="2" s="1"/>
  <c r="Q1320" i="2"/>
  <c r="T1320" i="2" s="1"/>
  <c r="Q2185" i="2"/>
  <c r="Q3101" i="2"/>
  <c r="T3101" i="2" s="1"/>
  <c r="Q3841" i="2"/>
  <c r="T3841" i="2" s="1"/>
  <c r="Q3866" i="2"/>
  <c r="T3866" i="2" s="1"/>
  <c r="Q3862" i="2"/>
  <c r="T3862" i="2" s="1"/>
  <c r="Q3861" i="2"/>
  <c r="T3861" i="2" s="1"/>
  <c r="Q1474" i="2"/>
  <c r="T1474" i="2" s="1"/>
  <c r="Q1206" i="2"/>
  <c r="Q1962" i="2"/>
  <c r="Q1207" i="2"/>
  <c r="Q573" i="2"/>
  <c r="Q152" i="2"/>
  <c r="T152" i="2" s="1"/>
  <c r="Q409" i="2"/>
  <c r="Q547" i="2"/>
  <c r="Q2068" i="2"/>
  <c r="Q244" i="2"/>
  <c r="Q279" i="2"/>
  <c r="T279" i="2" s="1"/>
  <c r="Q582" i="2"/>
  <c r="T582" i="2" s="1"/>
  <c r="Q738" i="2"/>
  <c r="Q1208" i="2"/>
  <c r="Q1209" i="2"/>
  <c r="Q1963" i="2"/>
  <c r="T1963" i="2" s="1"/>
  <c r="Q1246" i="2"/>
  <c r="T1246" i="2" s="1"/>
  <c r="Q3021" i="2"/>
  <c r="Q199" i="2"/>
  <c r="T199" i="2" s="1"/>
  <c r="Q250" i="2"/>
  <c r="T250" i="2" s="1"/>
  <c r="Q1210" i="2"/>
  <c r="Q3022" i="2"/>
  <c r="T3022" i="2" s="1"/>
  <c r="Q3023" i="2"/>
  <c r="T3023" i="2" s="1"/>
  <c r="Q3024" i="2"/>
  <c r="T3024" i="2" s="1"/>
  <c r="Q3867" i="2"/>
  <c r="T3867" i="2" s="1"/>
  <c r="Q3868" i="2"/>
  <c r="T3868" i="2" s="1"/>
  <c r="Q3869" i="2"/>
  <c r="T3869" i="2" s="1"/>
  <c r="Q3870" i="2"/>
  <c r="T3870" i="2" s="1"/>
  <c r="Q3871" i="2"/>
  <c r="T3871" i="2" s="1"/>
  <c r="Q3872" i="2"/>
  <c r="T3872" i="2" s="1"/>
  <c r="Q3873" i="2"/>
  <c r="T3873" i="2" s="1"/>
  <c r="Q3874" i="2"/>
  <c r="T3874" i="2" s="1"/>
  <c r="Q3875" i="2"/>
  <c r="T3875" i="2" s="1"/>
  <c r="Q3876" i="2"/>
  <c r="T3876" i="2" s="1"/>
  <c r="Q3877" i="2"/>
  <c r="T3877" i="2" s="1"/>
  <c r="Q3878" i="2"/>
  <c r="T3878" i="2" s="1"/>
  <c r="Q3879" i="2"/>
  <c r="T3879" i="2" s="1"/>
  <c r="Q3880" i="2"/>
  <c r="T3880" i="2" s="1"/>
  <c r="Q3881" i="2"/>
  <c r="T3881" i="2" s="1"/>
  <c r="Q3882" i="2"/>
  <c r="T3882" i="2" s="1"/>
  <c r="Q3883" i="2"/>
  <c r="T3883" i="2" s="1"/>
  <c r="Q3884" i="2"/>
  <c r="T3884" i="2" s="1"/>
  <c r="Q3885" i="2"/>
  <c r="T3885" i="2" s="1"/>
  <c r="Q3886" i="2"/>
  <c r="T3886" i="2" s="1"/>
  <c r="Q3887" i="2"/>
  <c r="T3887" i="2" s="1"/>
  <c r="Q3888" i="2"/>
  <c r="T3888" i="2" s="1"/>
  <c r="Q3889" i="2"/>
  <c r="T3889" i="2" s="1"/>
  <c r="Q3890" i="2"/>
  <c r="T3890" i="2" s="1"/>
  <c r="Q3891" i="2"/>
  <c r="T3891" i="2" s="1"/>
  <c r="Q3892" i="2"/>
  <c r="T3892" i="2" s="1"/>
  <c r="Q3893" i="2"/>
  <c r="T3893" i="2" s="1"/>
  <c r="Q3894" i="2"/>
  <c r="T3894" i="2" s="1"/>
  <c r="Q3895" i="2"/>
  <c r="T3895" i="2" s="1"/>
  <c r="Q3896" i="2"/>
  <c r="T3896" i="2" s="1"/>
  <c r="Q3897" i="2"/>
  <c r="T3897" i="2" s="1"/>
  <c r="Q3898" i="2"/>
  <c r="T3898" i="2" s="1"/>
  <c r="Q3899" i="2"/>
  <c r="T3899" i="2" s="1"/>
  <c r="Q3900" i="2"/>
  <c r="T3900" i="2" s="1"/>
  <c r="Q3901" i="2"/>
  <c r="T3901" i="2" s="1"/>
  <c r="Q3902" i="2"/>
  <c r="T3902" i="2" s="1"/>
  <c r="Q3903" i="2"/>
  <c r="T3903" i="2" s="1"/>
  <c r="Q3904" i="2"/>
  <c r="T3904" i="2" s="1"/>
  <c r="Q3905" i="2"/>
  <c r="T3905" i="2" s="1"/>
  <c r="Q3906" i="2"/>
  <c r="T3906" i="2" s="1"/>
  <c r="Q3907" i="2"/>
  <c r="T3907" i="2" s="1"/>
  <c r="Q3908" i="2"/>
  <c r="T3908" i="2" s="1"/>
  <c r="Q3909" i="2"/>
  <c r="T3909" i="2" s="1"/>
  <c r="Q3910" i="2"/>
  <c r="T3910" i="2" s="1"/>
  <c r="Q3911" i="2"/>
  <c r="T3911" i="2" s="1"/>
  <c r="Q3912" i="2"/>
  <c r="T3912" i="2" s="1"/>
  <c r="Q3913" i="2"/>
  <c r="T3913" i="2" s="1"/>
  <c r="Q3914" i="2"/>
  <c r="T3914" i="2" s="1"/>
  <c r="Q3915" i="2"/>
  <c r="T3915" i="2" s="1"/>
  <c r="Q3916" i="2"/>
  <c r="T3916" i="2" s="1"/>
  <c r="Q3917" i="2"/>
  <c r="T3917" i="2" s="1"/>
  <c r="Q3918" i="2"/>
  <c r="T3918" i="2" s="1"/>
  <c r="Q3919" i="2"/>
  <c r="T3919" i="2" s="1"/>
  <c r="Q3920" i="2"/>
  <c r="T3920" i="2" s="1"/>
  <c r="Q3921" i="2"/>
  <c r="T3921" i="2" s="1"/>
  <c r="Q3922" i="2"/>
  <c r="T3922" i="2" s="1"/>
  <c r="Q3923" i="2"/>
  <c r="T3923" i="2" s="1"/>
  <c r="Q3924" i="2"/>
  <c r="T3924" i="2" s="1"/>
  <c r="Q3925" i="2"/>
  <c r="T3925" i="2" s="1"/>
  <c r="Q3926" i="2"/>
  <c r="T3926" i="2" s="1"/>
  <c r="Q3927" i="2"/>
  <c r="T3927" i="2" s="1"/>
  <c r="Q3928" i="2"/>
  <c r="T3928" i="2" s="1"/>
  <c r="Q3929" i="2"/>
  <c r="T3929" i="2" s="1"/>
  <c r="Q3930" i="2"/>
  <c r="T3930" i="2" s="1"/>
  <c r="Q3931" i="2"/>
  <c r="T3931" i="2" s="1"/>
  <c r="Q3932" i="2"/>
  <c r="T3932" i="2" s="1"/>
  <c r="Q3933" i="2"/>
  <c r="T3933" i="2" s="1"/>
  <c r="Q3934" i="2"/>
  <c r="T3934" i="2" s="1"/>
  <c r="Q3935" i="2"/>
  <c r="T3935" i="2" s="1"/>
  <c r="Q3936" i="2"/>
  <c r="T3936" i="2" s="1"/>
  <c r="Q3937" i="2"/>
  <c r="T3937" i="2" s="1"/>
  <c r="Q3938" i="2"/>
  <c r="T3938" i="2" s="1"/>
  <c r="Q3939" i="2"/>
  <c r="T3939" i="2" s="1"/>
  <c r="Q3940" i="2"/>
  <c r="T3940" i="2" s="1"/>
  <c r="Q3941" i="2"/>
  <c r="T3941" i="2" s="1"/>
  <c r="Q3942" i="2"/>
  <c r="T3942" i="2" s="1"/>
  <c r="Q3943" i="2"/>
  <c r="T3943" i="2" s="1"/>
  <c r="Q3944" i="2"/>
  <c r="T3944" i="2" s="1"/>
  <c r="Q3945" i="2"/>
  <c r="T3945" i="2" s="1"/>
  <c r="Q3946" i="2"/>
  <c r="T3946" i="2" s="1"/>
  <c r="Q195" i="2"/>
  <c r="Q3830" i="2"/>
  <c r="T3830" i="2" s="1"/>
  <c r="Q2216" i="2"/>
  <c r="T2216" i="2" s="1"/>
  <c r="Q2696" i="2"/>
  <c r="T2696" i="2" s="1"/>
  <c r="Q1826" i="2"/>
  <c r="T1826" i="2" s="1"/>
  <c r="Q2857" i="2"/>
  <c r="T2857" i="2" s="1"/>
  <c r="Q2635" i="2"/>
  <c r="T2635" i="2" s="1"/>
  <c r="Q3782" i="2"/>
  <c r="T3782" i="2" s="1"/>
  <c r="Q3811" i="2"/>
  <c r="T3811" i="2" s="1"/>
  <c r="Q3678" i="2"/>
  <c r="T3678" i="2" s="1"/>
  <c r="Q3801" i="2"/>
  <c r="T3801" i="2" s="1"/>
  <c r="Q2811" i="2"/>
  <c r="T2811" i="2" s="1"/>
  <c r="Q1785" i="2"/>
  <c r="T1785" i="2" s="1"/>
  <c r="Q1471" i="2"/>
  <c r="T1471" i="2" s="1"/>
  <c r="Q3448" i="2"/>
  <c r="T3448" i="2" s="1"/>
  <c r="Q2107" i="2"/>
  <c r="T2107" i="2" s="1"/>
  <c r="Q64" i="2"/>
  <c r="T64" i="2" s="1"/>
  <c r="Q1692" i="2"/>
  <c r="T1692" i="2" s="1"/>
  <c r="Q206" i="2"/>
  <c r="T206" i="2" s="1"/>
  <c r="Q1355" i="2"/>
  <c r="T1355" i="2" s="1"/>
  <c r="Q74" i="2"/>
  <c r="Q108" i="2"/>
  <c r="Q663" i="2"/>
  <c r="Q47" i="2"/>
  <c r="Q44" i="2"/>
  <c r="Q1030" i="2"/>
  <c r="T1030" i="2" s="1"/>
  <c r="Q155" i="2"/>
  <c r="T155" i="2" s="1"/>
  <c r="Q681" i="2"/>
  <c r="T681" i="2" s="1"/>
  <c r="Q3698" i="2"/>
  <c r="T3698" i="2" s="1"/>
  <c r="Q3670" i="2"/>
  <c r="T3670" i="2" s="1"/>
  <c r="Q3134" i="2"/>
  <c r="T3134" i="2" s="1"/>
  <c r="Q3636" i="2"/>
  <c r="T3636" i="2" s="1"/>
  <c r="Q3671" i="2"/>
  <c r="T3671" i="2" s="1"/>
  <c r="Q1717" i="2"/>
  <c r="T1717" i="2" s="1"/>
  <c r="Q3145" i="2"/>
  <c r="T3145" i="2" s="1"/>
  <c r="Q2930" i="2"/>
  <c r="T2930" i="2" s="1"/>
  <c r="Q3108" i="2"/>
  <c r="T3108" i="2" s="1"/>
  <c r="Q2755" i="2"/>
  <c r="T2755" i="2" s="1"/>
  <c r="Q48" i="2"/>
  <c r="T48" i="2" s="1"/>
  <c r="Q2466" i="2"/>
  <c r="T2466" i="2" s="1"/>
  <c r="Q3764" i="2"/>
  <c r="T3764" i="2" s="1"/>
  <c r="Q3605" i="2"/>
  <c r="T3605" i="2" s="1"/>
  <c r="Q3438" i="2"/>
  <c r="T3438" i="2" s="1"/>
  <c r="Q3172" i="2"/>
  <c r="T3172" i="2" s="1"/>
  <c r="Q2057" i="2"/>
  <c r="T2057" i="2" s="1"/>
  <c r="Q1288" i="2"/>
  <c r="T1288" i="2" s="1"/>
  <c r="Q2442" i="2"/>
  <c r="T2442" i="2" s="1"/>
  <c r="Q2913" i="2"/>
  <c r="T2913" i="2" s="1"/>
  <c r="Q3797" i="2"/>
  <c r="T3797" i="2" s="1"/>
  <c r="Q1253" i="2"/>
  <c r="T1253" i="2" s="1"/>
  <c r="Q3805" i="2"/>
  <c r="T3805" i="2" s="1"/>
  <c r="Q3693" i="2"/>
  <c r="T3693" i="2" s="1"/>
  <c r="Q3308" i="2"/>
  <c r="T3308" i="2" s="1"/>
  <c r="Q3676" i="2"/>
  <c r="T3676" i="2" s="1"/>
  <c r="Q3742" i="2"/>
  <c r="T3742" i="2" s="1"/>
  <c r="Q3471" i="2"/>
  <c r="T3471" i="2" s="1"/>
  <c r="Q3352" i="2"/>
  <c r="T3352" i="2" s="1"/>
  <c r="Q1711" i="2"/>
  <c r="T1711" i="2" s="1"/>
  <c r="Q3498" i="2"/>
  <c r="T3498" i="2" s="1"/>
  <c r="Q3839" i="2"/>
  <c r="T3839" i="2" s="1"/>
  <c r="Q2869" i="2"/>
  <c r="T2869" i="2" s="1"/>
  <c r="Q3105" i="2"/>
  <c r="T3105" i="2" s="1"/>
  <c r="Q1594" i="2"/>
  <c r="T1594" i="2" s="1"/>
  <c r="Q3581" i="2"/>
  <c r="T3581" i="2" s="1"/>
  <c r="Q3838" i="2"/>
  <c r="T3838" i="2" s="1"/>
  <c r="Q275" i="2"/>
  <c r="T275" i="2" s="1"/>
  <c r="Q491" i="2"/>
  <c r="T491" i="2" s="1"/>
  <c r="Q1328" i="2"/>
  <c r="T1328" i="2" s="1"/>
  <c r="Q1326" i="2"/>
  <c r="T1326" i="2" s="1"/>
  <c r="Q605" i="2"/>
  <c r="T605" i="2" s="1"/>
  <c r="Q312" i="2"/>
  <c r="T312" i="2" s="1"/>
  <c r="Q672" i="2"/>
  <c r="T672" i="2" s="1"/>
  <c r="Q531" i="2"/>
  <c r="T531" i="2" s="1"/>
  <c r="Q185" i="2"/>
  <c r="Q186" i="2"/>
  <c r="Q20" i="2"/>
  <c r="Q19" i="2"/>
  <c r="Q1334" i="2"/>
  <c r="T1334" i="2" s="1"/>
  <c r="Q1759" i="2"/>
  <c r="T1759" i="2" s="1"/>
  <c r="Q430" i="2"/>
  <c r="Q1432" i="2"/>
  <c r="Q1905" i="2"/>
  <c r="Q566" i="2"/>
  <c r="Q283" i="2"/>
  <c r="Q1977" i="2"/>
  <c r="Q1974" i="2"/>
  <c r="Q1975" i="2"/>
  <c r="Q1976" i="2"/>
  <c r="Q1479" i="2"/>
  <c r="Q1967" i="2"/>
  <c r="Q1984" i="2"/>
  <c r="Q3025" i="2"/>
  <c r="Q865" i="2"/>
  <c r="Q1215" i="2"/>
  <c r="Q685" i="2"/>
  <c r="Q1980" i="2"/>
  <c r="Q1981" i="2"/>
  <c r="Q2269" i="2"/>
  <c r="Q1982" i="2"/>
  <c r="Q1972" i="2"/>
  <c r="Q1973" i="2"/>
  <c r="Q740" i="2"/>
  <c r="Q1075" i="2"/>
  <c r="Q1983" i="2"/>
  <c r="Q3720" i="2"/>
  <c r="T3720" i="2" s="1"/>
  <c r="Q877" i="2"/>
  <c r="T877" i="2" s="1"/>
  <c r="Q2379" i="2"/>
  <c r="T2379" i="2" s="1"/>
  <c r="Q160" i="2"/>
  <c r="T160" i="2" s="1"/>
  <c r="Q307" i="2"/>
  <c r="T307" i="2" s="1"/>
  <c r="Q665" i="2"/>
  <c r="T665" i="2" s="1"/>
  <c r="Q1310" i="2"/>
  <c r="T1310" i="2" s="1"/>
  <c r="Q1352" i="2"/>
  <c r="T1352" i="2" s="1"/>
  <c r="Q1530" i="2"/>
  <c r="T1530" i="2" s="1"/>
  <c r="Q2192" i="2"/>
  <c r="T2192" i="2" s="1"/>
  <c r="Q3402" i="2"/>
  <c r="T3402" i="2" s="1"/>
  <c r="Q2533" i="2"/>
  <c r="T2533" i="2" s="1"/>
  <c r="Q298" i="2"/>
  <c r="T298" i="2" s="1"/>
  <c r="Q2106" i="2"/>
  <c r="T2106" i="2" s="1"/>
  <c r="Q80" i="2"/>
  <c r="T80" i="2" s="1"/>
  <c r="Q1593" i="2"/>
  <c r="T1593" i="2" s="1"/>
  <c r="Q1138" i="2"/>
  <c r="T1138" i="2" s="1"/>
  <c r="Q1173" i="2"/>
  <c r="T1173" i="2" s="1"/>
  <c r="Q1742" i="2"/>
  <c r="T1742" i="2" s="1"/>
  <c r="Q1297" i="2"/>
  <c r="T1297" i="2" s="1"/>
  <c r="Q606" i="2"/>
  <c r="T606" i="2" s="1"/>
  <c r="Q622" i="2"/>
  <c r="T622" i="2" s="1"/>
  <c r="Q1250" i="2"/>
  <c r="T1250" i="2" s="1"/>
  <c r="Q753" i="2"/>
  <c r="T753" i="2" s="1"/>
  <c r="Q1172" i="2"/>
  <c r="T1172" i="2" s="1"/>
  <c r="Q1437" i="2"/>
  <c r="T1437" i="2" s="1"/>
  <c r="Q1938" i="2"/>
  <c r="T1938" i="2" s="1"/>
  <c r="Q3164" i="2"/>
  <c r="Q988" i="2"/>
  <c r="Q169" i="2"/>
  <c r="Q567" i="2"/>
  <c r="Q459" i="2"/>
  <c r="Q1055" i="2"/>
  <c r="Q3418" i="2"/>
  <c r="Z1297" i="1"/>
  <c r="AB1297" i="1" s="1"/>
  <c r="Z818" i="1"/>
  <c r="AB818" i="1" s="1"/>
  <c r="Z766" i="1"/>
  <c r="AB766" i="1" s="1"/>
  <c r="Z542" i="1"/>
  <c r="AB542" i="1" s="1"/>
  <c r="Z436" i="1"/>
  <c r="AB436" i="1" s="1"/>
  <c r="Z707" i="1"/>
  <c r="AB707" i="1" s="1"/>
  <c r="Z1223" i="1"/>
  <c r="AB1223" i="1" s="1"/>
  <c r="Z1153" i="1"/>
  <c r="AB1153" i="1" s="1"/>
  <c r="Z687" i="1"/>
  <c r="AB687" i="1" s="1"/>
  <c r="Z671" i="1"/>
  <c r="AB671" i="1" s="1"/>
  <c r="Z1131" i="1"/>
  <c r="AB1131" i="1" s="1"/>
  <c r="Z344" i="1"/>
  <c r="AB344" i="1" s="1"/>
  <c r="Z223" i="1"/>
  <c r="AB223" i="1" s="1"/>
  <c r="Z237" i="1"/>
  <c r="AB237" i="1" s="1"/>
  <c r="Z277" i="1"/>
  <c r="AB277" i="1" s="1"/>
  <c r="Z227" i="1"/>
  <c r="AB227" i="1" s="1"/>
  <c r="Z170" i="1"/>
  <c r="AB170" i="1" s="1"/>
  <c r="Z329" i="1"/>
  <c r="AB329" i="1" s="1"/>
  <c r="Z1102" i="1"/>
  <c r="AB1102" i="1" s="1"/>
  <c r="Z697" i="1"/>
  <c r="AB697" i="1" s="1"/>
  <c r="Z530" i="1"/>
  <c r="AB530" i="1" s="1"/>
  <c r="Z191" i="1"/>
  <c r="AB191" i="1" s="1"/>
  <c r="Z256" i="1"/>
  <c r="AB256" i="1" s="1"/>
  <c r="Z186" i="1"/>
  <c r="AB186" i="1" s="1"/>
  <c r="Z194" i="1"/>
  <c r="AB194" i="1" s="1"/>
  <c r="Z231" i="1"/>
  <c r="AB231" i="1" s="1"/>
  <c r="Z190" i="1"/>
  <c r="AB190" i="1" s="1"/>
  <c r="Z193" i="1"/>
  <c r="AB193" i="1" s="1"/>
  <c r="Z204" i="1"/>
  <c r="AB204" i="1" s="1"/>
  <c r="Z81" i="1"/>
  <c r="AB81" i="1" s="1"/>
  <c r="Z209" i="1"/>
  <c r="AB209" i="1" s="1"/>
  <c r="Z261" i="1"/>
  <c r="AB261" i="1" s="1"/>
  <c r="Z163" i="1"/>
  <c r="AB163" i="1" s="1"/>
  <c r="Z392" i="1"/>
  <c r="AB392" i="1" s="1"/>
  <c r="Z302" i="1"/>
  <c r="AB302" i="1" s="1"/>
  <c r="Z303" i="1"/>
  <c r="AB303" i="1" s="1"/>
  <c r="Z121" i="1"/>
  <c r="AB121" i="1" s="1"/>
  <c r="Z820" i="1"/>
  <c r="AB820" i="1" s="1"/>
  <c r="Z103" i="1"/>
  <c r="AB103" i="1" s="1"/>
  <c r="Z933" i="1"/>
  <c r="AB933" i="1" s="1"/>
  <c r="Z960" i="1"/>
  <c r="AB960" i="1" s="1"/>
  <c r="Z24" i="1"/>
  <c r="AB24" i="1" s="1"/>
  <c r="Z27" i="1"/>
  <c r="AB27" i="1" s="1"/>
  <c r="Z368" i="1"/>
  <c r="AB368" i="1" s="1"/>
  <c r="Z265" i="1"/>
  <c r="AB265" i="1" s="1"/>
  <c r="Z1264" i="1"/>
  <c r="AB1264" i="1" s="1"/>
  <c r="Z1298" i="1"/>
  <c r="AB1298" i="1" s="1"/>
  <c r="Z1265" i="1"/>
  <c r="AB1265" i="1" s="1"/>
  <c r="Z1327" i="1"/>
  <c r="AB1327" i="1" s="1"/>
  <c r="Z1299" i="1"/>
  <c r="AB1299" i="1" s="1"/>
  <c r="Z1212" i="1"/>
  <c r="AB1212" i="1" s="1"/>
  <c r="Z1266" i="1"/>
  <c r="AB1266" i="1" s="1"/>
  <c r="Z1181" i="1"/>
  <c r="AB1181" i="1" s="1"/>
  <c r="Z453" i="1"/>
  <c r="AB453" i="1" s="1"/>
  <c r="Z663" i="1"/>
  <c r="AB663" i="1" s="1"/>
  <c r="Z351" i="1"/>
  <c r="AB351" i="1" s="1"/>
  <c r="Z1224" i="1"/>
  <c r="AB1224" i="1" s="1"/>
  <c r="Z1279" i="1"/>
  <c r="AB1279" i="1" s="1"/>
  <c r="Z1182" i="1"/>
  <c r="AB1182" i="1" s="1"/>
  <c r="Z1235" i="1"/>
  <c r="AB1235" i="1" s="1"/>
  <c r="Z1159" i="1"/>
  <c r="AB1159" i="1" s="1"/>
  <c r="Z1103" i="1"/>
  <c r="AB1103" i="1" s="1"/>
  <c r="Z1125" i="1"/>
  <c r="AB1125" i="1" s="1"/>
  <c r="Z1328" i="1"/>
  <c r="AB1328" i="1" s="1"/>
  <c r="Z825" i="1"/>
  <c r="AB825" i="1" s="1"/>
  <c r="Z1329" i="1"/>
  <c r="AB1329" i="1" s="1"/>
  <c r="Z1300" i="1"/>
  <c r="AB1300" i="1" s="1"/>
  <c r="Z1330" i="1"/>
  <c r="AB1330" i="1" s="1"/>
  <c r="Z819" i="1"/>
  <c r="AB819" i="1" s="1"/>
  <c r="Z836" i="1"/>
  <c r="AB836" i="1" s="1"/>
  <c r="Z660" i="1"/>
  <c r="AB660" i="1" s="1"/>
  <c r="Z934" i="1"/>
  <c r="AB934" i="1" s="1"/>
  <c r="Z1166" i="1"/>
  <c r="AB1166" i="1" s="1"/>
  <c r="Z1203" i="1"/>
  <c r="AB1203" i="1" s="1"/>
  <c r="Z1132" i="1"/>
  <c r="AB1132" i="1" s="1"/>
  <c r="Z880" i="1"/>
  <c r="AB880" i="1" s="1"/>
  <c r="Z937" i="1"/>
  <c r="AB937" i="1" s="1"/>
  <c r="Z1018" i="1"/>
  <c r="AB1018" i="1" s="1"/>
  <c r="Z1013" i="1"/>
  <c r="AB1013" i="1" s="1"/>
  <c r="Z1016" i="1"/>
  <c r="AB1016" i="1" s="1"/>
  <c r="Z788" i="1"/>
  <c r="AB788" i="1" s="1"/>
  <c r="Z994" i="1"/>
  <c r="AB994" i="1" s="1"/>
  <c r="Z1183" i="1"/>
  <c r="AB1183" i="1" s="1"/>
  <c r="Z2" i="1"/>
  <c r="AB2" i="1" s="1"/>
  <c r="Z620" i="1"/>
  <c r="AB620" i="1" s="1"/>
  <c r="Z855" i="1"/>
  <c r="AB855" i="1" s="1"/>
  <c r="Z789" i="1"/>
  <c r="AB789" i="1" s="1"/>
  <c r="Z751" i="1"/>
  <c r="AB751" i="1" s="1"/>
  <c r="Z468" i="1"/>
  <c r="AB468" i="1" s="1"/>
  <c r="Z548" i="1"/>
  <c r="AB548" i="1" s="1"/>
  <c r="Z311" i="1"/>
  <c r="AB311" i="1" s="1"/>
  <c r="Z561" i="1"/>
  <c r="AB561" i="1" s="1"/>
  <c r="Z317" i="1"/>
  <c r="AB317" i="1" s="1"/>
  <c r="Z279" i="1"/>
  <c r="AB279" i="1" s="1"/>
  <c r="Z1242" i="1"/>
  <c r="AB1242" i="1" s="1"/>
  <c r="Z711" i="1"/>
  <c r="AB711" i="1" s="1"/>
  <c r="Z1119" i="1"/>
  <c r="AB1119" i="1" s="1"/>
  <c r="Z938" i="1"/>
  <c r="AB938" i="1" s="1"/>
  <c r="Z522" i="1"/>
  <c r="AB522" i="1" s="1"/>
  <c r="Z360" i="1"/>
  <c r="AB360" i="1" s="1"/>
  <c r="Z488" i="1"/>
  <c r="AB488" i="1" s="1"/>
  <c r="Z427" i="1"/>
  <c r="AB427" i="1" s="1"/>
  <c r="Z425" i="1"/>
  <c r="AB425" i="1" s="1"/>
  <c r="Z651" i="1"/>
  <c r="AB651" i="1" s="1"/>
  <c r="Z729" i="1"/>
  <c r="AB729" i="1" s="1"/>
  <c r="Z1243" i="1"/>
  <c r="AB1243" i="1" s="1"/>
  <c r="Z397" i="1"/>
  <c r="AB397" i="1" s="1"/>
  <c r="Z464" i="1"/>
  <c r="AB464" i="1" s="1"/>
  <c r="Z712" i="1"/>
  <c r="AB712" i="1" s="1"/>
  <c r="Z698" i="1"/>
  <c r="AB698" i="1" s="1"/>
  <c r="Z276" i="1"/>
  <c r="AB276" i="1" s="1"/>
  <c r="Z290" i="1"/>
  <c r="AB290" i="1" s="1"/>
  <c r="Z259" i="1"/>
  <c r="AB259" i="1" s="1"/>
  <c r="Z275" i="1"/>
  <c r="AB275" i="1" s="1"/>
  <c r="Z491" i="1"/>
  <c r="AB491" i="1" s="1"/>
  <c r="Z333" i="1"/>
  <c r="AB333" i="1" s="1"/>
  <c r="Z1244" i="1"/>
  <c r="AB1244" i="1" s="1"/>
  <c r="Z369" i="1"/>
  <c r="AB369" i="1" s="1"/>
  <c r="Z411" i="1"/>
  <c r="AB411" i="1" s="1"/>
  <c r="Z469" i="1"/>
  <c r="AB469" i="1" s="1"/>
  <c r="Z805" i="1"/>
  <c r="AB805" i="1" s="1"/>
  <c r="Z782" i="1"/>
  <c r="AB782" i="1" s="1"/>
  <c r="Z841" i="1"/>
  <c r="AB841" i="1" s="1"/>
  <c r="Z470" i="1"/>
  <c r="AB470" i="1" s="1"/>
  <c r="Z1019" i="1"/>
  <c r="AB1019" i="1" s="1"/>
  <c r="Z602" i="1"/>
  <c r="AB602" i="1" s="1"/>
  <c r="Z506" i="1"/>
  <c r="AB506" i="1" s="1"/>
  <c r="Z802" i="1"/>
  <c r="AB802" i="1" s="1"/>
  <c r="Z498" i="1"/>
  <c r="AB498" i="1" s="1"/>
  <c r="Z759" i="1"/>
  <c r="AB759" i="1" s="1"/>
  <c r="Z756" i="1"/>
  <c r="AB756" i="1" s="1"/>
  <c r="Z753" i="1"/>
  <c r="AB753" i="1" s="1"/>
  <c r="Z1280" i="1"/>
  <c r="AB1280" i="1" s="1"/>
  <c r="Z1184" i="1"/>
  <c r="AB1184" i="1" s="1"/>
  <c r="Z285" i="1"/>
  <c r="AB285" i="1" s="1"/>
  <c r="Z1060" i="1"/>
  <c r="AB1060" i="1" s="1"/>
  <c r="Z1020" i="1"/>
  <c r="AB1020" i="1" s="1"/>
  <c r="Z489" i="1"/>
  <c r="AB489" i="1" s="1"/>
  <c r="Z1133" i="1"/>
  <c r="AB1133" i="1" s="1"/>
  <c r="Z1004" i="1"/>
  <c r="AB1004" i="1" s="1"/>
  <c r="Z1134" i="1"/>
  <c r="AB1134" i="1" s="1"/>
  <c r="Z1104" i="1"/>
  <c r="AB1104" i="1" s="1"/>
  <c r="Z1213" i="1"/>
  <c r="AB1213" i="1" s="1"/>
  <c r="Z892" i="1"/>
  <c r="AB892" i="1" s="1"/>
  <c r="Z908" i="1"/>
  <c r="AB908" i="1" s="1"/>
  <c r="Z713" i="1"/>
  <c r="AB713" i="1" s="1"/>
  <c r="Z617" i="1"/>
  <c r="AB617" i="1" s="1"/>
  <c r="Z808" i="1"/>
  <c r="AB808" i="1" s="1"/>
  <c r="Z1032" i="1"/>
  <c r="AB1032" i="1" s="1"/>
  <c r="Z1084" i="1"/>
  <c r="AB1084" i="1" s="1"/>
  <c r="Z995" i="1"/>
  <c r="AB995" i="1" s="1"/>
  <c r="Z180" i="1"/>
  <c r="AB180" i="1" s="1"/>
  <c r="Z752" i="1"/>
  <c r="AB752" i="1" s="1"/>
  <c r="Z939" i="1"/>
  <c r="AB939" i="1" s="1"/>
  <c r="Z270" i="1"/>
  <c r="AB270" i="1" s="1"/>
  <c r="Z1005" i="1"/>
  <c r="AB1005" i="1" s="1"/>
  <c r="Z1204" i="1"/>
  <c r="AB1204" i="1" s="1"/>
  <c r="Z1160" i="1"/>
  <c r="AB1160" i="1" s="1"/>
  <c r="Z1214" i="1"/>
  <c r="AB1214" i="1" s="1"/>
  <c r="Z821" i="1"/>
  <c r="AB821" i="1" s="1"/>
  <c r="Z647" i="1"/>
  <c r="AB647" i="1" s="1"/>
  <c r="Z1021" i="1"/>
  <c r="AB1021" i="1" s="1"/>
  <c r="Z1105" i="1"/>
  <c r="AB1105" i="1" s="1"/>
  <c r="Z634" i="1"/>
  <c r="AB634" i="1" s="1"/>
  <c r="Z882" i="1"/>
  <c r="AB882" i="1" s="1"/>
  <c r="Z289" i="1"/>
  <c r="AB289" i="1" s="1"/>
  <c r="Z971" i="1"/>
  <c r="AB971" i="1" s="1"/>
  <c r="Z996" i="1"/>
  <c r="AB996" i="1" s="1"/>
  <c r="Z1167" i="1"/>
  <c r="AB1167" i="1" s="1"/>
  <c r="Z1225" i="1"/>
  <c r="AB1225" i="1" s="1"/>
  <c r="Z764" i="1"/>
  <c r="AB764" i="1" s="1"/>
  <c r="Z842" i="1"/>
  <c r="AB842" i="1" s="1"/>
  <c r="Z765" i="1"/>
  <c r="AB765" i="1" s="1"/>
  <c r="Z264" i="1"/>
  <c r="AB264" i="1" s="1"/>
  <c r="Z972" i="1"/>
  <c r="AB972" i="1" s="1"/>
  <c r="Z953" i="1"/>
  <c r="AB953" i="1" s="1"/>
  <c r="Z1010" i="1"/>
  <c r="AB1010" i="1" s="1"/>
  <c r="Z1301" i="1"/>
  <c r="AB1301" i="1" s="1"/>
  <c r="Z1154" i="1"/>
  <c r="AB1154" i="1" s="1"/>
  <c r="Z909" i="1"/>
  <c r="AB909" i="1" s="1"/>
  <c r="Z739" i="1"/>
  <c r="AB739" i="1" s="1"/>
  <c r="Z875" i="1"/>
  <c r="AB875" i="1" s="1"/>
  <c r="Z1281" i="1"/>
  <c r="AB1281" i="1" s="1"/>
  <c r="Z251" i="1"/>
  <c r="AB251" i="1" s="1"/>
  <c r="Z1061" i="1"/>
  <c r="AB1061" i="1" s="1"/>
  <c r="Z973" i="1"/>
  <c r="AB973" i="1" s="1"/>
  <c r="Z1062" i="1"/>
  <c r="AB1062" i="1" s="1"/>
  <c r="Z1120" i="1"/>
  <c r="AB1120" i="1" s="1"/>
  <c r="Z1331" i="1"/>
  <c r="AB1331" i="1" s="1"/>
  <c r="Z1135" i="1"/>
  <c r="AB1135" i="1" s="1"/>
  <c r="Z1033" i="1"/>
  <c r="AB1033" i="1" s="1"/>
  <c r="Z1245" i="1"/>
  <c r="AB1245" i="1" s="1"/>
  <c r="Z1215" i="1"/>
  <c r="AB1215" i="1" s="1"/>
  <c r="Z599" i="1"/>
  <c r="AB599" i="1" s="1"/>
  <c r="Z497" i="1"/>
  <c r="AB497" i="1" s="1"/>
  <c r="Z404" i="1"/>
  <c r="AB404" i="1" s="1"/>
  <c r="Z856" i="1"/>
  <c r="AB856" i="1" s="1"/>
  <c r="Z999" i="1"/>
  <c r="AB999" i="1" s="1"/>
  <c r="Z917" i="1"/>
  <c r="AB917" i="1" s="1"/>
  <c r="Z940" i="1"/>
  <c r="AB940" i="1" s="1"/>
  <c r="Z997" i="1"/>
  <c r="AB997" i="1" s="1"/>
  <c r="Z746" i="1"/>
  <c r="AB746" i="1" s="1"/>
  <c r="Z1193" i="1"/>
  <c r="AB1193" i="1" s="1"/>
  <c r="Z849" i="1"/>
  <c r="AB849" i="1" s="1"/>
  <c r="Z857" i="1"/>
  <c r="AB857" i="1" s="1"/>
  <c r="Z1185" i="1"/>
  <c r="AB1185" i="1" s="1"/>
  <c r="Z3" i="1"/>
  <c r="AB3" i="1" s="1"/>
  <c r="Z974" i="1"/>
  <c r="AB974" i="1" s="1"/>
  <c r="Z512" i="1"/>
  <c r="AB512" i="1" s="1"/>
  <c r="Z513" i="1"/>
  <c r="AB513" i="1" s="1"/>
  <c r="Z463" i="1"/>
  <c r="AB463" i="1" s="1"/>
  <c r="Z446" i="1"/>
  <c r="AB446" i="1" s="1"/>
  <c r="Z442" i="1"/>
  <c r="AB442" i="1" s="1"/>
  <c r="Z574" i="1"/>
  <c r="AB574" i="1" s="1"/>
  <c r="Z433" i="1"/>
  <c r="AB433" i="1" s="1"/>
  <c r="Z568" i="1"/>
  <c r="AB568" i="1" s="1"/>
  <c r="Z381" i="1"/>
  <c r="AB381" i="1" s="1"/>
  <c r="Z822" i="1"/>
  <c r="AB822" i="1" s="1"/>
  <c r="Z858" i="1"/>
  <c r="AB858" i="1" s="1"/>
  <c r="Z353" i="1"/>
  <c r="AB353" i="1" s="1"/>
  <c r="Z516" i="1"/>
  <c r="AB516" i="1" s="1"/>
  <c r="Z544" i="1"/>
  <c r="AB544" i="1" s="1"/>
  <c r="Z384" i="1"/>
  <c r="AB384" i="1" s="1"/>
  <c r="Z595" i="1"/>
  <c r="AB595" i="1" s="1"/>
  <c r="Z545" i="1"/>
  <c r="AB545" i="1" s="1"/>
  <c r="Z596" i="1"/>
  <c r="AB596" i="1" s="1"/>
  <c r="Z975" i="1"/>
  <c r="AB975" i="1" s="1"/>
  <c r="Z827" i="1"/>
  <c r="AB827" i="1" s="1"/>
  <c r="Z1088" i="1"/>
  <c r="AB1088" i="1" s="1"/>
  <c r="Z1168" i="1"/>
  <c r="AB1168" i="1" s="1"/>
  <c r="Z1034" i="1"/>
  <c r="AB1034" i="1" s="1"/>
  <c r="Z1035" i="1"/>
  <c r="AB1035" i="1" s="1"/>
  <c r="Z528" i="1"/>
  <c r="AB528" i="1" s="1"/>
  <c r="Z1036" i="1"/>
  <c r="AB1036" i="1" s="1"/>
  <c r="Z1037" i="1"/>
  <c r="AB1037" i="1" s="1"/>
  <c r="Z1038" i="1"/>
  <c r="AB1038" i="1" s="1"/>
  <c r="Z1039" i="1"/>
  <c r="AB1039" i="1" s="1"/>
  <c r="Z1169" i="1"/>
  <c r="AB1169" i="1" s="1"/>
  <c r="Z1040" i="1"/>
  <c r="AB1040" i="1" s="1"/>
  <c r="Z128" i="1"/>
  <c r="AB128" i="1" s="1"/>
  <c r="Z1041" i="1"/>
  <c r="AB1041" i="1" s="1"/>
  <c r="Z1042" i="1"/>
  <c r="AB1042" i="1" s="1"/>
  <c r="Z1246" i="1"/>
  <c r="AB1246" i="1" s="1"/>
  <c r="Z1136" i="1"/>
  <c r="AB1136" i="1" s="1"/>
  <c r="Z1137" i="1"/>
  <c r="AB1137" i="1" s="1"/>
  <c r="Z1138" i="1"/>
  <c r="AB1138" i="1" s="1"/>
  <c r="Z1139" i="1"/>
  <c r="AB1139" i="1" s="1"/>
  <c r="Z1089" i="1"/>
  <c r="AB1089" i="1" s="1"/>
  <c r="Z1043" i="1"/>
  <c r="AB1043" i="1" s="1"/>
  <c r="Z1170" i="1"/>
  <c r="AB1170" i="1" s="1"/>
  <c r="Z1140" i="1"/>
  <c r="AB1140" i="1" s="1"/>
  <c r="Z1141" i="1"/>
  <c r="AB1141" i="1" s="1"/>
  <c r="Z1216" i="1"/>
  <c r="AB1216" i="1" s="1"/>
  <c r="Z1217" i="1"/>
  <c r="AB1217" i="1" s="1"/>
  <c r="Z1247" i="1"/>
  <c r="AB1247" i="1" s="1"/>
  <c r="Z1171" i="1"/>
  <c r="AB1171" i="1" s="1"/>
  <c r="Z1090" i="1"/>
  <c r="AB1090" i="1" s="1"/>
  <c r="Z405" i="1"/>
  <c r="AB405" i="1" s="1"/>
  <c r="Z1044" i="1"/>
  <c r="AB1044" i="1" s="1"/>
  <c r="Z479" i="1"/>
  <c r="AB479" i="1" s="1"/>
  <c r="Z493" i="1"/>
  <c r="AB493" i="1" s="1"/>
  <c r="Z238" i="1"/>
  <c r="AB238" i="1" s="1"/>
  <c r="Z210" i="1"/>
  <c r="AB210" i="1" s="1"/>
  <c r="Z45" i="1"/>
  <c r="AB45" i="1" s="1"/>
  <c r="Z494" i="1"/>
  <c r="AB494" i="1" s="1"/>
  <c r="Z731" i="1"/>
  <c r="AB731" i="1" s="1"/>
  <c r="Z262" i="1"/>
  <c r="AB262" i="1" s="1"/>
  <c r="Z495" i="1"/>
  <c r="AB495" i="1" s="1"/>
  <c r="Z46" i="1"/>
  <c r="AB46" i="1" s="1"/>
  <c r="Z241" i="1"/>
  <c r="AB241" i="1" s="1"/>
  <c r="Z1142" i="1"/>
  <c r="AB1142" i="1" s="1"/>
  <c r="Z514" i="1"/>
  <c r="AB514" i="1" s="1"/>
  <c r="Z505" i="1"/>
  <c r="AB505" i="1" s="1"/>
  <c r="Z1045" i="1"/>
  <c r="AB1045" i="1" s="1"/>
  <c r="Z496" i="1"/>
  <c r="AB496" i="1" s="1"/>
  <c r="Z566" i="1"/>
  <c r="AB566" i="1" s="1"/>
  <c r="Z51" i="1"/>
  <c r="AB51" i="1" s="1"/>
  <c r="Z28" i="1"/>
  <c r="AB28" i="1" s="1"/>
  <c r="Z39" i="1"/>
  <c r="AB39" i="1" s="1"/>
  <c r="Z1046" i="1"/>
  <c r="AB1046" i="1" s="1"/>
  <c r="Z129" i="1"/>
  <c r="AB129" i="1" s="1"/>
  <c r="Z255" i="1"/>
  <c r="AB255" i="1" s="1"/>
  <c r="Z160" i="1"/>
  <c r="AB160" i="1" s="1"/>
  <c r="Z421" i="1"/>
  <c r="AB421" i="1" s="1"/>
  <c r="Z419" i="1"/>
  <c r="AB419" i="1" s="1"/>
  <c r="Z219" i="1"/>
  <c r="AB219" i="1" s="1"/>
  <c r="Z439" i="1"/>
  <c r="AB439" i="1" s="1"/>
  <c r="Z233" i="1"/>
  <c r="AB233" i="1" s="1"/>
  <c r="Z133" i="1"/>
  <c r="AB133" i="1" s="1"/>
  <c r="Z86" i="1"/>
  <c r="AB86" i="1" s="1"/>
  <c r="Z529" i="1"/>
  <c r="AB529" i="1" s="1"/>
  <c r="Z367" i="1"/>
  <c r="AB367" i="1" s="1"/>
  <c r="Z412" i="1"/>
  <c r="AB412" i="1" s="1"/>
  <c r="Z408" i="1"/>
  <c r="AB408" i="1" s="1"/>
  <c r="Z420" i="1"/>
  <c r="AB420" i="1" s="1"/>
  <c r="Z393" i="1"/>
  <c r="AB393" i="1" s="1"/>
  <c r="Z395" i="1"/>
  <c r="AB395" i="1" s="1"/>
  <c r="Z462" i="1"/>
  <c r="AB462" i="1" s="1"/>
  <c r="Z370" i="1"/>
  <c r="AB370" i="1" s="1"/>
  <c r="Z501" i="1"/>
  <c r="AB501" i="1" s="1"/>
  <c r="Z382" i="1"/>
  <c r="AB382" i="1" s="1"/>
  <c r="Z1143" i="1"/>
  <c r="AB1143" i="1" s="1"/>
  <c r="Z1144" i="1"/>
  <c r="AB1144" i="1" s="1"/>
  <c r="Z1047" i="1"/>
  <c r="AB1047" i="1" s="1"/>
  <c r="Z1048" i="1"/>
  <c r="AB1048" i="1" s="1"/>
  <c r="Z1049" i="1"/>
  <c r="AB1049" i="1" s="1"/>
  <c r="Z1172" i="1"/>
  <c r="AB1172" i="1" s="1"/>
  <c r="Z1050" i="1"/>
  <c r="AB1050" i="1" s="1"/>
  <c r="Z1051" i="1"/>
  <c r="AB1051" i="1" s="1"/>
  <c r="Z1145" i="1"/>
  <c r="AB1145" i="1" s="1"/>
  <c r="Z1052" i="1"/>
  <c r="AB1052" i="1" s="1"/>
  <c r="Z57" i="1"/>
  <c r="AB57" i="1" s="1"/>
  <c r="Z136" i="1"/>
  <c r="AB136" i="1" s="1"/>
  <c r="Z114" i="1"/>
  <c r="AB114" i="1" s="1"/>
  <c r="Z47" i="1"/>
  <c r="AB47" i="1" s="1"/>
  <c r="Z664" i="1"/>
  <c r="AB664" i="1" s="1"/>
  <c r="Z1332" i="1"/>
  <c r="AB1332" i="1" s="1"/>
  <c r="Z718" i="1"/>
  <c r="AB718" i="1" s="1"/>
  <c r="Z1236" i="1"/>
  <c r="AB1236" i="1" s="1"/>
  <c r="Z507" i="1"/>
  <c r="AB507" i="1" s="1"/>
  <c r="Z623" i="1"/>
  <c r="AB623" i="1" s="1"/>
  <c r="Z307" i="1"/>
  <c r="AB307" i="1" s="1"/>
  <c r="Z366" i="1"/>
  <c r="AB366" i="1" s="1"/>
  <c r="Z526" i="1"/>
  <c r="AB526" i="1" s="1"/>
  <c r="Z573" i="1"/>
  <c r="AB573" i="1" s="1"/>
  <c r="Z283" i="1"/>
  <c r="AB283" i="1" s="1"/>
  <c r="Z579" i="1"/>
  <c r="AB579" i="1" s="1"/>
  <c r="Z178" i="1"/>
  <c r="AB178" i="1" s="1"/>
  <c r="Z556" i="1"/>
  <c r="AB556" i="1" s="1"/>
  <c r="Z708" i="1"/>
  <c r="AB708" i="1" s="1"/>
  <c r="Z608" i="1"/>
  <c r="AB608" i="1" s="1"/>
  <c r="Z500" i="1"/>
  <c r="AB500" i="1" s="1"/>
  <c r="Z1126" i="1"/>
  <c r="AB1126" i="1" s="1"/>
  <c r="Z271" i="1"/>
  <c r="AB271" i="1" s="1"/>
  <c r="Z557" i="1"/>
  <c r="AB557" i="1" s="1"/>
  <c r="Z658" i="1"/>
  <c r="AB658" i="1" s="1"/>
  <c r="Z475" i="1"/>
  <c r="AB475" i="1" s="1"/>
  <c r="Z884" i="1"/>
  <c r="AB884" i="1" s="1"/>
  <c r="Z1333" i="1"/>
  <c r="AB1333" i="1" s="1"/>
  <c r="Z885" i="1"/>
  <c r="AB885" i="1" s="1"/>
  <c r="Z1161" i="1"/>
  <c r="AB1161" i="1" s="1"/>
  <c r="Z1155" i="1"/>
  <c r="AB1155" i="1" s="1"/>
  <c r="Z67" i="1"/>
  <c r="AB67" i="1" s="1"/>
  <c r="Z68" i="1"/>
  <c r="AB68" i="1" s="1"/>
  <c r="Z65" i="1"/>
  <c r="AB65" i="1" s="1"/>
  <c r="Z105" i="1"/>
  <c r="AB105" i="1" s="1"/>
  <c r="Z173" i="1"/>
  <c r="AB173" i="1" s="1"/>
  <c r="Z139" i="1"/>
  <c r="AB139" i="1" s="1"/>
  <c r="Z230" i="1"/>
  <c r="AB230" i="1" s="1"/>
  <c r="Z144" i="1"/>
  <c r="AB144" i="1" s="1"/>
  <c r="Z130" i="1"/>
  <c r="AB130" i="1" s="1"/>
  <c r="Z152" i="1"/>
  <c r="AB152" i="1" s="1"/>
  <c r="Z151" i="1"/>
  <c r="AB151" i="1" s="1"/>
  <c r="Z161" i="1"/>
  <c r="AB161" i="1" s="1"/>
  <c r="Z71" i="1"/>
  <c r="AB71" i="1" s="1"/>
  <c r="Z250" i="1"/>
  <c r="AB250" i="1" s="1"/>
  <c r="Z166" i="1"/>
  <c r="AB166" i="1" s="1"/>
  <c r="Z318" i="1"/>
  <c r="AB318" i="1" s="1"/>
  <c r="Z175" i="1"/>
  <c r="AB175" i="1" s="1"/>
  <c r="Z73" i="1"/>
  <c r="AB73" i="1" s="1"/>
  <c r="Z150" i="1"/>
  <c r="AB150" i="1" s="1"/>
  <c r="Z328" i="1"/>
  <c r="AB328" i="1" s="1"/>
  <c r="Z428" i="1"/>
  <c r="AB428" i="1" s="1"/>
  <c r="Z443" i="1"/>
  <c r="AB443" i="1" s="1"/>
  <c r="Z639" i="1"/>
  <c r="AB639" i="1" s="1"/>
  <c r="Z1302" i="1"/>
  <c r="AB1302" i="1" s="1"/>
  <c r="Z816" i="1"/>
  <c r="AB816" i="1" s="1"/>
  <c r="Z451" i="1"/>
  <c r="AB451" i="1" s="1"/>
  <c r="Z1303" i="1"/>
  <c r="AB1303" i="1" s="1"/>
  <c r="Z87" i="1"/>
  <c r="AB87" i="1" s="1"/>
  <c r="Z1173" i="1"/>
  <c r="AB1173" i="1" s="1"/>
  <c r="Z621" i="1"/>
  <c r="AB621" i="1" s="1"/>
  <c r="Z714" i="1"/>
  <c r="AB714" i="1" s="1"/>
  <c r="Z604" i="1"/>
  <c r="AB604" i="1" s="1"/>
  <c r="Z745" i="1"/>
  <c r="AB745" i="1" s="1"/>
  <c r="Z797" i="1"/>
  <c r="AB797" i="1" s="1"/>
  <c r="Z1334" i="1"/>
  <c r="AB1334" i="1" s="1"/>
  <c r="Z96" i="1"/>
  <c r="AB96" i="1" s="1"/>
  <c r="Z134" i="1"/>
  <c r="AB134" i="1" s="1"/>
  <c r="Z127" i="1"/>
  <c r="AB127" i="1" s="1"/>
  <c r="Z142" i="1"/>
  <c r="AB142" i="1" s="1"/>
  <c r="Z123" i="1"/>
  <c r="AB123" i="1" s="1"/>
  <c r="Z63" i="1"/>
  <c r="AB63" i="1" s="1"/>
  <c r="Z168" i="1"/>
  <c r="AB168" i="1" s="1"/>
  <c r="Z119" i="1"/>
  <c r="AB119" i="1" s="1"/>
  <c r="Z124" i="1"/>
  <c r="AB124" i="1" s="1"/>
  <c r="Z278" i="1"/>
  <c r="AB278" i="1" s="1"/>
  <c r="Z249" i="1"/>
  <c r="AB249" i="1" s="1"/>
  <c r="Z89" i="1"/>
  <c r="AB89" i="1" s="1"/>
  <c r="Z319" i="1"/>
  <c r="AB319" i="1" s="1"/>
  <c r="Z153" i="1"/>
  <c r="AB153" i="1" s="1"/>
  <c r="Z30" i="1"/>
  <c r="AB30" i="1" s="1"/>
  <c r="Z82" i="1"/>
  <c r="AB82" i="1" s="1"/>
  <c r="Z79" i="1"/>
  <c r="AB79" i="1" s="1"/>
  <c r="Z25" i="1"/>
  <c r="AB25" i="1" s="1"/>
  <c r="Z269" i="1"/>
  <c r="AB269" i="1" s="1"/>
  <c r="Z26" i="1"/>
  <c r="AB26" i="1" s="1"/>
  <c r="Z688" i="1"/>
  <c r="AB688" i="1" s="1"/>
  <c r="Z612" i="1"/>
  <c r="AB612" i="1" s="1"/>
  <c r="Z609" i="1"/>
  <c r="AB609" i="1" s="1"/>
  <c r="Z770" i="1"/>
  <c r="AB770" i="1" s="1"/>
  <c r="Z1006" i="1"/>
  <c r="AB1006" i="1" s="1"/>
  <c r="Z4" i="1"/>
  <c r="AB4" i="1" s="1"/>
  <c r="Z1063" i="1"/>
  <c r="AB1063" i="1" s="1"/>
  <c r="Z754" i="1"/>
  <c r="AB754" i="1" s="1"/>
  <c r="Z829" i="1"/>
  <c r="AB829" i="1" s="1"/>
  <c r="Z655" i="1"/>
  <c r="AB655" i="1" s="1"/>
  <c r="Z243" i="1"/>
  <c r="AB243" i="1" s="1"/>
  <c r="Z1028" i="1"/>
  <c r="AB1028" i="1" s="1"/>
  <c r="Z1267" i="1"/>
  <c r="AB1267" i="1" s="1"/>
  <c r="Z5" i="1"/>
  <c r="AB5" i="1" s="1"/>
  <c r="Z1146" i="1"/>
  <c r="AB1146" i="1" s="1"/>
  <c r="Z830" i="1"/>
  <c r="AB830" i="1" s="1"/>
  <c r="Z1174" i="1"/>
  <c r="AB1174" i="1" s="1"/>
  <c r="Z1226" i="1"/>
  <c r="AB1226" i="1" s="1"/>
  <c r="Z603" i="1"/>
  <c r="AB603" i="1" s="1"/>
  <c r="Z635" i="1"/>
  <c r="AB635" i="1" s="1"/>
  <c r="Z577" i="1"/>
  <c r="AB577" i="1" s="1"/>
  <c r="Z1053" i="1"/>
  <c r="AB1053" i="1" s="1"/>
  <c r="Z1064" i="1"/>
  <c r="AB1064" i="1" s="1"/>
  <c r="Z1194" i="1"/>
  <c r="AB1194" i="1" s="1"/>
  <c r="Z786" i="1"/>
  <c r="AB786" i="1" s="1"/>
  <c r="Z1091" i="1"/>
  <c r="AB1091" i="1" s="1"/>
  <c r="Z1121" i="1"/>
  <c r="AB1121" i="1" s="1"/>
  <c r="Z6" i="1"/>
  <c r="AB6" i="1" s="1"/>
  <c r="Z1248" i="1"/>
  <c r="AB1248" i="1" s="1"/>
  <c r="Z1218" i="1"/>
  <c r="AB1218" i="1" s="1"/>
  <c r="Z826" i="1"/>
  <c r="AB826" i="1" s="1"/>
  <c r="Z893" i="1"/>
  <c r="AB893" i="1" s="1"/>
  <c r="Z1237" i="1"/>
  <c r="AB1237" i="1" s="1"/>
  <c r="Z631" i="1"/>
  <c r="AB631" i="1" s="1"/>
  <c r="Z1162" i="1"/>
  <c r="AB1162" i="1" s="1"/>
  <c r="Z1238" i="1"/>
  <c r="AB1238" i="1" s="1"/>
  <c r="Z7" i="1"/>
  <c r="AB7" i="1" s="1"/>
  <c r="Z455" i="1"/>
  <c r="AB455" i="1" s="1"/>
  <c r="Z1175" i="1"/>
  <c r="AB1175" i="1" s="1"/>
  <c r="Z1219" i="1"/>
  <c r="AB1219" i="1" s="1"/>
  <c r="Z1122" i="1"/>
  <c r="AB1122" i="1" s="1"/>
  <c r="Z355" i="1"/>
  <c r="AB355" i="1" s="1"/>
  <c r="Z1227" i="1"/>
  <c r="AB1227" i="1" s="1"/>
  <c r="Z1249" i="1"/>
  <c r="AB1249" i="1" s="1"/>
  <c r="Z1335" i="1"/>
  <c r="AB1335" i="1" s="1"/>
  <c r="Z8" i="1"/>
  <c r="AB8" i="1" s="1"/>
  <c r="Z9" i="1"/>
  <c r="AB9" i="1" s="1"/>
  <c r="Z10" i="1"/>
  <c r="AB10" i="1" s="1"/>
  <c r="Z11" i="1"/>
  <c r="AB11" i="1" s="1"/>
  <c r="Z1205" i="1"/>
  <c r="AB1205" i="1" s="1"/>
  <c r="Z12" i="1"/>
  <c r="AB12" i="1" s="1"/>
  <c r="Z1268" i="1"/>
  <c r="AB1268" i="1" s="1"/>
  <c r="Z1304" i="1"/>
  <c r="AB1304" i="1" s="1"/>
  <c r="Z1176" i="1"/>
  <c r="AB1176" i="1" s="1"/>
  <c r="Z1123" i="1"/>
  <c r="AB1123" i="1" s="1"/>
  <c r="Z1085" i="1"/>
  <c r="AB1085" i="1" s="1"/>
  <c r="Z954" i="1"/>
  <c r="AB954" i="1" s="1"/>
  <c r="Z1147" i="1"/>
  <c r="AB1147" i="1" s="1"/>
  <c r="Z1206" i="1"/>
  <c r="AB1206" i="1" s="1"/>
  <c r="Z1195" i="1"/>
  <c r="AB1195" i="1" s="1"/>
  <c r="Z1250" i="1"/>
  <c r="AB1250" i="1" s="1"/>
  <c r="Z1086" i="1"/>
  <c r="AB1086" i="1" s="1"/>
  <c r="Z1163" i="1"/>
  <c r="AB1163" i="1" s="1"/>
  <c r="Z778" i="1"/>
  <c r="AB778" i="1" s="1"/>
  <c r="Z1022" i="1"/>
  <c r="AB1022" i="1" s="1"/>
  <c r="Z809" i="1"/>
  <c r="AB809" i="1" s="1"/>
  <c r="Z1305" i="1"/>
  <c r="AB1305" i="1" s="1"/>
  <c r="Z1306" i="1"/>
  <c r="AB1306" i="1" s="1"/>
  <c r="Z1251" i="1"/>
  <c r="AB1251" i="1" s="1"/>
  <c r="Z1252" i="1"/>
  <c r="AB1252" i="1" s="1"/>
  <c r="Z1253" i="1"/>
  <c r="AB1253" i="1" s="1"/>
  <c r="Z1254" i="1"/>
  <c r="AB1254" i="1" s="1"/>
  <c r="Z1282" i="1"/>
  <c r="AB1282" i="1" s="1"/>
  <c r="Z1269" i="1"/>
  <c r="AB1269" i="1" s="1"/>
  <c r="Z1228" i="1"/>
  <c r="AB1228" i="1" s="1"/>
  <c r="Z1307" i="1"/>
  <c r="AB1307" i="1" s="1"/>
  <c r="Z1229" i="1"/>
  <c r="AB1229" i="1" s="1"/>
  <c r="Z1239" i="1"/>
  <c r="AB1239" i="1" s="1"/>
  <c r="Z1283" i="1"/>
  <c r="AB1283" i="1" s="1"/>
  <c r="Z1230" i="1"/>
  <c r="AB1230" i="1" s="1"/>
  <c r="Z1270" i="1"/>
  <c r="AB1270" i="1" s="1"/>
  <c r="Z1255" i="1"/>
  <c r="AB1255" i="1" s="1"/>
  <c r="Z1240" i="1"/>
  <c r="AB1240" i="1" s="1"/>
  <c r="Z1186" i="1"/>
  <c r="AB1186" i="1" s="1"/>
  <c r="Z1271" i="1"/>
  <c r="AB1271" i="1" s="1"/>
  <c r="Z1231" i="1"/>
  <c r="AB1231" i="1" s="1"/>
  <c r="Z1272" i="1"/>
  <c r="AB1272" i="1" s="1"/>
  <c r="Z1284" i="1"/>
  <c r="AB1284" i="1" s="1"/>
  <c r="Z1196" i="1"/>
  <c r="AB1196" i="1" s="1"/>
  <c r="Z1156" i="1"/>
  <c r="AB1156" i="1" s="1"/>
  <c r="Z1220" i="1"/>
  <c r="AB1220" i="1" s="1"/>
  <c r="Z13" i="1"/>
  <c r="AB13" i="1" s="1"/>
  <c r="Z14" i="1"/>
  <c r="AB14" i="1" s="1"/>
  <c r="Z396" i="1"/>
  <c r="AB396" i="1" s="1"/>
  <c r="Z53" i="1"/>
  <c r="AB53" i="1" s="1"/>
  <c r="Z41" i="1"/>
  <c r="AB41" i="1" s="1"/>
  <c r="Z703" i="1"/>
  <c r="AB703" i="1" s="1"/>
  <c r="Z418" i="1"/>
  <c r="AB418" i="1" s="1"/>
  <c r="Z400" i="1"/>
  <c r="AB400" i="1" s="1"/>
  <c r="Z349" i="1"/>
  <c r="AB349" i="1" s="1"/>
  <c r="Z1127" i="1"/>
  <c r="AB1127" i="1" s="1"/>
  <c r="Z466" i="1"/>
  <c r="AB466" i="1" s="1"/>
  <c r="Z48" i="1"/>
  <c r="AB48" i="1" s="1"/>
  <c r="Z187" i="1"/>
  <c r="AB187" i="1" s="1"/>
  <c r="Z363" i="1"/>
  <c r="AB363" i="1" s="1"/>
  <c r="Z1065" i="1"/>
  <c r="AB1065" i="1" s="1"/>
  <c r="Z1029" i="1"/>
  <c r="AB1029" i="1" s="1"/>
  <c r="Z998" i="1"/>
  <c r="AB998" i="1" s="1"/>
  <c r="Z976" i="1"/>
  <c r="AB976" i="1" s="1"/>
  <c r="Z843" i="1"/>
  <c r="AB843" i="1" s="1"/>
  <c r="Z859" i="1"/>
  <c r="AB859" i="1" s="1"/>
  <c r="Z831" i="1"/>
  <c r="AB831" i="1" s="1"/>
  <c r="Z740" i="1"/>
  <c r="AB740" i="1" s="1"/>
  <c r="Z33" i="1"/>
  <c r="AB33" i="1" s="1"/>
  <c r="Z36" i="1"/>
  <c r="AB36" i="1" s="1"/>
  <c r="Z146" i="1"/>
  <c r="AB146" i="1" s="1"/>
  <c r="Z1157" i="1"/>
  <c r="AB1157" i="1" s="1"/>
  <c r="Z876" i="1"/>
  <c r="AB876" i="1" s="1"/>
  <c r="Z929" i="1"/>
  <c r="AB929" i="1" s="1"/>
  <c r="Z877" i="1"/>
  <c r="AB877" i="1" s="1"/>
  <c r="Z672" i="1"/>
  <c r="AB672" i="1" s="1"/>
  <c r="Z723" i="1"/>
  <c r="AB723" i="1" s="1"/>
  <c r="Z724" i="1"/>
  <c r="AB724" i="1" s="1"/>
  <c r="Z456" i="1"/>
  <c r="AB456" i="1" s="1"/>
  <c r="Z457" i="1"/>
  <c r="AB457" i="1" s="1"/>
  <c r="Z458" i="1"/>
  <c r="AB458" i="1" s="1"/>
  <c r="Z508" i="1"/>
  <c r="AB508" i="1" s="1"/>
  <c r="Z837" i="1"/>
  <c r="AB837" i="1" s="1"/>
  <c r="Z838" i="1"/>
  <c r="AB838" i="1" s="1"/>
  <c r="Z383" i="1"/>
  <c r="AB383" i="1" s="1"/>
  <c r="Z741" i="1"/>
  <c r="AB741" i="1" s="1"/>
  <c r="Z476" i="1"/>
  <c r="AB476" i="1" s="1"/>
  <c r="Z553" i="1"/>
  <c r="AB553" i="1" s="1"/>
  <c r="Z40" i="1"/>
  <c r="AB40" i="1" s="1"/>
  <c r="Z878" i="1"/>
  <c r="AB878" i="1" s="1"/>
  <c r="Z941" i="1"/>
  <c r="AB941" i="1" s="1"/>
  <c r="Z1285" i="1"/>
  <c r="AB1285" i="1" s="1"/>
  <c r="Z732" i="1"/>
  <c r="AB732" i="1" s="1"/>
  <c r="Z847" i="1"/>
  <c r="AB847" i="1" s="1"/>
  <c r="Z955" i="1"/>
  <c r="AB955" i="1" s="1"/>
  <c r="Z956" i="1"/>
  <c r="AB956" i="1" s="1"/>
  <c r="Z961" i="1"/>
  <c r="AB961" i="1" s="1"/>
  <c r="Z962" i="1"/>
  <c r="AB962" i="1" s="1"/>
  <c r="Z860" i="1"/>
  <c r="AB860" i="1" s="1"/>
  <c r="Z861" i="1"/>
  <c r="AB861" i="1" s="1"/>
  <c r="Z862" i="1"/>
  <c r="AB862" i="1" s="1"/>
  <c r="Z963" i="1"/>
  <c r="AB963" i="1" s="1"/>
  <c r="Z863" i="1"/>
  <c r="AB863" i="1" s="1"/>
  <c r="Z864" i="1"/>
  <c r="AB864" i="1" s="1"/>
  <c r="Z964" i="1"/>
  <c r="AB964" i="1" s="1"/>
  <c r="Z865" i="1"/>
  <c r="AB865" i="1" s="1"/>
  <c r="Z866" i="1"/>
  <c r="AB866" i="1" s="1"/>
  <c r="Z965" i="1"/>
  <c r="AB965" i="1" s="1"/>
  <c r="Z867" i="1"/>
  <c r="AB867" i="1" s="1"/>
  <c r="Z868" i="1"/>
  <c r="AB868" i="1" s="1"/>
  <c r="Z1128" i="1"/>
  <c r="AB1128" i="1" s="1"/>
  <c r="Z910" i="1"/>
  <c r="AB910" i="1" s="1"/>
  <c r="Z911" i="1"/>
  <c r="AB911" i="1" s="1"/>
  <c r="Z492" i="1"/>
  <c r="AB492" i="1" s="1"/>
  <c r="Z554" i="1"/>
  <c r="AB554" i="1" s="1"/>
  <c r="Z912" i="1"/>
  <c r="AB912" i="1" s="1"/>
  <c r="Z1023" i="1"/>
  <c r="AB1023" i="1" s="1"/>
  <c r="Z913" i="1"/>
  <c r="AB913" i="1" s="1"/>
  <c r="Z914" i="1"/>
  <c r="AB914" i="1" s="1"/>
  <c r="Z894" i="1"/>
  <c r="AB894" i="1" s="1"/>
  <c r="Z895" i="1"/>
  <c r="AB895" i="1" s="1"/>
  <c r="Z896" i="1"/>
  <c r="AB896" i="1" s="1"/>
  <c r="Z1066" i="1"/>
  <c r="AB1066" i="1" s="1"/>
  <c r="Z1067" i="1"/>
  <c r="AB1067" i="1" s="1"/>
  <c r="Z977" i="1"/>
  <c r="AB977" i="1" s="1"/>
  <c r="Z978" i="1"/>
  <c r="AB978" i="1" s="1"/>
  <c r="Z979" i="1"/>
  <c r="AB979" i="1" s="1"/>
  <c r="Z1068" i="1"/>
  <c r="AB1068" i="1" s="1"/>
  <c r="Z980" i="1"/>
  <c r="AB980" i="1" s="1"/>
  <c r="Z1187" i="1"/>
  <c r="AB1187" i="1" s="1"/>
  <c r="Z981" i="1"/>
  <c r="AB981" i="1" s="1"/>
  <c r="Z1069" i="1"/>
  <c r="AB1069" i="1" s="1"/>
  <c r="Z1070" i="1"/>
  <c r="AB1070" i="1" s="1"/>
  <c r="Z982" i="1"/>
  <c r="AB982" i="1" s="1"/>
  <c r="Z983" i="1"/>
  <c r="AB983" i="1" s="1"/>
  <c r="Z984" i="1"/>
  <c r="AB984" i="1" s="1"/>
  <c r="Z1071" i="1"/>
  <c r="AB1071" i="1" s="1"/>
  <c r="Z1072" i="1"/>
  <c r="AB1072" i="1" s="1"/>
  <c r="Z966" i="1"/>
  <c r="AB966" i="1" s="1"/>
  <c r="Z1073" i="1"/>
  <c r="AB1073" i="1" s="1"/>
  <c r="Z1074" i="1"/>
  <c r="AB1074" i="1" s="1"/>
  <c r="Z1007" i="1"/>
  <c r="AB1007" i="1" s="1"/>
  <c r="Z1221" i="1"/>
  <c r="AB1221" i="1" s="1"/>
  <c r="Z985" i="1"/>
  <c r="AB985" i="1" s="1"/>
  <c r="Z986" i="1"/>
  <c r="AB986" i="1" s="1"/>
  <c r="Z538" i="1"/>
  <c r="AB538" i="1" s="1"/>
  <c r="Z361" i="1"/>
  <c r="AB361" i="1" s="1"/>
  <c r="Z787" i="1"/>
  <c r="AB787" i="1" s="1"/>
  <c r="Z575" i="1"/>
  <c r="AB575" i="1" s="1"/>
  <c r="Z377" i="1"/>
  <c r="AB377" i="1" s="1"/>
  <c r="Z390" i="1"/>
  <c r="AB390" i="1" s="1"/>
  <c r="Z799" i="1"/>
  <c r="AB799" i="1" s="1"/>
  <c r="Z416" i="1"/>
  <c r="AB416" i="1" s="1"/>
  <c r="Z987" i="1"/>
  <c r="AB987" i="1" s="1"/>
  <c r="Z988" i="1"/>
  <c r="AB988" i="1" s="1"/>
  <c r="Z989" i="1"/>
  <c r="AB989" i="1" s="1"/>
  <c r="Z1075" i="1"/>
  <c r="AB1075" i="1" s="1"/>
  <c r="Z950" i="1"/>
  <c r="AB950" i="1" s="1"/>
  <c r="Z1054" i="1"/>
  <c r="AB1054" i="1" s="1"/>
  <c r="Z967" i="1"/>
  <c r="AB967" i="1" s="1"/>
  <c r="Z886" i="1"/>
  <c r="AB886" i="1" s="1"/>
  <c r="Z1008" i="1"/>
  <c r="AB1008" i="1" s="1"/>
  <c r="Z897" i="1"/>
  <c r="AB897" i="1" s="1"/>
  <c r="Z898" i="1"/>
  <c r="AB898" i="1" s="1"/>
  <c r="Z899" i="1"/>
  <c r="AB899" i="1" s="1"/>
  <c r="Z990" i="1"/>
  <c r="AB990" i="1" s="1"/>
  <c r="Z991" i="1"/>
  <c r="AB991" i="1" s="1"/>
  <c r="Z930" i="1"/>
  <c r="AB930" i="1" s="1"/>
  <c r="Z1011" i="1"/>
  <c r="AB1011" i="1" s="1"/>
  <c r="Z926" i="1"/>
  <c r="AB926" i="1" s="1"/>
  <c r="Z957" i="1"/>
  <c r="AB957" i="1" s="1"/>
  <c r="Z958" i="1"/>
  <c r="AB958" i="1" s="1"/>
  <c r="Z887" i="1"/>
  <c r="AB887" i="1" s="1"/>
  <c r="Z888" i="1"/>
  <c r="AB888" i="1" s="1"/>
  <c r="Z869" i="1"/>
  <c r="AB869" i="1" s="1"/>
  <c r="Z870" i="1"/>
  <c r="AB870" i="1" s="1"/>
  <c r="Z871" i="1"/>
  <c r="AB871" i="1" s="1"/>
  <c r="Z889" i="1"/>
  <c r="AB889" i="1" s="1"/>
  <c r="Z931" i="1"/>
  <c r="AB931" i="1" s="1"/>
  <c r="Z932" i="1"/>
  <c r="AB932" i="1" s="1"/>
  <c r="Z942" i="1"/>
  <c r="AB942" i="1" s="1"/>
  <c r="Z943" i="1"/>
  <c r="AB943" i="1" s="1"/>
  <c r="Z850" i="1"/>
  <c r="AB850" i="1" s="1"/>
  <c r="Z851" i="1"/>
  <c r="AB851" i="1" s="1"/>
  <c r="Z852" i="1"/>
  <c r="AB852" i="1" s="1"/>
  <c r="Z810" i="1"/>
  <c r="AB810" i="1" s="1"/>
  <c r="Z535" i="1"/>
  <c r="AB535" i="1" s="1"/>
  <c r="Z747" i="1"/>
  <c r="AB747" i="1" s="1"/>
  <c r="Z357" i="1"/>
  <c r="AB357" i="1" s="1"/>
  <c r="Z348" i="1"/>
  <c r="AB348" i="1" s="1"/>
  <c r="Z715" i="1"/>
  <c r="AB715" i="1" s="1"/>
  <c r="Z358" i="1"/>
  <c r="AB358" i="1" s="1"/>
  <c r="Z330" i="1"/>
  <c r="AB330" i="1" s="1"/>
  <c r="Z410" i="1"/>
  <c r="AB410" i="1" s="1"/>
  <c r="Z716" i="1"/>
  <c r="AB716" i="1" s="1"/>
  <c r="Z424" i="1"/>
  <c r="AB424" i="1" s="1"/>
  <c r="Z323" i="1"/>
  <c r="AB323" i="1" s="1"/>
  <c r="Z398" i="1"/>
  <c r="AB398" i="1" s="1"/>
  <c r="Z335" i="1"/>
  <c r="AB335" i="1" s="1"/>
  <c r="Z440" i="1"/>
  <c r="AB440" i="1" s="1"/>
  <c r="Z968" i="1"/>
  <c r="AB968" i="1" s="1"/>
  <c r="Z992" i="1"/>
  <c r="AB992" i="1" s="1"/>
  <c r="Z944" i="1"/>
  <c r="AB944" i="1" s="1"/>
  <c r="Z722" i="1"/>
  <c r="AB722" i="1" s="1"/>
  <c r="Z1177" i="1"/>
  <c r="AB1177" i="1" s="1"/>
  <c r="Z1178" i="1"/>
  <c r="AB1178" i="1" s="1"/>
  <c r="Z1087" i="1"/>
  <c r="AB1087" i="1" s="1"/>
  <c r="Z969" i="1"/>
  <c r="AB969" i="1" s="1"/>
  <c r="Z1055" i="1"/>
  <c r="AB1055" i="1" s="1"/>
  <c r="Z1092" i="1"/>
  <c r="AB1092" i="1" s="1"/>
  <c r="Z1000" i="1"/>
  <c r="AB1000" i="1" s="1"/>
  <c r="Z945" i="1"/>
  <c r="AB945" i="1" s="1"/>
  <c r="Z592" i="1"/>
  <c r="AB592" i="1" s="1"/>
  <c r="Z156" i="1"/>
  <c r="AB156" i="1" s="1"/>
  <c r="Z72" i="1"/>
  <c r="AB72" i="1" s="1"/>
  <c r="Z38" i="1"/>
  <c r="AB38" i="1" s="1"/>
  <c r="Z228" i="1"/>
  <c r="AB228" i="1" s="1"/>
  <c r="Z31" i="1"/>
  <c r="AB31" i="1" s="1"/>
  <c r="Z37" i="1"/>
  <c r="AB37" i="1" s="1"/>
  <c r="Z321" i="1"/>
  <c r="AB321" i="1" s="1"/>
  <c r="Z543" i="1"/>
  <c r="AB543" i="1" s="1"/>
  <c r="Z414" i="1"/>
  <c r="AB414" i="1" s="1"/>
  <c r="Z346" i="1"/>
  <c r="AB346" i="1" s="1"/>
  <c r="Z347" i="1"/>
  <c r="AB347" i="1" s="1"/>
  <c r="Z437" i="1"/>
  <c r="AB437" i="1" s="1"/>
  <c r="Z478" i="1"/>
  <c r="AB478" i="1" s="1"/>
  <c r="Z657" i="1"/>
  <c r="AB657" i="1" s="1"/>
  <c r="Z386" i="1"/>
  <c r="AB386" i="1" s="1"/>
  <c r="Z331" i="1"/>
  <c r="AB331" i="1" s="1"/>
  <c r="Z378" i="1"/>
  <c r="AB378" i="1" s="1"/>
  <c r="Z379" i="1"/>
  <c r="AB379" i="1" s="1"/>
  <c r="Z380" i="1"/>
  <c r="AB380" i="1" s="1"/>
  <c r="Z459" i="1"/>
  <c r="AB459" i="1" s="1"/>
  <c r="Z362" i="1"/>
  <c r="AB362" i="1" s="1"/>
  <c r="Z625" i="1"/>
  <c r="AB625" i="1" s="1"/>
  <c r="Z709" i="1"/>
  <c r="AB709" i="1" s="1"/>
  <c r="Z1001" i="1"/>
  <c r="AB1001" i="1" s="1"/>
  <c r="Z1106" i="1"/>
  <c r="AB1106" i="1" s="1"/>
  <c r="Z1093" i="1"/>
  <c r="AB1093" i="1" s="1"/>
  <c r="Z1030" i="1"/>
  <c r="AB1030" i="1" s="1"/>
  <c r="Z1014" i="1"/>
  <c r="AB1014" i="1" s="1"/>
  <c r="Z918" i="1"/>
  <c r="AB918" i="1" s="1"/>
  <c r="Z1056" i="1"/>
  <c r="AB1056" i="1" s="1"/>
  <c r="Z1107" i="1"/>
  <c r="AB1107" i="1" s="1"/>
  <c r="Z1024" i="1"/>
  <c r="AB1024" i="1" s="1"/>
  <c r="Z1148" i="1"/>
  <c r="AB1148" i="1" s="1"/>
  <c r="Z1094" i="1"/>
  <c r="AB1094" i="1" s="1"/>
  <c r="Z1108" i="1"/>
  <c r="AB1108" i="1" s="1"/>
  <c r="Z946" i="1"/>
  <c r="AB946" i="1" s="1"/>
  <c r="Z1179" i="1"/>
  <c r="AB1179" i="1" s="1"/>
  <c r="Z947" i="1"/>
  <c r="AB947" i="1" s="1"/>
  <c r="Z790" i="1"/>
  <c r="AB790" i="1" s="1"/>
  <c r="Z1002" i="1"/>
  <c r="AB1002" i="1" s="1"/>
  <c r="Z1012" i="1"/>
  <c r="AB1012" i="1" s="1"/>
  <c r="Z1095" i="1"/>
  <c r="AB1095" i="1" s="1"/>
  <c r="Z879" i="1"/>
  <c r="AB879" i="1" s="1"/>
  <c r="Z919" i="1"/>
  <c r="AB919" i="1" s="1"/>
  <c r="Z794" i="1"/>
  <c r="AB794" i="1" s="1"/>
  <c r="Z327" i="1"/>
  <c r="AB327" i="1" s="1"/>
  <c r="Z322" i="1"/>
  <c r="AB322" i="1" s="1"/>
  <c r="Z324" i="1"/>
  <c r="AB324" i="1" s="1"/>
  <c r="Z336" i="1"/>
  <c r="AB336" i="1" s="1"/>
  <c r="Z356" i="1"/>
  <c r="AB356" i="1" s="1"/>
  <c r="Z198" i="1"/>
  <c r="AB198" i="1" s="1"/>
  <c r="Z192" i="1"/>
  <c r="AB192" i="1" s="1"/>
  <c r="Z109" i="1"/>
  <c r="AB109" i="1" s="1"/>
  <c r="Z281" i="1"/>
  <c r="AB281" i="1" s="1"/>
  <c r="Z1188" i="1"/>
  <c r="AB1188" i="1" s="1"/>
  <c r="Z201" i="1"/>
  <c r="AB201" i="1" s="1"/>
  <c r="Z417" i="1"/>
  <c r="AB417" i="1" s="1"/>
  <c r="Z246" i="1"/>
  <c r="AB246" i="1" s="1"/>
  <c r="Z717" i="1"/>
  <c r="AB717" i="1" s="1"/>
  <c r="Z742" i="1"/>
  <c r="AB742" i="1" s="1"/>
  <c r="Z749" i="1"/>
  <c r="AB749" i="1" s="1"/>
  <c r="Z586" i="1"/>
  <c r="AB586" i="1" s="1"/>
  <c r="Z531" i="1"/>
  <c r="AB531" i="1" s="1"/>
  <c r="Z465" i="1"/>
  <c r="AB465" i="1" s="1"/>
  <c r="Z762" i="1"/>
  <c r="AB762" i="1" s="1"/>
  <c r="Z652" i="1"/>
  <c r="AB652" i="1" s="1"/>
  <c r="Z704" i="1"/>
  <c r="AB704" i="1" s="1"/>
  <c r="Z441" i="1"/>
  <c r="AB441" i="1" s="1"/>
  <c r="Z215" i="1"/>
  <c r="AB215" i="1" s="1"/>
  <c r="Z521" i="1"/>
  <c r="AB521" i="1" s="1"/>
  <c r="Z1149" i="1"/>
  <c r="AB1149" i="1" s="1"/>
  <c r="Z487" i="1"/>
  <c r="AB487" i="1" s="1"/>
  <c r="Z292" i="1"/>
  <c r="AB292" i="1" s="1"/>
  <c r="Z280" i="1"/>
  <c r="AB280" i="1" s="1"/>
  <c r="Z447" i="1"/>
  <c r="AB447" i="1" s="1"/>
  <c r="Z438" i="1"/>
  <c r="AB438" i="1" s="1"/>
  <c r="Z291" i="1"/>
  <c r="AB291" i="1" s="1"/>
  <c r="Z534" i="1"/>
  <c r="AB534" i="1" s="1"/>
  <c r="Z509" i="1"/>
  <c r="AB509" i="1" s="1"/>
  <c r="Z325" i="1"/>
  <c r="AB325" i="1" s="1"/>
  <c r="Z472" i="1"/>
  <c r="AB472" i="1" s="1"/>
  <c r="Z284" i="1"/>
  <c r="AB284" i="1" s="1"/>
  <c r="Z450" i="1"/>
  <c r="AB450" i="1" s="1"/>
  <c r="Z583" i="1"/>
  <c r="AB583" i="1" s="1"/>
  <c r="Z550" i="1"/>
  <c r="AB550" i="1" s="1"/>
  <c r="Z593" i="1"/>
  <c r="AB593" i="1" s="1"/>
  <c r="Z632" i="1"/>
  <c r="AB632" i="1" s="1"/>
  <c r="Z673" i="1"/>
  <c r="AB673" i="1" s="1"/>
  <c r="Z638" i="1"/>
  <c r="AB638" i="1" s="1"/>
  <c r="Z734" i="1"/>
  <c r="AB734" i="1" s="1"/>
  <c r="Z760" i="1"/>
  <c r="AB760" i="1" s="1"/>
  <c r="Z725" i="1"/>
  <c r="AB725" i="1" s="1"/>
  <c r="Z771" i="1"/>
  <c r="AB771" i="1" s="1"/>
  <c r="Z755" i="1"/>
  <c r="AB755" i="1" s="1"/>
  <c r="Z477" i="1"/>
  <c r="AB477" i="1" s="1"/>
  <c r="Z174" i="1"/>
  <c r="AB174" i="1" s="1"/>
  <c r="Z296" i="1"/>
  <c r="AB296" i="1" s="1"/>
  <c r="Z517" i="1"/>
  <c r="AB517" i="1" s="1"/>
  <c r="Z299" i="1"/>
  <c r="AB299" i="1" s="1"/>
  <c r="Z196" i="1"/>
  <c r="AB196" i="1" s="1"/>
  <c r="Z213" i="1"/>
  <c r="AB213" i="1" s="1"/>
  <c r="Z141" i="1"/>
  <c r="AB141" i="1" s="1"/>
  <c r="Z76" i="1"/>
  <c r="AB76" i="1" s="1"/>
  <c r="Z107" i="1"/>
  <c r="AB107" i="1" s="1"/>
  <c r="Z91" i="1"/>
  <c r="AB91" i="1" s="1"/>
  <c r="Z162" i="1"/>
  <c r="AB162" i="1" s="1"/>
  <c r="Z77" i="1"/>
  <c r="AB77" i="1" s="1"/>
  <c r="Z98" i="1"/>
  <c r="AB98" i="1" s="1"/>
  <c r="Z78" i="1"/>
  <c r="AB78" i="1" s="1"/>
  <c r="Z99" i="1"/>
  <c r="AB99" i="1" s="1"/>
  <c r="Z126" i="1"/>
  <c r="AB126" i="1" s="1"/>
  <c r="Z116" i="1"/>
  <c r="AB116" i="1" s="1"/>
  <c r="Z172" i="1"/>
  <c r="AB172" i="1" s="1"/>
  <c r="Z54" i="1"/>
  <c r="AB54" i="1" s="1"/>
  <c r="Z50" i="1"/>
  <c r="AB50" i="1" s="1"/>
  <c r="Z44" i="1"/>
  <c r="AB44" i="1" s="1"/>
  <c r="Z169" i="1"/>
  <c r="AB169" i="1" s="1"/>
  <c r="Z106" i="1"/>
  <c r="AB106" i="1" s="1"/>
  <c r="Z721" i="1"/>
  <c r="AB721" i="1" s="1"/>
  <c r="Z525" i="1"/>
  <c r="AB525" i="1" s="1"/>
  <c r="Z164" i="1"/>
  <c r="AB164" i="1" s="1"/>
  <c r="Z159" i="1"/>
  <c r="AB159" i="1" s="1"/>
  <c r="Z736" i="1"/>
  <c r="AB736" i="1" s="1"/>
  <c r="Z613" i="1"/>
  <c r="AB613" i="1" s="1"/>
  <c r="Z484" i="1"/>
  <c r="AB484" i="1" s="1"/>
  <c r="Z413" i="1"/>
  <c r="AB413" i="1" s="1"/>
  <c r="Z594" i="1"/>
  <c r="AB594" i="1" s="1"/>
  <c r="Z665" i="1"/>
  <c r="AB665" i="1" s="1"/>
  <c r="Z666" i="1"/>
  <c r="AB666" i="1" s="1"/>
  <c r="Z701" i="1"/>
  <c r="AB701" i="1" s="1"/>
  <c r="Z569" i="1"/>
  <c r="AB569" i="1" s="1"/>
  <c r="Z485" i="1"/>
  <c r="AB485" i="1" s="1"/>
  <c r="Z699" i="1"/>
  <c r="AB699" i="1" s="1"/>
  <c r="Z682" i="1"/>
  <c r="AB682" i="1" s="1"/>
  <c r="Z683" i="1"/>
  <c r="AB683" i="1" s="1"/>
  <c r="Z619" i="1"/>
  <c r="AB619" i="1" s="1"/>
  <c r="Z659" i="1"/>
  <c r="AB659" i="1" s="1"/>
  <c r="Z110" i="1"/>
  <c r="AB110" i="1" s="1"/>
  <c r="Z273" i="1"/>
  <c r="AB273" i="1" s="1"/>
  <c r="Z748" i="1"/>
  <c r="AB748" i="1" s="1"/>
  <c r="Z590" i="1"/>
  <c r="AB590" i="1" s="1"/>
  <c r="Z570" i="1"/>
  <c r="AB570" i="1" s="1"/>
  <c r="Z576" i="1"/>
  <c r="AB576" i="1" s="1"/>
  <c r="Z1189" i="1"/>
  <c r="AB1189" i="1" s="1"/>
  <c r="Z1129" i="1"/>
  <c r="AB1129" i="1" s="1"/>
  <c r="Z1256" i="1"/>
  <c r="AB1256" i="1" s="1"/>
  <c r="Z597" i="1"/>
  <c r="AB597" i="1" s="1"/>
  <c r="Z149" i="1"/>
  <c r="AB149" i="1" s="1"/>
  <c r="Z216" i="1"/>
  <c r="AB216" i="1" s="1"/>
  <c r="Z147" i="1"/>
  <c r="AB147" i="1" s="1"/>
  <c r="Z95" i="1"/>
  <c r="AB95" i="1" s="1"/>
  <c r="Z337" i="1"/>
  <c r="AB337" i="1" s="1"/>
  <c r="Z661" i="1"/>
  <c r="AB661" i="1" s="1"/>
  <c r="Z92" i="1"/>
  <c r="AB92" i="1" s="1"/>
  <c r="Z1096" i="1"/>
  <c r="AB1096" i="1" s="1"/>
  <c r="Z1097" i="1"/>
  <c r="AB1097" i="1" s="1"/>
  <c r="Z1109" i="1"/>
  <c r="AB1109" i="1" s="1"/>
  <c r="Z1110" i="1"/>
  <c r="AB1110" i="1" s="1"/>
  <c r="Z239" i="1"/>
  <c r="AB239" i="1" s="1"/>
  <c r="Z94" i="1"/>
  <c r="AB94" i="1" s="1"/>
  <c r="Z157" i="1"/>
  <c r="AB157" i="1" s="1"/>
  <c r="Z205" i="1"/>
  <c r="AB205" i="1" s="1"/>
  <c r="Z206" i="1"/>
  <c r="AB206" i="1" s="1"/>
  <c r="Z207" i="1"/>
  <c r="AB207" i="1" s="1"/>
  <c r="Z62" i="1"/>
  <c r="AB62" i="1" s="1"/>
  <c r="Z515" i="1"/>
  <c r="AB515" i="1" s="1"/>
  <c r="Z352" i="1"/>
  <c r="AB352" i="1" s="1"/>
  <c r="Z409" i="1"/>
  <c r="AB409" i="1" s="1"/>
  <c r="Z338" i="1"/>
  <c r="AB338" i="1" s="1"/>
  <c r="Z339" i="1"/>
  <c r="AB339" i="1" s="1"/>
  <c r="Z951" i="1"/>
  <c r="AB951" i="1" s="1"/>
  <c r="Z948" i="1"/>
  <c r="AB948" i="1" s="1"/>
  <c r="Z952" i="1"/>
  <c r="AB952" i="1" s="1"/>
  <c r="Z1025" i="1"/>
  <c r="AB1025" i="1" s="1"/>
  <c r="Z533" i="1"/>
  <c r="AB533" i="1" s="1"/>
  <c r="Z743" i="1"/>
  <c r="AB743" i="1" s="1"/>
  <c r="Z757" i="1"/>
  <c r="AB757" i="1" s="1"/>
  <c r="Z189" i="1"/>
  <c r="AB189" i="1" s="1"/>
  <c r="Z282" i="1"/>
  <c r="AB282" i="1" s="1"/>
  <c r="Z774" i="1"/>
  <c r="AB774" i="1" s="1"/>
  <c r="Z480" i="1"/>
  <c r="AB480" i="1" s="1"/>
  <c r="Z221" i="1"/>
  <c r="AB221" i="1" s="1"/>
  <c r="Z115" i="1"/>
  <c r="AB115" i="1" s="1"/>
  <c r="Z125" i="1"/>
  <c r="AB125" i="1" s="1"/>
  <c r="Z43" i="1"/>
  <c r="AB43" i="1" s="1"/>
  <c r="Z101" i="1"/>
  <c r="AB101" i="1" s="1"/>
  <c r="Z536" i="1"/>
  <c r="AB536" i="1" s="1"/>
  <c r="Z32" i="1"/>
  <c r="AB32" i="1" s="1"/>
  <c r="Z74" i="1"/>
  <c r="AB74" i="1" s="1"/>
  <c r="Z155" i="1"/>
  <c r="AB155" i="1" s="1"/>
  <c r="Z792" i="1"/>
  <c r="AB792" i="1" s="1"/>
  <c r="Z502" i="1"/>
  <c r="AB502" i="1" s="1"/>
  <c r="Z15" i="1"/>
  <c r="AB15" i="1" s="1"/>
  <c r="Z16" i="1"/>
  <c r="AB16" i="1" s="1"/>
  <c r="Z900" i="1"/>
  <c r="AB900" i="1" s="1"/>
  <c r="Z828" i="1"/>
  <c r="AB828" i="1" s="1"/>
  <c r="Z744" i="1"/>
  <c r="AB744" i="1" s="1"/>
  <c r="Z763" i="1"/>
  <c r="AB763" i="1" s="1"/>
  <c r="Z562" i="1"/>
  <c r="AB562" i="1" s="1"/>
  <c r="Z399" i="1"/>
  <c r="AB399" i="1" s="1"/>
  <c r="Z350" i="1"/>
  <c r="AB350" i="1" s="1"/>
  <c r="Z793" i="1"/>
  <c r="AB793" i="1" s="1"/>
  <c r="Z823" i="1"/>
  <c r="AB823" i="1" s="1"/>
  <c r="Z308" i="1"/>
  <c r="AB308" i="1" s="1"/>
  <c r="Z309" i="1"/>
  <c r="AB309" i="1" s="1"/>
  <c r="Z310" i="1"/>
  <c r="AB310" i="1" s="1"/>
  <c r="Z83" i="1"/>
  <c r="AB83" i="1" s="1"/>
  <c r="Z49" i="1"/>
  <c r="AB49" i="1" s="1"/>
  <c r="Z34" i="1"/>
  <c r="AB34" i="1" s="1"/>
  <c r="Z52" i="1"/>
  <c r="AB52" i="1" s="1"/>
  <c r="Z490" i="1"/>
  <c r="AB490" i="1" s="1"/>
  <c r="Z132" i="1"/>
  <c r="AB132" i="1" s="1"/>
  <c r="Z737" i="1"/>
  <c r="AB737" i="1" s="1"/>
  <c r="Z70" i="1"/>
  <c r="AB70" i="1" s="1"/>
  <c r="Z85" i="1"/>
  <c r="AB85" i="1" s="1"/>
  <c r="Z1207" i="1"/>
  <c r="AB1207" i="1" s="1"/>
  <c r="Z949" i="1"/>
  <c r="AB949" i="1" s="1"/>
  <c r="Z499" i="1"/>
  <c r="AB499" i="1" s="1"/>
  <c r="Z667" i="1"/>
  <c r="AB667" i="1" s="1"/>
  <c r="Z767" i="1"/>
  <c r="AB767" i="1" s="1"/>
  <c r="Z935" i="1"/>
  <c r="AB935" i="1" s="1"/>
  <c r="Z430" i="1"/>
  <c r="AB430" i="1" s="1"/>
  <c r="Z64" i="1"/>
  <c r="AB64" i="1" s="1"/>
  <c r="Z66" i="1"/>
  <c r="AB66" i="1" s="1"/>
  <c r="Z112" i="1"/>
  <c r="AB112" i="1" s="1"/>
  <c r="Z131" i="1"/>
  <c r="AB131" i="1" s="1"/>
  <c r="Z113" i="1"/>
  <c r="AB113" i="1" s="1"/>
  <c r="Z84" i="1"/>
  <c r="AB84" i="1" s="1"/>
  <c r="Z710" i="1"/>
  <c r="AB710" i="1" s="1"/>
  <c r="Z901" i="1"/>
  <c r="AB901" i="1" s="1"/>
  <c r="Z902" i="1"/>
  <c r="AB902" i="1" s="1"/>
  <c r="Z903" i="1"/>
  <c r="AB903" i="1" s="1"/>
  <c r="Z904" i="1"/>
  <c r="AB904" i="1" s="1"/>
  <c r="Z1076" i="1"/>
  <c r="AB1076" i="1" s="1"/>
  <c r="Z1197" i="1"/>
  <c r="AB1197" i="1" s="1"/>
  <c r="Z1208" i="1"/>
  <c r="AB1208" i="1" s="1"/>
  <c r="Z1077" i="1"/>
  <c r="AB1077" i="1" s="1"/>
  <c r="Z1308" i="1"/>
  <c r="AB1308" i="1" s="1"/>
  <c r="Z1309" i="1"/>
  <c r="AB1309" i="1" s="1"/>
  <c r="Z1286" i="1"/>
  <c r="AB1286" i="1" s="1"/>
  <c r="Z1209" i="1"/>
  <c r="AB1209" i="1" s="1"/>
  <c r="Z1310" i="1"/>
  <c r="AB1310" i="1" s="1"/>
  <c r="Z1311" i="1"/>
  <c r="AB1311" i="1" s="1"/>
  <c r="Z1257" i="1"/>
  <c r="AB1257" i="1" s="1"/>
  <c r="Z1312" i="1"/>
  <c r="AB1312" i="1" s="1"/>
  <c r="Z1313" i="1"/>
  <c r="AB1313" i="1" s="1"/>
  <c r="Z1232" i="1"/>
  <c r="AB1232" i="1" s="1"/>
  <c r="Z1314" i="1"/>
  <c r="AB1314" i="1" s="1"/>
  <c r="Z29" i="1"/>
  <c r="AB29" i="1" s="1"/>
  <c r="Z69" i="1"/>
  <c r="AB69" i="1" s="1"/>
  <c r="Z883" i="1"/>
  <c r="AB883" i="1" s="1"/>
  <c r="Z1258" i="1"/>
  <c r="AB1258" i="1" s="1"/>
  <c r="Z35" i="1"/>
  <c r="AB35" i="1" s="1"/>
  <c r="Z486" i="1"/>
  <c r="AB486" i="1" s="1"/>
  <c r="Z1026" i="1"/>
  <c r="AB1026" i="1" s="1"/>
  <c r="Z55" i="1"/>
  <c r="AB55" i="1" s="1"/>
  <c r="Z332" i="1"/>
  <c r="AB332" i="1" s="1"/>
  <c r="Z1078" i="1"/>
  <c r="AB1078" i="1" s="1"/>
  <c r="Z460" i="1"/>
  <c r="AB460" i="1" s="1"/>
  <c r="Z1079" i="1"/>
  <c r="AB1079" i="1" s="1"/>
  <c r="Z890" i="1"/>
  <c r="AB890" i="1" s="1"/>
  <c r="Z1210" i="1"/>
  <c r="AB1210" i="1" s="1"/>
  <c r="Z1222" i="1"/>
  <c r="AB1222" i="1" s="1"/>
  <c r="Z1057" i="1"/>
  <c r="AB1057" i="1" s="1"/>
  <c r="Z775" i="1"/>
  <c r="AB775" i="1" s="1"/>
  <c r="Z340" i="1"/>
  <c r="AB340" i="1" s="1"/>
  <c r="Z803" i="1"/>
  <c r="AB803" i="1" s="1"/>
  <c r="Z341" i="1"/>
  <c r="AB341" i="1" s="1"/>
  <c r="Z342" i="1"/>
  <c r="AB342" i="1" s="1"/>
  <c r="Z394" i="1"/>
  <c r="AB394" i="1" s="1"/>
  <c r="Z481" i="1"/>
  <c r="AB481" i="1" s="1"/>
  <c r="Z915" i="1"/>
  <c r="AB915" i="1" s="1"/>
  <c r="Z993" i="1"/>
  <c r="AB993" i="1" s="1"/>
  <c r="Z804" i="1"/>
  <c r="AB804" i="1" s="1"/>
  <c r="Z772" i="1"/>
  <c r="AB772" i="1" s="1"/>
  <c r="Z345" i="1"/>
  <c r="AB345" i="1" s="1"/>
  <c r="Z387" i="1"/>
  <c r="AB387" i="1" s="1"/>
  <c r="Z1027" i="1"/>
  <c r="AB1027" i="1" s="1"/>
  <c r="Z750" i="1"/>
  <c r="AB750" i="1" s="1"/>
  <c r="Z102" i="1"/>
  <c r="AB102" i="1" s="1"/>
  <c r="Z1164" i="1"/>
  <c r="AB1164" i="1" s="1"/>
  <c r="Z674" i="1"/>
  <c r="AB674" i="1" s="1"/>
  <c r="Z524" i="1"/>
  <c r="AB524" i="1" s="1"/>
  <c r="Z844" i="1"/>
  <c r="AB844" i="1" s="1"/>
  <c r="Z693" i="1"/>
  <c r="AB693" i="1" s="1"/>
  <c r="Z589" i="1"/>
  <c r="AB589" i="1" s="1"/>
  <c r="Z920" i="1"/>
  <c r="AB920" i="1" s="1"/>
  <c r="Z1111" i="1"/>
  <c r="AB1111" i="1" s="1"/>
  <c r="Z1112" i="1"/>
  <c r="AB1112" i="1" s="1"/>
  <c r="Z1198" i="1"/>
  <c r="AB1198" i="1" s="1"/>
  <c r="Z1080" i="1"/>
  <c r="AB1080" i="1" s="1"/>
  <c r="Z1287" i="1"/>
  <c r="AB1287" i="1" s="1"/>
  <c r="Z1098" i="1"/>
  <c r="AB1098" i="1" s="1"/>
  <c r="Z668" i="1"/>
  <c r="AB668" i="1" s="1"/>
  <c r="Z1003" i="1"/>
  <c r="AB1003" i="1" s="1"/>
  <c r="Z641" i="1"/>
  <c r="AB641" i="1" s="1"/>
  <c r="Z1233" i="1"/>
  <c r="AB1233" i="1" s="1"/>
  <c r="Z1315" i="1"/>
  <c r="AB1315" i="1" s="1"/>
  <c r="Z1336" i="1"/>
  <c r="AB1336" i="1" s="1"/>
  <c r="Z783" i="1"/>
  <c r="AB783" i="1" s="1"/>
  <c r="Z587" i="1"/>
  <c r="AB587" i="1" s="1"/>
  <c r="Z444" i="1"/>
  <c r="AB444" i="1" s="1"/>
  <c r="Z645" i="1"/>
  <c r="AB645" i="1" s="1"/>
  <c r="Z294" i="1"/>
  <c r="AB294" i="1" s="1"/>
  <c r="Z306" i="1"/>
  <c r="AB306" i="1" s="1"/>
  <c r="Z694" i="1"/>
  <c r="AB694" i="1" s="1"/>
  <c r="Z385" i="1"/>
  <c r="AB385" i="1" s="1"/>
  <c r="Z179" i="1"/>
  <c r="AB179" i="1" s="1"/>
  <c r="Z184" i="1"/>
  <c r="AB184" i="1" s="1"/>
  <c r="Z580" i="1"/>
  <c r="AB580" i="1" s="1"/>
  <c r="Z735" i="1"/>
  <c r="AB735" i="1" s="1"/>
  <c r="Z873" i="1"/>
  <c r="AB873" i="1" s="1"/>
  <c r="Z881" i="1"/>
  <c r="AB881" i="1" s="1"/>
  <c r="Z1031" i="1"/>
  <c r="AB1031" i="1" s="1"/>
  <c r="Z300" i="1"/>
  <c r="AB300" i="1" s="1"/>
  <c r="Z343" i="1"/>
  <c r="AB343" i="1" s="1"/>
  <c r="Z1165" i="1"/>
  <c r="AB1165" i="1" s="1"/>
  <c r="Z504" i="1"/>
  <c r="AB504" i="1" s="1"/>
  <c r="Z1190" i="1"/>
  <c r="AB1190" i="1" s="1"/>
  <c r="Z1199" i="1"/>
  <c r="AB1199" i="1" s="1"/>
  <c r="Z1288" i="1"/>
  <c r="AB1288" i="1" s="1"/>
  <c r="Z1337" i="1"/>
  <c r="AB1337" i="1" s="1"/>
  <c r="Z1338" i="1"/>
  <c r="AB1338" i="1" s="1"/>
  <c r="Z297" i="1"/>
  <c r="AB297" i="1" s="1"/>
  <c r="Z776" i="1"/>
  <c r="AB776" i="1" s="1"/>
  <c r="Z588" i="1"/>
  <c r="AB588" i="1" s="1"/>
  <c r="Z551" i="1"/>
  <c r="AB551" i="1" s="1"/>
  <c r="Z758" i="1"/>
  <c r="AB758" i="1" s="1"/>
  <c r="Z559" i="1"/>
  <c r="AB559" i="1" s="1"/>
  <c r="Z17" i="1"/>
  <c r="AB17" i="1" s="1"/>
  <c r="Z564" i="1"/>
  <c r="AB564" i="1" s="1"/>
  <c r="Z266" i="1"/>
  <c r="AB266" i="1" s="1"/>
  <c r="Z773" i="1"/>
  <c r="AB773" i="1" s="1"/>
  <c r="Z1289" i="1"/>
  <c r="AB1289" i="1" s="1"/>
  <c r="Z806" i="1"/>
  <c r="AB806" i="1" s="1"/>
  <c r="Z845" i="1"/>
  <c r="AB845" i="1" s="1"/>
  <c r="Z59" i="1"/>
  <c r="AB59" i="1" s="1"/>
  <c r="Z807" i="1"/>
  <c r="AB807" i="1" s="1"/>
  <c r="Z921" i="1"/>
  <c r="AB921" i="1" s="1"/>
  <c r="Z1113" i="1"/>
  <c r="AB1113" i="1" s="1"/>
  <c r="Z1114" i="1"/>
  <c r="AB1114" i="1" s="1"/>
  <c r="Z1200" i="1"/>
  <c r="AB1200" i="1" s="1"/>
  <c r="Z532" i="1"/>
  <c r="AB532" i="1" s="1"/>
  <c r="Z563" i="1"/>
  <c r="AB563" i="1" s="1"/>
  <c r="Z648" i="1"/>
  <c r="AB648" i="1" s="1"/>
  <c r="Z656" i="1"/>
  <c r="AB656" i="1" s="1"/>
  <c r="Z811" i="1"/>
  <c r="AB811" i="1" s="1"/>
  <c r="Z1017" i="1"/>
  <c r="AB1017" i="1" s="1"/>
  <c r="Z182" i="1"/>
  <c r="AB182" i="1" s="1"/>
  <c r="Z768" i="1"/>
  <c r="AB768" i="1" s="1"/>
  <c r="Z646" i="1"/>
  <c r="AB646" i="1" s="1"/>
  <c r="Z445" i="1"/>
  <c r="AB445" i="1" s="1"/>
  <c r="Z784" i="1"/>
  <c r="AB784" i="1" s="1"/>
  <c r="Z461" i="1"/>
  <c r="AB461" i="1" s="1"/>
  <c r="Z314" i="1"/>
  <c r="AB314" i="1" s="1"/>
  <c r="Z891" i="1"/>
  <c r="AB891" i="1" s="1"/>
  <c r="Z800" i="1"/>
  <c r="AB800" i="1" s="1"/>
  <c r="Z1150" i="1"/>
  <c r="AB1150" i="1" s="1"/>
  <c r="Z1290" i="1"/>
  <c r="AB1290" i="1" s="1"/>
  <c r="Z401" i="1"/>
  <c r="AB401" i="1" s="1"/>
  <c r="Z316" i="1"/>
  <c r="AB316" i="1" s="1"/>
  <c r="Z584" i="1"/>
  <c r="AB584" i="1" s="1"/>
  <c r="Z1058" i="1"/>
  <c r="AB1058" i="1" s="1"/>
  <c r="Z483" i="1"/>
  <c r="AB483" i="1" s="1"/>
  <c r="Z503" i="1"/>
  <c r="AB503" i="1" s="1"/>
  <c r="Z1015" i="1"/>
  <c r="AB1015" i="1" s="1"/>
  <c r="Z1241" i="1"/>
  <c r="AB1241" i="1" s="1"/>
  <c r="Z1316" i="1"/>
  <c r="AB1316" i="1" s="1"/>
  <c r="Z571" i="1"/>
  <c r="AB571" i="1" s="1"/>
  <c r="Z518" i="1"/>
  <c r="AB518" i="1" s="1"/>
  <c r="Z165" i="1"/>
  <c r="AB165" i="1" s="1"/>
  <c r="Z1259" i="1"/>
  <c r="AB1259" i="1" s="1"/>
  <c r="Z1317" i="1"/>
  <c r="AB1317" i="1" s="1"/>
  <c r="Z1339" i="1"/>
  <c r="AB1339" i="1" s="1"/>
  <c r="Z197" i="1"/>
  <c r="AB197" i="1" s="1"/>
  <c r="Z320" i="1"/>
  <c r="AB320" i="1" s="1"/>
  <c r="Z1260" i="1"/>
  <c r="AB1260" i="1" s="1"/>
  <c r="Z1318" i="1"/>
  <c r="AB1318" i="1" s="1"/>
  <c r="Z1340" i="1"/>
  <c r="AB1340" i="1" s="1"/>
  <c r="Z1130" i="1"/>
  <c r="AB1130" i="1" s="1"/>
  <c r="Z1151" i="1"/>
  <c r="AB1151" i="1" s="1"/>
  <c r="Z1273" i="1"/>
  <c r="AB1273" i="1" s="1"/>
  <c r="Z1319" i="1"/>
  <c r="AB1319" i="1" s="1"/>
  <c r="Z1341" i="1"/>
  <c r="AB1341" i="1" s="1"/>
  <c r="Z848" i="1"/>
  <c r="AB848" i="1" s="1"/>
  <c r="Z1081" i="1"/>
  <c r="AB1081" i="1" s="1"/>
  <c r="Z312" i="1"/>
  <c r="AB312" i="1" s="1"/>
  <c r="Z560" i="1"/>
  <c r="AB560" i="1" s="1"/>
  <c r="Z614" i="1"/>
  <c r="AB614" i="1" s="1"/>
  <c r="Z624" i="1"/>
  <c r="AB624" i="1" s="1"/>
  <c r="Z391" i="1"/>
  <c r="AB391" i="1" s="1"/>
  <c r="Z406" i="1"/>
  <c r="AB406" i="1" s="1"/>
  <c r="Z649" i="1"/>
  <c r="AB649" i="1" s="1"/>
  <c r="Z662" i="1"/>
  <c r="AB662" i="1" s="1"/>
  <c r="Z1274" i="1"/>
  <c r="AB1274" i="1" s="1"/>
  <c r="Z591" i="1"/>
  <c r="AB591" i="1" s="1"/>
  <c r="Z18" i="1"/>
  <c r="AB18" i="1" s="1"/>
  <c r="Z1191" i="1"/>
  <c r="AB1191" i="1" s="1"/>
  <c r="Z726" i="1"/>
  <c r="AB726" i="1" s="1"/>
  <c r="Z104" i="1"/>
  <c r="AB104" i="1" s="1"/>
  <c r="Z80" i="1"/>
  <c r="AB80" i="1" s="1"/>
  <c r="Z364" i="1"/>
  <c r="AB364" i="1" s="1"/>
  <c r="Z600" i="1"/>
  <c r="AB600" i="1" s="1"/>
  <c r="Z389" i="1"/>
  <c r="AB389" i="1" s="1"/>
  <c r="Z415" i="1"/>
  <c r="AB415" i="1" s="1"/>
  <c r="Z636" i="1"/>
  <c r="AB636" i="1" s="1"/>
  <c r="Z959" i="1"/>
  <c r="AB959" i="1" s="1"/>
  <c r="Z257" i="1"/>
  <c r="AB257" i="1" s="1"/>
  <c r="Z402" i="1"/>
  <c r="AB402" i="1" s="1"/>
  <c r="Z598" i="1"/>
  <c r="AB598" i="1" s="1"/>
  <c r="Z780" i="1"/>
  <c r="AB780" i="1" s="1"/>
  <c r="Z527" i="1"/>
  <c r="AB527" i="1" s="1"/>
  <c r="Z301" i="1"/>
  <c r="AB301" i="1" s="1"/>
  <c r="Z727" i="1"/>
  <c r="AB727" i="1" s="1"/>
  <c r="Z326" i="1"/>
  <c r="AB326" i="1" s="1"/>
  <c r="Z295" i="1"/>
  <c r="AB295" i="1" s="1"/>
  <c r="Z293" i="1"/>
  <c r="AB293" i="1" s="1"/>
  <c r="Z454" i="1"/>
  <c r="AB454" i="1" s="1"/>
  <c r="Z203" i="1"/>
  <c r="AB203" i="1" s="1"/>
  <c r="Z791" i="1"/>
  <c r="AB791" i="1" s="1"/>
  <c r="Z565" i="1"/>
  <c r="AB565" i="1" s="1"/>
  <c r="Z922" i="1"/>
  <c r="AB922" i="1" s="1"/>
  <c r="Z467" i="1"/>
  <c r="AB467" i="1" s="1"/>
  <c r="Z853" i="1"/>
  <c r="AB853" i="1" s="1"/>
  <c r="Z678" i="1"/>
  <c r="AB678" i="1" s="1"/>
  <c r="Z212" i="1"/>
  <c r="AB212" i="1" s="1"/>
  <c r="Z185" i="1"/>
  <c r="AB185" i="1" s="1"/>
  <c r="Z510" i="1"/>
  <c r="AB510" i="1" s="1"/>
  <c r="Z188" i="1"/>
  <c r="AB188" i="1" s="1"/>
  <c r="Z140" i="1"/>
  <c r="AB140" i="1" s="1"/>
  <c r="Z88" i="1"/>
  <c r="AB88" i="1" s="1"/>
  <c r="Z195" i="1"/>
  <c r="AB195" i="1" s="1"/>
  <c r="Z42" i="1"/>
  <c r="AB42" i="1" s="1"/>
  <c r="Z640" i="1"/>
  <c r="AB640" i="1" s="1"/>
  <c r="Z738" i="1"/>
  <c r="AB738" i="1" s="1"/>
  <c r="Z200" i="1"/>
  <c r="AB200" i="1" s="1"/>
  <c r="Z905" i="1"/>
  <c r="AB905" i="1" s="1"/>
  <c r="Z272" i="1"/>
  <c r="AB272" i="1" s="1"/>
  <c r="Z222" i="1"/>
  <c r="AB222" i="1" s="1"/>
  <c r="Z274" i="1"/>
  <c r="AB274" i="1" s="1"/>
  <c r="Z61" i="1"/>
  <c r="AB61" i="1" s="1"/>
  <c r="Z1082" i="1"/>
  <c r="AB1082" i="1" s="1"/>
  <c r="Z801" i="1"/>
  <c r="AB801" i="1" s="1"/>
  <c r="Z585" i="1"/>
  <c r="AB585" i="1" s="1"/>
  <c r="Z247" i="1"/>
  <c r="AB247" i="1" s="1"/>
  <c r="Z232" i="1"/>
  <c r="AB232" i="1" s="1"/>
  <c r="Z642" i="1"/>
  <c r="AB642" i="1" s="1"/>
  <c r="Z60" i="1"/>
  <c r="AB60" i="1" s="1"/>
  <c r="Z431" i="1"/>
  <c r="AB431" i="1" s="1"/>
  <c r="Z1083" i="1"/>
  <c r="AB1083" i="1" s="1"/>
  <c r="Z970" i="1"/>
  <c r="AB970" i="1" s="1"/>
  <c r="Z769" i="1"/>
  <c r="AB769" i="1" s="1"/>
  <c r="Z923" i="1"/>
  <c r="AB923" i="1" s="1"/>
  <c r="Z1261" i="1"/>
  <c r="AB1261" i="1" s="1"/>
  <c r="Z832" i="1"/>
  <c r="AB832" i="1" s="1"/>
  <c r="Z429" i="1"/>
  <c r="AB429" i="1" s="1"/>
  <c r="Z452" i="1"/>
  <c r="AB452" i="1" s="1"/>
  <c r="Z1099" i="1"/>
  <c r="AB1099" i="1" s="1"/>
  <c r="Z1275" i="1"/>
  <c r="AB1275" i="1" s="1"/>
  <c r="Z1320" i="1"/>
  <c r="AB1320" i="1" s="1"/>
  <c r="Z1342" i="1"/>
  <c r="AB1342" i="1" s="1"/>
  <c r="Z626" i="1"/>
  <c r="AB626" i="1" s="1"/>
  <c r="Z643" i="1"/>
  <c r="AB643" i="1" s="1"/>
  <c r="Z1321" i="1"/>
  <c r="AB1321" i="1" s="1"/>
  <c r="Z1343" i="1"/>
  <c r="AB1343" i="1" s="1"/>
  <c r="Z1344" i="1"/>
  <c r="AB1344" i="1" s="1"/>
  <c r="Z1262" i="1"/>
  <c r="AB1262" i="1" s="1"/>
  <c r="Z267" i="1"/>
  <c r="AB267" i="1" s="1"/>
  <c r="Z702" i="1"/>
  <c r="AB702" i="1" s="1"/>
  <c r="Z422" i="1"/>
  <c r="AB422" i="1" s="1"/>
  <c r="Z572" i="1"/>
  <c r="AB572" i="1" s="1"/>
  <c r="Z537" i="1"/>
  <c r="AB537" i="1" s="1"/>
  <c r="Z519" i="1"/>
  <c r="AB519" i="1" s="1"/>
  <c r="Z177" i="1"/>
  <c r="AB177" i="1" s="1"/>
  <c r="Z728" i="1"/>
  <c r="AB728" i="1" s="1"/>
  <c r="Z1291" i="1"/>
  <c r="AB1291" i="1" s="1"/>
  <c r="Z1345" i="1"/>
  <c r="AB1345" i="1" s="1"/>
  <c r="Z1322" i="1"/>
  <c r="AB1322" i="1" s="1"/>
  <c r="Z1276" i="1"/>
  <c r="AB1276" i="1" s="1"/>
  <c r="Z785" i="1"/>
  <c r="AB785" i="1" s="1"/>
  <c r="Z388" i="1"/>
  <c r="AB388" i="1" s="1"/>
  <c r="Z448" i="1"/>
  <c r="AB448" i="1" s="1"/>
  <c r="Z158" i="1"/>
  <c r="AB158" i="1" s="1"/>
  <c r="Z334" i="1"/>
  <c r="AB334" i="1" s="1"/>
  <c r="Z1323" i="1"/>
  <c r="AB1323" i="1" s="1"/>
  <c r="Z260" i="1"/>
  <c r="AB260" i="1" s="1"/>
  <c r="Z224" i="1"/>
  <c r="AB224" i="1" s="1"/>
  <c r="Z313" i="1"/>
  <c r="AB313" i="1" s="1"/>
  <c r="Z181" i="1"/>
  <c r="AB181" i="1" s="1"/>
  <c r="Z582" i="1"/>
  <c r="AB582" i="1" s="1"/>
  <c r="Z824" i="1"/>
  <c r="AB824" i="1" s="1"/>
  <c r="Z654" i="1"/>
  <c r="AB654" i="1" s="1"/>
  <c r="Z220" i="1"/>
  <c r="AB220" i="1" s="1"/>
  <c r="Z435" i="1"/>
  <c r="AB435" i="1" s="1"/>
  <c r="Z1201" i="1"/>
  <c r="AB1201" i="1" s="1"/>
  <c r="Z1158" i="1"/>
  <c r="AB1158" i="1" s="1"/>
  <c r="Z1292" i="1"/>
  <c r="AB1292" i="1" s="1"/>
  <c r="Z1324" i="1"/>
  <c r="AB1324" i="1" s="1"/>
  <c r="Z1346" i="1"/>
  <c r="AB1346" i="1" s="1"/>
  <c r="Z1325" i="1"/>
  <c r="AB1325" i="1" s="1"/>
  <c r="Z1347" i="1"/>
  <c r="AB1347" i="1" s="1"/>
  <c r="Z1348" i="1"/>
  <c r="AB1348" i="1" s="1"/>
  <c r="Z558" i="1"/>
  <c r="AB558" i="1" s="1"/>
  <c r="Z547" i="1"/>
  <c r="AB547" i="1" s="1"/>
  <c r="Z1293" i="1"/>
  <c r="AB1293" i="1" s="1"/>
  <c r="Z1349" i="1"/>
  <c r="AB1349" i="1" s="1"/>
  <c r="Z1350" i="1"/>
  <c r="AB1350" i="1" s="1"/>
  <c r="Z432" i="1"/>
  <c r="AB432" i="1" s="1"/>
  <c r="Z426" i="1"/>
  <c r="AB426" i="1" s="1"/>
  <c r="Z471" i="1"/>
  <c r="AB471" i="1" s="1"/>
  <c r="Z473" i="1"/>
  <c r="AB473" i="1" s="1"/>
  <c r="Z1009" i="1"/>
  <c r="AB1009" i="1" s="1"/>
  <c r="Z19" i="1"/>
  <c r="AB19" i="1" s="1"/>
  <c r="Z20" i="1"/>
  <c r="AB20" i="1" s="1"/>
  <c r="Z730" i="1"/>
  <c r="AB730" i="1" s="1"/>
  <c r="Z695" i="1"/>
  <c r="AB695" i="1" s="1"/>
  <c r="Z407" i="1"/>
  <c r="AB407" i="1" s="1"/>
  <c r="Z236" i="1"/>
  <c r="AB236" i="1" s="1"/>
  <c r="Z1277" i="1"/>
  <c r="AB1277" i="1" s="1"/>
  <c r="Z304" i="1"/>
  <c r="AB304" i="1" s="1"/>
  <c r="Z675" i="1"/>
  <c r="AB675" i="1" s="1"/>
  <c r="Z924" i="1"/>
  <c r="AB924" i="1" s="1"/>
  <c r="Z1211" i="1"/>
  <c r="AB1211" i="1" s="1"/>
  <c r="Z1326" i="1"/>
  <c r="AB1326" i="1" s="1"/>
  <c r="Z610" i="1"/>
  <c r="AB610" i="1" s="1"/>
  <c r="Z615" i="1"/>
  <c r="AB615" i="1" s="1"/>
  <c r="Z733" i="1"/>
  <c r="AB733" i="1" s="1"/>
  <c r="Z684" i="1"/>
  <c r="AB684" i="1" s="1"/>
  <c r="Z555" i="1"/>
  <c r="AB555" i="1" s="1"/>
  <c r="Z854" i="1"/>
  <c r="AB854" i="1" s="1"/>
  <c r="Z1192" i="1"/>
  <c r="AB1192" i="1" s="1"/>
  <c r="Z1294" i="1"/>
  <c r="AB1294" i="1" s="1"/>
  <c r="Z117" i="1"/>
  <c r="AB117" i="1" s="1"/>
  <c r="Z916" i="1"/>
  <c r="AB916" i="1" s="1"/>
  <c r="Z225" i="1"/>
  <c r="AB225" i="1" s="1"/>
  <c r="Z611" i="1"/>
  <c r="AB611" i="1" s="1"/>
  <c r="Z1152" i="1"/>
  <c r="AB1152" i="1" s="1"/>
  <c r="Z403" i="1"/>
  <c r="AB403" i="1" s="1"/>
  <c r="Z616" i="1"/>
  <c r="AB616" i="1" s="1"/>
  <c r="Z244" i="1"/>
  <c r="AB244" i="1" s="1"/>
  <c r="Z229" i="1"/>
  <c r="AB229" i="1" s="1"/>
  <c r="Z696" i="1"/>
  <c r="AB696" i="1" s="1"/>
  <c r="Z689" i="1"/>
  <c r="AB689" i="1" s="1"/>
  <c r="Z690" i="1"/>
  <c r="AB690" i="1" s="1"/>
  <c r="Z777" i="1"/>
  <c r="AB777" i="1" s="1"/>
  <c r="Z779" i="1"/>
  <c r="AB779" i="1" s="1"/>
  <c r="Z781" i="1"/>
  <c r="AB781" i="1" s="1"/>
  <c r="Z685" i="1"/>
  <c r="AB685" i="1" s="1"/>
  <c r="Z679" i="1"/>
  <c r="AB679" i="1" s="1"/>
  <c r="Z691" i="1"/>
  <c r="AB691" i="1" s="1"/>
  <c r="Z817" i="1"/>
  <c r="AB817" i="1" s="1"/>
  <c r="Z925" i="1"/>
  <c r="AB925" i="1" s="1"/>
  <c r="Z676" i="1"/>
  <c r="AB676" i="1" s="1"/>
  <c r="Z677" i="1"/>
  <c r="AB677" i="1" s="1"/>
  <c r="Z680" i="1"/>
  <c r="AB680" i="1" s="1"/>
  <c r="Z681" i="1"/>
  <c r="AB681" i="1" s="1"/>
  <c r="Z686" i="1"/>
  <c r="AB686" i="1" s="1"/>
  <c r="Z692" i="1"/>
  <c r="AB692" i="1" s="1"/>
  <c r="Z578" i="1"/>
  <c r="AB578" i="1" s="1"/>
  <c r="Z606" i="1"/>
  <c r="AB606" i="1" s="1"/>
  <c r="Z263" i="1"/>
  <c r="AB263" i="1" s="1"/>
  <c r="Z268" i="1"/>
  <c r="AB268" i="1" s="1"/>
  <c r="Z520" i="1"/>
  <c r="AB520" i="1" s="1"/>
  <c r="Z434" i="1"/>
  <c r="AB434" i="1" s="1"/>
  <c r="Z618" i="1"/>
  <c r="AB618" i="1" s="1"/>
  <c r="Z927" i="1"/>
  <c r="AB927" i="1" s="1"/>
  <c r="Z1234" i="1"/>
  <c r="AB1234" i="1" s="1"/>
  <c r="Z171" i="1"/>
  <c r="AB171" i="1" s="1"/>
  <c r="Z100" i="1"/>
  <c r="AB100" i="1" s="1"/>
  <c r="Z719" i="1"/>
  <c r="AB719" i="1" s="1"/>
  <c r="Z145" i="1"/>
  <c r="AB145" i="1" s="1"/>
  <c r="Z235" i="1"/>
  <c r="AB235" i="1" s="1"/>
  <c r="Z601" i="1"/>
  <c r="AB601" i="1" s="1"/>
  <c r="Z242" i="1"/>
  <c r="AB242" i="1" s="1"/>
  <c r="Z795" i="1"/>
  <c r="AB795" i="1" s="1"/>
  <c r="Z1059" i="1"/>
  <c r="AB1059" i="1" s="1"/>
  <c r="Z474" i="1"/>
  <c r="AB474" i="1" s="1"/>
  <c r="Z812" i="1"/>
  <c r="AB812" i="1" s="1"/>
  <c r="Z813" i="1"/>
  <c r="AB813" i="1" s="1"/>
  <c r="Z796" i="1"/>
  <c r="AB796" i="1" s="1"/>
  <c r="Z874" i="1"/>
  <c r="AB874" i="1" s="1"/>
  <c r="Z928" i="1"/>
  <c r="AB928" i="1" s="1"/>
  <c r="Z1115" i="1"/>
  <c r="AB1115" i="1" s="1"/>
  <c r="Z872" i="1"/>
  <c r="AB872" i="1" s="1"/>
  <c r="Z906" i="1"/>
  <c r="AB906" i="1" s="1"/>
  <c r="Z1202" i="1"/>
  <c r="AB1202" i="1" s="1"/>
  <c r="Z1116" i="1"/>
  <c r="AB1116" i="1" s="1"/>
  <c r="Z97" i="1"/>
  <c r="AB97" i="1" s="1"/>
  <c r="Z108" i="1"/>
  <c r="AB108" i="1" s="1"/>
  <c r="Z111" i="1"/>
  <c r="AB111" i="1" s="1"/>
  <c r="Z118" i="1"/>
  <c r="AB118" i="1" s="1"/>
  <c r="Z120" i="1"/>
  <c r="AB120" i="1" s="1"/>
  <c r="Z122" i="1"/>
  <c r="AB122" i="1" s="1"/>
  <c r="Z148" i="1"/>
  <c r="AB148" i="1" s="1"/>
  <c r="Z234" i="1"/>
  <c r="AB234" i="1" s="1"/>
  <c r="Z305" i="1"/>
  <c r="AB305" i="1" s="1"/>
  <c r="Z359" i="1"/>
  <c r="AB359" i="1" s="1"/>
  <c r="Z315" i="1"/>
  <c r="AB315" i="1" s="1"/>
  <c r="Z1117" i="1"/>
  <c r="AB1117" i="1" s="1"/>
  <c r="Z1118" i="1"/>
  <c r="AB1118" i="1" s="1"/>
  <c r="Z58" i="1"/>
  <c r="AB58" i="1" s="1"/>
  <c r="Z1124" i="1"/>
  <c r="AB1124" i="1" s="1"/>
  <c r="Z176" i="1"/>
  <c r="AB176" i="1" s="1"/>
  <c r="Z700" i="1"/>
  <c r="AB700" i="1" s="1"/>
  <c r="Z21" i="1"/>
  <c r="AB21" i="1" s="1"/>
  <c r="Z644" i="1"/>
  <c r="AB644" i="1" s="1"/>
  <c r="Z482" i="1"/>
  <c r="AB482" i="1" s="1"/>
  <c r="Z143" i="1"/>
  <c r="AB143" i="1" s="1"/>
  <c r="Z449" i="1"/>
  <c r="AB449" i="1" s="1"/>
  <c r="Z211" i="1"/>
  <c r="AB211" i="1" s="1"/>
  <c r="Z183" i="1"/>
  <c r="AB183" i="1" s="1"/>
  <c r="Z798" i="1"/>
  <c r="AB798" i="1" s="1"/>
  <c r="Z846" i="1"/>
  <c r="AB846" i="1" s="1"/>
  <c r="Z1180" i="1"/>
  <c r="AB1180" i="1" s="1"/>
  <c r="Z1295" i="1"/>
  <c r="AB1295" i="1" s="1"/>
  <c r="Z653" i="1"/>
  <c r="AB653" i="1" s="1"/>
  <c r="Z365" i="1"/>
  <c r="AB365" i="1" s="1"/>
  <c r="Z258" i="1"/>
  <c r="AB258" i="1" s="1"/>
  <c r="Z423" i="1"/>
  <c r="AB423" i="1" s="1"/>
  <c r="Z298" i="1"/>
  <c r="AB298" i="1" s="1"/>
  <c r="Z511" i="1"/>
  <c r="AB511" i="1" s="1"/>
  <c r="Z605" i="1"/>
  <c r="AB605" i="1" s="1"/>
  <c r="Z633" i="1"/>
  <c r="AB633" i="1" s="1"/>
  <c r="Z622" i="1"/>
  <c r="AB622" i="1" s="1"/>
  <c r="Z936" i="1"/>
  <c r="AB936" i="1" s="1"/>
  <c r="Z705" i="1"/>
  <c r="AB705" i="1" s="1"/>
  <c r="Z814" i="1"/>
  <c r="AB814" i="1" s="1"/>
  <c r="Z93" i="1"/>
  <c r="AB93" i="1" s="1"/>
  <c r="Z523" i="1"/>
  <c r="AB523" i="1" s="1"/>
  <c r="Z546" i="1"/>
  <c r="AB546" i="1" s="1"/>
  <c r="Z607" i="1"/>
  <c r="AB607" i="1" s="1"/>
  <c r="Z720" i="1"/>
  <c r="AB720" i="1" s="1"/>
  <c r="Z761" i="1"/>
  <c r="AB761" i="1" s="1"/>
  <c r="Z907" i="1"/>
  <c r="AB907" i="1" s="1"/>
  <c r="Z815" i="1"/>
  <c r="AB815" i="1" s="1"/>
  <c r="Z650" i="1"/>
  <c r="AB650" i="1" s="1"/>
  <c r="Z839" i="1"/>
  <c r="AB839" i="1" s="1"/>
  <c r="Z22" i="1"/>
  <c r="AB22" i="1" s="1"/>
  <c r="Z23" i="1"/>
  <c r="AB23" i="1" s="1"/>
  <c r="Z549" i="1"/>
  <c r="AB549" i="1" s="1"/>
  <c r="Z567" i="1"/>
  <c r="AB567" i="1" s="1"/>
  <c r="Z840" i="1"/>
  <c r="AB840" i="1" s="1"/>
  <c r="Z1296" i="1"/>
  <c r="AB1296" i="1" s="1"/>
  <c r="Z1351" i="1"/>
  <c r="AB1351" i="1" s="1"/>
  <c r="Z1352" i="1"/>
  <c r="AB1352" i="1" s="1"/>
  <c r="Z1263" i="1"/>
  <c r="AB1263" i="1" s="1"/>
  <c r="Z252" i="1"/>
  <c r="AB252" i="1" s="1"/>
  <c r="Z75" i="1"/>
  <c r="AB75" i="1" s="1"/>
  <c r="Z167" i="1"/>
  <c r="AB167" i="1" s="1"/>
  <c r="Z833" i="1"/>
  <c r="AB833" i="1" s="1"/>
  <c r="Z581" i="1"/>
  <c r="AB581" i="1" s="1"/>
  <c r="Z669" i="1"/>
  <c r="AB669" i="1" s="1"/>
  <c r="Z286" i="1"/>
  <c r="AB286" i="1" s="1"/>
  <c r="Z834" i="1"/>
  <c r="AB834" i="1" s="1"/>
  <c r="Z539" i="1"/>
  <c r="AB539" i="1" s="1"/>
  <c r="Z835" i="1"/>
  <c r="AB835" i="1" s="1"/>
  <c r="Z637" i="1"/>
  <c r="AB637" i="1" s="1"/>
  <c r="Z540" i="1"/>
  <c r="AB540" i="1" s="1"/>
  <c r="Z199" i="1"/>
  <c r="AB199" i="1" s="1"/>
  <c r="Z202" i="1"/>
  <c r="AB202" i="1" s="1"/>
  <c r="Z208" i="1"/>
  <c r="AB208" i="1" s="1"/>
  <c r="Z226" i="1"/>
  <c r="AB226" i="1" s="1"/>
  <c r="Z240" i="1"/>
  <c r="AB240" i="1" s="1"/>
  <c r="Z253" i="1"/>
  <c r="AB253" i="1" s="1"/>
  <c r="Z254" i="1"/>
  <c r="AB254" i="1" s="1"/>
  <c r="Z287" i="1"/>
  <c r="AB287" i="1" s="1"/>
  <c r="Z288" i="1"/>
  <c r="AB288" i="1" s="1"/>
  <c r="Z371" i="1"/>
  <c r="AB371" i="1" s="1"/>
  <c r="Z372" i="1"/>
  <c r="AB372" i="1" s="1"/>
  <c r="Z373" i="1"/>
  <c r="AB373" i="1" s="1"/>
  <c r="Z374" i="1"/>
  <c r="AB374" i="1" s="1"/>
  <c r="Z375" i="1"/>
  <c r="AB375" i="1" s="1"/>
  <c r="Z376" i="1"/>
  <c r="AB376" i="1" s="1"/>
  <c r="Z541" i="1"/>
  <c r="AB541" i="1" s="1"/>
  <c r="Z552" i="1"/>
  <c r="AB552" i="1" s="1"/>
  <c r="Z670" i="1"/>
  <c r="AB670" i="1" s="1"/>
  <c r="Z706" i="1"/>
  <c r="AB706" i="1" s="1"/>
  <c r="Z138" i="1"/>
  <c r="AB138" i="1" s="1"/>
  <c r="Z56" i="1"/>
  <c r="AB56" i="1" s="1"/>
  <c r="Z135" i="1"/>
  <c r="AB135" i="1" s="1"/>
  <c r="Z627" i="1"/>
  <c r="AB627" i="1" s="1"/>
  <c r="Z628" i="1"/>
  <c r="AB628" i="1" s="1"/>
  <c r="Z629" i="1"/>
  <c r="AB629" i="1" s="1"/>
  <c r="Z630" i="1"/>
  <c r="AB630" i="1" s="1"/>
  <c r="Z248" i="1"/>
  <c r="AB248" i="1" s="1"/>
  <c r="Z137" i="1"/>
  <c r="AB137" i="1" s="1"/>
  <c r="Z245" i="1"/>
  <c r="AB245" i="1" s="1"/>
  <c r="Z354" i="1"/>
  <c r="AB354" i="1" s="1"/>
  <c r="Z217" i="1"/>
  <c r="AB217" i="1" s="1"/>
  <c r="Z218" i="1"/>
  <c r="AB218" i="1" s="1"/>
  <c r="Z214" i="1"/>
  <c r="AB214" i="1" s="1"/>
  <c r="Z90" i="1"/>
  <c r="AB90" i="1" s="1"/>
  <c r="Z154" i="1"/>
  <c r="AB154" i="1" s="1"/>
  <c r="Z1100" i="1"/>
  <c r="AB1100" i="1" s="1"/>
  <c r="Z1101" i="1"/>
  <c r="AB1101" i="1" s="1"/>
  <c r="Z1278" i="1"/>
  <c r="AB1278" i="1" s="1"/>
  <c r="R2455" i="2" l="1"/>
  <c r="T2455" i="2" s="1"/>
  <c r="R2839" i="2"/>
  <c r="R3945" i="2"/>
  <c r="R3937" i="2"/>
  <c r="R3929" i="2"/>
  <c r="R3921" i="2"/>
  <c r="R3913" i="2"/>
  <c r="R3905" i="2"/>
  <c r="R3897" i="2"/>
  <c r="R3889" i="2"/>
  <c r="R3881" i="2"/>
  <c r="R3873" i="2"/>
  <c r="R3865" i="2"/>
  <c r="R3857" i="2"/>
  <c r="R3849" i="2"/>
  <c r="R3841" i="2"/>
  <c r="R3833" i="2"/>
  <c r="R3825" i="2"/>
  <c r="R3817" i="2"/>
  <c r="R3809" i="2"/>
  <c r="R3801" i="2"/>
  <c r="R3793" i="2"/>
  <c r="R3785" i="2"/>
  <c r="R3777" i="2"/>
  <c r="R3769" i="2"/>
  <c r="R3761" i="2"/>
  <c r="R3753" i="2"/>
  <c r="R3745" i="2"/>
  <c r="R3737" i="2"/>
  <c r="R3729" i="2"/>
  <c r="R3721" i="2"/>
  <c r="R3713" i="2"/>
  <c r="R3705" i="2"/>
  <c r="R3697" i="2"/>
  <c r="R3689" i="2"/>
  <c r="R3681" i="2"/>
  <c r="R3672" i="2"/>
  <c r="R3663" i="2"/>
  <c r="T3663" i="2" s="1"/>
  <c r="R3654" i="2"/>
  <c r="R3645" i="2"/>
  <c r="R3633" i="2"/>
  <c r="R3617" i="2"/>
  <c r="R3577" i="2"/>
  <c r="R3513" i="2"/>
  <c r="R3449" i="2"/>
  <c r="R3385" i="2"/>
  <c r="R3321" i="2"/>
  <c r="R3257" i="2"/>
  <c r="T3257" i="2" s="1"/>
  <c r="R3193" i="2"/>
  <c r="R3129" i="2"/>
  <c r="R3065" i="2"/>
  <c r="R3944" i="2"/>
  <c r="R3936" i="2"/>
  <c r="R3928" i="2"/>
  <c r="R3920" i="2"/>
  <c r="R3912" i="2"/>
  <c r="R3904" i="2"/>
  <c r="R3896" i="2"/>
  <c r="R3888" i="2"/>
  <c r="R3880" i="2"/>
  <c r="R3872" i="2"/>
  <c r="R3864" i="2"/>
  <c r="R3856" i="2"/>
  <c r="R3848" i="2"/>
  <c r="R3840" i="2"/>
  <c r="R3832" i="2"/>
  <c r="R3824" i="2"/>
  <c r="R3816" i="2"/>
  <c r="R3808" i="2"/>
  <c r="R3800" i="2"/>
  <c r="R3792" i="2"/>
  <c r="R3784" i="2"/>
  <c r="R3776" i="2"/>
  <c r="R3768" i="2"/>
  <c r="R3760" i="2"/>
  <c r="R3752" i="2"/>
  <c r="R3744" i="2"/>
  <c r="R3736" i="2"/>
  <c r="R3728" i="2"/>
  <c r="R3720" i="2"/>
  <c r="R3712" i="2"/>
  <c r="R3704" i="2"/>
  <c r="R3696" i="2"/>
  <c r="R3688" i="2"/>
  <c r="R3680" i="2"/>
  <c r="R3671" i="2"/>
  <c r="R3662" i="2"/>
  <c r="T3662" i="2" s="1"/>
  <c r="R3653" i="2"/>
  <c r="R3644" i="2"/>
  <c r="R3632" i="2"/>
  <c r="R3615" i="2"/>
  <c r="R3569" i="2"/>
  <c r="R3505" i="2"/>
  <c r="R3441" i="2"/>
  <c r="R3377" i="2"/>
  <c r="R3313" i="2"/>
  <c r="R3249" i="2"/>
  <c r="T3249" i="2" s="1"/>
  <c r="R3185" i="2"/>
  <c r="R3121" i="2"/>
  <c r="R3057" i="2"/>
  <c r="R2775" i="2"/>
  <c r="R3943" i="2"/>
  <c r="R3935" i="2"/>
  <c r="R3927" i="2"/>
  <c r="R3919" i="2"/>
  <c r="R3911" i="2"/>
  <c r="R3903" i="2"/>
  <c r="R3895" i="2"/>
  <c r="R3887" i="2"/>
  <c r="R3879" i="2"/>
  <c r="R3871" i="2"/>
  <c r="R3863" i="2"/>
  <c r="R3855" i="2"/>
  <c r="R3847" i="2"/>
  <c r="R3839" i="2"/>
  <c r="R3831" i="2"/>
  <c r="R3823" i="2"/>
  <c r="R3815" i="2"/>
  <c r="R3807" i="2"/>
  <c r="R3799" i="2"/>
  <c r="R3791" i="2"/>
  <c r="R3783" i="2"/>
  <c r="R3775" i="2"/>
  <c r="R3767" i="2"/>
  <c r="R3759" i="2"/>
  <c r="R3751" i="2"/>
  <c r="R3743" i="2"/>
  <c r="R3735" i="2"/>
  <c r="R3727" i="2"/>
  <c r="R3719" i="2"/>
  <c r="R3711" i="2"/>
  <c r="R3703" i="2"/>
  <c r="T3703" i="2" s="1"/>
  <c r="R3695" i="2"/>
  <c r="R3687" i="2"/>
  <c r="R3679" i="2"/>
  <c r="R3670" i="2"/>
  <c r="R3661" i="2"/>
  <c r="T3661" i="2" s="1"/>
  <c r="R3652" i="2"/>
  <c r="T3652" i="2" s="1"/>
  <c r="R3643" i="2"/>
  <c r="R3631" i="2"/>
  <c r="R3614" i="2"/>
  <c r="R3561" i="2"/>
  <c r="R3497" i="2"/>
  <c r="R3433" i="2"/>
  <c r="R3369" i="2"/>
  <c r="T3369" i="2" s="1"/>
  <c r="R3305" i="2"/>
  <c r="T3305" i="2" s="1"/>
  <c r="R3241" i="2"/>
  <c r="R3177" i="2"/>
  <c r="R3113" i="2"/>
  <c r="T3113" i="2" s="1"/>
  <c r="R3049" i="2"/>
  <c r="R2711" i="2"/>
  <c r="R3942" i="2"/>
  <c r="R3934" i="2"/>
  <c r="R3926" i="2"/>
  <c r="R3918" i="2"/>
  <c r="R3910" i="2"/>
  <c r="R3902" i="2"/>
  <c r="R3894" i="2"/>
  <c r="R3886" i="2"/>
  <c r="R3878" i="2"/>
  <c r="R3870" i="2"/>
  <c r="R3862" i="2"/>
  <c r="R3854" i="2"/>
  <c r="R3846" i="2"/>
  <c r="R3838" i="2"/>
  <c r="R3830" i="2"/>
  <c r="R3822" i="2"/>
  <c r="R3814" i="2"/>
  <c r="R3806" i="2"/>
  <c r="R3798" i="2"/>
  <c r="R3790" i="2"/>
  <c r="R3782" i="2"/>
  <c r="R3774" i="2"/>
  <c r="R3766" i="2"/>
  <c r="R3758" i="2"/>
  <c r="R3750" i="2"/>
  <c r="R3742" i="2"/>
  <c r="R3734" i="2"/>
  <c r="R3726" i="2"/>
  <c r="R3718" i="2"/>
  <c r="R3710" i="2"/>
  <c r="R3702" i="2"/>
  <c r="R3694" i="2"/>
  <c r="T3694" i="2" s="1"/>
  <c r="R3686" i="2"/>
  <c r="R3678" i="2"/>
  <c r="R3669" i="2"/>
  <c r="T3669" i="2" s="1"/>
  <c r="R3660" i="2"/>
  <c r="T3660" i="2" s="1"/>
  <c r="R3651" i="2"/>
  <c r="T3651" i="2" s="1"/>
  <c r="R3641" i="2"/>
  <c r="R3630" i="2"/>
  <c r="R3609" i="2"/>
  <c r="R3553" i="2"/>
  <c r="T3553" i="2" s="1"/>
  <c r="R3489" i="2"/>
  <c r="R3425" i="2"/>
  <c r="R3361" i="2"/>
  <c r="R3297" i="2"/>
  <c r="R3233" i="2"/>
  <c r="R3169" i="2"/>
  <c r="R3105" i="2"/>
  <c r="R3039" i="2"/>
  <c r="T3039" i="2" s="1"/>
  <c r="R2647" i="2"/>
  <c r="R3941" i="2"/>
  <c r="R3933" i="2"/>
  <c r="R3925" i="2"/>
  <c r="R3917" i="2"/>
  <c r="R3909" i="2"/>
  <c r="R3901" i="2"/>
  <c r="R3893" i="2"/>
  <c r="R3885" i="2"/>
  <c r="R3877" i="2"/>
  <c r="R3869" i="2"/>
  <c r="R3861" i="2"/>
  <c r="R3853" i="2"/>
  <c r="R3845" i="2"/>
  <c r="R3837" i="2"/>
  <c r="R3829" i="2"/>
  <c r="R3821" i="2"/>
  <c r="R3813" i="2"/>
  <c r="R3805" i="2"/>
  <c r="R3797" i="2"/>
  <c r="R3789" i="2"/>
  <c r="R3781" i="2"/>
  <c r="R3773" i="2"/>
  <c r="R3765" i="2"/>
  <c r="R3757" i="2"/>
  <c r="R3749" i="2"/>
  <c r="R3741" i="2"/>
  <c r="R3733" i="2"/>
  <c r="R3725" i="2"/>
  <c r="R3717" i="2"/>
  <c r="R3709" i="2"/>
  <c r="R3701" i="2"/>
  <c r="R3693" i="2"/>
  <c r="R3685" i="2"/>
  <c r="R3677" i="2"/>
  <c r="R3668" i="2"/>
  <c r="T3668" i="2" s="1"/>
  <c r="R3659" i="2"/>
  <c r="T3659" i="2" s="1"/>
  <c r="R3649" i="2"/>
  <c r="T3649" i="2" s="1"/>
  <c r="R3640" i="2"/>
  <c r="R3625" i="2"/>
  <c r="R3607" i="2"/>
  <c r="T3607" i="2" s="1"/>
  <c r="R3545" i="2"/>
  <c r="T3545" i="2" s="1"/>
  <c r="R3481" i="2"/>
  <c r="R3417" i="2"/>
  <c r="T3417" i="2" s="1"/>
  <c r="R3353" i="2"/>
  <c r="R3289" i="2"/>
  <c r="R3225" i="2"/>
  <c r="R3161" i="2"/>
  <c r="R3097" i="2"/>
  <c r="T3097" i="2" s="1"/>
  <c r="R3029" i="2"/>
  <c r="T3029" i="2" s="1"/>
  <c r="R2583" i="2"/>
  <c r="R3940" i="2"/>
  <c r="R3932" i="2"/>
  <c r="R3924" i="2"/>
  <c r="R3916" i="2"/>
  <c r="R3908" i="2"/>
  <c r="R3900" i="2"/>
  <c r="R3892" i="2"/>
  <c r="R3884" i="2"/>
  <c r="R3876" i="2"/>
  <c r="R3868" i="2"/>
  <c r="R3860" i="2"/>
  <c r="R3852" i="2"/>
  <c r="R3844" i="2"/>
  <c r="R3836" i="2"/>
  <c r="R3828" i="2"/>
  <c r="R3820" i="2"/>
  <c r="R3812" i="2"/>
  <c r="R3804" i="2"/>
  <c r="R3796" i="2"/>
  <c r="R3788" i="2"/>
  <c r="R3780" i="2"/>
  <c r="R3772" i="2"/>
  <c r="R3764" i="2"/>
  <c r="R3756" i="2"/>
  <c r="R3748" i="2"/>
  <c r="R3740" i="2"/>
  <c r="R3732" i="2"/>
  <c r="R3724" i="2"/>
  <c r="R3716" i="2"/>
  <c r="R3708" i="2"/>
  <c r="R3700" i="2"/>
  <c r="R3692" i="2"/>
  <c r="R3684" i="2"/>
  <c r="R3676" i="2"/>
  <c r="R3667" i="2"/>
  <c r="R3657" i="2"/>
  <c r="R3648" i="2"/>
  <c r="R3639" i="2"/>
  <c r="R3624" i="2"/>
  <c r="T3624" i="2" s="1"/>
  <c r="R3601" i="2"/>
  <c r="T3601" i="2" s="1"/>
  <c r="R3537" i="2"/>
  <c r="R3473" i="2"/>
  <c r="R3409" i="2"/>
  <c r="T3409" i="2" s="1"/>
  <c r="R3345" i="2"/>
  <c r="R3281" i="2"/>
  <c r="R3217" i="2"/>
  <c r="R3153" i="2"/>
  <c r="R3089" i="2"/>
  <c r="R3013" i="2"/>
  <c r="T3013" i="2" s="1"/>
  <c r="R2519" i="2"/>
  <c r="R3939" i="2"/>
  <c r="R3931" i="2"/>
  <c r="R3923" i="2"/>
  <c r="R3915" i="2"/>
  <c r="R3907" i="2"/>
  <c r="R3899" i="2"/>
  <c r="R3891" i="2"/>
  <c r="R3883" i="2"/>
  <c r="R3875" i="2"/>
  <c r="R3867" i="2"/>
  <c r="R3859" i="2"/>
  <c r="R3851" i="2"/>
  <c r="R3843" i="2"/>
  <c r="R3835" i="2"/>
  <c r="R3827" i="2"/>
  <c r="R3819" i="2"/>
  <c r="R3811" i="2"/>
  <c r="R3803" i="2"/>
  <c r="R3795" i="2"/>
  <c r="R3787" i="2"/>
  <c r="R3779" i="2"/>
  <c r="R3771" i="2"/>
  <c r="R3763" i="2"/>
  <c r="R3755" i="2"/>
  <c r="R3747" i="2"/>
  <c r="R3739" i="2"/>
  <c r="R3731" i="2"/>
  <c r="R3723" i="2"/>
  <c r="R3715" i="2"/>
  <c r="R3707" i="2"/>
  <c r="R3699" i="2"/>
  <c r="R3691" i="2"/>
  <c r="R3683" i="2"/>
  <c r="R3675" i="2"/>
  <c r="R3665" i="2"/>
  <c r="R3656" i="2"/>
  <c r="T3656" i="2" s="1"/>
  <c r="R3647" i="2"/>
  <c r="T3647" i="2" s="1"/>
  <c r="R3638" i="2"/>
  <c r="R3623" i="2"/>
  <c r="R3593" i="2"/>
  <c r="R3529" i="2"/>
  <c r="T3529" i="2" s="1"/>
  <c r="R3465" i="2"/>
  <c r="R3401" i="2"/>
  <c r="R3337" i="2"/>
  <c r="R3273" i="2"/>
  <c r="R3209" i="2"/>
  <c r="R3145" i="2"/>
  <c r="R3081" i="2"/>
  <c r="R2967" i="2"/>
  <c r="R3" i="2"/>
  <c r="R11" i="2"/>
  <c r="R19" i="2"/>
  <c r="R27" i="2"/>
  <c r="R35" i="2"/>
  <c r="R43" i="2"/>
  <c r="R51" i="2"/>
  <c r="R59" i="2"/>
  <c r="R67" i="2"/>
  <c r="R75" i="2"/>
  <c r="R83" i="2"/>
  <c r="R91" i="2"/>
  <c r="R99" i="2"/>
  <c r="R107" i="2"/>
  <c r="R115" i="2"/>
  <c r="R123" i="2"/>
  <c r="R131" i="2"/>
  <c r="R139" i="2"/>
  <c r="R147" i="2"/>
  <c r="R155" i="2"/>
  <c r="R163" i="2"/>
  <c r="R171" i="2"/>
  <c r="R179" i="2"/>
  <c r="R187" i="2"/>
  <c r="R195" i="2"/>
  <c r="R203" i="2"/>
  <c r="R211" i="2"/>
  <c r="R219" i="2"/>
  <c r="T219" i="2" s="1"/>
  <c r="R227" i="2"/>
  <c r="R235" i="2"/>
  <c r="R243" i="2"/>
  <c r="R251" i="2"/>
  <c r="R259" i="2"/>
  <c r="R267" i="2"/>
  <c r="R275" i="2"/>
  <c r="R283" i="2"/>
  <c r="T283" i="2" s="1"/>
  <c r="R291" i="2"/>
  <c r="R299" i="2"/>
  <c r="R307" i="2"/>
  <c r="R315" i="2"/>
  <c r="R323" i="2"/>
  <c r="R331" i="2"/>
  <c r="R339" i="2"/>
  <c r="R347" i="2"/>
  <c r="R355" i="2"/>
  <c r="R363" i="2"/>
  <c r="R371" i="2"/>
  <c r="R379" i="2"/>
  <c r="R387" i="2"/>
  <c r="R395" i="2"/>
  <c r="R403" i="2"/>
  <c r="R411" i="2"/>
  <c r="R419" i="2"/>
  <c r="R427" i="2"/>
  <c r="R435" i="2"/>
  <c r="T435" i="2" s="1"/>
  <c r="R443" i="2"/>
  <c r="R451" i="2"/>
  <c r="R459" i="2"/>
  <c r="T459" i="2" s="1"/>
  <c r="R467" i="2"/>
  <c r="T467" i="2" s="1"/>
  <c r="R475" i="2"/>
  <c r="R483" i="2"/>
  <c r="R491" i="2"/>
  <c r="R499" i="2"/>
  <c r="R507" i="2"/>
  <c r="R515" i="2"/>
  <c r="R523" i="2"/>
  <c r="R531" i="2"/>
  <c r="R539" i="2"/>
  <c r="R547" i="2"/>
  <c r="T547" i="2" s="1"/>
  <c r="R555" i="2"/>
  <c r="R563" i="2"/>
  <c r="R571" i="2"/>
  <c r="T571" i="2" s="1"/>
  <c r="R579" i="2"/>
  <c r="R587" i="2"/>
  <c r="R595" i="2"/>
  <c r="R603" i="2"/>
  <c r="R611" i="2"/>
  <c r="R619" i="2"/>
  <c r="R627" i="2"/>
  <c r="R635" i="2"/>
  <c r="R643" i="2"/>
  <c r="R651" i="2"/>
  <c r="T651" i="2" s="1"/>
  <c r="R659" i="2"/>
  <c r="R667" i="2"/>
  <c r="T667" i="2" s="1"/>
  <c r="R675" i="2"/>
  <c r="R4" i="2"/>
  <c r="R12" i="2"/>
  <c r="R20" i="2"/>
  <c r="R28" i="2"/>
  <c r="R36" i="2"/>
  <c r="R44" i="2"/>
  <c r="R52" i="2"/>
  <c r="R60" i="2"/>
  <c r="R68" i="2"/>
  <c r="R76" i="2"/>
  <c r="R84" i="2"/>
  <c r="R92" i="2"/>
  <c r="R100" i="2"/>
  <c r="R108" i="2"/>
  <c r="R116" i="2"/>
  <c r="R124" i="2"/>
  <c r="R132" i="2"/>
  <c r="R140" i="2"/>
  <c r="R148" i="2"/>
  <c r="R156" i="2"/>
  <c r="R164" i="2"/>
  <c r="R172" i="2"/>
  <c r="R180" i="2"/>
  <c r="R188" i="2"/>
  <c r="R196" i="2"/>
  <c r="R204" i="2"/>
  <c r="R212" i="2"/>
  <c r="R220" i="2"/>
  <c r="R228" i="2"/>
  <c r="R236" i="2"/>
  <c r="R244" i="2"/>
  <c r="T244" i="2" s="1"/>
  <c r="R252" i="2"/>
  <c r="R260" i="2"/>
  <c r="R268" i="2"/>
  <c r="R276" i="2"/>
  <c r="R284" i="2"/>
  <c r="T284" i="2" s="1"/>
  <c r="R292" i="2"/>
  <c r="R300" i="2"/>
  <c r="R308" i="2"/>
  <c r="R316" i="2"/>
  <c r="R324" i="2"/>
  <c r="R332" i="2"/>
  <c r="R340" i="2"/>
  <c r="R348" i="2"/>
  <c r="R356" i="2"/>
  <c r="R364" i="2"/>
  <c r="R372" i="2"/>
  <c r="R380" i="2"/>
  <c r="R388" i="2"/>
  <c r="R396" i="2"/>
  <c r="R404" i="2"/>
  <c r="T404" i="2" s="1"/>
  <c r="R412" i="2"/>
  <c r="R420" i="2"/>
  <c r="R428" i="2"/>
  <c r="R436" i="2"/>
  <c r="R444" i="2"/>
  <c r="R452" i="2"/>
  <c r="T452" i="2" s="1"/>
  <c r="R460" i="2"/>
  <c r="T460" i="2" s="1"/>
  <c r="R468" i="2"/>
  <c r="T468" i="2" s="1"/>
  <c r="R476" i="2"/>
  <c r="R484" i="2"/>
  <c r="R492" i="2"/>
  <c r="R500" i="2"/>
  <c r="R508" i="2"/>
  <c r="R516" i="2"/>
  <c r="R524" i="2"/>
  <c r="R532" i="2"/>
  <c r="R540" i="2"/>
  <c r="R548" i="2"/>
  <c r="R556" i="2"/>
  <c r="R564" i="2"/>
  <c r="R572" i="2"/>
  <c r="R580" i="2"/>
  <c r="R588" i="2"/>
  <c r="R596" i="2"/>
  <c r="T596" i="2" s="1"/>
  <c r="R604" i="2"/>
  <c r="R612" i="2"/>
  <c r="R620" i="2"/>
  <c r="R628" i="2"/>
  <c r="R636" i="2"/>
  <c r="R644" i="2"/>
  <c r="R652" i="2"/>
  <c r="R660" i="2"/>
  <c r="R5" i="2"/>
  <c r="R13" i="2"/>
  <c r="R21" i="2"/>
  <c r="R29" i="2"/>
  <c r="R37" i="2"/>
  <c r="R45" i="2"/>
  <c r="R53" i="2"/>
  <c r="R61" i="2"/>
  <c r="R69" i="2"/>
  <c r="R77" i="2"/>
  <c r="R85" i="2"/>
  <c r="R93" i="2"/>
  <c r="R101" i="2"/>
  <c r="R109" i="2"/>
  <c r="R117" i="2"/>
  <c r="R125" i="2"/>
  <c r="R133" i="2"/>
  <c r="R141" i="2"/>
  <c r="R149" i="2"/>
  <c r="R157" i="2"/>
  <c r="R165" i="2"/>
  <c r="R173" i="2"/>
  <c r="R181" i="2"/>
  <c r="R189" i="2"/>
  <c r="R197" i="2"/>
  <c r="R205" i="2"/>
  <c r="R213" i="2"/>
  <c r="R221" i="2"/>
  <c r="R229" i="2"/>
  <c r="R237" i="2"/>
  <c r="R245" i="2"/>
  <c r="T245" i="2" s="1"/>
  <c r="R253" i="2"/>
  <c r="R261" i="2"/>
  <c r="T261" i="2" s="1"/>
  <c r="R269" i="2"/>
  <c r="T269" i="2" s="1"/>
  <c r="R277" i="2"/>
  <c r="R285" i="2"/>
  <c r="R293" i="2"/>
  <c r="R301" i="2"/>
  <c r="R309" i="2"/>
  <c r="R317" i="2"/>
  <c r="R325" i="2"/>
  <c r="R333" i="2"/>
  <c r="T333" i="2" s="1"/>
  <c r="R341" i="2"/>
  <c r="R349" i="2"/>
  <c r="R357" i="2"/>
  <c r="R365" i="2"/>
  <c r="R373" i="2"/>
  <c r="R381" i="2"/>
  <c r="R389" i="2"/>
  <c r="R397" i="2"/>
  <c r="R405" i="2"/>
  <c r="T405" i="2" s="1"/>
  <c r="R413" i="2"/>
  <c r="R421" i="2"/>
  <c r="R429" i="2"/>
  <c r="T429" i="2" s="1"/>
  <c r="R437" i="2"/>
  <c r="R445" i="2"/>
  <c r="T445" i="2" s="1"/>
  <c r="R453" i="2"/>
  <c r="T453" i="2" s="1"/>
  <c r="R461" i="2"/>
  <c r="R469" i="2"/>
  <c r="T469" i="2" s="1"/>
  <c r="R477" i="2"/>
  <c r="R485" i="2"/>
  <c r="R493" i="2"/>
  <c r="R501" i="2"/>
  <c r="R509" i="2"/>
  <c r="R517" i="2"/>
  <c r="R525" i="2"/>
  <c r="R533" i="2"/>
  <c r="R541" i="2"/>
  <c r="T541" i="2" s="1"/>
  <c r="R549" i="2"/>
  <c r="T549" i="2" s="1"/>
  <c r="R557" i="2"/>
  <c r="R565" i="2"/>
  <c r="R573" i="2"/>
  <c r="T573" i="2" s="1"/>
  <c r="R581" i="2"/>
  <c r="R589" i="2"/>
  <c r="R597" i="2"/>
  <c r="R605" i="2"/>
  <c r="R613" i="2"/>
  <c r="R621" i="2"/>
  <c r="R629" i="2"/>
  <c r="R637" i="2"/>
  <c r="R645" i="2"/>
  <c r="R653" i="2"/>
  <c r="T653" i="2" s="1"/>
  <c r="R661" i="2"/>
  <c r="R669" i="2"/>
  <c r="T669" i="2" s="1"/>
  <c r="R677" i="2"/>
  <c r="R6" i="2"/>
  <c r="R14" i="2"/>
  <c r="R22" i="2"/>
  <c r="R30" i="2"/>
  <c r="R38" i="2"/>
  <c r="R46" i="2"/>
  <c r="R54" i="2"/>
  <c r="R62" i="2"/>
  <c r="R70" i="2"/>
  <c r="R78" i="2"/>
  <c r="R86" i="2"/>
  <c r="R94" i="2"/>
  <c r="R102" i="2"/>
  <c r="R110" i="2"/>
  <c r="R118" i="2"/>
  <c r="R126" i="2"/>
  <c r="R134" i="2"/>
  <c r="R142" i="2"/>
  <c r="R150" i="2"/>
  <c r="R158" i="2"/>
  <c r="R166" i="2"/>
  <c r="R174" i="2"/>
  <c r="R182" i="2"/>
  <c r="R190" i="2"/>
  <c r="R198" i="2"/>
  <c r="R206" i="2"/>
  <c r="R214" i="2"/>
  <c r="R222" i="2"/>
  <c r="R230" i="2"/>
  <c r="R238" i="2"/>
  <c r="R246" i="2"/>
  <c r="R254" i="2"/>
  <c r="R262" i="2"/>
  <c r="R270" i="2"/>
  <c r="R278" i="2"/>
  <c r="T278" i="2" s="1"/>
  <c r="R286" i="2"/>
  <c r="R294" i="2"/>
  <c r="R302" i="2"/>
  <c r="R310" i="2"/>
  <c r="R318" i="2"/>
  <c r="R326" i="2"/>
  <c r="R334" i="2"/>
  <c r="R342" i="2"/>
  <c r="R350" i="2"/>
  <c r="T350" i="2" s="1"/>
  <c r="R358" i="2"/>
  <c r="R366" i="2"/>
  <c r="R374" i="2"/>
  <c r="T374" i="2" s="1"/>
  <c r="R382" i="2"/>
  <c r="R390" i="2"/>
  <c r="R398" i="2"/>
  <c r="R406" i="2"/>
  <c r="R414" i="2"/>
  <c r="R422" i="2"/>
  <c r="R430" i="2"/>
  <c r="T430" i="2" s="1"/>
  <c r="R438" i="2"/>
  <c r="R446" i="2"/>
  <c r="T446" i="2" s="1"/>
  <c r="R454" i="2"/>
  <c r="R462" i="2"/>
  <c r="R470" i="2"/>
  <c r="T470" i="2" s="1"/>
  <c r="R478" i="2"/>
  <c r="R486" i="2"/>
  <c r="R494" i="2"/>
  <c r="R502" i="2"/>
  <c r="R510" i="2"/>
  <c r="R518" i="2"/>
  <c r="R526" i="2"/>
  <c r="R534" i="2"/>
  <c r="R542" i="2"/>
  <c r="T542" i="2" s="1"/>
  <c r="R550" i="2"/>
  <c r="R558" i="2"/>
  <c r="R566" i="2"/>
  <c r="T566" i="2" s="1"/>
  <c r="R574" i="2"/>
  <c r="R582" i="2"/>
  <c r="R590" i="2"/>
  <c r="R598" i="2"/>
  <c r="R606" i="2"/>
  <c r="R614" i="2"/>
  <c r="R622" i="2"/>
  <c r="R630" i="2"/>
  <c r="R638" i="2"/>
  <c r="R646" i="2"/>
  <c r="R654" i="2"/>
  <c r="R662" i="2"/>
  <c r="R7" i="2"/>
  <c r="R15" i="2"/>
  <c r="R23" i="2"/>
  <c r="R31" i="2"/>
  <c r="R39" i="2"/>
  <c r="R47" i="2"/>
  <c r="R55" i="2"/>
  <c r="R63" i="2"/>
  <c r="R71" i="2"/>
  <c r="R79" i="2"/>
  <c r="R87" i="2"/>
  <c r="R95" i="2"/>
  <c r="R103" i="2"/>
  <c r="R111" i="2"/>
  <c r="R119" i="2"/>
  <c r="R127" i="2"/>
  <c r="R135" i="2"/>
  <c r="R143" i="2"/>
  <c r="R151" i="2"/>
  <c r="R159" i="2"/>
  <c r="R167" i="2"/>
  <c r="R175" i="2"/>
  <c r="R183" i="2"/>
  <c r="R191" i="2"/>
  <c r="R199" i="2"/>
  <c r="R207" i="2"/>
  <c r="R215" i="2"/>
  <c r="R223" i="2"/>
  <c r="R231" i="2"/>
  <c r="R239" i="2"/>
  <c r="T239" i="2" s="1"/>
  <c r="R247" i="2"/>
  <c r="R255" i="2"/>
  <c r="R263" i="2"/>
  <c r="T263" i="2" s="1"/>
  <c r="R271" i="2"/>
  <c r="R279" i="2"/>
  <c r="R287" i="2"/>
  <c r="R295" i="2"/>
  <c r="R303" i="2"/>
  <c r="T303" i="2" s="1"/>
  <c r="R311" i="2"/>
  <c r="R319" i="2"/>
  <c r="R327" i="2"/>
  <c r="T327" i="2" s="1"/>
  <c r="R335" i="2"/>
  <c r="R343" i="2"/>
  <c r="R351" i="2"/>
  <c r="R359" i="2"/>
  <c r="R367" i="2"/>
  <c r="R375" i="2"/>
  <c r="R383" i="2"/>
  <c r="R391" i="2"/>
  <c r="R399" i="2"/>
  <c r="R407" i="2"/>
  <c r="R415" i="2"/>
  <c r="T415" i="2" s="1"/>
  <c r="R423" i="2"/>
  <c r="T423" i="2" s="1"/>
  <c r="R431" i="2"/>
  <c r="T431" i="2" s="1"/>
  <c r="R439" i="2"/>
  <c r="R447" i="2"/>
  <c r="R455" i="2"/>
  <c r="R463" i="2"/>
  <c r="T463" i="2" s="1"/>
  <c r="R471" i="2"/>
  <c r="R479" i="2"/>
  <c r="R487" i="2"/>
  <c r="R495" i="2"/>
  <c r="R503" i="2"/>
  <c r="R511" i="2"/>
  <c r="R519" i="2"/>
  <c r="R527" i="2"/>
  <c r="R535" i="2"/>
  <c r="R543" i="2"/>
  <c r="R551" i="2"/>
  <c r="R559" i="2"/>
  <c r="R567" i="2"/>
  <c r="T567" i="2" s="1"/>
  <c r="R575" i="2"/>
  <c r="R583" i="2"/>
  <c r="T583" i="2" s="1"/>
  <c r="R591" i="2"/>
  <c r="R599" i="2"/>
  <c r="R607" i="2"/>
  <c r="R615" i="2"/>
  <c r="R623" i="2"/>
  <c r="R631" i="2"/>
  <c r="R639" i="2"/>
  <c r="R647" i="2"/>
  <c r="R655" i="2"/>
  <c r="R8" i="2"/>
  <c r="R16" i="2"/>
  <c r="R24" i="2"/>
  <c r="R32" i="2"/>
  <c r="R40" i="2"/>
  <c r="R48" i="2"/>
  <c r="R56" i="2"/>
  <c r="R64" i="2"/>
  <c r="R72" i="2"/>
  <c r="R80" i="2"/>
  <c r="R88" i="2"/>
  <c r="R96" i="2"/>
  <c r="R104" i="2"/>
  <c r="R112" i="2"/>
  <c r="R120" i="2"/>
  <c r="R128" i="2"/>
  <c r="R136" i="2"/>
  <c r="R144" i="2"/>
  <c r="R152" i="2"/>
  <c r="R160" i="2"/>
  <c r="R168" i="2"/>
  <c r="R176" i="2"/>
  <c r="R184" i="2"/>
  <c r="R192" i="2"/>
  <c r="R200" i="2"/>
  <c r="R208" i="2"/>
  <c r="R216" i="2"/>
  <c r="R224" i="2"/>
  <c r="R232" i="2"/>
  <c r="R240" i="2"/>
  <c r="R248" i="2"/>
  <c r="T248" i="2" s="1"/>
  <c r="R256" i="2"/>
  <c r="R264" i="2"/>
  <c r="R272" i="2"/>
  <c r="R280" i="2"/>
  <c r="R288" i="2"/>
  <c r="R296" i="2"/>
  <c r="R304" i="2"/>
  <c r="R312" i="2"/>
  <c r="R320" i="2"/>
  <c r="R328" i="2"/>
  <c r="R336" i="2"/>
  <c r="R344" i="2"/>
  <c r="R352" i="2"/>
  <c r="R360" i="2"/>
  <c r="R368" i="2"/>
  <c r="R376" i="2"/>
  <c r="R384" i="2"/>
  <c r="T384" i="2" s="1"/>
  <c r="R392" i="2"/>
  <c r="R400" i="2"/>
  <c r="R408" i="2"/>
  <c r="R416" i="2"/>
  <c r="R424" i="2"/>
  <c r="R432" i="2"/>
  <c r="R440" i="2"/>
  <c r="R448" i="2"/>
  <c r="R456" i="2"/>
  <c r="R464" i="2"/>
  <c r="T464" i="2" s="1"/>
  <c r="R472" i="2"/>
  <c r="R480" i="2"/>
  <c r="R488" i="2"/>
  <c r="R496" i="2"/>
  <c r="R504" i="2"/>
  <c r="T504" i="2" s="1"/>
  <c r="R512" i="2"/>
  <c r="R520" i="2"/>
  <c r="R528" i="2"/>
  <c r="R536" i="2"/>
  <c r="T536" i="2" s="1"/>
  <c r="R544" i="2"/>
  <c r="R552" i="2"/>
  <c r="R560" i="2"/>
  <c r="R568" i="2"/>
  <c r="T568" i="2" s="1"/>
  <c r="R576" i="2"/>
  <c r="R584" i="2"/>
  <c r="T584" i="2" s="1"/>
  <c r="R592" i="2"/>
  <c r="R600" i="2"/>
  <c r="R608" i="2"/>
  <c r="R616" i="2"/>
  <c r="R624" i="2"/>
  <c r="R632" i="2"/>
  <c r="R9" i="2"/>
  <c r="R17" i="2"/>
  <c r="R25" i="2"/>
  <c r="R33" i="2"/>
  <c r="R41" i="2"/>
  <c r="R49" i="2"/>
  <c r="R57" i="2"/>
  <c r="R65" i="2"/>
  <c r="R73" i="2"/>
  <c r="R81" i="2"/>
  <c r="R89" i="2"/>
  <c r="R97" i="2"/>
  <c r="R105" i="2"/>
  <c r="R113" i="2"/>
  <c r="R121" i="2"/>
  <c r="R129" i="2"/>
  <c r="R137" i="2"/>
  <c r="R145" i="2"/>
  <c r="R153" i="2"/>
  <c r="R161" i="2"/>
  <c r="R169" i="2"/>
  <c r="R177" i="2"/>
  <c r="R185" i="2"/>
  <c r="R193" i="2"/>
  <c r="R201" i="2"/>
  <c r="R209" i="2"/>
  <c r="R217" i="2"/>
  <c r="R225" i="2"/>
  <c r="R233" i="2"/>
  <c r="R241" i="2"/>
  <c r="R249" i="2"/>
  <c r="R257" i="2"/>
  <c r="R265" i="2"/>
  <c r="R273" i="2"/>
  <c r="R281" i="2"/>
  <c r="T281" i="2" s="1"/>
  <c r="R289" i="2"/>
  <c r="R297" i="2"/>
  <c r="R305" i="2"/>
  <c r="R313" i="2"/>
  <c r="R321" i="2"/>
  <c r="R329" i="2"/>
  <c r="R337" i="2"/>
  <c r="R345" i="2"/>
  <c r="R353" i="2"/>
  <c r="R361" i="2"/>
  <c r="R369" i="2"/>
  <c r="R377" i="2"/>
  <c r="R385" i="2"/>
  <c r="R393" i="2"/>
  <c r="R401" i="2"/>
  <c r="R409" i="2"/>
  <c r="T409" i="2" s="1"/>
  <c r="R417" i="2"/>
  <c r="R425" i="2"/>
  <c r="R433" i="2"/>
  <c r="R441" i="2"/>
  <c r="R449" i="2"/>
  <c r="R457" i="2"/>
  <c r="R465" i="2"/>
  <c r="R473" i="2"/>
  <c r="R481" i="2"/>
  <c r="R489" i="2"/>
  <c r="R497" i="2"/>
  <c r="R505" i="2"/>
  <c r="T505" i="2" s="1"/>
  <c r="R513" i="2"/>
  <c r="R521" i="2"/>
  <c r="R529" i="2"/>
  <c r="T529" i="2" s="1"/>
  <c r="R537" i="2"/>
  <c r="T537" i="2" s="1"/>
  <c r="R545" i="2"/>
  <c r="R553" i="2"/>
  <c r="R561" i="2"/>
  <c r="R569" i="2"/>
  <c r="R577" i="2"/>
  <c r="T577" i="2" s="1"/>
  <c r="R585" i="2"/>
  <c r="R593" i="2"/>
  <c r="R601" i="2"/>
  <c r="R609" i="2"/>
  <c r="R617" i="2"/>
  <c r="R625" i="2"/>
  <c r="R633" i="2"/>
  <c r="R641" i="2"/>
  <c r="R649" i="2"/>
  <c r="R10" i="2"/>
  <c r="R74" i="2"/>
  <c r="R138" i="2"/>
  <c r="R202" i="2"/>
  <c r="R266" i="2"/>
  <c r="R330" i="2"/>
  <c r="R394" i="2"/>
  <c r="R458" i="2"/>
  <c r="T458" i="2" s="1"/>
  <c r="R522" i="2"/>
  <c r="R586" i="2"/>
  <c r="T586" i="2" s="1"/>
  <c r="R642" i="2"/>
  <c r="R665" i="2"/>
  <c r="R676" i="2"/>
  <c r="R685" i="2"/>
  <c r="T685" i="2" s="1"/>
  <c r="R693" i="2"/>
  <c r="R701" i="2"/>
  <c r="R709" i="2"/>
  <c r="T709" i="2" s="1"/>
  <c r="R717" i="2"/>
  <c r="R725" i="2"/>
  <c r="R733" i="2"/>
  <c r="R741" i="2"/>
  <c r="T741" i="2" s="1"/>
  <c r="R749" i="2"/>
  <c r="R757" i="2"/>
  <c r="R765" i="2"/>
  <c r="R773" i="2"/>
  <c r="R781" i="2"/>
  <c r="R789" i="2"/>
  <c r="R797" i="2"/>
  <c r="R805" i="2"/>
  <c r="R813" i="2"/>
  <c r="R821" i="2"/>
  <c r="R829" i="2"/>
  <c r="R837" i="2"/>
  <c r="R845" i="2"/>
  <c r="R853" i="2"/>
  <c r="R861" i="2"/>
  <c r="R869" i="2"/>
  <c r="R877" i="2"/>
  <c r="R885" i="2"/>
  <c r="R893" i="2"/>
  <c r="R901" i="2"/>
  <c r="R909" i="2"/>
  <c r="R917" i="2"/>
  <c r="R925" i="2"/>
  <c r="R933" i="2"/>
  <c r="R941" i="2"/>
  <c r="R949" i="2"/>
  <c r="R957" i="2"/>
  <c r="R965" i="2"/>
  <c r="R973" i="2"/>
  <c r="R981" i="2"/>
  <c r="R989" i="2"/>
  <c r="R997" i="2"/>
  <c r="R1005" i="2"/>
  <c r="R1013" i="2"/>
  <c r="R1021" i="2"/>
  <c r="R1029" i="2"/>
  <c r="R1037" i="2"/>
  <c r="R1045" i="2"/>
  <c r="R1053" i="2"/>
  <c r="R1061" i="2"/>
  <c r="R1069" i="2"/>
  <c r="R1077" i="2"/>
  <c r="R1085" i="2"/>
  <c r="R1093" i="2"/>
  <c r="R1101" i="2"/>
  <c r="R1109" i="2"/>
  <c r="R1117" i="2"/>
  <c r="R1125" i="2"/>
  <c r="R1133" i="2"/>
  <c r="R1141" i="2"/>
  <c r="R1149" i="2"/>
  <c r="R1157" i="2"/>
  <c r="R1165" i="2"/>
  <c r="R1173" i="2"/>
  <c r="R1181" i="2"/>
  <c r="R1189" i="2"/>
  <c r="R1197" i="2"/>
  <c r="R1205" i="2"/>
  <c r="R1213" i="2"/>
  <c r="R1221" i="2"/>
  <c r="R1229" i="2"/>
  <c r="R1237" i="2"/>
  <c r="R1245" i="2"/>
  <c r="R1253" i="2"/>
  <c r="R1261" i="2"/>
  <c r="R1269" i="2"/>
  <c r="R1277" i="2"/>
  <c r="R1285" i="2"/>
  <c r="R18" i="2"/>
  <c r="R82" i="2"/>
  <c r="T82" i="2" s="1"/>
  <c r="R146" i="2"/>
  <c r="R210" i="2"/>
  <c r="R274" i="2"/>
  <c r="R338" i="2"/>
  <c r="R402" i="2"/>
  <c r="R466" i="2"/>
  <c r="T466" i="2" s="1"/>
  <c r="R530" i="2"/>
  <c r="T530" i="2" s="1"/>
  <c r="R594" i="2"/>
  <c r="R648" i="2"/>
  <c r="R666" i="2"/>
  <c r="R678" i="2"/>
  <c r="R686" i="2"/>
  <c r="R694" i="2"/>
  <c r="R702" i="2"/>
  <c r="R710" i="2"/>
  <c r="R718" i="2"/>
  <c r="T718" i="2" s="1"/>
  <c r="R726" i="2"/>
  <c r="T726" i="2" s="1"/>
  <c r="R734" i="2"/>
  <c r="R742" i="2"/>
  <c r="T742" i="2" s="1"/>
  <c r="R750" i="2"/>
  <c r="R758" i="2"/>
  <c r="R766" i="2"/>
  <c r="R774" i="2"/>
  <c r="R782" i="2"/>
  <c r="R790" i="2"/>
  <c r="R798" i="2"/>
  <c r="R806" i="2"/>
  <c r="R814" i="2"/>
  <c r="R822" i="2"/>
  <c r="R830" i="2"/>
  <c r="R838" i="2"/>
  <c r="R846" i="2"/>
  <c r="R854" i="2"/>
  <c r="R862" i="2"/>
  <c r="R870" i="2"/>
  <c r="R878" i="2"/>
  <c r="R886" i="2"/>
  <c r="R894" i="2"/>
  <c r="R902" i="2"/>
  <c r="R910" i="2"/>
  <c r="R918" i="2"/>
  <c r="R926" i="2"/>
  <c r="R934" i="2"/>
  <c r="T934" i="2" s="1"/>
  <c r="R942" i="2"/>
  <c r="R950" i="2"/>
  <c r="R958" i="2"/>
  <c r="R966" i="2"/>
  <c r="R974" i="2"/>
  <c r="R982" i="2"/>
  <c r="R990" i="2"/>
  <c r="R998" i="2"/>
  <c r="R1006" i="2"/>
  <c r="R1014" i="2"/>
  <c r="R1022" i="2"/>
  <c r="R1030" i="2"/>
  <c r="R1038" i="2"/>
  <c r="R1046" i="2"/>
  <c r="R1054" i="2"/>
  <c r="R1062" i="2"/>
  <c r="R1070" i="2"/>
  <c r="R1078" i="2"/>
  <c r="R1086" i="2"/>
  <c r="R1094" i="2"/>
  <c r="R1102" i="2"/>
  <c r="R1110" i="2"/>
  <c r="R1118" i="2"/>
  <c r="R1126" i="2"/>
  <c r="R1134" i="2"/>
  <c r="R1142" i="2"/>
  <c r="R1150" i="2"/>
  <c r="R1158" i="2"/>
  <c r="R1166" i="2"/>
  <c r="R1174" i="2"/>
  <c r="R1182" i="2"/>
  <c r="R1190" i="2"/>
  <c r="R1198" i="2"/>
  <c r="R1206" i="2"/>
  <c r="T1206" i="2" s="1"/>
  <c r="R1214" i="2"/>
  <c r="R1222" i="2"/>
  <c r="R1230" i="2"/>
  <c r="T1230" i="2" s="1"/>
  <c r="R1238" i="2"/>
  <c r="R1246" i="2"/>
  <c r="R1254" i="2"/>
  <c r="R26" i="2"/>
  <c r="R90" i="2"/>
  <c r="R154" i="2"/>
  <c r="R218" i="2"/>
  <c r="R282" i="2"/>
  <c r="T282" i="2" s="1"/>
  <c r="R346" i="2"/>
  <c r="R410" i="2"/>
  <c r="R474" i="2"/>
  <c r="R538" i="2"/>
  <c r="R602" i="2"/>
  <c r="R650" i="2"/>
  <c r="R668" i="2"/>
  <c r="R679" i="2"/>
  <c r="R687" i="2"/>
  <c r="R695" i="2"/>
  <c r="R703" i="2"/>
  <c r="R711" i="2"/>
  <c r="R719" i="2"/>
  <c r="R727" i="2"/>
  <c r="R735" i="2"/>
  <c r="R743" i="2"/>
  <c r="R751" i="2"/>
  <c r="R759" i="2"/>
  <c r="R767" i="2"/>
  <c r="R775" i="2"/>
  <c r="R783" i="2"/>
  <c r="R791" i="2"/>
  <c r="R799" i="2"/>
  <c r="R807" i="2"/>
  <c r="R815" i="2"/>
  <c r="R823" i="2"/>
  <c r="R831" i="2"/>
  <c r="R839" i="2"/>
  <c r="R847" i="2"/>
  <c r="R855" i="2"/>
  <c r="R863" i="2"/>
  <c r="R871" i="2"/>
  <c r="R879" i="2"/>
  <c r="R887" i="2"/>
  <c r="R895" i="2"/>
  <c r="R903" i="2"/>
  <c r="R911" i="2"/>
  <c r="R919" i="2"/>
  <c r="R927" i="2"/>
  <c r="R935" i="2"/>
  <c r="R943" i="2"/>
  <c r="R951" i="2"/>
  <c r="R959" i="2"/>
  <c r="R967" i="2"/>
  <c r="R975" i="2"/>
  <c r="R983" i="2"/>
  <c r="R991" i="2"/>
  <c r="R999" i="2"/>
  <c r="R1007" i="2"/>
  <c r="R1015" i="2"/>
  <c r="R1023" i="2"/>
  <c r="R1031" i="2"/>
  <c r="R1039" i="2"/>
  <c r="R1047" i="2"/>
  <c r="R1055" i="2"/>
  <c r="T1055" i="2" s="1"/>
  <c r="R1063" i="2"/>
  <c r="R1071" i="2"/>
  <c r="R1079" i="2"/>
  <c r="T1079" i="2" s="1"/>
  <c r="R1087" i="2"/>
  <c r="R1095" i="2"/>
  <c r="T1095" i="2" s="1"/>
  <c r="R1103" i="2"/>
  <c r="R1111" i="2"/>
  <c r="R1119" i="2"/>
  <c r="R1127" i="2"/>
  <c r="R1135" i="2"/>
  <c r="R1143" i="2"/>
  <c r="R1151" i="2"/>
  <c r="R1159" i="2"/>
  <c r="R1167" i="2"/>
  <c r="R1175" i="2"/>
  <c r="R1183" i="2"/>
  <c r="R1191" i="2"/>
  <c r="T1191" i="2" s="1"/>
  <c r="R1199" i="2"/>
  <c r="R1207" i="2"/>
  <c r="T1207" i="2" s="1"/>
  <c r="R1215" i="2"/>
  <c r="T1215" i="2" s="1"/>
  <c r="R1223" i="2"/>
  <c r="R1231" i="2"/>
  <c r="R1239" i="2"/>
  <c r="R1247" i="2"/>
  <c r="R1255" i="2"/>
  <c r="R34" i="2"/>
  <c r="R98" i="2"/>
  <c r="R162" i="2"/>
  <c r="R226" i="2"/>
  <c r="R290" i="2"/>
  <c r="R354" i="2"/>
  <c r="T354" i="2" s="1"/>
  <c r="R418" i="2"/>
  <c r="R482" i="2"/>
  <c r="R546" i="2"/>
  <c r="T546" i="2" s="1"/>
  <c r="R610" i="2"/>
  <c r="R656" i="2"/>
  <c r="R670" i="2"/>
  <c r="R680" i="2"/>
  <c r="R688" i="2"/>
  <c r="R696" i="2"/>
  <c r="R704" i="2"/>
  <c r="R712" i="2"/>
  <c r="R720" i="2"/>
  <c r="R728" i="2"/>
  <c r="R736" i="2"/>
  <c r="T736" i="2" s="1"/>
  <c r="R744" i="2"/>
  <c r="R752" i="2"/>
  <c r="R760" i="2"/>
  <c r="T760" i="2" s="1"/>
  <c r="R768" i="2"/>
  <c r="R776" i="2"/>
  <c r="R784" i="2"/>
  <c r="R792" i="2"/>
  <c r="R800" i="2"/>
  <c r="R808" i="2"/>
  <c r="R816" i="2"/>
  <c r="R824" i="2"/>
  <c r="R832" i="2"/>
  <c r="R840" i="2"/>
  <c r="R848" i="2"/>
  <c r="R856" i="2"/>
  <c r="R864" i="2"/>
  <c r="R872" i="2"/>
  <c r="R880" i="2"/>
  <c r="R888" i="2"/>
  <c r="R896" i="2"/>
  <c r="R904" i="2"/>
  <c r="R912" i="2"/>
  <c r="R920" i="2"/>
  <c r="R928" i="2"/>
  <c r="R936" i="2"/>
  <c r="R944" i="2"/>
  <c r="T944" i="2" s="1"/>
  <c r="R952" i="2"/>
  <c r="R960" i="2"/>
  <c r="R968" i="2"/>
  <c r="R976" i="2"/>
  <c r="R984" i="2"/>
  <c r="R992" i="2"/>
  <c r="R1000" i="2"/>
  <c r="R1008" i="2"/>
  <c r="R1016" i="2"/>
  <c r="R1024" i="2"/>
  <c r="R1032" i="2"/>
  <c r="R1040" i="2"/>
  <c r="R1048" i="2"/>
  <c r="R1056" i="2"/>
  <c r="R1064" i="2"/>
  <c r="R1072" i="2"/>
  <c r="R1080" i="2"/>
  <c r="R1088" i="2"/>
  <c r="R1096" i="2"/>
  <c r="R1104" i="2"/>
  <c r="R1112" i="2"/>
  <c r="R1120" i="2"/>
  <c r="R1128" i="2"/>
  <c r="R1136" i="2"/>
  <c r="R1144" i="2"/>
  <c r="R1152" i="2"/>
  <c r="R1160" i="2"/>
  <c r="R1168" i="2"/>
  <c r="R1176" i="2"/>
  <c r="R1184" i="2"/>
  <c r="R1192" i="2"/>
  <c r="R1200" i="2"/>
  <c r="R1208" i="2"/>
  <c r="T1208" i="2" s="1"/>
  <c r="R1216" i="2"/>
  <c r="R1224" i="2"/>
  <c r="R1232" i="2"/>
  <c r="R1240" i="2"/>
  <c r="R1248" i="2"/>
  <c r="R42" i="2"/>
  <c r="R106" i="2"/>
  <c r="R170" i="2"/>
  <c r="R234" i="2"/>
  <c r="R298" i="2"/>
  <c r="R362" i="2"/>
  <c r="R426" i="2"/>
  <c r="R490" i="2"/>
  <c r="R554" i="2"/>
  <c r="R618" i="2"/>
  <c r="R657" i="2"/>
  <c r="R671" i="2"/>
  <c r="R681" i="2"/>
  <c r="R689" i="2"/>
  <c r="R697" i="2"/>
  <c r="R705" i="2"/>
  <c r="R713" i="2"/>
  <c r="R721" i="2"/>
  <c r="R729" i="2"/>
  <c r="R737" i="2"/>
  <c r="T737" i="2" s="1"/>
  <c r="R745" i="2"/>
  <c r="T745" i="2" s="1"/>
  <c r="R753" i="2"/>
  <c r="R761" i="2"/>
  <c r="R769" i="2"/>
  <c r="R777" i="2"/>
  <c r="R785" i="2"/>
  <c r="R793" i="2"/>
  <c r="R801" i="2"/>
  <c r="R809" i="2"/>
  <c r="R817" i="2"/>
  <c r="R825" i="2"/>
  <c r="R833" i="2"/>
  <c r="R841" i="2"/>
  <c r="R849" i="2"/>
  <c r="R857" i="2"/>
  <c r="R865" i="2"/>
  <c r="T865" i="2" s="1"/>
  <c r="R873" i="2"/>
  <c r="R881" i="2"/>
  <c r="R889" i="2"/>
  <c r="R897" i="2"/>
  <c r="R905" i="2"/>
  <c r="R913" i="2"/>
  <c r="R921" i="2"/>
  <c r="R929" i="2"/>
  <c r="R937" i="2"/>
  <c r="R945" i="2"/>
  <c r="R953" i="2"/>
  <c r="R961" i="2"/>
  <c r="R969" i="2"/>
  <c r="R977" i="2"/>
  <c r="R985" i="2"/>
  <c r="R993" i="2"/>
  <c r="R1001" i="2"/>
  <c r="R1009" i="2"/>
  <c r="R1017" i="2"/>
  <c r="R1025" i="2"/>
  <c r="R1033" i="2"/>
  <c r="R1041" i="2"/>
  <c r="R1049" i="2"/>
  <c r="R1057" i="2"/>
  <c r="R1065" i="2"/>
  <c r="R1073" i="2"/>
  <c r="R1081" i="2"/>
  <c r="T1081" i="2" s="1"/>
  <c r="R1089" i="2"/>
  <c r="R1097" i="2"/>
  <c r="R1105" i="2"/>
  <c r="R1113" i="2"/>
  <c r="R1121" i="2"/>
  <c r="R1129" i="2"/>
  <c r="R1137" i="2"/>
  <c r="R1145" i="2"/>
  <c r="R1153" i="2"/>
  <c r="R1161" i="2"/>
  <c r="R1169" i="2"/>
  <c r="R1177" i="2"/>
  <c r="R1185" i="2"/>
  <c r="R1193" i="2"/>
  <c r="R50" i="2"/>
  <c r="R114" i="2"/>
  <c r="R178" i="2"/>
  <c r="R242" i="2"/>
  <c r="R306" i="2"/>
  <c r="R370" i="2"/>
  <c r="R434" i="2"/>
  <c r="R498" i="2"/>
  <c r="R562" i="2"/>
  <c r="R626" i="2"/>
  <c r="R658" i="2"/>
  <c r="R672" i="2"/>
  <c r="R682" i="2"/>
  <c r="R690" i="2"/>
  <c r="R698" i="2"/>
  <c r="R706" i="2"/>
  <c r="R714" i="2"/>
  <c r="T714" i="2" s="1"/>
  <c r="R722" i="2"/>
  <c r="R730" i="2"/>
  <c r="R738" i="2"/>
  <c r="T738" i="2" s="1"/>
  <c r="R746" i="2"/>
  <c r="R754" i="2"/>
  <c r="R762" i="2"/>
  <c r="R770" i="2"/>
  <c r="R778" i="2"/>
  <c r="R786" i="2"/>
  <c r="R794" i="2"/>
  <c r="R802" i="2"/>
  <c r="R810" i="2"/>
  <c r="R818" i="2"/>
  <c r="R826" i="2"/>
  <c r="R834" i="2"/>
  <c r="R842" i="2"/>
  <c r="R850" i="2"/>
  <c r="R858" i="2"/>
  <c r="R866" i="2"/>
  <c r="R874" i="2"/>
  <c r="R882" i="2"/>
  <c r="R890" i="2"/>
  <c r="R898" i="2"/>
  <c r="R906" i="2"/>
  <c r="R914" i="2"/>
  <c r="R922" i="2"/>
  <c r="R930" i="2"/>
  <c r="R938" i="2"/>
  <c r="R946" i="2"/>
  <c r="R954" i="2"/>
  <c r="T954" i="2" s="1"/>
  <c r="R962" i="2"/>
  <c r="R970" i="2"/>
  <c r="R978" i="2"/>
  <c r="R986" i="2"/>
  <c r="R994" i="2"/>
  <c r="R1002" i="2"/>
  <c r="T1002" i="2" s="1"/>
  <c r="R1010" i="2"/>
  <c r="R1018" i="2"/>
  <c r="R1026" i="2"/>
  <c r="R1034" i="2"/>
  <c r="R1042" i="2"/>
  <c r="R1050" i="2"/>
  <c r="R1058" i="2"/>
  <c r="R1066" i="2"/>
  <c r="R1074" i="2"/>
  <c r="T1074" i="2" s="1"/>
  <c r="R1082" i="2"/>
  <c r="R1090" i="2"/>
  <c r="R1098" i="2"/>
  <c r="R1106" i="2"/>
  <c r="R1114" i="2"/>
  <c r="R1122" i="2"/>
  <c r="R1130" i="2"/>
  <c r="R1138" i="2"/>
  <c r="R1146" i="2"/>
  <c r="R1154" i="2"/>
  <c r="R1162" i="2"/>
  <c r="R1170" i="2"/>
  <c r="R1178" i="2"/>
  <c r="R1186" i="2"/>
  <c r="R1194" i="2"/>
  <c r="R1202" i="2"/>
  <c r="R1210" i="2"/>
  <c r="T1210" i="2" s="1"/>
  <c r="R58" i="2"/>
  <c r="R122" i="2"/>
  <c r="R186" i="2"/>
  <c r="R250" i="2"/>
  <c r="R314" i="2"/>
  <c r="R378" i="2"/>
  <c r="R442" i="2"/>
  <c r="R506" i="2"/>
  <c r="R570" i="2"/>
  <c r="T570" i="2" s="1"/>
  <c r="R634" i="2"/>
  <c r="R663" i="2"/>
  <c r="R673" i="2"/>
  <c r="R683" i="2"/>
  <c r="R691" i="2"/>
  <c r="R699" i="2"/>
  <c r="R707" i="2"/>
  <c r="R715" i="2"/>
  <c r="T715" i="2" s="1"/>
  <c r="R723" i="2"/>
  <c r="R731" i="2"/>
  <c r="R739" i="2"/>
  <c r="T739" i="2" s="1"/>
  <c r="R747" i="2"/>
  <c r="R755" i="2"/>
  <c r="R763" i="2"/>
  <c r="R771" i="2"/>
  <c r="R779" i="2"/>
  <c r="R787" i="2"/>
  <c r="R795" i="2"/>
  <c r="R803" i="2"/>
  <c r="R811" i="2"/>
  <c r="R819" i="2"/>
  <c r="T819" i="2" s="1"/>
  <c r="R827" i="2"/>
  <c r="R835" i="2"/>
  <c r="R843" i="2"/>
  <c r="R851" i="2"/>
  <c r="R859" i="2"/>
  <c r="R867" i="2"/>
  <c r="R875" i="2"/>
  <c r="R883" i="2"/>
  <c r="R891" i="2"/>
  <c r="R899" i="2"/>
  <c r="R907" i="2"/>
  <c r="R915" i="2"/>
  <c r="R923" i="2"/>
  <c r="R931" i="2"/>
  <c r="R939" i="2"/>
  <c r="T939" i="2" s="1"/>
  <c r="R947" i="2"/>
  <c r="R955" i="2"/>
  <c r="R963" i="2"/>
  <c r="R971" i="2"/>
  <c r="R979" i="2"/>
  <c r="R987" i="2"/>
  <c r="R995" i="2"/>
  <c r="R1003" i="2"/>
  <c r="R1011" i="2"/>
  <c r="R1019" i="2"/>
  <c r="R1027" i="2"/>
  <c r="R1035" i="2"/>
  <c r="R1043" i="2"/>
  <c r="R1051" i="2"/>
  <c r="R1059" i="2"/>
  <c r="R1067" i="2"/>
  <c r="R1075" i="2"/>
  <c r="T1075" i="2" s="1"/>
  <c r="R1083" i="2"/>
  <c r="R1091" i="2"/>
  <c r="R1099" i="2"/>
  <c r="R1107" i="2"/>
  <c r="R1115" i="2"/>
  <c r="R1123" i="2"/>
  <c r="R1131" i="2"/>
  <c r="R1139" i="2"/>
  <c r="R1147" i="2"/>
  <c r="R1155" i="2"/>
  <c r="T1155" i="2" s="1"/>
  <c r="R1163" i="2"/>
  <c r="R1171" i="2"/>
  <c r="R1179" i="2"/>
  <c r="R1187" i="2"/>
  <c r="R1195" i="2"/>
  <c r="R1203" i="2"/>
  <c r="R66" i="2"/>
  <c r="R578" i="2"/>
  <c r="R716" i="2"/>
  <c r="T716" i="2" s="1"/>
  <c r="R780" i="2"/>
  <c r="R844" i="2"/>
  <c r="R908" i="2"/>
  <c r="R972" i="2"/>
  <c r="R1036" i="2"/>
  <c r="R1100" i="2"/>
  <c r="R1164" i="2"/>
  <c r="R1211" i="2"/>
  <c r="R1227" i="2"/>
  <c r="R1243" i="2"/>
  <c r="R1258" i="2"/>
  <c r="R1267" i="2"/>
  <c r="R1276" i="2"/>
  <c r="R1286" i="2"/>
  <c r="R1294" i="2"/>
  <c r="R1302" i="2"/>
  <c r="R1310" i="2"/>
  <c r="R1318" i="2"/>
  <c r="R1326" i="2"/>
  <c r="R1334" i="2"/>
  <c r="R1342" i="2"/>
  <c r="R1350" i="2"/>
  <c r="R1358" i="2"/>
  <c r="R1366" i="2"/>
  <c r="R1374" i="2"/>
  <c r="R1382" i="2"/>
  <c r="R1390" i="2"/>
  <c r="R1398" i="2"/>
  <c r="R1406" i="2"/>
  <c r="R1414" i="2"/>
  <c r="R1422" i="2"/>
  <c r="R1430" i="2"/>
  <c r="R1438" i="2"/>
  <c r="R1446" i="2"/>
  <c r="R1454" i="2"/>
  <c r="R1462" i="2"/>
  <c r="R1470" i="2"/>
  <c r="R1478" i="2"/>
  <c r="R1486" i="2"/>
  <c r="T1486" i="2" s="1"/>
  <c r="R1494" i="2"/>
  <c r="R1502" i="2"/>
  <c r="R1510" i="2"/>
  <c r="R1518" i="2"/>
  <c r="R1526" i="2"/>
  <c r="R1534" i="2"/>
  <c r="R1542" i="2"/>
  <c r="T1542" i="2" s="1"/>
  <c r="R1550" i="2"/>
  <c r="R1558" i="2"/>
  <c r="R1566" i="2"/>
  <c r="R1574" i="2"/>
  <c r="R1582" i="2"/>
  <c r="R1590" i="2"/>
  <c r="R1598" i="2"/>
  <c r="R1606" i="2"/>
  <c r="R1614" i="2"/>
  <c r="R1622" i="2"/>
  <c r="R1630" i="2"/>
  <c r="R1638" i="2"/>
  <c r="R1646" i="2"/>
  <c r="T1646" i="2" s="1"/>
  <c r="R1654" i="2"/>
  <c r="R1662" i="2"/>
  <c r="R1670" i="2"/>
  <c r="R1678" i="2"/>
  <c r="R1686" i="2"/>
  <c r="T1686" i="2" s="1"/>
  <c r="R1694" i="2"/>
  <c r="R1702" i="2"/>
  <c r="R1710" i="2"/>
  <c r="T1710" i="2" s="1"/>
  <c r="R1718" i="2"/>
  <c r="R1726" i="2"/>
  <c r="R1734" i="2"/>
  <c r="R1742" i="2"/>
  <c r="R1750" i="2"/>
  <c r="R1758" i="2"/>
  <c r="R1766" i="2"/>
  <c r="R1774" i="2"/>
  <c r="R1782" i="2"/>
  <c r="R1790" i="2"/>
  <c r="R1798" i="2"/>
  <c r="R1806" i="2"/>
  <c r="R1814" i="2"/>
  <c r="R1822" i="2"/>
  <c r="R1830" i="2"/>
  <c r="R1838" i="2"/>
  <c r="R1846" i="2"/>
  <c r="R1854" i="2"/>
  <c r="R1862" i="2"/>
  <c r="R1870" i="2"/>
  <c r="R130" i="2"/>
  <c r="R640" i="2"/>
  <c r="R724" i="2"/>
  <c r="R788" i="2"/>
  <c r="R852" i="2"/>
  <c r="R916" i="2"/>
  <c r="R980" i="2"/>
  <c r="R1044" i="2"/>
  <c r="R1108" i="2"/>
  <c r="R1172" i="2"/>
  <c r="R1212" i="2"/>
  <c r="R1228" i="2"/>
  <c r="R1244" i="2"/>
  <c r="R1259" i="2"/>
  <c r="R1268" i="2"/>
  <c r="R1278" i="2"/>
  <c r="R1287" i="2"/>
  <c r="R1295" i="2"/>
  <c r="R1303" i="2"/>
  <c r="R1311" i="2"/>
  <c r="R1319" i="2"/>
  <c r="R1327" i="2"/>
  <c r="R1335" i="2"/>
  <c r="R1343" i="2"/>
  <c r="R1351" i="2"/>
  <c r="R1359" i="2"/>
  <c r="R1367" i="2"/>
  <c r="R1375" i="2"/>
  <c r="R1383" i="2"/>
  <c r="R1391" i="2"/>
  <c r="R1399" i="2"/>
  <c r="T1399" i="2" s="1"/>
  <c r="R1407" i="2"/>
  <c r="R1415" i="2"/>
  <c r="R1423" i="2"/>
  <c r="R1431" i="2"/>
  <c r="R1439" i="2"/>
  <c r="R1447" i="2"/>
  <c r="R1455" i="2"/>
  <c r="R1463" i="2"/>
  <c r="R1471" i="2"/>
  <c r="R1479" i="2"/>
  <c r="T1479" i="2" s="1"/>
  <c r="R1487" i="2"/>
  <c r="R1495" i="2"/>
  <c r="R1503" i="2"/>
  <c r="R1511" i="2"/>
  <c r="R1519" i="2"/>
  <c r="R1527" i="2"/>
  <c r="R1535" i="2"/>
  <c r="R1543" i="2"/>
  <c r="R1551" i="2"/>
  <c r="R1559" i="2"/>
  <c r="R1567" i="2"/>
  <c r="R1575" i="2"/>
  <c r="R1583" i="2"/>
  <c r="R1591" i="2"/>
  <c r="R1599" i="2"/>
  <c r="R1607" i="2"/>
  <c r="R1615" i="2"/>
  <c r="R1623" i="2"/>
  <c r="R1631" i="2"/>
  <c r="R1639" i="2"/>
  <c r="R1647" i="2"/>
  <c r="T1647" i="2" s="1"/>
  <c r="R1655" i="2"/>
  <c r="R1663" i="2"/>
  <c r="R1671" i="2"/>
  <c r="R1679" i="2"/>
  <c r="R1687" i="2"/>
  <c r="R1695" i="2"/>
  <c r="R1703" i="2"/>
  <c r="R1711" i="2"/>
  <c r="R1719" i="2"/>
  <c r="T1719" i="2" s="1"/>
  <c r="R1727" i="2"/>
  <c r="R1735" i="2"/>
  <c r="R1743" i="2"/>
  <c r="R1751" i="2"/>
  <c r="R1759" i="2"/>
  <c r="R1767" i="2"/>
  <c r="R1775" i="2"/>
  <c r="R1783" i="2"/>
  <c r="R1791" i="2"/>
  <c r="R1799" i="2"/>
  <c r="R1807" i="2"/>
  <c r="R1815" i="2"/>
  <c r="R194" i="2"/>
  <c r="R664" i="2"/>
  <c r="R732" i="2"/>
  <c r="R796" i="2"/>
  <c r="R860" i="2"/>
  <c r="R924" i="2"/>
  <c r="R988" i="2"/>
  <c r="T988" i="2" s="1"/>
  <c r="R1052" i="2"/>
  <c r="R1116" i="2"/>
  <c r="R1180" i="2"/>
  <c r="R1217" i="2"/>
  <c r="R1233" i="2"/>
  <c r="R1249" i="2"/>
  <c r="R1260" i="2"/>
  <c r="R1270" i="2"/>
  <c r="R1279" i="2"/>
  <c r="R1288" i="2"/>
  <c r="R1296" i="2"/>
  <c r="R1304" i="2"/>
  <c r="R1312" i="2"/>
  <c r="R1320" i="2"/>
  <c r="R1328" i="2"/>
  <c r="R1336" i="2"/>
  <c r="R1344" i="2"/>
  <c r="R1352" i="2"/>
  <c r="R1360" i="2"/>
  <c r="R1368" i="2"/>
  <c r="R1376" i="2"/>
  <c r="R1384" i="2"/>
  <c r="R1392" i="2"/>
  <c r="R1400" i="2"/>
  <c r="R1408" i="2"/>
  <c r="R1416" i="2"/>
  <c r="R1424" i="2"/>
  <c r="R1432" i="2"/>
  <c r="T1432" i="2" s="1"/>
  <c r="R1440" i="2"/>
  <c r="R1448" i="2"/>
  <c r="R1456" i="2"/>
  <c r="T1456" i="2" s="1"/>
  <c r="R1464" i="2"/>
  <c r="R1472" i="2"/>
  <c r="T1472" i="2" s="1"/>
  <c r="R1480" i="2"/>
  <c r="T1480" i="2" s="1"/>
  <c r="R1488" i="2"/>
  <c r="R1496" i="2"/>
  <c r="R1504" i="2"/>
  <c r="R1512" i="2"/>
  <c r="R1520" i="2"/>
  <c r="R1528" i="2"/>
  <c r="R1536" i="2"/>
  <c r="R1544" i="2"/>
  <c r="R1552" i="2"/>
  <c r="R1560" i="2"/>
  <c r="R1568" i="2"/>
  <c r="R1576" i="2"/>
  <c r="R1584" i="2"/>
  <c r="R1592" i="2"/>
  <c r="R1600" i="2"/>
  <c r="R1608" i="2"/>
  <c r="R1616" i="2"/>
  <c r="R1624" i="2"/>
  <c r="R1632" i="2"/>
  <c r="R1640" i="2"/>
  <c r="R1648" i="2"/>
  <c r="T1648" i="2" s="1"/>
  <c r="R1656" i="2"/>
  <c r="R1664" i="2"/>
  <c r="R1672" i="2"/>
  <c r="R1680" i="2"/>
  <c r="R1688" i="2"/>
  <c r="R1696" i="2"/>
  <c r="R1704" i="2"/>
  <c r="R1712" i="2"/>
  <c r="R1720" i="2"/>
  <c r="R1728" i="2"/>
  <c r="R1736" i="2"/>
  <c r="R1744" i="2"/>
  <c r="R1752" i="2"/>
  <c r="R1760" i="2"/>
  <c r="R1768" i="2"/>
  <c r="R1776" i="2"/>
  <c r="R1784" i="2"/>
  <c r="R1792" i="2"/>
  <c r="R1800" i="2"/>
  <c r="R1808" i="2"/>
  <c r="R1816" i="2"/>
  <c r="R1824" i="2"/>
  <c r="R258" i="2"/>
  <c r="R674" i="2"/>
  <c r="R740" i="2"/>
  <c r="T740" i="2" s="1"/>
  <c r="R804" i="2"/>
  <c r="R868" i="2"/>
  <c r="R932" i="2"/>
  <c r="R996" i="2"/>
  <c r="R1060" i="2"/>
  <c r="R1124" i="2"/>
  <c r="R1188" i="2"/>
  <c r="R1218" i="2"/>
  <c r="R1234" i="2"/>
  <c r="R1250" i="2"/>
  <c r="R1262" i="2"/>
  <c r="R1271" i="2"/>
  <c r="R1280" i="2"/>
  <c r="R1289" i="2"/>
  <c r="R1297" i="2"/>
  <c r="R1305" i="2"/>
  <c r="R1313" i="2"/>
  <c r="R1321" i="2"/>
  <c r="R1329" i="2"/>
  <c r="T1329" i="2" s="1"/>
  <c r="R1337" i="2"/>
  <c r="R1345" i="2"/>
  <c r="R1353" i="2"/>
  <c r="R1361" i="2"/>
  <c r="R1369" i="2"/>
  <c r="R1377" i="2"/>
  <c r="R1385" i="2"/>
  <c r="T1385" i="2" s="1"/>
  <c r="R1393" i="2"/>
  <c r="R1401" i="2"/>
  <c r="R1409" i="2"/>
  <c r="R1417" i="2"/>
  <c r="R1425" i="2"/>
  <c r="R1433" i="2"/>
  <c r="R1441" i="2"/>
  <c r="R1449" i="2"/>
  <c r="R1457" i="2"/>
  <c r="R1465" i="2"/>
  <c r="R1473" i="2"/>
  <c r="R1481" i="2"/>
  <c r="R1489" i="2"/>
  <c r="R1497" i="2"/>
  <c r="R1505" i="2"/>
  <c r="R1513" i="2"/>
  <c r="R1521" i="2"/>
  <c r="R1529" i="2"/>
  <c r="R1537" i="2"/>
  <c r="R1545" i="2"/>
  <c r="R1553" i="2"/>
  <c r="R1561" i="2"/>
  <c r="R1569" i="2"/>
  <c r="R1577" i="2"/>
  <c r="R1585" i="2"/>
  <c r="R1593" i="2"/>
  <c r="R1601" i="2"/>
  <c r="R1609" i="2"/>
  <c r="R1617" i="2"/>
  <c r="R1625" i="2"/>
  <c r="R1633" i="2"/>
  <c r="R1641" i="2"/>
  <c r="R1649" i="2"/>
  <c r="T1649" i="2" s="1"/>
  <c r="R1657" i="2"/>
  <c r="T1657" i="2" s="1"/>
  <c r="R1665" i="2"/>
  <c r="R1673" i="2"/>
  <c r="R1681" i="2"/>
  <c r="R1689" i="2"/>
  <c r="R1697" i="2"/>
  <c r="R1705" i="2"/>
  <c r="R1713" i="2"/>
  <c r="R1721" i="2"/>
  <c r="R1729" i="2"/>
  <c r="R1737" i="2"/>
  <c r="R1745" i="2"/>
  <c r="R1753" i="2"/>
  <c r="R1761" i="2"/>
  <c r="R1769" i="2"/>
  <c r="R1777" i="2"/>
  <c r="R1785" i="2"/>
  <c r="R1793" i="2"/>
  <c r="R1801" i="2"/>
  <c r="R1809" i="2"/>
  <c r="R1817" i="2"/>
  <c r="R1825" i="2"/>
  <c r="R1833" i="2"/>
  <c r="R322" i="2"/>
  <c r="R684" i="2"/>
  <c r="T684" i="2" s="1"/>
  <c r="R748" i="2"/>
  <c r="R812" i="2"/>
  <c r="R876" i="2"/>
  <c r="R940" i="2"/>
  <c r="T940" i="2" s="1"/>
  <c r="R1004" i="2"/>
  <c r="R1068" i="2"/>
  <c r="T1068" i="2" s="1"/>
  <c r="R1132" i="2"/>
  <c r="R1196" i="2"/>
  <c r="R1219" i="2"/>
  <c r="T1219" i="2" s="1"/>
  <c r="R1235" i="2"/>
  <c r="R1251" i="2"/>
  <c r="R1263" i="2"/>
  <c r="R1272" i="2"/>
  <c r="R1281" i="2"/>
  <c r="R1290" i="2"/>
  <c r="R1298" i="2"/>
  <c r="R1306" i="2"/>
  <c r="T1306" i="2" s="1"/>
  <c r="R1314" i="2"/>
  <c r="R1322" i="2"/>
  <c r="R1330" i="2"/>
  <c r="R1338" i="2"/>
  <c r="R1346" i="2"/>
  <c r="R1354" i="2"/>
  <c r="R1362" i="2"/>
  <c r="R1370" i="2"/>
  <c r="T1370" i="2" s="1"/>
  <c r="R1378" i="2"/>
  <c r="T1378" i="2" s="1"/>
  <c r="R1386" i="2"/>
  <c r="R1394" i="2"/>
  <c r="R1402" i="2"/>
  <c r="R1410" i="2"/>
  <c r="R1418" i="2"/>
  <c r="R1426" i="2"/>
  <c r="R1434" i="2"/>
  <c r="T1434" i="2" s="1"/>
  <c r="R1442" i="2"/>
  <c r="R1450" i="2"/>
  <c r="R1458" i="2"/>
  <c r="R1466" i="2"/>
  <c r="R1474" i="2"/>
  <c r="R1482" i="2"/>
  <c r="R1490" i="2"/>
  <c r="R1498" i="2"/>
  <c r="R1506" i="2"/>
  <c r="R1514" i="2"/>
  <c r="R1522" i="2"/>
  <c r="R1530" i="2"/>
  <c r="R1538" i="2"/>
  <c r="R1546" i="2"/>
  <c r="R1554" i="2"/>
  <c r="R1562" i="2"/>
  <c r="R1570" i="2"/>
  <c r="R1578" i="2"/>
  <c r="R1586" i="2"/>
  <c r="R1594" i="2"/>
  <c r="R1602" i="2"/>
  <c r="T1602" i="2" s="1"/>
  <c r="R1610" i="2"/>
  <c r="R1618" i="2"/>
  <c r="R1626" i="2"/>
  <c r="R1634" i="2"/>
  <c r="R1642" i="2"/>
  <c r="R1650" i="2"/>
  <c r="R1658" i="2"/>
  <c r="R1666" i="2"/>
  <c r="R1674" i="2"/>
  <c r="R1682" i="2"/>
  <c r="R1690" i="2"/>
  <c r="R1698" i="2"/>
  <c r="R1706" i="2"/>
  <c r="R1714" i="2"/>
  <c r="R1722" i="2"/>
  <c r="R1730" i="2"/>
  <c r="R1738" i="2"/>
  <c r="R1746" i="2"/>
  <c r="R1754" i="2"/>
  <c r="T1754" i="2" s="1"/>
  <c r="R1762" i="2"/>
  <c r="R1770" i="2"/>
  <c r="R1778" i="2"/>
  <c r="R1786" i="2"/>
  <c r="R1794" i="2"/>
  <c r="R1802" i="2"/>
  <c r="R386" i="2"/>
  <c r="R692" i="2"/>
  <c r="R756" i="2"/>
  <c r="R820" i="2"/>
  <c r="R884" i="2"/>
  <c r="R948" i="2"/>
  <c r="R1012" i="2"/>
  <c r="R1076" i="2"/>
  <c r="R1140" i="2"/>
  <c r="R1201" i="2"/>
  <c r="R1220" i="2"/>
  <c r="R1236" i="2"/>
  <c r="R1252" i="2"/>
  <c r="R1264" i="2"/>
  <c r="T1264" i="2" s="1"/>
  <c r="R1273" i="2"/>
  <c r="R1282" i="2"/>
  <c r="R1291" i="2"/>
  <c r="R1299" i="2"/>
  <c r="R1307" i="2"/>
  <c r="R1315" i="2"/>
  <c r="R1323" i="2"/>
  <c r="R1331" i="2"/>
  <c r="R1339" i="2"/>
  <c r="R1347" i="2"/>
  <c r="R1355" i="2"/>
  <c r="R1363" i="2"/>
  <c r="R1371" i="2"/>
  <c r="R1379" i="2"/>
  <c r="R1387" i="2"/>
  <c r="R1395" i="2"/>
  <c r="R1403" i="2"/>
  <c r="R1411" i="2"/>
  <c r="R1419" i="2"/>
  <c r="R1427" i="2"/>
  <c r="R1435" i="2"/>
  <c r="T1435" i="2" s="1"/>
  <c r="R1443" i="2"/>
  <c r="R1451" i="2"/>
  <c r="R1459" i="2"/>
  <c r="R1467" i="2"/>
  <c r="R1475" i="2"/>
  <c r="R1483" i="2"/>
  <c r="R1491" i="2"/>
  <c r="R1499" i="2"/>
  <c r="R1507" i="2"/>
  <c r="R1515" i="2"/>
  <c r="R1523" i="2"/>
  <c r="R1531" i="2"/>
  <c r="R1539" i="2"/>
  <c r="R1547" i="2"/>
  <c r="R1555" i="2"/>
  <c r="R1563" i="2"/>
  <c r="R1571" i="2"/>
  <c r="R1579" i="2"/>
  <c r="R1587" i="2"/>
  <c r="R1595" i="2"/>
  <c r="R1603" i="2"/>
  <c r="R1611" i="2"/>
  <c r="R1619" i="2"/>
  <c r="R1627" i="2"/>
  <c r="R1635" i="2"/>
  <c r="T1635" i="2" s="1"/>
  <c r="R1643" i="2"/>
  <c r="R1651" i="2"/>
  <c r="R1659" i="2"/>
  <c r="R1667" i="2"/>
  <c r="R1675" i="2"/>
  <c r="R1683" i="2"/>
  <c r="R1691" i="2"/>
  <c r="R1699" i="2"/>
  <c r="R1707" i="2"/>
  <c r="R1715" i="2"/>
  <c r="R1723" i="2"/>
  <c r="R1731" i="2"/>
  <c r="R1739" i="2"/>
  <c r="R1747" i="2"/>
  <c r="R1755" i="2"/>
  <c r="R1763" i="2"/>
  <c r="R1771" i="2"/>
  <c r="R1779" i="2"/>
  <c r="R1787" i="2"/>
  <c r="R1795" i="2"/>
  <c r="R1803" i="2"/>
  <c r="R1811" i="2"/>
  <c r="R450" i="2"/>
  <c r="R700" i="2"/>
  <c r="T700" i="2" s="1"/>
  <c r="R764" i="2"/>
  <c r="R828" i="2"/>
  <c r="R892" i="2"/>
  <c r="R956" i="2"/>
  <c r="R1020" i="2"/>
  <c r="R1084" i="2"/>
  <c r="R1148" i="2"/>
  <c r="R1204" i="2"/>
  <c r="R1225" i="2"/>
  <c r="R1241" i="2"/>
  <c r="R1256" i="2"/>
  <c r="R1265" i="2"/>
  <c r="R1274" i="2"/>
  <c r="R1283" i="2"/>
  <c r="R1292" i="2"/>
  <c r="R1300" i="2"/>
  <c r="R1308" i="2"/>
  <c r="R1316" i="2"/>
  <c r="R1324" i="2"/>
  <c r="R1332" i="2"/>
  <c r="R1340" i="2"/>
  <c r="R1348" i="2"/>
  <c r="R1356" i="2"/>
  <c r="T1356" i="2" s="1"/>
  <c r="R1364" i="2"/>
  <c r="R1372" i="2"/>
  <c r="R1380" i="2"/>
  <c r="R1388" i="2"/>
  <c r="R1396" i="2"/>
  <c r="R1404" i="2"/>
  <c r="R1412" i="2"/>
  <c r="R1420" i="2"/>
  <c r="R1428" i="2"/>
  <c r="R1436" i="2"/>
  <c r="R1444" i="2"/>
  <c r="R1452" i="2"/>
  <c r="R1460" i="2"/>
  <c r="R1468" i="2"/>
  <c r="R1476" i="2"/>
  <c r="R1484" i="2"/>
  <c r="R1492" i="2"/>
  <c r="R1500" i="2"/>
  <c r="R1508" i="2"/>
  <c r="R1516" i="2"/>
  <c r="R1524" i="2"/>
  <c r="R1532" i="2"/>
  <c r="T1532" i="2" s="1"/>
  <c r="R1540" i="2"/>
  <c r="T1540" i="2" s="1"/>
  <c r="R1548" i="2"/>
  <c r="T1548" i="2" s="1"/>
  <c r="R1556" i="2"/>
  <c r="R1564" i="2"/>
  <c r="T1564" i="2" s="1"/>
  <c r="R1572" i="2"/>
  <c r="R1580" i="2"/>
  <c r="R1588" i="2"/>
  <c r="R1596" i="2"/>
  <c r="R1604" i="2"/>
  <c r="R1612" i="2"/>
  <c r="R1620" i="2"/>
  <c r="R1628" i="2"/>
  <c r="R1636" i="2"/>
  <c r="R1644" i="2"/>
  <c r="R1652" i="2"/>
  <c r="R1660" i="2"/>
  <c r="R1668" i="2"/>
  <c r="R1676" i="2"/>
  <c r="R1684" i="2"/>
  <c r="R1692" i="2"/>
  <c r="R1700" i="2"/>
  <c r="R1708" i="2"/>
  <c r="R1716" i="2"/>
  <c r="R1724" i="2"/>
  <c r="R1732" i="2"/>
  <c r="R1740" i="2"/>
  <c r="T1740" i="2" s="1"/>
  <c r="R1748" i="2"/>
  <c r="R1756" i="2"/>
  <c r="R1764" i="2"/>
  <c r="R1772" i="2"/>
  <c r="R1780" i="2"/>
  <c r="R1788" i="2"/>
  <c r="R1796" i="2"/>
  <c r="R1804" i="2"/>
  <c r="R1812" i="2"/>
  <c r="R514" i="2"/>
  <c r="R1156" i="2"/>
  <c r="T1156" i="2" s="1"/>
  <c r="R1293" i="2"/>
  <c r="R1357" i="2"/>
  <c r="R1421" i="2"/>
  <c r="R1485" i="2"/>
  <c r="R1549" i="2"/>
  <c r="R1613" i="2"/>
  <c r="R1677" i="2"/>
  <c r="R1741" i="2"/>
  <c r="R1805" i="2"/>
  <c r="R1826" i="2"/>
  <c r="R1836" i="2"/>
  <c r="R1845" i="2"/>
  <c r="R1855" i="2"/>
  <c r="R1864" i="2"/>
  <c r="R1873" i="2"/>
  <c r="R1881" i="2"/>
  <c r="T1881" i="2" s="1"/>
  <c r="R1889" i="2"/>
  <c r="R1897" i="2"/>
  <c r="R1905" i="2"/>
  <c r="T1905" i="2" s="1"/>
  <c r="R1913" i="2"/>
  <c r="T1913" i="2" s="1"/>
  <c r="R1921" i="2"/>
  <c r="R1929" i="2"/>
  <c r="R1937" i="2"/>
  <c r="R1945" i="2"/>
  <c r="R1953" i="2"/>
  <c r="T1953" i="2" s="1"/>
  <c r="R1961" i="2"/>
  <c r="T1961" i="2" s="1"/>
  <c r="R1969" i="2"/>
  <c r="T1969" i="2" s="1"/>
  <c r="R1977" i="2"/>
  <c r="T1977" i="2" s="1"/>
  <c r="R1985" i="2"/>
  <c r="T1985" i="2" s="1"/>
  <c r="R1993" i="2"/>
  <c r="T1993" i="2" s="1"/>
  <c r="R2001" i="2"/>
  <c r="T2001" i="2" s="1"/>
  <c r="R2009" i="2"/>
  <c r="T2009" i="2" s="1"/>
  <c r="R2017" i="2"/>
  <c r="R2025" i="2"/>
  <c r="T2025" i="2" s="1"/>
  <c r="R2033" i="2"/>
  <c r="R2041" i="2"/>
  <c r="T2041" i="2" s="1"/>
  <c r="R2049" i="2"/>
  <c r="T2049" i="2" s="1"/>
  <c r="R2057" i="2"/>
  <c r="R2065" i="2"/>
  <c r="R2073" i="2"/>
  <c r="R2081" i="2"/>
  <c r="R2089" i="2"/>
  <c r="R2097" i="2"/>
  <c r="T2097" i="2" s="1"/>
  <c r="R2105" i="2"/>
  <c r="R2113" i="2"/>
  <c r="R2121" i="2"/>
  <c r="R2129" i="2"/>
  <c r="R2137" i="2"/>
  <c r="T2137" i="2" s="1"/>
  <c r="R2145" i="2"/>
  <c r="R2153" i="2"/>
  <c r="R2161" i="2"/>
  <c r="R2169" i="2"/>
  <c r="R2177" i="2"/>
  <c r="R2185" i="2"/>
  <c r="T2185" i="2" s="1"/>
  <c r="R2193" i="2"/>
  <c r="R2201" i="2"/>
  <c r="R2209" i="2"/>
  <c r="R2217" i="2"/>
  <c r="T2217" i="2" s="1"/>
  <c r="R2225" i="2"/>
  <c r="R2233" i="2"/>
  <c r="R2241" i="2"/>
  <c r="R2249" i="2"/>
  <c r="R2257" i="2"/>
  <c r="R2265" i="2"/>
  <c r="R2273" i="2"/>
  <c r="R2281" i="2"/>
  <c r="R2289" i="2"/>
  <c r="R2297" i="2"/>
  <c r="R2305" i="2"/>
  <c r="R2313" i="2"/>
  <c r="T2313" i="2" s="1"/>
  <c r="R2321" i="2"/>
  <c r="R2329" i="2"/>
  <c r="R2337" i="2"/>
  <c r="R2345" i="2"/>
  <c r="R2353" i="2"/>
  <c r="R2361" i="2"/>
  <c r="R2369" i="2"/>
  <c r="R2377" i="2"/>
  <c r="R2385" i="2"/>
  <c r="R2393" i="2"/>
  <c r="R2401" i="2"/>
  <c r="T2401" i="2" s="1"/>
  <c r="R2409" i="2"/>
  <c r="R2417" i="2"/>
  <c r="R2425" i="2"/>
  <c r="R2433" i="2"/>
  <c r="R708" i="2"/>
  <c r="R1209" i="2"/>
  <c r="T1209" i="2" s="1"/>
  <c r="R1301" i="2"/>
  <c r="R1365" i="2"/>
  <c r="R1429" i="2"/>
  <c r="R1493" i="2"/>
  <c r="R1557" i="2"/>
  <c r="R1621" i="2"/>
  <c r="R1685" i="2"/>
  <c r="R1749" i="2"/>
  <c r="R1810" i="2"/>
  <c r="R1827" i="2"/>
  <c r="R1837" i="2"/>
  <c r="R1847" i="2"/>
  <c r="R1856" i="2"/>
  <c r="R1865" i="2"/>
  <c r="R1874" i="2"/>
  <c r="T1874" i="2" s="1"/>
  <c r="R1882" i="2"/>
  <c r="R1890" i="2"/>
  <c r="R1898" i="2"/>
  <c r="R1906" i="2"/>
  <c r="R1914" i="2"/>
  <c r="R1922" i="2"/>
  <c r="R1930" i="2"/>
  <c r="R1938" i="2"/>
  <c r="R1946" i="2"/>
  <c r="R1954" i="2"/>
  <c r="T1954" i="2" s="1"/>
  <c r="R1962" i="2"/>
  <c r="T1962" i="2" s="1"/>
  <c r="R1970" i="2"/>
  <c r="T1970" i="2" s="1"/>
  <c r="R1978" i="2"/>
  <c r="R1986" i="2"/>
  <c r="T1986" i="2" s="1"/>
  <c r="R1994" i="2"/>
  <c r="R2002" i="2"/>
  <c r="T2002" i="2" s="1"/>
  <c r="R2010" i="2"/>
  <c r="T2010" i="2" s="1"/>
  <c r="R2018" i="2"/>
  <c r="R2026" i="2"/>
  <c r="T2026" i="2" s="1"/>
  <c r="R2034" i="2"/>
  <c r="T2034" i="2" s="1"/>
  <c r="R2042" i="2"/>
  <c r="R2050" i="2"/>
  <c r="R2058" i="2"/>
  <c r="R2066" i="2"/>
  <c r="T2066" i="2" s="1"/>
  <c r="R2074" i="2"/>
  <c r="R2082" i="2"/>
  <c r="R2090" i="2"/>
  <c r="R2098" i="2"/>
  <c r="T2098" i="2" s="1"/>
  <c r="R2106" i="2"/>
  <c r="R2114" i="2"/>
  <c r="R2122" i="2"/>
  <c r="R2130" i="2"/>
  <c r="R2138" i="2"/>
  <c r="R2146" i="2"/>
  <c r="T2146" i="2" s="1"/>
  <c r="R2154" i="2"/>
  <c r="R2162" i="2"/>
  <c r="R2170" i="2"/>
  <c r="R2178" i="2"/>
  <c r="R2186" i="2"/>
  <c r="R2194" i="2"/>
  <c r="R2202" i="2"/>
  <c r="R2210" i="2"/>
  <c r="R2218" i="2"/>
  <c r="T2218" i="2" s="1"/>
  <c r="R2226" i="2"/>
  <c r="R2234" i="2"/>
  <c r="R2242" i="2"/>
  <c r="R2250" i="2"/>
  <c r="R2258" i="2"/>
  <c r="R2266" i="2"/>
  <c r="T2266" i="2" s="1"/>
  <c r="R2274" i="2"/>
  <c r="R2282" i="2"/>
  <c r="R2290" i="2"/>
  <c r="R2298" i="2"/>
  <c r="R2306" i="2"/>
  <c r="R2314" i="2"/>
  <c r="T2314" i="2" s="1"/>
  <c r="R2322" i="2"/>
  <c r="R2330" i="2"/>
  <c r="R2338" i="2"/>
  <c r="R2346" i="2"/>
  <c r="T2346" i="2" s="1"/>
  <c r="R2354" i="2"/>
  <c r="R2362" i="2"/>
  <c r="R2370" i="2"/>
  <c r="R2378" i="2"/>
  <c r="R2386" i="2"/>
  <c r="R2394" i="2"/>
  <c r="R2402" i="2"/>
  <c r="R2410" i="2"/>
  <c r="R2418" i="2"/>
  <c r="R772" i="2"/>
  <c r="R1226" i="2"/>
  <c r="R1309" i="2"/>
  <c r="R1373" i="2"/>
  <c r="R1437" i="2"/>
  <c r="R1501" i="2"/>
  <c r="R1565" i="2"/>
  <c r="R1629" i="2"/>
  <c r="R1693" i="2"/>
  <c r="R1757" i="2"/>
  <c r="R1813" i="2"/>
  <c r="R1828" i="2"/>
  <c r="R1839" i="2"/>
  <c r="R1848" i="2"/>
  <c r="R1857" i="2"/>
  <c r="R1866" i="2"/>
  <c r="R1875" i="2"/>
  <c r="R1883" i="2"/>
  <c r="R1891" i="2"/>
  <c r="R1899" i="2"/>
  <c r="R1907" i="2"/>
  <c r="R1915" i="2"/>
  <c r="R1923" i="2"/>
  <c r="R1931" i="2"/>
  <c r="R1939" i="2"/>
  <c r="R1947" i="2"/>
  <c r="R1955" i="2"/>
  <c r="T1955" i="2" s="1"/>
  <c r="R1963" i="2"/>
  <c r="R1971" i="2"/>
  <c r="T1971" i="2" s="1"/>
  <c r="R1979" i="2"/>
  <c r="R1987" i="2"/>
  <c r="T1987" i="2" s="1"/>
  <c r="R1995" i="2"/>
  <c r="T1995" i="2" s="1"/>
  <c r="R2003" i="2"/>
  <c r="R2011" i="2"/>
  <c r="T2011" i="2" s="1"/>
  <c r="R2019" i="2"/>
  <c r="T2019" i="2" s="1"/>
  <c r="R2027" i="2"/>
  <c r="R2035" i="2"/>
  <c r="T2035" i="2" s="1"/>
  <c r="R2043" i="2"/>
  <c r="T2043" i="2" s="1"/>
  <c r="R2051" i="2"/>
  <c r="R2059" i="2"/>
  <c r="R2067" i="2"/>
  <c r="R2075" i="2"/>
  <c r="T2075" i="2" s="1"/>
  <c r="R2083" i="2"/>
  <c r="R2091" i="2"/>
  <c r="R2099" i="2"/>
  <c r="T2099" i="2" s="1"/>
  <c r="R2107" i="2"/>
  <c r="R2115" i="2"/>
  <c r="R2123" i="2"/>
  <c r="R2131" i="2"/>
  <c r="R2139" i="2"/>
  <c r="R2147" i="2"/>
  <c r="R2155" i="2"/>
  <c r="R2163" i="2"/>
  <c r="R2171" i="2"/>
  <c r="R2179" i="2"/>
  <c r="R2187" i="2"/>
  <c r="R2195" i="2"/>
  <c r="R2203" i="2"/>
  <c r="R2211" i="2"/>
  <c r="R2219" i="2"/>
  <c r="R2227" i="2"/>
  <c r="R2235" i="2"/>
  <c r="R2243" i="2"/>
  <c r="R2251" i="2"/>
  <c r="R2259" i="2"/>
  <c r="R2267" i="2"/>
  <c r="R2275" i="2"/>
  <c r="R2283" i="2"/>
  <c r="R2291" i="2"/>
  <c r="R2299" i="2"/>
  <c r="R2307" i="2"/>
  <c r="R2315" i="2"/>
  <c r="R2323" i="2"/>
  <c r="R2331" i="2"/>
  <c r="T2331" i="2" s="1"/>
  <c r="R2339" i="2"/>
  <c r="R2347" i="2"/>
  <c r="T2347" i="2" s="1"/>
  <c r="R2355" i="2"/>
  <c r="R2363" i="2"/>
  <c r="R2371" i="2"/>
  <c r="R2379" i="2"/>
  <c r="R2387" i="2"/>
  <c r="R2395" i="2"/>
  <c r="R2403" i="2"/>
  <c r="R2411" i="2"/>
  <c r="R2419" i="2"/>
  <c r="R836" i="2"/>
  <c r="T836" i="2" s="1"/>
  <c r="R1242" i="2"/>
  <c r="R1317" i="2"/>
  <c r="R1381" i="2"/>
  <c r="T1381" i="2" s="1"/>
  <c r="R1445" i="2"/>
  <c r="R1509" i="2"/>
  <c r="R1573" i="2"/>
  <c r="R1637" i="2"/>
  <c r="R1701" i="2"/>
  <c r="R1765" i="2"/>
  <c r="R1818" i="2"/>
  <c r="R1829" i="2"/>
  <c r="R1840" i="2"/>
  <c r="R1849" i="2"/>
  <c r="R1858" i="2"/>
  <c r="R1867" i="2"/>
  <c r="R1876" i="2"/>
  <c r="R1884" i="2"/>
  <c r="T1884" i="2" s="1"/>
  <c r="R1892" i="2"/>
  <c r="R1900" i="2"/>
  <c r="R1908" i="2"/>
  <c r="R1916" i="2"/>
  <c r="R1924" i="2"/>
  <c r="R1932" i="2"/>
  <c r="R1940" i="2"/>
  <c r="R1948" i="2"/>
  <c r="R1956" i="2"/>
  <c r="T1956" i="2" s="1"/>
  <c r="R1964" i="2"/>
  <c r="T1964" i="2" s="1"/>
  <c r="R1972" i="2"/>
  <c r="T1972" i="2" s="1"/>
  <c r="R1980" i="2"/>
  <c r="T1980" i="2" s="1"/>
  <c r="R1988" i="2"/>
  <c r="T1988" i="2" s="1"/>
  <c r="R1996" i="2"/>
  <c r="T1996" i="2" s="1"/>
  <c r="R2004" i="2"/>
  <c r="R2012" i="2"/>
  <c r="T2012" i="2" s="1"/>
  <c r="R2020" i="2"/>
  <c r="R2028" i="2"/>
  <c r="T2028" i="2" s="1"/>
  <c r="R2036" i="2"/>
  <c r="T2036" i="2" s="1"/>
  <c r="R2044" i="2"/>
  <c r="R2052" i="2"/>
  <c r="R2060" i="2"/>
  <c r="R2068" i="2"/>
  <c r="T2068" i="2" s="1"/>
  <c r="R2076" i="2"/>
  <c r="T2076" i="2" s="1"/>
  <c r="R2084" i="2"/>
  <c r="R2092" i="2"/>
  <c r="R2100" i="2"/>
  <c r="R2108" i="2"/>
  <c r="R2116" i="2"/>
  <c r="R2124" i="2"/>
  <c r="R2132" i="2"/>
  <c r="R2140" i="2"/>
  <c r="R2148" i="2"/>
  <c r="R2156" i="2"/>
  <c r="R2164" i="2"/>
  <c r="R2172" i="2"/>
  <c r="R2180" i="2"/>
  <c r="R2188" i="2"/>
  <c r="R2196" i="2"/>
  <c r="R2204" i="2"/>
  <c r="R2212" i="2"/>
  <c r="R2220" i="2"/>
  <c r="R2228" i="2"/>
  <c r="R2236" i="2"/>
  <c r="R2244" i="2"/>
  <c r="R2252" i="2"/>
  <c r="R2260" i="2"/>
  <c r="R2268" i="2"/>
  <c r="R2276" i="2"/>
  <c r="R2284" i="2"/>
  <c r="R2292" i="2"/>
  <c r="R2300" i="2"/>
  <c r="R2308" i="2"/>
  <c r="R2316" i="2"/>
  <c r="R2324" i="2"/>
  <c r="R2332" i="2"/>
  <c r="R2340" i="2"/>
  <c r="R2348" i="2"/>
  <c r="T2348" i="2" s="1"/>
  <c r="R2356" i="2"/>
  <c r="R2364" i="2"/>
  <c r="R2372" i="2"/>
  <c r="R2380" i="2"/>
  <c r="R2388" i="2"/>
  <c r="R2396" i="2"/>
  <c r="R2404" i="2"/>
  <c r="R900" i="2"/>
  <c r="R1257" i="2"/>
  <c r="R1325" i="2"/>
  <c r="R1389" i="2"/>
  <c r="R1453" i="2"/>
  <c r="R1517" i="2"/>
  <c r="R1581" i="2"/>
  <c r="R1645" i="2"/>
  <c r="T1645" i="2" s="1"/>
  <c r="R1709" i="2"/>
  <c r="R1773" i="2"/>
  <c r="R1819" i="2"/>
  <c r="R1831" i="2"/>
  <c r="R1841" i="2"/>
  <c r="R1850" i="2"/>
  <c r="R1859" i="2"/>
  <c r="R1868" i="2"/>
  <c r="R1877" i="2"/>
  <c r="R1885" i="2"/>
  <c r="R1893" i="2"/>
  <c r="R1901" i="2"/>
  <c r="R1909" i="2"/>
  <c r="R1917" i="2"/>
  <c r="R1925" i="2"/>
  <c r="R1933" i="2"/>
  <c r="R1941" i="2"/>
  <c r="R1949" i="2"/>
  <c r="T1949" i="2" s="1"/>
  <c r="R1957" i="2"/>
  <c r="T1957" i="2" s="1"/>
  <c r="R1965" i="2"/>
  <c r="T1965" i="2" s="1"/>
  <c r="R1973" i="2"/>
  <c r="T1973" i="2" s="1"/>
  <c r="R1981" i="2"/>
  <c r="T1981" i="2" s="1"/>
  <c r="R1989" i="2"/>
  <c r="T1989" i="2" s="1"/>
  <c r="R1997" i="2"/>
  <c r="T1997" i="2" s="1"/>
  <c r="R2005" i="2"/>
  <c r="T2005" i="2" s="1"/>
  <c r="R2013" i="2"/>
  <c r="T2013" i="2" s="1"/>
  <c r="R2021" i="2"/>
  <c r="T2021" i="2" s="1"/>
  <c r="R2029" i="2"/>
  <c r="T2029" i="2" s="1"/>
  <c r="R2037" i="2"/>
  <c r="R2045" i="2"/>
  <c r="R2053" i="2"/>
  <c r="R2061" i="2"/>
  <c r="R2069" i="2"/>
  <c r="R2077" i="2"/>
  <c r="R2085" i="2"/>
  <c r="T2085" i="2" s="1"/>
  <c r="R2093" i="2"/>
  <c r="R2101" i="2"/>
  <c r="R2109" i="2"/>
  <c r="R2117" i="2"/>
  <c r="R2125" i="2"/>
  <c r="R2133" i="2"/>
  <c r="R2141" i="2"/>
  <c r="R2149" i="2"/>
  <c r="R2157" i="2"/>
  <c r="R2165" i="2"/>
  <c r="R2173" i="2"/>
  <c r="R2181" i="2"/>
  <c r="R2189" i="2"/>
  <c r="R2197" i="2"/>
  <c r="R2205" i="2"/>
  <c r="T2205" i="2" s="1"/>
  <c r="R2213" i="2"/>
  <c r="R2221" i="2"/>
  <c r="R2229" i="2"/>
  <c r="R2237" i="2"/>
  <c r="R2245" i="2"/>
  <c r="R2253" i="2"/>
  <c r="R2261" i="2"/>
  <c r="R2269" i="2"/>
  <c r="T2269" i="2" s="1"/>
  <c r="R2277" i="2"/>
  <c r="R2285" i="2"/>
  <c r="R2293" i="2"/>
  <c r="R2301" i="2"/>
  <c r="R2309" i="2"/>
  <c r="R2317" i="2"/>
  <c r="R2325" i="2"/>
  <c r="R2333" i="2"/>
  <c r="R2341" i="2"/>
  <c r="R2349" i="2"/>
  <c r="R2357" i="2"/>
  <c r="R2365" i="2"/>
  <c r="R2373" i="2"/>
  <c r="R2381" i="2"/>
  <c r="R2389" i="2"/>
  <c r="R2397" i="2"/>
  <c r="R2405" i="2"/>
  <c r="R964" i="2"/>
  <c r="R1266" i="2"/>
  <c r="R1333" i="2"/>
  <c r="R1397" i="2"/>
  <c r="R1461" i="2"/>
  <c r="R1525" i="2"/>
  <c r="R1589" i="2"/>
  <c r="R1653" i="2"/>
  <c r="R1717" i="2"/>
  <c r="R1781" i="2"/>
  <c r="R1820" i="2"/>
  <c r="R1832" i="2"/>
  <c r="R1842" i="2"/>
  <c r="R1851" i="2"/>
  <c r="R1860" i="2"/>
  <c r="R1869" i="2"/>
  <c r="R1878" i="2"/>
  <c r="R1886" i="2"/>
  <c r="R1894" i="2"/>
  <c r="R1902" i="2"/>
  <c r="R1910" i="2"/>
  <c r="R1918" i="2"/>
  <c r="R1926" i="2"/>
  <c r="R1934" i="2"/>
  <c r="R1942" i="2"/>
  <c r="R1950" i="2"/>
  <c r="T1950" i="2" s="1"/>
  <c r="R1958" i="2"/>
  <c r="T1958" i="2" s="1"/>
  <c r="R1966" i="2"/>
  <c r="T1966" i="2" s="1"/>
  <c r="R1974" i="2"/>
  <c r="T1974" i="2" s="1"/>
  <c r="R1982" i="2"/>
  <c r="T1982" i="2" s="1"/>
  <c r="R1990" i="2"/>
  <c r="T1990" i="2" s="1"/>
  <c r="R1998" i="2"/>
  <c r="T1998" i="2" s="1"/>
  <c r="R2006" i="2"/>
  <c r="T2006" i="2" s="1"/>
  <c r="R2014" i="2"/>
  <c r="T2014" i="2" s="1"/>
  <c r="R2022" i="2"/>
  <c r="T2022" i="2" s="1"/>
  <c r="R2030" i="2"/>
  <c r="T2030" i="2" s="1"/>
  <c r="R2038" i="2"/>
  <c r="R2046" i="2"/>
  <c r="T2046" i="2" s="1"/>
  <c r="R2054" i="2"/>
  <c r="R2062" i="2"/>
  <c r="R2070" i="2"/>
  <c r="R2078" i="2"/>
  <c r="R2086" i="2"/>
  <c r="R2094" i="2"/>
  <c r="R2102" i="2"/>
  <c r="R2110" i="2"/>
  <c r="R2118" i="2"/>
  <c r="R2126" i="2"/>
  <c r="R2134" i="2"/>
  <c r="R2142" i="2"/>
  <c r="T2142" i="2" s="1"/>
  <c r="R2150" i="2"/>
  <c r="R2158" i="2"/>
  <c r="R2166" i="2"/>
  <c r="R2174" i="2"/>
  <c r="T2174" i="2" s="1"/>
  <c r="R2182" i="2"/>
  <c r="R2190" i="2"/>
  <c r="R2198" i="2"/>
  <c r="R2206" i="2"/>
  <c r="R2214" i="2"/>
  <c r="R2222" i="2"/>
  <c r="R2230" i="2"/>
  <c r="R2238" i="2"/>
  <c r="R2246" i="2"/>
  <c r="R2254" i="2"/>
  <c r="R2262" i="2"/>
  <c r="R2270" i="2"/>
  <c r="R2278" i="2"/>
  <c r="T2278" i="2" s="1"/>
  <c r="R2286" i="2"/>
  <c r="R2294" i="2"/>
  <c r="R2302" i="2"/>
  <c r="R2310" i="2"/>
  <c r="R2318" i="2"/>
  <c r="R2326" i="2"/>
  <c r="R2334" i="2"/>
  <c r="R2342" i="2"/>
  <c r="R2350" i="2"/>
  <c r="R2358" i="2"/>
  <c r="R2366" i="2"/>
  <c r="T2366" i="2" s="1"/>
  <c r="R2374" i="2"/>
  <c r="R1028" i="2"/>
  <c r="T1028" i="2" s="1"/>
  <c r="R1275" i="2"/>
  <c r="R1341" i="2"/>
  <c r="R1405" i="2"/>
  <c r="R1469" i="2"/>
  <c r="R1533" i="2"/>
  <c r="R1597" i="2"/>
  <c r="R1661" i="2"/>
  <c r="R1725" i="2"/>
  <c r="R1789" i="2"/>
  <c r="R1821" i="2"/>
  <c r="R1834" i="2"/>
  <c r="R1843" i="2"/>
  <c r="R1852" i="2"/>
  <c r="R1861" i="2"/>
  <c r="R1871" i="2"/>
  <c r="R1879" i="2"/>
  <c r="R1887" i="2"/>
  <c r="R1895" i="2"/>
  <c r="R1903" i="2"/>
  <c r="R1911" i="2"/>
  <c r="R1919" i="2"/>
  <c r="R1927" i="2"/>
  <c r="T1927" i="2" s="1"/>
  <c r="R1935" i="2"/>
  <c r="R1943" i="2"/>
  <c r="R1951" i="2"/>
  <c r="T1951" i="2" s="1"/>
  <c r="R1959" i="2"/>
  <c r="T1959" i="2" s="1"/>
  <c r="R1967" i="2"/>
  <c r="T1967" i="2" s="1"/>
  <c r="R1975" i="2"/>
  <c r="T1975" i="2" s="1"/>
  <c r="R1983" i="2"/>
  <c r="T1983" i="2" s="1"/>
  <c r="R1991" i="2"/>
  <c r="T1991" i="2" s="1"/>
  <c r="R1999" i="2"/>
  <c r="R2007" i="2"/>
  <c r="T2007" i="2" s="1"/>
  <c r="R2015" i="2"/>
  <c r="T2015" i="2" s="1"/>
  <c r="R2023" i="2"/>
  <c r="R2031" i="2"/>
  <c r="T2031" i="2" s="1"/>
  <c r="R2039" i="2"/>
  <c r="R2047" i="2"/>
  <c r="R2055" i="2"/>
  <c r="R2063" i="2"/>
  <c r="R2071" i="2"/>
  <c r="T2071" i="2" s="1"/>
  <c r="R2079" i="2"/>
  <c r="R2087" i="2"/>
  <c r="R2095" i="2"/>
  <c r="T2095" i="2" s="1"/>
  <c r="R2103" i="2"/>
  <c r="R2111" i="2"/>
  <c r="R2119" i="2"/>
  <c r="R2127" i="2"/>
  <c r="R2135" i="2"/>
  <c r="R2143" i="2"/>
  <c r="R2151" i="2"/>
  <c r="T2151" i="2" s="1"/>
  <c r="R2159" i="2"/>
  <c r="T2159" i="2" s="1"/>
  <c r="R2167" i="2"/>
  <c r="R2175" i="2"/>
  <c r="R2183" i="2"/>
  <c r="R2191" i="2"/>
  <c r="T2191" i="2" s="1"/>
  <c r="R2199" i="2"/>
  <c r="R2207" i="2"/>
  <c r="R2215" i="2"/>
  <c r="R2223" i="2"/>
  <c r="R2231" i="2"/>
  <c r="R2239" i="2"/>
  <c r="R2247" i="2"/>
  <c r="R2255" i="2"/>
  <c r="R2263" i="2"/>
  <c r="R2271" i="2"/>
  <c r="T2271" i="2" s="1"/>
  <c r="R2279" i="2"/>
  <c r="R2287" i="2"/>
  <c r="R2295" i="2"/>
  <c r="R2303" i="2"/>
  <c r="R2311" i="2"/>
  <c r="R2319" i="2"/>
  <c r="R2327" i="2"/>
  <c r="R2335" i="2"/>
  <c r="R2343" i="2"/>
  <c r="R2351" i="2"/>
  <c r="R2359" i="2"/>
  <c r="R2367" i="2"/>
  <c r="T2367" i="2" s="1"/>
  <c r="R2375" i="2"/>
  <c r="R2383" i="2"/>
  <c r="R2391" i="2"/>
  <c r="R1092" i="2"/>
  <c r="R1733" i="2"/>
  <c r="R1880" i="2"/>
  <c r="R1944" i="2"/>
  <c r="R2008" i="2"/>
  <c r="T2008" i="2" s="1"/>
  <c r="R2072" i="2"/>
  <c r="R2136" i="2"/>
  <c r="R2200" i="2"/>
  <c r="R2264" i="2"/>
  <c r="R2328" i="2"/>
  <c r="R2384" i="2"/>
  <c r="R2408" i="2"/>
  <c r="R2422" i="2"/>
  <c r="T2422" i="2" s="1"/>
  <c r="R2431" i="2"/>
  <c r="R2440" i="2"/>
  <c r="R2448" i="2"/>
  <c r="R2456" i="2"/>
  <c r="R2464" i="2"/>
  <c r="R2472" i="2"/>
  <c r="R2480" i="2"/>
  <c r="R2488" i="2"/>
  <c r="R2496" i="2"/>
  <c r="R2504" i="2"/>
  <c r="T2504" i="2" s="1"/>
  <c r="R2512" i="2"/>
  <c r="R2520" i="2"/>
  <c r="R2528" i="2"/>
  <c r="R2536" i="2"/>
  <c r="R2544" i="2"/>
  <c r="R2552" i="2"/>
  <c r="T2552" i="2" s="1"/>
  <c r="R2560" i="2"/>
  <c r="T2560" i="2" s="1"/>
  <c r="R2568" i="2"/>
  <c r="T2568" i="2" s="1"/>
  <c r="R2576" i="2"/>
  <c r="T2576" i="2" s="1"/>
  <c r="R2584" i="2"/>
  <c r="R2592" i="2"/>
  <c r="R2600" i="2"/>
  <c r="R2608" i="2"/>
  <c r="R2616" i="2"/>
  <c r="R2624" i="2"/>
  <c r="R2632" i="2"/>
  <c r="R2640" i="2"/>
  <c r="R2648" i="2"/>
  <c r="R2656" i="2"/>
  <c r="R2664" i="2"/>
  <c r="R2672" i="2"/>
  <c r="R2680" i="2"/>
  <c r="T2680" i="2" s="1"/>
  <c r="R2688" i="2"/>
  <c r="R2696" i="2"/>
  <c r="R2704" i="2"/>
  <c r="R2712" i="2"/>
  <c r="R2720" i="2"/>
  <c r="R2728" i="2"/>
  <c r="R2736" i="2"/>
  <c r="R2744" i="2"/>
  <c r="R2752" i="2"/>
  <c r="R2760" i="2"/>
  <c r="R2768" i="2"/>
  <c r="R2776" i="2"/>
  <c r="R2784" i="2"/>
  <c r="T2784" i="2" s="1"/>
  <c r="R2792" i="2"/>
  <c r="R2800" i="2"/>
  <c r="R2808" i="2"/>
  <c r="R2816" i="2"/>
  <c r="R2824" i="2"/>
  <c r="R2832" i="2"/>
  <c r="R2840" i="2"/>
  <c r="R2848" i="2"/>
  <c r="R2856" i="2"/>
  <c r="R2864" i="2"/>
  <c r="R2872" i="2"/>
  <c r="R2880" i="2"/>
  <c r="R2888" i="2"/>
  <c r="R2896" i="2"/>
  <c r="R2904" i="2"/>
  <c r="R2912" i="2"/>
  <c r="T2912" i="2" s="1"/>
  <c r="R2920" i="2"/>
  <c r="R2928" i="2"/>
  <c r="T2928" i="2" s="1"/>
  <c r="R2936" i="2"/>
  <c r="R2944" i="2"/>
  <c r="R2952" i="2"/>
  <c r="R2960" i="2"/>
  <c r="R2968" i="2"/>
  <c r="R2976" i="2"/>
  <c r="R2984" i="2"/>
  <c r="R2992" i="2"/>
  <c r="R3000" i="2"/>
  <c r="R3008" i="2"/>
  <c r="R3016" i="2"/>
  <c r="R3024" i="2"/>
  <c r="R3032" i="2"/>
  <c r="T3032" i="2" s="1"/>
  <c r="R3040" i="2"/>
  <c r="T3040" i="2" s="1"/>
  <c r="R3048" i="2"/>
  <c r="R1284" i="2"/>
  <c r="R1797" i="2"/>
  <c r="R1888" i="2"/>
  <c r="R1952" i="2"/>
  <c r="T1952" i="2" s="1"/>
  <c r="R2016" i="2"/>
  <c r="T2016" i="2" s="1"/>
  <c r="R2080" i="2"/>
  <c r="T2080" i="2" s="1"/>
  <c r="R2144" i="2"/>
  <c r="R2208" i="2"/>
  <c r="R2272" i="2"/>
  <c r="T2272" i="2" s="1"/>
  <c r="R2336" i="2"/>
  <c r="R2390" i="2"/>
  <c r="R2412" i="2"/>
  <c r="R2423" i="2"/>
  <c r="T2423" i="2" s="1"/>
  <c r="R2432" i="2"/>
  <c r="R2441" i="2"/>
  <c r="R2449" i="2"/>
  <c r="R2457" i="2"/>
  <c r="R2465" i="2"/>
  <c r="R2473" i="2"/>
  <c r="T2473" i="2" s="1"/>
  <c r="R2481" i="2"/>
  <c r="R2489" i="2"/>
  <c r="R2497" i="2"/>
  <c r="R2505" i="2"/>
  <c r="R2513" i="2"/>
  <c r="R2521" i="2"/>
  <c r="R2529" i="2"/>
  <c r="R2537" i="2"/>
  <c r="R2545" i="2"/>
  <c r="R2553" i="2"/>
  <c r="R2561" i="2"/>
  <c r="T2561" i="2" s="1"/>
  <c r="R2569" i="2"/>
  <c r="R2577" i="2"/>
  <c r="R2585" i="2"/>
  <c r="R2593" i="2"/>
  <c r="R2601" i="2"/>
  <c r="R2609" i="2"/>
  <c r="R2617" i="2"/>
  <c r="R2625" i="2"/>
  <c r="R2633" i="2"/>
  <c r="R2641" i="2"/>
  <c r="R2649" i="2"/>
  <c r="R2657" i="2"/>
  <c r="R2665" i="2"/>
  <c r="R2673" i="2"/>
  <c r="R2681" i="2"/>
  <c r="R2689" i="2"/>
  <c r="R2697" i="2"/>
  <c r="R2705" i="2"/>
  <c r="R2713" i="2"/>
  <c r="R2721" i="2"/>
  <c r="R2729" i="2"/>
  <c r="R2737" i="2"/>
  <c r="R2745" i="2"/>
  <c r="R2753" i="2"/>
  <c r="R2761" i="2"/>
  <c r="R2769" i="2"/>
  <c r="R2777" i="2"/>
  <c r="R2785" i="2"/>
  <c r="R2793" i="2"/>
  <c r="R2801" i="2"/>
  <c r="R2809" i="2"/>
  <c r="R2817" i="2"/>
  <c r="R2825" i="2"/>
  <c r="R2833" i="2"/>
  <c r="R2841" i="2"/>
  <c r="R2849" i="2"/>
  <c r="R2857" i="2"/>
  <c r="R2865" i="2"/>
  <c r="R2873" i="2"/>
  <c r="T2873" i="2" s="1"/>
  <c r="R2881" i="2"/>
  <c r="R2889" i="2"/>
  <c r="R2897" i="2"/>
  <c r="R2905" i="2"/>
  <c r="R2913" i="2"/>
  <c r="R2921" i="2"/>
  <c r="R2929" i="2"/>
  <c r="R2937" i="2"/>
  <c r="R2945" i="2"/>
  <c r="R2953" i="2"/>
  <c r="R2961" i="2"/>
  <c r="R2969" i="2"/>
  <c r="R2977" i="2"/>
  <c r="R2985" i="2"/>
  <c r="R2993" i="2"/>
  <c r="R3001" i="2"/>
  <c r="R3009" i="2"/>
  <c r="R3017" i="2"/>
  <c r="R3025" i="2"/>
  <c r="T3025" i="2" s="1"/>
  <c r="R3033" i="2"/>
  <c r="R1349" i="2"/>
  <c r="R1823" i="2"/>
  <c r="T1823" i="2" s="1"/>
  <c r="R1896" i="2"/>
  <c r="R1960" i="2"/>
  <c r="T1960" i="2" s="1"/>
  <c r="R2024" i="2"/>
  <c r="T2024" i="2" s="1"/>
  <c r="R2088" i="2"/>
  <c r="R2152" i="2"/>
  <c r="T2152" i="2" s="1"/>
  <c r="R2216" i="2"/>
  <c r="R2280" i="2"/>
  <c r="T2280" i="2" s="1"/>
  <c r="R2344" i="2"/>
  <c r="R2392" i="2"/>
  <c r="R2413" i="2"/>
  <c r="R2424" i="2"/>
  <c r="R2434" i="2"/>
  <c r="R2442" i="2"/>
  <c r="R2450" i="2"/>
  <c r="R2458" i="2"/>
  <c r="R2466" i="2"/>
  <c r="R2474" i="2"/>
  <c r="R2482" i="2"/>
  <c r="R2490" i="2"/>
  <c r="R2498" i="2"/>
  <c r="R2506" i="2"/>
  <c r="R2514" i="2"/>
  <c r="R2522" i="2"/>
  <c r="R2530" i="2"/>
  <c r="R2538" i="2"/>
  <c r="R2546" i="2"/>
  <c r="R2554" i="2"/>
  <c r="R2562" i="2"/>
  <c r="T2562" i="2" s="1"/>
  <c r="R2570" i="2"/>
  <c r="R2578" i="2"/>
  <c r="R2586" i="2"/>
  <c r="R2594" i="2"/>
  <c r="R2602" i="2"/>
  <c r="R2610" i="2"/>
  <c r="R2618" i="2"/>
  <c r="R2626" i="2"/>
  <c r="R2634" i="2"/>
  <c r="R2642" i="2"/>
  <c r="R2650" i="2"/>
  <c r="R2658" i="2"/>
  <c r="R2666" i="2"/>
  <c r="R2674" i="2"/>
  <c r="R2682" i="2"/>
  <c r="R2690" i="2"/>
  <c r="R2698" i="2"/>
  <c r="R2706" i="2"/>
  <c r="R2714" i="2"/>
  <c r="R2722" i="2"/>
  <c r="R2730" i="2"/>
  <c r="R2738" i="2"/>
  <c r="R2746" i="2"/>
  <c r="R2754" i="2"/>
  <c r="R2762" i="2"/>
  <c r="R2770" i="2"/>
  <c r="R2778" i="2"/>
  <c r="R2786" i="2"/>
  <c r="R2794" i="2"/>
  <c r="R2802" i="2"/>
  <c r="T2802" i="2" s="1"/>
  <c r="R2810" i="2"/>
  <c r="R2818" i="2"/>
  <c r="R2826" i="2"/>
  <c r="R2834" i="2"/>
  <c r="R2842" i="2"/>
  <c r="R2850" i="2"/>
  <c r="R2858" i="2"/>
  <c r="R2866" i="2"/>
  <c r="R2874" i="2"/>
  <c r="R2882" i="2"/>
  <c r="R2890" i="2"/>
  <c r="R2898" i="2"/>
  <c r="R2906" i="2"/>
  <c r="R2914" i="2"/>
  <c r="R2922" i="2"/>
  <c r="R2930" i="2"/>
  <c r="R2938" i="2"/>
  <c r="R2946" i="2"/>
  <c r="T2946" i="2" s="1"/>
  <c r="R2954" i="2"/>
  <c r="R2962" i="2"/>
  <c r="R2970" i="2"/>
  <c r="R2978" i="2"/>
  <c r="R2986" i="2"/>
  <c r="R2994" i="2"/>
  <c r="R3002" i="2"/>
  <c r="R3010" i="2"/>
  <c r="R3018" i="2"/>
  <c r="R3026" i="2"/>
  <c r="T3026" i="2" s="1"/>
  <c r="R1413" i="2"/>
  <c r="R1835" i="2"/>
  <c r="R1904" i="2"/>
  <c r="R1968" i="2"/>
  <c r="T1968" i="2" s="1"/>
  <c r="R2032" i="2"/>
  <c r="T2032" i="2" s="1"/>
  <c r="R2096" i="2"/>
  <c r="R2160" i="2"/>
  <c r="R2224" i="2"/>
  <c r="R2288" i="2"/>
  <c r="R2352" i="2"/>
  <c r="R2398" i="2"/>
  <c r="R2414" i="2"/>
  <c r="R2426" i="2"/>
  <c r="T2426" i="2" s="1"/>
  <c r="R2435" i="2"/>
  <c r="R2443" i="2"/>
  <c r="R2451" i="2"/>
  <c r="R2459" i="2"/>
  <c r="R2467" i="2"/>
  <c r="R2475" i="2"/>
  <c r="R2483" i="2"/>
  <c r="R2491" i="2"/>
  <c r="R2499" i="2"/>
  <c r="R2507" i="2"/>
  <c r="R2515" i="2"/>
  <c r="R2523" i="2"/>
  <c r="R2531" i="2"/>
  <c r="R2539" i="2"/>
  <c r="R2547" i="2"/>
  <c r="R2555" i="2"/>
  <c r="R2563" i="2"/>
  <c r="R2571" i="2"/>
  <c r="T2571" i="2" s="1"/>
  <c r="R2579" i="2"/>
  <c r="R2587" i="2"/>
  <c r="R2595" i="2"/>
  <c r="R2603" i="2"/>
  <c r="R2611" i="2"/>
  <c r="R2619" i="2"/>
  <c r="R2627" i="2"/>
  <c r="R2635" i="2"/>
  <c r="R2643" i="2"/>
  <c r="R2651" i="2"/>
  <c r="R2659" i="2"/>
  <c r="R2667" i="2"/>
  <c r="R2675" i="2"/>
  <c r="R2683" i="2"/>
  <c r="R2691" i="2"/>
  <c r="R2699" i="2"/>
  <c r="R2707" i="2"/>
  <c r="R2715" i="2"/>
  <c r="R2723" i="2"/>
  <c r="R2731" i="2"/>
  <c r="R2739" i="2"/>
  <c r="R2747" i="2"/>
  <c r="T2747" i="2" s="1"/>
  <c r="R2755" i="2"/>
  <c r="R2763" i="2"/>
  <c r="R2771" i="2"/>
  <c r="R2779" i="2"/>
  <c r="R2787" i="2"/>
  <c r="R2795" i="2"/>
  <c r="R2803" i="2"/>
  <c r="R2811" i="2"/>
  <c r="R2819" i="2"/>
  <c r="T2819" i="2" s="1"/>
  <c r="R2827" i="2"/>
  <c r="R2835" i="2"/>
  <c r="R2843" i="2"/>
  <c r="T2843" i="2" s="1"/>
  <c r="R2851" i="2"/>
  <c r="R2859" i="2"/>
  <c r="R2867" i="2"/>
  <c r="R2875" i="2"/>
  <c r="R2883" i="2"/>
  <c r="R2891" i="2"/>
  <c r="T2891" i="2" s="1"/>
  <c r="R2899" i="2"/>
  <c r="R2907" i="2"/>
  <c r="R2915" i="2"/>
  <c r="R2923" i="2"/>
  <c r="T2923" i="2" s="1"/>
  <c r="R2931" i="2"/>
  <c r="R2939" i="2"/>
  <c r="R2947" i="2"/>
  <c r="R2955" i="2"/>
  <c r="R2963" i="2"/>
  <c r="R2971" i="2"/>
  <c r="R2979" i="2"/>
  <c r="R2987" i="2"/>
  <c r="R2995" i="2"/>
  <c r="R3003" i="2"/>
  <c r="R3011" i="2"/>
  <c r="R3019" i="2"/>
  <c r="R3027" i="2"/>
  <c r="T3027" i="2" s="1"/>
  <c r="R1477" i="2"/>
  <c r="R1844" i="2"/>
  <c r="R1912" i="2"/>
  <c r="R1976" i="2"/>
  <c r="T1976" i="2" s="1"/>
  <c r="R2040" i="2"/>
  <c r="R2104" i="2"/>
  <c r="R2168" i="2"/>
  <c r="R2232" i="2"/>
  <c r="T2232" i="2" s="1"/>
  <c r="R2296" i="2"/>
  <c r="R2360" i="2"/>
  <c r="T2360" i="2" s="1"/>
  <c r="R2399" i="2"/>
  <c r="R2415" i="2"/>
  <c r="R2427" i="2"/>
  <c r="R2436" i="2"/>
  <c r="R2444" i="2"/>
  <c r="R2452" i="2"/>
  <c r="R2460" i="2"/>
  <c r="R2468" i="2"/>
  <c r="R2476" i="2"/>
  <c r="R2484" i="2"/>
  <c r="R2492" i="2"/>
  <c r="R2500" i="2"/>
  <c r="R2508" i="2"/>
  <c r="R2516" i="2"/>
  <c r="R2524" i="2"/>
  <c r="R2532" i="2"/>
  <c r="R2540" i="2"/>
  <c r="R2548" i="2"/>
  <c r="R2556" i="2"/>
  <c r="R2564" i="2"/>
  <c r="R2572" i="2"/>
  <c r="R2580" i="2"/>
  <c r="T2580" i="2" s="1"/>
  <c r="R2588" i="2"/>
  <c r="R2596" i="2"/>
  <c r="R2604" i="2"/>
  <c r="R2612" i="2"/>
  <c r="R2620" i="2"/>
  <c r="R2628" i="2"/>
  <c r="R2636" i="2"/>
  <c r="R2644" i="2"/>
  <c r="T2644" i="2" s="1"/>
  <c r="R2652" i="2"/>
  <c r="R2660" i="2"/>
  <c r="T2660" i="2" s="1"/>
  <c r="R2668" i="2"/>
  <c r="R2676" i="2"/>
  <c r="R2684" i="2"/>
  <c r="R2692" i="2"/>
  <c r="R2700" i="2"/>
  <c r="R2708" i="2"/>
  <c r="R2716" i="2"/>
  <c r="R2724" i="2"/>
  <c r="R2732" i="2"/>
  <c r="R2740" i="2"/>
  <c r="R2748" i="2"/>
  <c r="T2748" i="2" s="1"/>
  <c r="R2756" i="2"/>
  <c r="R2764" i="2"/>
  <c r="R2772" i="2"/>
  <c r="R2780" i="2"/>
  <c r="R2788" i="2"/>
  <c r="R2796" i="2"/>
  <c r="R2804" i="2"/>
  <c r="R2812" i="2"/>
  <c r="R2820" i="2"/>
  <c r="R2828" i="2"/>
  <c r="R2836" i="2"/>
  <c r="R2844" i="2"/>
  <c r="R2852" i="2"/>
  <c r="R2860" i="2"/>
  <c r="R2868" i="2"/>
  <c r="R2876" i="2"/>
  <c r="R2884" i="2"/>
  <c r="T2884" i="2" s="1"/>
  <c r="R2892" i="2"/>
  <c r="R2900" i="2"/>
  <c r="R2908" i="2"/>
  <c r="R2916" i="2"/>
  <c r="R2924" i="2"/>
  <c r="R2932" i="2"/>
  <c r="R2940" i="2"/>
  <c r="R2948" i="2"/>
  <c r="R2956" i="2"/>
  <c r="R2964" i="2"/>
  <c r="R2972" i="2"/>
  <c r="R2980" i="2"/>
  <c r="R2988" i="2"/>
  <c r="R2996" i="2"/>
  <c r="R3004" i="2"/>
  <c r="R1541" i="2"/>
  <c r="R1853" i="2"/>
  <c r="R1920" i="2"/>
  <c r="R1984" i="2"/>
  <c r="T1984" i="2" s="1"/>
  <c r="R2048" i="2"/>
  <c r="R2112" i="2"/>
  <c r="R2176" i="2"/>
  <c r="R2240" i="2"/>
  <c r="R2304" i="2"/>
  <c r="R2368" i="2"/>
  <c r="R2400" i="2"/>
  <c r="R2416" i="2"/>
  <c r="R2428" i="2"/>
  <c r="R2437" i="2"/>
  <c r="R2445" i="2"/>
  <c r="R2453" i="2"/>
  <c r="T2453" i="2" s="1"/>
  <c r="R2461" i="2"/>
  <c r="R2469" i="2"/>
  <c r="R2477" i="2"/>
  <c r="R2485" i="2"/>
  <c r="R2493" i="2"/>
  <c r="R2501" i="2"/>
  <c r="R2509" i="2"/>
  <c r="R2517" i="2"/>
  <c r="R2525" i="2"/>
  <c r="R2533" i="2"/>
  <c r="R2541" i="2"/>
  <c r="R2549" i="2"/>
  <c r="R2557" i="2"/>
  <c r="R2565" i="2"/>
  <c r="R2573" i="2"/>
  <c r="R2581" i="2"/>
  <c r="R2589" i="2"/>
  <c r="R2597" i="2"/>
  <c r="R2605" i="2"/>
  <c r="R2613" i="2"/>
  <c r="R2621" i="2"/>
  <c r="R2629" i="2"/>
  <c r="R2637" i="2"/>
  <c r="R2645" i="2"/>
  <c r="R2653" i="2"/>
  <c r="R2661" i="2"/>
  <c r="R2669" i="2"/>
  <c r="R2677" i="2"/>
  <c r="R2685" i="2"/>
  <c r="R2693" i="2"/>
  <c r="R2701" i="2"/>
  <c r="R2709" i="2"/>
  <c r="R2717" i="2"/>
  <c r="R2725" i="2"/>
  <c r="R2733" i="2"/>
  <c r="R2741" i="2"/>
  <c r="R2749" i="2"/>
  <c r="R2757" i="2"/>
  <c r="T2757" i="2" s="1"/>
  <c r="R2765" i="2"/>
  <c r="R2773" i="2"/>
  <c r="R2781" i="2"/>
  <c r="T2781" i="2" s="1"/>
  <c r="R2789" i="2"/>
  <c r="R2797" i="2"/>
  <c r="R2805" i="2"/>
  <c r="R2813" i="2"/>
  <c r="R2821" i="2"/>
  <c r="R2829" i="2"/>
  <c r="R2837" i="2"/>
  <c r="R2845" i="2"/>
  <c r="R2853" i="2"/>
  <c r="R2861" i="2"/>
  <c r="R2869" i="2"/>
  <c r="R2877" i="2"/>
  <c r="R2885" i="2"/>
  <c r="T2885" i="2" s="1"/>
  <c r="R2893" i="2"/>
  <c r="R2901" i="2"/>
  <c r="R2909" i="2"/>
  <c r="R2917" i="2"/>
  <c r="R2925" i="2"/>
  <c r="R2933" i="2"/>
  <c r="R2941" i="2"/>
  <c r="R2949" i="2"/>
  <c r="R2957" i="2"/>
  <c r="R2965" i="2"/>
  <c r="R2973" i="2"/>
  <c r="T2973" i="2" s="1"/>
  <c r="R2981" i="2"/>
  <c r="R2989" i="2"/>
  <c r="R2997" i="2"/>
  <c r="R1605" i="2"/>
  <c r="R1863" i="2"/>
  <c r="R1928" i="2"/>
  <c r="R1992" i="2"/>
  <c r="T1992" i="2" s="1"/>
  <c r="R2056" i="2"/>
  <c r="R2120" i="2"/>
  <c r="R2184" i="2"/>
  <c r="R2248" i="2"/>
  <c r="R2312" i="2"/>
  <c r="R2376" i="2"/>
  <c r="R2406" i="2"/>
  <c r="R2420" i="2"/>
  <c r="R2429" i="2"/>
  <c r="R2438" i="2"/>
  <c r="R2446" i="2"/>
  <c r="R2454" i="2"/>
  <c r="R2462" i="2"/>
  <c r="R2470" i="2"/>
  <c r="R2478" i="2"/>
  <c r="R2486" i="2"/>
  <c r="R2494" i="2"/>
  <c r="R2502" i="2"/>
  <c r="R2510" i="2"/>
  <c r="R2518" i="2"/>
  <c r="R2526" i="2"/>
  <c r="R2534" i="2"/>
  <c r="R2542" i="2"/>
  <c r="R2550" i="2"/>
  <c r="R2558" i="2"/>
  <c r="T2558" i="2" s="1"/>
  <c r="R2566" i="2"/>
  <c r="R2574" i="2"/>
  <c r="T2574" i="2" s="1"/>
  <c r="R2582" i="2"/>
  <c r="R2590" i="2"/>
  <c r="R2598" i="2"/>
  <c r="R2606" i="2"/>
  <c r="R2614" i="2"/>
  <c r="R2622" i="2"/>
  <c r="R2630" i="2"/>
  <c r="R2638" i="2"/>
  <c r="R2646" i="2"/>
  <c r="R2654" i="2"/>
  <c r="R2662" i="2"/>
  <c r="R2670" i="2"/>
  <c r="R2678" i="2"/>
  <c r="R2686" i="2"/>
  <c r="R2694" i="2"/>
  <c r="T2694" i="2" s="1"/>
  <c r="R2702" i="2"/>
  <c r="R2710" i="2"/>
  <c r="R2718" i="2"/>
  <c r="R2726" i="2"/>
  <c r="R2734" i="2"/>
  <c r="R2742" i="2"/>
  <c r="R2750" i="2"/>
  <c r="R2758" i="2"/>
  <c r="R2766" i="2"/>
  <c r="R2774" i="2"/>
  <c r="R2782" i="2"/>
  <c r="T2782" i="2" s="1"/>
  <c r="R2790" i="2"/>
  <c r="R2798" i="2"/>
  <c r="R2806" i="2"/>
  <c r="R2814" i="2"/>
  <c r="R2822" i="2"/>
  <c r="R2830" i="2"/>
  <c r="R2838" i="2"/>
  <c r="R2846" i="2"/>
  <c r="R2854" i="2"/>
  <c r="R2862" i="2"/>
  <c r="R2870" i="2"/>
  <c r="R2878" i="2"/>
  <c r="R2886" i="2"/>
  <c r="R2894" i="2"/>
  <c r="R2902" i="2"/>
  <c r="R2910" i="2"/>
  <c r="R2918" i="2"/>
  <c r="R2926" i="2"/>
  <c r="R2934" i="2"/>
  <c r="R2942" i="2"/>
  <c r="R2950" i="2"/>
  <c r="R2958" i="2"/>
  <c r="R2966" i="2"/>
  <c r="R2974" i="2"/>
  <c r="T2974" i="2" s="1"/>
  <c r="R2982" i="2"/>
  <c r="R2990" i="2"/>
  <c r="R2998" i="2"/>
  <c r="R3006" i="2"/>
  <c r="R1669" i="2"/>
  <c r="R2320" i="2"/>
  <c r="R2463" i="2"/>
  <c r="R2527" i="2"/>
  <c r="R2591" i="2"/>
  <c r="R2655" i="2"/>
  <c r="T2655" i="2" s="1"/>
  <c r="R2719" i="2"/>
  <c r="R2783" i="2"/>
  <c r="T2783" i="2" s="1"/>
  <c r="R2847" i="2"/>
  <c r="R2911" i="2"/>
  <c r="T2911" i="2" s="1"/>
  <c r="R2975" i="2"/>
  <c r="R3014" i="2"/>
  <c r="T3014" i="2" s="1"/>
  <c r="R3030" i="2"/>
  <c r="T3030" i="2" s="1"/>
  <c r="R3041" i="2"/>
  <c r="R3050" i="2"/>
  <c r="R3058" i="2"/>
  <c r="R3066" i="2"/>
  <c r="R3074" i="2"/>
  <c r="R3082" i="2"/>
  <c r="R3090" i="2"/>
  <c r="R3098" i="2"/>
  <c r="R3106" i="2"/>
  <c r="R3114" i="2"/>
  <c r="R3122" i="2"/>
  <c r="R3130" i="2"/>
  <c r="R3138" i="2"/>
  <c r="R3146" i="2"/>
  <c r="T3146" i="2" s="1"/>
  <c r="R3154" i="2"/>
  <c r="R3162" i="2"/>
  <c r="R3170" i="2"/>
  <c r="R3178" i="2"/>
  <c r="R3186" i="2"/>
  <c r="R3194" i="2"/>
  <c r="R3202" i="2"/>
  <c r="T3202" i="2" s="1"/>
  <c r="R3210" i="2"/>
  <c r="R3218" i="2"/>
  <c r="R3226" i="2"/>
  <c r="R3234" i="2"/>
  <c r="R3242" i="2"/>
  <c r="R3250" i="2"/>
  <c r="T3250" i="2" s="1"/>
  <c r="R3258" i="2"/>
  <c r="T3258" i="2" s="1"/>
  <c r="R3266" i="2"/>
  <c r="R3274" i="2"/>
  <c r="R3282" i="2"/>
  <c r="R3290" i="2"/>
  <c r="R3298" i="2"/>
  <c r="R3306" i="2"/>
  <c r="R3314" i="2"/>
  <c r="R3322" i="2"/>
  <c r="R3330" i="2"/>
  <c r="R3338" i="2"/>
  <c r="R3346" i="2"/>
  <c r="R3354" i="2"/>
  <c r="T3354" i="2" s="1"/>
  <c r="R3362" i="2"/>
  <c r="R3370" i="2"/>
  <c r="T3370" i="2" s="1"/>
  <c r="R3378" i="2"/>
  <c r="R3386" i="2"/>
  <c r="R3394" i="2"/>
  <c r="R3402" i="2"/>
  <c r="R3410" i="2"/>
  <c r="R3418" i="2"/>
  <c r="T3418" i="2" s="1"/>
  <c r="R3426" i="2"/>
  <c r="T3426" i="2" s="1"/>
  <c r="R3434" i="2"/>
  <c r="R3442" i="2"/>
  <c r="R3450" i="2"/>
  <c r="R3458" i="2"/>
  <c r="R3466" i="2"/>
  <c r="R3474" i="2"/>
  <c r="R3482" i="2"/>
  <c r="R3490" i="2"/>
  <c r="R3498" i="2"/>
  <c r="R3506" i="2"/>
  <c r="R3514" i="2"/>
  <c r="R3522" i="2"/>
  <c r="T3522" i="2" s="1"/>
  <c r="R3530" i="2"/>
  <c r="T3530" i="2" s="1"/>
  <c r="R3538" i="2"/>
  <c r="R3546" i="2"/>
  <c r="T3546" i="2" s="1"/>
  <c r="R3554" i="2"/>
  <c r="T3554" i="2" s="1"/>
  <c r="R3562" i="2"/>
  <c r="R3570" i="2"/>
  <c r="R3578" i="2"/>
  <c r="R3586" i="2"/>
  <c r="R3594" i="2"/>
  <c r="R3602" i="2"/>
  <c r="T3602" i="2" s="1"/>
  <c r="R3610" i="2"/>
  <c r="R3618" i="2"/>
  <c r="R3626" i="2"/>
  <c r="R3634" i="2"/>
  <c r="R3642" i="2"/>
  <c r="R3650" i="2"/>
  <c r="R3658" i="2"/>
  <c r="R3666" i="2"/>
  <c r="R3674" i="2"/>
  <c r="R1872" i="2"/>
  <c r="R2382" i="2"/>
  <c r="R2471" i="2"/>
  <c r="R2535" i="2"/>
  <c r="R2599" i="2"/>
  <c r="R2663" i="2"/>
  <c r="R2727" i="2"/>
  <c r="R2791" i="2"/>
  <c r="R2855" i="2"/>
  <c r="R2919" i="2"/>
  <c r="R2983" i="2"/>
  <c r="R3015" i="2"/>
  <c r="R3031" i="2"/>
  <c r="T3031" i="2" s="1"/>
  <c r="R3042" i="2"/>
  <c r="R3051" i="2"/>
  <c r="R3059" i="2"/>
  <c r="R3067" i="2"/>
  <c r="R3075" i="2"/>
  <c r="R3083" i="2"/>
  <c r="R3091" i="2"/>
  <c r="R3099" i="2"/>
  <c r="R3107" i="2"/>
  <c r="R3115" i="2"/>
  <c r="R3123" i="2"/>
  <c r="R3131" i="2"/>
  <c r="R3139" i="2"/>
  <c r="R3147" i="2"/>
  <c r="T3147" i="2" s="1"/>
  <c r="R3155" i="2"/>
  <c r="R3163" i="2"/>
  <c r="R3171" i="2"/>
  <c r="R3179" i="2"/>
  <c r="R3187" i="2"/>
  <c r="R3195" i="2"/>
  <c r="R3203" i="2"/>
  <c r="T3203" i="2" s="1"/>
  <c r="R3211" i="2"/>
  <c r="R3219" i="2"/>
  <c r="R3227" i="2"/>
  <c r="R3235" i="2"/>
  <c r="R3243" i="2"/>
  <c r="T3243" i="2" s="1"/>
  <c r="R3251" i="2"/>
  <c r="R3259" i="2"/>
  <c r="R3267" i="2"/>
  <c r="R3275" i="2"/>
  <c r="R3283" i="2"/>
  <c r="R3291" i="2"/>
  <c r="R3299" i="2"/>
  <c r="R3307" i="2"/>
  <c r="R3315" i="2"/>
  <c r="R3323" i="2"/>
  <c r="R3331" i="2"/>
  <c r="R3339" i="2"/>
  <c r="R3347" i="2"/>
  <c r="R3355" i="2"/>
  <c r="T3355" i="2" s="1"/>
  <c r="R3363" i="2"/>
  <c r="R3371" i="2"/>
  <c r="R3379" i="2"/>
  <c r="T3379" i="2" s="1"/>
  <c r="R3387" i="2"/>
  <c r="R3395" i="2"/>
  <c r="R3403" i="2"/>
  <c r="R3411" i="2"/>
  <c r="T3411" i="2" s="1"/>
  <c r="R3419" i="2"/>
  <c r="T3419" i="2" s="1"/>
  <c r="R3427" i="2"/>
  <c r="T3427" i="2" s="1"/>
  <c r="R3435" i="2"/>
  <c r="T3435" i="2" s="1"/>
  <c r="R3443" i="2"/>
  <c r="R3451" i="2"/>
  <c r="R3459" i="2"/>
  <c r="R3467" i="2"/>
  <c r="R3475" i="2"/>
  <c r="R3483" i="2"/>
  <c r="R3491" i="2"/>
  <c r="R3499" i="2"/>
  <c r="R3507" i="2"/>
  <c r="R3515" i="2"/>
  <c r="R3523" i="2"/>
  <c r="T3523" i="2" s="1"/>
  <c r="R3531" i="2"/>
  <c r="T3531" i="2" s="1"/>
  <c r="R3539" i="2"/>
  <c r="T3539" i="2" s="1"/>
  <c r="R3547" i="2"/>
  <c r="T3547" i="2" s="1"/>
  <c r="R3555" i="2"/>
  <c r="T3555" i="2" s="1"/>
  <c r="R3563" i="2"/>
  <c r="R3571" i="2"/>
  <c r="R3579" i="2"/>
  <c r="T3579" i="2" s="1"/>
  <c r="R3587" i="2"/>
  <c r="R3595" i="2"/>
  <c r="R3603" i="2"/>
  <c r="R3611" i="2"/>
  <c r="R3619" i="2"/>
  <c r="R3627" i="2"/>
  <c r="R3635" i="2"/>
  <c r="R1936" i="2"/>
  <c r="R2407" i="2"/>
  <c r="R2479" i="2"/>
  <c r="R2543" i="2"/>
  <c r="R2607" i="2"/>
  <c r="R2671" i="2"/>
  <c r="T2671" i="2" s="1"/>
  <c r="R2735" i="2"/>
  <c r="R2799" i="2"/>
  <c r="R2863" i="2"/>
  <c r="R2927" i="2"/>
  <c r="T2927" i="2" s="1"/>
  <c r="R2991" i="2"/>
  <c r="R3020" i="2"/>
  <c r="R3034" i="2"/>
  <c r="R3043" i="2"/>
  <c r="R3052" i="2"/>
  <c r="R3060" i="2"/>
  <c r="R3068" i="2"/>
  <c r="R3076" i="2"/>
  <c r="R3084" i="2"/>
  <c r="R3092" i="2"/>
  <c r="R3100" i="2"/>
  <c r="R3108" i="2"/>
  <c r="R3116" i="2"/>
  <c r="R3124" i="2"/>
  <c r="R3132" i="2"/>
  <c r="R3140" i="2"/>
  <c r="R3148" i="2"/>
  <c r="R3156" i="2"/>
  <c r="R3164" i="2"/>
  <c r="T3164" i="2" s="1"/>
  <c r="R3172" i="2"/>
  <c r="R3180" i="2"/>
  <c r="R3188" i="2"/>
  <c r="R3196" i="2"/>
  <c r="R3204" i="2"/>
  <c r="R3212" i="2"/>
  <c r="R3220" i="2"/>
  <c r="R3228" i="2"/>
  <c r="R3236" i="2"/>
  <c r="R3244" i="2"/>
  <c r="R3252" i="2"/>
  <c r="T3252" i="2" s="1"/>
  <c r="R3260" i="2"/>
  <c r="T3260" i="2" s="1"/>
  <c r="R3268" i="2"/>
  <c r="T3268" i="2" s="1"/>
  <c r="R3276" i="2"/>
  <c r="R3284" i="2"/>
  <c r="R3292" i="2"/>
  <c r="R3300" i="2"/>
  <c r="R3308" i="2"/>
  <c r="R3316" i="2"/>
  <c r="R3324" i="2"/>
  <c r="R3332" i="2"/>
  <c r="R3340" i="2"/>
  <c r="R3348" i="2"/>
  <c r="R3356" i="2"/>
  <c r="T3356" i="2" s="1"/>
  <c r="R3364" i="2"/>
  <c r="R3372" i="2"/>
  <c r="R3380" i="2"/>
  <c r="R3388" i="2"/>
  <c r="R3396" i="2"/>
  <c r="R3404" i="2"/>
  <c r="T3404" i="2" s="1"/>
  <c r="R3412" i="2"/>
  <c r="R3420" i="2"/>
  <c r="T3420" i="2" s="1"/>
  <c r="R3428" i="2"/>
  <c r="R3436" i="2"/>
  <c r="R3444" i="2"/>
  <c r="R3452" i="2"/>
  <c r="R3460" i="2"/>
  <c r="R3468" i="2"/>
  <c r="R3476" i="2"/>
  <c r="R3484" i="2"/>
  <c r="T3484" i="2" s="1"/>
  <c r="R3492" i="2"/>
  <c r="R3500" i="2"/>
  <c r="R3508" i="2"/>
  <c r="R3516" i="2"/>
  <c r="T3516" i="2" s="1"/>
  <c r="R3524" i="2"/>
  <c r="T3524" i="2" s="1"/>
  <c r="R3532" i="2"/>
  <c r="T3532" i="2" s="1"/>
  <c r="R3540" i="2"/>
  <c r="T3540" i="2" s="1"/>
  <c r="R3548" i="2"/>
  <c r="R3556" i="2"/>
  <c r="R3564" i="2"/>
  <c r="R3572" i="2"/>
  <c r="R3580" i="2"/>
  <c r="R3588" i="2"/>
  <c r="T3588" i="2" s="1"/>
  <c r="R3596" i="2"/>
  <c r="R3604" i="2"/>
  <c r="R3612" i="2"/>
  <c r="R3620" i="2"/>
  <c r="R3628" i="2"/>
  <c r="R3636" i="2"/>
  <c r="R2000" i="2"/>
  <c r="R2421" i="2"/>
  <c r="R2487" i="2"/>
  <c r="T2487" i="2" s="1"/>
  <c r="R2551" i="2"/>
  <c r="R2615" i="2"/>
  <c r="R2679" i="2"/>
  <c r="T2679" i="2" s="1"/>
  <c r="R2743" i="2"/>
  <c r="R2807" i="2"/>
  <c r="R2871" i="2"/>
  <c r="R2935" i="2"/>
  <c r="R2999" i="2"/>
  <c r="R3021" i="2"/>
  <c r="T3021" i="2" s="1"/>
  <c r="R3035" i="2"/>
  <c r="R3044" i="2"/>
  <c r="R3053" i="2"/>
  <c r="R3061" i="2"/>
  <c r="R3069" i="2"/>
  <c r="R3077" i="2"/>
  <c r="R3085" i="2"/>
  <c r="R3093" i="2"/>
  <c r="R3101" i="2"/>
  <c r="R3109" i="2"/>
  <c r="T3109" i="2" s="1"/>
  <c r="R3117" i="2"/>
  <c r="R3125" i="2"/>
  <c r="R3133" i="2"/>
  <c r="R3141" i="2"/>
  <c r="R3149" i="2"/>
  <c r="R3157" i="2"/>
  <c r="R3165" i="2"/>
  <c r="R3173" i="2"/>
  <c r="R3181" i="2"/>
  <c r="R3189" i="2"/>
  <c r="R3197" i="2"/>
  <c r="R3205" i="2"/>
  <c r="R3213" i="2"/>
  <c r="R3221" i="2"/>
  <c r="R3229" i="2"/>
  <c r="R3237" i="2"/>
  <c r="R3245" i="2"/>
  <c r="T3245" i="2" s="1"/>
  <c r="R3253" i="2"/>
  <c r="T3253" i="2" s="1"/>
  <c r="R3261" i="2"/>
  <c r="T3261" i="2" s="1"/>
  <c r="R3269" i="2"/>
  <c r="R3277" i="2"/>
  <c r="R3285" i="2"/>
  <c r="T3285" i="2" s="1"/>
  <c r="R3293" i="2"/>
  <c r="R3301" i="2"/>
  <c r="R3309" i="2"/>
  <c r="R3317" i="2"/>
  <c r="R3325" i="2"/>
  <c r="R3333" i="2"/>
  <c r="R3341" i="2"/>
  <c r="R3349" i="2"/>
  <c r="R3357" i="2"/>
  <c r="T3357" i="2" s="1"/>
  <c r="R3365" i="2"/>
  <c r="R3373" i="2"/>
  <c r="R3381" i="2"/>
  <c r="R3389" i="2"/>
  <c r="R3397" i="2"/>
  <c r="R3405" i="2"/>
  <c r="R3413" i="2"/>
  <c r="T3413" i="2" s="1"/>
  <c r="R3421" i="2"/>
  <c r="T3421" i="2" s="1"/>
  <c r="R3429" i="2"/>
  <c r="R3437" i="2"/>
  <c r="R3445" i="2"/>
  <c r="R3453" i="2"/>
  <c r="R3461" i="2"/>
  <c r="R3469" i="2"/>
  <c r="R3477" i="2"/>
  <c r="R3485" i="2"/>
  <c r="T3485" i="2" s="1"/>
  <c r="R3493" i="2"/>
  <c r="R3501" i="2"/>
  <c r="R3509" i="2"/>
  <c r="R3517" i="2"/>
  <c r="T3517" i="2" s="1"/>
  <c r="R3525" i="2"/>
  <c r="T3525" i="2" s="1"/>
  <c r="R3533" i="2"/>
  <c r="R3541" i="2"/>
  <c r="T3541" i="2" s="1"/>
  <c r="R3549" i="2"/>
  <c r="T3549" i="2" s="1"/>
  <c r="R3557" i="2"/>
  <c r="R3565" i="2"/>
  <c r="R3573" i="2"/>
  <c r="T3573" i="2" s="1"/>
  <c r="R3581" i="2"/>
  <c r="R3589" i="2"/>
  <c r="R3597" i="2"/>
  <c r="R3605" i="2"/>
  <c r="R3613" i="2"/>
  <c r="R3621" i="2"/>
  <c r="R3629" i="2"/>
  <c r="R2064" i="2"/>
  <c r="R2430" i="2"/>
  <c r="T2430" i="2" s="1"/>
  <c r="R2495" i="2"/>
  <c r="R2559" i="2"/>
  <c r="T2559" i="2" s="1"/>
  <c r="R2623" i="2"/>
  <c r="R2687" i="2"/>
  <c r="R2751" i="2"/>
  <c r="R2815" i="2"/>
  <c r="T2815" i="2" s="1"/>
  <c r="R2879" i="2"/>
  <c r="R2943" i="2"/>
  <c r="R3005" i="2"/>
  <c r="R3022" i="2"/>
  <c r="R3036" i="2"/>
  <c r="T3036" i="2" s="1"/>
  <c r="R3045" i="2"/>
  <c r="R3054" i="2"/>
  <c r="R3062" i="2"/>
  <c r="R3070" i="2"/>
  <c r="R3078" i="2"/>
  <c r="R3086" i="2"/>
  <c r="R3094" i="2"/>
  <c r="R3102" i="2"/>
  <c r="R3110" i="2"/>
  <c r="R3118" i="2"/>
  <c r="R3126" i="2"/>
  <c r="R3134" i="2"/>
  <c r="R3142" i="2"/>
  <c r="R3150" i="2"/>
  <c r="T3150" i="2" s="1"/>
  <c r="R3158" i="2"/>
  <c r="R3166" i="2"/>
  <c r="R3174" i="2"/>
  <c r="R3182" i="2"/>
  <c r="R3190" i="2"/>
  <c r="R3198" i="2"/>
  <c r="R3206" i="2"/>
  <c r="R3214" i="2"/>
  <c r="R3222" i="2"/>
  <c r="R3230" i="2"/>
  <c r="R3238" i="2"/>
  <c r="R3246" i="2"/>
  <c r="T3246" i="2" s="1"/>
  <c r="R3254" i="2"/>
  <c r="R3262" i="2"/>
  <c r="T3262" i="2" s="1"/>
  <c r="R3270" i="2"/>
  <c r="R3278" i="2"/>
  <c r="R3286" i="2"/>
  <c r="T3286" i="2" s="1"/>
  <c r="R3294" i="2"/>
  <c r="R3302" i="2"/>
  <c r="R3310" i="2"/>
  <c r="R3318" i="2"/>
  <c r="R3326" i="2"/>
  <c r="R3334" i="2"/>
  <c r="R3342" i="2"/>
  <c r="R3350" i="2"/>
  <c r="R3358" i="2"/>
  <c r="T3358" i="2" s="1"/>
  <c r="R3366" i="2"/>
  <c r="R3374" i="2"/>
  <c r="R3382" i="2"/>
  <c r="R3390" i="2"/>
  <c r="R3398" i="2"/>
  <c r="R3406" i="2"/>
  <c r="R3414" i="2"/>
  <c r="R3422" i="2"/>
  <c r="R3430" i="2"/>
  <c r="R3438" i="2"/>
  <c r="R3446" i="2"/>
  <c r="R3454" i="2"/>
  <c r="R3462" i="2"/>
  <c r="R3470" i="2"/>
  <c r="R3478" i="2"/>
  <c r="R3486" i="2"/>
  <c r="R3494" i="2"/>
  <c r="R3502" i="2"/>
  <c r="R3510" i="2"/>
  <c r="R3518" i="2"/>
  <c r="T3518" i="2" s="1"/>
  <c r="R3526" i="2"/>
  <c r="T3526" i="2" s="1"/>
  <c r="R3534" i="2"/>
  <c r="T3534" i="2" s="1"/>
  <c r="R3542" i="2"/>
  <c r="T3542" i="2" s="1"/>
  <c r="R3550" i="2"/>
  <c r="T3550" i="2" s="1"/>
  <c r="R3558" i="2"/>
  <c r="R3566" i="2"/>
  <c r="R3574" i="2"/>
  <c r="T3574" i="2" s="1"/>
  <c r="R3582" i="2"/>
  <c r="R3590" i="2"/>
  <c r="T3590" i="2" s="1"/>
  <c r="R3598" i="2"/>
  <c r="R3606" i="2"/>
  <c r="R2128" i="2"/>
  <c r="R2439" i="2"/>
  <c r="R2503" i="2"/>
  <c r="R2567" i="2"/>
  <c r="T2567" i="2" s="1"/>
  <c r="R2631" i="2"/>
  <c r="R2695" i="2"/>
  <c r="R2759" i="2"/>
  <c r="R2823" i="2"/>
  <c r="R2887" i="2"/>
  <c r="R2951" i="2"/>
  <c r="R3007" i="2"/>
  <c r="R3023" i="2"/>
  <c r="R3037" i="2"/>
  <c r="T3037" i="2" s="1"/>
  <c r="R3046" i="2"/>
  <c r="R3055" i="2"/>
  <c r="R3063" i="2"/>
  <c r="R3071" i="2"/>
  <c r="R3079" i="2"/>
  <c r="R3087" i="2"/>
  <c r="R3095" i="2"/>
  <c r="R3103" i="2"/>
  <c r="R3111" i="2"/>
  <c r="R3119" i="2"/>
  <c r="R3127" i="2"/>
  <c r="R3135" i="2"/>
  <c r="R3143" i="2"/>
  <c r="R3151" i="2"/>
  <c r="R3159" i="2"/>
  <c r="R3167" i="2"/>
  <c r="R3175" i="2"/>
  <c r="R3183" i="2"/>
  <c r="T3183" i="2" s="1"/>
  <c r="R3191" i="2"/>
  <c r="R3199" i="2"/>
  <c r="T3199" i="2" s="1"/>
  <c r="R3207" i="2"/>
  <c r="R3215" i="2"/>
  <c r="R3223" i="2"/>
  <c r="R3231" i="2"/>
  <c r="R3239" i="2"/>
  <c r="R3247" i="2"/>
  <c r="T3247" i="2" s="1"/>
  <c r="R3255" i="2"/>
  <c r="R3263" i="2"/>
  <c r="R3271" i="2"/>
  <c r="R3279" i="2"/>
  <c r="R3287" i="2"/>
  <c r="R3295" i="2"/>
  <c r="R3303" i="2"/>
  <c r="R3311" i="2"/>
  <c r="R3319" i="2"/>
  <c r="R3327" i="2"/>
  <c r="R3335" i="2"/>
  <c r="R3343" i="2"/>
  <c r="R3351" i="2"/>
  <c r="R3359" i="2"/>
  <c r="T3359" i="2" s="1"/>
  <c r="R3367" i="2"/>
  <c r="R3375" i="2"/>
  <c r="R3383" i="2"/>
  <c r="R3391" i="2"/>
  <c r="R3399" i="2"/>
  <c r="R3407" i="2"/>
  <c r="R3415" i="2"/>
  <c r="R3423" i="2"/>
  <c r="T3423" i="2" s="1"/>
  <c r="R3431" i="2"/>
  <c r="R3439" i="2"/>
  <c r="R3447" i="2"/>
  <c r="R3455" i="2"/>
  <c r="R3463" i="2"/>
  <c r="R3471" i="2"/>
  <c r="R3479" i="2"/>
  <c r="R3487" i="2"/>
  <c r="R3495" i="2"/>
  <c r="R3503" i="2"/>
  <c r="R3511" i="2"/>
  <c r="R3519" i="2"/>
  <c r="R3527" i="2"/>
  <c r="T3527" i="2" s="1"/>
  <c r="R3535" i="2"/>
  <c r="T3535" i="2" s="1"/>
  <c r="R3543" i="2"/>
  <c r="T3543" i="2" s="1"/>
  <c r="R3551" i="2"/>
  <c r="T3551" i="2" s="1"/>
  <c r="R3559" i="2"/>
  <c r="R3567" i="2"/>
  <c r="R3575" i="2"/>
  <c r="R3583" i="2"/>
  <c r="R3591" i="2"/>
  <c r="R3599" i="2"/>
  <c r="T3599" i="2" s="1"/>
  <c r="R2192" i="2"/>
  <c r="R2447" i="2"/>
  <c r="R2511" i="2"/>
  <c r="R2575" i="2"/>
  <c r="T2575" i="2" s="1"/>
  <c r="R2639" i="2"/>
  <c r="R2703" i="2"/>
  <c r="R2767" i="2"/>
  <c r="R2831" i="2"/>
  <c r="R2895" i="2"/>
  <c r="T2895" i="2" s="1"/>
  <c r="R2959" i="2"/>
  <c r="R3012" i="2"/>
  <c r="R3028" i="2"/>
  <c r="R3038" i="2"/>
  <c r="T3038" i="2" s="1"/>
  <c r="R3047" i="2"/>
  <c r="T3047" i="2" s="1"/>
  <c r="R3056" i="2"/>
  <c r="R3064" i="2"/>
  <c r="R3072" i="2"/>
  <c r="R3080" i="2"/>
  <c r="R3088" i="2"/>
  <c r="R3096" i="2"/>
  <c r="T3096" i="2" s="1"/>
  <c r="R3104" i="2"/>
  <c r="R3112" i="2"/>
  <c r="R3120" i="2"/>
  <c r="T3120" i="2" s="1"/>
  <c r="R3128" i="2"/>
  <c r="R3136" i="2"/>
  <c r="R3144" i="2"/>
  <c r="T3144" i="2" s="1"/>
  <c r="R3152" i="2"/>
  <c r="T3152" i="2" s="1"/>
  <c r="R3160" i="2"/>
  <c r="R3168" i="2"/>
  <c r="R3176" i="2"/>
  <c r="T3176" i="2" s="1"/>
  <c r="R3184" i="2"/>
  <c r="R3192" i="2"/>
  <c r="R3200" i="2"/>
  <c r="T3200" i="2" s="1"/>
  <c r="R3208" i="2"/>
  <c r="R3216" i="2"/>
  <c r="T3216" i="2" s="1"/>
  <c r="R3224" i="2"/>
  <c r="R3232" i="2"/>
  <c r="R3240" i="2"/>
  <c r="R3248" i="2"/>
  <c r="T3248" i="2" s="1"/>
  <c r="R3256" i="2"/>
  <c r="T3256" i="2" s="1"/>
  <c r="R3264" i="2"/>
  <c r="R3272" i="2"/>
  <c r="R3280" i="2"/>
  <c r="R3288" i="2"/>
  <c r="R3296" i="2"/>
  <c r="R3304" i="2"/>
  <c r="R3312" i="2"/>
  <c r="R3320" i="2"/>
  <c r="R3328" i="2"/>
  <c r="R3336" i="2"/>
  <c r="R3344" i="2"/>
  <c r="R3352" i="2"/>
  <c r="R3360" i="2"/>
  <c r="R3368" i="2"/>
  <c r="R3376" i="2"/>
  <c r="R3384" i="2"/>
  <c r="R3392" i="2"/>
  <c r="R3400" i="2"/>
  <c r="R3408" i="2"/>
  <c r="T3408" i="2" s="1"/>
  <c r="R3416" i="2"/>
  <c r="R3424" i="2"/>
  <c r="T3424" i="2" s="1"/>
  <c r="R3432" i="2"/>
  <c r="R3440" i="2"/>
  <c r="R3448" i="2"/>
  <c r="R3456" i="2"/>
  <c r="R3464" i="2"/>
  <c r="R3472" i="2"/>
  <c r="R3480" i="2"/>
  <c r="R3488" i="2"/>
  <c r="R3496" i="2"/>
  <c r="R3504" i="2"/>
  <c r="R3512" i="2"/>
  <c r="R3520" i="2"/>
  <c r="T3520" i="2" s="1"/>
  <c r="R3528" i="2"/>
  <c r="T3528" i="2" s="1"/>
  <c r="R3536" i="2"/>
  <c r="T3536" i="2" s="1"/>
  <c r="R3544" i="2"/>
  <c r="T3544" i="2" s="1"/>
  <c r="R3552" i="2"/>
  <c r="T3552" i="2" s="1"/>
  <c r="R3560" i="2"/>
  <c r="T3560" i="2" s="1"/>
  <c r="R3568" i="2"/>
  <c r="R3576" i="2"/>
  <c r="R3584" i="2"/>
  <c r="R3592" i="2"/>
  <c r="R3600" i="2"/>
  <c r="R3608" i="2"/>
  <c r="R3616" i="2"/>
  <c r="R3946" i="2"/>
  <c r="R3938" i="2"/>
  <c r="R3930" i="2"/>
  <c r="R3922" i="2"/>
  <c r="R3914" i="2"/>
  <c r="R3906" i="2"/>
  <c r="R3898" i="2"/>
  <c r="R3890" i="2"/>
  <c r="R3882" i="2"/>
  <c r="R3874" i="2"/>
  <c r="R3866" i="2"/>
  <c r="R3858" i="2"/>
  <c r="R3850" i="2"/>
  <c r="R3842" i="2"/>
  <c r="R3834" i="2"/>
  <c r="R3826" i="2"/>
  <c r="R3818" i="2"/>
  <c r="R3810" i="2"/>
  <c r="R3802" i="2"/>
  <c r="R3794" i="2"/>
  <c r="R3786" i="2"/>
  <c r="R3778" i="2"/>
  <c r="R3770" i="2"/>
  <c r="R3762" i="2"/>
  <c r="R3754" i="2"/>
  <c r="R3746" i="2"/>
  <c r="R3738" i="2"/>
  <c r="R3730" i="2"/>
  <c r="R3722" i="2"/>
  <c r="R3714" i="2"/>
  <c r="R3706" i="2"/>
  <c r="T3706" i="2" s="1"/>
  <c r="R3698" i="2"/>
  <c r="R3690" i="2"/>
  <c r="R3682" i="2"/>
  <c r="R3673" i="2"/>
  <c r="R3664" i="2"/>
  <c r="T3664" i="2" s="1"/>
  <c r="R3655" i="2"/>
  <c r="R3646" i="2"/>
  <c r="R3637" i="2"/>
  <c r="R3622" i="2"/>
  <c r="R3585" i="2"/>
  <c r="T3585" i="2" s="1"/>
  <c r="R3521" i="2"/>
  <c r="T3521" i="2" s="1"/>
  <c r="R3457" i="2"/>
  <c r="T3457" i="2" s="1"/>
  <c r="R3393" i="2"/>
  <c r="R3329" i="2"/>
  <c r="R3265" i="2"/>
  <c r="R3201" i="2"/>
  <c r="T3201" i="2" s="1"/>
  <c r="R3137" i="2"/>
  <c r="R3073" i="2"/>
  <c r="R2903" i="2"/>
  <c r="R2256" i="2"/>
  <c r="R2" i="2"/>
  <c r="U3265" i="2" l="1"/>
  <c r="V3265" i="2" s="1"/>
  <c r="U3778" i="2"/>
  <c r="V3778" i="2" s="1"/>
  <c r="U3600" i="2"/>
  <c r="V3600" i="2" s="1"/>
  <c r="U3408" i="2"/>
  <c r="V3408" i="2" s="1"/>
  <c r="U3216" i="2"/>
  <c r="V3216" i="2" s="1"/>
  <c r="U3655" i="2"/>
  <c r="V3655" i="2" s="1"/>
  <c r="U3722" i="2"/>
  <c r="V3722" i="2" s="1"/>
  <c r="U3786" i="2"/>
  <c r="V3786" i="2" s="1"/>
  <c r="U3850" i="2"/>
  <c r="V3850" i="2" s="1"/>
  <c r="U3914" i="2"/>
  <c r="V3914" i="2" s="1"/>
  <c r="U3592" i="2"/>
  <c r="V3592" i="2" s="1"/>
  <c r="U3528" i="2"/>
  <c r="V3528" i="2" s="1"/>
  <c r="U3464" i="2"/>
  <c r="V3464" i="2" s="1"/>
  <c r="U3400" i="2"/>
  <c r="V3400" i="2" s="1"/>
  <c r="U3336" i="2"/>
  <c r="V3336" i="2" s="1"/>
  <c r="U3272" i="2"/>
  <c r="V3272" i="2" s="1"/>
  <c r="U3208" i="2"/>
  <c r="V3208" i="2" s="1"/>
  <c r="U3144" i="2"/>
  <c r="V3144" i="2" s="1"/>
  <c r="U3080" i="2"/>
  <c r="V3080" i="2" s="1"/>
  <c r="U2959" i="2"/>
  <c r="V2959" i="2" s="1"/>
  <c r="U2447" i="2"/>
  <c r="V2447" i="2" s="1"/>
  <c r="U3551" i="2"/>
  <c r="V3551" i="2" s="1"/>
  <c r="U3487" i="2"/>
  <c r="V3487" i="2" s="1"/>
  <c r="U3423" i="2"/>
  <c r="V3423" i="2" s="1"/>
  <c r="U3359" i="2"/>
  <c r="V3359" i="2" s="1"/>
  <c r="U3295" i="2"/>
  <c r="V3295" i="2" s="1"/>
  <c r="U3231" i="2"/>
  <c r="V3231" i="2" s="1"/>
  <c r="U3167" i="2"/>
  <c r="V3167" i="2" s="1"/>
  <c r="U3103" i="2"/>
  <c r="V3103" i="2" s="1"/>
  <c r="U3037" i="2"/>
  <c r="V3037" i="2" s="1"/>
  <c r="U2631" i="2"/>
  <c r="V2631" i="2" s="1"/>
  <c r="U3582" i="2"/>
  <c r="V3582" i="2" s="1"/>
  <c r="U3518" i="2"/>
  <c r="V3518" i="2" s="1"/>
  <c r="U3454" i="2"/>
  <c r="V3454" i="2" s="1"/>
  <c r="U3390" i="2"/>
  <c r="V3390" i="2" s="1"/>
  <c r="U3326" i="2"/>
  <c r="V3326" i="2" s="1"/>
  <c r="U3262" i="2"/>
  <c r="V3262" i="2" s="1"/>
  <c r="U3198" i="2"/>
  <c r="V3198" i="2" s="1"/>
  <c r="U3134" i="2"/>
  <c r="V3134" i="2" s="1"/>
  <c r="U3070" i="2"/>
  <c r="V3070" i="2" s="1"/>
  <c r="U2879" i="2"/>
  <c r="V2879" i="2" s="1"/>
  <c r="U2064" i="2"/>
  <c r="V2064" i="2" s="1"/>
  <c r="U3573" i="2"/>
  <c r="V3573" i="2" s="1"/>
  <c r="U3509" i="2"/>
  <c r="V3509" i="2" s="1"/>
  <c r="U3445" i="2"/>
  <c r="V3445" i="2" s="1"/>
  <c r="U3381" i="2"/>
  <c r="V3381" i="2" s="1"/>
  <c r="U3317" i="2"/>
  <c r="V3317" i="2" s="1"/>
  <c r="U3253" i="2"/>
  <c r="V3253" i="2" s="1"/>
  <c r="U3189" i="2"/>
  <c r="V3189" i="2" s="1"/>
  <c r="U3125" i="2"/>
  <c r="V3125" i="2" s="1"/>
  <c r="U3061" i="2"/>
  <c r="V3061" i="2" s="1"/>
  <c r="U2807" i="2"/>
  <c r="V2807" i="2" s="1"/>
  <c r="U3636" i="2"/>
  <c r="V3636" i="2" s="1"/>
  <c r="U3572" i="2"/>
  <c r="V3572" i="2" s="1"/>
  <c r="U3508" i="2"/>
  <c r="V3508" i="2" s="1"/>
  <c r="U3444" i="2"/>
  <c r="V3444" i="2" s="1"/>
  <c r="U3380" i="2"/>
  <c r="V3380" i="2" s="1"/>
  <c r="U3316" i="2"/>
  <c r="V3316" i="2" s="1"/>
  <c r="U3252" i="2"/>
  <c r="V3252" i="2" s="1"/>
  <c r="U3188" i="2"/>
  <c r="V3188" i="2" s="1"/>
  <c r="U3124" i="2"/>
  <c r="V3124" i="2" s="1"/>
  <c r="U3060" i="2"/>
  <c r="V3060" i="2" s="1"/>
  <c r="U2799" i="2"/>
  <c r="V2799" i="2" s="1"/>
  <c r="U3635" i="2"/>
  <c r="V3635" i="2" s="1"/>
  <c r="U3571" i="2"/>
  <c r="V3571" i="2" s="1"/>
  <c r="U3507" i="2"/>
  <c r="V3507" i="2" s="1"/>
  <c r="U3443" i="2"/>
  <c r="V3443" i="2" s="1"/>
  <c r="U3379" i="2"/>
  <c r="V3379" i="2" s="1"/>
  <c r="U3315" i="2"/>
  <c r="V3315" i="2" s="1"/>
  <c r="U3251" i="2"/>
  <c r="V3251" i="2" s="1"/>
  <c r="U3187" i="2"/>
  <c r="V3187" i="2" s="1"/>
  <c r="U3123" i="2"/>
  <c r="V3123" i="2" s="1"/>
  <c r="U3059" i="2"/>
  <c r="V3059" i="2" s="1"/>
  <c r="U2791" i="2"/>
  <c r="V2791" i="2" s="1"/>
  <c r="U3674" i="2"/>
  <c r="V3674" i="2" s="1"/>
  <c r="U3610" i="2"/>
  <c r="V3610" i="2" s="1"/>
  <c r="U3546" i="2"/>
  <c r="V3546" i="2" s="1"/>
  <c r="U3482" i="2"/>
  <c r="V3482" i="2" s="1"/>
  <c r="U3418" i="2"/>
  <c r="V3418" i="2" s="1"/>
  <c r="U3354" i="2"/>
  <c r="V3354" i="2" s="1"/>
  <c r="U3290" i="2"/>
  <c r="V3290" i="2" s="1"/>
  <c r="U3226" i="2"/>
  <c r="V3226" i="2" s="1"/>
  <c r="U3162" i="2"/>
  <c r="V3162" i="2" s="1"/>
  <c r="U3098" i="2"/>
  <c r="V3098" i="2" s="1"/>
  <c r="U3030" i="2"/>
  <c r="V3030" i="2" s="1"/>
  <c r="U2591" i="2"/>
  <c r="V2591" i="2" s="1"/>
  <c r="U2982" i="2"/>
  <c r="V2982" i="2" s="1"/>
  <c r="U2918" i="2"/>
  <c r="V2918" i="2" s="1"/>
  <c r="U2854" i="2"/>
  <c r="V2854" i="2" s="1"/>
  <c r="U2790" i="2"/>
  <c r="V2790" i="2" s="1"/>
  <c r="U2726" i="2"/>
  <c r="V2726" i="2" s="1"/>
  <c r="U2662" i="2"/>
  <c r="V2662" i="2" s="1"/>
  <c r="U2598" i="2"/>
  <c r="V2598" i="2" s="1"/>
  <c r="U2534" i="2"/>
  <c r="V2534" i="2" s="1"/>
  <c r="U2470" i="2"/>
  <c r="V2470" i="2" s="1"/>
  <c r="U2376" i="2"/>
  <c r="V2376" i="2" s="1"/>
  <c r="U1863" i="2"/>
  <c r="V1863" i="2" s="1"/>
  <c r="U2949" i="2"/>
  <c r="V2949" i="2" s="1"/>
  <c r="U2885" i="2"/>
  <c r="V2885" i="2" s="1"/>
  <c r="U2821" i="2"/>
  <c r="V2821" i="2" s="1"/>
  <c r="U2757" i="2"/>
  <c r="V2757" i="2" s="1"/>
  <c r="U2693" i="2"/>
  <c r="V2693" i="2" s="1"/>
  <c r="U2629" i="2"/>
  <c r="V2629" i="2" s="1"/>
  <c r="U2565" i="2"/>
  <c r="V2565" i="2" s="1"/>
  <c r="U2501" i="2"/>
  <c r="V2501" i="2" s="1"/>
  <c r="U2437" i="2"/>
  <c r="V2437" i="2" s="1"/>
  <c r="U2112" i="2"/>
  <c r="V2112" i="2" s="1"/>
  <c r="U2988" i="2"/>
  <c r="V2988" i="2" s="1"/>
  <c r="U2924" i="2"/>
  <c r="V2924" i="2" s="1"/>
  <c r="U2860" i="2"/>
  <c r="V2860" i="2" s="1"/>
  <c r="U2796" i="2"/>
  <c r="V2796" i="2" s="1"/>
  <c r="U2732" i="2"/>
  <c r="V2732" i="2" s="1"/>
  <c r="U2668" i="2"/>
  <c r="V2668" i="2" s="1"/>
  <c r="U2604" i="2"/>
  <c r="V2604" i="2" s="1"/>
  <c r="U2540" i="2"/>
  <c r="V2540" i="2" s="1"/>
  <c r="U2476" i="2"/>
  <c r="V2476" i="2" s="1"/>
  <c r="U2399" i="2"/>
  <c r="V2399" i="2" s="1"/>
  <c r="U1912" i="2"/>
  <c r="V1912" i="2" s="1"/>
  <c r="U2987" i="2"/>
  <c r="V2987" i="2" s="1"/>
  <c r="U2923" i="2"/>
  <c r="V2923" i="2" s="1"/>
  <c r="U2859" i="2"/>
  <c r="V2859" i="2" s="1"/>
  <c r="U2795" i="2"/>
  <c r="V2795" i="2" s="1"/>
  <c r="U2731" i="2"/>
  <c r="V2731" i="2" s="1"/>
  <c r="U2667" i="2"/>
  <c r="V2667" i="2" s="1"/>
  <c r="U2603" i="2"/>
  <c r="V2603" i="2" s="1"/>
  <c r="U2539" i="2"/>
  <c r="V2539" i="2" s="1"/>
  <c r="U2475" i="2"/>
  <c r="V2475" i="2" s="1"/>
  <c r="U2398" i="2"/>
  <c r="V2398" i="2" s="1"/>
  <c r="U1904" i="2"/>
  <c r="V1904" i="2" s="1"/>
  <c r="U2986" i="2"/>
  <c r="V2986" i="2" s="1"/>
  <c r="U2922" i="2"/>
  <c r="V2922" i="2" s="1"/>
  <c r="U2858" i="2"/>
  <c r="V2858" i="2" s="1"/>
  <c r="U2794" i="2"/>
  <c r="V2794" i="2" s="1"/>
  <c r="U2730" i="2"/>
  <c r="V2730" i="2" s="1"/>
  <c r="U2666" i="2"/>
  <c r="V2666" i="2" s="1"/>
  <c r="U2602" i="2"/>
  <c r="V2602" i="2" s="1"/>
  <c r="U2538" i="2"/>
  <c r="V2538" i="2" s="1"/>
  <c r="U2474" i="2"/>
  <c r="V2474" i="2" s="1"/>
  <c r="U2392" i="2"/>
  <c r="V2392" i="2" s="1"/>
  <c r="U1896" i="2"/>
  <c r="V1896" i="2" s="1"/>
  <c r="U2993" i="2"/>
  <c r="V2993" i="2" s="1"/>
  <c r="U2929" i="2"/>
  <c r="V2929" i="2" s="1"/>
  <c r="U2865" i="2"/>
  <c r="V2865" i="2" s="1"/>
  <c r="U2801" i="2"/>
  <c r="V2801" i="2" s="1"/>
  <c r="U2737" i="2"/>
  <c r="V2737" i="2" s="1"/>
  <c r="U2673" i="2"/>
  <c r="V2673" i="2" s="1"/>
  <c r="U2609" i="2"/>
  <c r="V2609" i="2" s="1"/>
  <c r="U2545" i="2"/>
  <c r="V2545" i="2" s="1"/>
  <c r="U2481" i="2"/>
  <c r="V2481" i="2" s="1"/>
  <c r="U2412" i="2"/>
  <c r="V2412" i="2" s="1"/>
  <c r="U1952" i="2"/>
  <c r="V1952" i="2" s="1"/>
  <c r="U3016" i="2"/>
  <c r="V3016" i="2" s="1"/>
  <c r="U2952" i="2"/>
  <c r="V2952" i="2" s="1"/>
  <c r="U2888" i="2"/>
  <c r="V2888" i="2" s="1"/>
  <c r="U2824" i="2"/>
  <c r="V2824" i="2" s="1"/>
  <c r="U2760" i="2"/>
  <c r="V2760" i="2" s="1"/>
  <c r="U2696" i="2"/>
  <c r="V2696" i="2" s="1"/>
  <c r="U2632" i="2"/>
  <c r="V2632" i="2" s="1"/>
  <c r="U2568" i="2"/>
  <c r="V2568" i="2" s="1"/>
  <c r="U2504" i="2"/>
  <c r="V2504" i="2" s="1"/>
  <c r="U2440" i="2"/>
  <c r="V2440" i="2" s="1"/>
  <c r="U2136" i="2"/>
  <c r="V2136" i="2" s="1"/>
  <c r="U2383" i="2"/>
  <c r="V2383" i="2" s="1"/>
  <c r="U2319" i="2"/>
  <c r="V2319" i="2" s="1"/>
  <c r="U2255" i="2"/>
  <c r="V2255" i="2" s="1"/>
  <c r="U2191" i="2"/>
  <c r="V2191" i="2" s="1"/>
  <c r="U2127" i="2"/>
  <c r="V2127" i="2" s="1"/>
  <c r="U2063" i="2"/>
  <c r="V2063" i="2" s="1"/>
  <c r="U1999" i="2"/>
  <c r="V1999" i="2" s="1"/>
  <c r="U1935" i="2"/>
  <c r="V1935" i="2" s="1"/>
  <c r="U1871" i="2"/>
  <c r="V1871" i="2" s="1"/>
  <c r="U1661" i="2"/>
  <c r="V1661" i="2" s="1"/>
  <c r="U2374" i="2"/>
  <c r="V2374" i="2" s="1"/>
  <c r="U2310" i="2"/>
  <c r="V2310" i="2" s="1"/>
  <c r="U2246" i="2"/>
  <c r="V2246" i="2" s="1"/>
  <c r="U2182" i="2"/>
  <c r="V2182" i="2" s="1"/>
  <c r="U2118" i="2"/>
  <c r="V2118" i="2" s="1"/>
  <c r="U2054" i="2"/>
  <c r="V2054" i="2" s="1"/>
  <c r="U1990" i="2"/>
  <c r="V1990" i="2" s="1"/>
  <c r="U1926" i="2"/>
  <c r="V1926" i="2" s="1"/>
  <c r="U1860" i="2"/>
  <c r="V1860" i="2" s="1"/>
  <c r="U1589" i="2"/>
  <c r="V1589" i="2" s="1"/>
  <c r="U2397" i="2"/>
  <c r="V2397" i="2" s="1"/>
  <c r="U2333" i="2"/>
  <c r="V2333" i="2" s="1"/>
  <c r="U2269" i="2"/>
  <c r="V2269" i="2" s="1"/>
  <c r="U2205" i="2"/>
  <c r="V2205" i="2" s="1"/>
  <c r="U2141" i="2"/>
  <c r="V2141" i="2" s="1"/>
  <c r="U2077" i="2"/>
  <c r="V2077" i="2" s="1"/>
  <c r="U2013" i="2"/>
  <c r="V2013" i="2" s="1"/>
  <c r="U1949" i="2"/>
  <c r="V1949" i="2" s="1"/>
  <c r="U1885" i="2"/>
  <c r="V1885" i="2" s="1"/>
  <c r="U1773" i="2"/>
  <c r="V1773" i="2" s="1"/>
  <c r="U1257" i="2"/>
  <c r="V1257" i="2" s="1"/>
  <c r="U2356" i="2"/>
  <c r="V2356" i="2" s="1"/>
  <c r="U2292" i="2"/>
  <c r="V2292" i="2" s="1"/>
  <c r="U2228" i="2"/>
  <c r="V2228" i="2" s="1"/>
  <c r="U2164" i="2"/>
  <c r="V2164" i="2" s="1"/>
  <c r="U2100" i="2"/>
  <c r="V2100" i="2" s="1"/>
  <c r="U2036" i="2"/>
  <c r="V2036" i="2" s="1"/>
  <c r="U1972" i="2"/>
  <c r="V1972" i="2" s="1"/>
  <c r="U1908" i="2"/>
  <c r="V1908" i="2" s="1"/>
  <c r="U1840" i="2"/>
  <c r="V1840" i="2" s="1"/>
  <c r="U1445" i="2"/>
  <c r="V1445" i="2" s="1"/>
  <c r="U2395" i="2"/>
  <c r="V2395" i="2" s="1"/>
  <c r="U2331" i="2"/>
  <c r="V2331" i="2" s="1"/>
  <c r="U2267" i="2"/>
  <c r="V2267" i="2" s="1"/>
  <c r="U2203" i="2"/>
  <c r="V2203" i="2" s="1"/>
  <c r="U2139" i="2"/>
  <c r="V2139" i="2" s="1"/>
  <c r="U2075" i="2"/>
  <c r="V2075" i="2" s="1"/>
  <c r="U2011" i="2"/>
  <c r="V2011" i="2" s="1"/>
  <c r="U1947" i="2"/>
  <c r="V1947" i="2" s="1"/>
  <c r="U1883" i="2"/>
  <c r="V1883" i="2" s="1"/>
  <c r="U1757" i="2"/>
  <c r="V1757" i="2" s="1"/>
  <c r="U1226" i="2"/>
  <c r="V1226" i="2" s="1"/>
  <c r="U2370" i="2"/>
  <c r="V2370" i="2" s="1"/>
  <c r="U2306" i="2"/>
  <c r="V2306" i="2" s="1"/>
  <c r="U2242" i="2"/>
  <c r="V2242" i="2" s="1"/>
  <c r="U2178" i="2"/>
  <c r="V2178" i="2" s="1"/>
  <c r="U2114" i="2"/>
  <c r="V2114" i="2" s="1"/>
  <c r="U2050" i="2"/>
  <c r="V2050" i="2" s="1"/>
  <c r="U1986" i="2"/>
  <c r="V1986" i="2" s="1"/>
  <c r="U1922" i="2"/>
  <c r="V1922" i="2" s="1"/>
  <c r="U1856" i="2"/>
  <c r="V1856" i="2" s="1"/>
  <c r="U1557" i="2"/>
  <c r="V1557" i="2" s="1"/>
  <c r="U2425" i="2"/>
  <c r="V2425" i="2" s="1"/>
  <c r="U2361" i="2"/>
  <c r="V2361" i="2" s="1"/>
  <c r="U2297" i="2"/>
  <c r="V2297" i="2" s="1"/>
  <c r="U2233" i="2"/>
  <c r="V2233" i="2" s="1"/>
  <c r="U2169" i="2"/>
  <c r="V2169" i="2" s="1"/>
  <c r="U2105" i="2"/>
  <c r="V2105" i="2" s="1"/>
  <c r="U2041" i="2"/>
  <c r="V2041" i="2" s="1"/>
  <c r="U1977" i="2"/>
  <c r="V1977" i="2" s="1"/>
  <c r="U1913" i="2"/>
  <c r="V1913" i="2" s="1"/>
  <c r="U1845" i="2"/>
  <c r="V1845" i="2" s="1"/>
  <c r="U1485" i="2"/>
  <c r="V1485" i="2" s="1"/>
  <c r="U1796" i="2"/>
  <c r="V1796" i="2" s="1"/>
  <c r="U1732" i="2"/>
  <c r="V1732" i="2" s="1"/>
  <c r="U1668" i="2"/>
  <c r="V1668" i="2" s="1"/>
  <c r="U1604" i="2"/>
  <c r="V1604" i="2" s="1"/>
  <c r="U1540" i="2"/>
  <c r="V1540" i="2" s="1"/>
  <c r="U1476" i="2"/>
  <c r="V1476" i="2" s="1"/>
  <c r="U1412" i="2"/>
  <c r="V1412" i="2" s="1"/>
  <c r="U1348" i="2"/>
  <c r="V1348" i="2" s="1"/>
  <c r="U1283" i="2"/>
  <c r="V1283" i="2" s="1"/>
  <c r="U3201" i="2"/>
  <c r="V3201" i="2" s="1"/>
  <c r="U3646" i="2"/>
  <c r="V3646" i="2" s="1"/>
  <c r="U3842" i="2"/>
  <c r="V3842" i="2" s="1"/>
  <c r="U3536" i="2"/>
  <c r="V3536" i="2" s="1"/>
  <c r="U3344" i="2"/>
  <c r="V3344" i="2" s="1"/>
  <c r="U3329" i="2"/>
  <c r="V3329" i="2" s="1"/>
  <c r="U2" i="2"/>
  <c r="V2" i="2" s="1"/>
  <c r="U3393" i="2"/>
  <c r="V3393" i="2" s="1"/>
  <c r="U3664" i="2"/>
  <c r="V3664" i="2" s="1"/>
  <c r="U3730" i="2"/>
  <c r="V3730" i="2" s="1"/>
  <c r="U3794" i="2"/>
  <c r="V3794" i="2" s="1"/>
  <c r="U3858" i="2"/>
  <c r="V3858" i="2" s="1"/>
  <c r="U3922" i="2"/>
  <c r="V3922" i="2" s="1"/>
  <c r="U3584" i="2"/>
  <c r="V3584" i="2" s="1"/>
  <c r="U3520" i="2"/>
  <c r="V3520" i="2" s="1"/>
  <c r="U3456" i="2"/>
  <c r="V3456" i="2" s="1"/>
  <c r="U3392" i="2"/>
  <c r="V3392" i="2" s="1"/>
  <c r="U3328" i="2"/>
  <c r="V3328" i="2" s="1"/>
  <c r="U3264" i="2"/>
  <c r="V3264" i="2" s="1"/>
  <c r="U3200" i="2"/>
  <c r="V3200" i="2" s="1"/>
  <c r="U3136" i="2"/>
  <c r="V3136" i="2" s="1"/>
  <c r="U3072" i="2"/>
  <c r="V3072" i="2" s="1"/>
  <c r="U2895" i="2"/>
  <c r="V2895" i="2" s="1"/>
  <c r="U2192" i="2"/>
  <c r="V2192" i="2" s="1"/>
  <c r="U3543" i="2"/>
  <c r="V3543" i="2" s="1"/>
  <c r="U3479" i="2"/>
  <c r="V3479" i="2" s="1"/>
  <c r="U3415" i="2"/>
  <c r="V3415" i="2" s="1"/>
  <c r="U3351" i="2"/>
  <c r="V3351" i="2" s="1"/>
  <c r="U3287" i="2"/>
  <c r="V3287" i="2" s="1"/>
  <c r="U3223" i="2"/>
  <c r="V3223" i="2" s="1"/>
  <c r="U3159" i="2"/>
  <c r="V3159" i="2" s="1"/>
  <c r="U3095" i="2"/>
  <c r="V3095" i="2" s="1"/>
  <c r="U3023" i="2"/>
  <c r="V3023" i="2" s="1"/>
  <c r="U2567" i="2"/>
  <c r="V2567" i="2" s="1"/>
  <c r="U3574" i="2"/>
  <c r="V3574" i="2" s="1"/>
  <c r="U3510" i="2"/>
  <c r="V3510" i="2" s="1"/>
  <c r="U3446" i="2"/>
  <c r="V3446" i="2" s="1"/>
  <c r="U3382" i="2"/>
  <c r="V3382" i="2" s="1"/>
  <c r="U3318" i="2"/>
  <c r="V3318" i="2" s="1"/>
  <c r="U3254" i="2"/>
  <c r="V3254" i="2" s="1"/>
  <c r="U3190" i="2"/>
  <c r="V3190" i="2" s="1"/>
  <c r="U3126" i="2"/>
  <c r="V3126" i="2" s="1"/>
  <c r="U3062" i="2"/>
  <c r="V3062" i="2" s="1"/>
  <c r="U2815" i="2"/>
  <c r="V2815" i="2" s="1"/>
  <c r="U3629" i="2"/>
  <c r="V3629" i="2" s="1"/>
  <c r="U3565" i="2"/>
  <c r="V3565" i="2" s="1"/>
  <c r="U3501" i="2"/>
  <c r="V3501" i="2" s="1"/>
  <c r="U3437" i="2"/>
  <c r="V3437" i="2" s="1"/>
  <c r="U3373" i="2"/>
  <c r="V3373" i="2" s="1"/>
  <c r="U3309" i="2"/>
  <c r="V3309" i="2" s="1"/>
  <c r="U3245" i="2"/>
  <c r="V3245" i="2" s="1"/>
  <c r="U3181" i="2"/>
  <c r="V3181" i="2" s="1"/>
  <c r="U3117" i="2"/>
  <c r="V3117" i="2" s="1"/>
  <c r="U3053" i="2"/>
  <c r="V3053" i="2" s="1"/>
  <c r="U2743" i="2"/>
  <c r="V2743" i="2" s="1"/>
  <c r="U3628" i="2"/>
  <c r="V3628" i="2" s="1"/>
  <c r="U3564" i="2"/>
  <c r="V3564" i="2" s="1"/>
  <c r="U3500" i="2"/>
  <c r="V3500" i="2" s="1"/>
  <c r="U3436" i="2"/>
  <c r="V3436" i="2" s="1"/>
  <c r="U3372" i="2"/>
  <c r="V3372" i="2" s="1"/>
  <c r="U3308" i="2"/>
  <c r="V3308" i="2" s="1"/>
  <c r="U3244" i="2"/>
  <c r="V3244" i="2" s="1"/>
  <c r="U3180" i="2"/>
  <c r="V3180" i="2" s="1"/>
  <c r="U3116" i="2"/>
  <c r="V3116" i="2" s="1"/>
  <c r="U3052" i="2"/>
  <c r="V3052" i="2" s="1"/>
  <c r="U2735" i="2"/>
  <c r="V2735" i="2" s="1"/>
  <c r="U3627" i="2"/>
  <c r="V3627" i="2" s="1"/>
  <c r="U3563" i="2"/>
  <c r="V3563" i="2" s="1"/>
  <c r="U3499" i="2"/>
  <c r="V3499" i="2" s="1"/>
  <c r="U3435" i="2"/>
  <c r="V3435" i="2" s="1"/>
  <c r="U3371" i="2"/>
  <c r="V3371" i="2" s="1"/>
  <c r="U3307" i="2"/>
  <c r="V3307" i="2" s="1"/>
  <c r="U3243" i="2"/>
  <c r="V3243" i="2" s="1"/>
  <c r="U3179" i="2"/>
  <c r="V3179" i="2" s="1"/>
  <c r="U3115" i="2"/>
  <c r="V3115" i="2" s="1"/>
  <c r="U3051" i="2"/>
  <c r="V3051" i="2" s="1"/>
  <c r="U2727" i="2"/>
  <c r="V2727" i="2" s="1"/>
  <c r="U3666" i="2"/>
  <c r="V3666" i="2" s="1"/>
  <c r="U3602" i="2"/>
  <c r="V3602" i="2" s="1"/>
  <c r="U3538" i="2"/>
  <c r="V3538" i="2" s="1"/>
  <c r="U3474" i="2"/>
  <c r="V3474" i="2" s="1"/>
  <c r="U3410" i="2"/>
  <c r="V3410" i="2" s="1"/>
  <c r="U3346" i="2"/>
  <c r="V3346" i="2" s="1"/>
  <c r="U3282" i="2"/>
  <c r="V3282" i="2" s="1"/>
  <c r="U3218" i="2"/>
  <c r="V3218" i="2" s="1"/>
  <c r="U3154" i="2"/>
  <c r="V3154" i="2" s="1"/>
  <c r="U3090" i="2"/>
  <c r="V3090" i="2" s="1"/>
  <c r="U3014" i="2"/>
  <c r="V3014" i="2" s="1"/>
  <c r="U2527" i="2"/>
  <c r="V2527" i="2" s="1"/>
  <c r="U2974" i="2"/>
  <c r="V2974" i="2" s="1"/>
  <c r="U2910" i="2"/>
  <c r="V2910" i="2" s="1"/>
  <c r="U2846" i="2"/>
  <c r="V2846" i="2" s="1"/>
  <c r="U2782" i="2"/>
  <c r="V2782" i="2" s="1"/>
  <c r="U2718" i="2"/>
  <c r="V2718" i="2" s="1"/>
  <c r="U2654" i="2"/>
  <c r="V2654" i="2" s="1"/>
  <c r="U2590" i="2"/>
  <c r="V2590" i="2" s="1"/>
  <c r="U2526" i="2"/>
  <c r="V2526" i="2" s="1"/>
  <c r="U2462" i="2"/>
  <c r="V2462" i="2" s="1"/>
  <c r="U2312" i="2"/>
  <c r="V2312" i="2" s="1"/>
  <c r="U1605" i="2"/>
  <c r="V1605" i="2" s="1"/>
  <c r="U2941" i="2"/>
  <c r="V2941" i="2" s="1"/>
  <c r="U2877" i="2"/>
  <c r="V2877" i="2" s="1"/>
  <c r="U2813" i="2"/>
  <c r="V2813" i="2" s="1"/>
  <c r="U2749" i="2"/>
  <c r="V2749" i="2" s="1"/>
  <c r="U2685" i="2"/>
  <c r="V2685" i="2" s="1"/>
  <c r="U2621" i="2"/>
  <c r="V2621" i="2" s="1"/>
  <c r="U2557" i="2"/>
  <c r="V2557" i="2" s="1"/>
  <c r="U2493" i="2"/>
  <c r="V2493" i="2" s="1"/>
  <c r="U2428" i="2"/>
  <c r="V2428" i="2" s="1"/>
  <c r="U2048" i="2"/>
  <c r="V2048" i="2" s="1"/>
  <c r="U2980" i="2"/>
  <c r="V2980" i="2" s="1"/>
  <c r="U2916" i="2"/>
  <c r="V2916" i="2" s="1"/>
  <c r="U2852" i="2"/>
  <c r="V2852" i="2" s="1"/>
  <c r="U2788" i="2"/>
  <c r="V2788" i="2" s="1"/>
  <c r="U2724" i="2"/>
  <c r="V2724" i="2" s="1"/>
  <c r="U2660" i="2"/>
  <c r="V2660" i="2" s="1"/>
  <c r="U2596" i="2"/>
  <c r="V2596" i="2" s="1"/>
  <c r="U2532" i="2"/>
  <c r="V2532" i="2" s="1"/>
  <c r="U2468" i="2"/>
  <c r="V2468" i="2" s="1"/>
  <c r="U2360" i="2"/>
  <c r="V2360" i="2" s="1"/>
  <c r="U1844" i="2"/>
  <c r="V1844" i="2" s="1"/>
  <c r="U2979" i="2"/>
  <c r="V2979" i="2" s="1"/>
  <c r="U2915" i="2"/>
  <c r="V2915" i="2" s="1"/>
  <c r="U2851" i="2"/>
  <c r="V2851" i="2" s="1"/>
  <c r="U2787" i="2"/>
  <c r="V2787" i="2" s="1"/>
  <c r="U2723" i="2"/>
  <c r="V2723" i="2" s="1"/>
  <c r="U2659" i="2"/>
  <c r="V2659" i="2" s="1"/>
  <c r="U2595" i="2"/>
  <c r="V2595" i="2" s="1"/>
  <c r="U2531" i="2"/>
  <c r="V2531" i="2" s="1"/>
  <c r="U2467" i="2"/>
  <c r="V2467" i="2" s="1"/>
  <c r="U2352" i="2"/>
  <c r="V2352" i="2" s="1"/>
  <c r="U1835" i="2"/>
  <c r="V1835" i="2" s="1"/>
  <c r="U2978" i="2"/>
  <c r="V2978" i="2" s="1"/>
  <c r="U2914" i="2"/>
  <c r="V2914" i="2" s="1"/>
  <c r="U2850" i="2"/>
  <c r="V2850" i="2" s="1"/>
  <c r="U2786" i="2"/>
  <c r="V2786" i="2" s="1"/>
  <c r="U2722" i="2"/>
  <c r="V2722" i="2" s="1"/>
  <c r="U2658" i="2"/>
  <c r="V2658" i="2" s="1"/>
  <c r="U2594" i="2"/>
  <c r="V2594" i="2" s="1"/>
  <c r="U2530" i="2"/>
  <c r="V2530" i="2" s="1"/>
  <c r="U2466" i="2"/>
  <c r="V2466" i="2" s="1"/>
  <c r="U2344" i="2"/>
  <c r="V2344" i="2" s="1"/>
  <c r="U1823" i="2"/>
  <c r="V1823" i="2" s="1"/>
  <c r="U2985" i="2"/>
  <c r="V2985" i="2" s="1"/>
  <c r="U2921" i="2"/>
  <c r="V2921" i="2" s="1"/>
  <c r="U2857" i="2"/>
  <c r="V2857" i="2" s="1"/>
  <c r="U2793" i="2"/>
  <c r="V2793" i="2" s="1"/>
  <c r="U2729" i="2"/>
  <c r="V2729" i="2" s="1"/>
  <c r="U2665" i="2"/>
  <c r="V2665" i="2" s="1"/>
  <c r="U2601" i="2"/>
  <c r="V2601" i="2" s="1"/>
  <c r="U2537" i="2"/>
  <c r="V2537" i="2" s="1"/>
  <c r="U2473" i="2"/>
  <c r="V2473" i="2" s="1"/>
  <c r="U2390" i="2"/>
  <c r="V2390" i="2" s="1"/>
  <c r="U1888" i="2"/>
  <c r="V1888" i="2" s="1"/>
  <c r="U3008" i="2"/>
  <c r="V3008" i="2" s="1"/>
  <c r="U2944" i="2"/>
  <c r="V2944" i="2" s="1"/>
  <c r="U2880" i="2"/>
  <c r="V2880" i="2" s="1"/>
  <c r="U2816" i="2"/>
  <c r="V2816" i="2" s="1"/>
  <c r="U2752" i="2"/>
  <c r="V2752" i="2" s="1"/>
  <c r="U2688" i="2"/>
  <c r="V2688" i="2" s="1"/>
  <c r="U2624" i="2"/>
  <c r="V2624" i="2" s="1"/>
  <c r="U2560" i="2"/>
  <c r="V2560" i="2" s="1"/>
  <c r="U2496" i="2"/>
  <c r="V2496" i="2" s="1"/>
  <c r="U2431" i="2"/>
  <c r="V2431" i="2" s="1"/>
  <c r="U2072" i="2"/>
  <c r="V2072" i="2" s="1"/>
  <c r="U2375" i="2"/>
  <c r="V2375" i="2" s="1"/>
  <c r="U2311" i="2"/>
  <c r="V2311" i="2" s="1"/>
  <c r="U2247" i="2"/>
  <c r="V2247" i="2" s="1"/>
  <c r="U2183" i="2"/>
  <c r="V2183" i="2" s="1"/>
  <c r="U2119" i="2"/>
  <c r="V2119" i="2" s="1"/>
  <c r="U2055" i="2"/>
  <c r="V2055" i="2" s="1"/>
  <c r="U1991" i="2"/>
  <c r="V1991" i="2" s="1"/>
  <c r="U1927" i="2"/>
  <c r="V1927" i="2" s="1"/>
  <c r="U1861" i="2"/>
  <c r="V1861" i="2" s="1"/>
  <c r="U1597" i="2"/>
  <c r="V1597" i="2" s="1"/>
  <c r="U2366" i="2"/>
  <c r="V2366" i="2" s="1"/>
  <c r="U2302" i="2"/>
  <c r="V2302" i="2" s="1"/>
  <c r="U2238" i="2"/>
  <c r="V2238" i="2" s="1"/>
  <c r="U2174" i="2"/>
  <c r="V2174" i="2" s="1"/>
  <c r="U2110" i="2"/>
  <c r="V2110" i="2" s="1"/>
  <c r="U2046" i="2"/>
  <c r="V2046" i="2" s="1"/>
  <c r="U1982" i="2"/>
  <c r="V1982" i="2" s="1"/>
  <c r="U1918" i="2"/>
  <c r="V1918" i="2" s="1"/>
  <c r="U1851" i="2"/>
  <c r="V1851" i="2" s="1"/>
  <c r="U1525" i="2"/>
  <c r="V1525" i="2" s="1"/>
  <c r="U2389" i="2"/>
  <c r="V2389" i="2" s="1"/>
  <c r="U2325" i="2"/>
  <c r="V2325" i="2" s="1"/>
  <c r="U2261" i="2"/>
  <c r="V2261" i="2" s="1"/>
  <c r="U2197" i="2"/>
  <c r="V2197" i="2" s="1"/>
  <c r="U2133" i="2"/>
  <c r="V2133" i="2" s="1"/>
  <c r="U2069" i="2"/>
  <c r="V2069" i="2" s="1"/>
  <c r="U2005" i="2"/>
  <c r="V2005" i="2" s="1"/>
  <c r="U1941" i="2"/>
  <c r="V1941" i="2" s="1"/>
  <c r="U1877" i="2"/>
  <c r="V1877" i="2" s="1"/>
  <c r="U1709" i="2"/>
  <c r="V1709" i="2" s="1"/>
  <c r="U900" i="2"/>
  <c r="V900" i="2" s="1"/>
  <c r="U2348" i="2"/>
  <c r="V2348" i="2" s="1"/>
  <c r="U2284" i="2"/>
  <c r="V2284" i="2" s="1"/>
  <c r="U2220" i="2"/>
  <c r="V2220" i="2" s="1"/>
  <c r="U2156" i="2"/>
  <c r="V2156" i="2" s="1"/>
  <c r="U2092" i="2"/>
  <c r="V2092" i="2" s="1"/>
  <c r="U2028" i="2"/>
  <c r="V2028" i="2" s="1"/>
  <c r="U1964" i="2"/>
  <c r="V1964" i="2" s="1"/>
  <c r="U1900" i="2"/>
  <c r="V1900" i="2" s="1"/>
  <c r="U1829" i="2"/>
  <c r="V1829" i="2" s="1"/>
  <c r="U1381" i="2"/>
  <c r="V1381" i="2" s="1"/>
  <c r="U2387" i="2"/>
  <c r="V2387" i="2" s="1"/>
  <c r="U2323" i="2"/>
  <c r="V2323" i="2" s="1"/>
  <c r="U2259" i="2"/>
  <c r="V2259" i="2" s="1"/>
  <c r="U2195" i="2"/>
  <c r="V2195" i="2" s="1"/>
  <c r="U2131" i="2"/>
  <c r="V2131" i="2" s="1"/>
  <c r="U2067" i="2"/>
  <c r="V2067" i="2" s="1"/>
  <c r="U2003" i="2"/>
  <c r="V2003" i="2" s="1"/>
  <c r="U1939" i="2"/>
  <c r="V1939" i="2" s="1"/>
  <c r="U1875" i="2"/>
  <c r="V1875" i="2" s="1"/>
  <c r="U1693" i="2"/>
  <c r="V1693" i="2" s="1"/>
  <c r="U772" i="2"/>
  <c r="V772" i="2" s="1"/>
  <c r="U2362" i="2"/>
  <c r="V2362" i="2" s="1"/>
  <c r="U2298" i="2"/>
  <c r="V2298" i="2" s="1"/>
  <c r="U2234" i="2"/>
  <c r="V2234" i="2" s="1"/>
  <c r="U2170" i="2"/>
  <c r="V2170" i="2" s="1"/>
  <c r="U2106" i="2"/>
  <c r="V2106" i="2" s="1"/>
  <c r="U2042" i="2"/>
  <c r="V2042" i="2" s="1"/>
  <c r="U1978" i="2"/>
  <c r="V1978" i="2" s="1"/>
  <c r="U1914" i="2"/>
  <c r="V1914" i="2" s="1"/>
  <c r="U1847" i="2"/>
  <c r="V1847" i="2" s="1"/>
  <c r="U1493" i="2"/>
  <c r="V1493" i="2" s="1"/>
  <c r="U2417" i="2"/>
  <c r="V2417" i="2" s="1"/>
  <c r="U2353" i="2"/>
  <c r="V2353" i="2" s="1"/>
  <c r="U2289" i="2"/>
  <c r="V2289" i="2" s="1"/>
  <c r="U2225" i="2"/>
  <c r="V2225" i="2" s="1"/>
  <c r="U2161" i="2"/>
  <c r="V2161" i="2" s="1"/>
  <c r="U2097" i="2"/>
  <c r="V2097" i="2" s="1"/>
  <c r="U2033" i="2"/>
  <c r="V2033" i="2" s="1"/>
  <c r="U1969" i="2"/>
  <c r="V1969" i="2" s="1"/>
  <c r="U1905" i="2"/>
  <c r="V1905" i="2" s="1"/>
  <c r="U1836" i="2"/>
  <c r="V1836" i="2" s="1"/>
  <c r="U1421" i="2"/>
  <c r="V1421" i="2" s="1"/>
  <c r="U1788" i="2"/>
  <c r="V1788" i="2" s="1"/>
  <c r="U1724" i="2"/>
  <c r="V1724" i="2" s="1"/>
  <c r="U1660" i="2"/>
  <c r="V1660" i="2" s="1"/>
  <c r="U1596" i="2"/>
  <c r="V1596" i="2" s="1"/>
  <c r="U1532" i="2"/>
  <c r="V1532" i="2" s="1"/>
  <c r="U1468" i="2"/>
  <c r="V1468" i="2" s="1"/>
  <c r="U1404" i="2"/>
  <c r="V1404" i="2" s="1"/>
  <c r="U1340" i="2"/>
  <c r="V1340" i="2" s="1"/>
  <c r="U2256" i="2"/>
  <c r="V2256" i="2" s="1"/>
  <c r="U3457" i="2"/>
  <c r="V3457" i="2" s="1"/>
  <c r="U3673" i="2"/>
  <c r="V3673" i="2" s="1"/>
  <c r="U3738" i="2"/>
  <c r="V3738" i="2" s="1"/>
  <c r="U3802" i="2"/>
  <c r="V3802" i="2" s="1"/>
  <c r="U3866" i="2"/>
  <c r="V3866" i="2" s="1"/>
  <c r="U3930" i="2"/>
  <c r="V3930" i="2" s="1"/>
  <c r="U3576" i="2"/>
  <c r="V3576" i="2" s="1"/>
  <c r="U3512" i="2"/>
  <c r="V3512" i="2" s="1"/>
  <c r="U3448" i="2"/>
  <c r="V3448" i="2" s="1"/>
  <c r="U3384" i="2"/>
  <c r="V3384" i="2" s="1"/>
  <c r="U3320" i="2"/>
  <c r="V3320" i="2" s="1"/>
  <c r="U3256" i="2"/>
  <c r="V3256" i="2" s="1"/>
  <c r="U3192" i="2"/>
  <c r="V3192" i="2" s="1"/>
  <c r="U3128" i="2"/>
  <c r="V3128" i="2" s="1"/>
  <c r="U3064" i="2"/>
  <c r="V3064" i="2" s="1"/>
  <c r="U2831" i="2"/>
  <c r="V2831" i="2" s="1"/>
  <c r="U3599" i="2"/>
  <c r="V3599" i="2" s="1"/>
  <c r="U3535" i="2"/>
  <c r="V3535" i="2" s="1"/>
  <c r="U3471" i="2"/>
  <c r="V3471" i="2" s="1"/>
  <c r="U3407" i="2"/>
  <c r="V3407" i="2" s="1"/>
  <c r="U3343" i="2"/>
  <c r="V3343" i="2" s="1"/>
  <c r="U3279" i="2"/>
  <c r="V3279" i="2" s="1"/>
  <c r="U3215" i="2"/>
  <c r="V3215" i="2" s="1"/>
  <c r="U3151" i="2"/>
  <c r="V3151" i="2" s="1"/>
  <c r="U3087" i="2"/>
  <c r="V3087" i="2" s="1"/>
  <c r="U3007" i="2"/>
  <c r="V3007" i="2" s="1"/>
  <c r="U2503" i="2"/>
  <c r="V2503" i="2" s="1"/>
  <c r="U3566" i="2"/>
  <c r="V3566" i="2" s="1"/>
  <c r="U3502" i="2"/>
  <c r="V3502" i="2" s="1"/>
  <c r="U3438" i="2"/>
  <c r="V3438" i="2" s="1"/>
  <c r="U3374" i="2"/>
  <c r="V3374" i="2" s="1"/>
  <c r="U3310" i="2"/>
  <c r="V3310" i="2" s="1"/>
  <c r="U3246" i="2"/>
  <c r="V3246" i="2" s="1"/>
  <c r="U3182" i="2"/>
  <c r="V3182" i="2" s="1"/>
  <c r="U3118" i="2"/>
  <c r="V3118" i="2" s="1"/>
  <c r="U3054" i="2"/>
  <c r="V3054" i="2" s="1"/>
  <c r="U2751" i="2"/>
  <c r="V2751" i="2" s="1"/>
  <c r="U3621" i="2"/>
  <c r="V3621" i="2" s="1"/>
  <c r="U3557" i="2"/>
  <c r="V3557" i="2" s="1"/>
  <c r="U3493" i="2"/>
  <c r="V3493" i="2" s="1"/>
  <c r="U3429" i="2"/>
  <c r="V3429" i="2" s="1"/>
  <c r="U3365" i="2"/>
  <c r="V3365" i="2" s="1"/>
  <c r="U3301" i="2"/>
  <c r="V3301" i="2" s="1"/>
  <c r="U3237" i="2"/>
  <c r="V3237" i="2" s="1"/>
  <c r="U3173" i="2"/>
  <c r="V3173" i="2" s="1"/>
  <c r="U3109" i="2"/>
  <c r="V3109" i="2" s="1"/>
  <c r="U3044" i="2"/>
  <c r="V3044" i="2" s="1"/>
  <c r="U2679" i="2"/>
  <c r="V2679" i="2" s="1"/>
  <c r="U3620" i="2"/>
  <c r="V3620" i="2" s="1"/>
  <c r="U3556" i="2"/>
  <c r="V3556" i="2" s="1"/>
  <c r="U3492" i="2"/>
  <c r="V3492" i="2" s="1"/>
  <c r="U3428" i="2"/>
  <c r="V3428" i="2" s="1"/>
  <c r="U3364" i="2"/>
  <c r="V3364" i="2" s="1"/>
  <c r="U3300" i="2"/>
  <c r="V3300" i="2" s="1"/>
  <c r="U3236" i="2"/>
  <c r="V3236" i="2" s="1"/>
  <c r="U3172" i="2"/>
  <c r="V3172" i="2" s="1"/>
  <c r="U3108" i="2"/>
  <c r="V3108" i="2" s="1"/>
  <c r="U3043" i="2"/>
  <c r="V3043" i="2" s="1"/>
  <c r="U2671" i="2"/>
  <c r="V2671" i="2" s="1"/>
  <c r="U3619" i="2"/>
  <c r="V3619" i="2" s="1"/>
  <c r="U3555" i="2"/>
  <c r="V3555" i="2" s="1"/>
  <c r="U3491" i="2"/>
  <c r="V3491" i="2" s="1"/>
  <c r="U3427" i="2"/>
  <c r="V3427" i="2" s="1"/>
  <c r="U3363" i="2"/>
  <c r="V3363" i="2" s="1"/>
  <c r="U3299" i="2"/>
  <c r="V3299" i="2" s="1"/>
  <c r="U3235" i="2"/>
  <c r="V3235" i="2" s="1"/>
  <c r="U3171" i="2"/>
  <c r="V3171" i="2" s="1"/>
  <c r="U3107" i="2"/>
  <c r="V3107" i="2" s="1"/>
  <c r="U3042" i="2"/>
  <c r="V3042" i="2" s="1"/>
  <c r="U2663" i="2"/>
  <c r="V2663" i="2" s="1"/>
  <c r="U3658" i="2"/>
  <c r="V3658" i="2" s="1"/>
  <c r="U3594" i="2"/>
  <c r="V3594" i="2" s="1"/>
  <c r="U3530" i="2"/>
  <c r="V3530" i="2" s="1"/>
  <c r="U3466" i="2"/>
  <c r="V3466" i="2" s="1"/>
  <c r="U3402" i="2"/>
  <c r="V3402" i="2" s="1"/>
  <c r="U3338" i="2"/>
  <c r="V3338" i="2" s="1"/>
  <c r="U3274" i="2"/>
  <c r="V3274" i="2" s="1"/>
  <c r="U3210" i="2"/>
  <c r="V3210" i="2" s="1"/>
  <c r="U3146" i="2"/>
  <c r="V3146" i="2" s="1"/>
  <c r="U3082" i="2"/>
  <c r="V3082" i="2" s="1"/>
  <c r="U2975" i="2"/>
  <c r="V2975" i="2" s="1"/>
  <c r="U2463" i="2"/>
  <c r="V2463" i="2" s="1"/>
  <c r="U2966" i="2"/>
  <c r="V2966" i="2" s="1"/>
  <c r="U2902" i="2"/>
  <c r="V2902" i="2" s="1"/>
  <c r="U2838" i="2"/>
  <c r="V2838" i="2" s="1"/>
  <c r="U2774" i="2"/>
  <c r="V2774" i="2" s="1"/>
  <c r="U2710" i="2"/>
  <c r="V2710" i="2" s="1"/>
  <c r="U2646" i="2"/>
  <c r="V2646" i="2" s="1"/>
  <c r="U2582" i="2"/>
  <c r="V2582" i="2" s="1"/>
  <c r="U2518" i="2"/>
  <c r="V2518" i="2" s="1"/>
  <c r="U2454" i="2"/>
  <c r="V2454" i="2" s="1"/>
  <c r="U2248" i="2"/>
  <c r="V2248" i="2" s="1"/>
  <c r="U2997" i="2"/>
  <c r="V2997" i="2" s="1"/>
  <c r="U2933" i="2"/>
  <c r="V2933" i="2" s="1"/>
  <c r="U2869" i="2"/>
  <c r="V2869" i="2" s="1"/>
  <c r="U2805" i="2"/>
  <c r="V2805" i="2" s="1"/>
  <c r="U2741" i="2"/>
  <c r="V2741" i="2" s="1"/>
  <c r="U2677" i="2"/>
  <c r="V2677" i="2" s="1"/>
  <c r="U2613" i="2"/>
  <c r="V2613" i="2" s="1"/>
  <c r="U2549" i="2"/>
  <c r="V2549" i="2" s="1"/>
  <c r="U2485" i="2"/>
  <c r="V2485" i="2" s="1"/>
  <c r="U2416" i="2"/>
  <c r="V2416" i="2" s="1"/>
  <c r="U1984" i="2"/>
  <c r="V1984" i="2" s="1"/>
  <c r="U2972" i="2"/>
  <c r="V2972" i="2" s="1"/>
  <c r="U2908" i="2"/>
  <c r="V2908" i="2" s="1"/>
  <c r="U2844" i="2"/>
  <c r="V2844" i="2" s="1"/>
  <c r="U2780" i="2"/>
  <c r="V2780" i="2" s="1"/>
  <c r="U2716" i="2"/>
  <c r="V2716" i="2" s="1"/>
  <c r="U2652" i="2"/>
  <c r="V2652" i="2" s="1"/>
  <c r="U2588" i="2"/>
  <c r="V2588" i="2" s="1"/>
  <c r="U2524" i="2"/>
  <c r="V2524" i="2" s="1"/>
  <c r="U2460" i="2"/>
  <c r="V2460" i="2" s="1"/>
  <c r="U2296" i="2"/>
  <c r="V2296" i="2" s="1"/>
  <c r="U1477" i="2"/>
  <c r="V1477" i="2" s="1"/>
  <c r="U2971" i="2"/>
  <c r="V2971" i="2" s="1"/>
  <c r="U2907" i="2"/>
  <c r="V2907" i="2" s="1"/>
  <c r="U2843" i="2"/>
  <c r="V2843" i="2" s="1"/>
  <c r="U2779" i="2"/>
  <c r="V2779" i="2" s="1"/>
  <c r="U2715" i="2"/>
  <c r="V2715" i="2" s="1"/>
  <c r="U2651" i="2"/>
  <c r="V2651" i="2" s="1"/>
  <c r="U2587" i="2"/>
  <c r="V2587" i="2" s="1"/>
  <c r="U2523" i="2"/>
  <c r="V2523" i="2" s="1"/>
  <c r="U2459" i="2"/>
  <c r="V2459" i="2" s="1"/>
  <c r="U2288" i="2"/>
  <c r="V2288" i="2" s="1"/>
  <c r="U1413" i="2"/>
  <c r="V1413" i="2" s="1"/>
  <c r="U2970" i="2"/>
  <c r="V2970" i="2" s="1"/>
  <c r="U2906" i="2"/>
  <c r="V2906" i="2" s="1"/>
  <c r="U2842" i="2"/>
  <c r="V2842" i="2" s="1"/>
  <c r="U2778" i="2"/>
  <c r="V2778" i="2" s="1"/>
  <c r="U2714" i="2"/>
  <c r="V2714" i="2" s="1"/>
  <c r="U2650" i="2"/>
  <c r="V2650" i="2" s="1"/>
  <c r="U2586" i="2"/>
  <c r="V2586" i="2" s="1"/>
  <c r="U2522" i="2"/>
  <c r="V2522" i="2" s="1"/>
  <c r="U2458" i="2"/>
  <c r="V2458" i="2" s="1"/>
  <c r="U2280" i="2"/>
  <c r="V2280" i="2" s="1"/>
  <c r="U1349" i="2"/>
  <c r="V1349" i="2" s="1"/>
  <c r="U2977" i="2"/>
  <c r="V2977" i="2" s="1"/>
  <c r="U2913" i="2"/>
  <c r="V2913" i="2" s="1"/>
  <c r="U2849" i="2"/>
  <c r="V2849" i="2" s="1"/>
  <c r="U2785" i="2"/>
  <c r="V2785" i="2" s="1"/>
  <c r="U2721" i="2"/>
  <c r="V2721" i="2" s="1"/>
  <c r="U2657" i="2"/>
  <c r="V2657" i="2" s="1"/>
  <c r="U2593" i="2"/>
  <c r="V2593" i="2" s="1"/>
  <c r="U2529" i="2"/>
  <c r="V2529" i="2" s="1"/>
  <c r="U2465" i="2"/>
  <c r="V2465" i="2" s="1"/>
  <c r="U2336" i="2"/>
  <c r="V2336" i="2" s="1"/>
  <c r="U1797" i="2"/>
  <c r="V1797" i="2" s="1"/>
  <c r="U3000" i="2"/>
  <c r="V3000" i="2" s="1"/>
  <c r="U2936" i="2"/>
  <c r="V2936" i="2" s="1"/>
  <c r="U2872" i="2"/>
  <c r="V2872" i="2" s="1"/>
  <c r="U2808" i="2"/>
  <c r="V2808" i="2" s="1"/>
  <c r="U2744" i="2"/>
  <c r="V2744" i="2" s="1"/>
  <c r="U2680" i="2"/>
  <c r="V2680" i="2" s="1"/>
  <c r="U2616" i="2"/>
  <c r="V2616" i="2" s="1"/>
  <c r="U2552" i="2"/>
  <c r="V2552" i="2" s="1"/>
  <c r="U2488" i="2"/>
  <c r="V2488" i="2" s="1"/>
  <c r="U2422" i="2"/>
  <c r="V2422" i="2" s="1"/>
  <c r="U2008" i="2"/>
  <c r="V2008" i="2" s="1"/>
  <c r="U2367" i="2"/>
  <c r="V2367" i="2" s="1"/>
  <c r="U2303" i="2"/>
  <c r="V2303" i="2" s="1"/>
  <c r="U2239" i="2"/>
  <c r="V2239" i="2" s="1"/>
  <c r="U2175" i="2"/>
  <c r="V2175" i="2" s="1"/>
  <c r="U2111" i="2"/>
  <c r="V2111" i="2" s="1"/>
  <c r="U2047" i="2"/>
  <c r="V2047" i="2" s="1"/>
  <c r="U1983" i="2"/>
  <c r="V1983" i="2" s="1"/>
  <c r="U1919" i="2"/>
  <c r="V1919" i="2" s="1"/>
  <c r="U1852" i="2"/>
  <c r="V1852" i="2" s="1"/>
  <c r="U1533" i="2"/>
  <c r="V1533" i="2" s="1"/>
  <c r="U2358" i="2"/>
  <c r="V2358" i="2" s="1"/>
  <c r="U2294" i="2"/>
  <c r="V2294" i="2" s="1"/>
  <c r="U2230" i="2"/>
  <c r="V2230" i="2" s="1"/>
  <c r="U2166" i="2"/>
  <c r="V2166" i="2" s="1"/>
  <c r="U2102" i="2"/>
  <c r="V2102" i="2" s="1"/>
  <c r="U2038" i="2"/>
  <c r="V2038" i="2" s="1"/>
  <c r="U1974" i="2"/>
  <c r="V1974" i="2" s="1"/>
  <c r="U1910" i="2"/>
  <c r="V1910" i="2" s="1"/>
  <c r="U1842" i="2"/>
  <c r="V1842" i="2" s="1"/>
  <c r="U1461" i="2"/>
  <c r="V1461" i="2" s="1"/>
  <c r="U2381" i="2"/>
  <c r="V2381" i="2" s="1"/>
  <c r="U2317" i="2"/>
  <c r="V2317" i="2" s="1"/>
  <c r="U2253" i="2"/>
  <c r="V2253" i="2" s="1"/>
  <c r="U2189" i="2"/>
  <c r="V2189" i="2" s="1"/>
  <c r="U2125" i="2"/>
  <c r="V2125" i="2" s="1"/>
  <c r="U2061" i="2"/>
  <c r="V2061" i="2" s="1"/>
  <c r="U1997" i="2"/>
  <c r="V1997" i="2" s="1"/>
  <c r="U1933" i="2"/>
  <c r="V1933" i="2" s="1"/>
  <c r="U1868" i="2"/>
  <c r="V1868" i="2" s="1"/>
  <c r="U1645" i="2"/>
  <c r="V1645" i="2" s="1"/>
  <c r="U2404" i="2"/>
  <c r="V2404" i="2" s="1"/>
  <c r="U2340" i="2"/>
  <c r="V2340" i="2" s="1"/>
  <c r="U2276" i="2"/>
  <c r="V2276" i="2" s="1"/>
  <c r="U2212" i="2"/>
  <c r="V2212" i="2" s="1"/>
  <c r="U2148" i="2"/>
  <c r="V2148" i="2" s="1"/>
  <c r="U2084" i="2"/>
  <c r="V2084" i="2" s="1"/>
  <c r="U2020" i="2"/>
  <c r="V2020" i="2" s="1"/>
  <c r="U1956" i="2"/>
  <c r="V1956" i="2" s="1"/>
  <c r="U1892" i="2"/>
  <c r="V1892" i="2" s="1"/>
  <c r="U1818" i="2"/>
  <c r="V1818" i="2" s="1"/>
  <c r="U1317" i="2"/>
  <c r="V1317" i="2" s="1"/>
  <c r="U2379" i="2"/>
  <c r="V2379" i="2" s="1"/>
  <c r="U2315" i="2"/>
  <c r="V2315" i="2" s="1"/>
  <c r="U2251" i="2"/>
  <c r="V2251" i="2" s="1"/>
  <c r="U2187" i="2"/>
  <c r="V2187" i="2" s="1"/>
  <c r="U2123" i="2"/>
  <c r="V2123" i="2" s="1"/>
  <c r="U2059" i="2"/>
  <c r="V2059" i="2" s="1"/>
  <c r="U1995" i="2"/>
  <c r="V1995" i="2" s="1"/>
  <c r="U1931" i="2"/>
  <c r="V1931" i="2" s="1"/>
  <c r="U1866" i="2"/>
  <c r="V1866" i="2" s="1"/>
  <c r="U1629" i="2"/>
  <c r="V1629" i="2" s="1"/>
  <c r="U2418" i="2"/>
  <c r="V2418" i="2" s="1"/>
  <c r="U2354" i="2"/>
  <c r="V2354" i="2" s="1"/>
  <c r="U2290" i="2"/>
  <c r="V2290" i="2" s="1"/>
  <c r="U2226" i="2"/>
  <c r="V2226" i="2" s="1"/>
  <c r="U2162" i="2"/>
  <c r="V2162" i="2" s="1"/>
  <c r="U2098" i="2"/>
  <c r="V2098" i="2" s="1"/>
  <c r="U2034" i="2"/>
  <c r="V2034" i="2" s="1"/>
  <c r="U1970" i="2"/>
  <c r="V1970" i="2" s="1"/>
  <c r="U1906" i="2"/>
  <c r="V1906" i="2" s="1"/>
  <c r="U1837" i="2"/>
  <c r="V1837" i="2" s="1"/>
  <c r="U1429" i="2"/>
  <c r="V1429" i="2" s="1"/>
  <c r="U2409" i="2"/>
  <c r="V2409" i="2" s="1"/>
  <c r="U2345" i="2"/>
  <c r="V2345" i="2" s="1"/>
  <c r="U2281" i="2"/>
  <c r="V2281" i="2" s="1"/>
  <c r="U2217" i="2"/>
  <c r="V2217" i="2" s="1"/>
  <c r="U2153" i="2"/>
  <c r="V2153" i="2" s="1"/>
  <c r="U2089" i="2"/>
  <c r="V2089" i="2" s="1"/>
  <c r="U2025" i="2"/>
  <c r="V2025" i="2" s="1"/>
  <c r="U1961" i="2"/>
  <c r="V1961" i="2" s="1"/>
  <c r="U1897" i="2"/>
  <c r="V1897" i="2" s="1"/>
  <c r="U1826" i="2"/>
  <c r="V1826" i="2" s="1"/>
  <c r="U1357" i="2"/>
  <c r="V1357" i="2" s="1"/>
  <c r="U1780" i="2"/>
  <c r="V1780" i="2" s="1"/>
  <c r="U1716" i="2"/>
  <c r="V1716" i="2" s="1"/>
  <c r="U1652" i="2"/>
  <c r="V1652" i="2" s="1"/>
  <c r="U1588" i="2"/>
  <c r="V1588" i="2" s="1"/>
  <c r="U1524" i="2"/>
  <c r="V1524" i="2" s="1"/>
  <c r="U1460" i="2"/>
  <c r="V1460" i="2" s="1"/>
  <c r="U1396" i="2"/>
  <c r="V1396" i="2" s="1"/>
  <c r="U1332" i="2"/>
  <c r="V1332" i="2" s="1"/>
  <c r="U3682" i="2"/>
  <c r="V3682" i="2" s="1"/>
  <c r="U3746" i="2"/>
  <c r="V3746" i="2" s="1"/>
  <c r="U3810" i="2"/>
  <c r="V3810" i="2" s="1"/>
  <c r="U3874" i="2"/>
  <c r="V3874" i="2" s="1"/>
  <c r="U3938" i="2"/>
  <c r="V3938" i="2" s="1"/>
  <c r="U3568" i="2"/>
  <c r="V3568" i="2" s="1"/>
  <c r="U3504" i="2"/>
  <c r="V3504" i="2" s="1"/>
  <c r="U3440" i="2"/>
  <c r="V3440" i="2" s="1"/>
  <c r="U3376" i="2"/>
  <c r="V3376" i="2" s="1"/>
  <c r="U3312" i="2"/>
  <c r="V3312" i="2" s="1"/>
  <c r="U3248" i="2"/>
  <c r="V3248" i="2" s="1"/>
  <c r="U3184" i="2"/>
  <c r="V3184" i="2" s="1"/>
  <c r="U3120" i="2"/>
  <c r="V3120" i="2" s="1"/>
  <c r="U3056" i="2"/>
  <c r="V3056" i="2" s="1"/>
  <c r="U2767" i="2"/>
  <c r="V2767" i="2" s="1"/>
  <c r="U3591" i="2"/>
  <c r="V3591" i="2" s="1"/>
  <c r="U3527" i="2"/>
  <c r="V3527" i="2" s="1"/>
  <c r="U3463" i="2"/>
  <c r="V3463" i="2" s="1"/>
  <c r="U3399" i="2"/>
  <c r="V3399" i="2" s="1"/>
  <c r="U3335" i="2"/>
  <c r="V3335" i="2" s="1"/>
  <c r="U3271" i="2"/>
  <c r="V3271" i="2" s="1"/>
  <c r="U3207" i="2"/>
  <c r="V3207" i="2" s="1"/>
  <c r="U3143" i="2"/>
  <c r="V3143" i="2" s="1"/>
  <c r="U3079" i="2"/>
  <c r="V3079" i="2" s="1"/>
  <c r="U2951" i="2"/>
  <c r="V2951" i="2" s="1"/>
  <c r="U2439" i="2"/>
  <c r="V2439" i="2" s="1"/>
  <c r="U3558" i="2"/>
  <c r="V3558" i="2" s="1"/>
  <c r="U3494" i="2"/>
  <c r="V3494" i="2" s="1"/>
  <c r="U3430" i="2"/>
  <c r="V3430" i="2" s="1"/>
  <c r="U3366" i="2"/>
  <c r="V3366" i="2" s="1"/>
  <c r="U3302" i="2"/>
  <c r="V3302" i="2" s="1"/>
  <c r="U3238" i="2"/>
  <c r="V3238" i="2" s="1"/>
  <c r="U3174" i="2"/>
  <c r="V3174" i="2" s="1"/>
  <c r="U3110" i="2"/>
  <c r="V3110" i="2" s="1"/>
  <c r="U3045" i="2"/>
  <c r="V3045" i="2" s="1"/>
  <c r="U2687" i="2"/>
  <c r="V2687" i="2" s="1"/>
  <c r="U3613" i="2"/>
  <c r="V3613" i="2" s="1"/>
  <c r="U3549" i="2"/>
  <c r="V3549" i="2" s="1"/>
  <c r="U3485" i="2"/>
  <c r="V3485" i="2" s="1"/>
  <c r="U3421" i="2"/>
  <c r="V3421" i="2" s="1"/>
  <c r="U3357" i="2"/>
  <c r="V3357" i="2" s="1"/>
  <c r="U3293" i="2"/>
  <c r="V3293" i="2" s="1"/>
  <c r="U3229" i="2"/>
  <c r="V3229" i="2" s="1"/>
  <c r="U3165" i="2"/>
  <c r="V3165" i="2" s="1"/>
  <c r="U3101" i="2"/>
  <c r="V3101" i="2" s="1"/>
  <c r="U3035" i="2"/>
  <c r="V3035" i="2" s="1"/>
  <c r="U2615" i="2"/>
  <c r="V2615" i="2" s="1"/>
  <c r="U3612" i="2"/>
  <c r="V3612" i="2" s="1"/>
  <c r="U3548" i="2"/>
  <c r="V3548" i="2" s="1"/>
  <c r="U3484" i="2"/>
  <c r="V3484" i="2" s="1"/>
  <c r="U3420" i="2"/>
  <c r="V3420" i="2" s="1"/>
  <c r="U3356" i="2"/>
  <c r="V3356" i="2" s="1"/>
  <c r="U3292" i="2"/>
  <c r="V3292" i="2" s="1"/>
  <c r="U3228" i="2"/>
  <c r="V3228" i="2" s="1"/>
  <c r="U3164" i="2"/>
  <c r="V3164" i="2" s="1"/>
  <c r="U3100" i="2"/>
  <c r="V3100" i="2" s="1"/>
  <c r="U3034" i="2"/>
  <c r="V3034" i="2" s="1"/>
  <c r="U2607" i="2"/>
  <c r="V2607" i="2" s="1"/>
  <c r="U3611" i="2"/>
  <c r="V3611" i="2" s="1"/>
  <c r="U3547" i="2"/>
  <c r="V3547" i="2" s="1"/>
  <c r="U3483" i="2"/>
  <c r="V3483" i="2" s="1"/>
  <c r="U3419" i="2"/>
  <c r="V3419" i="2" s="1"/>
  <c r="U3355" i="2"/>
  <c r="V3355" i="2" s="1"/>
  <c r="U3291" i="2"/>
  <c r="V3291" i="2" s="1"/>
  <c r="U3227" i="2"/>
  <c r="V3227" i="2" s="1"/>
  <c r="U3163" i="2"/>
  <c r="V3163" i="2" s="1"/>
  <c r="U3099" i="2"/>
  <c r="V3099" i="2" s="1"/>
  <c r="U3031" i="2"/>
  <c r="V3031" i="2" s="1"/>
  <c r="U2599" i="2"/>
  <c r="V2599" i="2" s="1"/>
  <c r="U3650" i="2"/>
  <c r="V3650" i="2" s="1"/>
  <c r="U3586" i="2"/>
  <c r="V3586" i="2" s="1"/>
  <c r="U3522" i="2"/>
  <c r="V3522" i="2" s="1"/>
  <c r="U3458" i="2"/>
  <c r="V3458" i="2" s="1"/>
  <c r="U3394" i="2"/>
  <c r="V3394" i="2" s="1"/>
  <c r="U3330" i="2"/>
  <c r="V3330" i="2" s="1"/>
  <c r="U3266" i="2"/>
  <c r="V3266" i="2" s="1"/>
  <c r="U3202" i="2"/>
  <c r="V3202" i="2" s="1"/>
  <c r="U3138" i="2"/>
  <c r="V3138" i="2" s="1"/>
  <c r="U3074" i="2"/>
  <c r="V3074" i="2" s="1"/>
  <c r="U2911" i="2"/>
  <c r="V2911" i="2" s="1"/>
  <c r="U2320" i="2"/>
  <c r="V2320" i="2" s="1"/>
  <c r="U2958" i="2"/>
  <c r="V2958" i="2" s="1"/>
  <c r="U2894" i="2"/>
  <c r="V2894" i="2" s="1"/>
  <c r="U2830" i="2"/>
  <c r="V2830" i="2" s="1"/>
  <c r="U2766" i="2"/>
  <c r="V2766" i="2" s="1"/>
  <c r="U2702" i="2"/>
  <c r="V2702" i="2" s="1"/>
  <c r="U2638" i="2"/>
  <c r="V2638" i="2" s="1"/>
  <c r="U2574" i="2"/>
  <c r="V2574" i="2" s="1"/>
  <c r="U2510" i="2"/>
  <c r="V2510" i="2" s="1"/>
  <c r="U2446" i="2"/>
  <c r="V2446" i="2" s="1"/>
  <c r="U2184" i="2"/>
  <c r="V2184" i="2" s="1"/>
  <c r="U2989" i="2"/>
  <c r="V2989" i="2" s="1"/>
  <c r="U2925" i="2"/>
  <c r="V2925" i="2" s="1"/>
  <c r="U2861" i="2"/>
  <c r="V2861" i="2" s="1"/>
  <c r="U2797" i="2"/>
  <c r="V2797" i="2" s="1"/>
  <c r="U2733" i="2"/>
  <c r="V2733" i="2" s="1"/>
  <c r="U2669" i="2"/>
  <c r="V2669" i="2" s="1"/>
  <c r="U2605" i="2"/>
  <c r="V2605" i="2" s="1"/>
  <c r="U2541" i="2"/>
  <c r="V2541" i="2" s="1"/>
  <c r="U2477" i="2"/>
  <c r="V2477" i="2" s="1"/>
  <c r="U2400" i="2"/>
  <c r="V2400" i="2" s="1"/>
  <c r="U1920" i="2"/>
  <c r="V1920" i="2" s="1"/>
  <c r="U2964" i="2"/>
  <c r="V2964" i="2" s="1"/>
  <c r="U2900" i="2"/>
  <c r="V2900" i="2" s="1"/>
  <c r="U2836" i="2"/>
  <c r="V2836" i="2" s="1"/>
  <c r="U2772" i="2"/>
  <c r="V2772" i="2" s="1"/>
  <c r="U2708" i="2"/>
  <c r="V2708" i="2" s="1"/>
  <c r="U2644" i="2"/>
  <c r="V2644" i="2" s="1"/>
  <c r="U2580" i="2"/>
  <c r="V2580" i="2" s="1"/>
  <c r="U2516" i="2"/>
  <c r="V2516" i="2" s="1"/>
  <c r="U2452" i="2"/>
  <c r="V2452" i="2" s="1"/>
  <c r="U2232" i="2"/>
  <c r="V2232" i="2" s="1"/>
  <c r="U3027" i="2"/>
  <c r="V3027" i="2" s="1"/>
  <c r="U2963" i="2"/>
  <c r="V2963" i="2" s="1"/>
  <c r="U2899" i="2"/>
  <c r="V2899" i="2" s="1"/>
  <c r="U2835" i="2"/>
  <c r="V2835" i="2" s="1"/>
  <c r="U2771" i="2"/>
  <c r="V2771" i="2" s="1"/>
  <c r="U2707" i="2"/>
  <c r="V2707" i="2" s="1"/>
  <c r="U2643" i="2"/>
  <c r="V2643" i="2" s="1"/>
  <c r="U2579" i="2"/>
  <c r="V2579" i="2" s="1"/>
  <c r="U2515" i="2"/>
  <c r="V2515" i="2" s="1"/>
  <c r="U2451" i="2"/>
  <c r="V2451" i="2" s="1"/>
  <c r="U2224" i="2"/>
  <c r="V2224" i="2" s="1"/>
  <c r="U3026" i="2"/>
  <c r="V3026" i="2" s="1"/>
  <c r="U2962" i="2"/>
  <c r="V2962" i="2" s="1"/>
  <c r="U2898" i="2"/>
  <c r="V2898" i="2" s="1"/>
  <c r="U2834" i="2"/>
  <c r="V2834" i="2" s="1"/>
  <c r="U2770" i="2"/>
  <c r="V2770" i="2" s="1"/>
  <c r="U2706" i="2"/>
  <c r="V2706" i="2" s="1"/>
  <c r="U2642" i="2"/>
  <c r="V2642" i="2" s="1"/>
  <c r="U2578" i="2"/>
  <c r="V2578" i="2" s="1"/>
  <c r="U2514" i="2"/>
  <c r="V2514" i="2" s="1"/>
  <c r="U2450" i="2"/>
  <c r="V2450" i="2" s="1"/>
  <c r="U2216" i="2"/>
  <c r="V2216" i="2" s="1"/>
  <c r="U3033" i="2"/>
  <c r="V3033" i="2" s="1"/>
  <c r="U2969" i="2"/>
  <c r="V2969" i="2" s="1"/>
  <c r="U2905" i="2"/>
  <c r="V2905" i="2" s="1"/>
  <c r="U2841" i="2"/>
  <c r="V2841" i="2" s="1"/>
  <c r="U2777" i="2"/>
  <c r="V2777" i="2" s="1"/>
  <c r="U2713" i="2"/>
  <c r="V2713" i="2" s="1"/>
  <c r="U2649" i="2"/>
  <c r="V2649" i="2" s="1"/>
  <c r="U2585" i="2"/>
  <c r="V2585" i="2" s="1"/>
  <c r="U2521" i="2"/>
  <c r="V2521" i="2" s="1"/>
  <c r="U2457" i="2"/>
  <c r="V2457" i="2" s="1"/>
  <c r="U2272" i="2"/>
  <c r="V2272" i="2" s="1"/>
  <c r="U1284" i="2"/>
  <c r="V1284" i="2" s="1"/>
  <c r="U2992" i="2"/>
  <c r="V2992" i="2" s="1"/>
  <c r="U2928" i="2"/>
  <c r="V2928" i="2" s="1"/>
  <c r="U2864" i="2"/>
  <c r="V2864" i="2" s="1"/>
  <c r="U2800" i="2"/>
  <c r="V2800" i="2" s="1"/>
  <c r="U2736" i="2"/>
  <c r="V2736" i="2" s="1"/>
  <c r="U2672" i="2"/>
  <c r="V2672" i="2" s="1"/>
  <c r="U2608" i="2"/>
  <c r="V2608" i="2" s="1"/>
  <c r="U2544" i="2"/>
  <c r="V2544" i="2" s="1"/>
  <c r="U2480" i="2"/>
  <c r="V2480" i="2" s="1"/>
  <c r="U2408" i="2"/>
  <c r="V2408" i="2" s="1"/>
  <c r="U1944" i="2"/>
  <c r="V1944" i="2" s="1"/>
  <c r="U2359" i="2"/>
  <c r="V2359" i="2" s="1"/>
  <c r="U2295" i="2"/>
  <c r="V2295" i="2" s="1"/>
  <c r="U2231" i="2"/>
  <c r="V2231" i="2" s="1"/>
  <c r="U2167" i="2"/>
  <c r="V2167" i="2" s="1"/>
  <c r="U2103" i="2"/>
  <c r="V2103" i="2" s="1"/>
  <c r="U2039" i="2"/>
  <c r="V2039" i="2" s="1"/>
  <c r="U1975" i="2"/>
  <c r="V1975" i="2" s="1"/>
  <c r="U1911" i="2"/>
  <c r="V1911" i="2" s="1"/>
  <c r="U1843" i="2"/>
  <c r="V1843" i="2" s="1"/>
  <c r="U1469" i="2"/>
  <c r="V1469" i="2" s="1"/>
  <c r="U2350" i="2"/>
  <c r="V2350" i="2" s="1"/>
  <c r="U2286" i="2"/>
  <c r="V2286" i="2" s="1"/>
  <c r="U2222" i="2"/>
  <c r="V2222" i="2" s="1"/>
  <c r="U2158" i="2"/>
  <c r="V2158" i="2" s="1"/>
  <c r="U2094" i="2"/>
  <c r="V2094" i="2" s="1"/>
  <c r="U2030" i="2"/>
  <c r="V2030" i="2" s="1"/>
  <c r="U1966" i="2"/>
  <c r="V1966" i="2" s="1"/>
  <c r="U1902" i="2"/>
  <c r="V1902" i="2" s="1"/>
  <c r="U1832" i="2"/>
  <c r="V1832" i="2" s="1"/>
  <c r="U1397" i="2"/>
  <c r="V1397" i="2" s="1"/>
  <c r="U2373" i="2"/>
  <c r="V2373" i="2" s="1"/>
  <c r="U2309" i="2"/>
  <c r="V2309" i="2" s="1"/>
  <c r="U2245" i="2"/>
  <c r="V2245" i="2" s="1"/>
  <c r="U2181" i="2"/>
  <c r="V2181" i="2" s="1"/>
  <c r="U2117" i="2"/>
  <c r="V2117" i="2" s="1"/>
  <c r="U2053" i="2"/>
  <c r="V2053" i="2" s="1"/>
  <c r="U1989" i="2"/>
  <c r="V1989" i="2" s="1"/>
  <c r="U1925" i="2"/>
  <c r="V1925" i="2" s="1"/>
  <c r="U1859" i="2"/>
  <c r="V1859" i="2" s="1"/>
  <c r="U1581" i="2"/>
  <c r="V1581" i="2" s="1"/>
  <c r="U2396" i="2"/>
  <c r="V2396" i="2" s="1"/>
  <c r="U2332" i="2"/>
  <c r="V2332" i="2" s="1"/>
  <c r="U2268" i="2"/>
  <c r="V2268" i="2" s="1"/>
  <c r="U2204" i="2"/>
  <c r="V2204" i="2" s="1"/>
  <c r="U2140" i="2"/>
  <c r="V2140" i="2" s="1"/>
  <c r="U2076" i="2"/>
  <c r="V2076" i="2" s="1"/>
  <c r="U2012" i="2"/>
  <c r="V2012" i="2" s="1"/>
  <c r="U1948" i="2"/>
  <c r="V1948" i="2" s="1"/>
  <c r="U1884" i="2"/>
  <c r="V1884" i="2" s="1"/>
  <c r="U1765" i="2"/>
  <c r="V1765" i="2" s="1"/>
  <c r="U1242" i="2"/>
  <c r="V1242" i="2" s="1"/>
  <c r="U2371" i="2"/>
  <c r="V2371" i="2" s="1"/>
  <c r="U2307" i="2"/>
  <c r="V2307" i="2" s="1"/>
  <c r="U2243" i="2"/>
  <c r="V2243" i="2" s="1"/>
  <c r="U2179" i="2"/>
  <c r="V2179" i="2" s="1"/>
  <c r="U2115" i="2"/>
  <c r="V2115" i="2" s="1"/>
  <c r="U2051" i="2"/>
  <c r="V2051" i="2" s="1"/>
  <c r="U1987" i="2"/>
  <c r="V1987" i="2" s="1"/>
  <c r="U1923" i="2"/>
  <c r="V1923" i="2" s="1"/>
  <c r="U1857" i="2"/>
  <c r="V1857" i="2" s="1"/>
  <c r="U1565" i="2"/>
  <c r="V1565" i="2" s="1"/>
  <c r="U2410" i="2"/>
  <c r="V2410" i="2" s="1"/>
  <c r="U2346" i="2"/>
  <c r="V2346" i="2" s="1"/>
  <c r="U2282" i="2"/>
  <c r="V2282" i="2" s="1"/>
  <c r="U2218" i="2"/>
  <c r="V2218" i="2" s="1"/>
  <c r="U2154" i="2"/>
  <c r="V2154" i="2" s="1"/>
  <c r="U2090" i="2"/>
  <c r="V2090" i="2" s="1"/>
  <c r="U2026" i="2"/>
  <c r="V2026" i="2" s="1"/>
  <c r="U1962" i="2"/>
  <c r="V1962" i="2" s="1"/>
  <c r="U1898" i="2"/>
  <c r="V1898" i="2" s="1"/>
  <c r="U1827" i="2"/>
  <c r="V1827" i="2" s="1"/>
  <c r="U1365" i="2"/>
  <c r="V1365" i="2" s="1"/>
  <c r="U2401" i="2"/>
  <c r="V2401" i="2" s="1"/>
  <c r="U2337" i="2"/>
  <c r="V2337" i="2" s="1"/>
  <c r="U2273" i="2"/>
  <c r="V2273" i="2" s="1"/>
  <c r="U2209" i="2"/>
  <c r="V2209" i="2" s="1"/>
  <c r="U2145" i="2"/>
  <c r="V2145" i="2" s="1"/>
  <c r="U2081" i="2"/>
  <c r="V2081" i="2" s="1"/>
  <c r="U2017" i="2"/>
  <c r="V2017" i="2" s="1"/>
  <c r="U1953" i="2"/>
  <c r="V1953" i="2" s="1"/>
  <c r="U1889" i="2"/>
  <c r="V1889" i="2" s="1"/>
  <c r="U1805" i="2"/>
  <c r="V1805" i="2" s="1"/>
  <c r="U1293" i="2"/>
  <c r="V1293" i="2" s="1"/>
  <c r="U1772" i="2"/>
  <c r="V1772" i="2" s="1"/>
  <c r="U1708" i="2"/>
  <c r="V1708" i="2" s="1"/>
  <c r="U1644" i="2"/>
  <c r="V1644" i="2" s="1"/>
  <c r="U1580" i="2"/>
  <c r="V1580" i="2" s="1"/>
  <c r="U1516" i="2"/>
  <c r="V1516" i="2" s="1"/>
  <c r="U1452" i="2"/>
  <c r="V1452" i="2" s="1"/>
  <c r="U1388" i="2"/>
  <c r="V1388" i="2" s="1"/>
  <c r="U1324" i="2"/>
  <c r="V1324" i="2" s="1"/>
  <c r="U1256" i="2"/>
  <c r="V1256" i="2" s="1"/>
  <c r="U892" i="2"/>
  <c r="V892" i="2" s="1"/>
  <c r="U1787" i="2"/>
  <c r="V1787" i="2" s="1"/>
  <c r="U1723" i="2"/>
  <c r="V1723" i="2" s="1"/>
  <c r="U3521" i="2"/>
  <c r="V3521" i="2" s="1"/>
  <c r="U3585" i="2"/>
  <c r="V3585" i="2" s="1"/>
  <c r="U3754" i="2"/>
  <c r="V3754" i="2" s="1"/>
  <c r="U3882" i="2"/>
  <c r="V3882" i="2" s="1"/>
  <c r="U3946" i="2"/>
  <c r="V3946" i="2" s="1"/>
  <c r="U3560" i="2"/>
  <c r="V3560" i="2" s="1"/>
  <c r="U3496" i="2"/>
  <c r="V3496" i="2" s="1"/>
  <c r="U3432" i="2"/>
  <c r="V3432" i="2" s="1"/>
  <c r="U3368" i="2"/>
  <c r="V3368" i="2" s="1"/>
  <c r="U3304" i="2"/>
  <c r="V3304" i="2" s="1"/>
  <c r="U3240" i="2"/>
  <c r="V3240" i="2" s="1"/>
  <c r="U3176" i="2"/>
  <c r="V3176" i="2" s="1"/>
  <c r="U3112" i="2"/>
  <c r="V3112" i="2" s="1"/>
  <c r="U3047" i="2"/>
  <c r="V3047" i="2" s="1"/>
  <c r="U2703" i="2"/>
  <c r="V2703" i="2" s="1"/>
  <c r="U3583" i="2"/>
  <c r="V3583" i="2" s="1"/>
  <c r="U3519" i="2"/>
  <c r="V3519" i="2" s="1"/>
  <c r="U3455" i="2"/>
  <c r="V3455" i="2" s="1"/>
  <c r="U3391" i="2"/>
  <c r="V3391" i="2" s="1"/>
  <c r="U3327" i="2"/>
  <c r="V3327" i="2" s="1"/>
  <c r="U3263" i="2"/>
  <c r="V3263" i="2" s="1"/>
  <c r="U3199" i="2"/>
  <c r="V3199" i="2" s="1"/>
  <c r="U3135" i="2"/>
  <c r="V3135" i="2" s="1"/>
  <c r="U3071" i="2"/>
  <c r="V3071" i="2" s="1"/>
  <c r="U2887" i="2"/>
  <c r="V2887" i="2" s="1"/>
  <c r="U2128" i="2"/>
  <c r="V2128" i="2" s="1"/>
  <c r="U3550" i="2"/>
  <c r="V3550" i="2" s="1"/>
  <c r="U3486" i="2"/>
  <c r="V3486" i="2" s="1"/>
  <c r="U3422" i="2"/>
  <c r="V3422" i="2" s="1"/>
  <c r="U3358" i="2"/>
  <c r="V3358" i="2" s="1"/>
  <c r="U3294" i="2"/>
  <c r="V3294" i="2" s="1"/>
  <c r="U3230" i="2"/>
  <c r="V3230" i="2" s="1"/>
  <c r="U3166" i="2"/>
  <c r="V3166" i="2" s="1"/>
  <c r="U3102" i="2"/>
  <c r="V3102" i="2" s="1"/>
  <c r="U3036" i="2"/>
  <c r="V3036" i="2" s="1"/>
  <c r="U2623" i="2"/>
  <c r="V2623" i="2" s="1"/>
  <c r="U3605" i="2"/>
  <c r="V3605" i="2" s="1"/>
  <c r="U3541" i="2"/>
  <c r="V3541" i="2" s="1"/>
  <c r="U3477" i="2"/>
  <c r="V3477" i="2" s="1"/>
  <c r="U3413" i="2"/>
  <c r="V3413" i="2" s="1"/>
  <c r="U3349" i="2"/>
  <c r="V3349" i="2" s="1"/>
  <c r="U3285" i="2"/>
  <c r="V3285" i="2" s="1"/>
  <c r="U3221" i="2"/>
  <c r="V3221" i="2" s="1"/>
  <c r="U3157" i="2"/>
  <c r="V3157" i="2" s="1"/>
  <c r="U3093" i="2"/>
  <c r="V3093" i="2" s="1"/>
  <c r="U3021" i="2"/>
  <c r="V3021" i="2" s="1"/>
  <c r="U2551" i="2"/>
  <c r="V2551" i="2" s="1"/>
  <c r="U3604" i="2"/>
  <c r="V3604" i="2" s="1"/>
  <c r="U3540" i="2"/>
  <c r="V3540" i="2" s="1"/>
  <c r="U3476" i="2"/>
  <c r="V3476" i="2" s="1"/>
  <c r="U3412" i="2"/>
  <c r="V3412" i="2" s="1"/>
  <c r="U3348" i="2"/>
  <c r="V3348" i="2" s="1"/>
  <c r="U3284" i="2"/>
  <c r="V3284" i="2" s="1"/>
  <c r="U3220" i="2"/>
  <c r="V3220" i="2" s="1"/>
  <c r="U3156" i="2"/>
  <c r="V3156" i="2" s="1"/>
  <c r="U3092" i="2"/>
  <c r="V3092" i="2" s="1"/>
  <c r="U3020" i="2"/>
  <c r="V3020" i="2" s="1"/>
  <c r="U2543" i="2"/>
  <c r="V2543" i="2" s="1"/>
  <c r="U3603" i="2"/>
  <c r="V3603" i="2" s="1"/>
  <c r="U3539" i="2"/>
  <c r="V3539" i="2" s="1"/>
  <c r="U3475" i="2"/>
  <c r="V3475" i="2" s="1"/>
  <c r="U3411" i="2"/>
  <c r="V3411" i="2" s="1"/>
  <c r="U3347" i="2"/>
  <c r="V3347" i="2" s="1"/>
  <c r="U3283" i="2"/>
  <c r="V3283" i="2" s="1"/>
  <c r="U3219" i="2"/>
  <c r="V3219" i="2" s="1"/>
  <c r="U3155" i="2"/>
  <c r="V3155" i="2" s="1"/>
  <c r="U3091" i="2"/>
  <c r="V3091" i="2" s="1"/>
  <c r="U3015" i="2"/>
  <c r="V3015" i="2" s="1"/>
  <c r="U2535" i="2"/>
  <c r="V2535" i="2" s="1"/>
  <c r="U3642" i="2"/>
  <c r="V3642" i="2" s="1"/>
  <c r="U3578" i="2"/>
  <c r="V3578" i="2" s="1"/>
  <c r="U3514" i="2"/>
  <c r="V3514" i="2" s="1"/>
  <c r="U3450" i="2"/>
  <c r="V3450" i="2" s="1"/>
  <c r="U3386" i="2"/>
  <c r="V3386" i="2" s="1"/>
  <c r="U3322" i="2"/>
  <c r="V3322" i="2" s="1"/>
  <c r="U3258" i="2"/>
  <c r="V3258" i="2" s="1"/>
  <c r="U3194" i="2"/>
  <c r="V3194" i="2" s="1"/>
  <c r="U3130" i="2"/>
  <c r="V3130" i="2" s="1"/>
  <c r="U3066" i="2"/>
  <c r="V3066" i="2" s="1"/>
  <c r="U2847" i="2"/>
  <c r="V2847" i="2" s="1"/>
  <c r="U1669" i="2"/>
  <c r="V1669" i="2" s="1"/>
  <c r="U2950" i="2"/>
  <c r="V2950" i="2" s="1"/>
  <c r="U2886" i="2"/>
  <c r="V2886" i="2" s="1"/>
  <c r="U2822" i="2"/>
  <c r="V2822" i="2" s="1"/>
  <c r="U2758" i="2"/>
  <c r="V2758" i="2" s="1"/>
  <c r="U2694" i="2"/>
  <c r="V2694" i="2" s="1"/>
  <c r="U2630" i="2"/>
  <c r="V2630" i="2" s="1"/>
  <c r="U2566" i="2"/>
  <c r="V2566" i="2" s="1"/>
  <c r="U2502" i="2"/>
  <c r="V2502" i="2" s="1"/>
  <c r="U2438" i="2"/>
  <c r="V2438" i="2" s="1"/>
  <c r="U2120" i="2"/>
  <c r="V2120" i="2" s="1"/>
  <c r="U2981" i="2"/>
  <c r="V2981" i="2" s="1"/>
  <c r="U2917" i="2"/>
  <c r="V2917" i="2" s="1"/>
  <c r="U2853" i="2"/>
  <c r="V2853" i="2" s="1"/>
  <c r="U2789" i="2"/>
  <c r="V2789" i="2" s="1"/>
  <c r="U2725" i="2"/>
  <c r="V2725" i="2" s="1"/>
  <c r="U2661" i="2"/>
  <c r="V2661" i="2" s="1"/>
  <c r="U2597" i="2"/>
  <c r="V2597" i="2" s="1"/>
  <c r="U2533" i="2"/>
  <c r="V2533" i="2" s="1"/>
  <c r="U2469" i="2"/>
  <c r="V2469" i="2" s="1"/>
  <c r="U2368" i="2"/>
  <c r="V2368" i="2" s="1"/>
  <c r="U1853" i="2"/>
  <c r="V1853" i="2" s="1"/>
  <c r="U2956" i="2"/>
  <c r="V2956" i="2" s="1"/>
  <c r="U2892" i="2"/>
  <c r="V2892" i="2" s="1"/>
  <c r="U2828" i="2"/>
  <c r="V2828" i="2" s="1"/>
  <c r="U2764" i="2"/>
  <c r="V2764" i="2" s="1"/>
  <c r="U2700" i="2"/>
  <c r="V2700" i="2" s="1"/>
  <c r="U2636" i="2"/>
  <c r="V2636" i="2" s="1"/>
  <c r="U2572" i="2"/>
  <c r="V2572" i="2" s="1"/>
  <c r="U2508" i="2"/>
  <c r="V2508" i="2" s="1"/>
  <c r="U2444" i="2"/>
  <c r="V2444" i="2" s="1"/>
  <c r="U2168" i="2"/>
  <c r="V2168" i="2" s="1"/>
  <c r="U3019" i="2"/>
  <c r="V3019" i="2" s="1"/>
  <c r="U2955" i="2"/>
  <c r="V2955" i="2" s="1"/>
  <c r="U2891" i="2"/>
  <c r="V2891" i="2" s="1"/>
  <c r="U2827" i="2"/>
  <c r="V2827" i="2" s="1"/>
  <c r="U2763" i="2"/>
  <c r="V2763" i="2" s="1"/>
  <c r="U2699" i="2"/>
  <c r="V2699" i="2" s="1"/>
  <c r="U2635" i="2"/>
  <c r="V2635" i="2" s="1"/>
  <c r="U2571" i="2"/>
  <c r="V2571" i="2" s="1"/>
  <c r="U2507" i="2"/>
  <c r="V2507" i="2" s="1"/>
  <c r="U2443" i="2"/>
  <c r="V2443" i="2" s="1"/>
  <c r="U2160" i="2"/>
  <c r="V2160" i="2" s="1"/>
  <c r="U3018" i="2"/>
  <c r="V3018" i="2" s="1"/>
  <c r="U2954" i="2"/>
  <c r="V2954" i="2" s="1"/>
  <c r="U2890" i="2"/>
  <c r="V2890" i="2" s="1"/>
  <c r="U2826" i="2"/>
  <c r="V2826" i="2" s="1"/>
  <c r="U2762" i="2"/>
  <c r="V2762" i="2" s="1"/>
  <c r="U2698" i="2"/>
  <c r="V2698" i="2" s="1"/>
  <c r="U2634" i="2"/>
  <c r="V2634" i="2" s="1"/>
  <c r="U2570" i="2"/>
  <c r="V2570" i="2" s="1"/>
  <c r="U2506" i="2"/>
  <c r="V2506" i="2" s="1"/>
  <c r="U2442" i="2"/>
  <c r="V2442" i="2" s="1"/>
  <c r="U2152" i="2"/>
  <c r="V2152" i="2" s="1"/>
  <c r="U3025" i="2"/>
  <c r="V3025" i="2" s="1"/>
  <c r="U2961" i="2"/>
  <c r="V2961" i="2" s="1"/>
  <c r="U2897" i="2"/>
  <c r="V2897" i="2" s="1"/>
  <c r="U2833" i="2"/>
  <c r="V2833" i="2" s="1"/>
  <c r="U2769" i="2"/>
  <c r="V2769" i="2" s="1"/>
  <c r="U2705" i="2"/>
  <c r="V2705" i="2" s="1"/>
  <c r="U2641" i="2"/>
  <c r="V2641" i="2" s="1"/>
  <c r="U2577" i="2"/>
  <c r="V2577" i="2" s="1"/>
  <c r="U2513" i="2"/>
  <c r="V2513" i="2" s="1"/>
  <c r="U2449" i="2"/>
  <c r="V2449" i="2" s="1"/>
  <c r="U2208" i="2"/>
  <c r="V2208" i="2" s="1"/>
  <c r="U3048" i="2"/>
  <c r="V3048" i="2" s="1"/>
  <c r="U2984" i="2"/>
  <c r="V2984" i="2" s="1"/>
  <c r="U2920" i="2"/>
  <c r="V2920" i="2" s="1"/>
  <c r="U2856" i="2"/>
  <c r="V2856" i="2" s="1"/>
  <c r="U2792" i="2"/>
  <c r="V2792" i="2" s="1"/>
  <c r="U2728" i="2"/>
  <c r="V2728" i="2" s="1"/>
  <c r="U2664" i="2"/>
  <c r="V2664" i="2" s="1"/>
  <c r="U2600" i="2"/>
  <c r="V2600" i="2" s="1"/>
  <c r="U2536" i="2"/>
  <c r="V2536" i="2" s="1"/>
  <c r="U2472" i="2"/>
  <c r="V2472" i="2" s="1"/>
  <c r="U2384" i="2"/>
  <c r="V2384" i="2" s="1"/>
  <c r="U1880" i="2"/>
  <c r="V1880" i="2" s="1"/>
  <c r="U2351" i="2"/>
  <c r="V2351" i="2" s="1"/>
  <c r="U2287" i="2"/>
  <c r="V2287" i="2" s="1"/>
  <c r="U2223" i="2"/>
  <c r="V2223" i="2" s="1"/>
  <c r="U2159" i="2"/>
  <c r="V2159" i="2" s="1"/>
  <c r="U2095" i="2"/>
  <c r="V2095" i="2" s="1"/>
  <c r="U2031" i="2"/>
  <c r="V2031" i="2" s="1"/>
  <c r="U1967" i="2"/>
  <c r="V1967" i="2" s="1"/>
  <c r="U1903" i="2"/>
  <c r="V1903" i="2" s="1"/>
  <c r="U1834" i="2"/>
  <c r="V1834" i="2" s="1"/>
  <c r="U1405" i="2"/>
  <c r="V1405" i="2" s="1"/>
  <c r="U2342" i="2"/>
  <c r="V2342" i="2" s="1"/>
  <c r="U2278" i="2"/>
  <c r="V2278" i="2" s="1"/>
  <c r="U2214" i="2"/>
  <c r="V2214" i="2" s="1"/>
  <c r="U2150" i="2"/>
  <c r="V2150" i="2" s="1"/>
  <c r="U2086" i="2"/>
  <c r="V2086" i="2" s="1"/>
  <c r="U2022" i="2"/>
  <c r="V2022" i="2" s="1"/>
  <c r="U1958" i="2"/>
  <c r="V1958" i="2" s="1"/>
  <c r="U1894" i="2"/>
  <c r="V1894" i="2" s="1"/>
  <c r="U1820" i="2"/>
  <c r="V1820" i="2" s="1"/>
  <c r="U1333" i="2"/>
  <c r="V1333" i="2" s="1"/>
  <c r="U2365" i="2"/>
  <c r="V2365" i="2" s="1"/>
  <c r="U2301" i="2"/>
  <c r="V2301" i="2" s="1"/>
  <c r="U2237" i="2"/>
  <c r="V2237" i="2" s="1"/>
  <c r="U2173" i="2"/>
  <c r="V2173" i="2" s="1"/>
  <c r="U2109" i="2"/>
  <c r="V2109" i="2" s="1"/>
  <c r="U2045" i="2"/>
  <c r="V2045" i="2" s="1"/>
  <c r="U1981" i="2"/>
  <c r="V1981" i="2" s="1"/>
  <c r="U1917" i="2"/>
  <c r="V1917" i="2" s="1"/>
  <c r="U1850" i="2"/>
  <c r="V1850" i="2" s="1"/>
  <c r="U1517" i="2"/>
  <c r="V1517" i="2" s="1"/>
  <c r="U2388" i="2"/>
  <c r="V2388" i="2" s="1"/>
  <c r="U2324" i="2"/>
  <c r="V2324" i="2" s="1"/>
  <c r="U2260" i="2"/>
  <c r="V2260" i="2" s="1"/>
  <c r="U2196" i="2"/>
  <c r="V2196" i="2" s="1"/>
  <c r="U2132" i="2"/>
  <c r="V2132" i="2" s="1"/>
  <c r="U2068" i="2"/>
  <c r="V2068" i="2" s="1"/>
  <c r="U2004" i="2"/>
  <c r="V2004" i="2" s="1"/>
  <c r="U1940" i="2"/>
  <c r="V1940" i="2" s="1"/>
  <c r="U1876" i="2"/>
  <c r="V1876" i="2" s="1"/>
  <c r="U1701" i="2"/>
  <c r="V1701" i="2" s="1"/>
  <c r="U836" i="2"/>
  <c r="V836" i="2" s="1"/>
  <c r="U2363" i="2"/>
  <c r="V2363" i="2" s="1"/>
  <c r="U2299" i="2"/>
  <c r="V2299" i="2" s="1"/>
  <c r="U2235" i="2"/>
  <c r="V2235" i="2" s="1"/>
  <c r="U2171" i="2"/>
  <c r="V2171" i="2" s="1"/>
  <c r="U2107" i="2"/>
  <c r="V2107" i="2" s="1"/>
  <c r="U2043" i="2"/>
  <c r="V2043" i="2" s="1"/>
  <c r="U1979" i="2"/>
  <c r="V1979" i="2" s="1"/>
  <c r="U1915" i="2"/>
  <c r="V1915" i="2" s="1"/>
  <c r="U1848" i="2"/>
  <c r="V1848" i="2" s="1"/>
  <c r="U1501" i="2"/>
  <c r="V1501" i="2" s="1"/>
  <c r="U2402" i="2"/>
  <c r="V2402" i="2" s="1"/>
  <c r="U2338" i="2"/>
  <c r="V2338" i="2" s="1"/>
  <c r="U2274" i="2"/>
  <c r="V2274" i="2" s="1"/>
  <c r="U2210" i="2"/>
  <c r="V2210" i="2" s="1"/>
  <c r="U2146" i="2"/>
  <c r="V2146" i="2" s="1"/>
  <c r="U2082" i="2"/>
  <c r="V2082" i="2" s="1"/>
  <c r="U2018" i="2"/>
  <c r="V2018" i="2" s="1"/>
  <c r="U1954" i="2"/>
  <c r="V1954" i="2" s="1"/>
  <c r="U1890" i="2"/>
  <c r="V1890" i="2" s="1"/>
  <c r="U1810" i="2"/>
  <c r="V1810" i="2" s="1"/>
  <c r="U1301" i="2"/>
  <c r="V1301" i="2" s="1"/>
  <c r="U2393" i="2"/>
  <c r="V2393" i="2" s="1"/>
  <c r="U2329" i="2"/>
  <c r="V2329" i="2" s="1"/>
  <c r="U2265" i="2"/>
  <c r="V2265" i="2" s="1"/>
  <c r="U2201" i="2"/>
  <c r="V2201" i="2" s="1"/>
  <c r="U2137" i="2"/>
  <c r="V2137" i="2" s="1"/>
  <c r="U2073" i="2"/>
  <c r="V2073" i="2" s="1"/>
  <c r="U2009" i="2"/>
  <c r="V2009" i="2" s="1"/>
  <c r="U1945" i="2"/>
  <c r="V1945" i="2" s="1"/>
  <c r="U1881" i="2"/>
  <c r="V1881" i="2" s="1"/>
  <c r="U1741" i="2"/>
  <c r="V1741" i="2" s="1"/>
  <c r="U1156" i="2"/>
  <c r="V1156" i="2" s="1"/>
  <c r="U1764" i="2"/>
  <c r="V1764" i="2" s="1"/>
  <c r="U1700" i="2"/>
  <c r="V1700" i="2" s="1"/>
  <c r="U1636" i="2"/>
  <c r="V1636" i="2" s="1"/>
  <c r="U1572" i="2"/>
  <c r="V1572" i="2" s="1"/>
  <c r="U1508" i="2"/>
  <c r="V1508" i="2" s="1"/>
  <c r="U1444" i="2"/>
  <c r="V1444" i="2" s="1"/>
  <c r="U1380" i="2"/>
  <c r="V1380" i="2" s="1"/>
  <c r="U1316" i="2"/>
  <c r="V1316" i="2" s="1"/>
  <c r="U1241" i="2"/>
  <c r="V1241" i="2" s="1"/>
  <c r="U828" i="2"/>
  <c r="V828" i="2" s="1"/>
  <c r="U1779" i="2"/>
  <c r="V1779" i="2" s="1"/>
  <c r="U1715" i="2"/>
  <c r="V1715" i="2" s="1"/>
  <c r="U1651" i="2"/>
  <c r="V1651" i="2" s="1"/>
  <c r="U1587" i="2"/>
  <c r="V1587" i="2" s="1"/>
  <c r="U1523" i="2"/>
  <c r="V1523" i="2" s="1"/>
  <c r="U2903" i="2"/>
  <c r="V2903" i="2" s="1"/>
  <c r="U3073" i="2"/>
  <c r="V3073" i="2" s="1"/>
  <c r="U3690" i="2"/>
  <c r="V3690" i="2" s="1"/>
  <c r="U3818" i="2"/>
  <c r="V3818" i="2" s="1"/>
  <c r="U3137" i="2"/>
  <c r="V3137" i="2" s="1"/>
  <c r="U3622" i="2"/>
  <c r="V3622" i="2" s="1"/>
  <c r="U3698" i="2"/>
  <c r="V3698" i="2" s="1"/>
  <c r="U3762" i="2"/>
  <c r="V3762" i="2" s="1"/>
  <c r="U3826" i="2"/>
  <c r="V3826" i="2" s="1"/>
  <c r="U3890" i="2"/>
  <c r="V3890" i="2" s="1"/>
  <c r="U3616" i="2"/>
  <c r="V3616" i="2" s="1"/>
  <c r="U3552" i="2"/>
  <c r="V3552" i="2" s="1"/>
  <c r="U3488" i="2"/>
  <c r="V3488" i="2" s="1"/>
  <c r="U3424" i="2"/>
  <c r="V3424" i="2" s="1"/>
  <c r="U3360" i="2"/>
  <c r="V3360" i="2" s="1"/>
  <c r="U3296" i="2"/>
  <c r="V3296" i="2" s="1"/>
  <c r="U3232" i="2"/>
  <c r="V3232" i="2" s="1"/>
  <c r="U3168" i="2"/>
  <c r="V3168" i="2" s="1"/>
  <c r="U3104" i="2"/>
  <c r="V3104" i="2" s="1"/>
  <c r="U3038" i="2"/>
  <c r="V3038" i="2" s="1"/>
  <c r="U2639" i="2"/>
  <c r="V2639" i="2" s="1"/>
  <c r="U3575" i="2"/>
  <c r="V3575" i="2" s="1"/>
  <c r="U3511" i="2"/>
  <c r="V3511" i="2" s="1"/>
  <c r="U3447" i="2"/>
  <c r="V3447" i="2" s="1"/>
  <c r="U3383" i="2"/>
  <c r="V3383" i="2" s="1"/>
  <c r="U3319" i="2"/>
  <c r="V3319" i="2" s="1"/>
  <c r="U3255" i="2"/>
  <c r="V3255" i="2" s="1"/>
  <c r="U3191" i="2"/>
  <c r="V3191" i="2" s="1"/>
  <c r="U3127" i="2"/>
  <c r="V3127" i="2" s="1"/>
  <c r="U3063" i="2"/>
  <c r="V3063" i="2" s="1"/>
  <c r="U2823" i="2"/>
  <c r="V2823" i="2" s="1"/>
  <c r="U3606" i="2"/>
  <c r="V3606" i="2" s="1"/>
  <c r="U3542" i="2"/>
  <c r="V3542" i="2" s="1"/>
  <c r="U3478" i="2"/>
  <c r="V3478" i="2" s="1"/>
  <c r="U3414" i="2"/>
  <c r="V3414" i="2" s="1"/>
  <c r="U3350" i="2"/>
  <c r="V3350" i="2" s="1"/>
  <c r="U3286" i="2"/>
  <c r="V3286" i="2" s="1"/>
  <c r="U3222" i="2"/>
  <c r="V3222" i="2" s="1"/>
  <c r="U3158" i="2"/>
  <c r="V3158" i="2" s="1"/>
  <c r="U3094" i="2"/>
  <c r="V3094" i="2" s="1"/>
  <c r="U3022" i="2"/>
  <c r="V3022" i="2" s="1"/>
  <c r="U2559" i="2"/>
  <c r="V2559" i="2" s="1"/>
  <c r="U3597" i="2"/>
  <c r="V3597" i="2" s="1"/>
  <c r="U3533" i="2"/>
  <c r="V3533" i="2" s="1"/>
  <c r="U3469" i="2"/>
  <c r="V3469" i="2" s="1"/>
  <c r="U3405" i="2"/>
  <c r="V3405" i="2" s="1"/>
  <c r="U3341" i="2"/>
  <c r="V3341" i="2" s="1"/>
  <c r="U3277" i="2"/>
  <c r="V3277" i="2" s="1"/>
  <c r="U3213" i="2"/>
  <c r="V3213" i="2" s="1"/>
  <c r="U3149" i="2"/>
  <c r="V3149" i="2" s="1"/>
  <c r="U3085" i="2"/>
  <c r="V3085" i="2" s="1"/>
  <c r="U2999" i="2"/>
  <c r="V2999" i="2" s="1"/>
  <c r="U2487" i="2"/>
  <c r="V2487" i="2" s="1"/>
  <c r="U3596" i="2"/>
  <c r="V3596" i="2" s="1"/>
  <c r="U3532" i="2"/>
  <c r="V3532" i="2" s="1"/>
  <c r="U3468" i="2"/>
  <c r="V3468" i="2" s="1"/>
  <c r="U3404" i="2"/>
  <c r="V3404" i="2" s="1"/>
  <c r="U3340" i="2"/>
  <c r="V3340" i="2" s="1"/>
  <c r="U3276" i="2"/>
  <c r="V3276" i="2" s="1"/>
  <c r="U3212" i="2"/>
  <c r="V3212" i="2" s="1"/>
  <c r="U3148" i="2"/>
  <c r="V3148" i="2" s="1"/>
  <c r="U3084" i="2"/>
  <c r="V3084" i="2" s="1"/>
  <c r="U2991" i="2"/>
  <c r="V2991" i="2" s="1"/>
  <c r="U2479" i="2"/>
  <c r="V2479" i="2" s="1"/>
  <c r="U3595" i="2"/>
  <c r="V3595" i="2" s="1"/>
  <c r="U3531" i="2"/>
  <c r="V3531" i="2" s="1"/>
  <c r="U3467" i="2"/>
  <c r="V3467" i="2" s="1"/>
  <c r="U3403" i="2"/>
  <c r="V3403" i="2" s="1"/>
  <c r="U3339" i="2"/>
  <c r="V3339" i="2" s="1"/>
  <c r="U3275" i="2"/>
  <c r="V3275" i="2" s="1"/>
  <c r="U3211" i="2"/>
  <c r="V3211" i="2" s="1"/>
  <c r="U3147" i="2"/>
  <c r="V3147" i="2" s="1"/>
  <c r="U3083" i="2"/>
  <c r="V3083" i="2" s="1"/>
  <c r="U2983" i="2"/>
  <c r="V2983" i="2" s="1"/>
  <c r="U2471" i="2"/>
  <c r="V2471" i="2" s="1"/>
  <c r="U3634" i="2"/>
  <c r="V3634" i="2" s="1"/>
  <c r="U3570" i="2"/>
  <c r="V3570" i="2" s="1"/>
  <c r="U3506" i="2"/>
  <c r="V3506" i="2" s="1"/>
  <c r="U3442" i="2"/>
  <c r="V3442" i="2" s="1"/>
  <c r="U3378" i="2"/>
  <c r="V3378" i="2" s="1"/>
  <c r="U3314" i="2"/>
  <c r="V3314" i="2" s="1"/>
  <c r="U3250" i="2"/>
  <c r="V3250" i="2" s="1"/>
  <c r="U3186" i="2"/>
  <c r="V3186" i="2" s="1"/>
  <c r="U3122" i="2"/>
  <c r="V3122" i="2" s="1"/>
  <c r="U3058" i="2"/>
  <c r="V3058" i="2" s="1"/>
  <c r="U2783" i="2"/>
  <c r="V2783" i="2" s="1"/>
  <c r="U3006" i="2"/>
  <c r="V3006" i="2" s="1"/>
  <c r="U2942" i="2"/>
  <c r="V2942" i="2" s="1"/>
  <c r="U2878" i="2"/>
  <c r="V2878" i="2" s="1"/>
  <c r="U2814" i="2"/>
  <c r="V2814" i="2" s="1"/>
  <c r="U2750" i="2"/>
  <c r="V2750" i="2" s="1"/>
  <c r="U2686" i="2"/>
  <c r="V2686" i="2" s="1"/>
  <c r="U2622" i="2"/>
  <c r="V2622" i="2" s="1"/>
  <c r="U2558" i="2"/>
  <c r="V2558" i="2" s="1"/>
  <c r="U2494" i="2"/>
  <c r="V2494" i="2" s="1"/>
  <c r="U2429" i="2"/>
  <c r="V2429" i="2" s="1"/>
  <c r="U2056" i="2"/>
  <c r="V2056" i="2" s="1"/>
  <c r="U2973" i="2"/>
  <c r="V2973" i="2" s="1"/>
  <c r="U2909" i="2"/>
  <c r="V2909" i="2" s="1"/>
  <c r="U2845" i="2"/>
  <c r="V2845" i="2" s="1"/>
  <c r="U2781" i="2"/>
  <c r="V2781" i="2" s="1"/>
  <c r="U2717" i="2"/>
  <c r="V2717" i="2" s="1"/>
  <c r="U2653" i="2"/>
  <c r="V2653" i="2" s="1"/>
  <c r="U2589" i="2"/>
  <c r="V2589" i="2" s="1"/>
  <c r="U2525" i="2"/>
  <c r="V2525" i="2" s="1"/>
  <c r="U2461" i="2"/>
  <c r="V2461" i="2" s="1"/>
  <c r="U2304" i="2"/>
  <c r="V2304" i="2" s="1"/>
  <c r="U1541" i="2"/>
  <c r="V1541" i="2" s="1"/>
  <c r="U2948" i="2"/>
  <c r="V2948" i="2" s="1"/>
  <c r="U2884" i="2"/>
  <c r="V2884" i="2" s="1"/>
  <c r="U2820" i="2"/>
  <c r="V2820" i="2" s="1"/>
  <c r="U2756" i="2"/>
  <c r="V2756" i="2" s="1"/>
  <c r="U2692" i="2"/>
  <c r="V2692" i="2" s="1"/>
  <c r="U2628" i="2"/>
  <c r="V2628" i="2" s="1"/>
  <c r="U2564" i="2"/>
  <c r="V2564" i="2" s="1"/>
  <c r="U2500" i="2"/>
  <c r="V2500" i="2" s="1"/>
  <c r="U2436" i="2"/>
  <c r="V2436" i="2" s="1"/>
  <c r="U2104" i="2"/>
  <c r="V2104" i="2" s="1"/>
  <c r="U3011" i="2"/>
  <c r="V3011" i="2" s="1"/>
  <c r="U2947" i="2"/>
  <c r="V2947" i="2" s="1"/>
  <c r="U2883" i="2"/>
  <c r="V2883" i="2" s="1"/>
  <c r="U2819" i="2"/>
  <c r="V2819" i="2" s="1"/>
  <c r="U2755" i="2"/>
  <c r="V2755" i="2" s="1"/>
  <c r="U2691" i="2"/>
  <c r="V2691" i="2" s="1"/>
  <c r="U2627" i="2"/>
  <c r="V2627" i="2" s="1"/>
  <c r="U2563" i="2"/>
  <c r="V2563" i="2" s="1"/>
  <c r="U2499" i="2"/>
  <c r="V2499" i="2" s="1"/>
  <c r="U2435" i="2"/>
  <c r="V2435" i="2" s="1"/>
  <c r="U2096" i="2"/>
  <c r="V2096" i="2" s="1"/>
  <c r="U3010" i="2"/>
  <c r="V3010" i="2" s="1"/>
  <c r="U2946" i="2"/>
  <c r="V2946" i="2" s="1"/>
  <c r="U2882" i="2"/>
  <c r="V2882" i="2" s="1"/>
  <c r="U2818" i="2"/>
  <c r="V2818" i="2" s="1"/>
  <c r="U2754" i="2"/>
  <c r="V2754" i="2" s="1"/>
  <c r="U2690" i="2"/>
  <c r="V2690" i="2" s="1"/>
  <c r="U2626" i="2"/>
  <c r="V2626" i="2" s="1"/>
  <c r="U2562" i="2"/>
  <c r="V2562" i="2" s="1"/>
  <c r="U2498" i="2"/>
  <c r="V2498" i="2" s="1"/>
  <c r="U2434" i="2"/>
  <c r="V2434" i="2" s="1"/>
  <c r="U2088" i="2"/>
  <c r="V2088" i="2" s="1"/>
  <c r="U3017" i="2"/>
  <c r="V3017" i="2" s="1"/>
  <c r="U2953" i="2"/>
  <c r="V2953" i="2" s="1"/>
  <c r="U2889" i="2"/>
  <c r="V2889" i="2" s="1"/>
  <c r="U2825" i="2"/>
  <c r="V2825" i="2" s="1"/>
  <c r="U2761" i="2"/>
  <c r="V2761" i="2" s="1"/>
  <c r="U2697" i="2"/>
  <c r="V2697" i="2" s="1"/>
  <c r="U2633" i="2"/>
  <c r="V2633" i="2" s="1"/>
  <c r="U2569" i="2"/>
  <c r="V2569" i="2" s="1"/>
  <c r="U2505" i="2"/>
  <c r="V2505" i="2" s="1"/>
  <c r="U2441" i="2"/>
  <c r="V2441" i="2" s="1"/>
  <c r="U2144" i="2"/>
  <c r="V2144" i="2" s="1"/>
  <c r="U3040" i="2"/>
  <c r="V3040" i="2" s="1"/>
  <c r="U2976" i="2"/>
  <c r="V2976" i="2" s="1"/>
  <c r="U2912" i="2"/>
  <c r="V2912" i="2" s="1"/>
  <c r="U2848" i="2"/>
  <c r="V2848" i="2" s="1"/>
  <c r="U2784" i="2"/>
  <c r="V2784" i="2" s="1"/>
  <c r="U2720" i="2"/>
  <c r="V2720" i="2" s="1"/>
  <c r="U2656" i="2"/>
  <c r="V2656" i="2" s="1"/>
  <c r="U2592" i="2"/>
  <c r="V2592" i="2" s="1"/>
  <c r="U2528" i="2"/>
  <c r="V2528" i="2" s="1"/>
  <c r="U2464" i="2"/>
  <c r="V2464" i="2" s="1"/>
  <c r="U2328" i="2"/>
  <c r="V2328" i="2" s="1"/>
  <c r="U1733" i="2"/>
  <c r="V1733" i="2" s="1"/>
  <c r="U2343" i="2"/>
  <c r="V2343" i="2" s="1"/>
  <c r="U2279" i="2"/>
  <c r="V2279" i="2" s="1"/>
  <c r="U2215" i="2"/>
  <c r="V2215" i="2" s="1"/>
  <c r="U2151" i="2"/>
  <c r="V2151" i="2" s="1"/>
  <c r="U2087" i="2"/>
  <c r="V2087" i="2" s="1"/>
  <c r="U2023" i="2"/>
  <c r="V2023" i="2" s="1"/>
  <c r="U1959" i="2"/>
  <c r="V1959" i="2" s="1"/>
  <c r="U1895" i="2"/>
  <c r="V1895" i="2" s="1"/>
  <c r="U1821" i="2"/>
  <c r="V1821" i="2" s="1"/>
  <c r="U1341" i="2"/>
  <c r="V1341" i="2" s="1"/>
  <c r="U2334" i="2"/>
  <c r="V2334" i="2" s="1"/>
  <c r="U2270" i="2"/>
  <c r="V2270" i="2" s="1"/>
  <c r="U2206" i="2"/>
  <c r="V2206" i="2" s="1"/>
  <c r="U2142" i="2"/>
  <c r="V2142" i="2" s="1"/>
  <c r="U2078" i="2"/>
  <c r="V2078" i="2" s="1"/>
  <c r="U2014" i="2"/>
  <c r="V2014" i="2" s="1"/>
  <c r="U1950" i="2"/>
  <c r="V1950" i="2" s="1"/>
  <c r="U1886" i="2"/>
  <c r="V1886" i="2" s="1"/>
  <c r="U1781" i="2"/>
  <c r="V1781" i="2" s="1"/>
  <c r="U1266" i="2"/>
  <c r="V1266" i="2" s="1"/>
  <c r="U2357" i="2"/>
  <c r="V2357" i="2" s="1"/>
  <c r="U2293" i="2"/>
  <c r="V2293" i="2" s="1"/>
  <c r="U2229" i="2"/>
  <c r="V2229" i="2" s="1"/>
  <c r="U2165" i="2"/>
  <c r="V2165" i="2" s="1"/>
  <c r="U2101" i="2"/>
  <c r="V2101" i="2" s="1"/>
  <c r="U2037" i="2"/>
  <c r="V2037" i="2" s="1"/>
  <c r="U1973" i="2"/>
  <c r="V1973" i="2" s="1"/>
  <c r="U1909" i="2"/>
  <c r="V1909" i="2" s="1"/>
  <c r="U1841" i="2"/>
  <c r="V1841" i="2" s="1"/>
  <c r="U1453" i="2"/>
  <c r="V1453" i="2" s="1"/>
  <c r="U2380" i="2"/>
  <c r="V2380" i="2" s="1"/>
  <c r="U2316" i="2"/>
  <c r="V2316" i="2" s="1"/>
  <c r="U2252" i="2"/>
  <c r="V2252" i="2" s="1"/>
  <c r="U2188" i="2"/>
  <c r="V2188" i="2" s="1"/>
  <c r="U2124" i="2"/>
  <c r="V2124" i="2" s="1"/>
  <c r="U2060" i="2"/>
  <c r="V2060" i="2" s="1"/>
  <c r="U1996" i="2"/>
  <c r="V1996" i="2" s="1"/>
  <c r="U1932" i="2"/>
  <c r="V1932" i="2" s="1"/>
  <c r="U1867" i="2"/>
  <c r="V1867" i="2" s="1"/>
  <c r="U1637" i="2"/>
  <c r="V1637" i="2" s="1"/>
  <c r="U2419" i="2"/>
  <c r="V2419" i="2" s="1"/>
  <c r="U2355" i="2"/>
  <c r="V2355" i="2" s="1"/>
  <c r="U2291" i="2"/>
  <c r="V2291" i="2" s="1"/>
  <c r="U2227" i="2"/>
  <c r="V2227" i="2" s="1"/>
  <c r="U2163" i="2"/>
  <c r="V2163" i="2" s="1"/>
  <c r="U2099" i="2"/>
  <c r="V2099" i="2" s="1"/>
  <c r="U2035" i="2"/>
  <c r="V2035" i="2" s="1"/>
  <c r="U1971" i="2"/>
  <c r="V1971" i="2" s="1"/>
  <c r="U1907" i="2"/>
  <c r="V1907" i="2" s="1"/>
  <c r="U1839" i="2"/>
  <c r="V1839" i="2" s="1"/>
  <c r="U1437" i="2"/>
  <c r="V1437" i="2" s="1"/>
  <c r="U2394" i="2"/>
  <c r="V2394" i="2" s="1"/>
  <c r="U2330" i="2"/>
  <c r="V2330" i="2" s="1"/>
  <c r="U2266" i="2"/>
  <c r="V2266" i="2" s="1"/>
  <c r="U2202" i="2"/>
  <c r="V2202" i="2" s="1"/>
  <c r="U2138" i="2"/>
  <c r="V2138" i="2" s="1"/>
  <c r="U2074" i="2"/>
  <c r="V2074" i="2" s="1"/>
  <c r="U2010" i="2"/>
  <c r="V2010" i="2" s="1"/>
  <c r="U1946" i="2"/>
  <c r="V1946" i="2" s="1"/>
  <c r="U1882" i="2"/>
  <c r="V1882" i="2" s="1"/>
  <c r="U1749" i="2"/>
  <c r="V1749" i="2" s="1"/>
  <c r="U1209" i="2"/>
  <c r="V1209" i="2" s="1"/>
  <c r="U2385" i="2"/>
  <c r="V2385" i="2" s="1"/>
  <c r="U2321" i="2"/>
  <c r="V2321" i="2" s="1"/>
  <c r="U2257" i="2"/>
  <c r="V2257" i="2" s="1"/>
  <c r="U2193" i="2"/>
  <c r="V2193" i="2" s="1"/>
  <c r="U2129" i="2"/>
  <c r="V2129" i="2" s="1"/>
  <c r="U2065" i="2"/>
  <c r="V2065" i="2" s="1"/>
  <c r="U2001" i="2"/>
  <c r="V2001" i="2" s="1"/>
  <c r="U1937" i="2"/>
  <c r="V1937" i="2" s="1"/>
  <c r="U1873" i="2"/>
  <c r="V1873" i="2" s="1"/>
  <c r="U1677" i="2"/>
  <c r="V1677" i="2" s="1"/>
  <c r="U514" i="2"/>
  <c r="V514" i="2" s="1"/>
  <c r="U1756" i="2"/>
  <c r="V1756" i="2" s="1"/>
  <c r="U1692" i="2"/>
  <c r="V1692" i="2" s="1"/>
  <c r="U1628" i="2"/>
  <c r="V1628" i="2" s="1"/>
  <c r="U1564" i="2"/>
  <c r="V1564" i="2" s="1"/>
  <c r="U1500" i="2"/>
  <c r="V1500" i="2" s="1"/>
  <c r="U1436" i="2"/>
  <c r="V1436" i="2" s="1"/>
  <c r="U1372" i="2"/>
  <c r="V1372" i="2" s="1"/>
  <c r="U3637" i="2"/>
  <c r="V3637" i="2" s="1"/>
  <c r="U3770" i="2"/>
  <c r="V3770" i="2" s="1"/>
  <c r="U3834" i="2"/>
  <c r="V3834" i="2" s="1"/>
  <c r="U3898" i="2"/>
  <c r="V3898" i="2" s="1"/>
  <c r="U3608" i="2"/>
  <c r="V3608" i="2" s="1"/>
  <c r="U3544" i="2"/>
  <c r="V3544" i="2" s="1"/>
  <c r="U3480" i="2"/>
  <c r="V3480" i="2" s="1"/>
  <c r="U3416" i="2"/>
  <c r="V3416" i="2" s="1"/>
  <c r="U3352" i="2"/>
  <c r="V3352" i="2" s="1"/>
  <c r="U3288" i="2"/>
  <c r="V3288" i="2" s="1"/>
  <c r="U3224" i="2"/>
  <c r="V3224" i="2" s="1"/>
  <c r="U3160" i="2"/>
  <c r="V3160" i="2" s="1"/>
  <c r="U3096" i="2"/>
  <c r="V3096" i="2" s="1"/>
  <c r="U3028" i="2"/>
  <c r="V3028" i="2" s="1"/>
  <c r="U2575" i="2"/>
  <c r="V2575" i="2" s="1"/>
  <c r="U3567" i="2"/>
  <c r="V3567" i="2" s="1"/>
  <c r="U3503" i="2"/>
  <c r="V3503" i="2" s="1"/>
  <c r="U3439" i="2"/>
  <c r="V3439" i="2" s="1"/>
  <c r="U3375" i="2"/>
  <c r="V3375" i="2" s="1"/>
  <c r="U3311" i="2"/>
  <c r="V3311" i="2" s="1"/>
  <c r="U3247" i="2"/>
  <c r="V3247" i="2" s="1"/>
  <c r="U3183" i="2"/>
  <c r="V3183" i="2" s="1"/>
  <c r="U3119" i="2"/>
  <c r="V3119" i="2" s="1"/>
  <c r="U3055" i="2"/>
  <c r="V3055" i="2" s="1"/>
  <c r="U2759" i="2"/>
  <c r="V2759" i="2" s="1"/>
  <c r="U3598" i="2"/>
  <c r="V3598" i="2" s="1"/>
  <c r="U3534" i="2"/>
  <c r="V3534" i="2" s="1"/>
  <c r="U3470" i="2"/>
  <c r="V3470" i="2" s="1"/>
  <c r="U3406" i="2"/>
  <c r="V3406" i="2" s="1"/>
  <c r="U3342" i="2"/>
  <c r="V3342" i="2" s="1"/>
  <c r="U3278" i="2"/>
  <c r="V3278" i="2" s="1"/>
  <c r="U3214" i="2"/>
  <c r="V3214" i="2" s="1"/>
  <c r="U3150" i="2"/>
  <c r="V3150" i="2" s="1"/>
  <c r="U3086" i="2"/>
  <c r="V3086" i="2" s="1"/>
  <c r="U3005" i="2"/>
  <c r="V3005" i="2" s="1"/>
  <c r="U2495" i="2"/>
  <c r="V2495" i="2" s="1"/>
  <c r="U3589" i="2"/>
  <c r="V3589" i="2" s="1"/>
  <c r="U3525" i="2"/>
  <c r="V3525" i="2" s="1"/>
  <c r="U3461" i="2"/>
  <c r="V3461" i="2" s="1"/>
  <c r="U3397" i="2"/>
  <c r="V3397" i="2" s="1"/>
  <c r="U3333" i="2"/>
  <c r="V3333" i="2" s="1"/>
  <c r="U3269" i="2"/>
  <c r="V3269" i="2" s="1"/>
  <c r="U3205" i="2"/>
  <c r="V3205" i="2" s="1"/>
  <c r="U3141" i="2"/>
  <c r="V3141" i="2" s="1"/>
  <c r="U3077" i="2"/>
  <c r="V3077" i="2" s="1"/>
  <c r="U2935" i="2"/>
  <c r="V2935" i="2" s="1"/>
  <c r="U2421" i="2"/>
  <c r="V2421" i="2" s="1"/>
  <c r="U3588" i="2"/>
  <c r="V3588" i="2" s="1"/>
  <c r="U3524" i="2"/>
  <c r="V3524" i="2" s="1"/>
  <c r="U3460" i="2"/>
  <c r="V3460" i="2" s="1"/>
  <c r="U3396" i="2"/>
  <c r="V3396" i="2" s="1"/>
  <c r="U3332" i="2"/>
  <c r="V3332" i="2" s="1"/>
  <c r="U3268" i="2"/>
  <c r="V3268" i="2" s="1"/>
  <c r="U3204" i="2"/>
  <c r="V3204" i="2" s="1"/>
  <c r="U3140" i="2"/>
  <c r="V3140" i="2" s="1"/>
  <c r="U3076" i="2"/>
  <c r="V3076" i="2" s="1"/>
  <c r="U2927" i="2"/>
  <c r="V2927" i="2" s="1"/>
  <c r="U2407" i="2"/>
  <c r="V2407" i="2" s="1"/>
  <c r="U3587" i="2"/>
  <c r="V3587" i="2" s="1"/>
  <c r="U3523" i="2"/>
  <c r="V3523" i="2" s="1"/>
  <c r="U3459" i="2"/>
  <c r="V3459" i="2" s="1"/>
  <c r="U3395" i="2"/>
  <c r="V3395" i="2" s="1"/>
  <c r="U3331" i="2"/>
  <c r="V3331" i="2" s="1"/>
  <c r="U3267" i="2"/>
  <c r="V3267" i="2" s="1"/>
  <c r="U3203" i="2"/>
  <c r="V3203" i="2" s="1"/>
  <c r="U3139" i="2"/>
  <c r="V3139" i="2" s="1"/>
  <c r="U3075" i="2"/>
  <c r="V3075" i="2" s="1"/>
  <c r="U2919" i="2"/>
  <c r="V2919" i="2" s="1"/>
  <c r="U2382" i="2"/>
  <c r="V2382" i="2" s="1"/>
  <c r="U3626" i="2"/>
  <c r="V3626" i="2" s="1"/>
  <c r="U3562" i="2"/>
  <c r="V3562" i="2" s="1"/>
  <c r="U3498" i="2"/>
  <c r="V3498" i="2" s="1"/>
  <c r="U3434" i="2"/>
  <c r="V3434" i="2" s="1"/>
  <c r="U3370" i="2"/>
  <c r="V3370" i="2" s="1"/>
  <c r="U3306" i="2"/>
  <c r="V3306" i="2" s="1"/>
  <c r="U3242" i="2"/>
  <c r="V3242" i="2" s="1"/>
  <c r="U3178" i="2"/>
  <c r="V3178" i="2" s="1"/>
  <c r="U3114" i="2"/>
  <c r="V3114" i="2" s="1"/>
  <c r="U3050" i="2"/>
  <c r="V3050" i="2" s="1"/>
  <c r="U2719" i="2"/>
  <c r="V2719" i="2" s="1"/>
  <c r="U2998" i="2"/>
  <c r="V2998" i="2" s="1"/>
  <c r="U2934" i="2"/>
  <c r="V2934" i="2" s="1"/>
  <c r="U2870" i="2"/>
  <c r="V2870" i="2" s="1"/>
  <c r="U2806" i="2"/>
  <c r="V2806" i="2" s="1"/>
  <c r="U2742" i="2"/>
  <c r="V2742" i="2" s="1"/>
  <c r="U2678" i="2"/>
  <c r="V2678" i="2" s="1"/>
  <c r="U2614" i="2"/>
  <c r="V2614" i="2" s="1"/>
  <c r="U2550" i="2"/>
  <c r="V2550" i="2" s="1"/>
  <c r="U2486" i="2"/>
  <c r="V2486" i="2" s="1"/>
  <c r="U2420" i="2"/>
  <c r="V2420" i="2" s="1"/>
  <c r="U1992" i="2"/>
  <c r="V1992" i="2" s="1"/>
  <c r="U2965" i="2"/>
  <c r="V2965" i="2" s="1"/>
  <c r="U2901" i="2"/>
  <c r="V2901" i="2" s="1"/>
  <c r="U2837" i="2"/>
  <c r="V2837" i="2" s="1"/>
  <c r="U2773" i="2"/>
  <c r="V2773" i="2" s="1"/>
  <c r="U2709" i="2"/>
  <c r="V2709" i="2" s="1"/>
  <c r="U2645" i="2"/>
  <c r="V2645" i="2" s="1"/>
  <c r="U2581" i="2"/>
  <c r="V2581" i="2" s="1"/>
  <c r="U2517" i="2"/>
  <c r="V2517" i="2" s="1"/>
  <c r="U2453" i="2"/>
  <c r="V2453" i="2" s="1"/>
  <c r="U2240" i="2"/>
  <c r="V2240" i="2" s="1"/>
  <c r="U3004" i="2"/>
  <c r="V3004" i="2" s="1"/>
  <c r="U2940" i="2"/>
  <c r="V2940" i="2" s="1"/>
  <c r="U2876" i="2"/>
  <c r="V2876" i="2" s="1"/>
  <c r="U2812" i="2"/>
  <c r="V2812" i="2" s="1"/>
  <c r="U2748" i="2"/>
  <c r="V2748" i="2" s="1"/>
  <c r="U2684" i="2"/>
  <c r="V2684" i="2" s="1"/>
  <c r="U2620" i="2"/>
  <c r="V2620" i="2" s="1"/>
  <c r="U2556" i="2"/>
  <c r="V2556" i="2" s="1"/>
  <c r="U2492" i="2"/>
  <c r="V2492" i="2" s="1"/>
  <c r="U2427" i="2"/>
  <c r="V2427" i="2" s="1"/>
  <c r="U2040" i="2"/>
  <c r="V2040" i="2" s="1"/>
  <c r="U3003" i="2"/>
  <c r="V3003" i="2" s="1"/>
  <c r="U2939" i="2"/>
  <c r="V2939" i="2" s="1"/>
  <c r="U2875" i="2"/>
  <c r="V2875" i="2" s="1"/>
  <c r="U2811" i="2"/>
  <c r="V2811" i="2" s="1"/>
  <c r="U2747" i="2"/>
  <c r="V2747" i="2" s="1"/>
  <c r="U2683" i="2"/>
  <c r="V2683" i="2" s="1"/>
  <c r="U2619" i="2"/>
  <c r="V2619" i="2" s="1"/>
  <c r="U2555" i="2"/>
  <c r="V2555" i="2" s="1"/>
  <c r="U2491" i="2"/>
  <c r="V2491" i="2" s="1"/>
  <c r="U2426" i="2"/>
  <c r="V2426" i="2" s="1"/>
  <c r="U2032" i="2"/>
  <c r="V2032" i="2" s="1"/>
  <c r="U3002" i="2"/>
  <c r="V3002" i="2" s="1"/>
  <c r="U2938" i="2"/>
  <c r="V2938" i="2" s="1"/>
  <c r="U2874" i="2"/>
  <c r="V2874" i="2" s="1"/>
  <c r="U2810" i="2"/>
  <c r="V2810" i="2" s="1"/>
  <c r="U2746" i="2"/>
  <c r="V2746" i="2" s="1"/>
  <c r="U2682" i="2"/>
  <c r="V2682" i="2" s="1"/>
  <c r="U2618" i="2"/>
  <c r="V2618" i="2" s="1"/>
  <c r="U2554" i="2"/>
  <c r="V2554" i="2" s="1"/>
  <c r="U2490" i="2"/>
  <c r="V2490" i="2" s="1"/>
  <c r="U2424" i="2"/>
  <c r="V2424" i="2" s="1"/>
  <c r="U2024" i="2"/>
  <c r="V2024" i="2" s="1"/>
  <c r="U3009" i="2"/>
  <c r="V3009" i="2" s="1"/>
  <c r="U2945" i="2"/>
  <c r="V2945" i="2" s="1"/>
  <c r="U2881" i="2"/>
  <c r="V2881" i="2" s="1"/>
  <c r="U2817" i="2"/>
  <c r="V2817" i="2" s="1"/>
  <c r="U2753" i="2"/>
  <c r="V2753" i="2" s="1"/>
  <c r="U2689" i="2"/>
  <c r="V2689" i="2" s="1"/>
  <c r="U2625" i="2"/>
  <c r="V2625" i="2" s="1"/>
  <c r="U2561" i="2"/>
  <c r="V2561" i="2" s="1"/>
  <c r="U2497" i="2"/>
  <c r="V2497" i="2" s="1"/>
  <c r="U2432" i="2"/>
  <c r="V2432" i="2" s="1"/>
  <c r="U2080" i="2"/>
  <c r="V2080" i="2" s="1"/>
  <c r="U3032" i="2"/>
  <c r="V3032" i="2" s="1"/>
  <c r="U2968" i="2"/>
  <c r="V2968" i="2" s="1"/>
  <c r="U2904" i="2"/>
  <c r="V2904" i="2" s="1"/>
  <c r="U2840" i="2"/>
  <c r="V2840" i="2" s="1"/>
  <c r="U2776" i="2"/>
  <c r="V2776" i="2" s="1"/>
  <c r="U2712" i="2"/>
  <c r="V2712" i="2" s="1"/>
  <c r="U2648" i="2"/>
  <c r="V2648" i="2" s="1"/>
  <c r="U2584" i="2"/>
  <c r="V2584" i="2" s="1"/>
  <c r="U2520" i="2"/>
  <c r="V2520" i="2" s="1"/>
  <c r="U2456" i="2"/>
  <c r="V2456" i="2" s="1"/>
  <c r="U2264" i="2"/>
  <c r="V2264" i="2" s="1"/>
  <c r="U1092" i="2"/>
  <c r="V1092" i="2" s="1"/>
  <c r="U2335" i="2"/>
  <c r="V2335" i="2" s="1"/>
  <c r="U2271" i="2"/>
  <c r="V2271" i="2" s="1"/>
  <c r="U2207" i="2"/>
  <c r="V2207" i="2" s="1"/>
  <c r="U2143" i="2"/>
  <c r="V2143" i="2" s="1"/>
  <c r="U2079" i="2"/>
  <c r="V2079" i="2" s="1"/>
  <c r="U2015" i="2"/>
  <c r="V2015" i="2" s="1"/>
  <c r="U1951" i="2"/>
  <c r="V1951" i="2" s="1"/>
  <c r="U1887" i="2"/>
  <c r="V1887" i="2" s="1"/>
  <c r="U1789" i="2"/>
  <c r="V1789" i="2" s="1"/>
  <c r="U1275" i="2"/>
  <c r="V1275" i="2" s="1"/>
  <c r="U2326" i="2"/>
  <c r="V2326" i="2" s="1"/>
  <c r="U2262" i="2"/>
  <c r="V2262" i="2" s="1"/>
  <c r="U2198" i="2"/>
  <c r="V2198" i="2" s="1"/>
  <c r="U2134" i="2"/>
  <c r="V2134" i="2" s="1"/>
  <c r="U2070" i="2"/>
  <c r="V2070" i="2" s="1"/>
  <c r="U2006" i="2"/>
  <c r="V2006" i="2" s="1"/>
  <c r="U1942" i="2"/>
  <c r="V1942" i="2" s="1"/>
  <c r="U1878" i="2"/>
  <c r="V1878" i="2" s="1"/>
  <c r="U1717" i="2"/>
  <c r="V1717" i="2" s="1"/>
  <c r="U964" i="2"/>
  <c r="V964" i="2" s="1"/>
  <c r="U2349" i="2"/>
  <c r="V2349" i="2" s="1"/>
  <c r="U2285" i="2"/>
  <c r="V2285" i="2" s="1"/>
  <c r="U2221" i="2"/>
  <c r="V2221" i="2" s="1"/>
  <c r="U2157" i="2"/>
  <c r="V2157" i="2" s="1"/>
  <c r="U2093" i="2"/>
  <c r="V2093" i="2" s="1"/>
  <c r="U2029" i="2"/>
  <c r="V2029" i="2" s="1"/>
  <c r="U1965" i="2"/>
  <c r="V1965" i="2" s="1"/>
  <c r="U1901" i="2"/>
  <c r="V1901" i="2" s="1"/>
  <c r="U1831" i="2"/>
  <c r="V1831" i="2" s="1"/>
  <c r="U1389" i="2"/>
  <c r="V1389" i="2" s="1"/>
  <c r="U2372" i="2"/>
  <c r="V2372" i="2" s="1"/>
  <c r="U2308" i="2"/>
  <c r="V2308" i="2" s="1"/>
  <c r="U2244" i="2"/>
  <c r="V2244" i="2" s="1"/>
  <c r="U2180" i="2"/>
  <c r="V2180" i="2" s="1"/>
  <c r="U2116" i="2"/>
  <c r="V2116" i="2" s="1"/>
  <c r="U2052" i="2"/>
  <c r="V2052" i="2" s="1"/>
  <c r="U1988" i="2"/>
  <c r="V1988" i="2" s="1"/>
  <c r="U1924" i="2"/>
  <c r="V1924" i="2" s="1"/>
  <c r="U1858" i="2"/>
  <c r="V1858" i="2" s="1"/>
  <c r="U1573" i="2"/>
  <c r="V1573" i="2" s="1"/>
  <c r="U2411" i="2"/>
  <c r="V2411" i="2" s="1"/>
  <c r="U2347" i="2"/>
  <c r="V2347" i="2" s="1"/>
  <c r="U2283" i="2"/>
  <c r="V2283" i="2" s="1"/>
  <c r="U2219" i="2"/>
  <c r="V2219" i="2" s="1"/>
  <c r="U2155" i="2"/>
  <c r="V2155" i="2" s="1"/>
  <c r="U2091" i="2"/>
  <c r="V2091" i="2" s="1"/>
  <c r="U2027" i="2"/>
  <c r="V2027" i="2" s="1"/>
  <c r="U1963" i="2"/>
  <c r="V1963" i="2" s="1"/>
  <c r="U1899" i="2"/>
  <c r="V1899" i="2" s="1"/>
  <c r="U1828" i="2"/>
  <c r="V1828" i="2" s="1"/>
  <c r="U1373" i="2"/>
  <c r="V1373" i="2" s="1"/>
  <c r="U2386" i="2"/>
  <c r="V2386" i="2" s="1"/>
  <c r="U2322" i="2"/>
  <c r="V2322" i="2" s="1"/>
  <c r="U2258" i="2"/>
  <c r="V2258" i="2" s="1"/>
  <c r="U2194" i="2"/>
  <c r="V2194" i="2" s="1"/>
  <c r="U2130" i="2"/>
  <c r="V2130" i="2" s="1"/>
  <c r="U2066" i="2"/>
  <c r="V2066" i="2" s="1"/>
  <c r="U2002" i="2"/>
  <c r="V2002" i="2" s="1"/>
  <c r="U1938" i="2"/>
  <c r="V1938" i="2" s="1"/>
  <c r="U1874" i="2"/>
  <c r="V1874" i="2" s="1"/>
  <c r="U1685" i="2"/>
  <c r="V1685" i="2" s="1"/>
  <c r="U708" i="2"/>
  <c r="V708" i="2" s="1"/>
  <c r="U2377" i="2"/>
  <c r="V2377" i="2" s="1"/>
  <c r="U2313" i="2"/>
  <c r="V2313" i="2" s="1"/>
  <c r="U2249" i="2"/>
  <c r="V2249" i="2" s="1"/>
  <c r="U2185" i="2"/>
  <c r="V2185" i="2" s="1"/>
  <c r="U2121" i="2"/>
  <c r="V2121" i="2" s="1"/>
  <c r="U2057" i="2"/>
  <c r="V2057" i="2" s="1"/>
  <c r="U1993" i="2"/>
  <c r="V1993" i="2" s="1"/>
  <c r="U1929" i="2"/>
  <c r="V1929" i="2" s="1"/>
  <c r="U1864" i="2"/>
  <c r="V1864" i="2" s="1"/>
  <c r="U1613" i="2"/>
  <c r="V1613" i="2" s="1"/>
  <c r="U1812" i="2"/>
  <c r="V1812" i="2" s="1"/>
  <c r="U1748" i="2"/>
  <c r="V1748" i="2" s="1"/>
  <c r="U1684" i="2"/>
  <c r="V1684" i="2" s="1"/>
  <c r="U1620" i="2"/>
  <c r="V1620" i="2" s="1"/>
  <c r="U1556" i="2"/>
  <c r="V1556" i="2" s="1"/>
  <c r="U1492" i="2"/>
  <c r="V1492" i="2" s="1"/>
  <c r="U1428" i="2"/>
  <c r="V1428" i="2" s="1"/>
  <c r="U1364" i="2"/>
  <c r="V1364" i="2" s="1"/>
  <c r="U1300" i="2"/>
  <c r="V1300" i="2" s="1"/>
  <c r="U1204" i="2"/>
  <c r="V1204" i="2" s="1"/>
  <c r="U700" i="2"/>
  <c r="V700" i="2" s="1"/>
  <c r="U1763" i="2"/>
  <c r="V1763" i="2" s="1"/>
  <c r="U3706" i="2"/>
  <c r="V3706" i="2" s="1"/>
  <c r="U3714" i="2"/>
  <c r="V3714" i="2" s="1"/>
  <c r="U3906" i="2"/>
  <c r="V3906" i="2" s="1"/>
  <c r="U3472" i="2"/>
  <c r="V3472" i="2" s="1"/>
  <c r="U3280" i="2"/>
  <c r="V3280" i="2" s="1"/>
  <c r="U3152" i="2"/>
  <c r="V3152" i="2" s="1"/>
  <c r="U3088" i="2"/>
  <c r="V3088" i="2" s="1"/>
  <c r="U3012" i="2"/>
  <c r="V3012" i="2" s="1"/>
  <c r="U2511" i="2"/>
  <c r="V2511" i="2" s="1"/>
  <c r="U3559" i="2"/>
  <c r="V3559" i="2" s="1"/>
  <c r="U3495" i="2"/>
  <c r="V3495" i="2" s="1"/>
  <c r="U3431" i="2"/>
  <c r="V3431" i="2" s="1"/>
  <c r="U3367" i="2"/>
  <c r="V3367" i="2" s="1"/>
  <c r="U3303" i="2"/>
  <c r="V3303" i="2" s="1"/>
  <c r="U3239" i="2"/>
  <c r="V3239" i="2" s="1"/>
  <c r="U3175" i="2"/>
  <c r="V3175" i="2" s="1"/>
  <c r="U3111" i="2"/>
  <c r="V3111" i="2" s="1"/>
  <c r="U3046" i="2"/>
  <c r="V3046" i="2" s="1"/>
  <c r="U2695" i="2"/>
  <c r="V2695" i="2" s="1"/>
  <c r="U3590" i="2"/>
  <c r="V3590" i="2" s="1"/>
  <c r="U3526" i="2"/>
  <c r="V3526" i="2" s="1"/>
  <c r="U3462" i="2"/>
  <c r="V3462" i="2" s="1"/>
  <c r="U3398" i="2"/>
  <c r="V3398" i="2" s="1"/>
  <c r="U3334" i="2"/>
  <c r="V3334" i="2" s="1"/>
  <c r="U3270" i="2"/>
  <c r="V3270" i="2" s="1"/>
  <c r="U3206" i="2"/>
  <c r="V3206" i="2" s="1"/>
  <c r="U3142" i="2"/>
  <c r="V3142" i="2" s="1"/>
  <c r="U3078" i="2"/>
  <c r="V3078" i="2" s="1"/>
  <c r="U2943" i="2"/>
  <c r="V2943" i="2" s="1"/>
  <c r="U2430" i="2"/>
  <c r="V2430" i="2" s="1"/>
  <c r="U3581" i="2"/>
  <c r="V3581" i="2" s="1"/>
  <c r="U3517" i="2"/>
  <c r="V3517" i="2" s="1"/>
  <c r="U3453" i="2"/>
  <c r="V3453" i="2" s="1"/>
  <c r="U3389" i="2"/>
  <c r="V3389" i="2" s="1"/>
  <c r="U3325" i="2"/>
  <c r="V3325" i="2" s="1"/>
  <c r="U3261" i="2"/>
  <c r="V3261" i="2" s="1"/>
  <c r="U3197" i="2"/>
  <c r="V3197" i="2" s="1"/>
  <c r="U3133" i="2"/>
  <c r="V3133" i="2" s="1"/>
  <c r="U3069" i="2"/>
  <c r="V3069" i="2" s="1"/>
  <c r="U2871" i="2"/>
  <c r="V2871" i="2" s="1"/>
  <c r="U2000" i="2"/>
  <c r="V2000" i="2" s="1"/>
  <c r="U3580" i="2"/>
  <c r="V3580" i="2" s="1"/>
  <c r="U3516" i="2"/>
  <c r="V3516" i="2" s="1"/>
  <c r="U3452" i="2"/>
  <c r="V3452" i="2" s="1"/>
  <c r="U3388" i="2"/>
  <c r="V3388" i="2" s="1"/>
  <c r="U3324" i="2"/>
  <c r="V3324" i="2" s="1"/>
  <c r="U3260" i="2"/>
  <c r="V3260" i="2" s="1"/>
  <c r="U3196" i="2"/>
  <c r="V3196" i="2" s="1"/>
  <c r="U3132" i="2"/>
  <c r="V3132" i="2" s="1"/>
  <c r="U3068" i="2"/>
  <c r="V3068" i="2" s="1"/>
  <c r="U2863" i="2"/>
  <c r="V2863" i="2" s="1"/>
  <c r="U1936" i="2"/>
  <c r="V1936" i="2" s="1"/>
  <c r="U3579" i="2"/>
  <c r="V3579" i="2" s="1"/>
  <c r="U3515" i="2"/>
  <c r="V3515" i="2" s="1"/>
  <c r="U3451" i="2"/>
  <c r="V3451" i="2" s="1"/>
  <c r="U3387" i="2"/>
  <c r="V3387" i="2" s="1"/>
  <c r="U3323" i="2"/>
  <c r="V3323" i="2" s="1"/>
  <c r="U3259" i="2"/>
  <c r="V3259" i="2" s="1"/>
  <c r="U3195" i="2"/>
  <c r="V3195" i="2" s="1"/>
  <c r="U3131" i="2"/>
  <c r="V3131" i="2" s="1"/>
  <c r="U3067" i="2"/>
  <c r="V3067" i="2" s="1"/>
  <c r="U2855" i="2"/>
  <c r="V2855" i="2" s="1"/>
  <c r="U1872" i="2"/>
  <c r="V1872" i="2" s="1"/>
  <c r="U3618" i="2"/>
  <c r="V3618" i="2" s="1"/>
  <c r="U3554" i="2"/>
  <c r="V3554" i="2" s="1"/>
  <c r="U3490" i="2"/>
  <c r="V3490" i="2" s="1"/>
  <c r="U3426" i="2"/>
  <c r="V3426" i="2" s="1"/>
  <c r="U3362" i="2"/>
  <c r="V3362" i="2" s="1"/>
  <c r="U3298" i="2"/>
  <c r="V3298" i="2" s="1"/>
  <c r="U3234" i="2"/>
  <c r="V3234" i="2" s="1"/>
  <c r="U3170" i="2"/>
  <c r="V3170" i="2" s="1"/>
  <c r="U3106" i="2"/>
  <c r="V3106" i="2" s="1"/>
  <c r="U3041" i="2"/>
  <c r="V3041" i="2" s="1"/>
  <c r="U2655" i="2"/>
  <c r="V2655" i="2" s="1"/>
  <c r="U2990" i="2"/>
  <c r="V2990" i="2" s="1"/>
  <c r="U2926" i="2"/>
  <c r="V2926" i="2" s="1"/>
  <c r="U2862" i="2"/>
  <c r="V2862" i="2" s="1"/>
  <c r="U2798" i="2"/>
  <c r="V2798" i="2" s="1"/>
  <c r="U2734" i="2"/>
  <c r="V2734" i="2" s="1"/>
  <c r="U2670" i="2"/>
  <c r="V2670" i="2" s="1"/>
  <c r="U2606" i="2"/>
  <c r="V2606" i="2" s="1"/>
  <c r="U2542" i="2"/>
  <c r="V2542" i="2" s="1"/>
  <c r="U2478" i="2"/>
  <c r="V2478" i="2" s="1"/>
  <c r="U2406" i="2"/>
  <c r="V2406" i="2" s="1"/>
  <c r="U1928" i="2"/>
  <c r="V1928" i="2" s="1"/>
  <c r="U2957" i="2"/>
  <c r="V2957" i="2" s="1"/>
  <c r="U2893" i="2"/>
  <c r="V2893" i="2" s="1"/>
  <c r="U2829" i="2"/>
  <c r="V2829" i="2" s="1"/>
  <c r="U2765" i="2"/>
  <c r="V2765" i="2" s="1"/>
  <c r="U2701" i="2"/>
  <c r="V2701" i="2" s="1"/>
  <c r="U2637" i="2"/>
  <c r="V2637" i="2" s="1"/>
  <c r="U2573" i="2"/>
  <c r="V2573" i="2" s="1"/>
  <c r="U2509" i="2"/>
  <c r="V2509" i="2" s="1"/>
  <c r="U2445" i="2"/>
  <c r="V2445" i="2" s="1"/>
  <c r="U2176" i="2"/>
  <c r="V2176" i="2" s="1"/>
  <c r="U2996" i="2"/>
  <c r="V2996" i="2" s="1"/>
  <c r="U2932" i="2"/>
  <c r="V2932" i="2" s="1"/>
  <c r="U2868" i="2"/>
  <c r="V2868" i="2" s="1"/>
  <c r="U2804" i="2"/>
  <c r="V2804" i="2" s="1"/>
  <c r="U2740" i="2"/>
  <c r="V2740" i="2" s="1"/>
  <c r="U2676" i="2"/>
  <c r="V2676" i="2" s="1"/>
  <c r="U2612" i="2"/>
  <c r="V2612" i="2" s="1"/>
  <c r="U2548" i="2"/>
  <c r="V2548" i="2" s="1"/>
  <c r="U2484" i="2"/>
  <c r="V2484" i="2" s="1"/>
  <c r="U2415" i="2"/>
  <c r="V2415" i="2" s="1"/>
  <c r="U1976" i="2"/>
  <c r="V1976" i="2" s="1"/>
  <c r="U2995" i="2"/>
  <c r="V2995" i="2" s="1"/>
  <c r="U2931" i="2"/>
  <c r="V2931" i="2" s="1"/>
  <c r="U2867" i="2"/>
  <c r="V2867" i="2" s="1"/>
  <c r="U2803" i="2"/>
  <c r="V2803" i="2" s="1"/>
  <c r="U2739" i="2"/>
  <c r="V2739" i="2" s="1"/>
  <c r="U2675" i="2"/>
  <c r="V2675" i="2" s="1"/>
  <c r="U2611" i="2"/>
  <c r="V2611" i="2" s="1"/>
  <c r="U2547" i="2"/>
  <c r="V2547" i="2" s="1"/>
  <c r="U2483" i="2"/>
  <c r="V2483" i="2" s="1"/>
  <c r="U2414" i="2"/>
  <c r="V2414" i="2" s="1"/>
  <c r="U1968" i="2"/>
  <c r="V1968" i="2" s="1"/>
  <c r="U2994" i="2"/>
  <c r="V2994" i="2" s="1"/>
  <c r="U2930" i="2"/>
  <c r="V2930" i="2" s="1"/>
  <c r="U2866" i="2"/>
  <c r="V2866" i="2" s="1"/>
  <c r="U2802" i="2"/>
  <c r="V2802" i="2" s="1"/>
  <c r="U2738" i="2"/>
  <c r="V2738" i="2" s="1"/>
  <c r="U2674" i="2"/>
  <c r="V2674" i="2" s="1"/>
  <c r="U2610" i="2"/>
  <c r="V2610" i="2" s="1"/>
  <c r="U2546" i="2"/>
  <c r="V2546" i="2" s="1"/>
  <c r="U2482" i="2"/>
  <c r="V2482" i="2" s="1"/>
  <c r="U2413" i="2"/>
  <c r="V2413" i="2" s="1"/>
  <c r="U1960" i="2"/>
  <c r="V1960" i="2" s="1"/>
  <c r="U3001" i="2"/>
  <c r="V3001" i="2" s="1"/>
  <c r="U2937" i="2"/>
  <c r="V2937" i="2" s="1"/>
  <c r="U2873" i="2"/>
  <c r="V2873" i="2" s="1"/>
  <c r="U2809" i="2"/>
  <c r="V2809" i="2" s="1"/>
  <c r="U2745" i="2"/>
  <c r="V2745" i="2" s="1"/>
  <c r="U2681" i="2"/>
  <c r="V2681" i="2" s="1"/>
  <c r="U2617" i="2"/>
  <c r="V2617" i="2" s="1"/>
  <c r="U2553" i="2"/>
  <c r="V2553" i="2" s="1"/>
  <c r="U2489" i="2"/>
  <c r="V2489" i="2" s="1"/>
  <c r="U2423" i="2"/>
  <c r="V2423" i="2" s="1"/>
  <c r="U2016" i="2"/>
  <c r="V2016" i="2" s="1"/>
  <c r="U3024" i="2"/>
  <c r="V3024" i="2" s="1"/>
  <c r="U2960" i="2"/>
  <c r="V2960" i="2" s="1"/>
  <c r="U2896" i="2"/>
  <c r="V2896" i="2" s="1"/>
  <c r="U2832" i="2"/>
  <c r="V2832" i="2" s="1"/>
  <c r="U2768" i="2"/>
  <c r="V2768" i="2" s="1"/>
  <c r="U2704" i="2"/>
  <c r="V2704" i="2" s="1"/>
  <c r="U2640" i="2"/>
  <c r="V2640" i="2" s="1"/>
  <c r="U2576" i="2"/>
  <c r="V2576" i="2" s="1"/>
  <c r="U2512" i="2"/>
  <c r="V2512" i="2" s="1"/>
  <c r="U2448" i="2"/>
  <c r="V2448" i="2" s="1"/>
  <c r="U2200" i="2"/>
  <c r="V2200" i="2" s="1"/>
  <c r="U2391" i="2"/>
  <c r="V2391" i="2" s="1"/>
  <c r="U2327" i="2"/>
  <c r="V2327" i="2" s="1"/>
  <c r="U2263" i="2"/>
  <c r="V2263" i="2" s="1"/>
  <c r="U2199" i="2"/>
  <c r="V2199" i="2" s="1"/>
  <c r="U2135" i="2"/>
  <c r="V2135" i="2" s="1"/>
  <c r="U2071" i="2"/>
  <c r="V2071" i="2" s="1"/>
  <c r="U2007" i="2"/>
  <c r="V2007" i="2" s="1"/>
  <c r="U1943" i="2"/>
  <c r="V1943" i="2" s="1"/>
  <c r="U1879" i="2"/>
  <c r="V1879" i="2" s="1"/>
  <c r="U1725" i="2"/>
  <c r="V1725" i="2" s="1"/>
  <c r="U1028" i="2"/>
  <c r="V1028" i="2" s="1"/>
  <c r="U2318" i="2"/>
  <c r="V2318" i="2" s="1"/>
  <c r="U2254" i="2"/>
  <c r="V2254" i="2" s="1"/>
  <c r="U2190" i="2"/>
  <c r="V2190" i="2" s="1"/>
  <c r="U2126" i="2"/>
  <c r="V2126" i="2" s="1"/>
  <c r="U2062" i="2"/>
  <c r="V2062" i="2" s="1"/>
  <c r="U1998" i="2"/>
  <c r="V1998" i="2" s="1"/>
  <c r="U1934" i="2"/>
  <c r="V1934" i="2" s="1"/>
  <c r="U1869" i="2"/>
  <c r="V1869" i="2" s="1"/>
  <c r="U1653" i="2"/>
  <c r="V1653" i="2" s="1"/>
  <c r="U2405" i="2"/>
  <c r="V2405" i="2" s="1"/>
  <c r="U2341" i="2"/>
  <c r="V2341" i="2" s="1"/>
  <c r="U2277" i="2"/>
  <c r="V2277" i="2" s="1"/>
  <c r="U2213" i="2"/>
  <c r="V2213" i="2" s="1"/>
  <c r="U2149" i="2"/>
  <c r="V2149" i="2" s="1"/>
  <c r="U2085" i="2"/>
  <c r="V2085" i="2" s="1"/>
  <c r="U2021" i="2"/>
  <c r="V2021" i="2" s="1"/>
  <c r="U1957" i="2"/>
  <c r="V1957" i="2" s="1"/>
  <c r="U1893" i="2"/>
  <c r="V1893" i="2" s="1"/>
  <c r="U1819" i="2"/>
  <c r="V1819" i="2" s="1"/>
  <c r="U1325" i="2"/>
  <c r="V1325" i="2" s="1"/>
  <c r="U2364" i="2"/>
  <c r="V2364" i="2" s="1"/>
  <c r="U2300" i="2"/>
  <c r="V2300" i="2" s="1"/>
  <c r="U2236" i="2"/>
  <c r="V2236" i="2" s="1"/>
  <c r="U2172" i="2"/>
  <c r="V2172" i="2" s="1"/>
  <c r="U2108" i="2"/>
  <c r="V2108" i="2" s="1"/>
  <c r="U2044" i="2"/>
  <c r="V2044" i="2" s="1"/>
  <c r="U1980" i="2"/>
  <c r="V1980" i="2" s="1"/>
  <c r="U1916" i="2"/>
  <c r="V1916" i="2" s="1"/>
  <c r="U1849" i="2"/>
  <c r="V1849" i="2" s="1"/>
  <c r="U1509" i="2"/>
  <c r="V1509" i="2" s="1"/>
  <c r="U2403" i="2"/>
  <c r="V2403" i="2" s="1"/>
  <c r="U2339" i="2"/>
  <c r="V2339" i="2" s="1"/>
  <c r="U2275" i="2"/>
  <c r="V2275" i="2" s="1"/>
  <c r="U2211" i="2"/>
  <c r="V2211" i="2" s="1"/>
  <c r="U2147" i="2"/>
  <c r="V2147" i="2" s="1"/>
  <c r="U2083" i="2"/>
  <c r="V2083" i="2" s="1"/>
  <c r="U2019" i="2"/>
  <c r="V2019" i="2" s="1"/>
  <c r="U1955" i="2"/>
  <c r="V1955" i="2" s="1"/>
  <c r="U1891" i="2"/>
  <c r="V1891" i="2" s="1"/>
  <c r="U1813" i="2"/>
  <c r="V1813" i="2" s="1"/>
  <c r="U1309" i="2"/>
  <c r="V1309" i="2" s="1"/>
  <c r="U2378" i="2"/>
  <c r="V2378" i="2" s="1"/>
  <c r="U2314" i="2"/>
  <c r="V2314" i="2" s="1"/>
  <c r="U2250" i="2"/>
  <c r="V2250" i="2" s="1"/>
  <c r="U2186" i="2"/>
  <c r="V2186" i="2" s="1"/>
  <c r="U2122" i="2"/>
  <c r="V2122" i="2" s="1"/>
  <c r="U2058" i="2"/>
  <c r="V2058" i="2" s="1"/>
  <c r="U1994" i="2"/>
  <c r="V1994" i="2" s="1"/>
  <c r="U1930" i="2"/>
  <c r="V1930" i="2" s="1"/>
  <c r="U1865" i="2"/>
  <c r="V1865" i="2" s="1"/>
  <c r="U1621" i="2"/>
  <c r="V1621" i="2" s="1"/>
  <c r="U2433" i="2"/>
  <c r="V2433" i="2" s="1"/>
  <c r="U2369" i="2"/>
  <c r="V2369" i="2" s="1"/>
  <c r="U2305" i="2"/>
  <c r="V2305" i="2" s="1"/>
  <c r="U2241" i="2"/>
  <c r="V2241" i="2" s="1"/>
  <c r="U2177" i="2"/>
  <c r="V2177" i="2" s="1"/>
  <c r="U2113" i="2"/>
  <c r="V2113" i="2" s="1"/>
  <c r="U2049" i="2"/>
  <c r="V2049" i="2" s="1"/>
  <c r="U1985" i="2"/>
  <c r="V1985" i="2" s="1"/>
  <c r="U1921" i="2"/>
  <c r="V1921" i="2" s="1"/>
  <c r="U1855" i="2"/>
  <c r="V1855" i="2" s="1"/>
  <c r="U1549" i="2"/>
  <c r="V1549" i="2" s="1"/>
  <c r="U1804" i="2"/>
  <c r="V1804" i="2" s="1"/>
  <c r="U1740" i="2"/>
  <c r="V1740" i="2" s="1"/>
  <c r="U1676" i="2"/>
  <c r="V1676" i="2" s="1"/>
  <c r="U1612" i="2"/>
  <c r="V1612" i="2" s="1"/>
  <c r="U1548" i="2"/>
  <c r="V1548" i="2" s="1"/>
  <c r="U1484" i="2"/>
  <c r="V1484" i="2" s="1"/>
  <c r="U1420" i="2"/>
  <c r="V1420" i="2" s="1"/>
  <c r="U1356" i="2"/>
  <c r="V1356" i="2" s="1"/>
  <c r="U1292" i="2"/>
  <c r="V1292" i="2" s="1"/>
  <c r="U1148" i="2"/>
  <c r="V1148" i="2" s="1"/>
  <c r="U450" i="2"/>
  <c r="V450" i="2" s="1"/>
  <c r="U1755" i="2"/>
  <c r="V1755" i="2" s="1"/>
  <c r="U1691" i="2"/>
  <c r="V1691" i="2" s="1"/>
  <c r="U1627" i="2"/>
  <c r="V1627" i="2" s="1"/>
  <c r="U1563" i="2"/>
  <c r="V1563" i="2" s="1"/>
  <c r="U1499" i="2"/>
  <c r="V1499" i="2" s="1"/>
  <c r="U1435" i="2"/>
  <c r="V1435" i="2" s="1"/>
  <c r="U1371" i="2"/>
  <c r="V1371" i="2" s="1"/>
  <c r="U1307" i="2"/>
  <c r="V1307" i="2" s="1"/>
  <c r="U1220" i="2"/>
  <c r="V1220" i="2" s="1"/>
  <c r="U756" i="2"/>
  <c r="V756" i="2" s="1"/>
  <c r="U1084" i="2"/>
  <c r="V1084" i="2" s="1"/>
  <c r="U1811" i="2"/>
  <c r="V1811" i="2" s="1"/>
  <c r="U1747" i="2"/>
  <c r="V1747" i="2" s="1"/>
  <c r="U1683" i="2"/>
  <c r="V1683" i="2" s="1"/>
  <c r="U1619" i="2"/>
  <c r="V1619" i="2" s="1"/>
  <c r="U1555" i="2"/>
  <c r="V1555" i="2" s="1"/>
  <c r="U1491" i="2"/>
  <c r="V1491" i="2" s="1"/>
  <c r="U1427" i="2"/>
  <c r="V1427" i="2" s="1"/>
  <c r="U1363" i="2"/>
  <c r="V1363" i="2" s="1"/>
  <c r="U1299" i="2"/>
  <c r="V1299" i="2" s="1"/>
  <c r="U1201" i="2"/>
  <c r="V1201" i="2" s="1"/>
  <c r="U692" i="2"/>
  <c r="V692" i="2" s="1"/>
  <c r="U1754" i="2"/>
  <c r="V1754" i="2" s="1"/>
  <c r="U1690" i="2"/>
  <c r="V1690" i="2" s="1"/>
  <c r="U1626" i="2"/>
  <c r="V1626" i="2" s="1"/>
  <c r="U1562" i="2"/>
  <c r="V1562" i="2" s="1"/>
  <c r="U1498" i="2"/>
  <c r="V1498" i="2" s="1"/>
  <c r="U1434" i="2"/>
  <c r="V1434" i="2" s="1"/>
  <c r="U1370" i="2"/>
  <c r="V1370" i="2" s="1"/>
  <c r="U1306" i="2"/>
  <c r="V1306" i="2" s="1"/>
  <c r="U1219" i="2"/>
  <c r="V1219" i="2" s="1"/>
  <c r="U748" i="2"/>
  <c r="V748" i="2" s="1"/>
  <c r="U1793" i="2"/>
  <c r="V1793" i="2" s="1"/>
  <c r="U1729" i="2"/>
  <c r="V1729" i="2" s="1"/>
  <c r="U1665" i="2"/>
  <c r="V1665" i="2" s="1"/>
  <c r="U1601" i="2"/>
  <c r="V1601" i="2" s="1"/>
  <c r="U1537" i="2"/>
  <c r="V1537" i="2" s="1"/>
  <c r="U1473" i="2"/>
  <c r="V1473" i="2" s="1"/>
  <c r="U1409" i="2"/>
  <c r="V1409" i="2" s="1"/>
  <c r="U1345" i="2"/>
  <c r="V1345" i="2" s="1"/>
  <c r="U1280" i="2"/>
  <c r="V1280" i="2" s="1"/>
  <c r="U1060" i="2"/>
  <c r="V1060" i="2" s="1"/>
  <c r="U1824" i="2"/>
  <c r="V1824" i="2" s="1"/>
  <c r="U1760" i="2"/>
  <c r="V1760" i="2" s="1"/>
  <c r="U1696" i="2"/>
  <c r="V1696" i="2" s="1"/>
  <c r="U1632" i="2"/>
  <c r="V1632" i="2" s="1"/>
  <c r="U1568" i="2"/>
  <c r="V1568" i="2" s="1"/>
  <c r="U1504" i="2"/>
  <c r="V1504" i="2" s="1"/>
  <c r="U1440" i="2"/>
  <c r="V1440" i="2" s="1"/>
  <c r="U1376" i="2"/>
  <c r="V1376" i="2" s="1"/>
  <c r="U1312" i="2"/>
  <c r="V1312" i="2" s="1"/>
  <c r="U1233" i="2"/>
  <c r="V1233" i="2" s="1"/>
  <c r="U796" i="2"/>
  <c r="V796" i="2" s="1"/>
  <c r="U1783" i="2"/>
  <c r="V1783" i="2" s="1"/>
  <c r="U1719" i="2"/>
  <c r="V1719" i="2" s="1"/>
  <c r="U1655" i="2"/>
  <c r="V1655" i="2" s="1"/>
  <c r="U1591" i="2"/>
  <c r="V1591" i="2" s="1"/>
  <c r="U1527" i="2"/>
  <c r="V1527" i="2" s="1"/>
  <c r="U1463" i="2"/>
  <c r="V1463" i="2" s="1"/>
  <c r="U1399" i="2"/>
  <c r="V1399" i="2" s="1"/>
  <c r="U1335" i="2"/>
  <c r="V1335" i="2" s="1"/>
  <c r="U1268" i="2"/>
  <c r="V1268" i="2" s="1"/>
  <c r="U980" i="2"/>
  <c r="V980" i="2" s="1"/>
  <c r="U1862" i="2"/>
  <c r="V1862" i="2" s="1"/>
  <c r="U1798" i="2"/>
  <c r="V1798" i="2" s="1"/>
  <c r="U1734" i="2"/>
  <c r="V1734" i="2" s="1"/>
  <c r="U1670" i="2"/>
  <c r="V1670" i="2" s="1"/>
  <c r="U1606" i="2"/>
  <c r="V1606" i="2" s="1"/>
  <c r="U1542" i="2"/>
  <c r="V1542" i="2" s="1"/>
  <c r="U1478" i="2"/>
  <c r="V1478" i="2" s="1"/>
  <c r="U1414" i="2"/>
  <c r="V1414" i="2" s="1"/>
  <c r="U1350" i="2"/>
  <c r="V1350" i="2" s="1"/>
  <c r="U1286" i="2"/>
  <c r="V1286" i="2" s="1"/>
  <c r="U1100" i="2"/>
  <c r="V1100" i="2" s="1"/>
  <c r="U66" i="2"/>
  <c r="V66" i="2" s="1"/>
  <c r="U1147" i="2"/>
  <c r="V1147" i="2" s="1"/>
  <c r="U1083" i="2"/>
  <c r="V1083" i="2" s="1"/>
  <c r="U1019" i="2"/>
  <c r="V1019" i="2" s="1"/>
  <c r="U955" i="2"/>
  <c r="V955" i="2" s="1"/>
  <c r="U891" i="2"/>
  <c r="V891" i="2" s="1"/>
  <c r="U827" i="2"/>
  <c r="V827" i="2" s="1"/>
  <c r="U763" i="2"/>
  <c r="V763" i="2" s="1"/>
  <c r="U699" i="2"/>
  <c r="V699" i="2" s="1"/>
  <c r="U442" i="2"/>
  <c r="V442" i="2" s="1"/>
  <c r="U1202" i="2"/>
  <c r="V1202" i="2" s="1"/>
  <c r="U1138" i="2"/>
  <c r="V1138" i="2" s="1"/>
  <c r="U1074" i="2"/>
  <c r="V1074" i="2" s="1"/>
  <c r="U1010" i="2"/>
  <c r="V1010" i="2" s="1"/>
  <c r="U946" i="2"/>
  <c r="V946" i="2" s="1"/>
  <c r="U882" i="2"/>
  <c r="V882" i="2" s="1"/>
  <c r="U818" i="2"/>
  <c r="V818" i="2" s="1"/>
  <c r="U754" i="2"/>
  <c r="V754" i="2" s="1"/>
  <c r="U690" i="2"/>
  <c r="V690" i="2" s="1"/>
  <c r="U370" i="2"/>
  <c r="V370" i="2" s="1"/>
  <c r="U1177" i="2"/>
  <c r="V1177" i="2" s="1"/>
  <c r="U1113" i="2"/>
  <c r="V1113" i="2" s="1"/>
  <c r="U1049" i="2"/>
  <c r="V1049" i="2" s="1"/>
  <c r="U985" i="2"/>
  <c r="V985" i="2" s="1"/>
  <c r="U921" i="2"/>
  <c r="V921" i="2" s="1"/>
  <c r="U857" i="2"/>
  <c r="V857" i="2" s="1"/>
  <c r="U793" i="2"/>
  <c r="V793" i="2" s="1"/>
  <c r="U729" i="2"/>
  <c r="V729" i="2" s="1"/>
  <c r="U657" i="2"/>
  <c r="V657" i="2" s="1"/>
  <c r="U170" i="2"/>
  <c r="V170" i="2" s="1"/>
  <c r="U1208" i="2"/>
  <c r="V1208" i="2" s="1"/>
  <c r="U1144" i="2"/>
  <c r="V1144" i="2" s="1"/>
  <c r="U1080" i="2"/>
  <c r="V1080" i="2" s="1"/>
  <c r="U1016" i="2"/>
  <c r="V1016" i="2" s="1"/>
  <c r="U952" i="2"/>
  <c r="V952" i="2" s="1"/>
  <c r="U888" i="2"/>
  <c r="V888" i="2" s="1"/>
  <c r="U824" i="2"/>
  <c r="V824" i="2" s="1"/>
  <c r="U760" i="2"/>
  <c r="V760" i="2" s="1"/>
  <c r="U696" i="2"/>
  <c r="V696" i="2" s="1"/>
  <c r="U418" i="2"/>
  <c r="V418" i="2" s="1"/>
  <c r="U1247" i="2"/>
  <c r="V1247" i="2" s="1"/>
  <c r="U1183" i="2"/>
  <c r="V1183" i="2" s="1"/>
  <c r="U1119" i="2"/>
  <c r="V1119" i="2" s="1"/>
  <c r="U1055" i="2"/>
  <c r="V1055" i="2" s="1"/>
  <c r="U991" i="2"/>
  <c r="V991" i="2" s="1"/>
  <c r="U927" i="2"/>
  <c r="V927" i="2" s="1"/>
  <c r="U863" i="2"/>
  <c r="V863" i="2" s="1"/>
  <c r="U799" i="2"/>
  <c r="V799" i="2" s="1"/>
  <c r="U735" i="2"/>
  <c r="V735" i="2" s="1"/>
  <c r="U668" i="2"/>
  <c r="V668" i="2" s="1"/>
  <c r="U218" i="2"/>
  <c r="V218" i="2" s="1"/>
  <c r="U1222" i="2"/>
  <c r="V1222" i="2" s="1"/>
  <c r="U1158" i="2"/>
  <c r="V1158" i="2" s="1"/>
  <c r="U1094" i="2"/>
  <c r="V1094" i="2" s="1"/>
  <c r="U1030" i="2"/>
  <c r="V1030" i="2" s="1"/>
  <c r="U966" i="2"/>
  <c r="V966" i="2" s="1"/>
  <c r="U902" i="2"/>
  <c r="V902" i="2" s="1"/>
  <c r="U838" i="2"/>
  <c r="V838" i="2" s="1"/>
  <c r="U774" i="2"/>
  <c r="V774" i="2" s="1"/>
  <c r="U710" i="2"/>
  <c r="V710" i="2" s="1"/>
  <c r="U530" i="2"/>
  <c r="V530" i="2" s="1"/>
  <c r="U18" i="2"/>
  <c r="V18" i="2" s="1"/>
  <c r="U1229" i="2"/>
  <c r="V1229" i="2" s="1"/>
  <c r="U1165" i="2"/>
  <c r="V1165" i="2" s="1"/>
  <c r="U1101" i="2"/>
  <c r="V1101" i="2" s="1"/>
  <c r="U1037" i="2"/>
  <c r="V1037" i="2" s="1"/>
  <c r="U973" i="2"/>
  <c r="V973" i="2" s="1"/>
  <c r="U909" i="2"/>
  <c r="V909" i="2" s="1"/>
  <c r="U845" i="2"/>
  <c r="V845" i="2" s="1"/>
  <c r="U781" i="2"/>
  <c r="V781" i="2" s="1"/>
  <c r="U717" i="2"/>
  <c r="V717" i="2" s="1"/>
  <c r="U586" i="2"/>
  <c r="V586" i="2" s="1"/>
  <c r="U74" i="2"/>
  <c r="V74" i="2" s="1"/>
  <c r="U601" i="2"/>
  <c r="V601" i="2" s="1"/>
  <c r="U537" i="2"/>
  <c r="V537" i="2" s="1"/>
  <c r="U473" i="2"/>
  <c r="V473" i="2" s="1"/>
  <c r="U409" i="2"/>
  <c r="V409" i="2" s="1"/>
  <c r="U345" i="2"/>
  <c r="V345" i="2" s="1"/>
  <c r="U281" i="2"/>
  <c r="V281" i="2" s="1"/>
  <c r="U217" i="2"/>
  <c r="V217" i="2" s="1"/>
  <c r="U153" i="2"/>
  <c r="V153" i="2" s="1"/>
  <c r="U89" i="2"/>
  <c r="V89" i="2" s="1"/>
  <c r="U25" i="2"/>
  <c r="V25" i="2" s="1"/>
  <c r="U592" i="2"/>
  <c r="V592" i="2" s="1"/>
  <c r="U528" i="2"/>
  <c r="V528" i="2" s="1"/>
  <c r="U464" i="2"/>
  <c r="V464" i="2" s="1"/>
  <c r="U400" i="2"/>
  <c r="V400" i="2" s="1"/>
  <c r="U336" i="2"/>
  <c r="V336" i="2" s="1"/>
  <c r="U272" i="2"/>
  <c r="V272" i="2" s="1"/>
  <c r="U208" i="2"/>
  <c r="V208" i="2" s="1"/>
  <c r="U144" i="2"/>
  <c r="V144" i="2" s="1"/>
  <c r="U80" i="2"/>
  <c r="V80" i="2" s="1"/>
  <c r="U16" i="2"/>
  <c r="V16" i="2" s="1"/>
  <c r="U607" i="2"/>
  <c r="V607" i="2" s="1"/>
  <c r="U543" i="2"/>
  <c r="V543" i="2" s="1"/>
  <c r="U479" i="2"/>
  <c r="V479" i="2" s="1"/>
  <c r="U415" i="2"/>
  <c r="V415" i="2" s="1"/>
  <c r="U351" i="2"/>
  <c r="V351" i="2" s="1"/>
  <c r="U287" i="2"/>
  <c r="V287" i="2" s="1"/>
  <c r="U223" i="2"/>
  <c r="V223" i="2" s="1"/>
  <c r="U159" i="2"/>
  <c r="V159" i="2" s="1"/>
  <c r="U95" i="2"/>
  <c r="V95" i="2" s="1"/>
  <c r="U31" i="2"/>
  <c r="V31" i="2" s="1"/>
  <c r="U630" i="2"/>
  <c r="V630" i="2" s="1"/>
  <c r="U566" i="2"/>
  <c r="V566" i="2" s="1"/>
  <c r="U502" i="2"/>
  <c r="V502" i="2" s="1"/>
  <c r="U438" i="2"/>
  <c r="V438" i="2" s="1"/>
  <c r="U374" i="2"/>
  <c r="V374" i="2" s="1"/>
  <c r="U310" i="2"/>
  <c r="V310" i="2" s="1"/>
  <c r="U246" i="2"/>
  <c r="V246" i="2" s="1"/>
  <c r="U182" i="2"/>
  <c r="V182" i="2" s="1"/>
  <c r="U118" i="2"/>
  <c r="V118" i="2" s="1"/>
  <c r="U54" i="2"/>
  <c r="V54" i="2" s="1"/>
  <c r="U669" i="2"/>
  <c r="V669" i="2" s="1"/>
  <c r="U605" i="2"/>
  <c r="V605" i="2" s="1"/>
  <c r="U541" i="2"/>
  <c r="V541" i="2" s="1"/>
  <c r="U477" i="2"/>
  <c r="V477" i="2" s="1"/>
  <c r="U413" i="2"/>
  <c r="V413" i="2" s="1"/>
  <c r="U349" i="2"/>
  <c r="V349" i="2" s="1"/>
  <c r="U285" i="2"/>
  <c r="V285" i="2" s="1"/>
  <c r="U221" i="2"/>
  <c r="V221" i="2" s="1"/>
  <c r="U157" i="2"/>
  <c r="V157" i="2" s="1"/>
  <c r="U93" i="2"/>
  <c r="V93" i="2" s="1"/>
  <c r="U29" i="2"/>
  <c r="V29" i="2" s="1"/>
  <c r="U628" i="2"/>
  <c r="V628" i="2" s="1"/>
  <c r="U564" i="2"/>
  <c r="V564" i="2" s="1"/>
  <c r="U500" i="2"/>
  <c r="V500" i="2" s="1"/>
  <c r="U436" i="2"/>
  <c r="V436" i="2" s="1"/>
  <c r="U372" i="2"/>
  <c r="V372" i="2" s="1"/>
  <c r="U308" i="2"/>
  <c r="V308" i="2" s="1"/>
  <c r="U244" i="2"/>
  <c r="V244" i="2" s="1"/>
  <c r="U180" i="2"/>
  <c r="V180" i="2" s="1"/>
  <c r="U116" i="2"/>
  <c r="V116" i="2" s="1"/>
  <c r="U52" i="2"/>
  <c r="V52" i="2" s="1"/>
  <c r="U667" i="2"/>
  <c r="V667" i="2" s="1"/>
  <c r="U603" i="2"/>
  <c r="V603" i="2" s="1"/>
  <c r="U539" i="2"/>
  <c r="V539" i="2" s="1"/>
  <c r="U475" i="2"/>
  <c r="V475" i="2" s="1"/>
  <c r="U411" i="2"/>
  <c r="V411" i="2" s="1"/>
  <c r="U347" i="2"/>
  <c r="V347" i="2" s="1"/>
  <c r="U283" i="2"/>
  <c r="V283" i="2" s="1"/>
  <c r="U219" i="2"/>
  <c r="V219" i="2" s="1"/>
  <c r="U155" i="2"/>
  <c r="V155" i="2" s="1"/>
  <c r="U91" i="2"/>
  <c r="V91" i="2" s="1"/>
  <c r="U27" i="2"/>
  <c r="V27" i="2" s="1"/>
  <c r="U3273" i="2"/>
  <c r="V3273" i="2" s="1"/>
  <c r="U3647" i="2"/>
  <c r="V3647" i="2" s="1"/>
  <c r="U3715" i="2"/>
  <c r="V3715" i="2" s="1"/>
  <c r="U3779" i="2"/>
  <c r="V3779" i="2" s="1"/>
  <c r="U3843" i="2"/>
  <c r="V3843" i="2" s="1"/>
  <c r="U3907" i="2"/>
  <c r="V3907" i="2" s="1"/>
  <c r="U3153" i="2"/>
  <c r="V3153" i="2" s="1"/>
  <c r="U3624" i="2"/>
  <c r="V3624" i="2" s="1"/>
  <c r="U3700" i="2"/>
  <c r="V3700" i="2" s="1"/>
  <c r="U3764" i="2"/>
  <c r="V3764" i="2" s="1"/>
  <c r="U3828" i="2"/>
  <c r="V3828" i="2" s="1"/>
  <c r="U3892" i="2"/>
  <c r="V3892" i="2" s="1"/>
  <c r="U3029" i="2"/>
  <c r="V3029" i="2" s="1"/>
  <c r="U3545" i="2"/>
  <c r="V3545" i="2" s="1"/>
  <c r="U3685" i="2"/>
  <c r="V3685" i="2" s="1"/>
  <c r="U3749" i="2"/>
  <c r="V3749" i="2" s="1"/>
  <c r="U3813" i="2"/>
  <c r="V3813" i="2" s="1"/>
  <c r="U3877" i="2"/>
  <c r="V3877" i="2" s="1"/>
  <c r="U3941" i="2"/>
  <c r="V3941" i="2" s="1"/>
  <c r="U3425" i="2"/>
  <c r="V3425" i="2" s="1"/>
  <c r="U3669" i="2"/>
  <c r="V3669" i="2" s="1"/>
  <c r="U3734" i="2"/>
  <c r="V3734" i="2" s="1"/>
  <c r="U3798" i="2"/>
  <c r="V3798" i="2" s="1"/>
  <c r="U3862" i="2"/>
  <c r="V3862" i="2" s="1"/>
  <c r="U3926" i="2"/>
  <c r="V3926" i="2" s="1"/>
  <c r="U3305" i="2"/>
  <c r="V3305" i="2" s="1"/>
  <c r="U3652" i="2"/>
  <c r="V3652" i="2" s="1"/>
  <c r="U3719" i="2"/>
  <c r="V3719" i="2" s="1"/>
  <c r="U3783" i="2"/>
  <c r="V3783" i="2" s="1"/>
  <c r="U3847" i="2"/>
  <c r="V3847" i="2" s="1"/>
  <c r="U3911" i="2"/>
  <c r="V3911" i="2" s="1"/>
  <c r="U3185" i="2"/>
  <c r="V3185" i="2" s="1"/>
  <c r="U3632" i="2"/>
  <c r="V3632" i="2" s="1"/>
  <c r="U3704" i="2"/>
  <c r="V3704" i="2" s="1"/>
  <c r="U3768" i="2"/>
  <c r="V3768" i="2" s="1"/>
  <c r="U3832" i="2"/>
  <c r="V3832" i="2" s="1"/>
  <c r="U3896" i="2"/>
  <c r="V3896" i="2" s="1"/>
  <c r="U3129" i="2"/>
  <c r="V3129" i="2" s="1"/>
  <c r="U3617" i="2"/>
  <c r="V3617" i="2" s="1"/>
  <c r="U3697" i="2"/>
  <c r="V3697" i="2" s="1"/>
  <c r="U3761" i="2"/>
  <c r="V3761" i="2" s="1"/>
  <c r="U3825" i="2"/>
  <c r="V3825" i="2" s="1"/>
  <c r="U3889" i="2"/>
  <c r="V3889" i="2" s="1"/>
  <c r="U2839" i="2"/>
  <c r="V2839" i="2" s="1"/>
  <c r="U1274" i="2"/>
  <c r="V1274" i="2" s="1"/>
  <c r="U1020" i="2"/>
  <c r="V1020" i="2" s="1"/>
  <c r="U1803" i="2"/>
  <c r="V1803" i="2" s="1"/>
  <c r="U1739" i="2"/>
  <c r="V1739" i="2" s="1"/>
  <c r="U1675" i="2"/>
  <c r="V1675" i="2" s="1"/>
  <c r="U1611" i="2"/>
  <c r="V1611" i="2" s="1"/>
  <c r="U1547" i="2"/>
  <c r="V1547" i="2" s="1"/>
  <c r="U1483" i="2"/>
  <c r="V1483" i="2" s="1"/>
  <c r="U1419" i="2"/>
  <c r="V1419" i="2" s="1"/>
  <c r="U1355" i="2"/>
  <c r="V1355" i="2" s="1"/>
  <c r="U1291" i="2"/>
  <c r="V1291" i="2" s="1"/>
  <c r="U1140" i="2"/>
  <c r="V1140" i="2" s="1"/>
  <c r="U386" i="2"/>
  <c r="V386" i="2" s="1"/>
  <c r="U1746" i="2"/>
  <c r="V1746" i="2" s="1"/>
  <c r="U1682" i="2"/>
  <c r="V1682" i="2" s="1"/>
  <c r="U1618" i="2"/>
  <c r="V1618" i="2" s="1"/>
  <c r="U1554" i="2"/>
  <c r="V1554" i="2" s="1"/>
  <c r="U1490" i="2"/>
  <c r="V1490" i="2" s="1"/>
  <c r="U1426" i="2"/>
  <c r="V1426" i="2" s="1"/>
  <c r="U1362" i="2"/>
  <c r="V1362" i="2" s="1"/>
  <c r="U1298" i="2"/>
  <c r="V1298" i="2" s="1"/>
  <c r="U1196" i="2"/>
  <c r="V1196" i="2" s="1"/>
  <c r="U684" i="2"/>
  <c r="V684" i="2" s="1"/>
  <c r="U1785" i="2"/>
  <c r="V1785" i="2" s="1"/>
  <c r="U1721" i="2"/>
  <c r="V1721" i="2" s="1"/>
  <c r="U1657" i="2"/>
  <c r="V1657" i="2" s="1"/>
  <c r="U1593" i="2"/>
  <c r="V1593" i="2" s="1"/>
  <c r="U1529" i="2"/>
  <c r="V1529" i="2" s="1"/>
  <c r="U1465" i="2"/>
  <c r="V1465" i="2" s="1"/>
  <c r="U1401" i="2"/>
  <c r="V1401" i="2" s="1"/>
  <c r="U1337" i="2"/>
  <c r="V1337" i="2" s="1"/>
  <c r="U1271" i="2"/>
  <c r="V1271" i="2" s="1"/>
  <c r="U996" i="2"/>
  <c r="V996" i="2" s="1"/>
  <c r="U1816" i="2"/>
  <c r="V1816" i="2" s="1"/>
  <c r="U1752" i="2"/>
  <c r="V1752" i="2" s="1"/>
  <c r="U1688" i="2"/>
  <c r="V1688" i="2" s="1"/>
  <c r="U1624" i="2"/>
  <c r="V1624" i="2" s="1"/>
  <c r="U1560" i="2"/>
  <c r="V1560" i="2" s="1"/>
  <c r="U1496" i="2"/>
  <c r="V1496" i="2" s="1"/>
  <c r="U1432" i="2"/>
  <c r="V1432" i="2" s="1"/>
  <c r="U1368" i="2"/>
  <c r="V1368" i="2" s="1"/>
  <c r="U1304" i="2"/>
  <c r="V1304" i="2" s="1"/>
  <c r="U1217" i="2"/>
  <c r="V1217" i="2" s="1"/>
  <c r="U732" i="2"/>
  <c r="V732" i="2" s="1"/>
  <c r="U1775" i="2"/>
  <c r="V1775" i="2" s="1"/>
  <c r="U1711" i="2"/>
  <c r="V1711" i="2" s="1"/>
  <c r="U1647" i="2"/>
  <c r="V1647" i="2" s="1"/>
  <c r="U1583" i="2"/>
  <c r="V1583" i="2" s="1"/>
  <c r="U1519" i="2"/>
  <c r="V1519" i="2" s="1"/>
  <c r="U1455" i="2"/>
  <c r="V1455" i="2" s="1"/>
  <c r="U1391" i="2"/>
  <c r="V1391" i="2" s="1"/>
  <c r="U1327" i="2"/>
  <c r="V1327" i="2" s="1"/>
  <c r="U1259" i="2"/>
  <c r="V1259" i="2" s="1"/>
  <c r="U916" i="2"/>
  <c r="V916" i="2" s="1"/>
  <c r="U1854" i="2"/>
  <c r="V1854" i="2" s="1"/>
  <c r="U1790" i="2"/>
  <c r="V1790" i="2" s="1"/>
  <c r="U1726" i="2"/>
  <c r="V1726" i="2" s="1"/>
  <c r="U1662" i="2"/>
  <c r="V1662" i="2" s="1"/>
  <c r="U1598" i="2"/>
  <c r="V1598" i="2" s="1"/>
  <c r="U1534" i="2"/>
  <c r="V1534" i="2" s="1"/>
  <c r="U1470" i="2"/>
  <c r="V1470" i="2" s="1"/>
  <c r="U1406" i="2"/>
  <c r="V1406" i="2" s="1"/>
  <c r="U1342" i="2"/>
  <c r="V1342" i="2" s="1"/>
  <c r="U1276" i="2"/>
  <c r="V1276" i="2" s="1"/>
  <c r="U1036" i="2"/>
  <c r="V1036" i="2" s="1"/>
  <c r="U1203" i="2"/>
  <c r="V1203" i="2" s="1"/>
  <c r="U1139" i="2"/>
  <c r="V1139" i="2" s="1"/>
  <c r="U1075" i="2"/>
  <c r="V1075" i="2" s="1"/>
  <c r="U1011" i="2"/>
  <c r="V1011" i="2" s="1"/>
  <c r="U947" i="2"/>
  <c r="V947" i="2" s="1"/>
  <c r="U883" i="2"/>
  <c r="V883" i="2" s="1"/>
  <c r="U819" i="2"/>
  <c r="V819" i="2" s="1"/>
  <c r="U755" i="2"/>
  <c r="V755" i="2" s="1"/>
  <c r="U691" i="2"/>
  <c r="V691" i="2" s="1"/>
  <c r="U378" i="2"/>
  <c r="V378" i="2" s="1"/>
  <c r="U1194" i="2"/>
  <c r="V1194" i="2" s="1"/>
  <c r="U1130" i="2"/>
  <c r="V1130" i="2" s="1"/>
  <c r="U1066" i="2"/>
  <c r="V1066" i="2" s="1"/>
  <c r="U1002" i="2"/>
  <c r="V1002" i="2" s="1"/>
  <c r="U938" i="2"/>
  <c r="V938" i="2" s="1"/>
  <c r="U874" i="2"/>
  <c r="V874" i="2" s="1"/>
  <c r="U810" i="2"/>
  <c r="V810" i="2" s="1"/>
  <c r="U746" i="2"/>
  <c r="V746" i="2" s="1"/>
  <c r="U682" i="2"/>
  <c r="V682" i="2" s="1"/>
  <c r="U306" i="2"/>
  <c r="V306" i="2" s="1"/>
  <c r="U1169" i="2"/>
  <c r="V1169" i="2" s="1"/>
  <c r="U1105" i="2"/>
  <c r="V1105" i="2" s="1"/>
  <c r="U1041" i="2"/>
  <c r="V1041" i="2" s="1"/>
  <c r="U977" i="2"/>
  <c r="V977" i="2" s="1"/>
  <c r="U913" i="2"/>
  <c r="V913" i="2" s="1"/>
  <c r="U849" i="2"/>
  <c r="V849" i="2" s="1"/>
  <c r="U785" i="2"/>
  <c r="V785" i="2" s="1"/>
  <c r="U721" i="2"/>
  <c r="V721" i="2" s="1"/>
  <c r="U618" i="2"/>
  <c r="V618" i="2" s="1"/>
  <c r="U106" i="2"/>
  <c r="V106" i="2" s="1"/>
  <c r="U1200" i="2"/>
  <c r="V1200" i="2" s="1"/>
  <c r="U1136" i="2"/>
  <c r="V1136" i="2" s="1"/>
  <c r="U1072" i="2"/>
  <c r="V1072" i="2" s="1"/>
  <c r="U1008" i="2"/>
  <c r="V1008" i="2" s="1"/>
  <c r="U944" i="2"/>
  <c r="V944" i="2" s="1"/>
  <c r="U880" i="2"/>
  <c r="V880" i="2" s="1"/>
  <c r="U816" i="2"/>
  <c r="V816" i="2" s="1"/>
  <c r="U752" i="2"/>
  <c r="V752" i="2" s="1"/>
  <c r="U688" i="2"/>
  <c r="V688" i="2" s="1"/>
  <c r="U354" i="2"/>
  <c r="V354" i="2" s="1"/>
  <c r="U1239" i="2"/>
  <c r="V1239" i="2" s="1"/>
  <c r="U1175" i="2"/>
  <c r="V1175" i="2" s="1"/>
  <c r="U1111" i="2"/>
  <c r="V1111" i="2" s="1"/>
  <c r="U1047" i="2"/>
  <c r="V1047" i="2" s="1"/>
  <c r="U983" i="2"/>
  <c r="V983" i="2" s="1"/>
  <c r="U919" i="2"/>
  <c r="V919" i="2" s="1"/>
  <c r="U855" i="2"/>
  <c r="V855" i="2" s="1"/>
  <c r="U791" i="2"/>
  <c r="V791" i="2" s="1"/>
  <c r="U727" i="2"/>
  <c r="V727" i="2" s="1"/>
  <c r="U650" i="2"/>
  <c r="V650" i="2" s="1"/>
  <c r="U154" i="2"/>
  <c r="V154" i="2" s="1"/>
  <c r="U1214" i="2"/>
  <c r="V1214" i="2" s="1"/>
  <c r="U1150" i="2"/>
  <c r="V1150" i="2" s="1"/>
  <c r="U1086" i="2"/>
  <c r="V1086" i="2" s="1"/>
  <c r="U1022" i="2"/>
  <c r="V1022" i="2" s="1"/>
  <c r="U958" i="2"/>
  <c r="V958" i="2" s="1"/>
  <c r="U894" i="2"/>
  <c r="V894" i="2" s="1"/>
  <c r="U830" i="2"/>
  <c r="V830" i="2" s="1"/>
  <c r="U766" i="2"/>
  <c r="V766" i="2" s="1"/>
  <c r="U702" i="2"/>
  <c r="V702" i="2" s="1"/>
  <c r="U466" i="2"/>
  <c r="V466" i="2" s="1"/>
  <c r="U1285" i="2"/>
  <c r="V1285" i="2" s="1"/>
  <c r="U1221" i="2"/>
  <c r="V1221" i="2" s="1"/>
  <c r="U1157" i="2"/>
  <c r="V1157" i="2" s="1"/>
  <c r="U1093" i="2"/>
  <c r="V1093" i="2" s="1"/>
  <c r="U1029" i="2"/>
  <c r="V1029" i="2" s="1"/>
  <c r="U965" i="2"/>
  <c r="V965" i="2" s="1"/>
  <c r="U901" i="2"/>
  <c r="V901" i="2" s="1"/>
  <c r="U837" i="2"/>
  <c r="V837" i="2" s="1"/>
  <c r="U773" i="2"/>
  <c r="V773" i="2" s="1"/>
  <c r="U709" i="2"/>
  <c r="V709" i="2" s="1"/>
  <c r="U522" i="2"/>
  <c r="V522" i="2" s="1"/>
  <c r="U10" i="2"/>
  <c r="V10" i="2" s="1"/>
  <c r="U593" i="2"/>
  <c r="V593" i="2" s="1"/>
  <c r="U529" i="2"/>
  <c r="V529" i="2" s="1"/>
  <c r="U465" i="2"/>
  <c r="V465" i="2" s="1"/>
  <c r="U401" i="2"/>
  <c r="V401" i="2" s="1"/>
  <c r="U337" i="2"/>
  <c r="V337" i="2" s="1"/>
  <c r="U273" i="2"/>
  <c r="V273" i="2" s="1"/>
  <c r="U209" i="2"/>
  <c r="V209" i="2" s="1"/>
  <c r="U145" i="2"/>
  <c r="V145" i="2" s="1"/>
  <c r="U81" i="2"/>
  <c r="V81" i="2" s="1"/>
  <c r="U17" i="2"/>
  <c r="V17" i="2" s="1"/>
  <c r="U584" i="2"/>
  <c r="V584" i="2" s="1"/>
  <c r="U520" i="2"/>
  <c r="V520" i="2" s="1"/>
  <c r="U456" i="2"/>
  <c r="V456" i="2" s="1"/>
  <c r="U392" i="2"/>
  <c r="V392" i="2" s="1"/>
  <c r="U328" i="2"/>
  <c r="V328" i="2" s="1"/>
  <c r="U264" i="2"/>
  <c r="V264" i="2" s="1"/>
  <c r="U200" i="2"/>
  <c r="V200" i="2" s="1"/>
  <c r="U136" i="2"/>
  <c r="V136" i="2" s="1"/>
  <c r="U72" i="2"/>
  <c r="V72" i="2" s="1"/>
  <c r="U8" i="2"/>
  <c r="V8" i="2" s="1"/>
  <c r="U599" i="2"/>
  <c r="V599" i="2" s="1"/>
  <c r="U535" i="2"/>
  <c r="V535" i="2" s="1"/>
  <c r="U471" i="2"/>
  <c r="V471" i="2" s="1"/>
  <c r="U407" i="2"/>
  <c r="V407" i="2" s="1"/>
  <c r="U343" i="2"/>
  <c r="V343" i="2" s="1"/>
  <c r="U279" i="2"/>
  <c r="V279" i="2" s="1"/>
  <c r="U215" i="2"/>
  <c r="V215" i="2" s="1"/>
  <c r="U151" i="2"/>
  <c r="V151" i="2" s="1"/>
  <c r="U87" i="2"/>
  <c r="V87" i="2" s="1"/>
  <c r="U23" i="2"/>
  <c r="V23" i="2" s="1"/>
  <c r="U622" i="2"/>
  <c r="V622" i="2" s="1"/>
  <c r="U558" i="2"/>
  <c r="V558" i="2" s="1"/>
  <c r="U494" i="2"/>
  <c r="V494" i="2" s="1"/>
  <c r="U430" i="2"/>
  <c r="V430" i="2" s="1"/>
  <c r="U366" i="2"/>
  <c r="V366" i="2" s="1"/>
  <c r="U302" i="2"/>
  <c r="V302" i="2" s="1"/>
  <c r="U238" i="2"/>
  <c r="V238" i="2" s="1"/>
  <c r="U174" i="2"/>
  <c r="V174" i="2" s="1"/>
  <c r="U110" i="2"/>
  <c r="V110" i="2" s="1"/>
  <c r="U46" i="2"/>
  <c r="V46" i="2" s="1"/>
  <c r="U661" i="2"/>
  <c r="V661" i="2" s="1"/>
  <c r="U597" i="2"/>
  <c r="V597" i="2" s="1"/>
  <c r="U533" i="2"/>
  <c r="V533" i="2" s="1"/>
  <c r="U469" i="2"/>
  <c r="V469" i="2" s="1"/>
  <c r="U405" i="2"/>
  <c r="V405" i="2" s="1"/>
  <c r="U341" i="2"/>
  <c r="V341" i="2" s="1"/>
  <c r="U277" i="2"/>
  <c r="V277" i="2" s="1"/>
  <c r="U213" i="2"/>
  <c r="V213" i="2" s="1"/>
  <c r="U149" i="2"/>
  <c r="V149" i="2" s="1"/>
  <c r="U85" i="2"/>
  <c r="V85" i="2" s="1"/>
  <c r="U21" i="2"/>
  <c r="V21" i="2" s="1"/>
  <c r="U620" i="2"/>
  <c r="V620" i="2" s="1"/>
  <c r="U556" i="2"/>
  <c r="V556" i="2" s="1"/>
  <c r="U492" i="2"/>
  <c r="V492" i="2" s="1"/>
  <c r="U428" i="2"/>
  <c r="V428" i="2" s="1"/>
  <c r="U364" i="2"/>
  <c r="V364" i="2" s="1"/>
  <c r="U300" i="2"/>
  <c r="V300" i="2" s="1"/>
  <c r="U236" i="2"/>
  <c r="V236" i="2" s="1"/>
  <c r="U172" i="2"/>
  <c r="V172" i="2" s="1"/>
  <c r="U108" i="2"/>
  <c r="V108" i="2" s="1"/>
  <c r="U44" i="2"/>
  <c r="V44" i="2" s="1"/>
  <c r="U659" i="2"/>
  <c r="V659" i="2" s="1"/>
  <c r="U595" i="2"/>
  <c r="V595" i="2" s="1"/>
  <c r="U531" i="2"/>
  <c r="V531" i="2" s="1"/>
  <c r="U467" i="2"/>
  <c r="V467" i="2" s="1"/>
  <c r="U403" i="2"/>
  <c r="V403" i="2" s="1"/>
  <c r="U339" i="2"/>
  <c r="V339" i="2" s="1"/>
  <c r="U275" i="2"/>
  <c r="V275" i="2" s="1"/>
  <c r="U211" i="2"/>
  <c r="V211" i="2" s="1"/>
  <c r="U147" i="2"/>
  <c r="V147" i="2" s="1"/>
  <c r="U83" i="2"/>
  <c r="V83" i="2" s="1"/>
  <c r="U19" i="2"/>
  <c r="V19" i="2" s="1"/>
  <c r="U3337" i="2"/>
  <c r="V3337" i="2" s="1"/>
  <c r="U3656" i="2"/>
  <c r="V3656" i="2" s="1"/>
  <c r="U3723" i="2"/>
  <c r="V3723" i="2" s="1"/>
  <c r="U3787" i="2"/>
  <c r="V3787" i="2" s="1"/>
  <c r="U3851" i="2"/>
  <c r="V3851" i="2" s="1"/>
  <c r="U3915" i="2"/>
  <c r="V3915" i="2" s="1"/>
  <c r="U3217" i="2"/>
  <c r="V3217" i="2" s="1"/>
  <c r="U3639" i="2"/>
  <c r="V3639" i="2" s="1"/>
  <c r="U3708" i="2"/>
  <c r="V3708" i="2" s="1"/>
  <c r="U3772" i="2"/>
  <c r="V3772" i="2" s="1"/>
  <c r="U3836" i="2"/>
  <c r="V3836" i="2" s="1"/>
  <c r="U3900" i="2"/>
  <c r="V3900" i="2" s="1"/>
  <c r="U3097" i="2"/>
  <c r="V3097" i="2" s="1"/>
  <c r="U3607" i="2"/>
  <c r="V3607" i="2" s="1"/>
  <c r="U3693" i="2"/>
  <c r="V3693" i="2" s="1"/>
  <c r="U3757" i="2"/>
  <c r="V3757" i="2" s="1"/>
  <c r="U3821" i="2"/>
  <c r="V3821" i="2" s="1"/>
  <c r="U3885" i="2"/>
  <c r="V3885" i="2" s="1"/>
  <c r="U2647" i="2"/>
  <c r="V2647" i="2" s="1"/>
  <c r="U3489" i="2"/>
  <c r="V3489" i="2" s="1"/>
  <c r="U3678" i="2"/>
  <c r="V3678" i="2" s="1"/>
  <c r="U3742" i="2"/>
  <c r="V3742" i="2" s="1"/>
  <c r="U3806" i="2"/>
  <c r="V3806" i="2" s="1"/>
  <c r="U3870" i="2"/>
  <c r="V3870" i="2" s="1"/>
  <c r="U3934" i="2"/>
  <c r="V3934" i="2" s="1"/>
  <c r="U3369" i="2"/>
  <c r="V3369" i="2" s="1"/>
  <c r="U3661" i="2"/>
  <c r="V3661" i="2" s="1"/>
  <c r="U3727" i="2"/>
  <c r="V3727" i="2" s="1"/>
  <c r="U3791" i="2"/>
  <c r="V3791" i="2" s="1"/>
  <c r="U3855" i="2"/>
  <c r="V3855" i="2" s="1"/>
  <c r="U3919" i="2"/>
  <c r="V3919" i="2" s="1"/>
  <c r="U3249" i="2"/>
  <c r="V3249" i="2" s="1"/>
  <c r="U3644" i="2"/>
  <c r="V3644" i="2" s="1"/>
  <c r="U3712" i="2"/>
  <c r="V3712" i="2" s="1"/>
  <c r="U3776" i="2"/>
  <c r="V3776" i="2" s="1"/>
  <c r="U3840" i="2"/>
  <c r="V3840" i="2" s="1"/>
  <c r="U3904" i="2"/>
  <c r="V3904" i="2" s="1"/>
  <c r="U3193" i="2"/>
  <c r="V3193" i="2" s="1"/>
  <c r="U3633" i="2"/>
  <c r="V3633" i="2" s="1"/>
  <c r="U3705" i="2"/>
  <c r="V3705" i="2" s="1"/>
  <c r="U3769" i="2"/>
  <c r="V3769" i="2" s="1"/>
  <c r="U3833" i="2"/>
  <c r="V3833" i="2" s="1"/>
  <c r="U3897" i="2"/>
  <c r="V3897" i="2" s="1"/>
  <c r="U2455" i="2"/>
  <c r="V2455" i="2" s="1"/>
  <c r="U1265" i="2"/>
  <c r="V1265" i="2" s="1"/>
  <c r="U956" i="2"/>
  <c r="V956" i="2" s="1"/>
  <c r="U1795" i="2"/>
  <c r="V1795" i="2" s="1"/>
  <c r="U1731" i="2"/>
  <c r="V1731" i="2" s="1"/>
  <c r="U1667" i="2"/>
  <c r="V1667" i="2" s="1"/>
  <c r="U1603" i="2"/>
  <c r="V1603" i="2" s="1"/>
  <c r="U1539" i="2"/>
  <c r="V1539" i="2" s="1"/>
  <c r="U1475" i="2"/>
  <c r="V1475" i="2" s="1"/>
  <c r="U1411" i="2"/>
  <c r="V1411" i="2" s="1"/>
  <c r="U1347" i="2"/>
  <c r="V1347" i="2" s="1"/>
  <c r="U1282" i="2"/>
  <c r="V1282" i="2" s="1"/>
  <c r="U1076" i="2"/>
  <c r="V1076" i="2" s="1"/>
  <c r="U1802" i="2"/>
  <c r="V1802" i="2" s="1"/>
  <c r="U1738" i="2"/>
  <c r="V1738" i="2" s="1"/>
  <c r="U1674" i="2"/>
  <c r="V1674" i="2" s="1"/>
  <c r="U1610" i="2"/>
  <c r="V1610" i="2" s="1"/>
  <c r="U1546" i="2"/>
  <c r="V1546" i="2" s="1"/>
  <c r="U1482" i="2"/>
  <c r="V1482" i="2" s="1"/>
  <c r="U1418" i="2"/>
  <c r="V1418" i="2" s="1"/>
  <c r="U1354" i="2"/>
  <c r="V1354" i="2" s="1"/>
  <c r="U1290" i="2"/>
  <c r="V1290" i="2" s="1"/>
  <c r="U1132" i="2"/>
  <c r="V1132" i="2" s="1"/>
  <c r="U322" i="2"/>
  <c r="V322" i="2" s="1"/>
  <c r="U1777" i="2"/>
  <c r="V1777" i="2" s="1"/>
  <c r="U1713" i="2"/>
  <c r="V1713" i="2" s="1"/>
  <c r="U1649" i="2"/>
  <c r="V1649" i="2" s="1"/>
  <c r="U1585" i="2"/>
  <c r="V1585" i="2" s="1"/>
  <c r="U1521" i="2"/>
  <c r="V1521" i="2" s="1"/>
  <c r="U1457" i="2"/>
  <c r="V1457" i="2" s="1"/>
  <c r="U1393" i="2"/>
  <c r="V1393" i="2" s="1"/>
  <c r="U1329" i="2"/>
  <c r="V1329" i="2" s="1"/>
  <c r="U1262" i="2"/>
  <c r="V1262" i="2" s="1"/>
  <c r="U932" i="2"/>
  <c r="V932" i="2" s="1"/>
  <c r="U1808" i="2"/>
  <c r="V1808" i="2" s="1"/>
  <c r="U1744" i="2"/>
  <c r="V1744" i="2" s="1"/>
  <c r="U1680" i="2"/>
  <c r="V1680" i="2" s="1"/>
  <c r="U1616" i="2"/>
  <c r="V1616" i="2" s="1"/>
  <c r="U1552" i="2"/>
  <c r="V1552" i="2" s="1"/>
  <c r="U1488" i="2"/>
  <c r="V1488" i="2" s="1"/>
  <c r="U1424" i="2"/>
  <c r="V1424" i="2" s="1"/>
  <c r="U1360" i="2"/>
  <c r="V1360" i="2" s="1"/>
  <c r="U1296" i="2"/>
  <c r="V1296" i="2" s="1"/>
  <c r="U1180" i="2"/>
  <c r="V1180" i="2" s="1"/>
  <c r="U664" i="2"/>
  <c r="V664" i="2" s="1"/>
  <c r="U1767" i="2"/>
  <c r="V1767" i="2" s="1"/>
  <c r="U1703" i="2"/>
  <c r="V1703" i="2" s="1"/>
  <c r="U1639" i="2"/>
  <c r="V1639" i="2" s="1"/>
  <c r="U1575" i="2"/>
  <c r="V1575" i="2" s="1"/>
  <c r="U1511" i="2"/>
  <c r="V1511" i="2" s="1"/>
  <c r="U1447" i="2"/>
  <c r="V1447" i="2" s="1"/>
  <c r="U1383" i="2"/>
  <c r="V1383" i="2" s="1"/>
  <c r="U1319" i="2"/>
  <c r="V1319" i="2" s="1"/>
  <c r="U1244" i="2"/>
  <c r="V1244" i="2" s="1"/>
  <c r="U852" i="2"/>
  <c r="V852" i="2" s="1"/>
  <c r="U1846" i="2"/>
  <c r="V1846" i="2" s="1"/>
  <c r="U1782" i="2"/>
  <c r="V1782" i="2" s="1"/>
  <c r="U1718" i="2"/>
  <c r="V1718" i="2" s="1"/>
  <c r="U1654" i="2"/>
  <c r="V1654" i="2" s="1"/>
  <c r="U1590" i="2"/>
  <c r="V1590" i="2" s="1"/>
  <c r="U1526" i="2"/>
  <c r="V1526" i="2" s="1"/>
  <c r="U1462" i="2"/>
  <c r="V1462" i="2" s="1"/>
  <c r="U1398" i="2"/>
  <c r="V1398" i="2" s="1"/>
  <c r="U1334" i="2"/>
  <c r="V1334" i="2" s="1"/>
  <c r="U1267" i="2"/>
  <c r="V1267" i="2" s="1"/>
  <c r="U972" i="2"/>
  <c r="V972" i="2" s="1"/>
  <c r="U1195" i="2"/>
  <c r="V1195" i="2" s="1"/>
  <c r="U1131" i="2"/>
  <c r="V1131" i="2" s="1"/>
  <c r="U1067" i="2"/>
  <c r="V1067" i="2" s="1"/>
  <c r="U1003" i="2"/>
  <c r="V1003" i="2" s="1"/>
  <c r="U939" i="2"/>
  <c r="V939" i="2" s="1"/>
  <c r="U875" i="2"/>
  <c r="V875" i="2" s="1"/>
  <c r="U811" i="2"/>
  <c r="V811" i="2" s="1"/>
  <c r="U747" i="2"/>
  <c r="V747" i="2" s="1"/>
  <c r="U683" i="2"/>
  <c r="V683" i="2" s="1"/>
  <c r="U314" i="2"/>
  <c r="V314" i="2" s="1"/>
  <c r="U1186" i="2"/>
  <c r="V1186" i="2" s="1"/>
  <c r="U1122" i="2"/>
  <c r="V1122" i="2" s="1"/>
  <c r="U1058" i="2"/>
  <c r="V1058" i="2" s="1"/>
  <c r="U994" i="2"/>
  <c r="V994" i="2" s="1"/>
  <c r="U930" i="2"/>
  <c r="V930" i="2" s="1"/>
  <c r="U866" i="2"/>
  <c r="V866" i="2" s="1"/>
  <c r="U802" i="2"/>
  <c r="V802" i="2" s="1"/>
  <c r="U738" i="2"/>
  <c r="V738" i="2" s="1"/>
  <c r="U672" i="2"/>
  <c r="V672" i="2" s="1"/>
  <c r="U242" i="2"/>
  <c r="V242" i="2" s="1"/>
  <c r="U1161" i="2"/>
  <c r="V1161" i="2" s="1"/>
  <c r="U1097" i="2"/>
  <c r="V1097" i="2" s="1"/>
  <c r="U1033" i="2"/>
  <c r="V1033" i="2" s="1"/>
  <c r="U969" i="2"/>
  <c r="V969" i="2" s="1"/>
  <c r="U905" i="2"/>
  <c r="V905" i="2" s="1"/>
  <c r="U841" i="2"/>
  <c r="V841" i="2" s="1"/>
  <c r="U777" i="2"/>
  <c r="V777" i="2" s="1"/>
  <c r="U713" i="2"/>
  <c r="V713" i="2" s="1"/>
  <c r="U554" i="2"/>
  <c r="V554" i="2" s="1"/>
  <c r="U42" i="2"/>
  <c r="V42" i="2" s="1"/>
  <c r="U1192" i="2"/>
  <c r="V1192" i="2" s="1"/>
  <c r="U1128" i="2"/>
  <c r="V1128" i="2" s="1"/>
  <c r="U1064" i="2"/>
  <c r="V1064" i="2" s="1"/>
  <c r="U1000" i="2"/>
  <c r="V1000" i="2" s="1"/>
  <c r="U936" i="2"/>
  <c r="V936" i="2" s="1"/>
  <c r="U872" i="2"/>
  <c r="V872" i="2" s="1"/>
  <c r="U808" i="2"/>
  <c r="V808" i="2" s="1"/>
  <c r="U744" i="2"/>
  <c r="V744" i="2" s="1"/>
  <c r="U680" i="2"/>
  <c r="V680" i="2" s="1"/>
  <c r="U290" i="2"/>
  <c r="V290" i="2" s="1"/>
  <c r="U1231" i="2"/>
  <c r="V1231" i="2" s="1"/>
  <c r="U1167" i="2"/>
  <c r="V1167" i="2" s="1"/>
  <c r="U1103" i="2"/>
  <c r="V1103" i="2" s="1"/>
  <c r="U1039" i="2"/>
  <c r="V1039" i="2" s="1"/>
  <c r="U975" i="2"/>
  <c r="V975" i="2" s="1"/>
  <c r="U911" i="2"/>
  <c r="V911" i="2" s="1"/>
  <c r="U847" i="2"/>
  <c r="V847" i="2" s="1"/>
  <c r="U783" i="2"/>
  <c r="V783" i="2" s="1"/>
  <c r="U719" i="2"/>
  <c r="V719" i="2" s="1"/>
  <c r="U602" i="2"/>
  <c r="V602" i="2" s="1"/>
  <c r="U90" i="2"/>
  <c r="V90" i="2" s="1"/>
  <c r="U1206" i="2"/>
  <c r="V1206" i="2" s="1"/>
  <c r="U1142" i="2"/>
  <c r="V1142" i="2" s="1"/>
  <c r="U1078" i="2"/>
  <c r="V1078" i="2" s="1"/>
  <c r="U1014" i="2"/>
  <c r="V1014" i="2" s="1"/>
  <c r="U950" i="2"/>
  <c r="V950" i="2" s="1"/>
  <c r="U886" i="2"/>
  <c r="V886" i="2" s="1"/>
  <c r="U822" i="2"/>
  <c r="V822" i="2" s="1"/>
  <c r="U758" i="2"/>
  <c r="V758" i="2" s="1"/>
  <c r="U694" i="2"/>
  <c r="V694" i="2" s="1"/>
  <c r="U402" i="2"/>
  <c r="V402" i="2" s="1"/>
  <c r="U1277" i="2"/>
  <c r="V1277" i="2" s="1"/>
  <c r="U1213" i="2"/>
  <c r="V1213" i="2" s="1"/>
  <c r="U1149" i="2"/>
  <c r="V1149" i="2" s="1"/>
  <c r="U1085" i="2"/>
  <c r="V1085" i="2" s="1"/>
  <c r="U1021" i="2"/>
  <c r="V1021" i="2" s="1"/>
  <c r="U957" i="2"/>
  <c r="V957" i="2" s="1"/>
  <c r="U893" i="2"/>
  <c r="V893" i="2" s="1"/>
  <c r="U829" i="2"/>
  <c r="V829" i="2" s="1"/>
  <c r="U765" i="2"/>
  <c r="V765" i="2" s="1"/>
  <c r="U701" i="2"/>
  <c r="V701" i="2" s="1"/>
  <c r="U458" i="2"/>
  <c r="V458" i="2" s="1"/>
  <c r="U649" i="2"/>
  <c r="V649" i="2" s="1"/>
  <c r="U585" i="2"/>
  <c r="V585" i="2" s="1"/>
  <c r="U521" i="2"/>
  <c r="V521" i="2" s="1"/>
  <c r="U457" i="2"/>
  <c r="V457" i="2" s="1"/>
  <c r="U393" i="2"/>
  <c r="V393" i="2" s="1"/>
  <c r="U329" i="2"/>
  <c r="V329" i="2" s="1"/>
  <c r="U265" i="2"/>
  <c r="V265" i="2" s="1"/>
  <c r="U201" i="2"/>
  <c r="V201" i="2" s="1"/>
  <c r="U137" i="2"/>
  <c r="V137" i="2" s="1"/>
  <c r="U73" i="2"/>
  <c r="V73" i="2" s="1"/>
  <c r="U9" i="2"/>
  <c r="V9" i="2" s="1"/>
  <c r="U576" i="2"/>
  <c r="V576" i="2" s="1"/>
  <c r="U512" i="2"/>
  <c r="V512" i="2" s="1"/>
  <c r="U448" i="2"/>
  <c r="V448" i="2" s="1"/>
  <c r="U384" i="2"/>
  <c r="V384" i="2" s="1"/>
  <c r="U320" i="2"/>
  <c r="V320" i="2" s="1"/>
  <c r="U256" i="2"/>
  <c r="V256" i="2" s="1"/>
  <c r="U192" i="2"/>
  <c r="V192" i="2" s="1"/>
  <c r="U128" i="2"/>
  <c r="V128" i="2" s="1"/>
  <c r="U64" i="2"/>
  <c r="V64" i="2" s="1"/>
  <c r="U655" i="2"/>
  <c r="V655" i="2" s="1"/>
  <c r="U591" i="2"/>
  <c r="V591" i="2" s="1"/>
  <c r="U527" i="2"/>
  <c r="V527" i="2" s="1"/>
  <c r="U463" i="2"/>
  <c r="V463" i="2" s="1"/>
  <c r="U399" i="2"/>
  <c r="V399" i="2" s="1"/>
  <c r="U335" i="2"/>
  <c r="V335" i="2" s="1"/>
  <c r="U271" i="2"/>
  <c r="V271" i="2" s="1"/>
  <c r="U207" i="2"/>
  <c r="V207" i="2" s="1"/>
  <c r="U143" i="2"/>
  <c r="V143" i="2" s="1"/>
  <c r="U79" i="2"/>
  <c r="V79" i="2" s="1"/>
  <c r="U15" i="2"/>
  <c r="V15" i="2" s="1"/>
  <c r="U614" i="2"/>
  <c r="V614" i="2" s="1"/>
  <c r="U550" i="2"/>
  <c r="V550" i="2" s="1"/>
  <c r="U486" i="2"/>
  <c r="V486" i="2" s="1"/>
  <c r="U422" i="2"/>
  <c r="V422" i="2" s="1"/>
  <c r="U358" i="2"/>
  <c r="V358" i="2" s="1"/>
  <c r="U294" i="2"/>
  <c r="V294" i="2" s="1"/>
  <c r="U230" i="2"/>
  <c r="V230" i="2" s="1"/>
  <c r="U166" i="2"/>
  <c r="V166" i="2" s="1"/>
  <c r="U102" i="2"/>
  <c r="V102" i="2" s="1"/>
  <c r="U38" i="2"/>
  <c r="V38" i="2" s="1"/>
  <c r="U653" i="2"/>
  <c r="V653" i="2" s="1"/>
  <c r="U589" i="2"/>
  <c r="V589" i="2" s="1"/>
  <c r="U525" i="2"/>
  <c r="V525" i="2" s="1"/>
  <c r="U461" i="2"/>
  <c r="V461" i="2" s="1"/>
  <c r="U397" i="2"/>
  <c r="V397" i="2" s="1"/>
  <c r="U333" i="2"/>
  <c r="V333" i="2" s="1"/>
  <c r="U269" i="2"/>
  <c r="V269" i="2" s="1"/>
  <c r="U205" i="2"/>
  <c r="V205" i="2" s="1"/>
  <c r="U141" i="2"/>
  <c r="V141" i="2" s="1"/>
  <c r="U77" i="2"/>
  <c r="V77" i="2" s="1"/>
  <c r="U13" i="2"/>
  <c r="V13" i="2" s="1"/>
  <c r="U612" i="2"/>
  <c r="V612" i="2" s="1"/>
  <c r="U548" i="2"/>
  <c r="V548" i="2" s="1"/>
  <c r="U484" i="2"/>
  <c r="V484" i="2" s="1"/>
  <c r="U420" i="2"/>
  <c r="V420" i="2" s="1"/>
  <c r="U356" i="2"/>
  <c r="V356" i="2" s="1"/>
  <c r="U292" i="2"/>
  <c r="V292" i="2" s="1"/>
  <c r="U228" i="2"/>
  <c r="V228" i="2" s="1"/>
  <c r="U164" i="2"/>
  <c r="V164" i="2" s="1"/>
  <c r="U100" i="2"/>
  <c r="V100" i="2" s="1"/>
  <c r="U36" i="2"/>
  <c r="V36" i="2" s="1"/>
  <c r="U651" i="2"/>
  <c r="V651" i="2" s="1"/>
  <c r="U587" i="2"/>
  <c r="V587" i="2" s="1"/>
  <c r="U523" i="2"/>
  <c r="V523" i="2" s="1"/>
  <c r="U459" i="2"/>
  <c r="V459" i="2" s="1"/>
  <c r="U395" i="2"/>
  <c r="V395" i="2" s="1"/>
  <c r="U331" i="2"/>
  <c r="V331" i="2" s="1"/>
  <c r="U267" i="2"/>
  <c r="V267" i="2" s="1"/>
  <c r="U203" i="2"/>
  <c r="V203" i="2" s="1"/>
  <c r="U139" i="2"/>
  <c r="V139" i="2" s="1"/>
  <c r="U75" i="2"/>
  <c r="V75" i="2" s="1"/>
  <c r="U11" i="2"/>
  <c r="V11" i="2" s="1"/>
  <c r="U3401" i="2"/>
  <c r="V3401" i="2" s="1"/>
  <c r="U3665" i="2"/>
  <c r="V3665" i="2" s="1"/>
  <c r="U3731" i="2"/>
  <c r="V3731" i="2" s="1"/>
  <c r="U3795" i="2"/>
  <c r="V3795" i="2" s="1"/>
  <c r="U3859" i="2"/>
  <c r="V3859" i="2" s="1"/>
  <c r="U3923" i="2"/>
  <c r="V3923" i="2" s="1"/>
  <c r="U3281" i="2"/>
  <c r="V3281" i="2" s="1"/>
  <c r="U3648" i="2"/>
  <c r="V3648" i="2" s="1"/>
  <c r="U3716" i="2"/>
  <c r="V3716" i="2" s="1"/>
  <c r="U3780" i="2"/>
  <c r="V3780" i="2" s="1"/>
  <c r="U3844" i="2"/>
  <c r="V3844" i="2" s="1"/>
  <c r="U3908" i="2"/>
  <c r="V3908" i="2" s="1"/>
  <c r="U3161" i="2"/>
  <c r="V3161" i="2" s="1"/>
  <c r="U3625" i="2"/>
  <c r="V3625" i="2" s="1"/>
  <c r="U3701" i="2"/>
  <c r="V3701" i="2" s="1"/>
  <c r="U3765" i="2"/>
  <c r="V3765" i="2" s="1"/>
  <c r="U3829" i="2"/>
  <c r="V3829" i="2" s="1"/>
  <c r="U3893" i="2"/>
  <c r="V3893" i="2" s="1"/>
  <c r="U3039" i="2"/>
  <c r="V3039" i="2" s="1"/>
  <c r="U3553" i="2"/>
  <c r="V3553" i="2" s="1"/>
  <c r="U3686" i="2"/>
  <c r="V3686" i="2" s="1"/>
  <c r="U3750" i="2"/>
  <c r="V3750" i="2" s="1"/>
  <c r="U3814" i="2"/>
  <c r="V3814" i="2" s="1"/>
  <c r="U3878" i="2"/>
  <c r="V3878" i="2" s="1"/>
  <c r="U3942" i="2"/>
  <c r="V3942" i="2" s="1"/>
  <c r="U3433" i="2"/>
  <c r="V3433" i="2" s="1"/>
  <c r="U3670" i="2"/>
  <c r="V3670" i="2" s="1"/>
  <c r="U3735" i="2"/>
  <c r="V3735" i="2" s="1"/>
  <c r="U3799" i="2"/>
  <c r="V3799" i="2" s="1"/>
  <c r="U3863" i="2"/>
  <c r="V3863" i="2" s="1"/>
  <c r="U3927" i="2"/>
  <c r="V3927" i="2" s="1"/>
  <c r="U3313" i="2"/>
  <c r="V3313" i="2" s="1"/>
  <c r="U3653" i="2"/>
  <c r="V3653" i="2" s="1"/>
  <c r="U3720" i="2"/>
  <c r="V3720" i="2" s="1"/>
  <c r="U3784" i="2"/>
  <c r="V3784" i="2" s="1"/>
  <c r="U3848" i="2"/>
  <c r="V3848" i="2" s="1"/>
  <c r="U3912" i="2"/>
  <c r="V3912" i="2" s="1"/>
  <c r="U3257" i="2"/>
  <c r="V3257" i="2" s="1"/>
  <c r="U3645" i="2"/>
  <c r="V3645" i="2" s="1"/>
  <c r="U3713" i="2"/>
  <c r="V3713" i="2" s="1"/>
  <c r="U3777" i="2"/>
  <c r="V3777" i="2" s="1"/>
  <c r="U3841" i="2"/>
  <c r="V3841" i="2" s="1"/>
  <c r="U3905" i="2"/>
  <c r="V3905" i="2" s="1"/>
  <c r="U1659" i="2"/>
  <c r="V1659" i="2" s="1"/>
  <c r="U1595" i="2"/>
  <c r="V1595" i="2" s="1"/>
  <c r="U1531" i="2"/>
  <c r="V1531" i="2" s="1"/>
  <c r="U1467" i="2"/>
  <c r="V1467" i="2" s="1"/>
  <c r="U1403" i="2"/>
  <c r="V1403" i="2" s="1"/>
  <c r="U1339" i="2"/>
  <c r="V1339" i="2" s="1"/>
  <c r="U1273" i="2"/>
  <c r="V1273" i="2" s="1"/>
  <c r="U1012" i="2"/>
  <c r="V1012" i="2" s="1"/>
  <c r="U1794" i="2"/>
  <c r="V1794" i="2" s="1"/>
  <c r="U1730" i="2"/>
  <c r="V1730" i="2" s="1"/>
  <c r="U1666" i="2"/>
  <c r="V1666" i="2" s="1"/>
  <c r="U1602" i="2"/>
  <c r="V1602" i="2" s="1"/>
  <c r="U1538" i="2"/>
  <c r="V1538" i="2" s="1"/>
  <c r="U1474" i="2"/>
  <c r="V1474" i="2" s="1"/>
  <c r="U1410" i="2"/>
  <c r="V1410" i="2" s="1"/>
  <c r="U1346" i="2"/>
  <c r="V1346" i="2" s="1"/>
  <c r="U1281" i="2"/>
  <c r="V1281" i="2" s="1"/>
  <c r="U1068" i="2"/>
  <c r="V1068" i="2" s="1"/>
  <c r="U1833" i="2"/>
  <c r="V1833" i="2" s="1"/>
  <c r="U1769" i="2"/>
  <c r="V1769" i="2" s="1"/>
  <c r="U1705" i="2"/>
  <c r="V1705" i="2" s="1"/>
  <c r="U1641" i="2"/>
  <c r="V1641" i="2" s="1"/>
  <c r="U1577" i="2"/>
  <c r="V1577" i="2" s="1"/>
  <c r="U1513" i="2"/>
  <c r="V1513" i="2" s="1"/>
  <c r="U1449" i="2"/>
  <c r="V1449" i="2" s="1"/>
  <c r="U1385" i="2"/>
  <c r="V1385" i="2" s="1"/>
  <c r="U1321" i="2"/>
  <c r="V1321" i="2" s="1"/>
  <c r="U1250" i="2"/>
  <c r="V1250" i="2" s="1"/>
  <c r="U868" i="2"/>
  <c r="V868" i="2" s="1"/>
  <c r="U1800" i="2"/>
  <c r="V1800" i="2" s="1"/>
  <c r="U1736" i="2"/>
  <c r="V1736" i="2" s="1"/>
  <c r="U1672" i="2"/>
  <c r="V1672" i="2" s="1"/>
  <c r="U1608" i="2"/>
  <c r="V1608" i="2" s="1"/>
  <c r="U1544" i="2"/>
  <c r="V1544" i="2" s="1"/>
  <c r="U1480" i="2"/>
  <c r="V1480" i="2" s="1"/>
  <c r="U1416" i="2"/>
  <c r="V1416" i="2" s="1"/>
  <c r="U1352" i="2"/>
  <c r="V1352" i="2" s="1"/>
  <c r="U1288" i="2"/>
  <c r="V1288" i="2" s="1"/>
  <c r="U1116" i="2"/>
  <c r="V1116" i="2" s="1"/>
  <c r="U194" i="2"/>
  <c r="V194" i="2" s="1"/>
  <c r="U1759" i="2"/>
  <c r="V1759" i="2" s="1"/>
  <c r="U1695" i="2"/>
  <c r="V1695" i="2" s="1"/>
  <c r="U1631" i="2"/>
  <c r="V1631" i="2" s="1"/>
  <c r="U1567" i="2"/>
  <c r="V1567" i="2" s="1"/>
  <c r="U1503" i="2"/>
  <c r="V1503" i="2" s="1"/>
  <c r="U1439" i="2"/>
  <c r="V1439" i="2" s="1"/>
  <c r="U1375" i="2"/>
  <c r="V1375" i="2" s="1"/>
  <c r="U1311" i="2"/>
  <c r="V1311" i="2" s="1"/>
  <c r="U1228" i="2"/>
  <c r="V1228" i="2" s="1"/>
  <c r="U788" i="2"/>
  <c r="V788" i="2" s="1"/>
  <c r="U1838" i="2"/>
  <c r="V1838" i="2" s="1"/>
  <c r="U1774" i="2"/>
  <c r="V1774" i="2" s="1"/>
  <c r="U1710" i="2"/>
  <c r="V1710" i="2" s="1"/>
  <c r="U1646" i="2"/>
  <c r="V1646" i="2" s="1"/>
  <c r="U1582" i="2"/>
  <c r="V1582" i="2" s="1"/>
  <c r="U1518" i="2"/>
  <c r="V1518" i="2" s="1"/>
  <c r="U1454" i="2"/>
  <c r="V1454" i="2" s="1"/>
  <c r="U1390" i="2"/>
  <c r="V1390" i="2" s="1"/>
  <c r="U1326" i="2"/>
  <c r="V1326" i="2" s="1"/>
  <c r="U1258" i="2"/>
  <c r="V1258" i="2" s="1"/>
  <c r="U908" i="2"/>
  <c r="V908" i="2" s="1"/>
  <c r="U1187" i="2"/>
  <c r="V1187" i="2" s="1"/>
  <c r="U1123" i="2"/>
  <c r="V1123" i="2" s="1"/>
  <c r="U1059" i="2"/>
  <c r="V1059" i="2" s="1"/>
  <c r="U995" i="2"/>
  <c r="V995" i="2" s="1"/>
  <c r="U931" i="2"/>
  <c r="V931" i="2" s="1"/>
  <c r="U867" i="2"/>
  <c r="V867" i="2" s="1"/>
  <c r="U803" i="2"/>
  <c r="V803" i="2" s="1"/>
  <c r="U739" i="2"/>
  <c r="V739" i="2" s="1"/>
  <c r="U673" i="2"/>
  <c r="V673" i="2" s="1"/>
  <c r="U250" i="2"/>
  <c r="V250" i="2" s="1"/>
  <c r="U1178" i="2"/>
  <c r="V1178" i="2" s="1"/>
  <c r="U1114" i="2"/>
  <c r="V1114" i="2" s="1"/>
  <c r="U1050" i="2"/>
  <c r="V1050" i="2" s="1"/>
  <c r="U986" i="2"/>
  <c r="V986" i="2" s="1"/>
  <c r="U922" i="2"/>
  <c r="V922" i="2" s="1"/>
  <c r="U858" i="2"/>
  <c r="V858" i="2" s="1"/>
  <c r="U794" i="2"/>
  <c r="V794" i="2" s="1"/>
  <c r="U730" i="2"/>
  <c r="V730" i="2" s="1"/>
  <c r="U658" i="2"/>
  <c r="V658" i="2" s="1"/>
  <c r="U178" i="2"/>
  <c r="V178" i="2" s="1"/>
  <c r="U1153" i="2"/>
  <c r="V1153" i="2" s="1"/>
  <c r="U1089" i="2"/>
  <c r="V1089" i="2" s="1"/>
  <c r="U1025" i="2"/>
  <c r="V1025" i="2" s="1"/>
  <c r="U961" i="2"/>
  <c r="V961" i="2" s="1"/>
  <c r="U897" i="2"/>
  <c r="V897" i="2" s="1"/>
  <c r="U833" i="2"/>
  <c r="V833" i="2" s="1"/>
  <c r="U769" i="2"/>
  <c r="V769" i="2" s="1"/>
  <c r="U705" i="2"/>
  <c r="V705" i="2" s="1"/>
  <c r="U490" i="2"/>
  <c r="V490" i="2" s="1"/>
  <c r="U1248" i="2"/>
  <c r="V1248" i="2" s="1"/>
  <c r="U1184" i="2"/>
  <c r="V1184" i="2" s="1"/>
  <c r="U1120" i="2"/>
  <c r="V1120" i="2" s="1"/>
  <c r="U1056" i="2"/>
  <c r="V1056" i="2" s="1"/>
  <c r="U992" i="2"/>
  <c r="V992" i="2" s="1"/>
  <c r="U928" i="2"/>
  <c r="V928" i="2" s="1"/>
  <c r="U864" i="2"/>
  <c r="V864" i="2" s="1"/>
  <c r="U800" i="2"/>
  <c r="V800" i="2" s="1"/>
  <c r="U736" i="2"/>
  <c r="V736" i="2" s="1"/>
  <c r="U670" i="2"/>
  <c r="V670" i="2" s="1"/>
  <c r="U226" i="2"/>
  <c r="V226" i="2" s="1"/>
  <c r="U1223" i="2"/>
  <c r="V1223" i="2" s="1"/>
  <c r="U1159" i="2"/>
  <c r="V1159" i="2" s="1"/>
  <c r="U1095" i="2"/>
  <c r="V1095" i="2" s="1"/>
  <c r="U1031" i="2"/>
  <c r="V1031" i="2" s="1"/>
  <c r="U967" i="2"/>
  <c r="V967" i="2" s="1"/>
  <c r="U903" i="2"/>
  <c r="V903" i="2" s="1"/>
  <c r="U839" i="2"/>
  <c r="V839" i="2" s="1"/>
  <c r="U775" i="2"/>
  <c r="V775" i="2" s="1"/>
  <c r="U711" i="2"/>
  <c r="V711" i="2" s="1"/>
  <c r="U538" i="2"/>
  <c r="V538" i="2" s="1"/>
  <c r="U26" i="2"/>
  <c r="V26" i="2" s="1"/>
  <c r="U1198" i="2"/>
  <c r="V1198" i="2" s="1"/>
  <c r="U1134" i="2"/>
  <c r="V1134" i="2" s="1"/>
  <c r="U1070" i="2"/>
  <c r="V1070" i="2" s="1"/>
  <c r="U1006" i="2"/>
  <c r="V1006" i="2" s="1"/>
  <c r="U942" i="2"/>
  <c r="V942" i="2" s="1"/>
  <c r="U878" i="2"/>
  <c r="V878" i="2" s="1"/>
  <c r="U814" i="2"/>
  <c r="V814" i="2" s="1"/>
  <c r="U750" i="2"/>
  <c r="V750" i="2" s="1"/>
  <c r="U686" i="2"/>
  <c r="V686" i="2" s="1"/>
  <c r="U338" i="2"/>
  <c r="V338" i="2" s="1"/>
  <c r="U1269" i="2"/>
  <c r="V1269" i="2" s="1"/>
  <c r="U1205" i="2"/>
  <c r="V1205" i="2" s="1"/>
  <c r="U1141" i="2"/>
  <c r="V1141" i="2" s="1"/>
  <c r="U1077" i="2"/>
  <c r="V1077" i="2" s="1"/>
  <c r="U1013" i="2"/>
  <c r="V1013" i="2" s="1"/>
  <c r="U949" i="2"/>
  <c r="V949" i="2" s="1"/>
  <c r="U885" i="2"/>
  <c r="V885" i="2" s="1"/>
  <c r="U821" i="2"/>
  <c r="V821" i="2" s="1"/>
  <c r="U757" i="2"/>
  <c r="V757" i="2" s="1"/>
  <c r="U693" i="2"/>
  <c r="V693" i="2" s="1"/>
  <c r="U394" i="2"/>
  <c r="V394" i="2" s="1"/>
  <c r="U641" i="2"/>
  <c r="V641" i="2" s="1"/>
  <c r="U577" i="2"/>
  <c r="V577" i="2" s="1"/>
  <c r="U513" i="2"/>
  <c r="V513" i="2" s="1"/>
  <c r="U449" i="2"/>
  <c r="V449" i="2" s="1"/>
  <c r="U385" i="2"/>
  <c r="V385" i="2" s="1"/>
  <c r="U321" i="2"/>
  <c r="V321" i="2" s="1"/>
  <c r="U257" i="2"/>
  <c r="V257" i="2" s="1"/>
  <c r="U193" i="2"/>
  <c r="V193" i="2" s="1"/>
  <c r="U129" i="2"/>
  <c r="V129" i="2" s="1"/>
  <c r="U65" i="2"/>
  <c r="V65" i="2" s="1"/>
  <c r="U632" i="2"/>
  <c r="V632" i="2" s="1"/>
  <c r="U568" i="2"/>
  <c r="V568" i="2" s="1"/>
  <c r="U504" i="2"/>
  <c r="V504" i="2" s="1"/>
  <c r="U440" i="2"/>
  <c r="V440" i="2" s="1"/>
  <c r="U376" i="2"/>
  <c r="V376" i="2" s="1"/>
  <c r="U312" i="2"/>
  <c r="V312" i="2" s="1"/>
  <c r="U248" i="2"/>
  <c r="V248" i="2" s="1"/>
  <c r="U184" i="2"/>
  <c r="V184" i="2" s="1"/>
  <c r="U120" i="2"/>
  <c r="V120" i="2" s="1"/>
  <c r="U56" i="2"/>
  <c r="V56" i="2" s="1"/>
  <c r="U647" i="2"/>
  <c r="V647" i="2" s="1"/>
  <c r="U583" i="2"/>
  <c r="V583" i="2" s="1"/>
  <c r="U519" i="2"/>
  <c r="V519" i="2" s="1"/>
  <c r="U455" i="2"/>
  <c r="V455" i="2" s="1"/>
  <c r="U391" i="2"/>
  <c r="V391" i="2" s="1"/>
  <c r="U327" i="2"/>
  <c r="V327" i="2" s="1"/>
  <c r="U263" i="2"/>
  <c r="V263" i="2" s="1"/>
  <c r="U199" i="2"/>
  <c r="V199" i="2" s="1"/>
  <c r="U135" i="2"/>
  <c r="V135" i="2" s="1"/>
  <c r="U71" i="2"/>
  <c r="V71" i="2" s="1"/>
  <c r="U7" i="2"/>
  <c r="V7" i="2" s="1"/>
  <c r="U606" i="2"/>
  <c r="V606" i="2" s="1"/>
  <c r="U542" i="2"/>
  <c r="V542" i="2" s="1"/>
  <c r="U478" i="2"/>
  <c r="V478" i="2" s="1"/>
  <c r="U414" i="2"/>
  <c r="V414" i="2" s="1"/>
  <c r="U350" i="2"/>
  <c r="V350" i="2" s="1"/>
  <c r="U286" i="2"/>
  <c r="V286" i="2" s="1"/>
  <c r="U222" i="2"/>
  <c r="V222" i="2" s="1"/>
  <c r="U158" i="2"/>
  <c r="V158" i="2" s="1"/>
  <c r="U94" i="2"/>
  <c r="V94" i="2" s="1"/>
  <c r="U30" i="2"/>
  <c r="V30" i="2" s="1"/>
  <c r="U645" i="2"/>
  <c r="V645" i="2" s="1"/>
  <c r="U581" i="2"/>
  <c r="V581" i="2" s="1"/>
  <c r="U517" i="2"/>
  <c r="V517" i="2" s="1"/>
  <c r="U453" i="2"/>
  <c r="V453" i="2" s="1"/>
  <c r="U389" i="2"/>
  <c r="V389" i="2" s="1"/>
  <c r="U325" i="2"/>
  <c r="V325" i="2" s="1"/>
  <c r="U261" i="2"/>
  <c r="V261" i="2" s="1"/>
  <c r="U197" i="2"/>
  <c r="V197" i="2" s="1"/>
  <c r="U133" i="2"/>
  <c r="V133" i="2" s="1"/>
  <c r="U69" i="2"/>
  <c r="V69" i="2" s="1"/>
  <c r="U5" i="2"/>
  <c r="V5" i="2" s="1"/>
  <c r="U604" i="2"/>
  <c r="V604" i="2" s="1"/>
  <c r="U540" i="2"/>
  <c r="V540" i="2" s="1"/>
  <c r="U476" i="2"/>
  <c r="V476" i="2" s="1"/>
  <c r="U412" i="2"/>
  <c r="V412" i="2" s="1"/>
  <c r="U348" i="2"/>
  <c r="V348" i="2" s="1"/>
  <c r="U284" i="2"/>
  <c r="V284" i="2" s="1"/>
  <c r="U220" i="2"/>
  <c r="V220" i="2" s="1"/>
  <c r="U156" i="2"/>
  <c r="V156" i="2" s="1"/>
  <c r="U92" i="2"/>
  <c r="V92" i="2" s="1"/>
  <c r="U28" i="2"/>
  <c r="V28" i="2" s="1"/>
  <c r="U643" i="2"/>
  <c r="V643" i="2" s="1"/>
  <c r="U579" i="2"/>
  <c r="V579" i="2" s="1"/>
  <c r="U515" i="2"/>
  <c r="V515" i="2" s="1"/>
  <c r="U451" i="2"/>
  <c r="V451" i="2" s="1"/>
  <c r="U387" i="2"/>
  <c r="V387" i="2" s="1"/>
  <c r="U323" i="2"/>
  <c r="V323" i="2" s="1"/>
  <c r="U259" i="2"/>
  <c r="V259" i="2" s="1"/>
  <c r="U195" i="2"/>
  <c r="V195" i="2" s="1"/>
  <c r="U131" i="2"/>
  <c r="V131" i="2" s="1"/>
  <c r="U67" i="2"/>
  <c r="V67" i="2" s="1"/>
  <c r="U3" i="2"/>
  <c r="V3" i="2" s="1"/>
  <c r="U3465" i="2"/>
  <c r="V3465" i="2" s="1"/>
  <c r="U3675" i="2"/>
  <c r="V3675" i="2" s="1"/>
  <c r="U3739" i="2"/>
  <c r="V3739" i="2" s="1"/>
  <c r="U3803" i="2"/>
  <c r="V3803" i="2" s="1"/>
  <c r="U3867" i="2"/>
  <c r="V3867" i="2" s="1"/>
  <c r="U3931" i="2"/>
  <c r="V3931" i="2" s="1"/>
  <c r="U3345" i="2"/>
  <c r="V3345" i="2" s="1"/>
  <c r="U3657" i="2"/>
  <c r="V3657" i="2" s="1"/>
  <c r="U3724" i="2"/>
  <c r="V3724" i="2" s="1"/>
  <c r="U3788" i="2"/>
  <c r="V3788" i="2" s="1"/>
  <c r="U3852" i="2"/>
  <c r="V3852" i="2" s="1"/>
  <c r="U3916" i="2"/>
  <c r="V3916" i="2" s="1"/>
  <c r="U3225" i="2"/>
  <c r="V3225" i="2" s="1"/>
  <c r="U3640" i="2"/>
  <c r="V3640" i="2" s="1"/>
  <c r="U3709" i="2"/>
  <c r="V3709" i="2" s="1"/>
  <c r="U3773" i="2"/>
  <c r="V3773" i="2" s="1"/>
  <c r="U3837" i="2"/>
  <c r="V3837" i="2" s="1"/>
  <c r="U3901" i="2"/>
  <c r="V3901" i="2" s="1"/>
  <c r="U3105" i="2"/>
  <c r="V3105" i="2" s="1"/>
  <c r="U3609" i="2"/>
  <c r="V3609" i="2" s="1"/>
  <c r="U3694" i="2"/>
  <c r="V3694" i="2" s="1"/>
  <c r="U3758" i="2"/>
  <c r="V3758" i="2" s="1"/>
  <c r="U3822" i="2"/>
  <c r="V3822" i="2" s="1"/>
  <c r="U3886" i="2"/>
  <c r="V3886" i="2" s="1"/>
  <c r="U2711" i="2"/>
  <c r="V2711" i="2" s="1"/>
  <c r="U3497" i="2"/>
  <c r="V3497" i="2" s="1"/>
  <c r="U3679" i="2"/>
  <c r="V3679" i="2" s="1"/>
  <c r="U3743" i="2"/>
  <c r="V3743" i="2" s="1"/>
  <c r="U3807" i="2"/>
  <c r="V3807" i="2" s="1"/>
  <c r="U3871" i="2"/>
  <c r="V3871" i="2" s="1"/>
  <c r="U3935" i="2"/>
  <c r="V3935" i="2" s="1"/>
  <c r="U3377" i="2"/>
  <c r="V3377" i="2" s="1"/>
  <c r="U3662" i="2"/>
  <c r="V3662" i="2" s="1"/>
  <c r="U3728" i="2"/>
  <c r="V3728" i="2" s="1"/>
  <c r="U3792" i="2"/>
  <c r="V3792" i="2" s="1"/>
  <c r="U3856" i="2"/>
  <c r="V3856" i="2" s="1"/>
  <c r="U3920" i="2"/>
  <c r="V3920" i="2" s="1"/>
  <c r="U3321" i="2"/>
  <c r="V3321" i="2" s="1"/>
  <c r="U3654" i="2"/>
  <c r="V3654" i="2" s="1"/>
  <c r="U3721" i="2"/>
  <c r="V3721" i="2" s="1"/>
  <c r="U3785" i="2"/>
  <c r="V3785" i="2" s="1"/>
  <c r="U3849" i="2"/>
  <c r="V3849" i="2" s="1"/>
  <c r="U3913" i="2"/>
  <c r="V3913" i="2" s="1"/>
  <c r="U1459" i="2"/>
  <c r="V1459" i="2" s="1"/>
  <c r="U1395" i="2"/>
  <c r="V1395" i="2" s="1"/>
  <c r="U1331" i="2"/>
  <c r="V1331" i="2" s="1"/>
  <c r="U1264" i="2"/>
  <c r="V1264" i="2" s="1"/>
  <c r="U948" i="2"/>
  <c r="V948" i="2" s="1"/>
  <c r="U1786" i="2"/>
  <c r="V1786" i="2" s="1"/>
  <c r="U1722" i="2"/>
  <c r="V1722" i="2" s="1"/>
  <c r="U1658" i="2"/>
  <c r="V1658" i="2" s="1"/>
  <c r="U1594" i="2"/>
  <c r="V1594" i="2" s="1"/>
  <c r="U1530" i="2"/>
  <c r="V1530" i="2" s="1"/>
  <c r="U1466" i="2"/>
  <c r="V1466" i="2" s="1"/>
  <c r="U1402" i="2"/>
  <c r="V1402" i="2" s="1"/>
  <c r="U1338" i="2"/>
  <c r="V1338" i="2" s="1"/>
  <c r="U1272" i="2"/>
  <c r="V1272" i="2" s="1"/>
  <c r="U1004" i="2"/>
  <c r="V1004" i="2" s="1"/>
  <c r="U1825" i="2"/>
  <c r="V1825" i="2" s="1"/>
  <c r="U1761" i="2"/>
  <c r="V1761" i="2" s="1"/>
  <c r="U1697" i="2"/>
  <c r="V1697" i="2" s="1"/>
  <c r="U1633" i="2"/>
  <c r="V1633" i="2" s="1"/>
  <c r="U1569" i="2"/>
  <c r="V1569" i="2" s="1"/>
  <c r="U1505" i="2"/>
  <c r="V1505" i="2" s="1"/>
  <c r="U1441" i="2"/>
  <c r="V1441" i="2" s="1"/>
  <c r="U1377" i="2"/>
  <c r="V1377" i="2" s="1"/>
  <c r="U1313" i="2"/>
  <c r="V1313" i="2" s="1"/>
  <c r="U1234" i="2"/>
  <c r="V1234" i="2" s="1"/>
  <c r="U804" i="2"/>
  <c r="V804" i="2" s="1"/>
  <c r="U1792" i="2"/>
  <c r="V1792" i="2" s="1"/>
  <c r="U1728" i="2"/>
  <c r="V1728" i="2" s="1"/>
  <c r="U1664" i="2"/>
  <c r="V1664" i="2" s="1"/>
  <c r="U1600" i="2"/>
  <c r="V1600" i="2" s="1"/>
  <c r="U1536" i="2"/>
  <c r="V1536" i="2" s="1"/>
  <c r="U1472" i="2"/>
  <c r="V1472" i="2" s="1"/>
  <c r="U1408" i="2"/>
  <c r="V1408" i="2" s="1"/>
  <c r="U1344" i="2"/>
  <c r="V1344" i="2" s="1"/>
  <c r="U1279" i="2"/>
  <c r="V1279" i="2" s="1"/>
  <c r="U1052" i="2"/>
  <c r="V1052" i="2" s="1"/>
  <c r="U1815" i="2"/>
  <c r="V1815" i="2" s="1"/>
  <c r="U1751" i="2"/>
  <c r="V1751" i="2" s="1"/>
  <c r="U1687" i="2"/>
  <c r="V1687" i="2" s="1"/>
  <c r="U1623" i="2"/>
  <c r="V1623" i="2" s="1"/>
  <c r="U1559" i="2"/>
  <c r="V1559" i="2" s="1"/>
  <c r="U1495" i="2"/>
  <c r="V1495" i="2" s="1"/>
  <c r="U1431" i="2"/>
  <c r="V1431" i="2" s="1"/>
  <c r="U1367" i="2"/>
  <c r="V1367" i="2" s="1"/>
  <c r="U1303" i="2"/>
  <c r="V1303" i="2" s="1"/>
  <c r="U1212" i="2"/>
  <c r="V1212" i="2" s="1"/>
  <c r="U724" i="2"/>
  <c r="V724" i="2" s="1"/>
  <c r="U1830" i="2"/>
  <c r="V1830" i="2" s="1"/>
  <c r="U1766" i="2"/>
  <c r="V1766" i="2" s="1"/>
  <c r="U1702" i="2"/>
  <c r="V1702" i="2" s="1"/>
  <c r="U1638" i="2"/>
  <c r="V1638" i="2" s="1"/>
  <c r="U1574" i="2"/>
  <c r="V1574" i="2" s="1"/>
  <c r="U1510" i="2"/>
  <c r="V1510" i="2" s="1"/>
  <c r="U1446" i="2"/>
  <c r="V1446" i="2" s="1"/>
  <c r="U1382" i="2"/>
  <c r="V1382" i="2" s="1"/>
  <c r="U1318" i="2"/>
  <c r="V1318" i="2" s="1"/>
  <c r="U1243" i="2"/>
  <c r="V1243" i="2" s="1"/>
  <c r="U844" i="2"/>
  <c r="V844" i="2" s="1"/>
  <c r="U1179" i="2"/>
  <c r="V1179" i="2" s="1"/>
  <c r="U1115" i="2"/>
  <c r="V1115" i="2" s="1"/>
  <c r="U1051" i="2"/>
  <c r="V1051" i="2" s="1"/>
  <c r="U987" i="2"/>
  <c r="V987" i="2" s="1"/>
  <c r="U923" i="2"/>
  <c r="V923" i="2" s="1"/>
  <c r="U859" i="2"/>
  <c r="V859" i="2" s="1"/>
  <c r="U795" i="2"/>
  <c r="V795" i="2" s="1"/>
  <c r="U731" i="2"/>
  <c r="V731" i="2" s="1"/>
  <c r="U663" i="2"/>
  <c r="V663" i="2" s="1"/>
  <c r="U186" i="2"/>
  <c r="V186" i="2" s="1"/>
  <c r="U1170" i="2"/>
  <c r="V1170" i="2" s="1"/>
  <c r="U1106" i="2"/>
  <c r="V1106" i="2" s="1"/>
  <c r="U1042" i="2"/>
  <c r="V1042" i="2" s="1"/>
  <c r="U978" i="2"/>
  <c r="V978" i="2" s="1"/>
  <c r="U914" i="2"/>
  <c r="V914" i="2" s="1"/>
  <c r="U850" i="2"/>
  <c r="V850" i="2" s="1"/>
  <c r="U786" i="2"/>
  <c r="V786" i="2" s="1"/>
  <c r="U722" i="2"/>
  <c r="V722" i="2" s="1"/>
  <c r="U626" i="2"/>
  <c r="V626" i="2" s="1"/>
  <c r="U114" i="2"/>
  <c r="V114" i="2" s="1"/>
  <c r="U1145" i="2"/>
  <c r="V1145" i="2" s="1"/>
  <c r="U1081" i="2"/>
  <c r="V1081" i="2" s="1"/>
  <c r="U1017" i="2"/>
  <c r="V1017" i="2" s="1"/>
  <c r="U953" i="2"/>
  <c r="V953" i="2" s="1"/>
  <c r="U889" i="2"/>
  <c r="V889" i="2" s="1"/>
  <c r="U825" i="2"/>
  <c r="V825" i="2" s="1"/>
  <c r="U761" i="2"/>
  <c r="V761" i="2" s="1"/>
  <c r="U697" i="2"/>
  <c r="V697" i="2" s="1"/>
  <c r="U426" i="2"/>
  <c r="V426" i="2" s="1"/>
  <c r="U1240" i="2"/>
  <c r="V1240" i="2" s="1"/>
  <c r="U1176" i="2"/>
  <c r="V1176" i="2" s="1"/>
  <c r="U1112" i="2"/>
  <c r="V1112" i="2" s="1"/>
  <c r="U1048" i="2"/>
  <c r="V1048" i="2" s="1"/>
  <c r="U984" i="2"/>
  <c r="V984" i="2" s="1"/>
  <c r="U920" i="2"/>
  <c r="V920" i="2" s="1"/>
  <c r="U856" i="2"/>
  <c r="V856" i="2" s="1"/>
  <c r="U792" i="2"/>
  <c r="V792" i="2" s="1"/>
  <c r="U728" i="2"/>
  <c r="V728" i="2" s="1"/>
  <c r="U656" i="2"/>
  <c r="V656" i="2" s="1"/>
  <c r="U162" i="2"/>
  <c r="V162" i="2" s="1"/>
  <c r="U1215" i="2"/>
  <c r="V1215" i="2" s="1"/>
  <c r="U1151" i="2"/>
  <c r="V1151" i="2" s="1"/>
  <c r="U1087" i="2"/>
  <c r="V1087" i="2" s="1"/>
  <c r="U1023" i="2"/>
  <c r="V1023" i="2" s="1"/>
  <c r="U959" i="2"/>
  <c r="V959" i="2" s="1"/>
  <c r="U895" i="2"/>
  <c r="V895" i="2" s="1"/>
  <c r="U831" i="2"/>
  <c r="V831" i="2" s="1"/>
  <c r="U767" i="2"/>
  <c r="V767" i="2" s="1"/>
  <c r="U703" i="2"/>
  <c r="V703" i="2" s="1"/>
  <c r="U474" i="2"/>
  <c r="V474" i="2" s="1"/>
  <c r="U1254" i="2"/>
  <c r="V1254" i="2" s="1"/>
  <c r="U1190" i="2"/>
  <c r="V1190" i="2" s="1"/>
  <c r="U1126" i="2"/>
  <c r="V1126" i="2" s="1"/>
  <c r="U1062" i="2"/>
  <c r="V1062" i="2" s="1"/>
  <c r="U998" i="2"/>
  <c r="V998" i="2" s="1"/>
  <c r="U934" i="2"/>
  <c r="V934" i="2" s="1"/>
  <c r="U870" i="2"/>
  <c r="V870" i="2" s="1"/>
  <c r="U806" i="2"/>
  <c r="V806" i="2" s="1"/>
  <c r="U742" i="2"/>
  <c r="V742" i="2" s="1"/>
  <c r="U678" i="2"/>
  <c r="V678" i="2" s="1"/>
  <c r="U274" i="2"/>
  <c r="V274" i="2" s="1"/>
  <c r="U1261" i="2"/>
  <c r="V1261" i="2" s="1"/>
  <c r="U1197" i="2"/>
  <c r="V1197" i="2" s="1"/>
  <c r="U1133" i="2"/>
  <c r="V1133" i="2" s="1"/>
  <c r="U1069" i="2"/>
  <c r="V1069" i="2" s="1"/>
  <c r="U1005" i="2"/>
  <c r="V1005" i="2" s="1"/>
  <c r="U941" i="2"/>
  <c r="V941" i="2" s="1"/>
  <c r="U877" i="2"/>
  <c r="V877" i="2" s="1"/>
  <c r="U813" i="2"/>
  <c r="V813" i="2" s="1"/>
  <c r="U749" i="2"/>
  <c r="V749" i="2" s="1"/>
  <c r="U685" i="2"/>
  <c r="V685" i="2" s="1"/>
  <c r="U330" i="2"/>
  <c r="V330" i="2" s="1"/>
  <c r="U633" i="2"/>
  <c r="V633" i="2" s="1"/>
  <c r="U569" i="2"/>
  <c r="V569" i="2" s="1"/>
  <c r="U505" i="2"/>
  <c r="V505" i="2" s="1"/>
  <c r="U441" i="2"/>
  <c r="V441" i="2" s="1"/>
  <c r="U377" i="2"/>
  <c r="V377" i="2" s="1"/>
  <c r="U313" i="2"/>
  <c r="V313" i="2" s="1"/>
  <c r="U249" i="2"/>
  <c r="V249" i="2" s="1"/>
  <c r="U185" i="2"/>
  <c r="V185" i="2" s="1"/>
  <c r="U121" i="2"/>
  <c r="V121" i="2" s="1"/>
  <c r="U57" i="2"/>
  <c r="V57" i="2" s="1"/>
  <c r="U624" i="2"/>
  <c r="V624" i="2" s="1"/>
  <c r="U560" i="2"/>
  <c r="V560" i="2" s="1"/>
  <c r="U496" i="2"/>
  <c r="V496" i="2" s="1"/>
  <c r="U432" i="2"/>
  <c r="V432" i="2" s="1"/>
  <c r="U368" i="2"/>
  <c r="V368" i="2" s="1"/>
  <c r="U304" i="2"/>
  <c r="V304" i="2" s="1"/>
  <c r="U240" i="2"/>
  <c r="V240" i="2" s="1"/>
  <c r="U176" i="2"/>
  <c r="V176" i="2" s="1"/>
  <c r="U112" i="2"/>
  <c r="V112" i="2" s="1"/>
  <c r="U48" i="2"/>
  <c r="V48" i="2" s="1"/>
  <c r="U639" i="2"/>
  <c r="V639" i="2" s="1"/>
  <c r="U575" i="2"/>
  <c r="V575" i="2" s="1"/>
  <c r="U511" i="2"/>
  <c r="V511" i="2" s="1"/>
  <c r="U447" i="2"/>
  <c r="V447" i="2" s="1"/>
  <c r="U383" i="2"/>
  <c r="V383" i="2" s="1"/>
  <c r="U319" i="2"/>
  <c r="V319" i="2" s="1"/>
  <c r="U255" i="2"/>
  <c r="V255" i="2" s="1"/>
  <c r="U191" i="2"/>
  <c r="V191" i="2" s="1"/>
  <c r="U127" i="2"/>
  <c r="V127" i="2" s="1"/>
  <c r="U63" i="2"/>
  <c r="V63" i="2" s="1"/>
  <c r="U662" i="2"/>
  <c r="V662" i="2" s="1"/>
  <c r="U598" i="2"/>
  <c r="V598" i="2" s="1"/>
  <c r="U534" i="2"/>
  <c r="V534" i="2" s="1"/>
  <c r="U470" i="2"/>
  <c r="V470" i="2" s="1"/>
  <c r="U406" i="2"/>
  <c r="V406" i="2" s="1"/>
  <c r="U342" i="2"/>
  <c r="V342" i="2" s="1"/>
  <c r="U278" i="2"/>
  <c r="V278" i="2" s="1"/>
  <c r="U214" i="2"/>
  <c r="V214" i="2" s="1"/>
  <c r="U150" i="2"/>
  <c r="V150" i="2" s="1"/>
  <c r="U86" i="2"/>
  <c r="V86" i="2" s="1"/>
  <c r="U22" i="2"/>
  <c r="V22" i="2" s="1"/>
  <c r="U637" i="2"/>
  <c r="V637" i="2" s="1"/>
  <c r="U573" i="2"/>
  <c r="V573" i="2" s="1"/>
  <c r="U509" i="2"/>
  <c r="V509" i="2" s="1"/>
  <c r="U445" i="2"/>
  <c r="V445" i="2" s="1"/>
  <c r="U381" i="2"/>
  <c r="V381" i="2" s="1"/>
  <c r="U317" i="2"/>
  <c r="V317" i="2" s="1"/>
  <c r="U253" i="2"/>
  <c r="V253" i="2" s="1"/>
  <c r="U189" i="2"/>
  <c r="V189" i="2" s="1"/>
  <c r="U125" i="2"/>
  <c r="V125" i="2" s="1"/>
  <c r="U61" i="2"/>
  <c r="V61" i="2" s="1"/>
  <c r="U660" i="2"/>
  <c r="V660" i="2" s="1"/>
  <c r="U596" i="2"/>
  <c r="V596" i="2" s="1"/>
  <c r="U532" i="2"/>
  <c r="V532" i="2" s="1"/>
  <c r="U468" i="2"/>
  <c r="V468" i="2" s="1"/>
  <c r="U404" i="2"/>
  <c r="V404" i="2" s="1"/>
  <c r="U340" i="2"/>
  <c r="V340" i="2" s="1"/>
  <c r="U276" i="2"/>
  <c r="V276" i="2" s="1"/>
  <c r="U212" i="2"/>
  <c r="V212" i="2" s="1"/>
  <c r="U148" i="2"/>
  <c r="V148" i="2" s="1"/>
  <c r="U84" i="2"/>
  <c r="V84" i="2" s="1"/>
  <c r="U20" i="2"/>
  <c r="V20" i="2" s="1"/>
  <c r="U635" i="2"/>
  <c r="V635" i="2" s="1"/>
  <c r="U571" i="2"/>
  <c r="V571" i="2" s="1"/>
  <c r="U507" i="2"/>
  <c r="V507" i="2" s="1"/>
  <c r="U443" i="2"/>
  <c r="V443" i="2" s="1"/>
  <c r="U379" i="2"/>
  <c r="V379" i="2" s="1"/>
  <c r="U315" i="2"/>
  <c r="V315" i="2" s="1"/>
  <c r="U251" i="2"/>
  <c r="V251" i="2" s="1"/>
  <c r="U187" i="2"/>
  <c r="V187" i="2" s="1"/>
  <c r="U123" i="2"/>
  <c r="V123" i="2" s="1"/>
  <c r="U59" i="2"/>
  <c r="V59" i="2" s="1"/>
  <c r="U2967" i="2"/>
  <c r="V2967" i="2" s="1"/>
  <c r="U3529" i="2"/>
  <c r="V3529" i="2" s="1"/>
  <c r="U3683" i="2"/>
  <c r="V3683" i="2" s="1"/>
  <c r="U3747" i="2"/>
  <c r="V3747" i="2" s="1"/>
  <c r="U3811" i="2"/>
  <c r="V3811" i="2" s="1"/>
  <c r="U3875" i="2"/>
  <c r="V3875" i="2" s="1"/>
  <c r="U3939" i="2"/>
  <c r="V3939" i="2" s="1"/>
  <c r="U3409" i="2"/>
  <c r="V3409" i="2" s="1"/>
  <c r="U3667" i="2"/>
  <c r="V3667" i="2" s="1"/>
  <c r="U3732" i="2"/>
  <c r="V3732" i="2" s="1"/>
  <c r="U3796" i="2"/>
  <c r="V3796" i="2" s="1"/>
  <c r="U3860" i="2"/>
  <c r="V3860" i="2" s="1"/>
  <c r="U3924" i="2"/>
  <c r="V3924" i="2" s="1"/>
  <c r="U3289" i="2"/>
  <c r="V3289" i="2" s="1"/>
  <c r="U3649" i="2"/>
  <c r="V3649" i="2" s="1"/>
  <c r="U3717" i="2"/>
  <c r="V3717" i="2" s="1"/>
  <c r="U3781" i="2"/>
  <c r="V3781" i="2" s="1"/>
  <c r="U3845" i="2"/>
  <c r="V3845" i="2" s="1"/>
  <c r="U3909" i="2"/>
  <c r="V3909" i="2" s="1"/>
  <c r="U3169" i="2"/>
  <c r="V3169" i="2" s="1"/>
  <c r="U3630" i="2"/>
  <c r="V3630" i="2" s="1"/>
  <c r="U3702" i="2"/>
  <c r="V3702" i="2" s="1"/>
  <c r="U3766" i="2"/>
  <c r="V3766" i="2" s="1"/>
  <c r="U3830" i="2"/>
  <c r="V3830" i="2" s="1"/>
  <c r="U3894" i="2"/>
  <c r="V3894" i="2" s="1"/>
  <c r="U3049" i="2"/>
  <c r="V3049" i="2" s="1"/>
  <c r="U3561" i="2"/>
  <c r="V3561" i="2" s="1"/>
  <c r="U3687" i="2"/>
  <c r="V3687" i="2" s="1"/>
  <c r="U3751" i="2"/>
  <c r="V3751" i="2" s="1"/>
  <c r="U3815" i="2"/>
  <c r="V3815" i="2" s="1"/>
  <c r="U3879" i="2"/>
  <c r="V3879" i="2" s="1"/>
  <c r="U3943" i="2"/>
  <c r="V3943" i="2" s="1"/>
  <c r="U3441" i="2"/>
  <c r="V3441" i="2" s="1"/>
  <c r="U3671" i="2"/>
  <c r="V3671" i="2" s="1"/>
  <c r="U3736" i="2"/>
  <c r="V3736" i="2" s="1"/>
  <c r="U3800" i="2"/>
  <c r="V3800" i="2" s="1"/>
  <c r="U3864" i="2"/>
  <c r="V3864" i="2" s="1"/>
  <c r="U3928" i="2"/>
  <c r="V3928" i="2" s="1"/>
  <c r="U3385" i="2"/>
  <c r="V3385" i="2" s="1"/>
  <c r="U3663" i="2"/>
  <c r="V3663" i="2" s="1"/>
  <c r="U3729" i="2"/>
  <c r="V3729" i="2" s="1"/>
  <c r="U3793" i="2"/>
  <c r="V3793" i="2" s="1"/>
  <c r="U3857" i="2"/>
  <c r="V3857" i="2" s="1"/>
  <c r="U3921" i="2"/>
  <c r="V3921" i="2" s="1"/>
  <c r="U1308" i="2"/>
  <c r="V1308" i="2" s="1"/>
  <c r="U1225" i="2"/>
  <c r="V1225" i="2" s="1"/>
  <c r="U764" i="2"/>
  <c r="V764" i="2" s="1"/>
  <c r="U1771" i="2"/>
  <c r="V1771" i="2" s="1"/>
  <c r="U1707" i="2"/>
  <c r="V1707" i="2" s="1"/>
  <c r="U1643" i="2"/>
  <c r="V1643" i="2" s="1"/>
  <c r="U1579" i="2"/>
  <c r="V1579" i="2" s="1"/>
  <c r="U1515" i="2"/>
  <c r="V1515" i="2" s="1"/>
  <c r="U1451" i="2"/>
  <c r="V1451" i="2" s="1"/>
  <c r="U1387" i="2"/>
  <c r="V1387" i="2" s="1"/>
  <c r="U1323" i="2"/>
  <c r="V1323" i="2" s="1"/>
  <c r="U1252" i="2"/>
  <c r="V1252" i="2" s="1"/>
  <c r="U884" i="2"/>
  <c r="V884" i="2" s="1"/>
  <c r="U1778" i="2"/>
  <c r="V1778" i="2" s="1"/>
  <c r="U1714" i="2"/>
  <c r="V1714" i="2" s="1"/>
  <c r="U1650" i="2"/>
  <c r="V1650" i="2" s="1"/>
  <c r="U1586" i="2"/>
  <c r="V1586" i="2" s="1"/>
  <c r="U1522" i="2"/>
  <c r="V1522" i="2" s="1"/>
  <c r="U1458" i="2"/>
  <c r="V1458" i="2" s="1"/>
  <c r="U1394" i="2"/>
  <c r="V1394" i="2" s="1"/>
  <c r="U1330" i="2"/>
  <c r="V1330" i="2" s="1"/>
  <c r="U1263" i="2"/>
  <c r="V1263" i="2" s="1"/>
  <c r="U940" i="2"/>
  <c r="V940" i="2" s="1"/>
  <c r="U1817" i="2"/>
  <c r="V1817" i="2" s="1"/>
  <c r="U1753" i="2"/>
  <c r="V1753" i="2" s="1"/>
  <c r="U1689" i="2"/>
  <c r="V1689" i="2" s="1"/>
  <c r="U1625" i="2"/>
  <c r="V1625" i="2" s="1"/>
  <c r="U1561" i="2"/>
  <c r="V1561" i="2" s="1"/>
  <c r="U1497" i="2"/>
  <c r="V1497" i="2" s="1"/>
  <c r="U1433" i="2"/>
  <c r="V1433" i="2" s="1"/>
  <c r="U1369" i="2"/>
  <c r="V1369" i="2" s="1"/>
  <c r="U1305" i="2"/>
  <c r="V1305" i="2" s="1"/>
  <c r="U1218" i="2"/>
  <c r="V1218" i="2" s="1"/>
  <c r="U740" i="2"/>
  <c r="V740" i="2" s="1"/>
  <c r="U1784" i="2"/>
  <c r="V1784" i="2" s="1"/>
  <c r="U1720" i="2"/>
  <c r="V1720" i="2" s="1"/>
  <c r="U1656" i="2"/>
  <c r="V1656" i="2" s="1"/>
  <c r="U1592" i="2"/>
  <c r="V1592" i="2" s="1"/>
  <c r="U1528" i="2"/>
  <c r="V1528" i="2" s="1"/>
  <c r="U1464" i="2"/>
  <c r="V1464" i="2" s="1"/>
  <c r="U1400" i="2"/>
  <c r="V1400" i="2" s="1"/>
  <c r="U1336" i="2"/>
  <c r="V1336" i="2" s="1"/>
  <c r="U1270" i="2"/>
  <c r="V1270" i="2" s="1"/>
  <c r="U988" i="2"/>
  <c r="V988" i="2" s="1"/>
  <c r="U1807" i="2"/>
  <c r="V1807" i="2" s="1"/>
  <c r="U1743" i="2"/>
  <c r="V1743" i="2" s="1"/>
  <c r="U1679" i="2"/>
  <c r="V1679" i="2" s="1"/>
  <c r="U1615" i="2"/>
  <c r="V1615" i="2" s="1"/>
  <c r="U1551" i="2"/>
  <c r="V1551" i="2" s="1"/>
  <c r="U1487" i="2"/>
  <c r="V1487" i="2" s="1"/>
  <c r="U1423" i="2"/>
  <c r="V1423" i="2" s="1"/>
  <c r="U1359" i="2"/>
  <c r="V1359" i="2" s="1"/>
  <c r="U1295" i="2"/>
  <c r="V1295" i="2" s="1"/>
  <c r="U1172" i="2"/>
  <c r="V1172" i="2" s="1"/>
  <c r="U640" i="2"/>
  <c r="V640" i="2" s="1"/>
  <c r="U1822" i="2"/>
  <c r="V1822" i="2" s="1"/>
  <c r="U1758" i="2"/>
  <c r="V1758" i="2" s="1"/>
  <c r="U1694" i="2"/>
  <c r="V1694" i="2" s="1"/>
  <c r="U1630" i="2"/>
  <c r="V1630" i="2" s="1"/>
  <c r="U1566" i="2"/>
  <c r="V1566" i="2" s="1"/>
  <c r="U1502" i="2"/>
  <c r="V1502" i="2" s="1"/>
  <c r="U1438" i="2"/>
  <c r="V1438" i="2" s="1"/>
  <c r="U1374" i="2"/>
  <c r="V1374" i="2" s="1"/>
  <c r="U1310" i="2"/>
  <c r="V1310" i="2" s="1"/>
  <c r="U1227" i="2"/>
  <c r="V1227" i="2" s="1"/>
  <c r="U780" i="2"/>
  <c r="V780" i="2" s="1"/>
  <c r="U1171" i="2"/>
  <c r="V1171" i="2" s="1"/>
  <c r="U1107" i="2"/>
  <c r="V1107" i="2" s="1"/>
  <c r="U1043" i="2"/>
  <c r="V1043" i="2" s="1"/>
  <c r="U979" i="2"/>
  <c r="V979" i="2" s="1"/>
  <c r="U915" i="2"/>
  <c r="V915" i="2" s="1"/>
  <c r="U851" i="2"/>
  <c r="V851" i="2" s="1"/>
  <c r="U787" i="2"/>
  <c r="V787" i="2" s="1"/>
  <c r="U723" i="2"/>
  <c r="V723" i="2" s="1"/>
  <c r="U634" i="2"/>
  <c r="V634" i="2" s="1"/>
  <c r="U122" i="2"/>
  <c r="V122" i="2" s="1"/>
  <c r="U1162" i="2"/>
  <c r="V1162" i="2" s="1"/>
  <c r="U1098" i="2"/>
  <c r="V1098" i="2" s="1"/>
  <c r="U1034" i="2"/>
  <c r="V1034" i="2" s="1"/>
  <c r="U970" i="2"/>
  <c r="V970" i="2" s="1"/>
  <c r="U906" i="2"/>
  <c r="V906" i="2" s="1"/>
  <c r="U842" i="2"/>
  <c r="V842" i="2" s="1"/>
  <c r="U778" i="2"/>
  <c r="V778" i="2" s="1"/>
  <c r="U714" i="2"/>
  <c r="V714" i="2" s="1"/>
  <c r="U562" i="2"/>
  <c r="V562" i="2" s="1"/>
  <c r="U50" i="2"/>
  <c r="V50" i="2" s="1"/>
  <c r="U1137" i="2"/>
  <c r="V1137" i="2" s="1"/>
  <c r="U1073" i="2"/>
  <c r="V1073" i="2" s="1"/>
  <c r="U1009" i="2"/>
  <c r="V1009" i="2" s="1"/>
  <c r="U945" i="2"/>
  <c r="V945" i="2" s="1"/>
  <c r="U881" i="2"/>
  <c r="V881" i="2" s="1"/>
  <c r="U817" i="2"/>
  <c r="V817" i="2" s="1"/>
  <c r="U753" i="2"/>
  <c r="V753" i="2" s="1"/>
  <c r="U689" i="2"/>
  <c r="V689" i="2" s="1"/>
  <c r="U362" i="2"/>
  <c r="V362" i="2" s="1"/>
  <c r="U1232" i="2"/>
  <c r="V1232" i="2" s="1"/>
  <c r="U1168" i="2"/>
  <c r="V1168" i="2" s="1"/>
  <c r="U1104" i="2"/>
  <c r="V1104" i="2" s="1"/>
  <c r="U1040" i="2"/>
  <c r="V1040" i="2" s="1"/>
  <c r="U976" i="2"/>
  <c r="V976" i="2" s="1"/>
  <c r="U912" i="2"/>
  <c r="V912" i="2" s="1"/>
  <c r="U848" i="2"/>
  <c r="V848" i="2" s="1"/>
  <c r="U784" i="2"/>
  <c r="V784" i="2" s="1"/>
  <c r="U720" i="2"/>
  <c r="V720" i="2" s="1"/>
  <c r="U610" i="2"/>
  <c r="V610" i="2" s="1"/>
  <c r="U98" i="2"/>
  <c r="V98" i="2" s="1"/>
  <c r="U1207" i="2"/>
  <c r="V1207" i="2" s="1"/>
  <c r="U1143" i="2"/>
  <c r="V1143" i="2" s="1"/>
  <c r="U1079" i="2"/>
  <c r="V1079" i="2" s="1"/>
  <c r="U1015" i="2"/>
  <c r="V1015" i="2" s="1"/>
  <c r="U951" i="2"/>
  <c r="V951" i="2" s="1"/>
  <c r="U887" i="2"/>
  <c r="V887" i="2" s="1"/>
  <c r="U823" i="2"/>
  <c r="V823" i="2" s="1"/>
  <c r="U759" i="2"/>
  <c r="V759" i="2" s="1"/>
  <c r="U695" i="2"/>
  <c r="V695" i="2" s="1"/>
  <c r="U410" i="2"/>
  <c r="V410" i="2" s="1"/>
  <c r="U1246" i="2"/>
  <c r="V1246" i="2" s="1"/>
  <c r="U1182" i="2"/>
  <c r="V1182" i="2" s="1"/>
  <c r="U1118" i="2"/>
  <c r="V1118" i="2" s="1"/>
  <c r="U1054" i="2"/>
  <c r="V1054" i="2" s="1"/>
  <c r="U990" i="2"/>
  <c r="V990" i="2" s="1"/>
  <c r="U926" i="2"/>
  <c r="V926" i="2" s="1"/>
  <c r="U862" i="2"/>
  <c r="V862" i="2" s="1"/>
  <c r="U798" i="2"/>
  <c r="V798" i="2" s="1"/>
  <c r="U734" i="2"/>
  <c r="V734" i="2" s="1"/>
  <c r="U666" i="2"/>
  <c r="V666" i="2" s="1"/>
  <c r="U210" i="2"/>
  <c r="V210" i="2" s="1"/>
  <c r="U1253" i="2"/>
  <c r="V1253" i="2" s="1"/>
  <c r="U1189" i="2"/>
  <c r="V1189" i="2" s="1"/>
  <c r="U1125" i="2"/>
  <c r="V1125" i="2" s="1"/>
  <c r="U1061" i="2"/>
  <c r="V1061" i="2" s="1"/>
  <c r="U997" i="2"/>
  <c r="V997" i="2" s="1"/>
  <c r="U933" i="2"/>
  <c r="V933" i="2" s="1"/>
  <c r="U869" i="2"/>
  <c r="V869" i="2" s="1"/>
  <c r="U805" i="2"/>
  <c r="V805" i="2" s="1"/>
  <c r="U741" i="2"/>
  <c r="V741" i="2" s="1"/>
  <c r="U676" i="2"/>
  <c r="V676" i="2" s="1"/>
  <c r="U266" i="2"/>
  <c r="V266" i="2" s="1"/>
  <c r="U625" i="2"/>
  <c r="V625" i="2" s="1"/>
  <c r="U561" i="2"/>
  <c r="V561" i="2" s="1"/>
  <c r="U497" i="2"/>
  <c r="V497" i="2" s="1"/>
  <c r="U433" i="2"/>
  <c r="V433" i="2" s="1"/>
  <c r="U369" i="2"/>
  <c r="V369" i="2" s="1"/>
  <c r="U305" i="2"/>
  <c r="V305" i="2" s="1"/>
  <c r="U241" i="2"/>
  <c r="V241" i="2" s="1"/>
  <c r="U177" i="2"/>
  <c r="V177" i="2" s="1"/>
  <c r="U113" i="2"/>
  <c r="V113" i="2" s="1"/>
  <c r="U49" i="2"/>
  <c r="V49" i="2" s="1"/>
  <c r="U616" i="2"/>
  <c r="V616" i="2" s="1"/>
  <c r="U552" i="2"/>
  <c r="V552" i="2" s="1"/>
  <c r="U488" i="2"/>
  <c r="V488" i="2" s="1"/>
  <c r="U424" i="2"/>
  <c r="V424" i="2" s="1"/>
  <c r="U360" i="2"/>
  <c r="V360" i="2" s="1"/>
  <c r="U296" i="2"/>
  <c r="V296" i="2" s="1"/>
  <c r="U232" i="2"/>
  <c r="V232" i="2" s="1"/>
  <c r="U168" i="2"/>
  <c r="V168" i="2" s="1"/>
  <c r="U104" i="2"/>
  <c r="V104" i="2" s="1"/>
  <c r="U40" i="2"/>
  <c r="V40" i="2" s="1"/>
  <c r="U631" i="2"/>
  <c r="V631" i="2" s="1"/>
  <c r="U567" i="2"/>
  <c r="V567" i="2" s="1"/>
  <c r="U503" i="2"/>
  <c r="V503" i="2" s="1"/>
  <c r="U439" i="2"/>
  <c r="V439" i="2" s="1"/>
  <c r="U375" i="2"/>
  <c r="V375" i="2" s="1"/>
  <c r="U311" i="2"/>
  <c r="V311" i="2" s="1"/>
  <c r="U247" i="2"/>
  <c r="V247" i="2" s="1"/>
  <c r="U183" i="2"/>
  <c r="V183" i="2" s="1"/>
  <c r="U119" i="2"/>
  <c r="V119" i="2" s="1"/>
  <c r="U55" i="2"/>
  <c r="V55" i="2" s="1"/>
  <c r="U654" i="2"/>
  <c r="V654" i="2" s="1"/>
  <c r="U590" i="2"/>
  <c r="V590" i="2" s="1"/>
  <c r="U526" i="2"/>
  <c r="V526" i="2" s="1"/>
  <c r="U462" i="2"/>
  <c r="V462" i="2" s="1"/>
  <c r="U398" i="2"/>
  <c r="V398" i="2" s="1"/>
  <c r="U334" i="2"/>
  <c r="V334" i="2" s="1"/>
  <c r="U270" i="2"/>
  <c r="V270" i="2" s="1"/>
  <c r="U206" i="2"/>
  <c r="V206" i="2" s="1"/>
  <c r="U142" i="2"/>
  <c r="V142" i="2" s="1"/>
  <c r="U78" i="2"/>
  <c r="V78" i="2" s="1"/>
  <c r="U14" i="2"/>
  <c r="V14" i="2" s="1"/>
  <c r="U629" i="2"/>
  <c r="V629" i="2" s="1"/>
  <c r="U565" i="2"/>
  <c r="V565" i="2" s="1"/>
  <c r="U501" i="2"/>
  <c r="V501" i="2" s="1"/>
  <c r="U437" i="2"/>
  <c r="V437" i="2" s="1"/>
  <c r="U373" i="2"/>
  <c r="V373" i="2" s="1"/>
  <c r="U309" i="2"/>
  <c r="V309" i="2" s="1"/>
  <c r="U245" i="2"/>
  <c r="V245" i="2" s="1"/>
  <c r="U181" i="2"/>
  <c r="V181" i="2" s="1"/>
  <c r="U117" i="2"/>
  <c r="V117" i="2" s="1"/>
  <c r="U53" i="2"/>
  <c r="V53" i="2" s="1"/>
  <c r="U652" i="2"/>
  <c r="V652" i="2" s="1"/>
  <c r="U588" i="2"/>
  <c r="V588" i="2" s="1"/>
  <c r="U524" i="2"/>
  <c r="V524" i="2" s="1"/>
  <c r="U460" i="2"/>
  <c r="V460" i="2" s="1"/>
  <c r="U396" i="2"/>
  <c r="V396" i="2" s="1"/>
  <c r="U332" i="2"/>
  <c r="V332" i="2" s="1"/>
  <c r="U268" i="2"/>
  <c r="V268" i="2" s="1"/>
  <c r="U204" i="2"/>
  <c r="V204" i="2" s="1"/>
  <c r="U140" i="2"/>
  <c r="V140" i="2" s="1"/>
  <c r="U76" i="2"/>
  <c r="V76" i="2" s="1"/>
  <c r="U12" i="2"/>
  <c r="V12" i="2" s="1"/>
  <c r="U627" i="2"/>
  <c r="V627" i="2" s="1"/>
  <c r="U563" i="2"/>
  <c r="V563" i="2" s="1"/>
  <c r="U499" i="2"/>
  <c r="V499" i="2" s="1"/>
  <c r="U435" i="2"/>
  <c r="V435" i="2" s="1"/>
  <c r="U371" i="2"/>
  <c r="V371" i="2" s="1"/>
  <c r="U307" i="2"/>
  <c r="V307" i="2" s="1"/>
  <c r="U243" i="2"/>
  <c r="V243" i="2" s="1"/>
  <c r="U179" i="2"/>
  <c r="V179" i="2" s="1"/>
  <c r="U115" i="2"/>
  <c r="V115" i="2" s="1"/>
  <c r="U51" i="2"/>
  <c r="V51" i="2" s="1"/>
  <c r="U3081" i="2"/>
  <c r="V3081" i="2" s="1"/>
  <c r="U3593" i="2"/>
  <c r="V3593" i="2" s="1"/>
  <c r="U3691" i="2"/>
  <c r="V3691" i="2" s="1"/>
  <c r="U3755" i="2"/>
  <c r="V3755" i="2" s="1"/>
  <c r="U3819" i="2"/>
  <c r="V3819" i="2" s="1"/>
  <c r="U3883" i="2"/>
  <c r="V3883" i="2" s="1"/>
  <c r="U2519" i="2"/>
  <c r="V2519" i="2" s="1"/>
  <c r="U3473" i="2"/>
  <c r="V3473" i="2" s="1"/>
  <c r="U3676" i="2"/>
  <c r="V3676" i="2" s="1"/>
  <c r="U3740" i="2"/>
  <c r="V3740" i="2" s="1"/>
  <c r="U3804" i="2"/>
  <c r="V3804" i="2" s="1"/>
  <c r="U3868" i="2"/>
  <c r="V3868" i="2" s="1"/>
  <c r="U3932" i="2"/>
  <c r="V3932" i="2" s="1"/>
  <c r="U3353" i="2"/>
  <c r="V3353" i="2" s="1"/>
  <c r="U3659" i="2"/>
  <c r="V3659" i="2" s="1"/>
  <c r="U3725" i="2"/>
  <c r="V3725" i="2" s="1"/>
  <c r="U3789" i="2"/>
  <c r="V3789" i="2" s="1"/>
  <c r="U3853" i="2"/>
  <c r="V3853" i="2" s="1"/>
  <c r="U3917" i="2"/>
  <c r="V3917" i="2" s="1"/>
  <c r="U3233" i="2"/>
  <c r="V3233" i="2" s="1"/>
  <c r="U3641" i="2"/>
  <c r="V3641" i="2" s="1"/>
  <c r="U3710" i="2"/>
  <c r="V3710" i="2" s="1"/>
  <c r="U3774" i="2"/>
  <c r="V3774" i="2" s="1"/>
  <c r="U3838" i="2"/>
  <c r="V3838" i="2" s="1"/>
  <c r="U3902" i="2"/>
  <c r="V3902" i="2" s="1"/>
  <c r="U3113" i="2"/>
  <c r="V3113" i="2" s="1"/>
  <c r="U3614" i="2"/>
  <c r="V3614" i="2" s="1"/>
  <c r="U3695" i="2"/>
  <c r="V3695" i="2" s="1"/>
  <c r="U3759" i="2"/>
  <c r="V3759" i="2" s="1"/>
  <c r="U3823" i="2"/>
  <c r="V3823" i="2" s="1"/>
  <c r="U3887" i="2"/>
  <c r="V3887" i="2" s="1"/>
  <c r="U2775" i="2"/>
  <c r="V2775" i="2" s="1"/>
  <c r="U3505" i="2"/>
  <c r="V3505" i="2" s="1"/>
  <c r="U3680" i="2"/>
  <c r="V3680" i="2" s="1"/>
  <c r="U3744" i="2"/>
  <c r="V3744" i="2" s="1"/>
  <c r="U3808" i="2"/>
  <c r="V3808" i="2" s="1"/>
  <c r="U3872" i="2"/>
  <c r="V3872" i="2" s="1"/>
  <c r="U3936" i="2"/>
  <c r="V3936" i="2" s="1"/>
  <c r="U3449" i="2"/>
  <c r="V3449" i="2" s="1"/>
  <c r="U3672" i="2"/>
  <c r="V3672" i="2" s="1"/>
  <c r="U3737" i="2"/>
  <c r="V3737" i="2" s="1"/>
  <c r="U3801" i="2"/>
  <c r="V3801" i="2" s="1"/>
  <c r="U3865" i="2"/>
  <c r="V3865" i="2" s="1"/>
  <c r="U3929" i="2"/>
  <c r="V3929" i="2" s="1"/>
  <c r="U1699" i="2"/>
  <c r="V1699" i="2" s="1"/>
  <c r="U1635" i="2"/>
  <c r="V1635" i="2" s="1"/>
  <c r="U1571" i="2"/>
  <c r="V1571" i="2" s="1"/>
  <c r="U1507" i="2"/>
  <c r="V1507" i="2" s="1"/>
  <c r="U1443" i="2"/>
  <c r="V1443" i="2" s="1"/>
  <c r="U1379" i="2"/>
  <c r="V1379" i="2" s="1"/>
  <c r="U1315" i="2"/>
  <c r="V1315" i="2" s="1"/>
  <c r="U1236" i="2"/>
  <c r="V1236" i="2" s="1"/>
  <c r="U820" i="2"/>
  <c r="V820" i="2" s="1"/>
  <c r="U1770" i="2"/>
  <c r="V1770" i="2" s="1"/>
  <c r="U1706" i="2"/>
  <c r="V1706" i="2" s="1"/>
  <c r="U1642" i="2"/>
  <c r="V1642" i="2" s="1"/>
  <c r="U1578" i="2"/>
  <c r="V1578" i="2" s="1"/>
  <c r="U1514" i="2"/>
  <c r="V1514" i="2" s="1"/>
  <c r="U1450" i="2"/>
  <c r="V1450" i="2" s="1"/>
  <c r="U1386" i="2"/>
  <c r="V1386" i="2" s="1"/>
  <c r="U1322" i="2"/>
  <c r="V1322" i="2" s="1"/>
  <c r="U1251" i="2"/>
  <c r="V1251" i="2" s="1"/>
  <c r="U876" i="2"/>
  <c r="V876" i="2" s="1"/>
  <c r="U1809" i="2"/>
  <c r="V1809" i="2" s="1"/>
  <c r="U1745" i="2"/>
  <c r="V1745" i="2" s="1"/>
  <c r="U1681" i="2"/>
  <c r="V1681" i="2" s="1"/>
  <c r="U1617" i="2"/>
  <c r="V1617" i="2" s="1"/>
  <c r="U1553" i="2"/>
  <c r="V1553" i="2" s="1"/>
  <c r="U1489" i="2"/>
  <c r="V1489" i="2" s="1"/>
  <c r="U1425" i="2"/>
  <c r="V1425" i="2" s="1"/>
  <c r="U1361" i="2"/>
  <c r="V1361" i="2" s="1"/>
  <c r="U1297" i="2"/>
  <c r="V1297" i="2" s="1"/>
  <c r="U1188" i="2"/>
  <c r="V1188" i="2" s="1"/>
  <c r="U674" i="2"/>
  <c r="V674" i="2" s="1"/>
  <c r="U1776" i="2"/>
  <c r="V1776" i="2" s="1"/>
  <c r="U1712" i="2"/>
  <c r="V1712" i="2" s="1"/>
  <c r="U1648" i="2"/>
  <c r="V1648" i="2" s="1"/>
  <c r="U1584" i="2"/>
  <c r="V1584" i="2" s="1"/>
  <c r="U1520" i="2"/>
  <c r="V1520" i="2" s="1"/>
  <c r="U1456" i="2"/>
  <c r="V1456" i="2" s="1"/>
  <c r="U1392" i="2"/>
  <c r="V1392" i="2" s="1"/>
  <c r="U1328" i="2"/>
  <c r="V1328" i="2" s="1"/>
  <c r="U1260" i="2"/>
  <c r="V1260" i="2" s="1"/>
  <c r="U924" i="2"/>
  <c r="V924" i="2" s="1"/>
  <c r="U1799" i="2"/>
  <c r="V1799" i="2" s="1"/>
  <c r="U1735" i="2"/>
  <c r="V1735" i="2" s="1"/>
  <c r="U1671" i="2"/>
  <c r="V1671" i="2" s="1"/>
  <c r="U1607" i="2"/>
  <c r="V1607" i="2" s="1"/>
  <c r="U1543" i="2"/>
  <c r="V1543" i="2" s="1"/>
  <c r="U1479" i="2"/>
  <c r="V1479" i="2" s="1"/>
  <c r="U1415" i="2"/>
  <c r="V1415" i="2" s="1"/>
  <c r="U1351" i="2"/>
  <c r="V1351" i="2" s="1"/>
  <c r="U1287" i="2"/>
  <c r="V1287" i="2" s="1"/>
  <c r="U1108" i="2"/>
  <c r="V1108" i="2" s="1"/>
  <c r="U130" i="2"/>
  <c r="V130" i="2" s="1"/>
  <c r="U1814" i="2"/>
  <c r="V1814" i="2" s="1"/>
  <c r="U1750" i="2"/>
  <c r="V1750" i="2" s="1"/>
  <c r="U1686" i="2"/>
  <c r="V1686" i="2" s="1"/>
  <c r="U1622" i="2"/>
  <c r="V1622" i="2" s="1"/>
  <c r="U1558" i="2"/>
  <c r="V1558" i="2" s="1"/>
  <c r="U1494" i="2"/>
  <c r="V1494" i="2" s="1"/>
  <c r="U1430" i="2"/>
  <c r="V1430" i="2" s="1"/>
  <c r="U1366" i="2"/>
  <c r="V1366" i="2" s="1"/>
  <c r="U1302" i="2"/>
  <c r="V1302" i="2" s="1"/>
  <c r="U1211" i="2"/>
  <c r="V1211" i="2" s="1"/>
  <c r="U716" i="2"/>
  <c r="V716" i="2" s="1"/>
  <c r="U1163" i="2"/>
  <c r="V1163" i="2" s="1"/>
  <c r="U1099" i="2"/>
  <c r="V1099" i="2" s="1"/>
  <c r="U1035" i="2"/>
  <c r="V1035" i="2" s="1"/>
  <c r="U971" i="2"/>
  <c r="V971" i="2" s="1"/>
  <c r="U907" i="2"/>
  <c r="V907" i="2" s="1"/>
  <c r="U843" i="2"/>
  <c r="V843" i="2" s="1"/>
  <c r="U779" i="2"/>
  <c r="V779" i="2" s="1"/>
  <c r="U715" i="2"/>
  <c r="V715" i="2" s="1"/>
  <c r="U570" i="2"/>
  <c r="V570" i="2" s="1"/>
  <c r="U58" i="2"/>
  <c r="V58" i="2" s="1"/>
  <c r="U1154" i="2"/>
  <c r="V1154" i="2" s="1"/>
  <c r="U1090" i="2"/>
  <c r="V1090" i="2" s="1"/>
  <c r="U1026" i="2"/>
  <c r="V1026" i="2" s="1"/>
  <c r="U962" i="2"/>
  <c r="V962" i="2" s="1"/>
  <c r="U898" i="2"/>
  <c r="V898" i="2" s="1"/>
  <c r="U834" i="2"/>
  <c r="V834" i="2" s="1"/>
  <c r="U770" i="2"/>
  <c r="V770" i="2" s="1"/>
  <c r="U706" i="2"/>
  <c r="V706" i="2" s="1"/>
  <c r="U498" i="2"/>
  <c r="V498" i="2" s="1"/>
  <c r="U1193" i="2"/>
  <c r="V1193" i="2" s="1"/>
  <c r="U1129" i="2"/>
  <c r="V1129" i="2" s="1"/>
  <c r="U1065" i="2"/>
  <c r="V1065" i="2" s="1"/>
  <c r="U1001" i="2"/>
  <c r="V1001" i="2" s="1"/>
  <c r="U937" i="2"/>
  <c r="V937" i="2" s="1"/>
  <c r="U873" i="2"/>
  <c r="V873" i="2" s="1"/>
  <c r="U809" i="2"/>
  <c r="V809" i="2" s="1"/>
  <c r="U745" i="2"/>
  <c r="V745" i="2" s="1"/>
  <c r="U681" i="2"/>
  <c r="V681" i="2" s="1"/>
  <c r="U298" i="2"/>
  <c r="V298" i="2" s="1"/>
  <c r="U1224" i="2"/>
  <c r="V1224" i="2" s="1"/>
  <c r="U1160" i="2"/>
  <c r="V1160" i="2" s="1"/>
  <c r="U1096" i="2"/>
  <c r="V1096" i="2" s="1"/>
  <c r="U1032" i="2"/>
  <c r="V1032" i="2" s="1"/>
  <c r="U968" i="2"/>
  <c r="V968" i="2" s="1"/>
  <c r="U904" i="2"/>
  <c r="V904" i="2" s="1"/>
  <c r="U840" i="2"/>
  <c r="V840" i="2" s="1"/>
  <c r="U776" i="2"/>
  <c r="V776" i="2" s="1"/>
  <c r="U712" i="2"/>
  <c r="V712" i="2" s="1"/>
  <c r="U546" i="2"/>
  <c r="V546" i="2" s="1"/>
  <c r="U34" i="2"/>
  <c r="V34" i="2" s="1"/>
  <c r="U1199" i="2"/>
  <c r="V1199" i="2" s="1"/>
  <c r="U1135" i="2"/>
  <c r="V1135" i="2" s="1"/>
  <c r="U1071" i="2"/>
  <c r="V1071" i="2" s="1"/>
  <c r="U1007" i="2"/>
  <c r="V1007" i="2" s="1"/>
  <c r="U943" i="2"/>
  <c r="V943" i="2" s="1"/>
  <c r="U879" i="2"/>
  <c r="V879" i="2" s="1"/>
  <c r="U815" i="2"/>
  <c r="V815" i="2" s="1"/>
  <c r="U751" i="2"/>
  <c r="V751" i="2" s="1"/>
  <c r="U687" i="2"/>
  <c r="V687" i="2" s="1"/>
  <c r="U346" i="2"/>
  <c r="V346" i="2" s="1"/>
  <c r="U1238" i="2"/>
  <c r="V1238" i="2" s="1"/>
  <c r="U1174" i="2"/>
  <c r="V1174" i="2" s="1"/>
  <c r="U1110" i="2"/>
  <c r="V1110" i="2" s="1"/>
  <c r="U1046" i="2"/>
  <c r="V1046" i="2" s="1"/>
  <c r="U982" i="2"/>
  <c r="V982" i="2" s="1"/>
  <c r="U918" i="2"/>
  <c r="V918" i="2" s="1"/>
  <c r="U854" i="2"/>
  <c r="V854" i="2" s="1"/>
  <c r="U790" i="2"/>
  <c r="V790" i="2" s="1"/>
  <c r="U726" i="2"/>
  <c r="V726" i="2" s="1"/>
  <c r="U648" i="2"/>
  <c r="V648" i="2" s="1"/>
  <c r="U146" i="2"/>
  <c r="V146" i="2" s="1"/>
  <c r="U1245" i="2"/>
  <c r="V1245" i="2" s="1"/>
  <c r="U1181" i="2"/>
  <c r="V1181" i="2" s="1"/>
  <c r="U1117" i="2"/>
  <c r="V1117" i="2" s="1"/>
  <c r="U1053" i="2"/>
  <c r="V1053" i="2" s="1"/>
  <c r="U989" i="2"/>
  <c r="V989" i="2" s="1"/>
  <c r="U925" i="2"/>
  <c r="V925" i="2" s="1"/>
  <c r="U861" i="2"/>
  <c r="V861" i="2" s="1"/>
  <c r="U797" i="2"/>
  <c r="V797" i="2" s="1"/>
  <c r="U733" i="2"/>
  <c r="V733" i="2" s="1"/>
  <c r="U665" i="2"/>
  <c r="V665" i="2" s="1"/>
  <c r="U202" i="2"/>
  <c r="V202" i="2" s="1"/>
  <c r="U617" i="2"/>
  <c r="V617" i="2" s="1"/>
  <c r="U553" i="2"/>
  <c r="V553" i="2" s="1"/>
  <c r="U489" i="2"/>
  <c r="V489" i="2" s="1"/>
  <c r="U425" i="2"/>
  <c r="V425" i="2" s="1"/>
  <c r="U361" i="2"/>
  <c r="V361" i="2" s="1"/>
  <c r="U297" i="2"/>
  <c r="V297" i="2" s="1"/>
  <c r="U233" i="2"/>
  <c r="V233" i="2" s="1"/>
  <c r="U169" i="2"/>
  <c r="V169" i="2" s="1"/>
  <c r="U105" i="2"/>
  <c r="V105" i="2" s="1"/>
  <c r="U41" i="2"/>
  <c r="V41" i="2" s="1"/>
  <c r="U608" i="2"/>
  <c r="V608" i="2" s="1"/>
  <c r="U544" i="2"/>
  <c r="V544" i="2" s="1"/>
  <c r="U480" i="2"/>
  <c r="V480" i="2" s="1"/>
  <c r="U416" i="2"/>
  <c r="V416" i="2" s="1"/>
  <c r="U352" i="2"/>
  <c r="V352" i="2" s="1"/>
  <c r="U288" i="2"/>
  <c r="V288" i="2" s="1"/>
  <c r="U224" i="2"/>
  <c r="V224" i="2" s="1"/>
  <c r="U160" i="2"/>
  <c r="V160" i="2" s="1"/>
  <c r="U96" i="2"/>
  <c r="V96" i="2" s="1"/>
  <c r="U32" i="2"/>
  <c r="V32" i="2" s="1"/>
  <c r="U623" i="2"/>
  <c r="V623" i="2" s="1"/>
  <c r="U559" i="2"/>
  <c r="V559" i="2" s="1"/>
  <c r="U495" i="2"/>
  <c r="V495" i="2" s="1"/>
  <c r="U431" i="2"/>
  <c r="V431" i="2" s="1"/>
  <c r="U367" i="2"/>
  <c r="V367" i="2" s="1"/>
  <c r="U303" i="2"/>
  <c r="V303" i="2" s="1"/>
  <c r="U239" i="2"/>
  <c r="V239" i="2" s="1"/>
  <c r="U175" i="2"/>
  <c r="V175" i="2" s="1"/>
  <c r="U111" i="2"/>
  <c r="V111" i="2" s="1"/>
  <c r="U47" i="2"/>
  <c r="V47" i="2" s="1"/>
  <c r="U646" i="2"/>
  <c r="V646" i="2" s="1"/>
  <c r="U582" i="2"/>
  <c r="V582" i="2" s="1"/>
  <c r="U518" i="2"/>
  <c r="V518" i="2" s="1"/>
  <c r="U454" i="2"/>
  <c r="V454" i="2" s="1"/>
  <c r="U390" i="2"/>
  <c r="V390" i="2" s="1"/>
  <c r="U326" i="2"/>
  <c r="V326" i="2" s="1"/>
  <c r="U262" i="2"/>
  <c r="V262" i="2" s="1"/>
  <c r="U198" i="2"/>
  <c r="V198" i="2" s="1"/>
  <c r="U134" i="2"/>
  <c r="V134" i="2" s="1"/>
  <c r="U70" i="2"/>
  <c r="V70" i="2" s="1"/>
  <c r="U6" i="2"/>
  <c r="V6" i="2" s="1"/>
  <c r="U621" i="2"/>
  <c r="V621" i="2" s="1"/>
  <c r="U557" i="2"/>
  <c r="V557" i="2" s="1"/>
  <c r="U493" i="2"/>
  <c r="V493" i="2" s="1"/>
  <c r="U429" i="2"/>
  <c r="V429" i="2" s="1"/>
  <c r="U365" i="2"/>
  <c r="V365" i="2" s="1"/>
  <c r="U301" i="2"/>
  <c r="V301" i="2" s="1"/>
  <c r="U237" i="2"/>
  <c r="V237" i="2" s="1"/>
  <c r="U173" i="2"/>
  <c r="V173" i="2" s="1"/>
  <c r="U109" i="2"/>
  <c r="V109" i="2" s="1"/>
  <c r="U45" i="2"/>
  <c r="V45" i="2" s="1"/>
  <c r="U644" i="2"/>
  <c r="V644" i="2" s="1"/>
  <c r="U580" i="2"/>
  <c r="V580" i="2" s="1"/>
  <c r="U516" i="2"/>
  <c r="V516" i="2" s="1"/>
  <c r="U452" i="2"/>
  <c r="V452" i="2" s="1"/>
  <c r="U388" i="2"/>
  <c r="V388" i="2" s="1"/>
  <c r="U324" i="2"/>
  <c r="V324" i="2" s="1"/>
  <c r="U260" i="2"/>
  <c r="V260" i="2" s="1"/>
  <c r="U196" i="2"/>
  <c r="V196" i="2" s="1"/>
  <c r="U132" i="2"/>
  <c r="V132" i="2" s="1"/>
  <c r="U68" i="2"/>
  <c r="V68" i="2" s="1"/>
  <c r="U4" i="2"/>
  <c r="V4" i="2" s="1"/>
  <c r="U619" i="2"/>
  <c r="V619" i="2" s="1"/>
  <c r="U555" i="2"/>
  <c r="V555" i="2" s="1"/>
  <c r="U491" i="2"/>
  <c r="V491" i="2" s="1"/>
  <c r="U427" i="2"/>
  <c r="V427" i="2" s="1"/>
  <c r="U363" i="2"/>
  <c r="V363" i="2" s="1"/>
  <c r="U299" i="2"/>
  <c r="V299" i="2" s="1"/>
  <c r="U235" i="2"/>
  <c r="V235" i="2" s="1"/>
  <c r="U171" i="2"/>
  <c r="V171" i="2" s="1"/>
  <c r="U107" i="2"/>
  <c r="V107" i="2" s="1"/>
  <c r="U43" i="2"/>
  <c r="V43" i="2" s="1"/>
  <c r="U3145" i="2"/>
  <c r="V3145" i="2" s="1"/>
  <c r="U3623" i="2"/>
  <c r="V3623" i="2" s="1"/>
  <c r="U3699" i="2"/>
  <c r="V3699" i="2" s="1"/>
  <c r="U3763" i="2"/>
  <c r="V3763" i="2" s="1"/>
  <c r="U3827" i="2"/>
  <c r="V3827" i="2" s="1"/>
  <c r="U3891" i="2"/>
  <c r="V3891" i="2" s="1"/>
  <c r="U3013" i="2"/>
  <c r="V3013" i="2" s="1"/>
  <c r="U3537" i="2"/>
  <c r="V3537" i="2" s="1"/>
  <c r="U3684" i="2"/>
  <c r="V3684" i="2" s="1"/>
  <c r="U3748" i="2"/>
  <c r="V3748" i="2" s="1"/>
  <c r="U3812" i="2"/>
  <c r="V3812" i="2" s="1"/>
  <c r="U3876" i="2"/>
  <c r="V3876" i="2" s="1"/>
  <c r="U3940" i="2"/>
  <c r="V3940" i="2" s="1"/>
  <c r="U3417" i="2"/>
  <c r="V3417" i="2" s="1"/>
  <c r="U3668" i="2"/>
  <c r="V3668" i="2" s="1"/>
  <c r="U3733" i="2"/>
  <c r="V3733" i="2" s="1"/>
  <c r="U3797" i="2"/>
  <c r="V3797" i="2" s="1"/>
  <c r="U3861" i="2"/>
  <c r="V3861" i="2" s="1"/>
  <c r="U3925" i="2"/>
  <c r="V3925" i="2" s="1"/>
  <c r="U3297" i="2"/>
  <c r="V3297" i="2" s="1"/>
  <c r="U3651" i="2"/>
  <c r="V3651" i="2" s="1"/>
  <c r="U3718" i="2"/>
  <c r="V3718" i="2" s="1"/>
  <c r="U3782" i="2"/>
  <c r="V3782" i="2" s="1"/>
  <c r="U3846" i="2"/>
  <c r="V3846" i="2" s="1"/>
  <c r="U3910" i="2"/>
  <c r="V3910" i="2" s="1"/>
  <c r="U3177" i="2"/>
  <c r="V3177" i="2" s="1"/>
  <c r="U3631" i="2"/>
  <c r="V3631" i="2" s="1"/>
  <c r="U3703" i="2"/>
  <c r="V3703" i="2" s="1"/>
  <c r="U3767" i="2"/>
  <c r="V3767" i="2" s="1"/>
  <c r="U3831" i="2"/>
  <c r="V3831" i="2" s="1"/>
  <c r="U3895" i="2"/>
  <c r="V3895" i="2" s="1"/>
  <c r="U3057" i="2"/>
  <c r="V3057" i="2" s="1"/>
  <c r="U3569" i="2"/>
  <c r="V3569" i="2" s="1"/>
  <c r="U3688" i="2"/>
  <c r="V3688" i="2" s="1"/>
  <c r="U3752" i="2"/>
  <c r="V3752" i="2" s="1"/>
  <c r="U3816" i="2"/>
  <c r="V3816" i="2" s="1"/>
  <c r="U3880" i="2"/>
  <c r="V3880" i="2" s="1"/>
  <c r="U3944" i="2"/>
  <c r="V3944" i="2" s="1"/>
  <c r="U3513" i="2"/>
  <c r="V3513" i="2" s="1"/>
  <c r="U3681" i="2"/>
  <c r="V3681" i="2" s="1"/>
  <c r="U3745" i="2"/>
  <c r="V3745" i="2" s="1"/>
  <c r="U3809" i="2"/>
  <c r="V3809" i="2" s="1"/>
  <c r="U3873" i="2"/>
  <c r="V3873" i="2" s="1"/>
  <c r="U3937" i="2"/>
  <c r="V3937" i="2" s="1"/>
  <c r="U1762" i="2"/>
  <c r="V1762" i="2" s="1"/>
  <c r="U1698" i="2"/>
  <c r="V1698" i="2" s="1"/>
  <c r="U1634" i="2"/>
  <c r="V1634" i="2" s="1"/>
  <c r="U1570" i="2"/>
  <c r="V1570" i="2" s="1"/>
  <c r="U1506" i="2"/>
  <c r="V1506" i="2" s="1"/>
  <c r="U1442" i="2"/>
  <c r="V1442" i="2" s="1"/>
  <c r="U1378" i="2"/>
  <c r="V1378" i="2" s="1"/>
  <c r="U1314" i="2"/>
  <c r="V1314" i="2" s="1"/>
  <c r="U1235" i="2"/>
  <c r="V1235" i="2" s="1"/>
  <c r="U812" i="2"/>
  <c r="V812" i="2" s="1"/>
  <c r="U1801" i="2"/>
  <c r="V1801" i="2" s="1"/>
  <c r="U1737" i="2"/>
  <c r="V1737" i="2" s="1"/>
  <c r="U1673" i="2"/>
  <c r="V1673" i="2" s="1"/>
  <c r="U1609" i="2"/>
  <c r="V1609" i="2" s="1"/>
  <c r="U1545" i="2"/>
  <c r="V1545" i="2" s="1"/>
  <c r="U1481" i="2"/>
  <c r="V1481" i="2" s="1"/>
  <c r="U1417" i="2"/>
  <c r="V1417" i="2" s="1"/>
  <c r="U1353" i="2"/>
  <c r="V1353" i="2" s="1"/>
  <c r="U1289" i="2"/>
  <c r="V1289" i="2" s="1"/>
  <c r="U1124" i="2"/>
  <c r="V1124" i="2" s="1"/>
  <c r="U258" i="2"/>
  <c r="V258" i="2" s="1"/>
  <c r="U1768" i="2"/>
  <c r="V1768" i="2" s="1"/>
  <c r="U1704" i="2"/>
  <c r="V1704" i="2" s="1"/>
  <c r="U1640" i="2"/>
  <c r="V1640" i="2" s="1"/>
  <c r="U1576" i="2"/>
  <c r="V1576" i="2" s="1"/>
  <c r="U1512" i="2"/>
  <c r="V1512" i="2" s="1"/>
  <c r="U1448" i="2"/>
  <c r="V1448" i="2" s="1"/>
  <c r="U1384" i="2"/>
  <c r="V1384" i="2" s="1"/>
  <c r="U1320" i="2"/>
  <c r="V1320" i="2" s="1"/>
  <c r="U1249" i="2"/>
  <c r="V1249" i="2" s="1"/>
  <c r="U860" i="2"/>
  <c r="V860" i="2" s="1"/>
  <c r="U1791" i="2"/>
  <c r="V1791" i="2" s="1"/>
  <c r="U1727" i="2"/>
  <c r="V1727" i="2" s="1"/>
  <c r="U1663" i="2"/>
  <c r="V1663" i="2" s="1"/>
  <c r="U1599" i="2"/>
  <c r="V1599" i="2" s="1"/>
  <c r="U1535" i="2"/>
  <c r="V1535" i="2" s="1"/>
  <c r="U1471" i="2"/>
  <c r="V1471" i="2" s="1"/>
  <c r="U1407" i="2"/>
  <c r="V1407" i="2" s="1"/>
  <c r="U1343" i="2"/>
  <c r="V1343" i="2" s="1"/>
  <c r="U1278" i="2"/>
  <c r="V1278" i="2" s="1"/>
  <c r="U1044" i="2"/>
  <c r="V1044" i="2" s="1"/>
  <c r="U1870" i="2"/>
  <c r="V1870" i="2" s="1"/>
  <c r="U1806" i="2"/>
  <c r="V1806" i="2" s="1"/>
  <c r="U1742" i="2"/>
  <c r="V1742" i="2" s="1"/>
  <c r="U1678" i="2"/>
  <c r="V1678" i="2" s="1"/>
  <c r="U1614" i="2"/>
  <c r="V1614" i="2" s="1"/>
  <c r="U1550" i="2"/>
  <c r="V1550" i="2" s="1"/>
  <c r="U1486" i="2"/>
  <c r="V1486" i="2" s="1"/>
  <c r="U1422" i="2"/>
  <c r="V1422" i="2" s="1"/>
  <c r="U1358" i="2"/>
  <c r="V1358" i="2" s="1"/>
  <c r="U1294" i="2"/>
  <c r="V1294" i="2" s="1"/>
  <c r="U1164" i="2"/>
  <c r="V1164" i="2" s="1"/>
  <c r="U578" i="2"/>
  <c r="V578" i="2" s="1"/>
  <c r="U1155" i="2"/>
  <c r="V1155" i="2" s="1"/>
  <c r="U1091" i="2"/>
  <c r="V1091" i="2" s="1"/>
  <c r="U1027" i="2"/>
  <c r="V1027" i="2" s="1"/>
  <c r="U963" i="2"/>
  <c r="V963" i="2" s="1"/>
  <c r="U899" i="2"/>
  <c r="V899" i="2" s="1"/>
  <c r="U835" i="2"/>
  <c r="V835" i="2" s="1"/>
  <c r="U771" i="2"/>
  <c r="V771" i="2" s="1"/>
  <c r="U707" i="2"/>
  <c r="V707" i="2" s="1"/>
  <c r="U506" i="2"/>
  <c r="V506" i="2" s="1"/>
  <c r="U1210" i="2"/>
  <c r="V1210" i="2" s="1"/>
  <c r="U1146" i="2"/>
  <c r="V1146" i="2" s="1"/>
  <c r="U1082" i="2"/>
  <c r="V1082" i="2" s="1"/>
  <c r="U1018" i="2"/>
  <c r="V1018" i="2" s="1"/>
  <c r="U954" i="2"/>
  <c r="V954" i="2" s="1"/>
  <c r="U890" i="2"/>
  <c r="V890" i="2" s="1"/>
  <c r="U826" i="2"/>
  <c r="V826" i="2" s="1"/>
  <c r="U762" i="2"/>
  <c r="V762" i="2" s="1"/>
  <c r="U698" i="2"/>
  <c r="V698" i="2" s="1"/>
  <c r="U434" i="2"/>
  <c r="V434" i="2" s="1"/>
  <c r="U1185" i="2"/>
  <c r="V1185" i="2" s="1"/>
  <c r="U1121" i="2"/>
  <c r="V1121" i="2" s="1"/>
  <c r="U1057" i="2"/>
  <c r="V1057" i="2" s="1"/>
  <c r="U993" i="2"/>
  <c r="V993" i="2" s="1"/>
  <c r="U929" i="2"/>
  <c r="V929" i="2" s="1"/>
  <c r="U865" i="2"/>
  <c r="V865" i="2" s="1"/>
  <c r="U801" i="2"/>
  <c r="V801" i="2" s="1"/>
  <c r="U737" i="2"/>
  <c r="V737" i="2" s="1"/>
  <c r="U671" i="2"/>
  <c r="V671" i="2" s="1"/>
  <c r="U234" i="2"/>
  <c r="V234" i="2" s="1"/>
  <c r="U1216" i="2"/>
  <c r="V1216" i="2" s="1"/>
  <c r="U1152" i="2"/>
  <c r="V1152" i="2" s="1"/>
  <c r="U1088" i="2"/>
  <c r="V1088" i="2" s="1"/>
  <c r="U1024" i="2"/>
  <c r="V1024" i="2" s="1"/>
  <c r="U960" i="2"/>
  <c r="V960" i="2" s="1"/>
  <c r="U896" i="2"/>
  <c r="V896" i="2" s="1"/>
  <c r="U832" i="2"/>
  <c r="V832" i="2" s="1"/>
  <c r="U768" i="2"/>
  <c r="V768" i="2" s="1"/>
  <c r="U704" i="2"/>
  <c r="V704" i="2" s="1"/>
  <c r="U482" i="2"/>
  <c r="V482" i="2" s="1"/>
  <c r="U1255" i="2"/>
  <c r="V1255" i="2" s="1"/>
  <c r="U1191" i="2"/>
  <c r="V1191" i="2" s="1"/>
  <c r="U1127" i="2"/>
  <c r="V1127" i="2" s="1"/>
  <c r="U1063" i="2"/>
  <c r="V1063" i="2" s="1"/>
  <c r="U999" i="2"/>
  <c r="V999" i="2" s="1"/>
  <c r="U935" i="2"/>
  <c r="V935" i="2" s="1"/>
  <c r="U871" i="2"/>
  <c r="V871" i="2" s="1"/>
  <c r="U807" i="2"/>
  <c r="V807" i="2" s="1"/>
  <c r="U743" i="2"/>
  <c r="V743" i="2" s="1"/>
  <c r="U679" i="2"/>
  <c r="V679" i="2" s="1"/>
  <c r="U282" i="2"/>
  <c r="V282" i="2" s="1"/>
  <c r="U1230" i="2"/>
  <c r="V1230" i="2" s="1"/>
  <c r="U1166" i="2"/>
  <c r="V1166" i="2" s="1"/>
  <c r="U1102" i="2"/>
  <c r="V1102" i="2" s="1"/>
  <c r="U1038" i="2"/>
  <c r="V1038" i="2" s="1"/>
  <c r="U974" i="2"/>
  <c r="V974" i="2" s="1"/>
  <c r="U910" i="2"/>
  <c r="V910" i="2" s="1"/>
  <c r="U846" i="2"/>
  <c r="V846" i="2" s="1"/>
  <c r="U782" i="2"/>
  <c r="V782" i="2" s="1"/>
  <c r="U718" i="2"/>
  <c r="V718" i="2" s="1"/>
  <c r="U594" i="2"/>
  <c r="V594" i="2" s="1"/>
  <c r="U82" i="2"/>
  <c r="V82" i="2" s="1"/>
  <c r="U1237" i="2"/>
  <c r="V1237" i="2" s="1"/>
  <c r="U1173" i="2"/>
  <c r="V1173" i="2" s="1"/>
  <c r="U1109" i="2"/>
  <c r="V1109" i="2" s="1"/>
  <c r="U1045" i="2"/>
  <c r="V1045" i="2" s="1"/>
  <c r="U981" i="2"/>
  <c r="V981" i="2" s="1"/>
  <c r="U917" i="2"/>
  <c r="V917" i="2" s="1"/>
  <c r="U853" i="2"/>
  <c r="V853" i="2" s="1"/>
  <c r="U789" i="2"/>
  <c r="V789" i="2" s="1"/>
  <c r="U725" i="2"/>
  <c r="V725" i="2" s="1"/>
  <c r="U642" i="2"/>
  <c r="V642" i="2" s="1"/>
  <c r="U138" i="2"/>
  <c r="V138" i="2" s="1"/>
  <c r="U609" i="2"/>
  <c r="V609" i="2" s="1"/>
  <c r="U545" i="2"/>
  <c r="V545" i="2" s="1"/>
  <c r="U481" i="2"/>
  <c r="V481" i="2" s="1"/>
  <c r="U417" i="2"/>
  <c r="V417" i="2" s="1"/>
  <c r="U353" i="2"/>
  <c r="V353" i="2" s="1"/>
  <c r="U289" i="2"/>
  <c r="V289" i="2" s="1"/>
  <c r="U225" i="2"/>
  <c r="V225" i="2" s="1"/>
  <c r="U161" i="2"/>
  <c r="V161" i="2" s="1"/>
  <c r="U97" i="2"/>
  <c r="V97" i="2" s="1"/>
  <c r="U33" i="2"/>
  <c r="V33" i="2" s="1"/>
  <c r="U600" i="2"/>
  <c r="V600" i="2" s="1"/>
  <c r="U536" i="2"/>
  <c r="V536" i="2" s="1"/>
  <c r="U472" i="2"/>
  <c r="V472" i="2" s="1"/>
  <c r="U408" i="2"/>
  <c r="V408" i="2" s="1"/>
  <c r="U344" i="2"/>
  <c r="V344" i="2" s="1"/>
  <c r="U280" i="2"/>
  <c r="V280" i="2" s="1"/>
  <c r="U216" i="2"/>
  <c r="V216" i="2" s="1"/>
  <c r="U152" i="2"/>
  <c r="V152" i="2" s="1"/>
  <c r="U88" i="2"/>
  <c r="V88" i="2" s="1"/>
  <c r="U24" i="2"/>
  <c r="V24" i="2" s="1"/>
  <c r="U615" i="2"/>
  <c r="V615" i="2" s="1"/>
  <c r="U551" i="2"/>
  <c r="V551" i="2" s="1"/>
  <c r="U487" i="2"/>
  <c r="V487" i="2" s="1"/>
  <c r="U423" i="2"/>
  <c r="V423" i="2" s="1"/>
  <c r="U359" i="2"/>
  <c r="V359" i="2" s="1"/>
  <c r="U295" i="2"/>
  <c r="V295" i="2" s="1"/>
  <c r="U231" i="2"/>
  <c r="V231" i="2" s="1"/>
  <c r="U167" i="2"/>
  <c r="V167" i="2" s="1"/>
  <c r="U103" i="2"/>
  <c r="V103" i="2" s="1"/>
  <c r="U39" i="2"/>
  <c r="V39" i="2" s="1"/>
  <c r="U638" i="2"/>
  <c r="V638" i="2" s="1"/>
  <c r="U574" i="2"/>
  <c r="V574" i="2" s="1"/>
  <c r="U510" i="2"/>
  <c r="V510" i="2" s="1"/>
  <c r="U446" i="2"/>
  <c r="V446" i="2" s="1"/>
  <c r="U382" i="2"/>
  <c r="V382" i="2" s="1"/>
  <c r="U318" i="2"/>
  <c r="V318" i="2" s="1"/>
  <c r="U254" i="2"/>
  <c r="V254" i="2" s="1"/>
  <c r="U190" i="2"/>
  <c r="V190" i="2" s="1"/>
  <c r="U126" i="2"/>
  <c r="V126" i="2" s="1"/>
  <c r="U62" i="2"/>
  <c r="V62" i="2" s="1"/>
  <c r="U677" i="2"/>
  <c r="V677" i="2" s="1"/>
  <c r="U613" i="2"/>
  <c r="V613" i="2" s="1"/>
  <c r="U549" i="2"/>
  <c r="V549" i="2" s="1"/>
  <c r="U485" i="2"/>
  <c r="V485" i="2" s="1"/>
  <c r="U421" i="2"/>
  <c r="V421" i="2" s="1"/>
  <c r="U357" i="2"/>
  <c r="V357" i="2" s="1"/>
  <c r="U293" i="2"/>
  <c r="V293" i="2" s="1"/>
  <c r="U229" i="2"/>
  <c r="V229" i="2" s="1"/>
  <c r="U165" i="2"/>
  <c r="V165" i="2" s="1"/>
  <c r="U101" i="2"/>
  <c r="V101" i="2" s="1"/>
  <c r="U37" i="2"/>
  <c r="V37" i="2" s="1"/>
  <c r="U636" i="2"/>
  <c r="V636" i="2" s="1"/>
  <c r="U572" i="2"/>
  <c r="V572" i="2" s="1"/>
  <c r="U508" i="2"/>
  <c r="V508" i="2" s="1"/>
  <c r="U444" i="2"/>
  <c r="V444" i="2" s="1"/>
  <c r="U380" i="2"/>
  <c r="V380" i="2" s="1"/>
  <c r="U316" i="2"/>
  <c r="V316" i="2" s="1"/>
  <c r="U252" i="2"/>
  <c r="V252" i="2" s="1"/>
  <c r="U188" i="2"/>
  <c r="V188" i="2" s="1"/>
  <c r="U124" i="2"/>
  <c r="V124" i="2" s="1"/>
  <c r="U60" i="2"/>
  <c r="V60" i="2" s="1"/>
  <c r="U675" i="2"/>
  <c r="V675" i="2" s="1"/>
  <c r="U611" i="2"/>
  <c r="V611" i="2" s="1"/>
  <c r="U547" i="2"/>
  <c r="V547" i="2" s="1"/>
  <c r="U483" i="2"/>
  <c r="V483" i="2" s="1"/>
  <c r="U419" i="2"/>
  <c r="V419" i="2" s="1"/>
  <c r="U355" i="2"/>
  <c r="V355" i="2" s="1"/>
  <c r="U291" i="2"/>
  <c r="V291" i="2" s="1"/>
  <c r="U227" i="2"/>
  <c r="V227" i="2" s="1"/>
  <c r="U163" i="2"/>
  <c r="V163" i="2" s="1"/>
  <c r="U99" i="2"/>
  <c r="V99" i="2" s="1"/>
  <c r="U35" i="2"/>
  <c r="V35" i="2" s="1"/>
  <c r="U3209" i="2"/>
  <c r="V3209" i="2" s="1"/>
  <c r="U3638" i="2"/>
  <c r="V3638" i="2" s="1"/>
  <c r="U3707" i="2"/>
  <c r="V3707" i="2" s="1"/>
  <c r="U3771" i="2"/>
  <c r="V3771" i="2" s="1"/>
  <c r="U3835" i="2"/>
  <c r="V3835" i="2" s="1"/>
  <c r="U3899" i="2"/>
  <c r="V3899" i="2" s="1"/>
  <c r="U3089" i="2"/>
  <c r="V3089" i="2" s="1"/>
  <c r="U3601" i="2"/>
  <c r="V3601" i="2" s="1"/>
  <c r="U3692" i="2"/>
  <c r="V3692" i="2" s="1"/>
  <c r="U3756" i="2"/>
  <c r="V3756" i="2" s="1"/>
  <c r="U3820" i="2"/>
  <c r="V3820" i="2" s="1"/>
  <c r="U3884" i="2"/>
  <c r="V3884" i="2" s="1"/>
  <c r="U2583" i="2"/>
  <c r="V2583" i="2" s="1"/>
  <c r="U3481" i="2"/>
  <c r="V3481" i="2" s="1"/>
  <c r="U3677" i="2"/>
  <c r="V3677" i="2" s="1"/>
  <c r="U3741" i="2"/>
  <c r="V3741" i="2" s="1"/>
  <c r="U3805" i="2"/>
  <c r="V3805" i="2" s="1"/>
  <c r="U3869" i="2"/>
  <c r="V3869" i="2" s="1"/>
  <c r="U3933" i="2"/>
  <c r="V3933" i="2" s="1"/>
  <c r="U3361" i="2"/>
  <c r="V3361" i="2" s="1"/>
  <c r="U3660" i="2"/>
  <c r="V3660" i="2" s="1"/>
  <c r="U3726" i="2"/>
  <c r="V3726" i="2" s="1"/>
  <c r="U3790" i="2"/>
  <c r="V3790" i="2" s="1"/>
  <c r="U3854" i="2"/>
  <c r="V3854" i="2" s="1"/>
  <c r="U3918" i="2"/>
  <c r="V3918" i="2" s="1"/>
  <c r="U3241" i="2"/>
  <c r="V3241" i="2" s="1"/>
  <c r="U3643" i="2"/>
  <c r="V3643" i="2" s="1"/>
  <c r="U3711" i="2"/>
  <c r="V3711" i="2" s="1"/>
  <c r="U3775" i="2"/>
  <c r="V3775" i="2" s="1"/>
  <c r="U3839" i="2"/>
  <c r="V3839" i="2" s="1"/>
  <c r="U3903" i="2"/>
  <c r="V3903" i="2" s="1"/>
  <c r="U3121" i="2"/>
  <c r="V3121" i="2" s="1"/>
  <c r="U3615" i="2"/>
  <c r="V3615" i="2" s="1"/>
  <c r="U3696" i="2"/>
  <c r="V3696" i="2" s="1"/>
  <c r="U3760" i="2"/>
  <c r="V3760" i="2" s="1"/>
  <c r="U3824" i="2"/>
  <c r="V3824" i="2" s="1"/>
  <c r="U3888" i="2"/>
  <c r="V3888" i="2" s="1"/>
  <c r="U3065" i="2"/>
  <c r="V3065" i="2" s="1"/>
  <c r="U3577" i="2"/>
  <c r="V3577" i="2" s="1"/>
  <c r="U3689" i="2"/>
  <c r="V3689" i="2" s="1"/>
  <c r="U3753" i="2"/>
  <c r="V3753" i="2" s="1"/>
  <c r="U3817" i="2"/>
  <c r="V3817" i="2" s="1"/>
  <c r="U3881" i="2"/>
  <c r="V3881" i="2" s="1"/>
  <c r="U3945" i="2"/>
  <c r="V394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 authorId="0" shapeId="0" xr:uid="{00000000-0006-0000-0A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Identified by importing project list into ArcGIS software, displaying by lat/long, and using geoprocessing tool "intersect" to identify the zone containing each point.</t>
        </r>
      </text>
    </comment>
    <comment ref="I3" authorId="0" shapeId="0" xr:uid="{00000000-0006-0000-0A00-000002000000}">
      <text>
        <r>
          <rPr>
            <b/>
            <sz val="9"/>
            <color indexed="81"/>
            <rFont val="Tahoma"/>
            <family val="2"/>
          </rPr>
          <t xml:space="preserve">Author:
From 
https://ceqanet.opr.ca.gov/2019071059/2/Attachment/8CMfuR
</t>
        </r>
        <r>
          <rPr>
            <sz val="9"/>
            <color indexed="81"/>
            <rFont val="Tahoma"/>
            <family val="2"/>
          </rPr>
          <t xml:space="preserve">
The substation that
would collect the power generated by the PV solar system blocks, transport the power via the
underground/overhead power collection system, and then convert the power for transmission in an overhead
220-kV line to the Valentine Solar, Catalina Solar Soleil, or Rose Meadow Substation(s) and ultimately the
SCE Whirlwind Substation.</t>
        </r>
      </text>
    </comment>
    <comment ref="J3" authorId="0" shapeId="0" xr:uid="{00000000-0006-0000-0A00-000003000000}">
      <text>
        <r>
          <rPr>
            <b/>
            <sz val="9"/>
            <color indexed="81"/>
            <rFont val="Tahoma"/>
            <family val="2"/>
          </rPr>
          <t>Author:</t>
        </r>
        <r>
          <rPr>
            <sz val="9"/>
            <color indexed="81"/>
            <rFont val="Tahoma"/>
            <family val="2"/>
          </rPr>
          <t xml:space="preserve">
From online source to the right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Source: Mar 2019 Busbar Allocation
Filename: TN227311_20190311T143938_UPDATED 2019 IRP Portfolio Allocations to Substations.xlsx
Downloaded from CEC Docket 17-Misc-03</t>
        </r>
      </text>
    </comment>
  </commentList>
</comments>
</file>

<file path=xl/sharedStrings.xml><?xml version="1.0" encoding="utf-8"?>
<sst xmlns="http://schemas.openxmlformats.org/spreadsheetml/2006/main" count="94992" uniqueCount="14098">
  <si>
    <t>ID</t>
  </si>
  <si>
    <t>Project ID</t>
  </si>
  <si>
    <t>Project Name</t>
  </si>
  <si>
    <t>CAISO ID</t>
  </si>
  <si>
    <t>Offtaker</t>
  </si>
  <si>
    <t>State</t>
  </si>
  <si>
    <t>County</t>
  </si>
  <si>
    <t>Electrical Area (CREZ)</t>
  </si>
  <si>
    <t>Technology</t>
  </si>
  <si>
    <t>Subtechnology</t>
  </si>
  <si>
    <t>New/Existing</t>
  </si>
  <si>
    <t>Contract Start Date</t>
  </si>
  <si>
    <t>Contract End Date</t>
  </si>
  <si>
    <t>Eligible for Recontr?</t>
  </si>
  <si>
    <t>Contract Capacity</t>
  </si>
  <si>
    <t>Annual Energy</t>
  </si>
  <si>
    <t>Capacity Factor</t>
  </si>
  <si>
    <t>Physical Balancing Authority</t>
  </si>
  <si>
    <t>Contracting LSE</t>
  </si>
  <si>
    <t>RESOLVE Zone</t>
  </si>
  <si>
    <t>RESOLVE Type</t>
  </si>
  <si>
    <t>RESOLVE Tx Zone</t>
  </si>
  <si>
    <t>Risk Adjustment</t>
  </si>
  <si>
    <t>PG10009</t>
  </si>
  <si>
    <t>Monterey Regional Water</t>
  </si>
  <si>
    <t>CSTRVL_7_QFUNTS</t>
  </si>
  <si>
    <t>PG&amp;E</t>
  </si>
  <si>
    <t>CA</t>
  </si>
  <si>
    <t>Monterey</t>
  </si>
  <si>
    <t>Monterey County (Partial)</t>
  </si>
  <si>
    <t>Biogas</t>
  </si>
  <si>
    <t>Distributed</t>
  </si>
  <si>
    <t>Existing</t>
  </si>
  <si>
    <t>CAISO</t>
  </si>
  <si>
    <t>Biomass</t>
  </si>
  <si>
    <t>None</t>
  </si>
  <si>
    <t>PG10015</t>
  </si>
  <si>
    <t>City Of Watsonville</t>
  </si>
  <si>
    <t>Santa Cruz</t>
  </si>
  <si>
    <t>Santa Cruz County</t>
  </si>
  <si>
    <t>PG10020</t>
  </si>
  <si>
    <t>Clover Flat LFG</t>
  </si>
  <si>
    <t>CSTOGA_6_LNDFIL</t>
  </si>
  <si>
    <t>Napa</t>
  </si>
  <si>
    <t>Sacramento River Valley</t>
  </si>
  <si>
    <t>Northern_California</t>
  </si>
  <si>
    <t>PG1013</t>
  </si>
  <si>
    <t>Gas Recovery Sys. (American Cyn)</t>
  </si>
  <si>
    <t>PG1016</t>
  </si>
  <si>
    <t>Gas Recovery Sys. (Newby Island 2)</t>
  </si>
  <si>
    <t>Santa Clara</t>
  </si>
  <si>
    <t>Santa Clara County</t>
  </si>
  <si>
    <t>PG1024</t>
  </si>
  <si>
    <t>Waste Management Renewable Energy</t>
  </si>
  <si>
    <t>USWND4_2_UNITS</t>
  </si>
  <si>
    <t>Alameda</t>
  </si>
  <si>
    <t>Solano</t>
  </si>
  <si>
    <t>PG1025</t>
  </si>
  <si>
    <t>Toro SLO Landfill</t>
  </si>
  <si>
    <t>SANLOB_1_LNDFIL</t>
  </si>
  <si>
    <t>San Luis Obispo</t>
  </si>
  <si>
    <t>Cuyama</t>
  </si>
  <si>
    <t>Greater_Carrizo</t>
  </si>
  <si>
    <t>PG1029</t>
  </si>
  <si>
    <t>Blake's Landing - 80kW Generator</t>
  </si>
  <si>
    <t>Marin</t>
  </si>
  <si>
    <t>Marin County</t>
  </si>
  <si>
    <t>PG1030</t>
  </si>
  <si>
    <t>Castelanelli Bros. Biogas</t>
  </si>
  <si>
    <t>San Joaquin</t>
  </si>
  <si>
    <t>PG1031</t>
  </si>
  <si>
    <t>Santa Maria II</t>
  </si>
  <si>
    <t>SISQUC_1_SMARIA</t>
  </si>
  <si>
    <t>Santa Barbara</t>
  </si>
  <si>
    <t>PG1034</t>
  </si>
  <si>
    <t>ABEC Bidart-Old River LLC</t>
  </si>
  <si>
    <t>OLDRIV_6_BIOGAS</t>
  </si>
  <si>
    <t>Kern</t>
  </si>
  <si>
    <t>Westlands</t>
  </si>
  <si>
    <t>PG1035</t>
  </si>
  <si>
    <t>ABEC Bidart-Stockdale LLC</t>
  </si>
  <si>
    <t>TUPMAN_1_BIOGAS</t>
  </si>
  <si>
    <t>PG1046</t>
  </si>
  <si>
    <t>Potrero Hills Landfill</t>
  </si>
  <si>
    <t>PEABDY_2_LNDFL1</t>
  </si>
  <si>
    <t>PG1049</t>
  </si>
  <si>
    <t>Sunshine Landfill</t>
  </si>
  <si>
    <t>SUNSHN_2_LNDFL</t>
  </si>
  <si>
    <t>Los Angeles</t>
  </si>
  <si>
    <t>Tehachapi</t>
  </si>
  <si>
    <t>PG2000</t>
  </si>
  <si>
    <t>Eel River Power LLC</t>
  </si>
  <si>
    <t>PACLUM_6_UNIT</t>
  </si>
  <si>
    <t>Humboldt</t>
  </si>
  <si>
    <t>Humboldt County</t>
  </si>
  <si>
    <t>Large</t>
  </si>
  <si>
    <t>PG20008</t>
  </si>
  <si>
    <t>Sierra Pacific Ind. (Burney)</t>
  </si>
  <si>
    <t>SPBURN_2_UNIT 1</t>
  </si>
  <si>
    <t>Shasta</t>
  </si>
  <si>
    <t>Round Mountain - B</t>
  </si>
  <si>
    <t>PG20009</t>
  </si>
  <si>
    <t>Sierra Pacific Ind. (Quincy)</t>
  </si>
  <si>
    <t>SPQUIN_6_SRPCQU</t>
  </si>
  <si>
    <t>Plumas</t>
  </si>
  <si>
    <t>Plumas County</t>
  </si>
  <si>
    <t>PG2001</t>
  </si>
  <si>
    <t>Burney Forest Products</t>
  </si>
  <si>
    <t>BURNYF_2_UNIT 1</t>
  </si>
  <si>
    <t>PG20011</t>
  </si>
  <si>
    <t>Sierra Pacific Ind. (Lincoln)</t>
  </si>
  <si>
    <t>SPI LI_2_UNIT 1</t>
  </si>
  <si>
    <t>Placer</t>
  </si>
  <si>
    <t>Placer County (Partial)</t>
  </si>
  <si>
    <t>PG20012</t>
  </si>
  <si>
    <t>Sierra Pacific Ind. (Anderson)</t>
  </si>
  <si>
    <t>SPIAND_1_ANDSN2</t>
  </si>
  <si>
    <t>PG20015</t>
  </si>
  <si>
    <t>Sierra Pacific Ind.(Sonora)</t>
  </si>
  <si>
    <t>SPIFBD_1_PL1X2</t>
  </si>
  <si>
    <t>Tuolumne</t>
  </si>
  <si>
    <t>Tuolumne County</t>
  </si>
  <si>
    <t>PG2002</t>
  </si>
  <si>
    <t>Collins Pine</t>
  </si>
  <si>
    <t>COLPIN_6_COLLNS</t>
  </si>
  <si>
    <t>PG2003</t>
  </si>
  <si>
    <t>Covanta Mendota L. P.</t>
  </si>
  <si>
    <t>MENBIO_6_UNIT</t>
  </si>
  <si>
    <t>Fresno</t>
  </si>
  <si>
    <t>PG2004</t>
  </si>
  <si>
    <t>DG Fairhaven Power, LLC</t>
  </si>
  <si>
    <t>FAIRHV_6_UNIT</t>
  </si>
  <si>
    <t>PG2006</t>
  </si>
  <si>
    <t>Woodland Biomass</t>
  </si>
  <si>
    <t>BIOMAS_1_UNIT 1</t>
  </si>
  <si>
    <t>Yolo</t>
  </si>
  <si>
    <t>PG2007</t>
  </si>
  <si>
    <t>HL Power</t>
  </si>
  <si>
    <t>Lassen</t>
  </si>
  <si>
    <t>Lassen North</t>
  </si>
  <si>
    <t>PG2012</t>
  </si>
  <si>
    <t>Pacific-Ultrapower Chinese Station</t>
  </si>
  <si>
    <t>ULTPCH_1_UNIT 1</t>
  </si>
  <si>
    <t>PG2014</t>
  </si>
  <si>
    <t>Rio Bravo Fresno</t>
  </si>
  <si>
    <t>ULTPFR_1_UNIT 1</t>
  </si>
  <si>
    <t>PG2015</t>
  </si>
  <si>
    <t>Rio Bravo Rocklin</t>
  </si>
  <si>
    <t>ULTRCK_2_UNIT</t>
  </si>
  <si>
    <t>PG2022</t>
  </si>
  <si>
    <t>Thermal Energy Dev. Corp.</t>
  </si>
  <si>
    <t>THMENG_1_UNIT 1</t>
  </si>
  <si>
    <t>PG2025</t>
  </si>
  <si>
    <t>Wheelabrator Shasta</t>
  </si>
  <si>
    <t>WSENGY_1_UNIT 1</t>
  </si>
  <si>
    <t>PG2026</t>
  </si>
  <si>
    <t>Wadham Energy LP</t>
  </si>
  <si>
    <t>WADHAM_6_UNIT</t>
  </si>
  <si>
    <t>Colusa</t>
  </si>
  <si>
    <t>PG2027</t>
  </si>
  <si>
    <t>Sierra Pacific Industries (SPI) REC Purchase Amended &amp; Restated</t>
  </si>
  <si>
    <t>Multiple</t>
  </si>
  <si>
    <t>NonCREZ</t>
  </si>
  <si>
    <t xml:space="preserve">                          -  </t>
  </si>
  <si>
    <t>-</t>
  </si>
  <si>
    <t>PG2029</t>
  </si>
  <si>
    <t>Mt. Poso</t>
  </si>
  <si>
    <t>MTNPOS_1_UNIT</t>
  </si>
  <si>
    <t>PG2030</t>
  </si>
  <si>
    <t>Shasta Renewable Resources (fka Anderson Biomass Plant and Kiara Biomass)</t>
  </si>
  <si>
    <t>PG2031</t>
  </si>
  <si>
    <t>El Nido Biomass Facility</t>
  </si>
  <si>
    <t>ELNIDP_6_BIOMAS</t>
  </si>
  <si>
    <t>Merced</t>
  </si>
  <si>
    <t>Los Banos</t>
  </si>
  <si>
    <t>Central_Valley_North_Los_Banos</t>
  </si>
  <si>
    <t>PG2032</t>
  </si>
  <si>
    <t>Chowchilla Biomass Facility</t>
  </si>
  <si>
    <t>CHWCHL_1_BIOMAS</t>
  </si>
  <si>
    <t>Madera</t>
  </si>
  <si>
    <t>PG2048</t>
  </si>
  <si>
    <t>DTE Stockton</t>
  </si>
  <si>
    <t>COGNAT_1_UNIT</t>
  </si>
  <si>
    <t>PG2050</t>
  </si>
  <si>
    <t>Ortigalita Power Company (Madera Project)</t>
  </si>
  <si>
    <t>PG2800</t>
  </si>
  <si>
    <t>SPI Biomass Portfolio</t>
  </si>
  <si>
    <t>PG30009</t>
  </si>
  <si>
    <t>Amedee Geothermal Venture 1 PURPA</t>
  </si>
  <si>
    <t>WINAMD_6_UNIT 1</t>
  </si>
  <si>
    <t>Geothermal</t>
  </si>
  <si>
    <t>PG3008</t>
  </si>
  <si>
    <t>Wendel Energy Operations 1, LLC</t>
  </si>
  <si>
    <t>PG3009</t>
  </si>
  <si>
    <t>Geysers - 2010 - 50/250/425 MW</t>
  </si>
  <si>
    <t>ADLIN_1_UNITS</t>
  </si>
  <si>
    <t>Sonoma County</t>
  </si>
  <si>
    <t>PG3010</t>
  </si>
  <si>
    <t>Geysers 2008 (175 MW)</t>
  </si>
  <si>
    <t>PG3028</t>
  </si>
  <si>
    <t>Mammoth G1 - RAM 2</t>
  </si>
  <si>
    <t>CONTRL_1_CASAD1</t>
  </si>
  <si>
    <t>Mono</t>
  </si>
  <si>
    <t>Mono County (Partial)</t>
  </si>
  <si>
    <t>PG3029</t>
  </si>
  <si>
    <t>Mammoth G3  - RAM 1</t>
  </si>
  <si>
    <t>CONTRL_1_CASAD3</t>
  </si>
  <si>
    <t>PG40002</t>
  </si>
  <si>
    <t>Swiss America</t>
  </si>
  <si>
    <t>RIOOSO_1_QF</t>
  </si>
  <si>
    <t>Hydro</t>
  </si>
  <si>
    <t>Small</t>
  </si>
  <si>
    <t>Small_Hydro</t>
  </si>
  <si>
    <t>PG40003</t>
  </si>
  <si>
    <t>Tom Benninghoven</t>
  </si>
  <si>
    <t>FTSWRD_7_QFUNTS</t>
  </si>
  <si>
    <t>Humboldt/ Trinity</t>
  </si>
  <si>
    <t>Trinity County</t>
  </si>
  <si>
    <t>PG40007</t>
  </si>
  <si>
    <t>Hat Creek Hereford Ranch</t>
  </si>
  <si>
    <t>CTNWDP_1_QF</t>
  </si>
  <si>
    <t>PG40011</t>
  </si>
  <si>
    <t>Charcoal Ravine</t>
  </si>
  <si>
    <t>Sierra</t>
  </si>
  <si>
    <t>Sierra County</t>
  </si>
  <si>
    <t>PG40016</t>
  </si>
  <si>
    <t>James B. Peter</t>
  </si>
  <si>
    <t>TBLMTN_6_QF</t>
  </si>
  <si>
    <t>PG40018</t>
  </si>
  <si>
    <t>Sutter's Mill</t>
  </si>
  <si>
    <t>VOLTA_7_QFUNTS</t>
  </si>
  <si>
    <t>PG40020</t>
  </si>
  <si>
    <t>Eric And Debbie Wattenburg</t>
  </si>
  <si>
    <t>PG40024</t>
  </si>
  <si>
    <t>Rock Creek Water District</t>
  </si>
  <si>
    <t>TESLA_1_QF</t>
  </si>
  <si>
    <t>Calaveras</t>
  </si>
  <si>
    <t>Central Valley North</t>
  </si>
  <si>
    <t>PG40026</t>
  </si>
  <si>
    <t>Hypower, Inc.</t>
  </si>
  <si>
    <t>FORKBU_6_UNIT</t>
  </si>
  <si>
    <t>Butte</t>
  </si>
  <si>
    <t>PG40029</t>
  </si>
  <si>
    <t>Nevada Irrigation District/Bowman Hyroelectric Project</t>
  </si>
  <si>
    <t>BOWMN_6_HYDRO</t>
  </si>
  <si>
    <t>Nevada</t>
  </si>
  <si>
    <t>Nevada County</t>
  </si>
  <si>
    <t>PG40030</t>
  </si>
  <si>
    <t>Malacha Hydro L.P.</t>
  </si>
  <si>
    <t>MALCHQ_7_UNIT 1</t>
  </si>
  <si>
    <t>PG40033</t>
  </si>
  <si>
    <t>Schaads Hydro</t>
  </si>
  <si>
    <t>Calaveras County</t>
  </si>
  <si>
    <t>PG40035</t>
  </si>
  <si>
    <t>Steve &amp; Bonnie Tetrick</t>
  </si>
  <si>
    <t>PG40038</t>
  </si>
  <si>
    <t>Lofton Ranch</t>
  </si>
  <si>
    <t>PG4004</t>
  </si>
  <si>
    <t>Arbuckle Mountain Hydro</t>
  </si>
  <si>
    <t>PG40046</t>
  </si>
  <si>
    <t>Canal Creek Power Plant (RETA)</t>
  </si>
  <si>
    <t>CURTIS_1_CANLCK</t>
  </si>
  <si>
    <t>PG40047</t>
  </si>
  <si>
    <t>Fairfield Power Plant (Papazian)</t>
  </si>
  <si>
    <t>CURTIS_1_FARFLD</t>
  </si>
  <si>
    <t>PG40048</t>
  </si>
  <si>
    <t>Eagle Hydro</t>
  </si>
  <si>
    <t>El Dorado</t>
  </si>
  <si>
    <t>El Dorado County</t>
  </si>
  <si>
    <t>PG40051</t>
  </si>
  <si>
    <t>Wright Ranch Hydroelectric (fka Bertha Wright Bertillion)</t>
  </si>
  <si>
    <t>PG40052</t>
  </si>
  <si>
    <t>Humboldt Bay MWD</t>
  </si>
  <si>
    <t>LOWGAP_7_MATHEW</t>
  </si>
  <si>
    <t>Trinity</t>
  </si>
  <si>
    <t>PG40058</t>
  </si>
  <si>
    <t>David O. Harde</t>
  </si>
  <si>
    <t>PG40059</t>
  </si>
  <si>
    <t>John Neerhout Jr.</t>
  </si>
  <si>
    <t>PG40062</t>
  </si>
  <si>
    <t>James Crane Hydro</t>
  </si>
  <si>
    <t>PG40063</t>
  </si>
  <si>
    <t>Etiwanda - Metropolitan Water District (MWD)</t>
  </si>
  <si>
    <t>ETIWND_6_MWDETI</t>
  </si>
  <si>
    <t>San Bernadino</t>
  </si>
  <si>
    <t>San Bernardino - Lucerne</t>
  </si>
  <si>
    <t>Kramer_Inyokern</t>
  </si>
  <si>
    <t>PG4007</t>
  </si>
  <si>
    <t>Browns Valley Irrigation District FiT</t>
  </si>
  <si>
    <t>Yuba</t>
  </si>
  <si>
    <t>Yuba County</t>
  </si>
  <si>
    <t>California</t>
  </si>
  <si>
    <t>PG40076</t>
  </si>
  <si>
    <t>Kekawaka Creek Hydroelectric Facility - RAM 4</t>
  </si>
  <si>
    <t>KEKAWK_6_UNIT</t>
  </si>
  <si>
    <t>Trinity and Humboldt</t>
  </si>
  <si>
    <t>PG40077</t>
  </si>
  <si>
    <t>Digger Creek Hydro</t>
  </si>
  <si>
    <t>VOLTA_6_DIGHYD</t>
  </si>
  <si>
    <t>Tehama</t>
  </si>
  <si>
    <t>PG40078</t>
  </si>
  <si>
    <t>Cedar Flat</t>
  </si>
  <si>
    <t>PG40079</t>
  </si>
  <si>
    <t>Clover Leaf</t>
  </si>
  <si>
    <t>PG40080</t>
  </si>
  <si>
    <t>McFadden Hydroelectric Facility (SB32)</t>
  </si>
  <si>
    <t>Mendocino</t>
  </si>
  <si>
    <t>Mendocino County</t>
  </si>
  <si>
    <t>PG40081</t>
  </si>
  <si>
    <t>Baker Creek Hydroelectric Project (SB32)</t>
  </si>
  <si>
    <t>BRDGVL_7_BAKER</t>
  </si>
  <si>
    <t>PG40082</t>
  </si>
  <si>
    <t>Water Wheel Ranch</t>
  </si>
  <si>
    <t>CEDRCK_6_UNIT</t>
  </si>
  <si>
    <t>PG40083</t>
  </si>
  <si>
    <t>Salmon Creek Hydroelectric Project</t>
  </si>
  <si>
    <t>ALLGNY_6_HYDRO1</t>
  </si>
  <si>
    <t>PG40084</t>
  </si>
  <si>
    <t>Mill Sulphur Creek Project (SB32) (ReMAT)</t>
  </si>
  <si>
    <t>PG40085</t>
  </si>
  <si>
    <t>Site 1174 (Madera Chowchilla)</t>
  </si>
  <si>
    <t>STOREY_2_MDRCH2</t>
  </si>
  <si>
    <t>PG40086</t>
  </si>
  <si>
    <t>Site 980 (Madera Chowchilla)</t>
  </si>
  <si>
    <t>STOREY_7_MDRCHW</t>
  </si>
  <si>
    <t>PG40087</t>
  </si>
  <si>
    <t>Site 1923 (Madera Chowchilla)</t>
  </si>
  <si>
    <t>STOREY_2_MDRCH4</t>
  </si>
  <si>
    <t>PG40088</t>
  </si>
  <si>
    <t>Site 1302 (Madera Chowchilla)</t>
  </si>
  <si>
    <t>STOREY_2_MDRCH3</t>
  </si>
  <si>
    <t>PG40089</t>
  </si>
  <si>
    <t>Centerville Powerhouse</t>
  </si>
  <si>
    <t>CNTRVL_6_UNIT</t>
  </si>
  <si>
    <t xml:space="preserve">                      -  </t>
  </si>
  <si>
    <t>PG40090</t>
  </si>
  <si>
    <t>Kilarc Powerhouse</t>
  </si>
  <si>
    <t>KILARC_2_UNIT 1</t>
  </si>
  <si>
    <t>PG40091</t>
  </si>
  <si>
    <t>Alta Powerhouse</t>
  </si>
  <si>
    <t>BNNIEN_7_ALTAPH</t>
  </si>
  <si>
    <t>PG40092</t>
  </si>
  <si>
    <t>Lime Saddle Powerhouse</t>
  </si>
  <si>
    <t>CLRKRD_6_LIMESD</t>
  </si>
  <si>
    <t>PG40093</t>
  </si>
  <si>
    <t>Cow Creek Powerhouse</t>
  </si>
  <si>
    <t>COWCRK_2_UNIT</t>
  </si>
  <si>
    <t>PG40094</t>
  </si>
  <si>
    <t>Potter Valley Powerhouse</t>
  </si>
  <si>
    <t>POTTER_6_UNIT 1</t>
  </si>
  <si>
    <t>PG40095</t>
  </si>
  <si>
    <t>Deer Creek Powerhouse</t>
  </si>
  <si>
    <t>DEERCR_6_UNIT 1</t>
  </si>
  <si>
    <t>PG40096</t>
  </si>
  <si>
    <t>Wishon Powerhouse</t>
  </si>
  <si>
    <t>WISHON_6_UNIT 1</t>
  </si>
  <si>
    <t>PG40097</t>
  </si>
  <si>
    <t>Tule Powerhouse</t>
  </si>
  <si>
    <t>SPRGVL_2_TULE</t>
  </si>
  <si>
    <t>Tulare</t>
  </si>
  <si>
    <t>PG40098</t>
  </si>
  <si>
    <t>Halsey Powerhouse</t>
  </si>
  <si>
    <t>HALSEY_6_UNIT</t>
  </si>
  <si>
    <t>PG40099</t>
  </si>
  <si>
    <t>Wise Powerhouse</t>
  </si>
  <si>
    <t>WISE_1_UNIT 1</t>
  </si>
  <si>
    <t>PG4010</t>
  </si>
  <si>
    <t>Calaveras PUD-Hydro #1</t>
  </si>
  <si>
    <t>PG40100</t>
  </si>
  <si>
    <t>San Joaquin #2 Powerhouse</t>
  </si>
  <si>
    <t>CRNEVL_6_SJQN 2</t>
  </si>
  <si>
    <t>PG40101</t>
  </si>
  <si>
    <t>San Joaquin #1-A Powerhouse</t>
  </si>
  <si>
    <t>CRNEVL_6_SJQN 1</t>
  </si>
  <si>
    <t>PG40102</t>
  </si>
  <si>
    <t>Crane Valley Powerhouse</t>
  </si>
  <si>
    <t>CRNEVL_6_CRNVA</t>
  </si>
  <si>
    <t>PG40103</t>
  </si>
  <si>
    <t>Hamilton Branch Powerhouse</t>
  </si>
  <si>
    <t>HMLTBR_6_UNITS</t>
  </si>
  <si>
    <t>PG40104</t>
  </si>
  <si>
    <t>Kern Canyon Powerhouse</t>
  </si>
  <si>
    <t>KRNCNY_6_UNIT</t>
  </si>
  <si>
    <t>PG40105</t>
  </si>
  <si>
    <t>Hat Creek #1 Powerhouse</t>
  </si>
  <si>
    <t>HATCR1_7_UNIT</t>
  </si>
  <si>
    <t>PG40106</t>
  </si>
  <si>
    <t>Spring Gap Powerhouse</t>
  </si>
  <si>
    <t>SPRGAP_1_UNIT 1</t>
  </si>
  <si>
    <t>PG40107</t>
  </si>
  <si>
    <t>Hat Creek #2 Powerhouse</t>
  </si>
  <si>
    <t>PG40108</t>
  </si>
  <si>
    <t>San Joaquin #3 Powerhouse</t>
  </si>
  <si>
    <t>CRNEVL_6_SJQN 3</t>
  </si>
  <si>
    <t>PG40109</t>
  </si>
  <si>
    <t>Spaulding #1 Powerhouse</t>
  </si>
  <si>
    <t>SPAULD_6_UNIT 1</t>
  </si>
  <si>
    <t>PG4011</t>
  </si>
  <si>
    <t>Calaveras PUD-Hydro #2</t>
  </si>
  <si>
    <t>PG40110</t>
  </si>
  <si>
    <t>Spaulding #2 Powerhouse</t>
  </si>
  <si>
    <t>SPAULD_6_UNIT 2</t>
  </si>
  <si>
    <t>PG40111</t>
  </si>
  <si>
    <t>Spaulding #3 Powerhouse</t>
  </si>
  <si>
    <t>SPAULD_6_UNIT 3</t>
  </si>
  <si>
    <t>PG40112</t>
  </si>
  <si>
    <t>Merced Falls Powerhouse</t>
  </si>
  <si>
    <t>MERCFL_6_UNIT</t>
  </si>
  <si>
    <t>PG40113</t>
  </si>
  <si>
    <t>Phoenix Powerhouse</t>
  </si>
  <si>
    <t>PHOENX_1_UNIT</t>
  </si>
  <si>
    <t>PG40114</t>
  </si>
  <si>
    <t>Narrows #1 Powerhouse</t>
  </si>
  <si>
    <t>NAROW1_2_UNIT</t>
  </si>
  <si>
    <t>PG40115</t>
  </si>
  <si>
    <t>Dutch Flat #1 Powerhouse</t>
  </si>
  <si>
    <t>DUTCH1_7_UNIT 1</t>
  </si>
  <si>
    <t>PG40116</t>
  </si>
  <si>
    <t>West Point Powerhouse</t>
  </si>
  <si>
    <t>WESTPT_2_UNIT</t>
  </si>
  <si>
    <t>Amador</t>
  </si>
  <si>
    <t>Amador County</t>
  </si>
  <si>
    <t>PG40117</t>
  </si>
  <si>
    <t>DeSabla Powerhouse</t>
  </si>
  <si>
    <t>DSABLA_7_UNIT</t>
  </si>
  <si>
    <t>PG40118</t>
  </si>
  <si>
    <t>Chili Bar Powerhouse</t>
  </si>
  <si>
    <t>PLACVL_1_CHILIB</t>
  </si>
  <si>
    <t>PG40119</t>
  </si>
  <si>
    <t>Coleman Powerhouse</t>
  </si>
  <si>
    <t>COLEMN_2_UNIT</t>
  </si>
  <si>
    <t>PG4012</t>
  </si>
  <si>
    <t>Calaveras PUD-Hydro #3</t>
  </si>
  <si>
    <t>PG40120</t>
  </si>
  <si>
    <t>Inskip Powerhouse</t>
  </si>
  <si>
    <t>INSKIP_2_UNIT</t>
  </si>
  <si>
    <t>PG40121</t>
  </si>
  <si>
    <t>South Powerhouse</t>
  </si>
  <si>
    <t>SOUTH_2_UNIT</t>
  </si>
  <si>
    <t>PG40122</t>
  </si>
  <si>
    <t>Volta 1 Powerhouse</t>
  </si>
  <si>
    <t>VOLTA_2_UNIT 1</t>
  </si>
  <si>
    <t>PG40123</t>
  </si>
  <si>
    <t>Volta 2 Powerhouse</t>
  </si>
  <si>
    <t>VOLTA_2_UNIT 2</t>
  </si>
  <si>
    <t>PG40124</t>
  </si>
  <si>
    <t>Oak Flat Powerhouse</t>
  </si>
  <si>
    <t>BUCKCK_7_OAKFLT</t>
  </si>
  <si>
    <t>PG40125</t>
  </si>
  <si>
    <t>Toadtown Powerhouse</t>
  </si>
  <si>
    <t>TOADTW_6_UNIT</t>
  </si>
  <si>
    <t>PG40126</t>
  </si>
  <si>
    <t>Newcastle Powerhouse</t>
  </si>
  <si>
    <t>NWCSTL_7_UNIT 1</t>
  </si>
  <si>
    <t>PG40127</t>
  </si>
  <si>
    <t>Wise #2 Powerhouse</t>
  </si>
  <si>
    <t>PG40128</t>
  </si>
  <si>
    <t>Kerckhoff Powerhouse</t>
  </si>
  <si>
    <t>KERKH1_7_UNIT 1</t>
  </si>
  <si>
    <t>PG40129</t>
  </si>
  <si>
    <t>Rock Creek Powerhouse</t>
  </si>
  <si>
    <t>RCKCRK_7_UNIT 2</t>
  </si>
  <si>
    <t>PG40131</t>
  </si>
  <si>
    <t>Rock Creek (SB32)</t>
  </si>
  <si>
    <t>PLACVL_1_RCKCRE</t>
  </si>
  <si>
    <t>PG40137</t>
  </si>
  <si>
    <t>Solano Irrigation District (SID)(ID/WA)</t>
  </si>
  <si>
    <t>MONTPH_7_UNITS</t>
  </si>
  <si>
    <t>PG4019</t>
  </si>
  <si>
    <t>Eif Haypress, LLC (Lwr)</t>
  </si>
  <si>
    <t>HAYPRS_6_QFUNTS</t>
  </si>
  <si>
    <t>PG4020</t>
  </si>
  <si>
    <t>Eif Haypress LLC (Mdl)</t>
  </si>
  <si>
    <t>PG4022</t>
  </si>
  <si>
    <t>El Dorado (Montgomery Ck)</t>
  </si>
  <si>
    <t>ELDORO_7_UNIT 1</t>
  </si>
  <si>
    <t>PG4025</t>
  </si>
  <si>
    <t>Far West Power Corporation</t>
  </si>
  <si>
    <t>FULTON_1_QF</t>
  </si>
  <si>
    <t>PG4026</t>
  </si>
  <si>
    <t>Five Bears Hydroelectric</t>
  </si>
  <si>
    <t>PG4027</t>
  </si>
  <si>
    <t>Friant Power Authority</t>
  </si>
  <si>
    <t>FRIANT_6_UNITS</t>
  </si>
  <si>
    <t>PG4031</t>
  </si>
  <si>
    <t>Salmon Creek Hydroelectric Company, LLC</t>
  </si>
  <si>
    <t>PG4035</t>
  </si>
  <si>
    <t>Jackson Valley Irrigation District FiT</t>
  </si>
  <si>
    <t>PG4039</t>
  </si>
  <si>
    <t>Olcese Water District</t>
  </si>
  <si>
    <t>RIOBRV_6_UNIT 1</t>
  </si>
  <si>
    <t>PG4040</t>
  </si>
  <si>
    <t>Kings River Hydro Co.</t>
  </si>
  <si>
    <t>MCCALL_1_QF</t>
  </si>
  <si>
    <t>PG4041</t>
  </si>
  <si>
    <t>Lassen Station Hydro</t>
  </si>
  <si>
    <t>PG4043</t>
  </si>
  <si>
    <t>Madera Canal (1174 + 84)</t>
  </si>
  <si>
    <t>PG4044</t>
  </si>
  <si>
    <t>Madera Canal (1923)</t>
  </si>
  <si>
    <t>PG4045</t>
  </si>
  <si>
    <t>Madera Canal Station 1302</t>
  </si>
  <si>
    <t>PG4046</t>
  </si>
  <si>
    <t>Madera-Chowchilla Water And Power Authority</t>
  </si>
  <si>
    <t>PG4048</t>
  </si>
  <si>
    <t>Mega Hydro #1 (Clover Creek)</t>
  </si>
  <si>
    <t>CLOVER_2_UNIT</t>
  </si>
  <si>
    <t>PG4050</t>
  </si>
  <si>
    <t>Mega Renewables (Bidwell Ditch)</t>
  </si>
  <si>
    <t>HATLOS_6_QFUNTS</t>
  </si>
  <si>
    <t>PG4051</t>
  </si>
  <si>
    <t>Mega Renewables (Hatchet Crk)</t>
  </si>
  <si>
    <t>COVERD_2_QFUNTS</t>
  </si>
  <si>
    <t>PG4052</t>
  </si>
  <si>
    <t>Mega Renewables (Roaring Crk)</t>
  </si>
  <si>
    <t>PG4053</t>
  </si>
  <si>
    <t>Mega Renewables (Silver Springs)</t>
  </si>
  <si>
    <t>PIT5_7_QFUNTS</t>
  </si>
  <si>
    <t>PG4055</t>
  </si>
  <si>
    <t>Mill &amp; Sulphur Creek</t>
  </si>
  <si>
    <t>LOWGAP_1_SUPHR</t>
  </si>
  <si>
    <t>PG4057</t>
  </si>
  <si>
    <t>Nelson Creek Power Inc.</t>
  </si>
  <si>
    <t>PG4058</t>
  </si>
  <si>
    <t>Nevada Irrigation District (NID) (RPS) - Dutch Flat / Rollins / Bowman</t>
  </si>
  <si>
    <t>DUTCH2_7_UNIT 1</t>
  </si>
  <si>
    <t>Unknown</t>
  </si>
  <si>
    <t>PG4064</t>
  </si>
  <si>
    <t>Olsen Power Partners</t>
  </si>
  <si>
    <t>OLSEN_2_UNIT</t>
  </si>
  <si>
    <t>PG4065</t>
  </si>
  <si>
    <t>Orange Cove Irrigation Dist.</t>
  </si>
  <si>
    <t>PG4067</t>
  </si>
  <si>
    <t>PCWA (RPS) - French Meadows / Oxbow / Hell Hole</t>
  </si>
  <si>
    <t>FMEADO_7_UNIT</t>
  </si>
  <si>
    <t>PG4069</t>
  </si>
  <si>
    <t>Rock Creek L.P.</t>
  </si>
  <si>
    <t>PG4071</t>
  </si>
  <si>
    <t>Santa Clara Valley Water Dist.</t>
  </si>
  <si>
    <t>METCLF_1_QF</t>
  </si>
  <si>
    <t>PG4073</t>
  </si>
  <si>
    <t>Shamrock Utilities (Cedar Flat)</t>
  </si>
  <si>
    <t>PG4074</t>
  </si>
  <si>
    <t>Shamrock Utilities (Clover Leaf)</t>
  </si>
  <si>
    <t>PG4076</t>
  </si>
  <si>
    <t>Snow Mountain Hydro LLC (Burney Creek)</t>
  </si>
  <si>
    <t>SPBURN_7_SNOWMT</t>
  </si>
  <si>
    <t>PG4077</t>
  </si>
  <si>
    <t>Snow Mountain Hydro LLC (Cove)</t>
  </si>
  <si>
    <t>PG4080</t>
  </si>
  <si>
    <t>Snow Mountain Hydro LLC (Ponderosa Bailey Creek)</t>
  </si>
  <si>
    <t>PG4087</t>
  </si>
  <si>
    <t>Sts Hydropower Ltd. (Kanaka)</t>
  </si>
  <si>
    <t>KANAKA_1_UNIT</t>
  </si>
  <si>
    <t>PG4088</t>
  </si>
  <si>
    <t>STS Hydropower (Kekawaka)</t>
  </si>
  <si>
    <t>PG4092</t>
  </si>
  <si>
    <t>Tko Power (South Bear Creek)</t>
  </si>
  <si>
    <t>TKOPWR_2_UNIT</t>
  </si>
  <si>
    <t>PG4094</t>
  </si>
  <si>
    <t>Tri-Dam Authority</t>
  </si>
  <si>
    <t>SNDBAR_7_UNIT 1</t>
  </si>
  <si>
    <t>PG4096</t>
  </si>
  <si>
    <t>Water Wheel Ranch QF</t>
  </si>
  <si>
    <t>PG4099</t>
  </si>
  <si>
    <t>Yuba County Water Agency (Deadwood Creek)</t>
  </si>
  <si>
    <t>DEADCK_1_UNIT</t>
  </si>
  <si>
    <t>PG4100</t>
  </si>
  <si>
    <t>Yuba County Water Agency (Fish Release)</t>
  </si>
  <si>
    <t>PG4101</t>
  </si>
  <si>
    <t>Cox Ave Hydro</t>
  </si>
  <si>
    <t>PG4102</t>
  </si>
  <si>
    <t>Norman Ross Burgess - Three Forks Water Power Project</t>
  </si>
  <si>
    <t>FTSWRD_6_TRFORK</t>
  </si>
  <si>
    <t>PG4103</t>
  </si>
  <si>
    <t>Wolfsen Bypass FiT</t>
  </si>
  <si>
    <t>PG4104</t>
  </si>
  <si>
    <t>Big Creek Waterworks</t>
  </si>
  <si>
    <t>GRSCRK_6_BGCKWW</t>
  </si>
  <si>
    <t>PG4105</t>
  </si>
  <si>
    <t>El Dorado Irrigation District</t>
  </si>
  <si>
    <t>PG4106</t>
  </si>
  <si>
    <t>San Luis Bypass FiT</t>
  </si>
  <si>
    <t>PG4107</t>
  </si>
  <si>
    <t>NID Scotts Flat FiT</t>
  </si>
  <si>
    <t>PG4108</t>
  </si>
  <si>
    <t>T&amp;G Hydro</t>
  </si>
  <si>
    <t>PG4109</t>
  </si>
  <si>
    <t>Vecino Vineyards FiT</t>
  </si>
  <si>
    <t>PG4110</t>
  </si>
  <si>
    <t>Combie North FiT</t>
  </si>
  <si>
    <t>HIGGNS_1_COMBIE</t>
  </si>
  <si>
    <t>PG4111</t>
  </si>
  <si>
    <t>Combie South FiT</t>
  </si>
  <si>
    <t>PG4112</t>
  </si>
  <si>
    <t>Snow Mountain Hydro (Lost Creek 1) - Contract</t>
  </si>
  <si>
    <t>HATLOS_6_LSCRK</t>
  </si>
  <si>
    <t>PG4113</t>
  </si>
  <si>
    <t>Snow Mountain Hydro (Lost Creek 2) - Contract</t>
  </si>
  <si>
    <t>PG4114</t>
  </si>
  <si>
    <t>SGE Site 1</t>
  </si>
  <si>
    <t>PG4115</t>
  </si>
  <si>
    <t>SFWP (RPS) - Sly Creek / Kelly Ridge</t>
  </si>
  <si>
    <t>KELYRG_6_UNIT</t>
  </si>
  <si>
    <t>PG4116</t>
  </si>
  <si>
    <t>Buckeye Hydroelectric Project</t>
  </si>
  <si>
    <t>PG4117</t>
  </si>
  <si>
    <t>Tunnel Hill Hydroelectric Project</t>
  </si>
  <si>
    <t>PG4126</t>
  </si>
  <si>
    <t>South Sutter Water FiT</t>
  </si>
  <si>
    <t>PG4128</t>
  </si>
  <si>
    <t>PCWA- Lincoln Metering and Hydroelectric Station</t>
  </si>
  <si>
    <t>PG50001</t>
  </si>
  <si>
    <t>Villa Sorriso Solar</t>
  </si>
  <si>
    <t>Solar PV</t>
  </si>
  <si>
    <t>Fixed Tilt - 20MW+</t>
  </si>
  <si>
    <t>Solar</t>
  </si>
  <si>
    <t>PG50004</t>
  </si>
  <si>
    <t>GreenLight- Peacock Solar Project</t>
  </si>
  <si>
    <t>Tracking - 20MW+</t>
  </si>
  <si>
    <t>New</t>
  </si>
  <si>
    <t>PG50007</t>
  </si>
  <si>
    <t>ImMODO- Lemoore 1</t>
  </si>
  <si>
    <t>HENRTA_6_SOLAR1</t>
  </si>
  <si>
    <t>Kings</t>
  </si>
  <si>
    <t>PG50015</t>
  </si>
  <si>
    <t>Pristine Sun- 2154 Foote</t>
  </si>
  <si>
    <t>PG50017</t>
  </si>
  <si>
    <t>Pristine Sun- 2192 Ramirez</t>
  </si>
  <si>
    <t>PG50018</t>
  </si>
  <si>
    <t>Bakersfield 111</t>
  </si>
  <si>
    <t>BKRFLD_2_SOLAR1</t>
  </si>
  <si>
    <t>PG50020</t>
  </si>
  <si>
    <t>Woodmere Solar Farm - RAM 4</t>
  </si>
  <si>
    <t>LAMONT_1_SOLAR3</t>
  </si>
  <si>
    <t>PG50021</t>
  </si>
  <si>
    <t>CED Lost Hills Solar, LLC (fka Blackwell Solar Park, LLC)  - RAM 4</t>
  </si>
  <si>
    <t>LHILLS_6_SOLAR1</t>
  </si>
  <si>
    <t>Carrizo North</t>
  </si>
  <si>
    <t>PG50022</t>
  </si>
  <si>
    <t>Putah Creek Solar Farms (SB32)</t>
  </si>
  <si>
    <t>PUTHCR_1_SOLAR1</t>
  </si>
  <si>
    <t>PG50023</t>
  </si>
  <si>
    <t>NDP1 (SB32)</t>
  </si>
  <si>
    <t>S_RITA_6_SOLAR1</t>
  </si>
  <si>
    <t>PG50024</t>
  </si>
  <si>
    <t>Peterson Rd. Solar I (SB32) (ReMAT)</t>
  </si>
  <si>
    <t>PG50025</t>
  </si>
  <si>
    <t>RGA2 Solar (SB32) (ReMAT)</t>
  </si>
  <si>
    <t>PG50026</t>
  </si>
  <si>
    <t>2184 Gruber (SB32)</t>
  </si>
  <si>
    <t>Glenn</t>
  </si>
  <si>
    <t>PG50028</t>
  </si>
  <si>
    <t>CalRENEW-1 (1st Amended &amp; Restated)</t>
  </si>
  <si>
    <t>MENBIO_6_RENEW1</t>
  </si>
  <si>
    <t>PG50029</t>
  </si>
  <si>
    <t>3N Energy Woodland</t>
  </si>
  <si>
    <t>PG50030</t>
  </si>
  <si>
    <t>Camden 1 FIT (GASNA 30P)</t>
  </si>
  <si>
    <t>PG50031</t>
  </si>
  <si>
    <t>Gustine 1 FIT 2 (GASNA 60P)</t>
  </si>
  <si>
    <t>PG50032</t>
  </si>
  <si>
    <t>2105 Hart (Pristine Sun)</t>
  </si>
  <si>
    <t>PG50035</t>
  </si>
  <si>
    <t>SF Service Center Solar Array 2</t>
  </si>
  <si>
    <t>San Francisco</t>
  </si>
  <si>
    <t>San Francisco County</t>
  </si>
  <si>
    <t>PG50036</t>
  </si>
  <si>
    <t>Vaca Dixon Solar Station</t>
  </si>
  <si>
    <t>PG50037</t>
  </si>
  <si>
    <t>Westside Solar Station</t>
  </si>
  <si>
    <t>SCHNDR_1_WSTSDE</t>
  </si>
  <si>
    <t>PG50038</t>
  </si>
  <si>
    <t>Five Points Solar Station</t>
  </si>
  <si>
    <t>SCHNDR_1_FIVPTS</t>
  </si>
  <si>
    <t>PG50039</t>
  </si>
  <si>
    <t>Stroud Solar Station</t>
  </si>
  <si>
    <t>STROUD_6_SOLAR</t>
  </si>
  <si>
    <t>PG50040</t>
  </si>
  <si>
    <t>Cantua Solar Station</t>
  </si>
  <si>
    <t>CANTUA_1_SOLAR</t>
  </si>
  <si>
    <t>PG50041</t>
  </si>
  <si>
    <t>Huron Solar Station</t>
  </si>
  <si>
    <t>HURON_6_SOLAR</t>
  </si>
  <si>
    <t>PG50042</t>
  </si>
  <si>
    <t>Giffen Solar Station</t>
  </si>
  <si>
    <t>GIFFEN_6_SOLAR</t>
  </si>
  <si>
    <t>PG50043</t>
  </si>
  <si>
    <t>Gates Solar Station</t>
  </si>
  <si>
    <t>GATES_2_SOLAR</t>
  </si>
  <si>
    <t>PG50044</t>
  </si>
  <si>
    <t>West Gates Solar Station</t>
  </si>
  <si>
    <t>GATES_2_WSOLAR</t>
  </si>
  <si>
    <t>PG50045</t>
  </si>
  <si>
    <t>Guernsey Solar Station</t>
  </si>
  <si>
    <t>GUERNS_6_SOLAR</t>
  </si>
  <si>
    <t>PG50046</t>
  </si>
  <si>
    <t>2241 Alavi (SB32)</t>
  </si>
  <si>
    <t>PG50047</t>
  </si>
  <si>
    <t>2275 Hattesen (SB32)</t>
  </si>
  <si>
    <t>PG50048</t>
  </si>
  <si>
    <t>Maricopa West Solar PV 2, LLC</t>
  </si>
  <si>
    <t>PG50049</t>
  </si>
  <si>
    <t>Portal Ridge Solar C Project</t>
  </si>
  <si>
    <t>GLDFGR_6_SOLAR2</t>
  </si>
  <si>
    <t>Ventura County (Partial)</t>
  </si>
  <si>
    <t>PG50050</t>
  </si>
  <si>
    <t>SR Solis Oro Loma Teresina, LLC- Project A</t>
  </si>
  <si>
    <t>OROLOM_1_SOLAR1</t>
  </si>
  <si>
    <t>PG50051</t>
  </si>
  <si>
    <t>Sunray 20</t>
  </si>
  <si>
    <t>San Bernardino</t>
  </si>
  <si>
    <t>PG50052</t>
  </si>
  <si>
    <t>SR Solis Rocket, LLC - Project A</t>
  </si>
  <si>
    <t>AVENAL_6_AVSLR1</t>
  </si>
  <si>
    <t>PG50053</t>
  </si>
  <si>
    <t>SR Solis Oro Loma Teresina, LLC- Project B</t>
  </si>
  <si>
    <t>OROLOM_1_SOLAR2</t>
  </si>
  <si>
    <t>PG50054</t>
  </si>
  <si>
    <t>SR Solis Rocket, LLC - Project B</t>
  </si>
  <si>
    <t>AVENAL_6_AVSLR2</t>
  </si>
  <si>
    <t>PG50055</t>
  </si>
  <si>
    <t>Pristine Sun - 2042 Baldwin (SB32)</t>
  </si>
  <si>
    <t>Lake</t>
  </si>
  <si>
    <t>PG50056</t>
  </si>
  <si>
    <t>Pristine Sun - 2245 Gentry (SB32)</t>
  </si>
  <si>
    <t>PG50057</t>
  </si>
  <si>
    <t>Pristine Sun - 2257 Campbell (SB32)</t>
  </si>
  <si>
    <t>PG50058</t>
  </si>
  <si>
    <t>Pristine Sun - 2272 McCall (SB32)</t>
  </si>
  <si>
    <t>PG5012</t>
  </si>
  <si>
    <t>Fresh Air Energy IV, LLC - Sonora 1</t>
  </si>
  <si>
    <t>PEORIA_1_SOLAR</t>
  </si>
  <si>
    <t>PG5019</t>
  </si>
  <si>
    <t>Bear Creek Solar Project</t>
  </si>
  <si>
    <t>LOCKFD_1_BEARCK</t>
  </si>
  <si>
    <t>PG5024</t>
  </si>
  <si>
    <t>Orion Solar - PV 1</t>
  </si>
  <si>
    <t>ARVINN_6_ORION1</t>
  </si>
  <si>
    <t>PG5025</t>
  </si>
  <si>
    <t>Ignite Solar Holdings 1 - Achomawi</t>
  </si>
  <si>
    <t>PG5026</t>
  </si>
  <si>
    <t>Ignite Solar Holdings 1 - Ahjumawi</t>
  </si>
  <si>
    <t>PG5029</t>
  </si>
  <si>
    <t>Kingsburg 1</t>
  </si>
  <si>
    <t>KNGBRG_1_KBSLR1</t>
  </si>
  <si>
    <t>PG5030</t>
  </si>
  <si>
    <t>Kingsburg 2</t>
  </si>
  <si>
    <t>KNGBRG_1_KBSLR2</t>
  </si>
  <si>
    <t>PG5031</t>
  </si>
  <si>
    <t>Kingsburg 3</t>
  </si>
  <si>
    <t>PG5032</t>
  </si>
  <si>
    <t>La Joya Del Sol #1</t>
  </si>
  <si>
    <t>WFRESN_1_SOLAR</t>
  </si>
  <si>
    <t>PG5038</t>
  </si>
  <si>
    <t>Mesquite Solar 1</t>
  </si>
  <si>
    <t>MSOLAR_2_SOLAR1</t>
  </si>
  <si>
    <t>AZ</t>
  </si>
  <si>
    <t>Maricopa</t>
  </si>
  <si>
    <t>AZ_WE</t>
  </si>
  <si>
    <t>Arizona</t>
  </si>
  <si>
    <t>PG5039</t>
  </si>
  <si>
    <t>Nickel 1 (New)</t>
  </si>
  <si>
    <t>TWISSL_6_SOLAR</t>
  </si>
  <si>
    <t>PG5042</t>
  </si>
  <si>
    <t>Oakley Executive Solar Project</t>
  </si>
  <si>
    <t>COCOSB_6_SOLAR</t>
  </si>
  <si>
    <t>Contra Costa</t>
  </si>
  <si>
    <t>PG5046</t>
  </si>
  <si>
    <t>Pristine Sun Alvares 2041</t>
  </si>
  <si>
    <t>PG5050</t>
  </si>
  <si>
    <t>Pristine Sun Buzzelle</t>
  </si>
  <si>
    <t>PG5051</t>
  </si>
  <si>
    <t>Pristine Sun Christensen</t>
  </si>
  <si>
    <t>PG5053</t>
  </si>
  <si>
    <t>Pristine Sun Cotton</t>
  </si>
  <si>
    <t>PG5057</t>
  </si>
  <si>
    <t>Pristine Sun Fitzjarrell</t>
  </si>
  <si>
    <t>PG5059</t>
  </si>
  <si>
    <t>Pristine Sun Harris</t>
  </si>
  <si>
    <t>LIVEOK_6_SOLAR</t>
  </si>
  <si>
    <t>Sutter</t>
  </si>
  <si>
    <t>PG5060</t>
  </si>
  <si>
    <t>Pristine Sun Helton</t>
  </si>
  <si>
    <t>ELCAP_1_SOLAR</t>
  </si>
  <si>
    <t>PG5061</t>
  </si>
  <si>
    <t>Pristine Sun Hill</t>
  </si>
  <si>
    <t>PG5062</t>
  </si>
  <si>
    <t>Pristine Sun Jardine</t>
  </si>
  <si>
    <t>PG5063</t>
  </si>
  <si>
    <t>Pristine Sun Jarvis</t>
  </si>
  <si>
    <t>PG5071</t>
  </si>
  <si>
    <t>Pristine Sun Rogers</t>
  </si>
  <si>
    <t>PG5073</t>
  </si>
  <si>
    <t>Pristine Sun Scherz</t>
  </si>
  <si>
    <t>Carrizo South</t>
  </si>
  <si>
    <t>PG5074</t>
  </si>
  <si>
    <t>Pristine Sun Smotherman</t>
  </si>
  <si>
    <t>PG5075</t>
  </si>
  <si>
    <t>Pristine Sun Stroing</t>
  </si>
  <si>
    <t>PG5076</t>
  </si>
  <si>
    <t>Pristine Sun Terzian</t>
  </si>
  <si>
    <t>REEDLY_6_SOLAR</t>
  </si>
  <si>
    <t>PG5077</t>
  </si>
  <si>
    <t>Kansas South - PV 1</t>
  </si>
  <si>
    <t>KANSAS_6_SOLAR</t>
  </si>
  <si>
    <t>PG5078</t>
  </si>
  <si>
    <t>Enerparc CA1 (FKA San Benito Smart Park)</t>
  </si>
  <si>
    <t>HOLSTR_1_SOLAR</t>
  </si>
  <si>
    <t>San Benito</t>
  </si>
  <si>
    <t>San Benito County</t>
  </si>
  <si>
    <t>PG5080</t>
  </si>
  <si>
    <t>Westlands Solar Farms PV1</t>
  </si>
  <si>
    <t>JAYNE_6_WLSLR</t>
  </si>
  <si>
    <t>PG5081</t>
  </si>
  <si>
    <t>Alpaugh North</t>
  </si>
  <si>
    <t>ALPSLR_1_NTHSLR</t>
  </si>
  <si>
    <t>PG5082</t>
  </si>
  <si>
    <t>Alpaugh 50</t>
  </si>
  <si>
    <t>ALPSLR_1_SPSSLR</t>
  </si>
  <si>
    <t>PG5083</t>
  </si>
  <si>
    <t>Alpine Solar Project</t>
  </si>
  <si>
    <t>NEENCH_6_SOLAR</t>
  </si>
  <si>
    <t>PG5084</t>
  </si>
  <si>
    <t>AV Solar Ranch One</t>
  </si>
  <si>
    <t>AVSOLR_2_SOLAR</t>
  </si>
  <si>
    <t>PG5085</t>
  </si>
  <si>
    <t>Atwell Island</t>
  </si>
  <si>
    <t>ATWELL_1_SOLAR</t>
  </si>
  <si>
    <t>PG5086</t>
  </si>
  <si>
    <t>Avenal Park (Eurus)</t>
  </si>
  <si>
    <t>AVENAL_6_AVPARK</t>
  </si>
  <si>
    <t>PG5087</t>
  </si>
  <si>
    <t>CM48 (fka Sempra Copper Mountain 1)</t>
  </si>
  <si>
    <t>COPMTN_2_SOLAR1</t>
  </si>
  <si>
    <t>NV</t>
  </si>
  <si>
    <t>Clark</t>
  </si>
  <si>
    <t>NV_SW</t>
  </si>
  <si>
    <t>Southern_Nevada</t>
  </si>
  <si>
    <t>PG5088</t>
  </si>
  <si>
    <t>Corcoran</t>
  </si>
  <si>
    <t>WAUKNA_1_SOLAR</t>
  </si>
  <si>
    <t>PG5089</t>
  </si>
  <si>
    <t>Desert Center Solar Farm</t>
  </si>
  <si>
    <t>DSRTSN_2_SOLAR2</t>
  </si>
  <si>
    <t>Riverside</t>
  </si>
  <si>
    <t>Riverside East</t>
  </si>
  <si>
    <t>Riverside_East_Palm_Springs</t>
  </si>
  <si>
    <t>PG5090</t>
  </si>
  <si>
    <t>High Plains Ranch III</t>
  </si>
  <si>
    <t>CAVLSR_2_BSOLAR</t>
  </si>
  <si>
    <t>PG5091</t>
  </si>
  <si>
    <t>Kettleman Solar Project</t>
  </si>
  <si>
    <t>LOCKFD_1_KSOLAR</t>
  </si>
  <si>
    <t>PG5092</t>
  </si>
  <si>
    <t>Sand Drag (Eurus)</t>
  </si>
  <si>
    <t>AVENAL_6_SANDDG</t>
  </si>
  <si>
    <t>PG5093</t>
  </si>
  <si>
    <t>Sun City Project (Eurus)</t>
  </si>
  <si>
    <t>AVENAL_6_SUNCTY</t>
  </si>
  <si>
    <t>PG5094</t>
  </si>
  <si>
    <t>Vintner Solar Project</t>
  </si>
  <si>
    <t>TMPLTN_2_SOLAR</t>
  </si>
  <si>
    <t>PG5095</t>
  </si>
  <si>
    <t>White River</t>
  </si>
  <si>
    <t>OLIVEP_1_SOLAR</t>
  </si>
  <si>
    <t>PG5096</t>
  </si>
  <si>
    <t>CM10 (fka Sempra El Dorado Solar)</t>
  </si>
  <si>
    <t>COPMTN_2_CM10</t>
  </si>
  <si>
    <t>PG5097</t>
  </si>
  <si>
    <t>High Plains Ranch II</t>
  </si>
  <si>
    <t>CAVLSR_2_RSOLAR</t>
  </si>
  <si>
    <t>PG5098</t>
  </si>
  <si>
    <t>Topaz Solar Farm</t>
  </si>
  <si>
    <t>TOPAZ_2_SOLAR</t>
  </si>
  <si>
    <t>PG5103</t>
  </si>
  <si>
    <t>Agua Caliente Solar Project</t>
  </si>
  <si>
    <t>AGUCAL_5_SOLAR1</t>
  </si>
  <si>
    <t>Yuma</t>
  </si>
  <si>
    <t>PG5111</t>
  </si>
  <si>
    <t>Cloverdale Solar FSEC 1</t>
  </si>
  <si>
    <t>CLOVDL_1_SOLAR</t>
  </si>
  <si>
    <t>Sonoma</t>
  </si>
  <si>
    <t>PG5115</t>
  </si>
  <si>
    <t>Copper Mountain Solar 2</t>
  </si>
  <si>
    <t>COPMT2_2_SOLAR2</t>
  </si>
  <si>
    <t>PG5116</t>
  </si>
  <si>
    <t>Cuyama Solar Array</t>
  </si>
  <si>
    <t>PG5121</t>
  </si>
  <si>
    <t>Henrietta Solar</t>
  </si>
  <si>
    <t>HENRTS_1_SOLAR</t>
  </si>
  <si>
    <t>PG5127</t>
  </si>
  <si>
    <t>Kansas</t>
  </si>
  <si>
    <t>LEPRFD_1_KANSAS</t>
  </si>
  <si>
    <t>PG5130</t>
  </si>
  <si>
    <t>Lost Hills Solar</t>
  </si>
  <si>
    <t>PG5131</t>
  </si>
  <si>
    <t>North Star Solar</t>
  </si>
  <si>
    <t>MNDOTA_1_SOLAR1</t>
  </si>
  <si>
    <t>PG5147</t>
  </si>
  <si>
    <t>White River Solar 2 - RAM 2</t>
  </si>
  <si>
    <t>OLIVEP_1_SOLAR2</t>
  </si>
  <si>
    <t>PG5150</t>
  </si>
  <si>
    <t>Midway Solar Farm I</t>
  </si>
  <si>
    <t>Imperial</t>
  </si>
  <si>
    <t>Imperial North</t>
  </si>
  <si>
    <t>IID</t>
  </si>
  <si>
    <t>Greater_Imperial</t>
  </si>
  <si>
    <t>PG5155</t>
  </si>
  <si>
    <t>RE Astoria LLC</t>
  </si>
  <si>
    <t>ASTORA_2_SOLAR1</t>
  </si>
  <si>
    <t>PG5156</t>
  </si>
  <si>
    <t>California Flats Solar Project</t>
  </si>
  <si>
    <t>PG5158</t>
  </si>
  <si>
    <t>Blackwell Solar</t>
  </si>
  <si>
    <t>PG5159</t>
  </si>
  <si>
    <t>West Antelope - RAM 1</t>
  </si>
  <si>
    <t>ACACIA_6_SOLAR</t>
  </si>
  <si>
    <t>PG5160</t>
  </si>
  <si>
    <t>Western Antelope Blue Sky Ranch A - RAM 1</t>
  </si>
  <si>
    <t>PLAINV_6_BSOLAR</t>
  </si>
  <si>
    <t>PG5161</t>
  </si>
  <si>
    <t>Kent South - PV 2</t>
  </si>
  <si>
    <t>KNTSTH_6_SOLAR</t>
  </si>
  <si>
    <t>PG5163</t>
  </si>
  <si>
    <t>Algonquin SKIC 20 Solar - PV 2</t>
  </si>
  <si>
    <t>SKERN_6_SOLAR1</t>
  </si>
  <si>
    <t>PG5164</t>
  </si>
  <si>
    <t>Alamo Solar, LLC - RAM 2</t>
  </si>
  <si>
    <t>VICTOR_1_SOLAR2</t>
  </si>
  <si>
    <t>Victorville</t>
  </si>
  <si>
    <t>PG5165</t>
  </si>
  <si>
    <t>CID Solar PV Project - RAM 2</t>
  </si>
  <si>
    <t>CORCAN_1_SOLAR1</t>
  </si>
  <si>
    <t>PG5167</t>
  </si>
  <si>
    <t>Columbia Solar Energy</t>
  </si>
  <si>
    <t>CUMBIA_1_SOLAR</t>
  </si>
  <si>
    <t>PG5170</t>
  </si>
  <si>
    <t>Shafter Solar - RAM 3</t>
  </si>
  <si>
    <t>7STDRD_1_SOLAR1</t>
  </si>
  <si>
    <t>PG5171</t>
  </si>
  <si>
    <t>Morelos Del Sol - RAM 3</t>
  </si>
  <si>
    <t>MRLSDS_6_SOLAR1</t>
  </si>
  <si>
    <t>PG5172</t>
  </si>
  <si>
    <t>RE Old River One - RAM 3</t>
  </si>
  <si>
    <t>OLDRV1_6_SOLAR</t>
  </si>
  <si>
    <t>PG5173</t>
  </si>
  <si>
    <t>Yolo County Grassland #3</t>
  </si>
  <si>
    <t>DAVIS_1_SOLAR1</t>
  </si>
  <si>
    <t>PG5174</t>
  </si>
  <si>
    <t>Yolo County Grassland #4</t>
  </si>
  <si>
    <t>DAVIS_1_SOLAR2</t>
  </si>
  <si>
    <t>PG5180</t>
  </si>
  <si>
    <t>Ecos Energy - Hollister Project</t>
  </si>
  <si>
    <t>HOLSTR_1_SOLAR2</t>
  </si>
  <si>
    <t>PG5181</t>
  </si>
  <si>
    <t>Ecos Energy - Merced Solar Project</t>
  </si>
  <si>
    <t>MERCED_1_SOLAR2</t>
  </si>
  <si>
    <t>PG5182</t>
  </si>
  <si>
    <t>Ecos Energy - Mission Solar</t>
  </si>
  <si>
    <t>MERCED_1_SOLAR1</t>
  </si>
  <si>
    <t>PG5184</t>
  </si>
  <si>
    <t>APEX 646-460</t>
  </si>
  <si>
    <t>PG5185</t>
  </si>
  <si>
    <t>Fresno Cogeneration - Fresno Solar South</t>
  </si>
  <si>
    <t>KERMAN_6_SOLAR1</t>
  </si>
  <si>
    <t>PG5186</t>
  </si>
  <si>
    <t>Fresno Cogeneration - Fresno Solar West</t>
  </si>
  <si>
    <t>KERMAN_6_SOLAR2</t>
  </si>
  <si>
    <t>PG5190</t>
  </si>
  <si>
    <t>Greenlight - Sirius Solar Project</t>
  </si>
  <si>
    <t>PG5191</t>
  </si>
  <si>
    <t>Greenlight - Castor Solar Project</t>
  </si>
  <si>
    <t>TX-ELK_6_SOLAR1</t>
  </si>
  <si>
    <t>PG6000</t>
  </si>
  <si>
    <t>Genesis Solar (Station) Energy Project</t>
  </si>
  <si>
    <t>GENESI_2_STG</t>
  </si>
  <si>
    <t>Solar Thermal</t>
  </si>
  <si>
    <t>No Storage</t>
  </si>
  <si>
    <t>PG6004</t>
  </si>
  <si>
    <t>Ivanpah Unit 1</t>
  </si>
  <si>
    <t>IVANPA_1_UNIT1</t>
  </si>
  <si>
    <t>Mountain Pass</t>
  </si>
  <si>
    <t>Mountain_Pass_El_Dorado</t>
  </si>
  <si>
    <t>PG6005</t>
  </si>
  <si>
    <t>Ivanpah Unit 3</t>
  </si>
  <si>
    <t>IVANPA_1_UNIT3</t>
  </si>
  <si>
    <t>PG6013</t>
  </si>
  <si>
    <t>Mojave Solar Project</t>
  </si>
  <si>
    <t>SANDLT_2_SUNITS</t>
  </si>
  <si>
    <t>Kramer</t>
  </si>
  <si>
    <t>PG7001</t>
  </si>
  <si>
    <t>Altamont Midway Ltd.</t>
  </si>
  <si>
    <t>Wind</t>
  </si>
  <si>
    <t>PG70014</t>
  </si>
  <si>
    <t>Donald R. Chenoweth</t>
  </si>
  <si>
    <t>PG7002</t>
  </si>
  <si>
    <t>Altamont Power LLC (3-4 )</t>
  </si>
  <si>
    <t>PG70026</t>
  </si>
  <si>
    <t>Forebay Wind LLC - Cwes</t>
  </si>
  <si>
    <t>PG7003</t>
  </si>
  <si>
    <t>Altamont Power LLC (4-4)</t>
  </si>
  <si>
    <t>PG70033</t>
  </si>
  <si>
    <t>Tres Vaqueros Wind Farms, LLC</t>
  </si>
  <si>
    <t>PG70037</t>
  </si>
  <si>
    <t>Rising Tree Wind Farm II LLC - RAM 4</t>
  </si>
  <si>
    <t>RTREE_2_WIND2</t>
  </si>
  <si>
    <t>PG70039</t>
  </si>
  <si>
    <t>Altech III - RAM 5</t>
  </si>
  <si>
    <t>PG7005</t>
  </si>
  <si>
    <t>Altamont Power LLC (6-4)</t>
  </si>
  <si>
    <t>PG7009</t>
  </si>
  <si>
    <t>Edf Renewable Windfarm V, Inc. (10 MW)</t>
  </si>
  <si>
    <t>USWNDR_2_UNITS</t>
  </si>
  <si>
    <t>PG7010</t>
  </si>
  <si>
    <t>Green Ridge Power LLC (100 MW - A)</t>
  </si>
  <si>
    <t>PG7013</t>
  </si>
  <si>
    <t>Green Ridge Power LLC (100 MW - D)</t>
  </si>
  <si>
    <t>PG7014</t>
  </si>
  <si>
    <t>Green Ridge Power LLC (110 MW)</t>
  </si>
  <si>
    <t>PG7015</t>
  </si>
  <si>
    <t>Green Ridge Power LLC (23.8 MW)</t>
  </si>
  <si>
    <t>PG7017</t>
  </si>
  <si>
    <t>Green Ridge Power LLC (5.9 MW)</t>
  </si>
  <si>
    <t>PG7019</t>
  </si>
  <si>
    <t>Edf Renewable Windfarm V, Inc. (70 MW - B)</t>
  </si>
  <si>
    <t>PG7020</t>
  </si>
  <si>
    <t>Edf Renewable Windfarm V, Inc. (70 MW - C)</t>
  </si>
  <si>
    <t>PG7021</t>
  </si>
  <si>
    <t>Edf Renewable Windfarm V, Inc. (70 MW - D)</t>
  </si>
  <si>
    <t>PG7022</t>
  </si>
  <si>
    <t>Green Ridge Power LLC (70 MW)</t>
  </si>
  <si>
    <t>PG7023</t>
  </si>
  <si>
    <t>International Turbine Research</t>
  </si>
  <si>
    <t>INTTRB_6_UNIT</t>
  </si>
  <si>
    <t>PG7026</t>
  </si>
  <si>
    <t>Northwind Energy</t>
  </si>
  <si>
    <t>PG7027</t>
  </si>
  <si>
    <t>Patterson Pass Wind Farm LLC</t>
  </si>
  <si>
    <t>PG7028</t>
  </si>
  <si>
    <t>Forebay Wind LLC - Altech</t>
  </si>
  <si>
    <t>PG7030</t>
  </si>
  <si>
    <t>Forebay Wind LLC - Seawest</t>
  </si>
  <si>
    <t>PG7031</t>
  </si>
  <si>
    <t>Forebay Wind LLC - Taxvest</t>
  </si>
  <si>
    <t>PG7032</t>
  </si>
  <si>
    <t>Forebay Wind LLC - Viking</t>
  </si>
  <si>
    <t>PG7033</t>
  </si>
  <si>
    <t>Forebay Wind LLC - Western</t>
  </si>
  <si>
    <t>PG7036</t>
  </si>
  <si>
    <t>Blackspring Ridge IA</t>
  </si>
  <si>
    <t>AB</t>
  </si>
  <si>
    <t>Vulcan</t>
  </si>
  <si>
    <t>AB_EA</t>
  </si>
  <si>
    <t>AESO</t>
  </si>
  <si>
    <t>Other</t>
  </si>
  <si>
    <t>PG7037</t>
  </si>
  <si>
    <t>Blackspring Ridge IB</t>
  </si>
  <si>
    <t>PG7038</t>
  </si>
  <si>
    <t>Halkirk I Wind Project</t>
  </si>
  <si>
    <t>County of Paintearth Number 18</t>
  </si>
  <si>
    <t>AB_EC</t>
  </si>
  <si>
    <t>PG7039</t>
  </si>
  <si>
    <t>Shiloh III Wind Project</t>
  </si>
  <si>
    <t>BRDSLD_2_SHLO3A</t>
  </si>
  <si>
    <t>PG7040</t>
  </si>
  <si>
    <t>Vasco Wind Energy Center</t>
  </si>
  <si>
    <t>USWPJR_2_UNITS</t>
  </si>
  <si>
    <t>PG7041</t>
  </si>
  <si>
    <t>Coram Brodie</t>
  </si>
  <si>
    <t>BRODIE_2_WIND</t>
  </si>
  <si>
    <t>PG7042</t>
  </si>
  <si>
    <t>Montezuma Wind Energy Center</t>
  </si>
  <si>
    <t>BRDSLD_2_MTZUMA</t>
  </si>
  <si>
    <t>PG7043</t>
  </si>
  <si>
    <t>Vantage Wind Energy Center</t>
  </si>
  <si>
    <t>WA</t>
  </si>
  <si>
    <t>Kittitas</t>
  </si>
  <si>
    <t>WA_SO</t>
  </si>
  <si>
    <t>BPA</t>
  </si>
  <si>
    <t>NW</t>
  </si>
  <si>
    <t>Pacific_Northwest</t>
  </si>
  <si>
    <t>PG7044</t>
  </si>
  <si>
    <t>Hatchet Ridge</t>
  </si>
  <si>
    <t>HATRDG_2_WIND</t>
  </si>
  <si>
    <t>PG7045</t>
  </si>
  <si>
    <t>Klondike IIIA</t>
  </si>
  <si>
    <t>OR</t>
  </si>
  <si>
    <t>Sherman</t>
  </si>
  <si>
    <t>PG7051</t>
  </si>
  <si>
    <t>Klondike Wind Power Project III</t>
  </si>
  <si>
    <t>PG7052</t>
  </si>
  <si>
    <t>Rattlesnake Road (Arlington) Wind Power Project</t>
  </si>
  <si>
    <t>Gilliam</t>
  </si>
  <si>
    <t>PG7053</t>
  </si>
  <si>
    <t>Shiloh II Wind Project</t>
  </si>
  <si>
    <t>BRDSLD_2_SHILO2</t>
  </si>
  <si>
    <t>PG7054</t>
  </si>
  <si>
    <t>Buena Vista</t>
  </si>
  <si>
    <t>WNDMAS_2_UNIT 1</t>
  </si>
  <si>
    <t>PG7055</t>
  </si>
  <si>
    <t>Shiloh I Wind Project</t>
  </si>
  <si>
    <t>BRDSLD_2_SHILO1</t>
  </si>
  <si>
    <t>PG7056</t>
  </si>
  <si>
    <t>Diablo Winds</t>
  </si>
  <si>
    <t>FLOWD2_2_FPLWND</t>
  </si>
  <si>
    <t>PG7069</t>
  </si>
  <si>
    <t>Montezuma II Wind Energy Center</t>
  </si>
  <si>
    <t>BRDSLD_2_MTZUM2</t>
  </si>
  <si>
    <t>PG7071</t>
  </si>
  <si>
    <t>North Sky River Energy Center</t>
  </si>
  <si>
    <t>JAWBNE_2_NSRWND</t>
  </si>
  <si>
    <t>PG7084</t>
  </si>
  <si>
    <t>Shiloh IV</t>
  </si>
  <si>
    <t>BRDSLD_2_SHLO3B</t>
  </si>
  <si>
    <t>PG7091</t>
  </si>
  <si>
    <t>Diablo Winds (2)</t>
  </si>
  <si>
    <t>PG7094</t>
  </si>
  <si>
    <t>Wind Resource II - RAM 2</t>
  </si>
  <si>
    <t>ARBWD_6_QF</t>
  </si>
  <si>
    <t>PG7095</t>
  </si>
  <si>
    <t>Sand Hill Wind, LLC - RAM 3</t>
  </si>
  <si>
    <t>PG7096</t>
  </si>
  <si>
    <t>Wind Resource I - RAM 1</t>
  </si>
  <si>
    <t>NZWIND_6_CALWND</t>
  </si>
  <si>
    <t>SC11007</t>
  </si>
  <si>
    <t>Royal Farms</t>
  </si>
  <si>
    <t>SPRGVL_2_QF</t>
  </si>
  <si>
    <t>SCE</t>
  </si>
  <si>
    <t>SC11009</t>
  </si>
  <si>
    <t>L.A. Co. Sanitation Dist CSD 2610</t>
  </si>
  <si>
    <t>RHONDO_6_PUENTE</t>
  </si>
  <si>
    <t>Los Angeles County (Partial)</t>
  </si>
  <si>
    <t>SC11077</t>
  </si>
  <si>
    <t>L.A. Co. Sanitation Dist  Spadra</t>
  </si>
  <si>
    <t>CHINO_2_QF</t>
  </si>
  <si>
    <t>SC11087</t>
  </si>
  <si>
    <t>Royal Farms #2</t>
  </si>
  <si>
    <t>SC11090</t>
  </si>
  <si>
    <t>L.A. Co. Sanitation Dist (Puente Hills)</t>
  </si>
  <si>
    <t>WALNUT_6_HILLGEN</t>
  </si>
  <si>
    <t>SC11099</t>
  </si>
  <si>
    <t>Inland Empire Utilities Agency</t>
  </si>
  <si>
    <t>SC11193</t>
  </si>
  <si>
    <t>WMES El Sobrante</t>
  </si>
  <si>
    <t>VALLEY_7_UNITA1</t>
  </si>
  <si>
    <t>Riverside County (Partial)</t>
  </si>
  <si>
    <t>SC11195</t>
  </si>
  <si>
    <t>WMES Simi Valley</t>
  </si>
  <si>
    <t>MOORPK_7_UNITA1</t>
  </si>
  <si>
    <t>Ventura</t>
  </si>
  <si>
    <t>SC11210</t>
  </si>
  <si>
    <t>MM Tajiguas Energy LLC</t>
  </si>
  <si>
    <t>GOLETA_6_TAJIGS</t>
  </si>
  <si>
    <t>SC11221</t>
  </si>
  <si>
    <t>Toland Road Landfill</t>
  </si>
  <si>
    <t>SAUGUS_2_TOLAND</t>
  </si>
  <si>
    <t>SC11225</t>
  </si>
  <si>
    <t>Badlands Landfill (Riverside County San. District)</t>
  </si>
  <si>
    <t>VALLEY_7_BADLND</t>
  </si>
  <si>
    <t>SC12804</t>
  </si>
  <si>
    <t>Orange County Sanitation District (f/k/a 1098)</t>
  </si>
  <si>
    <t>Orange</t>
  </si>
  <si>
    <t>Orange County</t>
  </si>
  <si>
    <t>SC21038</t>
  </si>
  <si>
    <t>Desert View Power, Inc.</t>
  </si>
  <si>
    <t>MIRAGE_2_COCHLA</t>
  </si>
  <si>
    <t>Palm Springs</t>
  </si>
  <si>
    <t>SC33001</t>
  </si>
  <si>
    <t>Heber Geothermal Company</t>
  </si>
  <si>
    <t>Imperial South</t>
  </si>
  <si>
    <t>SC33004</t>
  </si>
  <si>
    <t>Del Ranch, LTD., (Niland #2)</t>
  </si>
  <si>
    <t>SC33006</t>
  </si>
  <si>
    <t>Vulcan/Bn Geothermal</t>
  </si>
  <si>
    <t>SC33009</t>
  </si>
  <si>
    <t>Elmore Ltd.</t>
  </si>
  <si>
    <t>SC33011</t>
  </si>
  <si>
    <t>Terra-Gen Dixie Valley, LLC</t>
  </si>
  <si>
    <t>CONTRL_1_OXBOW</t>
  </si>
  <si>
    <t>Churchill</t>
  </si>
  <si>
    <t>NV_NO</t>
  </si>
  <si>
    <t>SC33021</t>
  </si>
  <si>
    <t>Second Imperial Geothermal Co.</t>
  </si>
  <si>
    <t>SC33025</t>
  </si>
  <si>
    <t>Salton Sea Power Generation L.P. #3</t>
  </si>
  <si>
    <t>SC33026</t>
  </si>
  <si>
    <t>Leathers L. P.</t>
  </si>
  <si>
    <t>SC33027</t>
  </si>
  <si>
    <t>Mammoth Pacific L P II (MP2)</t>
  </si>
  <si>
    <t>CONTRL_1_QF</t>
  </si>
  <si>
    <t>SC33028</t>
  </si>
  <si>
    <t>Salton Sea Power Generation L.P. #2</t>
  </si>
  <si>
    <t>SC33030</t>
  </si>
  <si>
    <t>Coso Energy Developers (BLM)</t>
  </si>
  <si>
    <t>BLM_2_UNITS</t>
  </si>
  <si>
    <t>Inyo</t>
  </si>
  <si>
    <t>Owens Valley</t>
  </si>
  <si>
    <t>SC33039</t>
  </si>
  <si>
    <t>Salton Sea Power Generation L.P. #1</t>
  </si>
  <si>
    <t>SC33050</t>
  </si>
  <si>
    <t>Salton Sea IV</t>
  </si>
  <si>
    <t>SC33103</t>
  </si>
  <si>
    <t>Coso Clean Power, LLC (f/k/a 3008,3029,3030)</t>
  </si>
  <si>
    <t>CALGEN_1_UNITS</t>
  </si>
  <si>
    <t>Inyokern</t>
  </si>
  <si>
    <t>SC33104</t>
  </si>
  <si>
    <t>Ormesa Geothermal I, II, GEM</t>
  </si>
  <si>
    <t>SC33106</t>
  </si>
  <si>
    <t>Terra-Gen Dixie Valley, LLC (f/k/a 3011)</t>
  </si>
  <si>
    <t>SC33107</t>
  </si>
  <si>
    <t>Geysers Power Company, LLC (f/k/a 3052)</t>
  </si>
  <si>
    <t>GYS5X6_7_UNITS</t>
  </si>
  <si>
    <t>Sonoma/Lake</t>
  </si>
  <si>
    <t>SC33108</t>
  </si>
  <si>
    <t>ORNI 18, LLC</t>
  </si>
  <si>
    <t>SC33117</t>
  </si>
  <si>
    <t>Geysers Power Company, LLC (f/k/a 3107)</t>
  </si>
  <si>
    <t>SC40001</t>
  </si>
  <si>
    <t>Bishop Creek No. 2</t>
  </si>
  <si>
    <t>BISHOP_1_ALAMO</t>
  </si>
  <si>
    <t>SC40002</t>
  </si>
  <si>
    <t>Bishop Creek No. 3</t>
  </si>
  <si>
    <t>BISHOP_1_UNITS</t>
  </si>
  <si>
    <t>SC40003</t>
  </si>
  <si>
    <t>Bishop Creek No. 4</t>
  </si>
  <si>
    <t>SC40004</t>
  </si>
  <si>
    <t>Bishop Creek No. 5</t>
  </si>
  <si>
    <t>SC40005</t>
  </si>
  <si>
    <t>Bishop Creek No. 6</t>
  </si>
  <si>
    <t>SC40006</t>
  </si>
  <si>
    <t>Borel</t>
  </si>
  <si>
    <t>MONLTH_6_BOREL</t>
  </si>
  <si>
    <t>SC40007</t>
  </si>
  <si>
    <t>Fontana</t>
  </si>
  <si>
    <t>ETIWND_2_FONTNA</t>
  </si>
  <si>
    <t>SC40008</t>
  </si>
  <si>
    <t>Kaweah No. 1</t>
  </si>
  <si>
    <t>RECTOR_2_KAWH 1</t>
  </si>
  <si>
    <t>SC40009</t>
  </si>
  <si>
    <t>Kaweah No. 2</t>
  </si>
  <si>
    <t>RECTOR_2_KAWH 2</t>
  </si>
  <si>
    <t>SC40010</t>
  </si>
  <si>
    <t>Kaweah No. 3</t>
  </si>
  <si>
    <t>RECTOR_2_KAWH 3</t>
  </si>
  <si>
    <t>SC40011</t>
  </si>
  <si>
    <t>Kern River No. 1</t>
  </si>
  <si>
    <t>KERRGN_1_UNIT 1</t>
  </si>
  <si>
    <t>SC40012</t>
  </si>
  <si>
    <t>Lundy</t>
  </si>
  <si>
    <t>CONTRL_1_LUNDY</t>
  </si>
  <si>
    <t>SC40013</t>
  </si>
  <si>
    <t>Lytle Creek</t>
  </si>
  <si>
    <t>SC40014</t>
  </si>
  <si>
    <t>Mammoth Pool Fish Water Generator</t>
  </si>
  <si>
    <t>BIGCRK_7_MAMRES</t>
  </si>
  <si>
    <t>SC40015</t>
  </si>
  <si>
    <t>Mill Creek No. 1</t>
  </si>
  <si>
    <t>SBERDO_6_MILLCK</t>
  </si>
  <si>
    <t>SC40016</t>
  </si>
  <si>
    <t>Mill Creek No. 3</t>
  </si>
  <si>
    <t>SC40017</t>
  </si>
  <si>
    <t>Ontario No. 1</t>
  </si>
  <si>
    <t>PADUA_2_ONTARO</t>
  </si>
  <si>
    <t>SC40018</t>
  </si>
  <si>
    <t>Ontario No. 2</t>
  </si>
  <si>
    <t>SC40019</t>
  </si>
  <si>
    <t>Poole Plant</t>
  </si>
  <si>
    <t>CONTRL_1_POOLE</t>
  </si>
  <si>
    <t>SC40020</t>
  </si>
  <si>
    <t>Portal Power Plant</t>
  </si>
  <si>
    <t>BGCRK1_7_PORTAL</t>
  </si>
  <si>
    <t>SC40021</t>
  </si>
  <si>
    <t>Rush Creek</t>
  </si>
  <si>
    <t>CONTRL_1_RUSHCK</t>
  </si>
  <si>
    <t>SC40022</t>
  </si>
  <si>
    <t>Santa Ana No. 1</t>
  </si>
  <si>
    <t>SBERDO_2_SNTANA</t>
  </si>
  <si>
    <t>SC40023</t>
  </si>
  <si>
    <t>Santa Ana No. 3</t>
  </si>
  <si>
    <t>SC40024</t>
  </si>
  <si>
    <t>SC40025</t>
  </si>
  <si>
    <t>Tule River</t>
  </si>
  <si>
    <t>SPRGVL_2_TULESC</t>
  </si>
  <si>
    <t>SC44004</t>
  </si>
  <si>
    <t>Hi Head Hydro Incorporated</t>
  </si>
  <si>
    <t>SC44008</t>
  </si>
  <si>
    <t>Desert Power Company</t>
  </si>
  <si>
    <t>SC44013</t>
  </si>
  <si>
    <t>Tehachapi Cummings Co. Water District</t>
  </si>
  <si>
    <t>ANTLPE_2_QF</t>
  </si>
  <si>
    <t>SC44014</t>
  </si>
  <si>
    <t>San Bernardino MWD</t>
  </si>
  <si>
    <t>VISTA_6_QF</t>
  </si>
  <si>
    <t>SC44016</t>
  </si>
  <si>
    <t>Walnut Valley Water District</t>
  </si>
  <si>
    <t>SC44022</t>
  </si>
  <si>
    <t>Calleguas MWD - Unit 2 (East Portal)</t>
  </si>
  <si>
    <t>SAUGUS_6_QF</t>
  </si>
  <si>
    <t>SC44025</t>
  </si>
  <si>
    <t>Desert Water Agency</t>
  </si>
  <si>
    <t>GARNET_2_HYDRO</t>
  </si>
  <si>
    <t>SC44026</t>
  </si>
  <si>
    <t>Desert Water Agency (Snow Creek)</t>
  </si>
  <si>
    <t>SC44029</t>
  </si>
  <si>
    <t>LA CO Flood Control District  **</t>
  </si>
  <si>
    <t>RHONDO_2_QF</t>
  </si>
  <si>
    <t>SC44030</t>
  </si>
  <si>
    <t>Daniel M. Bates</t>
  </si>
  <si>
    <t>VESTAL_6_QF</t>
  </si>
  <si>
    <t>SC44031</t>
  </si>
  <si>
    <t>Richard Moss</t>
  </si>
  <si>
    <t>SC44032</t>
  </si>
  <si>
    <t>Walnut Valley Water District (#2)</t>
  </si>
  <si>
    <t>SC44034</t>
  </si>
  <si>
    <t>Central Hydroelectric Corp.</t>
  </si>
  <si>
    <t>SC44035</t>
  </si>
  <si>
    <t>Three Valleys MWD (Fulton Road)</t>
  </si>
  <si>
    <t>PADUA_6_QF</t>
  </si>
  <si>
    <t>SC44036</t>
  </si>
  <si>
    <t>Three Valleys MWD (Miramar)</t>
  </si>
  <si>
    <t>SC44037</t>
  </si>
  <si>
    <t>Three Valleys MWD (Williams)</t>
  </si>
  <si>
    <t>SC44039</t>
  </si>
  <si>
    <t>Kaweah River Power Authority</t>
  </si>
  <si>
    <t>RECTOR_2_QF</t>
  </si>
  <si>
    <t>SC44051</t>
  </si>
  <si>
    <t>Montecito Water District</t>
  </si>
  <si>
    <t>GOLETA_2_QF</t>
  </si>
  <si>
    <t>SC44052</t>
  </si>
  <si>
    <t>Calleguas MWD - Unit 3 (Santa Rosa)</t>
  </si>
  <si>
    <t>SC44054</t>
  </si>
  <si>
    <t>City of Santa Ana</t>
  </si>
  <si>
    <t>BARRE_2_QF</t>
  </si>
  <si>
    <t>SC44058</t>
  </si>
  <si>
    <t>United Water Conservation District</t>
  </si>
  <si>
    <t>SC44071</t>
  </si>
  <si>
    <t>Deep Springs College</t>
  </si>
  <si>
    <t>Inyo County (Partial)</t>
  </si>
  <si>
    <t>SC44076</t>
  </si>
  <si>
    <t>Camrosa County Water District</t>
  </si>
  <si>
    <t>SNCLRA_6_QF</t>
  </si>
  <si>
    <t>SC44100</t>
  </si>
  <si>
    <t>San Bernardino MWD (Unit 3)</t>
  </si>
  <si>
    <t>SC44137</t>
  </si>
  <si>
    <t>American Energy, Inc. (Fullerton Hydro)</t>
  </si>
  <si>
    <t>OLINDA_2_QF</t>
  </si>
  <si>
    <t>SC44145</t>
  </si>
  <si>
    <t>Mesa Consolidated Water District</t>
  </si>
  <si>
    <t>SC44147</t>
  </si>
  <si>
    <t>Monte Vista Water District</t>
  </si>
  <si>
    <t>SC44150</t>
  </si>
  <si>
    <t>Water Facilities Authority</t>
  </si>
  <si>
    <t>SC44152</t>
  </si>
  <si>
    <t>Calleguas MWD (Springville Hydro)</t>
  </si>
  <si>
    <t>SC44202</t>
  </si>
  <si>
    <t>Bishop Tungsten Development, LLC</t>
  </si>
  <si>
    <t>SC44205</t>
  </si>
  <si>
    <t>California Water Service Company (PV Station 37)</t>
  </si>
  <si>
    <t>SC44206</t>
  </si>
  <si>
    <t>Isabella Fishflow Hydroelectric Project LLC</t>
  </si>
  <si>
    <t>SC44207</t>
  </si>
  <si>
    <t>Monte Vista Water District (f/k/a 4147)</t>
  </si>
  <si>
    <t>SC44208</t>
  </si>
  <si>
    <t>Lower Tule River Irrigation Dist. (f/k/a 4028)</t>
  </si>
  <si>
    <t>SC44209</t>
  </si>
  <si>
    <t>White Mountain Ranch LLC (f/k/a 4006)</t>
  </si>
  <si>
    <t>SC44210</t>
  </si>
  <si>
    <t>Calleguas MWD (Conejos, f/k/a 4010)</t>
  </si>
  <si>
    <t>MOORPK_6_QF</t>
  </si>
  <si>
    <t>SC44216</t>
  </si>
  <si>
    <t>Gibralter Conduit Hydroelectric Plant (f/k/a 4012)</t>
  </si>
  <si>
    <t>SC44222</t>
  </si>
  <si>
    <t>Goleta Water District (Van Horne) (f/k/a 4055)</t>
  </si>
  <si>
    <t>SC44225</t>
  </si>
  <si>
    <t>Desert Water Agency (Whitewater) (f/k/a 4025)</t>
  </si>
  <si>
    <t>SC44252</t>
  </si>
  <si>
    <t>Calleguas MWD (Springville Hydro) (f/k/a 4152)</t>
  </si>
  <si>
    <t>SC44255</t>
  </si>
  <si>
    <t>Calleguas MWD (East Portal Hydroelectric Generating Station, f/k/a 4022)</t>
  </si>
  <si>
    <t>SC50002</t>
  </si>
  <si>
    <t>SPVP002 - Chino</t>
  </si>
  <si>
    <t>CHINO_2_SOLAR</t>
  </si>
  <si>
    <t>Rooftop</t>
  </si>
  <si>
    <t>SC50003</t>
  </si>
  <si>
    <t>SPVP003 - Rialto</t>
  </si>
  <si>
    <t>VISTA_2_RIALTO</t>
  </si>
  <si>
    <t>SC50005</t>
  </si>
  <si>
    <t>SPVP005 - Redlands</t>
  </si>
  <si>
    <t>SBERDO_2_RTS005</t>
  </si>
  <si>
    <t>SC50006</t>
  </si>
  <si>
    <t>SPVP006 - Ontario</t>
  </si>
  <si>
    <t>MIRLOM_2_ONTARO</t>
  </si>
  <si>
    <t>SC50007</t>
  </si>
  <si>
    <t>SPVP007 - Redlands</t>
  </si>
  <si>
    <t>SBERDO_2_RTS007</t>
  </si>
  <si>
    <t>SC50008</t>
  </si>
  <si>
    <t>SPVP008 - Ontario</t>
  </si>
  <si>
    <t>DEVERS_1_SOLAR1</t>
  </si>
  <si>
    <t>SC50009</t>
  </si>
  <si>
    <t>SPVP009 - Ontario</t>
  </si>
  <si>
    <t>DEVERS_1_SOLAR2</t>
  </si>
  <si>
    <t>SC50010</t>
  </si>
  <si>
    <t>SPVP010 - Fontana</t>
  </si>
  <si>
    <t>ETIWND_2_RTS010</t>
  </si>
  <si>
    <t>SC50011</t>
  </si>
  <si>
    <t>SPVP011 - Redlands</t>
  </si>
  <si>
    <t>SBERDO_2_RTS011</t>
  </si>
  <si>
    <t>SC50012</t>
  </si>
  <si>
    <t>SPVP012 - Ontario</t>
  </si>
  <si>
    <t>SC50013</t>
  </si>
  <si>
    <t>SPVP013 - Redlands</t>
  </si>
  <si>
    <t>SBERDO_2_RTS013</t>
  </si>
  <si>
    <t>SC50015</t>
  </si>
  <si>
    <t>SPVP015 - Fontana</t>
  </si>
  <si>
    <t>ETIWND_2_RTS015</t>
  </si>
  <si>
    <t>SC50016</t>
  </si>
  <si>
    <t>SPVP016 - Redlands</t>
  </si>
  <si>
    <t>SBERDO_2_RTS016</t>
  </si>
  <si>
    <t>SC50017</t>
  </si>
  <si>
    <t>SPVP017 - Fontana</t>
  </si>
  <si>
    <t>ETIWND_2_RTS017</t>
  </si>
  <si>
    <t>SC50018</t>
  </si>
  <si>
    <t>SPVP018 - Fontana</t>
  </si>
  <si>
    <t>ETIWND_2_RTS018</t>
  </si>
  <si>
    <t>SC50022</t>
  </si>
  <si>
    <t>SPVP022 - Redlands</t>
  </si>
  <si>
    <t>SBERDO_2_REDLND</t>
  </si>
  <si>
    <t>SC50023</t>
  </si>
  <si>
    <t>SPVP023 - Fontana</t>
  </si>
  <si>
    <t>ETIWND_2_RTS023</t>
  </si>
  <si>
    <t>SC50026</t>
  </si>
  <si>
    <t>SPVP026 - Rialto</t>
  </si>
  <si>
    <t>ETIWND_2_RTS026</t>
  </si>
  <si>
    <t>SC50027</t>
  </si>
  <si>
    <t>SPVP027 - Rialto</t>
  </si>
  <si>
    <t>ETIWND_2_RTS027</t>
  </si>
  <si>
    <t>SC50028</t>
  </si>
  <si>
    <t>SPVP028 - San Bernardino</t>
  </si>
  <si>
    <t>VISTA_2_RTS028</t>
  </si>
  <si>
    <t>SC50032</t>
  </si>
  <si>
    <t>SPVP032 - Ontario</t>
  </si>
  <si>
    <t>MIRLOM_2_RTS032</t>
  </si>
  <si>
    <t>SC50033</t>
  </si>
  <si>
    <t>SPVP033 - Ontario</t>
  </si>
  <si>
    <t>MIRLOM_2_RTS033</t>
  </si>
  <si>
    <t>SC50042</t>
  </si>
  <si>
    <t>SPVP042 - Porterville</t>
  </si>
  <si>
    <t>VESTAL_2_RTS042</t>
  </si>
  <si>
    <t>SC50044</t>
  </si>
  <si>
    <t>SPVP044 - Perris</t>
  </si>
  <si>
    <t>VALLEY_5_RTS044</t>
  </si>
  <si>
    <t>SC50048</t>
  </si>
  <si>
    <t>SPVP048 - Redlands</t>
  </si>
  <si>
    <t>SBERDO_2_RTS048</t>
  </si>
  <si>
    <t>SC55010</t>
  </si>
  <si>
    <t>Curtis, Edwin</t>
  </si>
  <si>
    <t>SC55066</t>
  </si>
  <si>
    <t>SCAQMD Solar Port</t>
  </si>
  <si>
    <t>SC55207</t>
  </si>
  <si>
    <t>NRG Solar Blythe LLC</t>
  </si>
  <si>
    <t>BLYTHE_1_SOLAR1</t>
  </si>
  <si>
    <t>SC55217</t>
  </si>
  <si>
    <t>Desert Sunlight 250, LLC</t>
  </si>
  <si>
    <t>DSRTSN_2_SOLAR1</t>
  </si>
  <si>
    <t>SC55218</t>
  </si>
  <si>
    <t>Desert Stateline</t>
  </si>
  <si>
    <t>DSRTSL_2_SOLAR1</t>
  </si>
  <si>
    <t>SC55240</t>
  </si>
  <si>
    <t>RE Rio Grande, LLC</t>
  </si>
  <si>
    <t>GLDTWN_6_SOLAR</t>
  </si>
  <si>
    <t>SC55247</t>
  </si>
  <si>
    <t>RE Rosamond Two, LLC</t>
  </si>
  <si>
    <t>RSMSLR_6_SOLAR2</t>
  </si>
  <si>
    <t>SC55249</t>
  </si>
  <si>
    <t>RE Victor Phelan Solar One, LLC</t>
  </si>
  <si>
    <t>VICTOR_1_SOLAR1</t>
  </si>
  <si>
    <t>SC55252</t>
  </si>
  <si>
    <t>TA - High Desert LLC (Antelope)</t>
  </si>
  <si>
    <t>GLOW_6_SOLAR</t>
  </si>
  <si>
    <t>SC55277</t>
  </si>
  <si>
    <t>Temescal Canyon</t>
  </si>
  <si>
    <t>CORONS_2_SOLAR</t>
  </si>
  <si>
    <t>Twentynine Palms</t>
  </si>
  <si>
    <t>Southern_California_Desert</t>
  </si>
  <si>
    <t>SC55283</t>
  </si>
  <si>
    <t>CED Corcoran Solar 2, LLC</t>
  </si>
  <si>
    <t>WAUKNA_1_SOLAR2</t>
  </si>
  <si>
    <t>SC55284</t>
  </si>
  <si>
    <t>Silver State Solar Power, LLC</t>
  </si>
  <si>
    <t>PRIMM_2_SOLAR1</t>
  </si>
  <si>
    <t>SC55297</t>
  </si>
  <si>
    <t>Regulus Solar, LLC</t>
  </si>
  <si>
    <t>LAMONT_1_SOLAR1</t>
  </si>
  <si>
    <t>SC55298</t>
  </si>
  <si>
    <t>Adobe Solar, LLC</t>
  </si>
  <si>
    <t>ADOBEE_1_SOLAR</t>
  </si>
  <si>
    <t>SC55369</t>
  </si>
  <si>
    <t>Golden Springs, LLC, (Building C1)</t>
  </si>
  <si>
    <t>DELAMO_2_SOLRC1</t>
  </si>
  <si>
    <t>SC55370</t>
  </si>
  <si>
    <t>Golden Springs, LLC, (Building D)</t>
  </si>
  <si>
    <t>DELAMO_2_SOLRD</t>
  </si>
  <si>
    <t>SC55371</t>
  </si>
  <si>
    <t>Industry Metrolink PV 1</t>
  </si>
  <si>
    <t>WALNUT_2_SOLAR</t>
  </si>
  <si>
    <t>SC55394</t>
  </si>
  <si>
    <t>SS San Antonio West LLC (Chino South Building E)</t>
  </si>
  <si>
    <t>CHINO_2_SASOLR</t>
  </si>
  <si>
    <t>SC55396</t>
  </si>
  <si>
    <t>SEPV1, LLC</t>
  </si>
  <si>
    <t>LITLRK_6_SEPV01</t>
  </si>
  <si>
    <t>Pisgah</t>
  </si>
  <si>
    <t>SC55397</t>
  </si>
  <si>
    <t>SEPV2, LLC</t>
  </si>
  <si>
    <t>DEVERS_1_SEPV05</t>
  </si>
  <si>
    <t>SC55408</t>
  </si>
  <si>
    <t>North Palm Springs #1A</t>
  </si>
  <si>
    <t>BUCKWD_1_NPALM1</t>
  </si>
  <si>
    <t>SC55411</t>
  </si>
  <si>
    <t>North Palm Springs #4A</t>
  </si>
  <si>
    <t>GARNET_1_SOLAR</t>
  </si>
  <si>
    <t>SC55412</t>
  </si>
  <si>
    <t>Solar Star California XIX, LLC (AVPV I)</t>
  </si>
  <si>
    <t>SLSTR1_2_SOLAR1</t>
  </si>
  <si>
    <t>SC55413</t>
  </si>
  <si>
    <t>Solar Star California XX, LLC (AVPV II)</t>
  </si>
  <si>
    <t>SLSTR2_2_SOLAR2</t>
  </si>
  <si>
    <t>SC55415</t>
  </si>
  <si>
    <t>Solar Star California XIII, LLC (Quinto)</t>
  </si>
  <si>
    <t>SLST13_2_SOLAR1</t>
  </si>
  <si>
    <t>SC55434</t>
  </si>
  <si>
    <t>One Miracle Property, LLC</t>
  </si>
  <si>
    <t>SC55439</t>
  </si>
  <si>
    <t>Powhatan Solar Power Generation Station 1, LLC</t>
  </si>
  <si>
    <t>SC55440</t>
  </si>
  <si>
    <t>Otoe Solar Power Generation Station 1, LLC</t>
  </si>
  <si>
    <t>SC55442</t>
  </si>
  <si>
    <t>Navajo Solar Power Generation Station 1, LLC</t>
  </si>
  <si>
    <t>SC55447</t>
  </si>
  <si>
    <t>Lancaster Dry Farm Ranch B, LLC</t>
  </si>
  <si>
    <t>DELSUR_6_DRYFRB</t>
  </si>
  <si>
    <t>SC55459</t>
  </si>
  <si>
    <t>Victor Dry Farm Ranch A, LLC</t>
  </si>
  <si>
    <t>VICTOR_1_VDRYFA</t>
  </si>
  <si>
    <t>SC55460</t>
  </si>
  <si>
    <t>Victor Dry Farm Ranch B, LLC</t>
  </si>
  <si>
    <t>VICTOR_1_VDRYFB</t>
  </si>
  <si>
    <t>SC55463</t>
  </si>
  <si>
    <t>Central Antelope Dry Ranch C, LLC (A&amp;R)</t>
  </si>
  <si>
    <t>PLAINV_6_SOLARC</t>
  </si>
  <si>
    <t>SC55468</t>
  </si>
  <si>
    <t>North Lancaster Ranch, LLC (A&amp;R)</t>
  </si>
  <si>
    <t>PLAINV_6_NLRSR1</t>
  </si>
  <si>
    <t>SC55469</t>
  </si>
  <si>
    <t>Sierra Solar Greenworks, LLC (A&amp;R)</t>
  </si>
  <si>
    <t>PLAINV_6_SOLAR3</t>
  </si>
  <si>
    <t>SC55476</t>
  </si>
  <si>
    <t>American Solar Greenworks, LLC (A&amp;R)</t>
  </si>
  <si>
    <t>SC55477</t>
  </si>
  <si>
    <t>Expressway Solar A</t>
  </si>
  <si>
    <t>VICTOR_1_EXSLRA</t>
  </si>
  <si>
    <t>SC55478</t>
  </si>
  <si>
    <t>Expressway Solar B</t>
  </si>
  <si>
    <t>VICTOR_1_EXSLRB</t>
  </si>
  <si>
    <t>SC55485</t>
  </si>
  <si>
    <t>Nicolis, LLC (Weldon Solar)</t>
  </si>
  <si>
    <t>VESTAL_2_SOLAR1</t>
  </si>
  <si>
    <t>SC55488</t>
  </si>
  <si>
    <t>Garnet Solar Power Generation Station, 1 LLC</t>
  </si>
  <si>
    <t>GARNET_1_SOLAR2</t>
  </si>
  <si>
    <t>SC55490</t>
  </si>
  <si>
    <t>Tropico, LLC (Great Lakes)</t>
  </si>
  <si>
    <t>VESTAL_2_SOLAR2</t>
  </si>
  <si>
    <t>SC55493</t>
  </si>
  <si>
    <t>RE Columbia Three LLC</t>
  </si>
  <si>
    <t>GLDTWN_6_COLUM3</t>
  </si>
  <si>
    <t>SC55494</t>
  </si>
  <si>
    <t>McCoy Solar, LLC</t>
  </si>
  <si>
    <t>BLKCRK_2_SOLAR1</t>
  </si>
  <si>
    <t>SC55496</t>
  </si>
  <si>
    <t>Industry Solar Power Generation Station 1, LLC</t>
  </si>
  <si>
    <t>SC55509</t>
  </si>
  <si>
    <t>Newberry Solar 1, LLC</t>
  </si>
  <si>
    <t>Barstow</t>
  </si>
  <si>
    <t>SC55510</t>
  </si>
  <si>
    <t>USFS San Dimas Technology and Development Center</t>
  </si>
  <si>
    <t>SC55512</t>
  </si>
  <si>
    <t>Little Rock - Pham Solar PV, LLC</t>
  </si>
  <si>
    <t>LITLRK_6_SOLAR4</t>
  </si>
  <si>
    <t>SC55514</t>
  </si>
  <si>
    <t>Neenach Solar 1B South, LLC</t>
  </si>
  <si>
    <t>SC55517</t>
  </si>
  <si>
    <t>L-8 Solar Project, LLC</t>
  </si>
  <si>
    <t>SC55518</t>
  </si>
  <si>
    <t>Heliocentric, LLC</t>
  </si>
  <si>
    <t>SC55520</t>
  </si>
  <si>
    <t>Treen Solar 1, LLC</t>
  </si>
  <si>
    <t>SC55521</t>
  </si>
  <si>
    <t>Treen Solar 2, LLC</t>
  </si>
  <si>
    <t>SC55522</t>
  </si>
  <si>
    <t>Annie Power, LLC</t>
  </si>
  <si>
    <t>SC55523</t>
  </si>
  <si>
    <t>JRam Solar 1, LLC</t>
  </si>
  <si>
    <t>SC55524</t>
  </si>
  <si>
    <t>JRam Solar 2, LLC</t>
  </si>
  <si>
    <t>SC55525</t>
  </si>
  <si>
    <t>JRam Solar 3, LLC</t>
  </si>
  <si>
    <t>SC55536</t>
  </si>
  <si>
    <t>Sandra Energy, LLC</t>
  </si>
  <si>
    <t>SC55539</t>
  </si>
  <si>
    <t>Dreamer Solar, LLC</t>
  </si>
  <si>
    <t>SC55541</t>
  </si>
  <si>
    <t>Drew Energy, LLC</t>
  </si>
  <si>
    <t>SC55549</t>
  </si>
  <si>
    <t>Voyager Solar 1, LLC</t>
  </si>
  <si>
    <t>SC55550</t>
  </si>
  <si>
    <t>Voyager Solar 2, LLC</t>
  </si>
  <si>
    <t>SC55551</t>
  </si>
  <si>
    <t>Voyager Solar 3, LLC</t>
  </si>
  <si>
    <t>SC55559</t>
  </si>
  <si>
    <t>Becca Solar, LLC</t>
  </si>
  <si>
    <t>SC55560</t>
  </si>
  <si>
    <t>Toro Power 1, LLC</t>
  </si>
  <si>
    <t>SC55561</t>
  </si>
  <si>
    <t>Toro Power 2, LLC</t>
  </si>
  <si>
    <t>SC55562</t>
  </si>
  <si>
    <t>Radiance Solar 5 LLC</t>
  </si>
  <si>
    <t>SC55563</t>
  </si>
  <si>
    <t>Radiance Solar 4 LLC</t>
  </si>
  <si>
    <t>SC55568</t>
  </si>
  <si>
    <t>Highlander Solar 1 (f/k/a SEPV8)</t>
  </si>
  <si>
    <t>SC55569</t>
  </si>
  <si>
    <t>Highlander Solar 2 (f/k/a SEPV9)</t>
  </si>
  <si>
    <t>SC55570</t>
  </si>
  <si>
    <t>Summer Solar C2, LLC</t>
  </si>
  <si>
    <t>SC55571</t>
  </si>
  <si>
    <t>Summer Solar D2, LLC</t>
  </si>
  <si>
    <t>SC55572</t>
  </si>
  <si>
    <t>Summer Solar A2, LLC</t>
  </si>
  <si>
    <t>SC55573</t>
  </si>
  <si>
    <t>Summer Solar B2, LLC</t>
  </si>
  <si>
    <t>SC55574</t>
  </si>
  <si>
    <t>Rodeo Solar C2, LLC</t>
  </si>
  <si>
    <t>SC55578</t>
  </si>
  <si>
    <t>Rodeo Solar D2, LLC</t>
  </si>
  <si>
    <t>SC55585</t>
  </si>
  <si>
    <t>Expressway Solar C2, LLC</t>
  </si>
  <si>
    <t>SC55587</t>
  </si>
  <si>
    <t>Tulare PV1, LLC (Exeter 1)</t>
  </si>
  <si>
    <t>SC55588</t>
  </si>
  <si>
    <t>Tulare PV1, LLC (Exeter 2)</t>
  </si>
  <si>
    <t>SC55589</t>
  </si>
  <si>
    <t>Tulare PV1, LLC (Exeter 3)</t>
  </si>
  <si>
    <t>SC55590</t>
  </si>
  <si>
    <t>Tulare PV1, LLC (Lindsay 1)</t>
  </si>
  <si>
    <t>SC55591</t>
  </si>
  <si>
    <t>Tulare PV1, LLC (Lindsay 3)</t>
  </si>
  <si>
    <t>SC55592</t>
  </si>
  <si>
    <t>Tulare PV1, LLC (Lindsay 4)</t>
  </si>
  <si>
    <t>SC55597</t>
  </si>
  <si>
    <t>Tulare PV1, LLC (Ivanhoe 1)</t>
  </si>
  <si>
    <t>SC55598</t>
  </si>
  <si>
    <t>Tulare PV1, LLC (Ivanhoe 2)</t>
  </si>
  <si>
    <t>SC55599</t>
  </si>
  <si>
    <t>Tulare PV1, LLC (Ivanhoe 3)</t>
  </si>
  <si>
    <t>SC55600</t>
  </si>
  <si>
    <t>Tulare PV1, LLC (Porterville 1)</t>
  </si>
  <si>
    <t>SC55601</t>
  </si>
  <si>
    <t>Tulare PV1, LLC (Porterville 2)</t>
  </si>
  <si>
    <t>SC55602</t>
  </si>
  <si>
    <t>Tulare PV1, LLC (Porterville 5)</t>
  </si>
  <si>
    <t>SC55603</t>
  </si>
  <si>
    <t>Sequoia PV1, LLC (Tulare 1)</t>
  </si>
  <si>
    <t>SC55604</t>
  </si>
  <si>
    <t>Sequoia PV1, LLC (Tulare 2)</t>
  </si>
  <si>
    <t>SC55605</t>
  </si>
  <si>
    <t>Kettering 1 (f/k/a Ever CT Solar Farm, LLC - Site 1A)</t>
  </si>
  <si>
    <t>SC55606</t>
  </si>
  <si>
    <t>Kettering 2 (f/k/a Ever CT Solar Farm, LLC - Site 1B)</t>
  </si>
  <si>
    <t>SC55607</t>
  </si>
  <si>
    <t>Division 1 (f/k/a Ever CT Solar Farm, LLC - Site 2A)</t>
  </si>
  <si>
    <t>SC55609</t>
  </si>
  <si>
    <t>Division 2 (f/k/a Ever CT Solar Farm, LLC - Site 2B)</t>
  </si>
  <si>
    <t>SC55610</t>
  </si>
  <si>
    <t>Division 3 (f/k/a Ever CT Solar Farm, LLC - Site 2C)</t>
  </si>
  <si>
    <t>SC55617</t>
  </si>
  <si>
    <t>Diamond Valley Solar, LLC</t>
  </si>
  <si>
    <t>SC55618</t>
  </si>
  <si>
    <t>Marinos Ventures, LLC</t>
  </si>
  <si>
    <t>SC55619</t>
  </si>
  <si>
    <t>Sequoia PV1, LLC (Farmersville 1)</t>
  </si>
  <si>
    <t>SC55620</t>
  </si>
  <si>
    <t>Sequoia PV1, LLC (Farmersville 2)</t>
  </si>
  <si>
    <t>SC55621</t>
  </si>
  <si>
    <t>Lone Valley Solar Park I, LLC (f/k/a Agincourt)</t>
  </si>
  <si>
    <t>VICTOR_1_LVSLR1</t>
  </si>
  <si>
    <t>SC55622</t>
  </si>
  <si>
    <t>Lone Valley Solar Park II, LLC (f/k/a Marathon)</t>
  </si>
  <si>
    <t>VICTOR_1_LVSLR2</t>
  </si>
  <si>
    <t>SC55625</t>
  </si>
  <si>
    <t>US Topco Energy, Inc. (Soccer Center)</t>
  </si>
  <si>
    <t>SC55626</t>
  </si>
  <si>
    <t>Orion Solar II, LLC</t>
  </si>
  <si>
    <t>ARVINN_6_ORION2</t>
  </si>
  <si>
    <t>SC55627</t>
  </si>
  <si>
    <t>Coronal Lost Hills, LLC</t>
  </si>
  <si>
    <t>TWISSL_6_SOLAR1</t>
  </si>
  <si>
    <t>SC55628</t>
  </si>
  <si>
    <t>Vega Solar, LLC</t>
  </si>
  <si>
    <t>VEGA_6_SOLAR1</t>
  </si>
  <si>
    <t>SC55629</t>
  </si>
  <si>
    <t>FTS Master Tenant 2, LLC (SEPV18)</t>
  </si>
  <si>
    <t>LITLRK_6_SOLAR2</t>
  </si>
  <si>
    <t>SC55630</t>
  </si>
  <si>
    <t>RE Adams East</t>
  </si>
  <si>
    <t>ADMEST_6_SOLAR</t>
  </si>
  <si>
    <t>SC55631</t>
  </si>
  <si>
    <t>Sequoia PV1, LLC (Farmersville 3)</t>
  </si>
  <si>
    <t>SC55645</t>
  </si>
  <si>
    <t>Sequoia PV3 LLC (Porterville 6)</t>
  </si>
  <si>
    <t>SC55646</t>
  </si>
  <si>
    <t>Sequoia PV3 LLC (Porterville 7)</t>
  </si>
  <si>
    <t>SC55649</t>
  </si>
  <si>
    <t>SunE W12DG-C, LLC</t>
  </si>
  <si>
    <t>SC55650</t>
  </si>
  <si>
    <t>DG Solar Lessee, LLC (Hesperia)</t>
  </si>
  <si>
    <t>VICTOR_1_SLRHES</t>
  </si>
  <si>
    <t>SC55652</t>
  </si>
  <si>
    <t>California PV Energy, LLC (Champagne Ave)</t>
  </si>
  <si>
    <t>ETIWND_2_CHMPNE</t>
  </si>
  <si>
    <t>SC55653</t>
  </si>
  <si>
    <t>California PV Energy, LLC (Jurupa Ave)</t>
  </si>
  <si>
    <t>CHINO_2_JURUPA</t>
  </si>
  <si>
    <t>SC55656</t>
  </si>
  <si>
    <t>DG Solar Lessee, LLC (Snowline-Duncan Road North)</t>
  </si>
  <si>
    <t>SC55657</t>
  </si>
  <si>
    <t>DG Solar Lessee, LLC (Snowline-Duncan Road South)</t>
  </si>
  <si>
    <t>SC55660</t>
  </si>
  <si>
    <t>Victor Mesa Linda C2 LLC</t>
  </si>
  <si>
    <t>SC55661</t>
  </si>
  <si>
    <t>Victor Mesa Linda D2 LLC</t>
  </si>
  <si>
    <t>SC55662</t>
  </si>
  <si>
    <t>Victor Mesa Linda E2 LLC</t>
  </si>
  <si>
    <t>SC55667</t>
  </si>
  <si>
    <t>Sequoia PV2, LLC (Hanford 1)</t>
  </si>
  <si>
    <t>SC55668</t>
  </si>
  <si>
    <t>Sequoia PV2, LLC (Hanford 2)</t>
  </si>
  <si>
    <t>SC55674</t>
  </si>
  <si>
    <t>Coronus Joshua Tree East 5 LLC</t>
  </si>
  <si>
    <t>SC55675</t>
  </si>
  <si>
    <t>Desert Hot Springs 1</t>
  </si>
  <si>
    <t>SC55676</t>
  </si>
  <si>
    <t>Desert Hot Springs 2</t>
  </si>
  <si>
    <t>SC55688</t>
  </si>
  <si>
    <t>Gales A West</t>
  </si>
  <si>
    <t>SC55689</t>
  </si>
  <si>
    <t>Gales B East</t>
  </si>
  <si>
    <t>SC55690</t>
  </si>
  <si>
    <t>DG Solar Lessee, LLC (Snowline-White Road North)</t>
  </si>
  <si>
    <t>SC55691</t>
  </si>
  <si>
    <t>DG Solar Lessee, LLC (Snowline-White Road Central)</t>
  </si>
  <si>
    <t>SC55692</t>
  </si>
  <si>
    <t>Mitchell Solar, LLC</t>
  </si>
  <si>
    <t>SC55693</t>
  </si>
  <si>
    <t>Rudy Solar, LLC</t>
  </si>
  <si>
    <t>SC55694</t>
  </si>
  <si>
    <t>Madelyn Solar, LLC</t>
  </si>
  <si>
    <t>SC55695</t>
  </si>
  <si>
    <t>DG Solar Lessee, LLC (Snowline-White Road South)</t>
  </si>
  <si>
    <t>SC55700</t>
  </si>
  <si>
    <t>Adelanto West 1</t>
  </si>
  <si>
    <t>SC55701</t>
  </si>
  <si>
    <t>Adelanto West 2</t>
  </si>
  <si>
    <t>SC55702</t>
  </si>
  <si>
    <t>Venable #1 North</t>
  </si>
  <si>
    <t>SC55703</t>
  </si>
  <si>
    <t>Venable #2 South</t>
  </si>
  <si>
    <t>SC55715</t>
  </si>
  <si>
    <t>Lancaster Solar 1</t>
  </si>
  <si>
    <t>SC55716</t>
  </si>
  <si>
    <t>Lancaster Solar 2</t>
  </si>
  <si>
    <t>SC55740</t>
  </si>
  <si>
    <t>Morgan Lancaster I, LLC</t>
  </si>
  <si>
    <t>OASIS_6_SOLAR1</t>
  </si>
  <si>
    <t>SC55744</t>
  </si>
  <si>
    <t>PVNavitator, LLC</t>
  </si>
  <si>
    <t>SC55745</t>
  </si>
  <si>
    <t>SEPV Palmdale East, LLC</t>
  </si>
  <si>
    <t>PMDLET_6_SOLAR1</t>
  </si>
  <si>
    <t>SC55748</t>
  </si>
  <si>
    <t>Lancaster WAD B, LLC</t>
  </si>
  <si>
    <t>ROSMND_6_SOLAR</t>
  </si>
  <si>
    <t>SC55753</t>
  </si>
  <si>
    <t>Pumpjack Solar I, LLC</t>
  </si>
  <si>
    <t>PMPJCK_1_SOLAR1</t>
  </si>
  <si>
    <t>SC55755</t>
  </si>
  <si>
    <t>Catalina Solar 2, LLC</t>
  </si>
  <si>
    <t>CATLNA_2_SOLAR2</t>
  </si>
  <si>
    <t>SC55756</t>
  </si>
  <si>
    <t>Citizen Solar B, LLC</t>
  </si>
  <si>
    <t>MNDOTA_1_SOLAR2</t>
  </si>
  <si>
    <t>SC55757</t>
  </si>
  <si>
    <t>Wildwood Solar I, LLC</t>
  </si>
  <si>
    <t>WLDWD_1_SOLAR1</t>
  </si>
  <si>
    <t>SC55758</t>
  </si>
  <si>
    <t>Adelanto Solar, LLC</t>
  </si>
  <si>
    <t>VICTOR_1_SOLAR4</t>
  </si>
  <si>
    <t>SC55759</t>
  </si>
  <si>
    <t>67RK 8ME, LLC</t>
  </si>
  <si>
    <t>LAMONT_1_SOLAR5</t>
  </si>
  <si>
    <t>SC55767</t>
  </si>
  <si>
    <t>Lancaster Little Rock C LLC</t>
  </si>
  <si>
    <t>LITLRK_6_SOLAR1</t>
  </si>
  <si>
    <t>SC55772</t>
  </si>
  <si>
    <t>Maricopa East Solar PV2, LLC</t>
  </si>
  <si>
    <t>SC55774</t>
  </si>
  <si>
    <t>NRG Solar Oasis LLC</t>
  </si>
  <si>
    <t>OASIS_6_SOLAR2</t>
  </si>
  <si>
    <t>SC55777</t>
  </si>
  <si>
    <t>CED Atwell Island West, LLC</t>
  </si>
  <si>
    <t>ATWEL2_1_SOLAR1</t>
  </si>
  <si>
    <t>SC55778</t>
  </si>
  <si>
    <t>SEPV Mojave West, LLC</t>
  </si>
  <si>
    <t>MOJAVW_2_SOLAR</t>
  </si>
  <si>
    <t>SC55781</t>
  </si>
  <si>
    <t>Adera Solar</t>
  </si>
  <si>
    <t>ADERA_1_SOLAR1</t>
  </si>
  <si>
    <t>SC55785</t>
  </si>
  <si>
    <t>Park Meridian 1</t>
  </si>
  <si>
    <t>SC55786</t>
  </si>
  <si>
    <t>Terra Francesco 1</t>
  </si>
  <si>
    <t>SC55787</t>
  </si>
  <si>
    <t>Rancho Cucamonga Distribution Center 1</t>
  </si>
  <si>
    <t>PADUA_2_SOLAR1</t>
  </si>
  <si>
    <t>SC55788</t>
  </si>
  <si>
    <t>SC55789</t>
  </si>
  <si>
    <t>SunE - Mira Loma</t>
  </si>
  <si>
    <t>SC55790</t>
  </si>
  <si>
    <t>SunE - Dupont Ontario</t>
  </si>
  <si>
    <t>SC55791</t>
  </si>
  <si>
    <t>SunE - Rochester</t>
  </si>
  <si>
    <t>ETIWND_2_SOLAR2</t>
  </si>
  <si>
    <t>SC55794</t>
  </si>
  <si>
    <t>SunE - Redlands</t>
  </si>
  <si>
    <t>SC55795</t>
  </si>
  <si>
    <t>SunE - E Philadelphia Ontario</t>
  </si>
  <si>
    <t>SC55796</t>
  </si>
  <si>
    <t>SunE - Pico Rivera</t>
  </si>
  <si>
    <t>CENTER_2_SOLAR1</t>
  </si>
  <si>
    <t>SC55799</t>
  </si>
  <si>
    <t>Golden Springs Bldg H</t>
  </si>
  <si>
    <t>DELAMO_2_SOLAR1</t>
  </si>
  <si>
    <t>SC55800</t>
  </si>
  <si>
    <t>Golden Springs Bldg M</t>
  </si>
  <si>
    <t>DELAMO_2_SOLAR2</t>
  </si>
  <si>
    <t>SC55801</t>
  </si>
  <si>
    <t>Adelanto Solar 2</t>
  </si>
  <si>
    <t>VICTOR_1_SOLAR3</t>
  </si>
  <si>
    <t>SC55804</t>
  </si>
  <si>
    <t>Copper Mountain Solar 4, LLC</t>
  </si>
  <si>
    <t>COPMT4_2_SOLAR4</t>
  </si>
  <si>
    <t>SC55805</t>
  </si>
  <si>
    <t>88FT 8ME LLC (Mount Signal II)</t>
  </si>
  <si>
    <t>SC55808</t>
  </si>
  <si>
    <t>93LF 8ME LLC (Mount Signal V)</t>
  </si>
  <si>
    <t>SC55810</t>
  </si>
  <si>
    <t>41MB 8ME LLC</t>
  </si>
  <si>
    <t>SC55813</t>
  </si>
  <si>
    <t>Tribal Solar, LLC</t>
  </si>
  <si>
    <t>Iron Mountain</t>
  </si>
  <si>
    <t>SC55816</t>
  </si>
  <si>
    <t>Panoche Valley Solar, LLC</t>
  </si>
  <si>
    <t>SC55822</t>
  </si>
  <si>
    <t>Longboat Solar, LLC</t>
  </si>
  <si>
    <t>TORTLA_1_SOLAR</t>
  </si>
  <si>
    <t>SC55823</t>
  </si>
  <si>
    <t>Algonquin SKIC 10 Solar, LLC</t>
  </si>
  <si>
    <t>SKERN_6_SOLAR2</t>
  </si>
  <si>
    <t>SC55826</t>
  </si>
  <si>
    <t>Portal Ridge Solar B, LLC</t>
  </si>
  <si>
    <t>GLDFGR_6_SOLAR1</t>
  </si>
  <si>
    <t>SC55827</t>
  </si>
  <si>
    <t>Rio Bravo Solar I, LLC</t>
  </si>
  <si>
    <t>PMPJCK_1_SOLAR2</t>
  </si>
  <si>
    <t>SC55828</t>
  </si>
  <si>
    <t>Rio Bravo Solar II, LLC</t>
  </si>
  <si>
    <t>PMPJCK_1_RB2SLR</t>
  </si>
  <si>
    <t>SC55829</t>
  </si>
  <si>
    <t>Wildwood Solar II, LLC</t>
  </si>
  <si>
    <t>WLDWD_1_SOLAR2</t>
  </si>
  <si>
    <t>SC55831</t>
  </si>
  <si>
    <t>San Jacinto Solar 14.5, LLC</t>
  </si>
  <si>
    <t>SC55832</t>
  </si>
  <si>
    <t>San Jacinto Solar 5.5, LLC</t>
  </si>
  <si>
    <t>SC55833</t>
  </si>
  <si>
    <t>Jacumba Solar, LLC</t>
  </si>
  <si>
    <t>San Diego</t>
  </si>
  <si>
    <t>San Diego South</t>
  </si>
  <si>
    <t>SC55834</t>
  </si>
  <si>
    <t>RE Garland A, LLC</t>
  </si>
  <si>
    <t>GARLND_2_GASLRA</t>
  </si>
  <si>
    <t>SC55835</t>
  </si>
  <si>
    <t>SR Solis Vestal Almond, LLC</t>
  </si>
  <si>
    <t>CEDUCR_2_SOLAR1</t>
  </si>
  <si>
    <t>SC55836</t>
  </si>
  <si>
    <t>SR Solis Vestal Herder, LLC</t>
  </si>
  <si>
    <t>CEDUCR_2_SOLAR2</t>
  </si>
  <si>
    <t>SC55837</t>
  </si>
  <si>
    <t>SR Solis Vestal Fireman, LLC</t>
  </si>
  <si>
    <t>CEDUCR_2_SOLAR4</t>
  </si>
  <si>
    <t>SC55838</t>
  </si>
  <si>
    <t>SR Solis Crown, LLC</t>
  </si>
  <si>
    <t>CEDUCR_2_SOLAR3</t>
  </si>
  <si>
    <t>SC55840</t>
  </si>
  <si>
    <t>Joshua Tree Solar Farm, LLC</t>
  </si>
  <si>
    <t>SC55843</t>
  </si>
  <si>
    <t>FTS Project Owner 1, LLC (Summer North)</t>
  </si>
  <si>
    <t>DELSUR_6_SOLAR1</t>
  </si>
  <si>
    <t>SC55844</t>
  </si>
  <si>
    <t>SunE- Victorville</t>
  </si>
  <si>
    <t>SC55845</t>
  </si>
  <si>
    <t>SunE- Elm Fontana</t>
  </si>
  <si>
    <t>SC55846</t>
  </si>
  <si>
    <t>SunE- Cherry Fontana</t>
  </si>
  <si>
    <t>SC55847</t>
  </si>
  <si>
    <t>SunE- Fontana</t>
  </si>
  <si>
    <t>SC55848</t>
  </si>
  <si>
    <t>SunE- Jurupa Ontario</t>
  </si>
  <si>
    <t>SC55855</t>
  </si>
  <si>
    <t>SunE- Santa Ana</t>
  </si>
  <si>
    <t>SC55856</t>
  </si>
  <si>
    <t>SunE- Cucamonga Ontario West</t>
  </si>
  <si>
    <t>SC55859</t>
  </si>
  <si>
    <t>Boomer Solar 2</t>
  </si>
  <si>
    <t>SC55860</t>
  </si>
  <si>
    <t>Boomer Solar 6</t>
  </si>
  <si>
    <t>SC55861</t>
  </si>
  <si>
    <t>Boomer Solar 7</t>
  </si>
  <si>
    <t>SC55865</t>
  </si>
  <si>
    <t>Boomer Solar 12</t>
  </si>
  <si>
    <t>SC55867</t>
  </si>
  <si>
    <t>Boomer Solar 15</t>
  </si>
  <si>
    <t>SC55869</t>
  </si>
  <si>
    <t>Boomer Solar 17</t>
  </si>
  <si>
    <t>SC55870</t>
  </si>
  <si>
    <t>Boomer Solar 18</t>
  </si>
  <si>
    <t>SC55871</t>
  </si>
  <si>
    <t>Boomer Solar 22</t>
  </si>
  <si>
    <t>SC55872</t>
  </si>
  <si>
    <t>SunE- Quarry Corona</t>
  </si>
  <si>
    <t>SC55873</t>
  </si>
  <si>
    <t>SunE- Mission Pomona</t>
  </si>
  <si>
    <t>SC55874</t>
  </si>
  <si>
    <t>Golden Springs Building F</t>
  </si>
  <si>
    <t>DELAMO_2_SOLAR4</t>
  </si>
  <si>
    <t>SC55875</t>
  </si>
  <si>
    <t>Golden Springs Building G</t>
  </si>
  <si>
    <t>DELAMO_2_SOLAR3</t>
  </si>
  <si>
    <t>SC55876</t>
  </si>
  <si>
    <t>Golden Springs Building L</t>
  </si>
  <si>
    <t>DELAMO_2_SOLAR5</t>
  </si>
  <si>
    <t>SC55877</t>
  </si>
  <si>
    <t>Freeway Springs</t>
  </si>
  <si>
    <t>DELAMO_2_SOLAR6</t>
  </si>
  <si>
    <t>SC55878</t>
  </si>
  <si>
    <t>Dulles</t>
  </si>
  <si>
    <t>ETIWND_2_SOLAR5</t>
  </si>
  <si>
    <t>SC65005</t>
  </si>
  <si>
    <t>Sunray Energy, Inc.</t>
  </si>
  <si>
    <t>SEGS_1_SEGS2</t>
  </si>
  <si>
    <t>SC65017</t>
  </si>
  <si>
    <t>Luz Solar Partners Ltd. III</t>
  </si>
  <si>
    <t>KRAMER_1_SEGSR3</t>
  </si>
  <si>
    <t>SC65018</t>
  </si>
  <si>
    <t>Luz Solar Partners Ltd. IV</t>
  </si>
  <si>
    <t>KRAMER_1_SEGSR4</t>
  </si>
  <si>
    <t>SC65019</t>
  </si>
  <si>
    <t>Luz Solar Partners Ltd. V</t>
  </si>
  <si>
    <t>KRAMER_1_SEGS37</t>
  </si>
  <si>
    <t>SC65020</t>
  </si>
  <si>
    <t>Luz Solar Partners Ltd. VI</t>
  </si>
  <si>
    <t>SC65021</t>
  </si>
  <si>
    <t>Luz Solar Partners Ltd. VII</t>
  </si>
  <si>
    <t>SC65050</t>
  </si>
  <si>
    <t>Luz Solar Partners Ltd. VIII</t>
  </si>
  <si>
    <t>KRAMER_2_SEGS89</t>
  </si>
  <si>
    <t>SC65051</t>
  </si>
  <si>
    <t>Luz Solar Partners Ltd. IX</t>
  </si>
  <si>
    <t>SC65208</t>
  </si>
  <si>
    <t>Solar Partners I, LLC (Ivanpah)</t>
  </si>
  <si>
    <t>IVANPA_1_UNIT2</t>
  </si>
  <si>
    <t>SC76004</t>
  </si>
  <si>
    <t>FPL Energy Cabazon Wind, LLC</t>
  </si>
  <si>
    <t>TRNSWD_1_QF</t>
  </si>
  <si>
    <t>SC76012</t>
  </si>
  <si>
    <t>ON Wind Energy LLC</t>
  </si>
  <si>
    <t>SC76024</t>
  </si>
  <si>
    <t>Ridgetop Energy, LLC (I)</t>
  </si>
  <si>
    <t>ENWIND_2_WIND2</t>
  </si>
  <si>
    <t>SC76031</t>
  </si>
  <si>
    <t>EUI Management PH Inc.</t>
  </si>
  <si>
    <t>DEVERS_1_QF</t>
  </si>
  <si>
    <t>SC76037</t>
  </si>
  <si>
    <t>Tehachapi Power Purchase Contract Trust</t>
  </si>
  <si>
    <t>SC76040</t>
  </si>
  <si>
    <t>Wind Stream Operations, LLC (VG # 2)</t>
  </si>
  <si>
    <t>NZWIND_6_WDSTR2</t>
  </si>
  <si>
    <t>SC76041</t>
  </si>
  <si>
    <t>Wind Stream Operations, LLC (VG # 3)</t>
  </si>
  <si>
    <t>NZWIND_6_WDSTR3</t>
  </si>
  <si>
    <t>SC76042</t>
  </si>
  <si>
    <t>Wind Stream Operations, LLC (VG # 4)</t>
  </si>
  <si>
    <t>NZWIND_6_WDSTR4</t>
  </si>
  <si>
    <t>SC76043</t>
  </si>
  <si>
    <t>AES Tehachapi Wind, LLC     85-A</t>
  </si>
  <si>
    <t>VINCNT_2_QF</t>
  </si>
  <si>
    <t>SC76044</t>
  </si>
  <si>
    <t>AES Tehachapi Wind, LLC   85-B</t>
  </si>
  <si>
    <t>SC76051</t>
  </si>
  <si>
    <t>Section 20 Trust</t>
  </si>
  <si>
    <t>SC76052</t>
  </si>
  <si>
    <t>NAWP Inc. (East Winds Proj)</t>
  </si>
  <si>
    <t>GARNET_2_WIND5</t>
  </si>
  <si>
    <t>SC76053</t>
  </si>
  <si>
    <t>Difwind Farms Limited V</t>
  </si>
  <si>
    <t>SC76055</t>
  </si>
  <si>
    <t>Coram Energy, LLC</t>
  </si>
  <si>
    <t>MIDWD_2_WIND2</t>
  </si>
  <si>
    <t>SC76056</t>
  </si>
  <si>
    <t>Edom Hills Project 1, LLC</t>
  </si>
  <si>
    <t>CAPWD_1_QF</t>
  </si>
  <si>
    <t>SC76057</t>
  </si>
  <si>
    <t>Cameron Ridge LLC (III)</t>
  </si>
  <si>
    <t>ENWIND_2_WIND1</t>
  </si>
  <si>
    <t>SC76058</t>
  </si>
  <si>
    <t>San Gorgonio Westwinds II, LLC</t>
  </si>
  <si>
    <t>GARNET_2_WIND4</t>
  </si>
  <si>
    <t>SC76061</t>
  </si>
  <si>
    <t>Western Wind Energy Corp (Windridge)</t>
  </si>
  <si>
    <t>SC76062</t>
  </si>
  <si>
    <t>Energy Development &amp; Construction Corp Corporation</t>
  </si>
  <si>
    <t>GARNET_2_WIND2</t>
  </si>
  <si>
    <t>SC76063</t>
  </si>
  <si>
    <t>Desert Winds I PPC Trust</t>
  </si>
  <si>
    <t>SC76065</t>
  </si>
  <si>
    <t>Sky River Patnership (Wilderness I)</t>
  </si>
  <si>
    <t>JAWBNE_2_SRWND</t>
  </si>
  <si>
    <t>SC76066</t>
  </si>
  <si>
    <t>Sky River Partnership (Wilderness II)</t>
  </si>
  <si>
    <t>SC76067</t>
  </si>
  <si>
    <t>Sky River Partnership (Wilderness III)</t>
  </si>
  <si>
    <t>SC76087</t>
  </si>
  <si>
    <t>Section 16-29  Trust  (Altech III)</t>
  </si>
  <si>
    <t>SC76088</t>
  </si>
  <si>
    <t>Difwind Partners</t>
  </si>
  <si>
    <t>ALTWD_1_QF</t>
  </si>
  <si>
    <t>SC76089</t>
  </si>
  <si>
    <t>CTV Power Purchase Contract Trust</t>
  </si>
  <si>
    <t>SC76090</t>
  </si>
  <si>
    <t>Alta Mesa Pwr. Purch. Contract Trust</t>
  </si>
  <si>
    <t>SC76091</t>
  </si>
  <si>
    <t>Cameron Ridge LLC (IV)</t>
  </si>
  <si>
    <t>SC76092</t>
  </si>
  <si>
    <t>Ridgetop Energy, LLC (II)</t>
  </si>
  <si>
    <t>SC76094</t>
  </si>
  <si>
    <t>Section 22 Trust  (San Jacinto)</t>
  </si>
  <si>
    <t>SC76095</t>
  </si>
  <si>
    <t>Dutch Energy</t>
  </si>
  <si>
    <t>SC76096</t>
  </si>
  <si>
    <t>Westwind Trust</t>
  </si>
  <si>
    <t>SC76097</t>
  </si>
  <si>
    <t>Windland Inc. (Boxcar II)</t>
  </si>
  <si>
    <t>MIDWD_2_WIND1</t>
  </si>
  <si>
    <t>SC76102</t>
  </si>
  <si>
    <t>Victory Garden Phase IV Partner - 6102</t>
  </si>
  <si>
    <t>SC76103</t>
  </si>
  <si>
    <t>Victory Garden Phase IV Partner - 6103</t>
  </si>
  <si>
    <t>SC76104</t>
  </si>
  <si>
    <t>Victory Garden Phase IV Partner - 6104</t>
  </si>
  <si>
    <t>SC76105</t>
  </si>
  <si>
    <t>Terra-Gen 251 Wind, LLC  (Monolith X)</t>
  </si>
  <si>
    <t>SC76106</t>
  </si>
  <si>
    <t>Terra-Gen 251 Wind, LLC  (Monolith XI)</t>
  </si>
  <si>
    <t>SC76107</t>
  </si>
  <si>
    <t>Terra-Gen 251 Wind, LLC  (Monolith XII)</t>
  </si>
  <si>
    <t>SC76108</t>
  </si>
  <si>
    <t>Terra-Gen 251 Wind, LLC  (Monolith XIII)</t>
  </si>
  <si>
    <t>SC76111</t>
  </si>
  <si>
    <t>Wind Stream Operations, LLC (Northwind)</t>
  </si>
  <si>
    <t>SC76112</t>
  </si>
  <si>
    <t>SA</t>
  </si>
  <si>
    <t>SC76113</t>
  </si>
  <si>
    <t>Desert Winds II Pwr Purch Trst</t>
  </si>
  <si>
    <t>SC76114</t>
  </si>
  <si>
    <t>Desert Wind III PPC Trust</t>
  </si>
  <si>
    <t>SC76213</t>
  </si>
  <si>
    <t>BNY Western Trust Company</t>
  </si>
  <si>
    <t>SC76234</t>
  </si>
  <si>
    <t>Oak Creek Energy Systems Inc.</t>
  </si>
  <si>
    <t>SC76304</t>
  </si>
  <si>
    <t>Mountain View Power Partners IV, LLC</t>
  </si>
  <si>
    <t>BLAST_1_WIND</t>
  </si>
  <si>
    <t>SC76305</t>
  </si>
  <si>
    <t>Dillon Wind LLC (A&amp;R)</t>
  </si>
  <si>
    <t>TIFFNY_1_DILLON</t>
  </si>
  <si>
    <t>SC76307</t>
  </si>
  <si>
    <t>Windstar Energy, LLC</t>
  </si>
  <si>
    <t>WNDSTR_2_WIND</t>
  </si>
  <si>
    <t>SC76314</t>
  </si>
  <si>
    <t>Alta Windpower I</t>
  </si>
  <si>
    <t>ALTA4A_2_CPCW1</t>
  </si>
  <si>
    <t>SC76315</t>
  </si>
  <si>
    <t>Alta Windpower II</t>
  </si>
  <si>
    <t>ALTA4B_2_CPCW2</t>
  </si>
  <si>
    <t>SC76316</t>
  </si>
  <si>
    <t>Alta Windpower III</t>
  </si>
  <si>
    <t>ALTA4B_2_CPCW3</t>
  </si>
  <si>
    <t>SC76317</t>
  </si>
  <si>
    <t>Alta Windpower IV</t>
  </si>
  <si>
    <t>ALTA3A_2_CPCE4</t>
  </si>
  <si>
    <t>SC76318</t>
  </si>
  <si>
    <t>Alta Windpower V</t>
  </si>
  <si>
    <t>ALTA3A_2_CPCE5</t>
  </si>
  <si>
    <t>SC76319</t>
  </si>
  <si>
    <t>Mustang Hills, LLC</t>
  </si>
  <si>
    <t>ALTA4B_2_CPCW6</t>
  </si>
  <si>
    <t>SC76320</t>
  </si>
  <si>
    <t>Pinyon Pines I</t>
  </si>
  <si>
    <t>ALT6DN_2_WIND7</t>
  </si>
  <si>
    <t>SC76321</t>
  </si>
  <si>
    <t>Alta Windpower VIII</t>
  </si>
  <si>
    <t>ALTA3A_2_CPCE8</t>
  </si>
  <si>
    <t>SC76322</t>
  </si>
  <si>
    <t>Pinyon Pines II</t>
  </si>
  <si>
    <t>ALT6DS_2_WIND9</t>
  </si>
  <si>
    <t>SC76323</t>
  </si>
  <si>
    <t>Alta Windpower X</t>
  </si>
  <si>
    <t>ALTA6E_2_WIND10</t>
  </si>
  <si>
    <t>SC76324</t>
  </si>
  <si>
    <t>Alta Windpower XI</t>
  </si>
  <si>
    <t>ALTA6B_2_WIND11</t>
  </si>
  <si>
    <t>SC76330</t>
  </si>
  <si>
    <t>N. Hurlburt Wind, LLC</t>
  </si>
  <si>
    <t>Snohomish</t>
  </si>
  <si>
    <t>SC76331</t>
  </si>
  <si>
    <t>S. Hurlburt Wind, LLC</t>
  </si>
  <si>
    <t>SC76332</t>
  </si>
  <si>
    <t>Horseshoe Bend Wind, LLC</t>
  </si>
  <si>
    <t>SC76333</t>
  </si>
  <si>
    <t>Mountain View Power Partners, LLC</t>
  </si>
  <si>
    <t>MTWIND_1_UNIT 1</t>
  </si>
  <si>
    <t>SC76334</t>
  </si>
  <si>
    <t>Goshen Phase II, LLC</t>
  </si>
  <si>
    <t>Idaho Falls</t>
  </si>
  <si>
    <t>ID_EA</t>
  </si>
  <si>
    <t>PACE</t>
  </si>
  <si>
    <t>Idaho</t>
  </si>
  <si>
    <t>SC76355</t>
  </si>
  <si>
    <t>Coram Energy LLC</t>
  </si>
  <si>
    <t>SC76358</t>
  </si>
  <si>
    <t>San Gorgonio Westwinds II- Windustries, LLC (f/k/a 6058)</t>
  </si>
  <si>
    <t>SC76361</t>
  </si>
  <si>
    <t>Rising Tree Wind Farm III, LLC (f/k/a Alta XIII)</t>
  </si>
  <si>
    <t>RTREE_2_WIND3</t>
  </si>
  <si>
    <t>SC76362</t>
  </si>
  <si>
    <t>Rising Tree Wind Farm, LLC</t>
  </si>
  <si>
    <t>RTREE_2_WIND1</t>
  </si>
  <si>
    <t>SC76366</t>
  </si>
  <si>
    <t>Mogul Energy Partnership I</t>
  </si>
  <si>
    <t>SC76367</t>
  </si>
  <si>
    <t>Windland Refresh, LLC</t>
  </si>
  <si>
    <t>MIDWD_6_WNDLND</t>
  </si>
  <si>
    <t>SC76391</t>
  </si>
  <si>
    <t>Cameron Ridge II, LLC (f/k/a 6091)</t>
  </si>
  <si>
    <t>FLOWD_2_WIND1</t>
  </si>
  <si>
    <t>SC76396</t>
  </si>
  <si>
    <t>Smoke Tree Wind, LLC</t>
  </si>
  <si>
    <t>SC76397</t>
  </si>
  <si>
    <t>Windland Refresh 2, LLC (f/k/a 6097)</t>
  </si>
  <si>
    <t>SD1000</t>
  </si>
  <si>
    <t>Otay Landfill I</t>
  </si>
  <si>
    <t>OTAY_6_UNITB1</t>
  </si>
  <si>
    <t>SDG&amp;E</t>
  </si>
  <si>
    <t>SD1001</t>
  </si>
  <si>
    <t>Otay Landfill 2</t>
  </si>
  <si>
    <t>SD1004</t>
  </si>
  <si>
    <t>Sycamore Energy 1 LLC</t>
  </si>
  <si>
    <t>CHILLS_1_SYCENG</t>
  </si>
  <si>
    <t>SD1008</t>
  </si>
  <si>
    <t>Otay Landfill 3</t>
  </si>
  <si>
    <t>OTAY_7_UNITC1</t>
  </si>
  <si>
    <t>SD1009</t>
  </si>
  <si>
    <t>MM Prima Deshecha</t>
  </si>
  <si>
    <t>CPSTNO_7_PRMADS</t>
  </si>
  <si>
    <t>San Diego North Central</t>
  </si>
  <si>
    <t>SD1012</t>
  </si>
  <si>
    <t>San Marcos Energy</t>
  </si>
  <si>
    <t>SMRCOS_6_LNDFIL</t>
  </si>
  <si>
    <t>SD1013</t>
  </si>
  <si>
    <t>Otay Landfill V</t>
  </si>
  <si>
    <t>OTAY_6_LNDFL5</t>
  </si>
  <si>
    <t>SD1014</t>
  </si>
  <si>
    <t>Otay Landfill VI</t>
  </si>
  <si>
    <t>OTAY_6_LNDFL6</t>
  </si>
  <si>
    <t>SD1026</t>
  </si>
  <si>
    <t>MM San Diego-Miramar (RAM)</t>
  </si>
  <si>
    <t>MSHGTS_6_MMARLF</t>
  </si>
  <si>
    <t>SD1028</t>
  </si>
  <si>
    <t>Sycamore Energy 2 LLC</t>
  </si>
  <si>
    <t>CHILLS_7_UNITA1</t>
  </si>
  <si>
    <t>SD2000</t>
  </si>
  <si>
    <t>Covanta Delano Inc (formerly AES Delano)</t>
  </si>
  <si>
    <t>PANDOL_6_UNIT</t>
  </si>
  <si>
    <t>SD2001</t>
  </si>
  <si>
    <t>Blue Lake Power</t>
  </si>
  <si>
    <t>BLULKE_6_BLUELK</t>
  </si>
  <si>
    <t>SD3000</t>
  </si>
  <si>
    <t>Calpine Geysers</t>
  </si>
  <si>
    <t>SD4000</t>
  </si>
  <si>
    <t>SDCWA - Rancho Penasquitos Hydro</t>
  </si>
  <si>
    <t>CCRITA_7_RPPCHF</t>
  </si>
  <si>
    <t>SD4001</t>
  </si>
  <si>
    <t>City of San Diego - Point Loma</t>
  </si>
  <si>
    <t>CBRLLO_6_PLSTP1</t>
  </si>
  <si>
    <t>SD4002</t>
  </si>
  <si>
    <t>Rugraw Inc.  (Lassen Lodge Hydro)</t>
  </si>
  <si>
    <t>SD4005</t>
  </si>
  <si>
    <t>Badger Filtration Plant</t>
  </si>
  <si>
    <t>MSSION_2_QF</t>
  </si>
  <si>
    <t>SD4006</t>
  </si>
  <si>
    <t>Olivenhain Municipal Water District</t>
  </si>
  <si>
    <t>SD4007</t>
  </si>
  <si>
    <t>City of Oceanside - San Francisco Peak Hydro Plant</t>
  </si>
  <si>
    <t>SD4008</t>
  </si>
  <si>
    <t>City of Escondido - Bear Valley</t>
  </si>
  <si>
    <t>SD5001</t>
  </si>
  <si>
    <t>Centinela Solar Energy Facility (Centinela I)</t>
  </si>
  <si>
    <t>CNTNLA_2_SOLAR1</t>
  </si>
  <si>
    <t>SD5002</t>
  </si>
  <si>
    <t>Centinela Solar Energy Facility Expansion (Centinela II)</t>
  </si>
  <si>
    <t>CNTNLA_2_SOLAR2</t>
  </si>
  <si>
    <t>SD5003</t>
  </si>
  <si>
    <t>CSolar IV South - Imperial Solar Energy Center-South</t>
  </si>
  <si>
    <t>CSLR4S_2_SOLAR</t>
  </si>
  <si>
    <t>SD5004</t>
  </si>
  <si>
    <t>CSolar IV West - Imperial Solar Energy Center-West</t>
  </si>
  <si>
    <t>IVWEST_2_SOLAR1</t>
  </si>
  <si>
    <t>SD5005</t>
  </si>
  <si>
    <t>NRG Solar Borrego</t>
  </si>
  <si>
    <t>BREGGO_6_SOLAR</t>
  </si>
  <si>
    <t>SD5008</t>
  </si>
  <si>
    <t>Desert Green Solar Farm</t>
  </si>
  <si>
    <t>BREGGO_6_DEGRSL</t>
  </si>
  <si>
    <t>SD5016</t>
  </si>
  <si>
    <t>Campo Verde Solar</t>
  </si>
  <si>
    <t>CPVERD_2_SOLAR</t>
  </si>
  <si>
    <t>SD5026</t>
  </si>
  <si>
    <t>Sol Orchard 20 - Ramona 1</t>
  </si>
  <si>
    <t>CRELMN_6_RAMON1</t>
  </si>
  <si>
    <t>SD5027</t>
  </si>
  <si>
    <t>Sol Orchard 21 - Ramona 2</t>
  </si>
  <si>
    <t>CRELMN_6_RAMON2</t>
  </si>
  <si>
    <t>SD5028</t>
  </si>
  <si>
    <t>Sol Orchard 22 - Valley Center 1</t>
  </si>
  <si>
    <t>SD5029</t>
  </si>
  <si>
    <t>Sol Orchard 23 - Valley Center 2</t>
  </si>
  <si>
    <t>VLCNTR_6_VCSLR2</t>
  </si>
  <si>
    <t>SD5031</t>
  </si>
  <si>
    <t>Tierra del Sol  Solar Farm</t>
  </si>
  <si>
    <t>SD5032</t>
  </si>
  <si>
    <t>Arlington Valley Solar Energy II - AVS II</t>
  </si>
  <si>
    <t>ARLVAL_5_SOLAR</t>
  </si>
  <si>
    <t>APS</t>
  </si>
  <si>
    <t>SW</t>
  </si>
  <si>
    <t>SD5033</t>
  </si>
  <si>
    <t>Catalina Solar</t>
  </si>
  <si>
    <t>CATLNA_2_SOLAR</t>
  </si>
  <si>
    <t>SD5034</t>
  </si>
  <si>
    <t>SG2 Imperial Valley</t>
  </si>
  <si>
    <t>ALHMBR_1_ALHSLR</t>
  </si>
  <si>
    <t>ARKANS_1_ARKSLR</t>
  </si>
  <si>
    <t>SNORA_2_SNRSLR</t>
  </si>
  <si>
    <t>SD5037</t>
  </si>
  <si>
    <t>Imperial Valley Solar 1, LLC - Silver Ridge Mt. Signal</t>
  </si>
  <si>
    <t>IVSLRP_2_SOLAR1</t>
  </si>
  <si>
    <t>SD5040</t>
  </si>
  <si>
    <t>SDG&amp;E Solar Energy Project</t>
  </si>
  <si>
    <t>San Diego County (Partial)</t>
  </si>
  <si>
    <t>SD5048</t>
  </si>
  <si>
    <t>Cascade Solar</t>
  </si>
  <si>
    <t>DEVERS_1_SOLAR</t>
  </si>
  <si>
    <t>San Bernardino - Baker</t>
  </si>
  <si>
    <t>SD5049</t>
  </si>
  <si>
    <t>70SM1 8ME, LLC (Gestamp Calipatria)</t>
  </si>
  <si>
    <t>CALPSS_6_SOLAR1</t>
  </si>
  <si>
    <t>SD5050</t>
  </si>
  <si>
    <t>TallBear Seville</t>
  </si>
  <si>
    <t>ANZA_6_SOLAR1</t>
  </si>
  <si>
    <t>SD5052</t>
  </si>
  <si>
    <t>Maricopa West</t>
  </si>
  <si>
    <t>MARCPW_6_SOLAR1</t>
  </si>
  <si>
    <t>SD5053</t>
  </si>
  <si>
    <t>Buckman Springs PV 1</t>
  </si>
  <si>
    <t>SD5054</t>
  </si>
  <si>
    <t>Buckman Springs PV 2</t>
  </si>
  <si>
    <t>SD5055</t>
  </si>
  <si>
    <t>Viejas Blvd PV 1</t>
  </si>
  <si>
    <t>SD5056</t>
  </si>
  <si>
    <t>Calico Ranch Solar Project</t>
  </si>
  <si>
    <t>SD5058</t>
  </si>
  <si>
    <t>Sun Edison Victorville Solar</t>
  </si>
  <si>
    <t>SD5063</t>
  </si>
  <si>
    <t>SEPV Boulevard 2</t>
  </si>
  <si>
    <t>SD5064</t>
  </si>
  <si>
    <t>NLP Granger A82, LLC</t>
  </si>
  <si>
    <t>LILIAC_6_SOLAR</t>
  </si>
  <si>
    <t>SD7000</t>
  </si>
  <si>
    <t>Oasis Power</t>
  </si>
  <si>
    <t>VINCNT_2_WESTWD</t>
  </si>
  <si>
    <t>SD7001</t>
  </si>
  <si>
    <t>Iberdrola - Mountain Wind</t>
  </si>
  <si>
    <t>MTWIND_1_UNIT 3</t>
  </si>
  <si>
    <t>SD7002</t>
  </si>
  <si>
    <t>Iberdrola - Phoenix West</t>
  </si>
  <si>
    <t>PWEST_1_UNIT</t>
  </si>
  <si>
    <t>SD7003</t>
  </si>
  <si>
    <t>FPL Energy Green Power Wind</t>
  </si>
  <si>
    <t>GARNET_1_UNITS</t>
  </si>
  <si>
    <t>SD7004</t>
  </si>
  <si>
    <t>Kumeyaay Wind Energy Facility</t>
  </si>
  <si>
    <t>CRSTWD_6_KUMYAY</t>
  </si>
  <si>
    <t>SD7005</t>
  </si>
  <si>
    <t>NaturEner Glacier 1</t>
  </si>
  <si>
    <t>MT</t>
  </si>
  <si>
    <t>Toole</t>
  </si>
  <si>
    <t>MT_NW</t>
  </si>
  <si>
    <t>SD7006</t>
  </si>
  <si>
    <t>NaturEner Glacier 2</t>
  </si>
  <si>
    <t>SD7007</t>
  </si>
  <si>
    <t>NaturEner Rim Rock</t>
  </si>
  <si>
    <t>Glacier</t>
  </si>
  <si>
    <t>SD7014</t>
  </si>
  <si>
    <t>Pacific Wind Project</t>
  </si>
  <si>
    <t>ROSMDW_2_WIND1</t>
  </si>
  <si>
    <t>SD7015</t>
  </si>
  <si>
    <t>Coram Energy</t>
  </si>
  <si>
    <t>MIDWD_7_CORAMB</t>
  </si>
  <si>
    <t>SD7016</t>
  </si>
  <si>
    <t>Ocotillo Express Wind Project</t>
  </si>
  <si>
    <t>OCTILO_5_WIND</t>
  </si>
  <si>
    <t>SD7017</t>
  </si>
  <si>
    <t>Energia Sierra Juarez</t>
  </si>
  <si>
    <t>ENERSJ_2_WIND</t>
  </si>
  <si>
    <t>BJ</t>
  </si>
  <si>
    <t>N/A</t>
  </si>
  <si>
    <t>SD7019</t>
  </si>
  <si>
    <t>Iberdrola - Manzana</t>
  </si>
  <si>
    <t>MANZNA_2_WIND</t>
  </si>
  <si>
    <t>SD7029</t>
  </si>
  <si>
    <t>Oak Creek Wind - Zephyr</t>
  </si>
  <si>
    <t>OAKWD_6_ZEPHWD</t>
  </si>
  <si>
    <t>SD7030</t>
  </si>
  <si>
    <t>San Gorgonio</t>
  </si>
  <si>
    <t>GARNET_2_WIND1</t>
  </si>
  <si>
    <t>PG50033</t>
  </si>
  <si>
    <t>AT&amp;T Park Solar Arrays</t>
  </si>
  <si>
    <t>PG50034</t>
  </si>
  <si>
    <t>SF Service Center Solar Array 1</t>
  </si>
  <si>
    <t>SC55659</t>
  </si>
  <si>
    <t>Victor Mesa Linda B2 LLC</t>
  </si>
  <si>
    <t>SD4062</t>
  </si>
  <si>
    <t>OCI Solar Lakeside</t>
  </si>
  <si>
    <t>SD4064</t>
  </si>
  <si>
    <t>SC55762</t>
  </si>
  <si>
    <t>Central Antelope Dry Ranch B, LLC</t>
  </si>
  <si>
    <t>PG50061</t>
  </si>
  <si>
    <t>Aspiration Solar G LLC  (1) (PV 3 RFO)</t>
  </si>
  <si>
    <t>PG50059</t>
  </si>
  <si>
    <t>CED Corcoran Solar 3, LLC (PV 3 RFO)</t>
  </si>
  <si>
    <t>FRESHW_1_SOLAR1</t>
  </si>
  <si>
    <t>PG50060</t>
  </si>
  <si>
    <t>Westside Solar, LLC (1) (PV 3 RFO)</t>
  </si>
  <si>
    <t>PAIGES_6_SOLAR</t>
  </si>
  <si>
    <t>SD5065</t>
  </si>
  <si>
    <t>NLP Valley Center Solar, LLC</t>
  </si>
  <si>
    <t>VLCNTR_6_VCSLR</t>
  </si>
  <si>
    <t>SC76452</t>
  </si>
  <si>
    <t>Yavi Energy (f/k/a 6052)</t>
  </si>
  <si>
    <t>SC65817</t>
  </si>
  <si>
    <t>Luz Solar Partners Ltd, III (SEGS III) (f/k/a 5017)</t>
  </si>
  <si>
    <t>SC65818</t>
  </si>
  <si>
    <t>Luz Solar Partners Ltd, IV (SEGS IV) (f/k/a 5018)</t>
  </si>
  <si>
    <t>SC65819</t>
  </si>
  <si>
    <t>Luz Solar Partners Ltd, V (SEGS V) (f/k/a 5019)</t>
  </si>
  <si>
    <t>SC55885</t>
  </si>
  <si>
    <t>Blythe Solar II, LLC</t>
  </si>
  <si>
    <t>DRACKR_2_SOLAR2</t>
  </si>
  <si>
    <t>SC76368</t>
  </si>
  <si>
    <t>Broadview Energy KW, LLC</t>
  </si>
  <si>
    <t>NM</t>
  </si>
  <si>
    <t>Curry</t>
  </si>
  <si>
    <t>NM_EA</t>
  </si>
  <si>
    <t>PNM</t>
  </si>
  <si>
    <t>New_Mexico</t>
  </si>
  <si>
    <t>SC76379</t>
  </si>
  <si>
    <t>Broadview Energy JN, LLC</t>
  </si>
  <si>
    <t>SC55888</t>
  </si>
  <si>
    <t>RE Garland, LLC</t>
  </si>
  <si>
    <t>GARLND_2_GASLR</t>
  </si>
  <si>
    <t>SC76462</t>
  </si>
  <si>
    <t>Energy Development &amp; Const. Corp. (f/k/a 6062)</t>
  </si>
  <si>
    <t>SC55880</t>
  </si>
  <si>
    <t>Mesquite Solar 2</t>
  </si>
  <si>
    <t>SC44213</t>
  </si>
  <si>
    <t>TKO Power Inc. (South Bear Creek)</t>
  </si>
  <si>
    <t>TKOPWR_6_HYDRO</t>
  </si>
  <si>
    <t>SC33118</t>
  </si>
  <si>
    <t>Geysers Power Company, LLC</t>
  </si>
  <si>
    <t>SC76372</t>
  </si>
  <si>
    <t>Tule Wind</t>
  </si>
  <si>
    <t>PG40139</t>
  </si>
  <si>
    <t>Goose Valley Hydro (SB32)</t>
  </si>
  <si>
    <t>PG40140</t>
  </si>
  <si>
    <t>Lassen Station Hydro (SB32)</t>
  </si>
  <si>
    <t>BUCKCK_2_HYDRO</t>
  </si>
  <si>
    <t>PG40135</t>
  </si>
  <si>
    <t>MONTPH_7_UNIT 1</t>
  </si>
  <si>
    <t>PG40138</t>
  </si>
  <si>
    <t>Indian Valley Hydro (PURPA)</t>
  </si>
  <si>
    <t>INDVLY_1_UNITS</t>
  </si>
  <si>
    <t>PG50063</t>
  </si>
  <si>
    <t>Oak Leaf Solar X (SB32)</t>
  </si>
  <si>
    <t>PG50062</t>
  </si>
  <si>
    <t>Merced 2 - (SB32)</t>
  </si>
  <si>
    <t>SC76456</t>
  </si>
  <si>
    <t>SC55814</t>
  </si>
  <si>
    <t>North Rosamond Solar, LLC</t>
  </si>
  <si>
    <t>SC55882</t>
  </si>
  <si>
    <t>Sun Streams, LLC</t>
  </si>
  <si>
    <t>SC55883</t>
  </si>
  <si>
    <t>Willow Springs Solar, LLC</t>
  </si>
  <si>
    <t>SC55884</t>
  </si>
  <si>
    <t>Sunshine Valley Solar, LLC</t>
  </si>
  <si>
    <t>Nye</t>
  </si>
  <si>
    <t>SC55886</t>
  </si>
  <si>
    <t>Valentine Solar, LLC</t>
  </si>
  <si>
    <t>SC55889</t>
  </si>
  <si>
    <t>Blythe Solar III, LLC</t>
  </si>
  <si>
    <t>PG2047</t>
  </si>
  <si>
    <t>Central Valley Ag Power</t>
  </si>
  <si>
    <t>Stanislaus</t>
  </si>
  <si>
    <t>SC55579</t>
  </si>
  <si>
    <t>Summer Solar E2, LLC</t>
  </si>
  <si>
    <t>SC55581</t>
  </si>
  <si>
    <t>Summer Solar F2, LLC</t>
  </si>
  <si>
    <t>SC55582</t>
  </si>
  <si>
    <t>Summer Solar G2, LLC</t>
  </si>
  <si>
    <t>SC55583</t>
  </si>
  <si>
    <t>Summer Solar H2, LLC</t>
  </si>
  <si>
    <t>SC55219</t>
  </si>
  <si>
    <t>Mirasol Murrieta 1</t>
  </si>
  <si>
    <t>SC55220</t>
  </si>
  <si>
    <t>Mirasol Pomona 1</t>
  </si>
  <si>
    <t>SC44352</t>
  </si>
  <si>
    <t>PG50064</t>
  </si>
  <si>
    <t>2126 Lovell (SB32)</t>
  </si>
  <si>
    <t>SD5066</t>
  </si>
  <si>
    <t>Del Sur Elementary School</t>
  </si>
  <si>
    <t>SD5067</t>
  </si>
  <si>
    <t>Fairfield Grossmont Trolley</t>
  </si>
  <si>
    <t>SD5068</t>
  </si>
  <si>
    <t>Hunter Industries</t>
  </si>
  <si>
    <t>SD5069</t>
  </si>
  <si>
    <t>Innovative Cold Storage Enterprises (ICE)</t>
  </si>
  <si>
    <t>SD5070</t>
  </si>
  <si>
    <t>Ladera Ranch I</t>
  </si>
  <si>
    <t>SD5071</t>
  </si>
  <si>
    <t>Pacific Station</t>
  </si>
  <si>
    <t>SD5072</t>
  </si>
  <si>
    <t>Sanford-Burnhan Medical Research Institute I</t>
  </si>
  <si>
    <t>SD5073</t>
  </si>
  <si>
    <t>SDCCD - Skills Center</t>
  </si>
  <si>
    <t>SD5074</t>
  </si>
  <si>
    <t>Towers at Bressi Ranch</t>
  </si>
  <si>
    <t>SD5075</t>
  </si>
  <si>
    <t>Wilco Investments</t>
  </si>
  <si>
    <t>SD5076</t>
  </si>
  <si>
    <t>X-nth</t>
  </si>
  <si>
    <t>SC76369</t>
  </si>
  <si>
    <t>El Cabo Wind, LLC</t>
  </si>
  <si>
    <t>Torrance</t>
  </si>
  <si>
    <t>SC76380</t>
  </si>
  <si>
    <t>Voyager Wind I, LLC</t>
  </si>
  <si>
    <t>SD5079</t>
  </si>
  <si>
    <t>Pala (SDG&amp;E Solar Energy Project)</t>
  </si>
  <si>
    <t>SD5078</t>
  </si>
  <si>
    <t>Amylin Pharmaceuticals</t>
  </si>
  <si>
    <t>SC55245</t>
  </si>
  <si>
    <t>RE: Walker Pass</t>
  </si>
  <si>
    <t>TBD</t>
  </si>
  <si>
    <t>SC11238</t>
  </si>
  <si>
    <t>Sonoma County Landfill LFGTE Project</t>
  </si>
  <si>
    <t>SNMALF_6_UNITS</t>
  </si>
  <si>
    <t>SC55222</t>
  </si>
  <si>
    <t>SunE (Bell Tustin)</t>
  </si>
  <si>
    <t>SC55246</t>
  </si>
  <si>
    <t>RE: Tranquility 8</t>
  </si>
  <si>
    <t>SD5077</t>
  </si>
  <si>
    <t>Midway Solar Farm III</t>
  </si>
  <si>
    <t>SC55223</t>
  </si>
  <si>
    <t>SunE (Red Hill)</t>
  </si>
  <si>
    <t>SC55405</t>
  </si>
  <si>
    <t>SUNRAY SEGS I</t>
  </si>
  <si>
    <t>SC55226</t>
  </si>
  <si>
    <t>Caliente Springs, LLC</t>
  </si>
  <si>
    <t>PG50082</t>
  </si>
  <si>
    <t>2235 Leong</t>
  </si>
  <si>
    <t>PG50080</t>
  </si>
  <si>
    <t>2207 Ritchie</t>
  </si>
  <si>
    <t>SC44316</t>
  </si>
  <si>
    <t>SC55251</t>
  </si>
  <si>
    <t>Milestone Wildomar, LLC</t>
  </si>
  <si>
    <t>PG80007</t>
  </si>
  <si>
    <t>Hydro Partners (Clover Creek)</t>
  </si>
  <si>
    <t>PG50068</t>
  </si>
  <si>
    <t>Bayshore Solar A</t>
  </si>
  <si>
    <t>PG40142</t>
  </si>
  <si>
    <t>Rock Creek Hydro</t>
  </si>
  <si>
    <t>PG50070</t>
  </si>
  <si>
    <t>Bayshore Solar C</t>
  </si>
  <si>
    <t>PG50069</t>
  </si>
  <si>
    <t>Bayshore Solar B</t>
  </si>
  <si>
    <t>PG50072</t>
  </si>
  <si>
    <t>San Joaquin 1A</t>
  </si>
  <si>
    <t>PG50078</t>
  </si>
  <si>
    <t>Java Solar</t>
  </si>
  <si>
    <t>PG50083</t>
  </si>
  <si>
    <t>Madera 1</t>
  </si>
  <si>
    <t>PG80008</t>
  </si>
  <si>
    <t>Indian Valley Hydro 4</t>
  </si>
  <si>
    <t>SC55519</t>
  </si>
  <si>
    <t>One Ten Partners, LLC</t>
  </si>
  <si>
    <t>SC55747</t>
  </si>
  <si>
    <t>AVS Phase 2</t>
  </si>
  <si>
    <t>SC55262</t>
  </si>
  <si>
    <t>Antelope DSR 3, LLC</t>
  </si>
  <si>
    <t>SC55261</t>
  </si>
  <si>
    <t>Windhub Solar A Solar Project</t>
  </si>
  <si>
    <t>SC44226</t>
  </si>
  <si>
    <t>SC55258</t>
  </si>
  <si>
    <t>Green Beanworks C, LLC</t>
  </si>
  <si>
    <t>SC55263</t>
  </si>
  <si>
    <t>American Kings Solar, LLC</t>
  </si>
  <si>
    <t>PG80009</t>
  </si>
  <si>
    <t>Mini Hydro</t>
  </si>
  <si>
    <t>SC76496</t>
  </si>
  <si>
    <t>3PH-60107A</t>
  </si>
  <si>
    <t>Marina Landfill Gas (Monterey Regional Waste Management Dst)</t>
  </si>
  <si>
    <t>CSTRVL_7_PL1X2</t>
  </si>
  <si>
    <t>3Phase</t>
  </si>
  <si>
    <t>3PH-60370A</t>
  </si>
  <si>
    <t xml:space="preserve">Mesa Wind Power Corporation </t>
  </si>
  <si>
    <t>PANSEA_1_PANARO</t>
  </si>
  <si>
    <t>ALW-2011-1</t>
  </si>
  <si>
    <t xml:space="preserve">High Winds              </t>
  </si>
  <si>
    <t>BRDSLD_2_HIWIND</t>
  </si>
  <si>
    <t>ALW</t>
  </si>
  <si>
    <t>ALW-2011-2</t>
  </si>
  <si>
    <t xml:space="preserve">Garnet Wind Energy Center    </t>
  </si>
  <si>
    <t>GARNET_1_WIND</t>
  </si>
  <si>
    <t>ALW-2011-3</t>
  </si>
  <si>
    <t>Perris</t>
  </si>
  <si>
    <t>VALLEY_5_PERRIS</t>
  </si>
  <si>
    <t>Valley View</t>
  </si>
  <si>
    <t>Coyote Creek</t>
  </si>
  <si>
    <t>Rio Hondo Power Plant</t>
  </si>
  <si>
    <t>ALW-2011-4</t>
  </si>
  <si>
    <t>San Dimas Wash</t>
  </si>
  <si>
    <t>PADUA_7_SDIMAS</t>
  </si>
  <si>
    <t>ALW-2014-1</t>
  </si>
  <si>
    <t>Columbia Two, LLC</t>
  </si>
  <si>
    <t>CAMLOT_2_SOLAR2</t>
  </si>
  <si>
    <t>AMP-2011-1</t>
  </si>
  <si>
    <t>Spicer</t>
  </si>
  <si>
    <t>SPICER_1_UNIT 1</t>
  </si>
  <si>
    <t>AMP</t>
  </si>
  <si>
    <t>AMP-2011-11</t>
  </si>
  <si>
    <t>Nove Power Plant</t>
  </si>
  <si>
    <t>RICHMN_7_BAYENV</t>
  </si>
  <si>
    <t>AMP-2011-12</t>
  </si>
  <si>
    <t>Graeagle</t>
  </si>
  <si>
    <t>BANC</t>
  </si>
  <si>
    <t>AMP-2011-13</t>
  </si>
  <si>
    <t>Butte County Neal Road Landfill</t>
  </si>
  <si>
    <t>ESQUON_6_LNDFIL</t>
  </si>
  <si>
    <t>AMP-2011-14</t>
  </si>
  <si>
    <t>Nimbus</t>
  </si>
  <si>
    <t>Stampede</t>
  </si>
  <si>
    <t>Lewiston</t>
  </si>
  <si>
    <t>LEWSTN_7_UNIT 1</t>
  </si>
  <si>
    <t>AMP-2011-3</t>
  </si>
  <si>
    <t>Ameresco Santa Cruz Energy</t>
  </si>
  <si>
    <t>GRNVLY_7_SCLAND</t>
  </si>
  <si>
    <t>AMP-2011-4</t>
  </si>
  <si>
    <t>AMP-2011-5</t>
  </si>
  <si>
    <t>Ox Mountain Landfill aka Half Moon Bay</t>
  </si>
  <si>
    <t>OXMTN_6_LNDFIL</t>
  </si>
  <si>
    <t>AMP-2011-6</t>
  </si>
  <si>
    <t>Keller Canyon Landfill (Pittsburg)</t>
  </si>
  <si>
    <t>KIRKER_7_KELCYN</t>
  </si>
  <si>
    <t>AMP-2011-7</t>
  </si>
  <si>
    <t>Geothermal 1</t>
  </si>
  <si>
    <t>NCPA_7_GP1UN1</t>
  </si>
  <si>
    <t>AMP-2011-8</t>
  </si>
  <si>
    <t>Geothermal 2</t>
  </si>
  <si>
    <t>NCPA_7_GP2UN3</t>
  </si>
  <si>
    <t>APU-2011-1</t>
  </si>
  <si>
    <t>APU</t>
  </si>
  <si>
    <t>APU-2011-2</t>
  </si>
  <si>
    <t>Pleasant Valley (WEST Wyoming Wind Energy Center)</t>
  </si>
  <si>
    <t>WY</t>
  </si>
  <si>
    <t>APU-2011-3</t>
  </si>
  <si>
    <t>Heber Geothermal Co</t>
  </si>
  <si>
    <t>APU-2011-4</t>
  </si>
  <si>
    <t xml:space="preserve">Brea Expansion Plant </t>
  </si>
  <si>
    <t>OLINDA_2_LNDFL2</t>
  </si>
  <si>
    <t>Brea Power Partners LP (Gen 1-3)</t>
  </si>
  <si>
    <t>APU-2011-5</t>
  </si>
  <si>
    <t>APU-2011-9</t>
  </si>
  <si>
    <t xml:space="preserve">San Gorgonio Farms Wind Farm   </t>
  </si>
  <si>
    <t>APU-2013-5</t>
  </si>
  <si>
    <t>Thermo No.1 BE-01</t>
  </si>
  <si>
    <t>UT</t>
  </si>
  <si>
    <t>APU-2012-11</t>
  </si>
  <si>
    <t>Anaheim Solar Energy Plant</t>
  </si>
  <si>
    <t>BANN-2011-1</t>
  </si>
  <si>
    <t>Banning</t>
  </si>
  <si>
    <t>BMS-2011-3</t>
  </si>
  <si>
    <t>BMS</t>
  </si>
  <si>
    <t>BMS-2011-4</t>
  </si>
  <si>
    <t>BMS-2011-5</t>
  </si>
  <si>
    <t>BWP-2012-1</t>
  </si>
  <si>
    <t>Magnolia Power Project (Biomethane portion)</t>
  </si>
  <si>
    <t>Burbank Water &amp; Power</t>
  </si>
  <si>
    <t>Pipeline</t>
  </si>
  <si>
    <t>LADWP</t>
  </si>
  <si>
    <t>LDWP</t>
  </si>
  <si>
    <t>BWP-2012-2</t>
  </si>
  <si>
    <t>Chiquita Canyon</t>
  </si>
  <si>
    <t>SAUGUS_7_CHIQCN</t>
  </si>
  <si>
    <t>BWP-2012-3</t>
  </si>
  <si>
    <t>Milford Wind WT11</t>
  </si>
  <si>
    <t>BWP-2012-4</t>
  </si>
  <si>
    <t>Pebble Springs</t>
  </si>
  <si>
    <t>BWP-2012-5</t>
  </si>
  <si>
    <t>BWP-2012-6</t>
  </si>
  <si>
    <t>Tieton</t>
  </si>
  <si>
    <t>BWP-2012-9</t>
  </si>
  <si>
    <t>Lake One (Biomethane)</t>
  </si>
  <si>
    <t>BWP-2013-9</t>
  </si>
  <si>
    <t>Wild Rose - Don Campbell - Gabbs Valley</t>
  </si>
  <si>
    <t>SPP</t>
  </si>
  <si>
    <t>BWP-2014-1</t>
  </si>
  <si>
    <t xml:space="preserve">Copper Mountain III </t>
  </si>
  <si>
    <t>CCSF-2011-15</t>
  </si>
  <si>
    <t>Southeast Digester Gas Cogen Plant</t>
  </si>
  <si>
    <t>CCSF</t>
  </si>
  <si>
    <t>CCSF-2011-16</t>
  </si>
  <si>
    <t>Southeast Wastwater Treatment Plant/CCSF</t>
  </si>
  <si>
    <t>CCSF-2011-17</t>
  </si>
  <si>
    <t>Sunset Reservoir North Basin</t>
  </si>
  <si>
    <t>MARTIN_1_SUNSET</t>
  </si>
  <si>
    <t>CCSF-2011-5</t>
  </si>
  <si>
    <t>Moccasin Low Head</t>
  </si>
  <si>
    <t>INTKEP_2_UNITS</t>
  </si>
  <si>
    <t>CCSF-62549A/62550A/62551A</t>
  </si>
  <si>
    <t>Kirkwood (1-3)</t>
  </si>
  <si>
    <t>CLTN-2011-2</t>
  </si>
  <si>
    <t>Colton</t>
  </si>
  <si>
    <t>CLTN-2011-3</t>
  </si>
  <si>
    <t>CLTN-2013-1</t>
  </si>
  <si>
    <t>Diamond Valley Lake</t>
  </si>
  <si>
    <t>DMDVLY_1_GEN 1</t>
  </si>
  <si>
    <t>Red Mountain</t>
  </si>
  <si>
    <t>Temescal</t>
  </si>
  <si>
    <t>Corona</t>
  </si>
  <si>
    <t>CLTN-2015-1</t>
  </si>
  <si>
    <t>Colton Solar One LLC</t>
  </si>
  <si>
    <t>Colton Solar Two LLC</t>
  </si>
  <si>
    <t>CNE-MISC-1</t>
  </si>
  <si>
    <t xml:space="preserve">San Gorgonio Wind   </t>
  </si>
  <si>
    <t>CNE</t>
  </si>
  <si>
    <t>CPA-2011-1</t>
  </si>
  <si>
    <t xml:space="preserve">Ameresco Johnson Canyon </t>
  </si>
  <si>
    <t>GONZLS_6_UNIT</t>
  </si>
  <si>
    <t>CPA</t>
  </si>
  <si>
    <t>CPA-2011-2</t>
  </si>
  <si>
    <t>CPA-2011-3</t>
  </si>
  <si>
    <t>CPA-2011-4</t>
  </si>
  <si>
    <t>CPA-2011-5</t>
  </si>
  <si>
    <t>CPA-2011-6</t>
  </si>
  <si>
    <t xml:space="preserve">Shiloh I Wind  </t>
  </si>
  <si>
    <t>CPA-2011-7</t>
  </si>
  <si>
    <t>CPA-2011-8</t>
  </si>
  <si>
    <t>CPA-2015-1</t>
  </si>
  <si>
    <t>EE K Solar 1 - Kettleman Solar</t>
  </si>
  <si>
    <t>EEKTMN_6_SOLAR1</t>
  </si>
  <si>
    <t>CPA-2015-2</t>
  </si>
  <si>
    <t>Hayworth Solar Farm</t>
  </si>
  <si>
    <t>LAMONT_1_SOLAR4</t>
  </si>
  <si>
    <t>CPA-2014-1</t>
  </si>
  <si>
    <t xml:space="preserve">Ameresco San Joaquin LLC </t>
  </si>
  <si>
    <t>CORRAL_6_SJOAQN</t>
  </si>
  <si>
    <t>CYRO-2011-1</t>
  </si>
  <si>
    <t>CYRO</t>
  </si>
  <si>
    <t>CYRO-2011-2</t>
  </si>
  <si>
    <t>CYRO-2011-3</t>
  </si>
  <si>
    <t>CYRO-2011-4</t>
  </si>
  <si>
    <t>CYRO-2011-5</t>
  </si>
  <si>
    <t>Lincoln Landfill - WPWMA</t>
  </si>
  <si>
    <t>PLSNTG_7_LNCLND</t>
  </si>
  <si>
    <t>CYRO-2015-1</t>
  </si>
  <si>
    <t>BLCKWL_6_SOLAR1</t>
  </si>
  <si>
    <t>CYRO-61202A</t>
  </si>
  <si>
    <t>Juniper Canyon Wind Power</t>
  </si>
  <si>
    <t>CYSL-2012-2</t>
  </si>
  <si>
    <t>CYSL</t>
  </si>
  <si>
    <t>CYSL-2014-1</t>
  </si>
  <si>
    <t>Whitewater Hill Partners, LLC</t>
  </si>
  <si>
    <t>WHTWTR_1_WINDA1</t>
  </si>
  <si>
    <t>DE-60974A</t>
  </si>
  <si>
    <t>H.W. Hill Landfill Gas Power Plant AKA ROOSEVELT BIOGAS</t>
  </si>
  <si>
    <t>DE</t>
  </si>
  <si>
    <t>ESPA-2011-1</t>
  </si>
  <si>
    <t>ESPA</t>
  </si>
  <si>
    <t>GEU-2011-3</t>
  </si>
  <si>
    <t>GEU</t>
  </si>
  <si>
    <t>GEU-2011-4</t>
  </si>
  <si>
    <t>GEU-2011-5</t>
  </si>
  <si>
    <t>GEU-2012-6</t>
  </si>
  <si>
    <t>Gridley Main Two</t>
  </si>
  <si>
    <t>GRIDLY_6_SOLAR</t>
  </si>
  <si>
    <t>Gridley Main One</t>
  </si>
  <si>
    <t>GLEN-2011-1</t>
  </si>
  <si>
    <t>Grayson 3-5</t>
  </si>
  <si>
    <t>Glendale</t>
  </si>
  <si>
    <t>GLEN-2011-2</t>
  </si>
  <si>
    <t>GLEN-2011-3</t>
  </si>
  <si>
    <t>GLEN-2011-4</t>
  </si>
  <si>
    <t>GLEN-2011-5</t>
  </si>
  <si>
    <t>GLEN-2011-6</t>
  </si>
  <si>
    <t>HED-2011-3</t>
  </si>
  <si>
    <t>HED</t>
  </si>
  <si>
    <t>HED-2011-4</t>
  </si>
  <si>
    <t>HED-2011-5</t>
  </si>
  <si>
    <t>IID-2013-1/11</t>
  </si>
  <si>
    <t>Pilot Knob</t>
  </si>
  <si>
    <t>IID-2013-10</t>
  </si>
  <si>
    <t>TURNIP</t>
  </si>
  <si>
    <t>IID-2013-12</t>
  </si>
  <si>
    <t>Double Weir</t>
  </si>
  <si>
    <t>IID-2013-13/14</t>
  </si>
  <si>
    <t>Siphon Drop Power Plant</t>
  </si>
  <si>
    <t>IID-2013-15</t>
  </si>
  <si>
    <t>Mecca Plant</t>
  </si>
  <si>
    <t>IID-2013-16</t>
  </si>
  <si>
    <t>Hudson Ranch Power I LLC</t>
  </si>
  <si>
    <t>IID-2013-17</t>
  </si>
  <si>
    <t>IVSC1</t>
  </si>
  <si>
    <t>IID-2013-2</t>
  </si>
  <si>
    <t>Drop 1</t>
  </si>
  <si>
    <t>IID-2013-3</t>
  </si>
  <si>
    <t>Drop 2</t>
  </si>
  <si>
    <t>IID-2013-4/8</t>
  </si>
  <si>
    <t>Drop 3</t>
  </si>
  <si>
    <t>IID-2013-6</t>
  </si>
  <si>
    <t>Drop 5</t>
  </si>
  <si>
    <t>IID-2013-7</t>
  </si>
  <si>
    <t>East Highline</t>
  </si>
  <si>
    <t>IID-2013-5/9</t>
  </si>
  <si>
    <t>Drop 4</t>
  </si>
  <si>
    <t>IID-2015-1</t>
  </si>
  <si>
    <t>IVSC 2</t>
  </si>
  <si>
    <t>IID-61754A</t>
  </si>
  <si>
    <t xml:space="preserve">Heber Solar Facility </t>
  </si>
  <si>
    <t>IID-62300A</t>
  </si>
  <si>
    <t xml:space="preserve">Community I, LLC </t>
  </si>
  <si>
    <t>IID-62368A</t>
  </si>
  <si>
    <t>Sol Orchard El Centro PV Plant (ECPV)</t>
  </si>
  <si>
    <t>IID-63020C</t>
  </si>
  <si>
    <t xml:space="preserve">Seville II </t>
  </si>
  <si>
    <t>LADWP-2011-1</t>
  </si>
  <si>
    <t>Big Pine</t>
  </si>
  <si>
    <t>LADWP-2011-10</t>
  </si>
  <si>
    <t>Control Gorge</t>
  </si>
  <si>
    <t>LADWP-2011-11</t>
  </si>
  <si>
    <t>Middle Gorge</t>
  </si>
  <si>
    <t>LADWP-2011-12</t>
  </si>
  <si>
    <t>Upper Gorge</t>
  </si>
  <si>
    <t>LADWP-2011-13/14/15/16</t>
  </si>
  <si>
    <t>San Francisquito 2</t>
  </si>
  <si>
    <t>LADWP-2011-17/18/19</t>
  </si>
  <si>
    <t>San Francisquito 1</t>
  </si>
  <si>
    <t>LADWP-2011-2</t>
  </si>
  <si>
    <t>Cottonwood</t>
  </si>
  <si>
    <t>LADWP-2011-21</t>
  </si>
  <si>
    <t>Bradley Landfill</t>
  </si>
  <si>
    <t>LADWP-2011-3</t>
  </si>
  <si>
    <t>Division Creek</t>
  </si>
  <si>
    <t>LADWP-2011-4</t>
  </si>
  <si>
    <t>Foothill</t>
  </si>
  <si>
    <t>LADWP-2011-5</t>
  </si>
  <si>
    <t>Franklin</t>
  </si>
  <si>
    <t>LADWP-2011-6</t>
  </si>
  <si>
    <t>Haiwee</t>
  </si>
  <si>
    <t>LADWP-2011-62</t>
  </si>
  <si>
    <t>LADWP-2011-63</t>
  </si>
  <si>
    <t>LADWP-2011-64</t>
  </si>
  <si>
    <t>Sepulveda Canyon</t>
  </si>
  <si>
    <t>SYLMAR_2_LDWP</t>
  </si>
  <si>
    <t>LADWP-2011-65</t>
  </si>
  <si>
    <t>Willow Creek</t>
  </si>
  <si>
    <t>LADWP-2011-66</t>
  </si>
  <si>
    <t xml:space="preserve">Pine Tree Wind Power Plant     </t>
  </si>
  <si>
    <t>LADWP-2011-67</t>
  </si>
  <si>
    <t>LADWP-2011-68</t>
  </si>
  <si>
    <t>Milford Wind WT21</t>
  </si>
  <si>
    <t>LADWP-2011-69</t>
  </si>
  <si>
    <t>Windy Flats Wind Project/ Windy Points</t>
  </si>
  <si>
    <t>LADWP-2011-7</t>
  </si>
  <si>
    <t>San Fernando</t>
  </si>
  <si>
    <t>LADWP-2011-70</t>
  </si>
  <si>
    <t>Toyon Landfill</t>
  </si>
  <si>
    <t>LADWP-2011-71</t>
  </si>
  <si>
    <t>Linden Ranch</t>
  </si>
  <si>
    <t>LADWP-2011-72</t>
  </si>
  <si>
    <t>North Hollywood</t>
  </si>
  <si>
    <t>LADWP-2011-74</t>
  </si>
  <si>
    <t>Harbor Generating Station</t>
  </si>
  <si>
    <t>LADWP-2011-75</t>
  </si>
  <si>
    <t>Valley Generating Station</t>
  </si>
  <si>
    <t>LADWP-2011-76</t>
  </si>
  <si>
    <t>Scattergood 1 and 2</t>
  </si>
  <si>
    <t>LADWP-2011-77</t>
  </si>
  <si>
    <t>Haynes Generating Station</t>
  </si>
  <si>
    <t>LADWP-2011-8</t>
  </si>
  <si>
    <t>Sawtelle</t>
  </si>
  <si>
    <t>LADWP-2011-9</t>
  </si>
  <si>
    <t>Pleasant Valley</t>
  </si>
  <si>
    <t>LADWP-2012-89</t>
  </si>
  <si>
    <t>Adelanto Solar</t>
  </si>
  <si>
    <t>LADWP-2012-90</t>
  </si>
  <si>
    <t xml:space="preserve">Manzana Wind     </t>
  </si>
  <si>
    <t>LADWP-2013-27</t>
  </si>
  <si>
    <t>LADWP-2013-28</t>
  </si>
  <si>
    <t>Pine Tree Solar Project</t>
  </si>
  <si>
    <t>LADWP-2014-1</t>
  </si>
  <si>
    <t>LADWP-60480A</t>
  </si>
  <si>
    <t>MM Lopez Energy LLC</t>
  </si>
  <si>
    <t>SAUGUS_7_LOPEZ</t>
  </si>
  <si>
    <t>LADWP-62326A</t>
  </si>
  <si>
    <t>LAX Logistics Industrial Center A, B - Hannah Solar</t>
  </si>
  <si>
    <t>LADWP-62471C</t>
  </si>
  <si>
    <t>Colon PV</t>
  </si>
  <si>
    <t>LADWP-62561A</t>
  </si>
  <si>
    <t>Castaic Efficiency (Small Hydro)</t>
  </si>
  <si>
    <t>LADWP-62806A</t>
  </si>
  <si>
    <t>3880 NORTH MISSION ROAD</t>
  </si>
  <si>
    <t>LADWP-62823C</t>
  </si>
  <si>
    <t>SunStarter Solar CX III</t>
  </si>
  <si>
    <t>LADWP-MISC-6</t>
  </si>
  <si>
    <t>Maclay Solar Project</t>
  </si>
  <si>
    <t>LODI-2011-3</t>
  </si>
  <si>
    <t>Lodi</t>
  </si>
  <si>
    <t>LODI-2011-4</t>
  </si>
  <si>
    <t>LODI-2011-6</t>
  </si>
  <si>
    <t>LODI-2011-7</t>
  </si>
  <si>
    <t>LOMP-2011-3</t>
  </si>
  <si>
    <t>Lompoc</t>
  </si>
  <si>
    <t>LOMP-2011-4</t>
  </si>
  <si>
    <t>LOMP-2011-6</t>
  </si>
  <si>
    <t>LOMP-2011-7</t>
  </si>
  <si>
    <t>MCE-60536A</t>
  </si>
  <si>
    <t>Pardee Power Plant</t>
  </si>
  <si>
    <t>PARDEB_2_UNIT 1</t>
  </si>
  <si>
    <t>MCE</t>
  </si>
  <si>
    <t>MCE-61205A</t>
  </si>
  <si>
    <t>Hay Road - Silicon Valley Biomass</t>
  </si>
  <si>
    <t>PEABDY_2_LNDFIL</t>
  </si>
  <si>
    <t>MCE-61263A</t>
  </si>
  <si>
    <t xml:space="preserve">Kansas, LLC </t>
  </si>
  <si>
    <t>MCE-61632A</t>
  </si>
  <si>
    <t>MCE-62355A</t>
  </si>
  <si>
    <t>Corcoran City</t>
  </si>
  <si>
    <t>CORCAN_1_SOLAR2</t>
  </si>
  <si>
    <t>MCE-62357A</t>
  </si>
  <si>
    <t>Cottonwood Goose Lake LLC</t>
  </si>
  <si>
    <t>GOOSLK_1_SOLAR1</t>
  </si>
  <si>
    <t>MCE-62469C</t>
  </si>
  <si>
    <t>Rising Tree Wind Farm III LLC</t>
  </si>
  <si>
    <t>MEID-2013-1</t>
  </si>
  <si>
    <t>MEID</t>
  </si>
  <si>
    <t>MEID-2013-2</t>
  </si>
  <si>
    <t>MEID-61088A</t>
  </si>
  <si>
    <t>Bennett Creek Windfarm, LLC</t>
  </si>
  <si>
    <t>IPC</t>
  </si>
  <si>
    <t>MEID-61089A</t>
  </si>
  <si>
    <t>Hot Springs Windfarm, LLC, Mountain Wind Power II; Nine Canyon Wind Project - Phase 3</t>
  </si>
  <si>
    <t>ID, WY, WA</t>
  </si>
  <si>
    <t>MEID-61202A</t>
  </si>
  <si>
    <t>MID-2011-1</t>
  </si>
  <si>
    <t>MID</t>
  </si>
  <si>
    <t>MID-2011-10</t>
  </si>
  <si>
    <t>Big Horn 2</t>
  </si>
  <si>
    <t>MID-2011-12</t>
  </si>
  <si>
    <t>Star Point</t>
  </si>
  <si>
    <t>MID-2011-13</t>
  </si>
  <si>
    <t>McHenry Solar Farm</t>
  </si>
  <si>
    <t>MID-2011-15</t>
  </si>
  <si>
    <t>Stone Drop</t>
  </si>
  <si>
    <t>MID-2011-3</t>
  </si>
  <si>
    <t>MID-2011-4</t>
  </si>
  <si>
    <t>MID-2011-6</t>
  </si>
  <si>
    <t xml:space="preserve">Big Horn 1 </t>
  </si>
  <si>
    <t>MID-2011-9</t>
  </si>
  <si>
    <t>NOBLE-60481A</t>
  </si>
  <si>
    <t xml:space="preserve">Miramar Energy LLC </t>
  </si>
  <si>
    <t>NOBLE</t>
  </si>
  <si>
    <t>NOBLE-60520A</t>
  </si>
  <si>
    <t>Angels</t>
  </si>
  <si>
    <t>FROGTN_7_UTICA</t>
  </si>
  <si>
    <t>NOBLE-60521A</t>
  </si>
  <si>
    <t>Murphys</t>
  </si>
  <si>
    <t>NOBLE-60633A</t>
  </si>
  <si>
    <t>Total Energy Facilities</t>
  </si>
  <si>
    <t>MESAS_2_QF</t>
  </si>
  <si>
    <t>NOBLE-60866A</t>
  </si>
  <si>
    <t>Calabasas Gas-to-Energy</t>
  </si>
  <si>
    <t>MOORPK_2_CALABS</t>
  </si>
  <si>
    <t>NOBLE-62425C</t>
  </si>
  <si>
    <t xml:space="preserve">Rising Tree Wind Farm I                     </t>
  </si>
  <si>
    <t>POAK-2011-1</t>
  </si>
  <si>
    <t>CA - Port of Oakland - Site 1</t>
  </si>
  <si>
    <t>Port of Oakland</t>
  </si>
  <si>
    <t>POAK-2011-2</t>
  </si>
  <si>
    <t>POAK-2011-3</t>
  </si>
  <si>
    <t>POAK-2012-4</t>
  </si>
  <si>
    <t>EBMUD WWTP Power Generation Station</t>
  </si>
  <si>
    <t>OAK L_7_EBMUD</t>
  </si>
  <si>
    <t>POAK-62025A</t>
  </si>
  <si>
    <t>EBMUD WWTP Digester Gas Turbine</t>
  </si>
  <si>
    <t>OAK L_1_GTG1</t>
  </si>
  <si>
    <t>PPC-2011-1</t>
  </si>
  <si>
    <t>PPC</t>
  </si>
  <si>
    <t>PPG-60480A</t>
  </si>
  <si>
    <t>PPG</t>
  </si>
  <si>
    <t>PPG-60485A</t>
  </si>
  <si>
    <t>Coyote Canyon</t>
  </si>
  <si>
    <t>SANTGO_6_COYOTE</t>
  </si>
  <si>
    <t>PWP-2011-1</t>
  </si>
  <si>
    <t>PWP</t>
  </si>
  <si>
    <t>PWP-2011-11</t>
  </si>
  <si>
    <t>MM West Covina LLC, Gen 2</t>
  </si>
  <si>
    <t>WALNUT_7_WCOVST</t>
  </si>
  <si>
    <t>PWP-2011-2</t>
  </si>
  <si>
    <t>Azusa</t>
  </si>
  <si>
    <t>AZUSA_2_HYDRO</t>
  </si>
  <si>
    <t>PWP-2011-21</t>
  </si>
  <si>
    <t>GLENARM - UNITS 2, 3, 4</t>
  </si>
  <si>
    <t>GLNARM_7_UNIT 3</t>
  </si>
  <si>
    <t>PWP-2011-24</t>
  </si>
  <si>
    <t>Broadway Unit B-3</t>
  </si>
  <si>
    <t>BRDWAY_7_UNIT 1</t>
  </si>
  <si>
    <t>PWP-2011-4</t>
  </si>
  <si>
    <t>PWP-2011-5</t>
  </si>
  <si>
    <t>PWP-2011-6</t>
  </si>
  <si>
    <t>PWP-2011-8</t>
  </si>
  <si>
    <t>PWP-2014-3</t>
  </si>
  <si>
    <t>PWP-60272A</t>
  </si>
  <si>
    <t>Dinuba Energy</t>
  </si>
  <si>
    <t>DINUBA_6_UNIT</t>
  </si>
  <si>
    <t>PWRPA-2011-1</t>
  </si>
  <si>
    <t>Warm Springs</t>
  </si>
  <si>
    <t>GYSRVL_7_WSPRNG</t>
  </si>
  <si>
    <t>PWRPA</t>
  </si>
  <si>
    <t>PWRPA-2011-2</t>
  </si>
  <si>
    <t>PWRPA-2011-3</t>
  </si>
  <si>
    <t>Central LF (Sonoma) Phase II       Units 1-4</t>
  </si>
  <si>
    <t>Central LF (Sonoma) Phase I       Units 1-4</t>
  </si>
  <si>
    <t>RCMU-2013-2</t>
  </si>
  <si>
    <t>MN Milliken Genco LLC, Unit 1-2</t>
  </si>
  <si>
    <t>CHINO_7_MILIKN</t>
  </si>
  <si>
    <t>RCMU</t>
  </si>
  <si>
    <t>RCMU-2013-3</t>
  </si>
  <si>
    <t>MN Mid Valley Genco LLC, 1-2</t>
  </si>
  <si>
    <t>ETIWND_7_MIDVLY</t>
  </si>
  <si>
    <t>REU-2011-1</t>
  </si>
  <si>
    <t>Whiskeytown</t>
  </si>
  <si>
    <t>REU</t>
  </si>
  <si>
    <t>REU-2011-3</t>
  </si>
  <si>
    <t>RPU-2011-2</t>
  </si>
  <si>
    <t>Salton Sea Unit 5</t>
  </si>
  <si>
    <t>RPU</t>
  </si>
  <si>
    <t>RPU-2011-3</t>
  </si>
  <si>
    <t xml:space="preserve">Wintec Energy #2-A </t>
  </si>
  <si>
    <t>BUCKWD_7_WINTCV</t>
  </si>
  <si>
    <t>RPU-2012-4</t>
  </si>
  <si>
    <t>Stanislaus Resource Recovery Facility</t>
  </si>
  <si>
    <t>STNRES_1_UNIT</t>
  </si>
  <si>
    <t>RPU-2012-5</t>
  </si>
  <si>
    <t xml:space="preserve">WAGNER WIND, LLC   </t>
  </si>
  <si>
    <t>GARNET_1_WT3WND</t>
  </si>
  <si>
    <t>RPU-2014-2</t>
  </si>
  <si>
    <t>RPU-2015-1</t>
  </si>
  <si>
    <t>AP North Lake Solar - Diamond Valley Lake Solar</t>
  </si>
  <si>
    <t>VALLEY_5_SOLAR2</t>
  </si>
  <si>
    <t>RPU-2015-2</t>
  </si>
  <si>
    <t>Tequesquite Landfill Solar Project</t>
  </si>
  <si>
    <t>RVSIDE_6_SOLAR1</t>
  </si>
  <si>
    <t>RPU-2014-1</t>
  </si>
  <si>
    <t xml:space="preserve">Cabazon Wind Partners, LLC </t>
  </si>
  <si>
    <t>SHLL-62288A</t>
  </si>
  <si>
    <t xml:space="preserve">Palouse Wind </t>
  </si>
  <si>
    <t>Shell</t>
  </si>
  <si>
    <t>AVA</t>
  </si>
  <si>
    <t>SMUD-2011-10</t>
  </si>
  <si>
    <t>RE Bruceville Solar 1</t>
  </si>
  <si>
    <t>SMUD</t>
  </si>
  <si>
    <t>SMUD-2011-11</t>
  </si>
  <si>
    <t>RE Bruceville Solar 2</t>
  </si>
  <si>
    <t>RE Bruceville Solar 3</t>
  </si>
  <si>
    <t>SMUD-2011-12</t>
  </si>
  <si>
    <t>RE Dillard Road 1</t>
  </si>
  <si>
    <t>RE Dillard Road 2</t>
  </si>
  <si>
    <t>RE Dillard Road 3</t>
  </si>
  <si>
    <t>SMUD-2011-13</t>
  </si>
  <si>
    <t>RE Kammerer Road 1</t>
  </si>
  <si>
    <t>SMUD-2011-14</t>
  </si>
  <si>
    <t>RE Kammerer Road 2</t>
  </si>
  <si>
    <t>RE Kammerer Road 3</t>
  </si>
  <si>
    <t>SMUD-2011-15</t>
  </si>
  <si>
    <t>Green Acres Solar FarmPV2</t>
  </si>
  <si>
    <t>Green Acres Solar Farm PV1</t>
  </si>
  <si>
    <t>SMUD-2011-16</t>
  </si>
  <si>
    <t>RE McKenzie 1</t>
  </si>
  <si>
    <t>RE McKenzie 5</t>
  </si>
  <si>
    <t>RE McKenzie 6</t>
  </si>
  <si>
    <t>RE McKenzie 4</t>
  </si>
  <si>
    <t>RE McKenzie 2</t>
  </si>
  <si>
    <t>RE McKenzie 3</t>
  </si>
  <si>
    <t>SMUD-2011-18</t>
  </si>
  <si>
    <t>Camp Far West</t>
  </si>
  <si>
    <t>CAMPFW_7_FARWST</t>
  </si>
  <si>
    <t>SMUD-2011-19</t>
  </si>
  <si>
    <t>MM Yolo Power LLC Facility, 1-5</t>
  </si>
  <si>
    <t>DAVIS_7_MNMETH</t>
  </si>
  <si>
    <t>SMUD-2011-20</t>
  </si>
  <si>
    <t>Buena Vista Biomass Power, LLC</t>
  </si>
  <si>
    <t>JAKVAL_6_UNITG1</t>
  </si>
  <si>
    <t>SMUD-2011-21</t>
  </si>
  <si>
    <t>Camanche</t>
  </si>
  <si>
    <t>SMUD-2011-22</t>
  </si>
  <si>
    <t>Robbs Peak</t>
  </si>
  <si>
    <t>SMUD-2011-23</t>
  </si>
  <si>
    <t>SMUD-2011-24</t>
  </si>
  <si>
    <t xml:space="preserve">Solano Wind 1,2   </t>
  </si>
  <si>
    <t>USWNDR_2_SMUD</t>
  </si>
  <si>
    <t>SMUD-2011-26</t>
  </si>
  <si>
    <t xml:space="preserve">Solano Wind 3   </t>
  </si>
  <si>
    <t>USWNDR_2_SMUD2</t>
  </si>
  <si>
    <t>SMUD-2011-27</t>
  </si>
  <si>
    <t>Santa Cruz Energy LLC</t>
  </si>
  <si>
    <t>PSWEET_1_STCRUZ</t>
  </si>
  <si>
    <t>SMUD-2011-28</t>
  </si>
  <si>
    <t>Iberdrola Renewables, Inc. (Simpson Biomass, Tacoma, WA)</t>
  </si>
  <si>
    <t>SMUD-2011-30</t>
  </si>
  <si>
    <t>SPI Burlington</t>
  </si>
  <si>
    <t>PSE</t>
  </si>
  <si>
    <t>SMUD-2011-34</t>
  </si>
  <si>
    <t>Jones Fork</t>
  </si>
  <si>
    <t>SMUD-2011-41</t>
  </si>
  <si>
    <t>Patua Hot Springs</t>
  </si>
  <si>
    <t>SMUD-2011-42</t>
  </si>
  <si>
    <t>CVFA CARSON Cogen 1</t>
  </si>
  <si>
    <t>LGHTHP_6_ICEGEN</t>
  </si>
  <si>
    <t>SMUD-2011-5</t>
  </si>
  <si>
    <t>Point Pleasant (Lawrence Solar Farm)</t>
  </si>
  <si>
    <t>SMUD-2011-6</t>
  </si>
  <si>
    <t>Grundman-Wilkinson Solar Farm (Bruceville Road)</t>
  </si>
  <si>
    <t>SMUD-2011-8</t>
  </si>
  <si>
    <t>Kost (Fleshman Solar Farm)</t>
  </si>
  <si>
    <t>SMUD-2011-9</t>
  </si>
  <si>
    <t>Boessow (Van Connett Solar Farm)</t>
  </si>
  <si>
    <t>SMUD-2012-37</t>
  </si>
  <si>
    <t>Aerojet I (3.6MW) Solar Plant</t>
  </si>
  <si>
    <t>SMUD-2012-38</t>
  </si>
  <si>
    <t>Aerojet II (2.4MW) Solar Plant</t>
  </si>
  <si>
    <t>SMUD-2012-46</t>
  </si>
  <si>
    <t xml:space="preserve">Ace Sacramento Solar  - Campbell Soup </t>
  </si>
  <si>
    <t>SMUD-2012-53</t>
  </si>
  <si>
    <t>Intel Corporation - Intel</t>
  </si>
  <si>
    <t>SMUD-2012-81</t>
  </si>
  <si>
    <t>Siemens Industry Inc.</t>
  </si>
  <si>
    <t>SMUD-2012-86</t>
  </si>
  <si>
    <t>U.S. National Leasing LLC (Depot Park)</t>
  </si>
  <si>
    <t>SMUD-2014-1</t>
  </si>
  <si>
    <t>Sutter Landing Solar AKA Sacramento (SMUD)</t>
  </si>
  <si>
    <t>SMUD-2014-11</t>
  </si>
  <si>
    <t>FAA Norcal TRACON</t>
  </si>
  <si>
    <t>SMUD-2014-3</t>
  </si>
  <si>
    <t>Salton Sea Unit 3</t>
  </si>
  <si>
    <t>J M Leathers</t>
  </si>
  <si>
    <t>J J Elmore</t>
  </si>
  <si>
    <t>Del Ranch Company (formerly A W Hoch)</t>
  </si>
  <si>
    <t>Salton Sea Unit 4</t>
  </si>
  <si>
    <t>Vulcan, Gen 1</t>
  </si>
  <si>
    <t>Salton Sea Unit 2</t>
  </si>
  <si>
    <t>Salton Sea Unit 1</t>
  </si>
  <si>
    <t>CE Turbo LLC</t>
  </si>
  <si>
    <t>SMUD-2014-4</t>
  </si>
  <si>
    <t>Kiefer Landfill Gas-to-Energy Facility</t>
  </si>
  <si>
    <t>SMUD-2014-9</t>
  </si>
  <si>
    <t>Intel Corporation Phase 2</t>
  </si>
  <si>
    <t>SMUD-60703A</t>
  </si>
  <si>
    <t>Sacramento Soleil, LLC</t>
  </si>
  <si>
    <t>SMUD-60760F</t>
  </si>
  <si>
    <t>COSUMNES POWER PLANT</t>
  </si>
  <si>
    <t>SMUD-2015-10</t>
  </si>
  <si>
    <t>Van Steyn Dairy Digester</t>
  </si>
  <si>
    <t>SVP-2011-1</t>
  </si>
  <si>
    <t>SVP</t>
  </si>
  <si>
    <t>SVP-2011-10</t>
  </si>
  <si>
    <t>Stony Gorge</t>
  </si>
  <si>
    <t>ELKCRK_6_STONYG</t>
  </si>
  <si>
    <t>SVP-2011-11</t>
  </si>
  <si>
    <t>High Line Canal</t>
  </si>
  <si>
    <t>CSCHYD_2_UNIT 2</t>
  </si>
  <si>
    <t>SVP-2011-12</t>
  </si>
  <si>
    <t>Ostrom Road aka G2 Energy Project</t>
  </si>
  <si>
    <t>WHEATL_6_LNDFIL</t>
  </si>
  <si>
    <t>SVP-2011-13</t>
  </si>
  <si>
    <t>Grizzly</t>
  </si>
  <si>
    <t>GRIZLY_1_UNIT 1</t>
  </si>
  <si>
    <t>SVP-2011-15</t>
  </si>
  <si>
    <t>SVP-2011-16</t>
  </si>
  <si>
    <t>SVP-2011-17</t>
  </si>
  <si>
    <t>SVP-2011-2</t>
  </si>
  <si>
    <t>SVP-2011-3</t>
  </si>
  <si>
    <t>SVP-2011-6</t>
  </si>
  <si>
    <t>SVP-2011-9</t>
  </si>
  <si>
    <t>Black Butte</t>
  </si>
  <si>
    <t>BLCKBT_2_STONEY</t>
  </si>
  <si>
    <t>SVP-2013-2</t>
  </si>
  <si>
    <t>RE Rosamond One</t>
  </si>
  <si>
    <t>RSMSLR_6_SOLAR1</t>
  </si>
  <si>
    <t>SVP-60071A</t>
  </si>
  <si>
    <t>Tulloch</t>
  </si>
  <si>
    <t>TULLCK_7_UNIT 1</t>
  </si>
  <si>
    <t>SVP-2014-1</t>
  </si>
  <si>
    <t>Beardsley</t>
  </si>
  <si>
    <t>BEARDS_7_UNIT 1</t>
  </si>
  <si>
    <t>SVP-60156A
62380A 62381A</t>
  </si>
  <si>
    <t>Friant-Kern Hydro Facility (River Outlet, Madera Canal, F-K)</t>
  </si>
  <si>
    <t>SVP-2014-2</t>
  </si>
  <si>
    <t xml:space="preserve">Ameresco Vasco Road LLC </t>
  </si>
  <si>
    <t>CAYTNO_2_VASCO</t>
  </si>
  <si>
    <t>SVP-2014-3</t>
  </si>
  <si>
    <t>Ameresco Forward LLC</t>
  </si>
  <si>
    <t>WEBER_6_FORWRD</t>
  </si>
  <si>
    <t>SVP-2011-14</t>
  </si>
  <si>
    <t xml:space="preserve">Santa Clara 85C    </t>
  </si>
  <si>
    <t>ZOND_6_UNIT</t>
  </si>
  <si>
    <t>TDPUD-2011-1</t>
  </si>
  <si>
    <t>TRANS JORDAN</t>
  </si>
  <si>
    <t>TDPUD</t>
  </si>
  <si>
    <t>TDPUD-2012-10</t>
  </si>
  <si>
    <t>TDPUD-2012-8</t>
  </si>
  <si>
    <t>Horse Butte Wind</t>
  </si>
  <si>
    <t>TDPUD-61355A</t>
  </si>
  <si>
    <t>Salt Lake Landfill Gas Recovery</t>
  </si>
  <si>
    <t>TID-2011-1</t>
  </si>
  <si>
    <t>Tuolumne Wind Project</t>
  </si>
  <si>
    <t>TIDC</t>
  </si>
  <si>
    <t>TID-2011-2</t>
  </si>
  <si>
    <t>TID-2011-3</t>
  </si>
  <si>
    <t>TID-2011-4</t>
  </si>
  <si>
    <t>La Grange</t>
  </si>
  <si>
    <t>TID-2011-5</t>
  </si>
  <si>
    <t>Upper Dawson</t>
  </si>
  <si>
    <t>TID-2011-6</t>
  </si>
  <si>
    <t>Turlock Lake</t>
  </si>
  <si>
    <t>TID-2011-7</t>
  </si>
  <si>
    <t>Hickman</t>
  </si>
  <si>
    <t>TID-2011-10</t>
  </si>
  <si>
    <t>Merced ID (Parker)</t>
  </si>
  <si>
    <t>CRESSY_1_PARKER</t>
  </si>
  <si>
    <t>TID-2011-11</t>
  </si>
  <si>
    <t>Frankenheimer</t>
  </si>
  <si>
    <t>COTTLE_2_FRNKNH</t>
  </si>
  <si>
    <t>TID-60184A</t>
  </si>
  <si>
    <t>Woodward</t>
  </si>
  <si>
    <t>VLYHOM_7_SSJID</t>
  </si>
  <si>
    <t>TID-60201A</t>
  </si>
  <si>
    <t>Canal Creek Power Plant</t>
  </si>
  <si>
    <t>CURIS_1_QF</t>
  </si>
  <si>
    <t>TID-60210A</t>
  </si>
  <si>
    <t>Fairfield Power Plant Papazian</t>
  </si>
  <si>
    <t>UKIAH-2011-3</t>
  </si>
  <si>
    <t>Ukiah</t>
  </si>
  <si>
    <t>UKIAH-2011-4</t>
  </si>
  <si>
    <t>UKIAH-2011-6</t>
  </si>
  <si>
    <t>Lake Mendocino</t>
  </si>
  <si>
    <t>UKIAH_7_LAKEMN</t>
  </si>
  <si>
    <t>UKIAH-2011-7</t>
  </si>
  <si>
    <t>UKIAH-2011-8</t>
  </si>
  <si>
    <t>VERN-2014-1</t>
  </si>
  <si>
    <t>Malburg Generating Station</t>
  </si>
  <si>
    <t>VERNON_7_CTG1</t>
  </si>
  <si>
    <t>Vernon</t>
  </si>
  <si>
    <t>Mesquite Solar 3, LLC</t>
  </si>
  <si>
    <t>MSOLAR_2_SOLAR3</t>
  </si>
  <si>
    <t>WAPA</t>
  </si>
  <si>
    <t>Solverde 1</t>
  </si>
  <si>
    <t>BIGSKY_2_SOLAR6</t>
  </si>
  <si>
    <t>CDWR</t>
  </si>
  <si>
    <t>Astoria 2</t>
  </si>
  <si>
    <t>ASTORA_2_SOLAR2</t>
  </si>
  <si>
    <t>City of Azusa</t>
  </si>
  <si>
    <t>City of Banning</t>
  </si>
  <si>
    <t>City of Colton</t>
  </si>
  <si>
    <t>City of Vernon</t>
  </si>
  <si>
    <t>Moreno Valley</t>
  </si>
  <si>
    <t>Rancho Cucamonga</t>
  </si>
  <si>
    <t xml:space="preserve">Excelsior Solar </t>
  </si>
  <si>
    <t>EXCLSG_1_SOLAR</t>
  </si>
  <si>
    <t>UC</t>
  </si>
  <si>
    <t>Rosamond West Solar 2</t>
  </si>
  <si>
    <t>RTEDDY_2_SOLAR2</t>
  </si>
  <si>
    <t>Rosamond West Solar 1</t>
  </si>
  <si>
    <t>RTEDDY_2_SOLAR1</t>
  </si>
  <si>
    <t>Stanford</t>
  </si>
  <si>
    <t>Big Sky Solar 1</t>
  </si>
  <si>
    <t>BIGSKY_2_SOLAR7</t>
  </si>
  <si>
    <t>SCPPA</t>
  </si>
  <si>
    <t>Golden Hills B</t>
  </si>
  <si>
    <t>USWND2_1_WIND2</t>
  </si>
  <si>
    <t>Google</t>
  </si>
  <si>
    <t>Big Sky Solar 4</t>
  </si>
  <si>
    <t>BIGSKY_2_SOLAR2</t>
  </si>
  <si>
    <t>City of Palo Alto</t>
  </si>
  <si>
    <t>Mustang 3</t>
  </si>
  <si>
    <t>MSTANG_2_SOLAR3</t>
  </si>
  <si>
    <t>SCP/MCE</t>
  </si>
  <si>
    <t>Mustang</t>
  </si>
  <si>
    <t>MSTANG_2_SOLAR</t>
  </si>
  <si>
    <t>Mustang 4</t>
  </si>
  <si>
    <t>MSTANG_2_SOLAR4</t>
  </si>
  <si>
    <t xml:space="preserve">Antelope Big Sky Ranch </t>
  </si>
  <si>
    <t>BIGSKY_2_SOLAR1</t>
  </si>
  <si>
    <t>Western Antelope Blue Sky Ranch B</t>
  </si>
  <si>
    <t>BIGSKY_2_SOLAR4</t>
  </si>
  <si>
    <t>Blythe Green 1</t>
  </si>
  <si>
    <t>BLYTHE_1_SOLAR2</t>
  </si>
  <si>
    <t>Cisco</t>
  </si>
  <si>
    <t>Crow Creek Solar 1</t>
  </si>
  <si>
    <t>CRWCKS_1_SOLAR1</t>
  </si>
  <si>
    <t>Kingbird Solar A</t>
  </si>
  <si>
    <t>KNGBRD_2_SOLAR1</t>
  </si>
  <si>
    <t>Kingbird Solar B</t>
  </si>
  <si>
    <t>KNGBRD_2_SOLAR2</t>
  </si>
  <si>
    <t xml:space="preserve">Western Antelope Dry Ranch </t>
  </si>
  <si>
    <t>PLAINV_6_DSOLAR</t>
  </si>
  <si>
    <t>City of Lancaster</t>
  </si>
  <si>
    <t>PearBlossom</t>
  </si>
  <si>
    <t>PBLOSM_2_SOLAR</t>
  </si>
  <si>
    <t>Big Sky Solar 2</t>
  </si>
  <si>
    <t>BIGSKY_2_SOLAR5</t>
  </si>
  <si>
    <t>Golden Hills A</t>
  </si>
  <si>
    <t>USWND2_1_WIND1</t>
  </si>
  <si>
    <t>Dracker Solar Unit 1</t>
  </si>
  <si>
    <t>DRACKR_2_SOLAR1</t>
  </si>
  <si>
    <t>Wright Solar Park</t>
  </si>
  <si>
    <t>PCE</t>
  </si>
  <si>
    <t>Mustang 2</t>
  </si>
  <si>
    <t>50001 SCWA North and South Ponds</t>
  </si>
  <si>
    <t>SCPA</t>
  </si>
  <si>
    <t>50002 SCWA R1 &amp; R2 Ponds</t>
  </si>
  <si>
    <t>50003 SCWA R4 Pond</t>
  </si>
  <si>
    <t>50004 SCWA R5 Pond</t>
  </si>
  <si>
    <t>Golden Hills North</t>
  </si>
  <si>
    <t>Antelope II Expansion</t>
  </si>
  <si>
    <t>Little Bear 1</t>
  </si>
  <si>
    <t>Little Bear 3</t>
  </si>
  <si>
    <t>Little Bear 4</t>
  </si>
  <si>
    <t>Little Bear 5</t>
  </si>
  <si>
    <t>Voyager Wind III</t>
  </si>
  <si>
    <t>Los Banos Wind</t>
  </si>
  <si>
    <t>Desert Harvest</t>
  </si>
  <si>
    <t>Freethy 1 (FIT)</t>
  </si>
  <si>
    <t>Freethy 2 (FIT)</t>
  </si>
  <si>
    <t>canonical_ID</t>
  </si>
  <si>
    <t>servm_friendly_canonical_ID</t>
  </si>
  <si>
    <t>generator_name</t>
  </si>
  <si>
    <t>dataset</t>
  </si>
  <si>
    <t>physical_baa</t>
  </si>
  <si>
    <t>primary_load_baa</t>
  </si>
  <si>
    <t>english_baa_name</t>
  </si>
  <si>
    <t>servm_zone</t>
  </si>
  <si>
    <t>resolve_zone</t>
  </si>
  <si>
    <t>start_date</t>
  </si>
  <si>
    <t>end_date</t>
  </si>
  <si>
    <t>MAXGEN</t>
  </si>
  <si>
    <t>resource_type</t>
  </si>
  <si>
    <t>master_resource_type</t>
  </si>
  <si>
    <t>servm_type</t>
  </si>
  <si>
    <t>resolve_final_group</t>
  </si>
  <si>
    <t>OCI_Solar_Lakeside</t>
  </si>
  <si>
    <t>rps</t>
  </si>
  <si>
    <t>SDGE</t>
  </si>
  <si>
    <t>San Diego Gas and Electric</t>
  </si>
  <si>
    <t>Solar PV - Ground mountSolar: Tracking (2 Axis)</t>
  </si>
  <si>
    <t>2axPV_sun</t>
  </si>
  <si>
    <t>Solar_2Axis</t>
  </si>
  <si>
    <t>CAISO_Solar</t>
  </si>
  <si>
    <t>SEPV_Boulevard_2</t>
  </si>
  <si>
    <t>Solar PV - Ground mountSolar: Tracking (1 Axis)</t>
  </si>
  <si>
    <t>1axPV_sun</t>
  </si>
  <si>
    <t>Solar_1Axis</t>
  </si>
  <si>
    <t>Tierra_del_Sol__Solar_Farm</t>
  </si>
  <si>
    <t>Sun_Edison_Victorville_Solar</t>
  </si>
  <si>
    <t>San Luis Obispo AD</t>
  </si>
  <si>
    <t>San_Luis_Obispo_AD</t>
  </si>
  <si>
    <t>PGE_Valley</t>
  </si>
  <si>
    <t>Pacific Gas and Electric Valley</t>
  </si>
  <si>
    <t>Biogasnan</t>
  </si>
  <si>
    <t>ST_Biomass</t>
  </si>
  <si>
    <t>Biogas_LandfillGas</t>
  </si>
  <si>
    <t>CAISO_Biogas</t>
  </si>
  <si>
    <t>Open Sky Dairy Digester #2</t>
  </si>
  <si>
    <t>Open_Sky_Dairy_Digester__2</t>
  </si>
  <si>
    <t>Digester gasnan</t>
  </si>
  <si>
    <t>Biogas_</t>
  </si>
  <si>
    <t>Van Der Kooi Dairy Digester</t>
  </si>
  <si>
    <t>Van_Der_Kooi_Dairy_Digester</t>
  </si>
  <si>
    <t>Verwey-Hanford Dairy Digester Genset #2</t>
  </si>
  <si>
    <t>Verwey_Hanford_Dairy_Digester_Genset__2</t>
  </si>
  <si>
    <t>Verwey-Hanford Dairy Digester III</t>
  </si>
  <si>
    <t>Verwey_Hanford_Dairy_Digester_III</t>
  </si>
  <si>
    <t>David Tevelde Dairy Digester</t>
  </si>
  <si>
    <t>David_Tevelde_Dairy_Digester</t>
  </si>
  <si>
    <t>Diamond H Dairy Power</t>
  </si>
  <si>
    <t>Diamond_H_Dairy_Power</t>
  </si>
  <si>
    <t>North Fork Community Power</t>
  </si>
  <si>
    <t>North_Fork_Community_Power</t>
  </si>
  <si>
    <t>Biomassnan</t>
  </si>
  <si>
    <t>Biomass/Wood</t>
  </si>
  <si>
    <t>CAISO_Biomass</t>
  </si>
  <si>
    <t>Blue Mountain Electric Company</t>
  </si>
  <si>
    <t>Blue_Mountain_Electric_Company</t>
  </si>
  <si>
    <t>Hat Creek Bioenergy, LLC</t>
  </si>
  <si>
    <t>Hat_Creek_Bioenergy__LLC</t>
  </si>
  <si>
    <t>Napa Recycling Biomass Plant</t>
  </si>
  <si>
    <t>Napa_Recycling_Biomass_Plant</t>
  </si>
  <si>
    <t>Grasshopper Flat</t>
  </si>
  <si>
    <t>Grasshopper_Flat</t>
  </si>
  <si>
    <t>Small hydroHydro: Unknown</t>
  </si>
  <si>
    <t>Hydro_small</t>
  </si>
  <si>
    <t>CAISO_Small_Hydro</t>
  </si>
  <si>
    <t>Java_Solar</t>
  </si>
  <si>
    <t>Eagle Solar</t>
  </si>
  <si>
    <t>Eagle_Solar</t>
  </si>
  <si>
    <t>RE Gaskell West 3</t>
  </si>
  <si>
    <t>RE_Gaskell_West_3</t>
  </si>
  <si>
    <t>RE Gaskell West 4</t>
  </si>
  <si>
    <t>RE_Gaskell_West_4</t>
  </si>
  <si>
    <t>RE Gaskell West 5</t>
  </si>
  <si>
    <t>RE_Gaskell_West_5</t>
  </si>
  <si>
    <t>Antelope_DSR_3__LLC</t>
  </si>
  <si>
    <t>Southern California Edison</t>
  </si>
  <si>
    <t>Two Fiets</t>
  </si>
  <si>
    <t>Two_Fiets</t>
  </si>
  <si>
    <t>Maverick Solar, LLC</t>
  </si>
  <si>
    <t>Maverick_Solar__LLC</t>
  </si>
  <si>
    <t>Solar PV - Ground mountSolar: Fixed Tilt</t>
  </si>
  <si>
    <t>FixedPV_sun</t>
  </si>
  <si>
    <t>Solar_Fixed</t>
  </si>
  <si>
    <t>AVS_Phase_2</t>
  </si>
  <si>
    <t xml:space="preserve">NEENACH SOLAR </t>
  </si>
  <si>
    <t>NEENACH_SOLAR_</t>
  </si>
  <si>
    <t>88FT_8ME_LLC__Mount_Signal_II_</t>
  </si>
  <si>
    <t>41MB_8ME_LLC</t>
  </si>
  <si>
    <t>CalCity Solar I, LLC</t>
  </si>
  <si>
    <t>CalCity_Solar_I__LLC</t>
  </si>
  <si>
    <t>Organic Energy Solutions</t>
  </si>
  <si>
    <t>Organic_Energy_Solutions</t>
  </si>
  <si>
    <t>Central CA Fuel Cell 2</t>
  </si>
  <si>
    <t>Central_CA_Fuel_Cell_2</t>
  </si>
  <si>
    <t>Sheep Creek Road Solar Generation Facility Project</t>
  </si>
  <si>
    <t>Sheep_Creek_Road_Solar_Generation_Facility_Project</t>
  </si>
  <si>
    <t>Valentine_Solar__LLC</t>
  </si>
  <si>
    <t>Windhub_Solar_A_Solar_Project</t>
  </si>
  <si>
    <t>American_Kings_Solar__LLC</t>
  </si>
  <si>
    <t>Sun_Streams__LLC</t>
  </si>
  <si>
    <t>SRP</t>
  </si>
  <si>
    <t>Willow_Springs_Solar__LLC</t>
  </si>
  <si>
    <t>Sunshine_Valley_Solar__LLC</t>
  </si>
  <si>
    <t>NEVP</t>
  </si>
  <si>
    <t>Santa Barbara County Public Works Department</t>
  </si>
  <si>
    <t>Santa_Barbara_County_Public_Works_Department</t>
  </si>
  <si>
    <t>Voyager_Wind_I__LLC</t>
  </si>
  <si>
    <t>Windnan</t>
  </si>
  <si>
    <t>wind_onshorewind</t>
  </si>
  <si>
    <t>CAISO_Wind</t>
  </si>
  <si>
    <t>97WI8ME LLC (Midway Solar Farm III)</t>
  </si>
  <si>
    <t>97WI8ME_LLC__Midway_Solar_Farm_III_</t>
  </si>
  <si>
    <t>Lakeside Biogas LLC</t>
  </si>
  <si>
    <t>Lakeside_Biogas_LLC</t>
  </si>
  <si>
    <t>Energia Sierra Juarez 2 US LLC</t>
  </si>
  <si>
    <t>Energia_Sierra_Juarez_2_US_LLC</t>
  </si>
  <si>
    <t>ORNI33, LLC</t>
  </si>
  <si>
    <t>ORNI33__LLC</t>
  </si>
  <si>
    <t>Cameron</t>
  </si>
  <si>
    <t>150MileHouse</t>
  </si>
  <si>
    <t>150 Mile House ERG-1_IPP-HFH</t>
  </si>
  <si>
    <t>teppc</t>
  </si>
  <si>
    <t>BCHA</t>
  </si>
  <si>
    <t>British Columbia Transmission Company</t>
  </si>
  <si>
    <t>BCHA_AESO</t>
  </si>
  <si>
    <t>Excluded</t>
  </si>
  <si>
    <t>ST-Other</t>
  </si>
  <si>
    <t>ST_Unknown</t>
  </si>
  <si>
    <t>Steam</t>
  </si>
  <si>
    <t>Excluded_ST</t>
  </si>
  <si>
    <t>8MileCanyon</t>
  </si>
  <si>
    <t>Eight Mile Canyon (Horn Butte)-WT (52 x 1.5 GE)</t>
  </si>
  <si>
    <t>Public Service Company of New Mexico</t>
  </si>
  <si>
    <t>PNM_EPE</t>
  </si>
  <si>
    <t>WT-Onshore</t>
  </si>
  <si>
    <t>SW_Wind</t>
  </si>
  <si>
    <t>AKO 4G1</t>
  </si>
  <si>
    <t>AKO_4G1</t>
  </si>
  <si>
    <t>hydro</t>
  </si>
  <si>
    <t>Hydro_Standard</t>
  </si>
  <si>
    <t>Excluded_Hydro</t>
  </si>
  <si>
    <t>ALPAC1</t>
  </si>
  <si>
    <t>ALPAC1-1</t>
  </si>
  <si>
    <t>Alberta Electric System Operator</t>
  </si>
  <si>
    <t>Bio-ST</t>
  </si>
  <si>
    <t>Excluded_Biomass</t>
  </si>
  <si>
    <t>ALPAC2</t>
  </si>
  <si>
    <t>ALPAC2-1</t>
  </si>
  <si>
    <t>ALPAC3</t>
  </si>
  <si>
    <t>ALPAC3-1</t>
  </si>
  <si>
    <t>ALPAC4</t>
  </si>
  <si>
    <t>ALPAC4-1</t>
  </si>
  <si>
    <t>ANC CAT01</t>
  </si>
  <si>
    <t>ANC_CAT01</t>
  </si>
  <si>
    <t>Alberta Newsprint Co IC-01</t>
  </si>
  <si>
    <t>ICE-NatGas</t>
  </si>
  <si>
    <t>ICE_NG</t>
  </si>
  <si>
    <t>ICE</t>
  </si>
  <si>
    <t>Excluded_Reciprocating_Engine</t>
  </si>
  <si>
    <t>ANC CAT02</t>
  </si>
  <si>
    <t>ANC_CAT02</t>
  </si>
  <si>
    <t>Alberta Newsprint Co IC-02</t>
  </si>
  <si>
    <t>ANC CAT03</t>
  </si>
  <si>
    <t>ANC_CAT03</t>
  </si>
  <si>
    <t>Alberta Newsprint Co IC-03</t>
  </si>
  <si>
    <t>APT_DIST_PV</t>
  </si>
  <si>
    <t>SunE EPE2 LLC-1</t>
  </si>
  <si>
    <t>EPE</t>
  </si>
  <si>
    <t>El Paso Electric Company</t>
  </si>
  <si>
    <t>SolarPV-Tracking</t>
  </si>
  <si>
    <t>SW_Solar</t>
  </si>
  <si>
    <t>ARD_G1</t>
  </si>
  <si>
    <t>ARD_G1-1</t>
  </si>
  <si>
    <t>Excluded_Wind</t>
  </si>
  <si>
    <t>ARD_G2</t>
  </si>
  <si>
    <t>ARD_G2-2</t>
  </si>
  <si>
    <t>Aberdeen</t>
  </si>
  <si>
    <t>Sierra Pacific Aberdeen-GEN1</t>
  </si>
  <si>
    <t>BPAT</t>
  </si>
  <si>
    <t>Bonneville Power Administration – Transmission</t>
  </si>
  <si>
    <t>NW_Biomass</t>
  </si>
  <si>
    <t>Aberfeldie2-1</t>
  </si>
  <si>
    <t>Aberfeldie2_1</t>
  </si>
  <si>
    <t>Aberfeldie 2-1_Aberfeldie 2 (New redeveloped)-1_BCH-ABN</t>
  </si>
  <si>
    <t>Aberfeldie2-2</t>
  </si>
  <si>
    <t>Aberfeldie2_2</t>
  </si>
  <si>
    <t>Aberfeldie 2-2_Aberfeldie 2 (New redeveloped)-2_BCH-ABN</t>
  </si>
  <si>
    <t>Aberfeldie2-3</t>
  </si>
  <si>
    <t>Aberfeldie2_3</t>
  </si>
  <si>
    <t>Aberfeldie 2-3_Aberfeldie 2 (New redeveloped)-3_BCH-ABN</t>
  </si>
  <si>
    <t>Abiquiu 1-3</t>
  </si>
  <si>
    <t>Abiquiu_1_3</t>
  </si>
  <si>
    <t>Abiquiu Dam Units 1-3</t>
  </si>
  <si>
    <t>SW_Hydro</t>
  </si>
  <si>
    <t>Adel SVC</t>
  </si>
  <si>
    <t>Adel_SVC</t>
  </si>
  <si>
    <t>Los Angeles Department of Water and Power</t>
  </si>
  <si>
    <t>VAR-Device</t>
  </si>
  <si>
    <t>VAR_NOTGEN</t>
  </si>
  <si>
    <t>LDWP_Var-DEVICE</t>
  </si>
  <si>
    <t>Adelanto_Solar</t>
  </si>
  <si>
    <t>Adelanto Solar Project 1</t>
  </si>
  <si>
    <t>SolarPV-NonTracking</t>
  </si>
  <si>
    <t>LDWP_Solar</t>
  </si>
  <si>
    <t>Afton CC</t>
  </si>
  <si>
    <t>Afton_CC</t>
  </si>
  <si>
    <t>AftonCC (Total CC Plant)</t>
  </si>
  <si>
    <t>CCWhole-NatGas-Industrial</t>
  </si>
  <si>
    <t>CC_NG</t>
  </si>
  <si>
    <t>CC</t>
  </si>
  <si>
    <t>SW_CCGT</t>
  </si>
  <si>
    <t>Agua Fria 1</t>
  </si>
  <si>
    <t>Agua_Fria_1</t>
  </si>
  <si>
    <t>Agua Fria AF1</t>
  </si>
  <si>
    <t>Salt River Project</t>
  </si>
  <si>
    <t>ST-NatGas</t>
  </si>
  <si>
    <t>ST_NG</t>
  </si>
  <si>
    <t>SW_ST</t>
  </si>
  <si>
    <t>Agua Fria 2</t>
  </si>
  <si>
    <t>Agua_Fria_2</t>
  </si>
  <si>
    <t>Agua Fria AF2</t>
  </si>
  <si>
    <t>Agua Fria 3</t>
  </si>
  <si>
    <t>Agua_Fria_3</t>
  </si>
  <si>
    <t>Agua Fria AF3</t>
  </si>
  <si>
    <t>Agua Fria 4</t>
  </si>
  <si>
    <t>Agua_Fria_4</t>
  </si>
  <si>
    <t>Agua Fria CT AF4</t>
  </si>
  <si>
    <t>CT-NatGas-Industrial</t>
  </si>
  <si>
    <t>CT_NG</t>
  </si>
  <si>
    <t>CT</t>
  </si>
  <si>
    <t>SW_Peaker</t>
  </si>
  <si>
    <t>Agua Fria 5</t>
  </si>
  <si>
    <t>Agua_Fria_5</t>
  </si>
  <si>
    <t>Agua Fria CT AF5</t>
  </si>
  <si>
    <t>Agua Fria 6</t>
  </si>
  <si>
    <t>Agua_Fria_6</t>
  </si>
  <si>
    <t>Agua Fria CT AF6</t>
  </si>
  <si>
    <t>AirLiquide</t>
  </si>
  <si>
    <t>AirLiquide G1-1</t>
  </si>
  <si>
    <t>Airport 5-1</t>
  </si>
  <si>
    <t>Airport_5_1</t>
  </si>
  <si>
    <t>Airport 5-1|Baculite Mesa Generation 5</t>
  </si>
  <si>
    <t>PSCO</t>
  </si>
  <si>
    <t>Public Service Company of Colorado</t>
  </si>
  <si>
    <t>CT-NatGas-Aero</t>
  </si>
  <si>
    <t>Excluded_Peaker</t>
  </si>
  <si>
    <t>Airport Industrial</t>
  </si>
  <si>
    <t>Airport_Industrial</t>
  </si>
  <si>
    <t>Airport Industrial IC1-IC4</t>
  </si>
  <si>
    <t>ICE-OilDistillate</t>
  </si>
  <si>
    <t>ICE_Oil</t>
  </si>
  <si>
    <t>Akolkolex</t>
  </si>
  <si>
    <t>Akolkolex-1_Akolkolex-1_IPP-AKO</t>
  </si>
  <si>
    <t>Alamogordo PV</t>
  </si>
  <si>
    <t>Alamogordo_PV</t>
  </si>
  <si>
    <t>Alamogordo Solar PV Plant AGSEC</t>
  </si>
  <si>
    <t>Alamosa 1</t>
  </si>
  <si>
    <t>Alamosa_1</t>
  </si>
  <si>
    <t>Alamosa CT1</t>
  </si>
  <si>
    <t>Alamosa 2</t>
  </si>
  <si>
    <t>Alamosa_2</t>
  </si>
  <si>
    <t>Alamosa CT2</t>
  </si>
  <si>
    <t>AlbeniFalls1</t>
  </si>
  <si>
    <t>Albeni Falls-1</t>
  </si>
  <si>
    <t>NW_Hydro</t>
  </si>
  <si>
    <t>AlbeniFalls2</t>
  </si>
  <si>
    <t>Albeni Falls-2</t>
  </si>
  <si>
    <t>AlbeniFalls3</t>
  </si>
  <si>
    <t>Albeni Falls-3</t>
  </si>
  <si>
    <t>Albuquerque PV</t>
  </si>
  <si>
    <t>Albuquerque_PV</t>
  </si>
  <si>
    <t>Albuquerque Solar Energy Center (Reeves) ASEC1</t>
  </si>
  <si>
    <t>Alcova 1</t>
  </si>
  <si>
    <t>Alcova_1</t>
  </si>
  <si>
    <t>WACM</t>
  </si>
  <si>
    <t>Western Area Power Administration, Colorado-Missouri Region</t>
  </si>
  <si>
    <t>Alcova 2</t>
  </si>
  <si>
    <t>Alcova_2</t>
  </si>
  <si>
    <t>Alder11</t>
  </si>
  <si>
    <t>Alder-11</t>
  </si>
  <si>
    <t>TPWR</t>
  </si>
  <si>
    <t>Tacoma Power</t>
  </si>
  <si>
    <t>Alder12</t>
  </si>
  <si>
    <t>Alder-12</t>
  </si>
  <si>
    <t>Almond 1</t>
  </si>
  <si>
    <t>Almond_1</t>
  </si>
  <si>
    <t>Turlock Irrigation District</t>
  </si>
  <si>
    <t>TID</t>
  </si>
  <si>
    <t>BANC_Peaker</t>
  </si>
  <si>
    <t>Almond 2-2</t>
  </si>
  <si>
    <t>Almond_2_2</t>
  </si>
  <si>
    <t>Almond 2</t>
  </si>
  <si>
    <t>Almond 2-3</t>
  </si>
  <si>
    <t>Almond_2_3</t>
  </si>
  <si>
    <t>Almond 3</t>
  </si>
  <si>
    <t>Almond 2-4</t>
  </si>
  <si>
    <t>Almond_2_4</t>
  </si>
  <si>
    <t>Almond 4</t>
  </si>
  <si>
    <t>Alouette</t>
  </si>
  <si>
    <t>Alouette-1_Alouette-1_BCH-ALU</t>
  </si>
  <si>
    <t>Alta Luna Solar</t>
  </si>
  <si>
    <t>Alta_Luna_Solar</t>
  </si>
  <si>
    <t>Alta Luna Solar Project 1</t>
  </si>
  <si>
    <t>AltaGasPark_1</t>
  </si>
  <si>
    <t>AltaGas Parkland 1</t>
  </si>
  <si>
    <t>Amercian Falls Solar II</t>
  </si>
  <si>
    <t>Amercian_Falls_Solar_II</t>
  </si>
  <si>
    <t>CISC</t>
  </si>
  <si>
    <t>American Falls Solar I</t>
  </si>
  <si>
    <t>American_Falls_Solar_I</t>
  </si>
  <si>
    <t>IPMV</t>
  </si>
  <si>
    <t>Idaho Magic Valley</t>
  </si>
  <si>
    <t>IPCO</t>
  </si>
  <si>
    <t>NW_Solar</t>
  </si>
  <si>
    <t>AmericanFalls1</t>
  </si>
  <si>
    <t>American Falls-1</t>
  </si>
  <si>
    <t>IPFE</t>
  </si>
  <si>
    <t>Idaho Far East</t>
  </si>
  <si>
    <t>AmericanFalls2</t>
  </si>
  <si>
    <t>American Falls-2</t>
  </si>
  <si>
    <t>AmericanFalls3</t>
  </si>
  <si>
    <t>American Falls-3</t>
  </si>
  <si>
    <t>Ames Hydro</t>
  </si>
  <si>
    <t>Ames_Hydro</t>
  </si>
  <si>
    <t>Ames Hydro 1</t>
  </si>
  <si>
    <t>AndersonRanch1</t>
  </si>
  <si>
    <t>Anderson Ranch-1</t>
  </si>
  <si>
    <t>AndersonRanch2</t>
  </si>
  <si>
    <t>Anderson Ranch-2</t>
  </si>
  <si>
    <t>Antelope Nuclear_1_1</t>
  </si>
  <si>
    <t>Antelope_Nuclear_1_1</t>
  </si>
  <si>
    <t>PAID</t>
  </si>
  <si>
    <t>Idaho, PACE Utility</t>
  </si>
  <si>
    <t>ST-Nuclear</t>
  </si>
  <si>
    <t>ST_Nuclear</t>
  </si>
  <si>
    <t>Nuclear</t>
  </si>
  <si>
    <t>NW_Nuclear</t>
  </si>
  <si>
    <t>Antelope Nuclear_1_10</t>
  </si>
  <si>
    <t>Antelope_Nuclear_1_10</t>
  </si>
  <si>
    <t>Antelope Nuclear_1_11</t>
  </si>
  <si>
    <t>Antelope_Nuclear_1_11</t>
  </si>
  <si>
    <t>Antelope Nuclear_1_12</t>
  </si>
  <si>
    <t>Antelope_Nuclear_1_12</t>
  </si>
  <si>
    <t>Antelope Nuclear_1_2</t>
  </si>
  <si>
    <t>Antelope_Nuclear_1_2</t>
  </si>
  <si>
    <t>Antelope Nuclear_1_3</t>
  </si>
  <si>
    <t>Antelope_Nuclear_1_3</t>
  </si>
  <si>
    <t>Antelope Nuclear_1_4</t>
  </si>
  <si>
    <t>Antelope_Nuclear_1_4</t>
  </si>
  <si>
    <t>Antelope Nuclear_1_5</t>
  </si>
  <si>
    <t>Antelope_Nuclear_1_5</t>
  </si>
  <si>
    <t>Antelope Nuclear_1_6</t>
  </si>
  <si>
    <t>Antelope_Nuclear_1_6</t>
  </si>
  <si>
    <t>Antelope Nuclear_1_7</t>
  </si>
  <si>
    <t>Antelope_Nuclear_1_7</t>
  </si>
  <si>
    <t>Antelope Nuclear_1_8</t>
  </si>
  <si>
    <t>Antelope_Nuclear_1_8</t>
  </si>
  <si>
    <t>Antelope Nuclear_1_9</t>
  </si>
  <si>
    <t>Antelope_Nuclear_1_9</t>
  </si>
  <si>
    <t>Apache CC</t>
  </si>
  <si>
    <t>Apache_CC</t>
  </si>
  <si>
    <t>ApacheCC (Total CC Plant)</t>
  </si>
  <si>
    <t>WALC</t>
  </si>
  <si>
    <t>Western Area Power Administration, Lower Colorado Region</t>
  </si>
  <si>
    <t>Apache GT2</t>
  </si>
  <si>
    <t>Apache_GT2</t>
  </si>
  <si>
    <t>Apache CT GT2</t>
  </si>
  <si>
    <t>Apache GT3</t>
  </si>
  <si>
    <t>Apache_GT3</t>
  </si>
  <si>
    <t>Apache CT GT3</t>
  </si>
  <si>
    <t>Apache GT4</t>
  </si>
  <si>
    <t>Apache_GT4</t>
  </si>
  <si>
    <t>Apache CT GT4</t>
  </si>
  <si>
    <t>Apache ST2</t>
  </si>
  <si>
    <t>Apache_ST2</t>
  </si>
  <si>
    <t>Apache Station ST2</t>
  </si>
  <si>
    <t>ST-Coal</t>
  </si>
  <si>
    <t>Steam_Coal</t>
  </si>
  <si>
    <t>Coal</t>
  </si>
  <si>
    <t>SW_Coal</t>
  </si>
  <si>
    <t>Apache ST3</t>
  </si>
  <si>
    <t>Apache_ST3</t>
  </si>
  <si>
    <t>Apache Station ST3</t>
  </si>
  <si>
    <t>Apex CC</t>
  </si>
  <si>
    <t>Apex_CC</t>
  </si>
  <si>
    <t>ApexCC (Total CC Plant)</t>
  </si>
  <si>
    <t>LDWP_CCGT</t>
  </si>
  <si>
    <t>Apex Solar Power</t>
  </si>
  <si>
    <t>Apex_Solar_Power</t>
  </si>
  <si>
    <t>RV Apex Solar Power-1|COMP 77G|APEX SOLAR|APEX_SOLAR|Apex Solar PV Power Project</t>
  </si>
  <si>
    <t>Nevada Power Company</t>
  </si>
  <si>
    <t>Apple Solar</t>
  </si>
  <si>
    <t>Apple_Solar</t>
  </si>
  <si>
    <t>Apple Solar 1</t>
  </si>
  <si>
    <t>SPPC</t>
  </si>
  <si>
    <t>Aragonne Mesa</t>
  </si>
  <si>
    <t>Aragonne_Mesa</t>
  </si>
  <si>
    <t>Aragonne Mesa 1</t>
  </si>
  <si>
    <t>Arapahoe CC</t>
  </si>
  <si>
    <t>Arapahoe_CC</t>
  </si>
  <si>
    <t>ArapahoeCC (Total CC Plant)</t>
  </si>
  <si>
    <t>CCWhole-NatGas-Aero</t>
  </si>
  <si>
    <t>Excluded_CCGT</t>
  </si>
  <si>
    <t>ArenaDrop</t>
  </si>
  <si>
    <t>Arena Drop-1</t>
  </si>
  <si>
    <t>CAISO_Hydro</t>
  </si>
  <si>
    <t>ArlingtonWind</t>
  </si>
  <si>
    <t>Arlington Wind Power Project-GEN1</t>
  </si>
  <si>
    <t>NW_Wind</t>
  </si>
  <si>
    <t>ArlngtnVally CC</t>
  </si>
  <si>
    <t>ArlngtnVally_CC</t>
  </si>
  <si>
    <t>ArlingtonValleyCC (Total CC Plant)</t>
  </si>
  <si>
    <t>TH_PV</t>
  </si>
  <si>
    <t>Palo Verde and Arlington Valley and Harquahala CC and Redhawk</t>
  </si>
  <si>
    <t>AZPS</t>
  </si>
  <si>
    <t>Armstrong_Cogen</t>
  </si>
  <si>
    <t>Armstrong Cogen-1_Armstrong Cogen-1_IPP-RVG</t>
  </si>
  <si>
    <t>Arrow_Lake1</t>
  </si>
  <si>
    <t>Arrow Lake-1_Arrow Lake-1_IPP-ALH</t>
  </si>
  <si>
    <t>Arrow_Lake2</t>
  </si>
  <si>
    <t>Arrow Lake-2_Arrow Lake-2_IPP-ALH</t>
  </si>
  <si>
    <t>Arvada 1</t>
  </si>
  <si>
    <t>Arvada_1</t>
  </si>
  <si>
    <t>Arvada CT 1</t>
  </si>
  <si>
    <t>Arvada 2</t>
  </si>
  <si>
    <t>Arvada_2</t>
  </si>
  <si>
    <t>Arvada CT 2</t>
  </si>
  <si>
    <t>Arvada 3</t>
  </si>
  <si>
    <t>Arvada_3</t>
  </si>
  <si>
    <t>Arvada CT 3</t>
  </si>
  <si>
    <t>Ash_River_1</t>
  </si>
  <si>
    <t>Ash River-1_Ash River-1_BCH-ASH</t>
  </si>
  <si>
    <t>Ashlu_Creek_1</t>
  </si>
  <si>
    <t>Ashlu Creek-1_Ashlu Creek-1_IPP-ASL</t>
  </si>
  <si>
    <t>Ashlu_Creek_2</t>
  </si>
  <si>
    <t>Ashlu Creek-2_Ashlu Creek-2_IPP-ASL</t>
  </si>
  <si>
    <t>Ashlu_Creek_3</t>
  </si>
  <si>
    <t>Ashlu Creek-3_Ashlu Creek-3_IPP-ASL</t>
  </si>
  <si>
    <t>Avalon Solar II</t>
  </si>
  <si>
    <t>Avalon_Solar_II</t>
  </si>
  <si>
    <t>Avalon Solar II Project ASII</t>
  </si>
  <si>
    <t>TEPC</t>
  </si>
  <si>
    <t>Tucson Electric Power Company</t>
  </si>
  <si>
    <t>B Hydro Aggregate</t>
  </si>
  <si>
    <t>B_Hydro_Aggregate</t>
  </si>
  <si>
    <t>Gross Hydro Plant GEN1|Boulder Canyon Hydro 1 &amp; 2|Boulder City Lakewood Hydro 1|Boulder City Silver Lake Hydro 1|Orodell Hydro 1|Boulder City Betasso Hydro Plant 1</t>
  </si>
  <si>
    <t>BASELINE_SG</t>
  </si>
  <si>
    <t>BASELINE</t>
  </si>
  <si>
    <t>PAUT</t>
  </si>
  <si>
    <t>Utah, PACE Utility</t>
  </si>
  <si>
    <t>BEOWAWE</t>
  </si>
  <si>
    <t>Beowawe Geothermal</t>
  </si>
  <si>
    <t>Renewable Thermal</t>
  </si>
  <si>
    <t>Geothermal_steam</t>
  </si>
  <si>
    <t>SW_Geothermal</t>
  </si>
  <si>
    <t>BHU 13G1</t>
  </si>
  <si>
    <t>BHU_13G1</t>
  </si>
  <si>
    <t>BOULDER2PV-G</t>
  </si>
  <si>
    <t>BOULDER2PV_G</t>
  </si>
  <si>
    <t>Boulder Solar PV</t>
  </si>
  <si>
    <t>BRIDGE</t>
  </si>
  <si>
    <t>Raft River Geothermal</t>
  </si>
  <si>
    <t>Geo-BinaryCycle</t>
  </si>
  <si>
    <t>NW_Geothermal</t>
  </si>
  <si>
    <t>BUFFALO G1</t>
  </si>
  <si>
    <t>BUFFALO_G1</t>
  </si>
  <si>
    <t>BUFFALO G2</t>
  </si>
  <si>
    <t>BUFFALO_G2</t>
  </si>
  <si>
    <t>Baja CA CC3</t>
  </si>
  <si>
    <t>Baja_CA_CC3</t>
  </si>
  <si>
    <t>BajaCA3CC (Total CC Plant)</t>
  </si>
  <si>
    <t>CFE</t>
  </si>
  <si>
    <t>Comisión Federal de Electricidad</t>
  </si>
  <si>
    <t>Baja CA II GT 1-1</t>
  </si>
  <si>
    <t>Baja_CA_II_GT_1_1</t>
  </si>
  <si>
    <t>Baja California II TG Fase I-1</t>
  </si>
  <si>
    <t>Baja CA II GT 1-2</t>
  </si>
  <si>
    <t>Baja_CA_II_GT_1_2</t>
  </si>
  <si>
    <t>Baja California II TG Fase I-2</t>
  </si>
  <si>
    <t>Baja CA II GT 1-3</t>
  </si>
  <si>
    <t>Baja_CA_II_GT_1_3</t>
  </si>
  <si>
    <t>Baja California II TG Fase I-3</t>
  </si>
  <si>
    <t>BalzacCC-Total</t>
  </si>
  <si>
    <t>BalzacCC_Total</t>
  </si>
  <si>
    <t>BalzacCC (Total CC Plant)</t>
  </si>
  <si>
    <t>BangorSubmarineBase2</t>
  </si>
  <si>
    <t>Bangor Submarine Base-IC2</t>
  </si>
  <si>
    <t>CT-OilDistillate</t>
  </si>
  <si>
    <t>CT_Oil</t>
  </si>
  <si>
    <t>Barber Creek 1</t>
  </si>
  <si>
    <t>Barber_Creek_1</t>
  </si>
  <si>
    <t>Barber Creek CT 1</t>
  </si>
  <si>
    <t>Barber Creek 2</t>
  </si>
  <si>
    <t>Barber_Creek_2</t>
  </si>
  <si>
    <t>Barber Creek CT 2</t>
  </si>
  <si>
    <t>Barber Creek 3</t>
  </si>
  <si>
    <t>Barber_Creek_3</t>
  </si>
  <si>
    <t>Barber Creek CT 3</t>
  </si>
  <si>
    <t>BarberDamGEN1</t>
  </si>
  <si>
    <t>Barber Dam-GEN1</t>
  </si>
  <si>
    <t>Barr_Creek_1</t>
  </si>
  <si>
    <t>Barr Creek-1_Barr Creek-1_IPP-BAC</t>
  </si>
  <si>
    <t>Barr_Creek_2</t>
  </si>
  <si>
    <t>Barr Creek-2_Barr Creek-2_IPP-BAC</t>
  </si>
  <si>
    <t>Barrier</t>
  </si>
  <si>
    <t>Barrier-1</t>
  </si>
  <si>
    <t>BasinCreek1</t>
  </si>
  <si>
    <t>Basin Creek Plant-1</t>
  </si>
  <si>
    <t>NWMT</t>
  </si>
  <si>
    <t>NorthWestern Energy</t>
  </si>
  <si>
    <t>NWMT_WAUW</t>
  </si>
  <si>
    <t>NW_Peaker</t>
  </si>
  <si>
    <t>BasinCreek2</t>
  </si>
  <si>
    <t>Basin Creek Plant-2</t>
  </si>
  <si>
    <t>BasinCreek3</t>
  </si>
  <si>
    <t>Basin Creek Plant-3</t>
  </si>
  <si>
    <t>BasinCreek4</t>
  </si>
  <si>
    <t>Basin Creek Plant-4</t>
  </si>
  <si>
    <t>BasinCreek5</t>
  </si>
  <si>
    <t>Basin Creek Plant-5</t>
  </si>
  <si>
    <t>BasinCreek6</t>
  </si>
  <si>
    <t>Basin Creek Plant-6</t>
  </si>
  <si>
    <t>BasinCreek7</t>
  </si>
  <si>
    <t>Basin Creek Plant-7</t>
  </si>
  <si>
    <t>BasinCreek8</t>
  </si>
  <si>
    <t>Basin Creek Plant-8</t>
  </si>
  <si>
    <t>BasinCreek9</t>
  </si>
  <si>
    <t>Basin Creek Plant-9</t>
  </si>
  <si>
    <t>Battle Mountain Solar</t>
  </si>
  <si>
    <t>Battle_Mountain_Solar</t>
  </si>
  <si>
    <t>Copper Mountain Solar V</t>
  </si>
  <si>
    <t>Battle_River_3</t>
  </si>
  <si>
    <t>Battle River 3-3</t>
  </si>
  <si>
    <t>Excluded_Coal</t>
  </si>
  <si>
    <t>Battle_River_4</t>
  </si>
  <si>
    <t>Battle River 4-4</t>
  </si>
  <si>
    <t>Battle_River_5</t>
  </si>
  <si>
    <t>Battle River 5-5</t>
  </si>
  <si>
    <t>Beacon Solar B</t>
  </si>
  <si>
    <t>Beacon_Solar_B</t>
  </si>
  <si>
    <t>Beacon Solar A|Beacon Solar|BCON18G</t>
  </si>
  <si>
    <t>BearCreekCC-Total</t>
  </si>
  <si>
    <t>BearCreekCC_Total</t>
  </si>
  <si>
    <t>BearCreekCC (Total CC Plant)</t>
  </si>
  <si>
    <t>CC-AB-Cogen</t>
  </si>
  <si>
    <t>Cogen_NG</t>
  </si>
  <si>
    <t>Cogen</t>
  </si>
  <si>
    <t>Excluded_CHP</t>
  </si>
  <si>
    <t>BearMountain_BC</t>
  </si>
  <si>
    <t>Bear Mountain-1_Bear Mountain-1_IPP-BMW</t>
  </si>
  <si>
    <t>Bearspaw_1</t>
  </si>
  <si>
    <t>Bearspaw-1</t>
  </si>
  <si>
    <t>Beaver8</t>
  </si>
  <si>
    <t>Beaver-8</t>
  </si>
  <si>
    <t>PGE</t>
  </si>
  <si>
    <t>Portland General Electric Company</t>
  </si>
  <si>
    <t>PortlandGE</t>
  </si>
  <si>
    <t>BeaverCC-Total</t>
  </si>
  <si>
    <t>BeaverCC_Total</t>
  </si>
  <si>
    <t>BeaverCC (Total CC Plant)</t>
  </si>
  <si>
    <t>NW_CCGT</t>
  </si>
  <si>
    <t>BellevueSolarINV1</t>
  </si>
  <si>
    <t>Bellevue Solar Project-INV-1</t>
  </si>
  <si>
    <t>Belly_River</t>
  </si>
  <si>
    <t>CHD Belly River-1</t>
  </si>
  <si>
    <t>Ben French GT1</t>
  </si>
  <si>
    <t>Ben_French_GT1</t>
  </si>
  <si>
    <t>Ben French GT GT1</t>
  </si>
  <si>
    <t>Ben French GT2</t>
  </si>
  <si>
    <t>Ben_French_GT2</t>
  </si>
  <si>
    <t>Ben French GT GT2</t>
  </si>
  <si>
    <t>Ben French GT3</t>
  </si>
  <si>
    <t>Ben_French_GT3</t>
  </si>
  <si>
    <t>Ben French GT GT3</t>
  </si>
  <si>
    <t>Ben French GT4</t>
  </si>
  <si>
    <t>Ben_French_GT4</t>
  </si>
  <si>
    <t>Ben French GT GT4</t>
  </si>
  <si>
    <t>Bend1</t>
  </si>
  <si>
    <t>Bend-1</t>
  </si>
  <si>
    <t>PACW</t>
  </si>
  <si>
    <t>PacifiCorp – West</t>
  </si>
  <si>
    <t>Bend2</t>
  </si>
  <si>
    <t>Bend-2</t>
  </si>
  <si>
    <t>Bend3</t>
  </si>
  <si>
    <t>Bend-3</t>
  </si>
  <si>
    <t>BennettCreek</t>
  </si>
  <si>
    <t>Bennett Creek Windfarm LLC-1</t>
  </si>
  <si>
    <t>IPTV</t>
  </si>
  <si>
    <t>Idaho Treasure Valley</t>
  </si>
  <si>
    <t>BennettMountain</t>
  </si>
  <si>
    <t>Bennett Mountain-1</t>
  </si>
  <si>
    <t>Benson Creek Wind (OR)</t>
  </si>
  <si>
    <t>Benson_Creek_Wind__OR_</t>
  </si>
  <si>
    <t>Beowawe Power 1-2</t>
  </si>
  <si>
    <t>Beowawe_Power_1_2</t>
  </si>
  <si>
    <t>Beowawe Power-GEN1 and Beowawe Power-GEN2</t>
  </si>
  <si>
    <t>Big Horn Wind 1-2</t>
  </si>
  <si>
    <t>Big_Horn_Wind_1_2</t>
  </si>
  <si>
    <t>Big Horn Wind Project-1</t>
  </si>
  <si>
    <t>Big_Pine</t>
  </si>
  <si>
    <t>Big Pine Hydro 1</t>
  </si>
  <si>
    <t>LDWP_Hydro</t>
  </si>
  <si>
    <t>Big Timber Wind</t>
  </si>
  <si>
    <t>Big_Timber_Wind</t>
  </si>
  <si>
    <t>BigHorn2</t>
  </si>
  <si>
    <t>Big Horn Wind II-1</t>
  </si>
  <si>
    <t>BigSilver1</t>
  </si>
  <si>
    <t>Big Silver Hydro Project-1_Big Silver Hydro Project-1_IPPBSV</t>
  </si>
  <si>
    <t>BigSilver2</t>
  </si>
  <si>
    <t>Big Silver Hydro Project-2_Big Silver Hydro Project-2_IPPBSV</t>
  </si>
  <si>
    <t>BigSilver3</t>
  </si>
  <si>
    <t>Big Silver Hydro Project-3_Big Silver Hydro Project-3_IPPBSV</t>
  </si>
  <si>
    <t>BigSilver4</t>
  </si>
  <si>
    <t>Big Silver Hydro Project-4_Big Silver Hydro Project-4_IPPBSV</t>
  </si>
  <si>
    <t>BigSky1</t>
  </si>
  <si>
    <t>Big Sky Dairy Digester-GEN1</t>
  </si>
  <si>
    <t>Bio-ICE</t>
  </si>
  <si>
    <t>ICE_Biomass</t>
  </si>
  <si>
    <t>BigSky2</t>
  </si>
  <si>
    <t>Big Sky Dairy Digester-GEN2</t>
  </si>
  <si>
    <t>BigThompson</t>
  </si>
  <si>
    <t>Big Thompson 1</t>
  </si>
  <si>
    <t>Big_Cliff_1</t>
  </si>
  <si>
    <t>Big Cliff-1</t>
  </si>
  <si>
    <t>Bighorn_1</t>
  </si>
  <si>
    <t>Bighorn-1</t>
  </si>
  <si>
    <t>Bighorn_2</t>
  </si>
  <si>
    <t>Bighorn-2</t>
  </si>
  <si>
    <t>BiglowCanyon1</t>
  </si>
  <si>
    <t>Biglow Canyon Wind Farm-1</t>
  </si>
  <si>
    <t>BiglowCanyon2</t>
  </si>
  <si>
    <t>Biglow Canyon Wind Farm-2</t>
  </si>
  <si>
    <t>BiglowCanyon3</t>
  </si>
  <si>
    <t>Biglow Canyon Wind Farm-3</t>
  </si>
  <si>
    <t>BiomassOneGE1</t>
  </si>
  <si>
    <t>Biomass One LP-GE</t>
  </si>
  <si>
    <t>BiomassOneGE2</t>
  </si>
  <si>
    <t>Biomass One LP-GE-2</t>
  </si>
  <si>
    <t>BirchCreek1</t>
  </si>
  <si>
    <t>Birch Creek-1</t>
  </si>
  <si>
    <t>Birdsall 1</t>
  </si>
  <si>
    <t>Birdsall_1</t>
  </si>
  <si>
    <t>George Birdsall 1</t>
  </si>
  <si>
    <t>Birdsall 2</t>
  </si>
  <si>
    <t>Birdsall_2</t>
  </si>
  <si>
    <t>George Birdsall 2</t>
  </si>
  <si>
    <t>Birdsall 3</t>
  </si>
  <si>
    <t>Birdsall_3</t>
  </si>
  <si>
    <t>George Birdsall 3</t>
  </si>
  <si>
    <t>BishopCreek2-2</t>
  </si>
  <si>
    <t>BishopCreek2_2</t>
  </si>
  <si>
    <t>Bishop Creek 2-2</t>
  </si>
  <si>
    <t>HydroRPS</t>
  </si>
  <si>
    <t>BishopCreek2-3</t>
  </si>
  <si>
    <t>BishopCreek2_3</t>
  </si>
  <si>
    <t>Bishop Creek 2-3</t>
  </si>
  <si>
    <t>BishopCreek3-2</t>
  </si>
  <si>
    <t>BishopCreek3_2</t>
  </si>
  <si>
    <t>Bishop Creek 3-2</t>
  </si>
  <si>
    <t>BishopCreek3-3</t>
  </si>
  <si>
    <t>BishopCreek3_3</t>
  </si>
  <si>
    <t>Bishop Creek 3-3</t>
  </si>
  <si>
    <t>BishopCreek4-1</t>
  </si>
  <si>
    <t>BishopCreek4_1</t>
  </si>
  <si>
    <t>Bishop Creek 4-1</t>
  </si>
  <si>
    <t>BishopCreek4-2</t>
  </si>
  <si>
    <t>BishopCreek4_2</t>
  </si>
  <si>
    <t>Bishop Creek 4-2</t>
  </si>
  <si>
    <t>BishopCreek4-3</t>
  </si>
  <si>
    <t>BishopCreek4_3</t>
  </si>
  <si>
    <t>Bishop Creek 4-3</t>
  </si>
  <si>
    <t>BishopCreek4-4</t>
  </si>
  <si>
    <t>BishopCreek4_4</t>
  </si>
  <si>
    <t>Bishop Creek 4-4</t>
  </si>
  <si>
    <t>BishopCreek4-5</t>
  </si>
  <si>
    <t>BishopCreek4_5</t>
  </si>
  <si>
    <t>Bishop Creek 4-5</t>
  </si>
  <si>
    <t>BishopCreek5-1</t>
  </si>
  <si>
    <t>BishopCreek5_1</t>
  </si>
  <si>
    <t>Bishop Creek 5-1</t>
  </si>
  <si>
    <t>BishopCreek5-2</t>
  </si>
  <si>
    <t>BishopCreek5_2</t>
  </si>
  <si>
    <t>Bishop Creek 5-2</t>
  </si>
  <si>
    <t>BishopCreek6-1</t>
  </si>
  <si>
    <t>BishopCreek6_1</t>
  </si>
  <si>
    <t>Bishop Creek 6-1</t>
  </si>
  <si>
    <t>Black Mountain 1</t>
  </si>
  <si>
    <t>Black_Mountain_1</t>
  </si>
  <si>
    <t>Black Mountain Generating Station 1</t>
  </si>
  <si>
    <t>Black Mountain 2</t>
  </si>
  <si>
    <t>Black_Mountain_2</t>
  </si>
  <si>
    <t>Black Mountain Generating Station 2</t>
  </si>
  <si>
    <t>BlackCanyon1</t>
  </si>
  <si>
    <t>Black Canyon-1</t>
  </si>
  <si>
    <t>BlackCanyon2</t>
  </si>
  <si>
    <t>Black Canyon-2</t>
  </si>
  <si>
    <t>BlackCanyon3</t>
  </si>
  <si>
    <t>Black Canyon-3</t>
  </si>
  <si>
    <t>BlackCanyon3MV</t>
  </si>
  <si>
    <t>Black Canyon #3-1</t>
  </si>
  <si>
    <t>BlackCreek</t>
  </si>
  <si>
    <t>Black Creek-GEN1</t>
  </si>
  <si>
    <t>BlackEagle1</t>
  </si>
  <si>
    <t>Black Eagle-BLA1</t>
  </si>
  <si>
    <t>BlackEagle2</t>
  </si>
  <si>
    <t>Black Eagle-BLA2</t>
  </si>
  <si>
    <t>BlackEagle3</t>
  </si>
  <si>
    <t>Black Eagle-BLA3</t>
  </si>
  <si>
    <t>BlackspringRidge</t>
  </si>
  <si>
    <t>Blackspring Ridge Wind-1</t>
  </si>
  <si>
    <t>Blackwater DCI</t>
  </si>
  <si>
    <t>Blackwater_DCI</t>
  </si>
  <si>
    <t>Blackwater DC Intertie (Fictional Resource)-1</t>
  </si>
  <si>
    <t>DC-Intertie</t>
  </si>
  <si>
    <t>Intertie_NOTGEN</t>
  </si>
  <si>
    <t>SW_Imports</t>
  </si>
  <si>
    <t>BlindCanyon</t>
  </si>
  <si>
    <t>Blind Canyon Hydro-1</t>
  </si>
  <si>
    <t>Bliss1</t>
  </si>
  <si>
    <t>Bliss-1</t>
  </si>
  <si>
    <t>Bliss2</t>
  </si>
  <si>
    <t>Bliss-2</t>
  </si>
  <si>
    <t>Bliss3</t>
  </si>
  <si>
    <t>Bliss-3</t>
  </si>
  <si>
    <t>BloomingtonPwr1</t>
  </si>
  <si>
    <t>Bloomington Power Plant-1</t>
  </si>
  <si>
    <t>BloomingtonPwr2</t>
  </si>
  <si>
    <t>Bloomington Power Plant-2</t>
  </si>
  <si>
    <t>BloomingtonPwr3</t>
  </si>
  <si>
    <t>Bloomington Power Plant-3</t>
  </si>
  <si>
    <t>BloomingtonPwr4</t>
  </si>
  <si>
    <t>Bloomington Power Plant-4</t>
  </si>
  <si>
    <t>BloomingtonPwr5</t>
  </si>
  <si>
    <t>Bloomington Power Plant-5</t>
  </si>
  <si>
    <t>BloomingtonPwr6</t>
  </si>
  <si>
    <t>Bloomington Power Plant-6</t>
  </si>
  <si>
    <t>Blue Mesa 1</t>
  </si>
  <si>
    <t>Blue_Mesa_1</t>
  </si>
  <si>
    <t>Blue Mesa 2</t>
  </si>
  <si>
    <t>Blue_Mesa_2</t>
  </si>
  <si>
    <t>Blue Spruce 1</t>
  </si>
  <si>
    <t>Blue_Spruce_1</t>
  </si>
  <si>
    <t>Blue Spruce Energy Center CT01</t>
  </si>
  <si>
    <t>Blue Spruce 2</t>
  </si>
  <si>
    <t>Blue_Spruce_2</t>
  </si>
  <si>
    <t>Blue Spruce Energy Center CT02</t>
  </si>
  <si>
    <t>Bluffview 1CC</t>
  </si>
  <si>
    <t>Bluffview_1CC</t>
  </si>
  <si>
    <t>BluffviewCC (Total CC Plant)</t>
  </si>
  <si>
    <t>Bluffview 2-3</t>
  </si>
  <si>
    <t>Bluffview_2_3</t>
  </si>
  <si>
    <t>Bluffview 2-3 (Mothballed as of 2016)</t>
  </si>
  <si>
    <t>Bluffview 2-4</t>
  </si>
  <si>
    <t>Bluffview_2_4</t>
  </si>
  <si>
    <t>Bluffview 2-4 (Mothballed as of 2016)</t>
  </si>
  <si>
    <t>Blundell1</t>
  </si>
  <si>
    <t>Blundell-1</t>
  </si>
  <si>
    <t>Blundell2</t>
  </si>
  <si>
    <t>Blundell-2</t>
  </si>
  <si>
    <t>Boise City Solar</t>
  </si>
  <si>
    <t>Boise_City_Solar</t>
  </si>
  <si>
    <t>BoiseRDiversion1A</t>
  </si>
  <si>
    <t>Boise R Diversion-1A</t>
  </si>
  <si>
    <t>BoiseRDiversion2A</t>
  </si>
  <si>
    <t>Boise R Diversion-2A</t>
  </si>
  <si>
    <t>BoiseRDiversion3A</t>
  </si>
  <si>
    <t>Boise R Diversion-3A</t>
  </si>
  <si>
    <t>BoneCreek1</t>
  </si>
  <si>
    <t>Bone Creek Hydro-1_Bone Creek Hydro-1_IPP-BNC</t>
  </si>
  <si>
    <t>BoneCreek2</t>
  </si>
  <si>
    <t>Bone Creek Hydro-2_Bone Creek Hydro-2_IPP-BNC</t>
  </si>
  <si>
    <t>Bonneville</t>
  </si>
  <si>
    <t>Bonnybrook</t>
  </si>
  <si>
    <t>Bonnybrook Energy Centre-1</t>
  </si>
  <si>
    <t>Borel2</t>
  </si>
  <si>
    <t>Borel-2</t>
  </si>
  <si>
    <t>Borel3</t>
  </si>
  <si>
    <t>Borel-3</t>
  </si>
  <si>
    <t>BostonBar1</t>
  </si>
  <si>
    <t>Boston Bar Hydro (Scuzzy Creek)-1_Boston Bar Hydro (Scuzzy Creek)-1_IPP-BBH</t>
  </si>
  <si>
    <t>BostonBar2</t>
  </si>
  <si>
    <t>Boston Bar Hydro (Scuzzy Creek)-2_Boston Bar Hydro (Scuzzy Creek)-2_IPP-BBH</t>
  </si>
  <si>
    <t>Boswell Wind</t>
  </si>
  <si>
    <t>Boswell_Wind</t>
  </si>
  <si>
    <t>PAWY</t>
  </si>
  <si>
    <t>Wyoming, PACE Utility</t>
  </si>
  <si>
    <t>BoulderCreek1</t>
  </si>
  <si>
    <t>Boulder Creek Hydro Project-1_Boulder Creek Hydro Project-1_IPP-BLF</t>
  </si>
  <si>
    <t>BoulderCreek2</t>
  </si>
  <si>
    <t>Boulder Creek Hydro Project-2_Boulder Creek Hydro Project-2_IPP-BLF</t>
  </si>
  <si>
    <t>BoulderCreek3</t>
  </si>
  <si>
    <t>Boulder Creek Hydro Project-3_Boulder Creek Hydro Project-3_IPP-BLF</t>
  </si>
  <si>
    <t>BoulderPark1</t>
  </si>
  <si>
    <t>Boulder Park-1</t>
  </si>
  <si>
    <t>Avista Corp.</t>
  </si>
  <si>
    <t>BoulderPark2</t>
  </si>
  <si>
    <t>Boulder Park-2</t>
  </si>
  <si>
    <t>BoulderPark3</t>
  </si>
  <si>
    <t>Boulder Park-3</t>
  </si>
  <si>
    <t>BoulderPark4</t>
  </si>
  <si>
    <t>Boulder Park-4</t>
  </si>
  <si>
    <t>BoulderPark5</t>
  </si>
  <si>
    <t>Boulder Park-5</t>
  </si>
  <si>
    <t>BoulderPark6</t>
  </si>
  <si>
    <t>Boulder Park-6</t>
  </si>
  <si>
    <t>Boundary51</t>
  </si>
  <si>
    <t>Boundary-51</t>
  </si>
  <si>
    <t>SCL</t>
  </si>
  <si>
    <t>Seattle Department of Lighting</t>
  </si>
  <si>
    <t>Boundary52</t>
  </si>
  <si>
    <t>Boundary-52</t>
  </si>
  <si>
    <t>Boundary53</t>
  </si>
  <si>
    <t>Boundary-53</t>
  </si>
  <si>
    <t>Boundary54</t>
  </si>
  <si>
    <t>Boundary-54</t>
  </si>
  <si>
    <t>Boundary55</t>
  </si>
  <si>
    <t>Boundary-55</t>
  </si>
  <si>
    <t>Boundary56</t>
  </si>
  <si>
    <t>Boundary-56</t>
  </si>
  <si>
    <t>BountifulCity1A</t>
  </si>
  <si>
    <t>Bountiful City-1A_BNTF-GEN_BOUNTIFUL POWER-2-1</t>
  </si>
  <si>
    <t>BountifulCity8</t>
  </si>
  <si>
    <t>Bountiful City-IC8_BNTF-GEN_BOUNTIFUL POWER-1-1</t>
  </si>
  <si>
    <t>BowMontCapital</t>
  </si>
  <si>
    <t>BowMont Capital-1</t>
  </si>
  <si>
    <t>BoxCanyonAVA1</t>
  </si>
  <si>
    <t>Box Canyon-1</t>
  </si>
  <si>
    <t>BoxCanyonAVA2</t>
  </si>
  <si>
    <t>Box Canyon-2</t>
  </si>
  <si>
    <t>BoxCanyonAVA3</t>
  </si>
  <si>
    <t>Box Canyon-3</t>
  </si>
  <si>
    <t>BoxCanyonAVA4</t>
  </si>
  <si>
    <t>Box Canyon-4</t>
  </si>
  <si>
    <t>BoxCanyonBC</t>
  </si>
  <si>
    <t>Box Canyon-BC1_Box Canyon-1_IPP-BOX</t>
  </si>
  <si>
    <t>BoxCanyonID</t>
  </si>
  <si>
    <t>Box Canyon-ID1</t>
  </si>
  <si>
    <t>Boysen1</t>
  </si>
  <si>
    <t>Boysen 1</t>
  </si>
  <si>
    <t>Boysen2</t>
  </si>
  <si>
    <t>Boysen 2</t>
  </si>
  <si>
    <t>Bonanza</t>
  </si>
  <si>
    <t>Bonanza-1</t>
  </si>
  <si>
    <t>NW_Coal</t>
  </si>
  <si>
    <t>Brady Hot Springs 1</t>
  </si>
  <si>
    <t>Brady_Hot_Springs_1</t>
  </si>
  <si>
    <t>Brady Power Project TG-1|Brady Hot Springs 1|Nightingale 1</t>
  </si>
  <si>
    <t>Brady Hot Springs 2</t>
  </si>
  <si>
    <t>Brady_Hot_Springs_2</t>
  </si>
  <si>
    <t>Brady Power Project TG-2|Brady Hot Springs 2|Nightingale 2</t>
  </si>
  <si>
    <t>Brady Hot Springs 3</t>
  </si>
  <si>
    <t>Brady_Hot_Springs_3</t>
  </si>
  <si>
    <t>Brady Power Project TG-3|Brady Hot Springs 3|Nightingale 3</t>
  </si>
  <si>
    <t>Brandywine1</t>
  </si>
  <si>
    <t>Brandywine-1_Brandywine-1_IPP-BDW</t>
  </si>
  <si>
    <t>Brandywine2</t>
  </si>
  <si>
    <t>Brandywine-2_Brandywine-2_IPP-BDW</t>
  </si>
  <si>
    <t>BrazeauHydro1</t>
  </si>
  <si>
    <t>BRAZEAUHYDRO1-1</t>
  </si>
  <si>
    <t>BrazeauHydro2</t>
  </si>
  <si>
    <t>BRAZEAUHYDRO2-2</t>
  </si>
  <si>
    <t>Bremner1</t>
  </si>
  <si>
    <t>Bremner-1_Bremner-1_IPP-BRE</t>
  </si>
  <si>
    <t>Bremner2</t>
  </si>
  <si>
    <t>Bremner-2_Bremner-2_IPP-BRE</t>
  </si>
  <si>
    <t>BridgeRiver1</t>
  </si>
  <si>
    <t>Bridge River 1-1_Bridge River 1-1_BCH-BRT</t>
  </si>
  <si>
    <t>BridgeRiver2</t>
  </si>
  <si>
    <t>Bridge River 1-2_Bridge River 1-2_BCH-BRT</t>
  </si>
  <si>
    <t>BridgeRiver21</t>
  </si>
  <si>
    <t>Bridge River 2-1_Bridge River 2-1_BCH-BRT</t>
  </si>
  <si>
    <t>BridgeRiver22</t>
  </si>
  <si>
    <t>Bridge River 2-2_Bridge River 2-2_BCH-BRT</t>
  </si>
  <si>
    <t>BridgeRiver23</t>
  </si>
  <si>
    <t>Bridge River 2-3_Bridge River 2-3_BCH-BRT</t>
  </si>
  <si>
    <t>BridgeRiver24</t>
  </si>
  <si>
    <t>Bridge River 2-4_Bridge River 2-4_BCH-BRT</t>
  </si>
  <si>
    <t>BridgeRiver3</t>
  </si>
  <si>
    <t>Bridge River 1-3_Bridge River 1-3_BCH-BRT</t>
  </si>
  <si>
    <t>BridgeRiver4</t>
  </si>
  <si>
    <t>Bridge River 1-4_Bridge River 1-4_BCH-BRT</t>
  </si>
  <si>
    <t>BriggsCreek1</t>
  </si>
  <si>
    <t>Briggs Creek-1</t>
  </si>
  <si>
    <t>Brilliant1</t>
  </si>
  <si>
    <t>Brilliant-1_Brilliant-1_FBC-BRD</t>
  </si>
  <si>
    <t>Brilliant2</t>
  </si>
  <si>
    <t>Brilliant-2_Brilliant-2_FBC-BRD</t>
  </si>
  <si>
    <t>Brilliant3</t>
  </si>
  <si>
    <t>Brilliant-3_Brilliant-3_FBC-BRD</t>
  </si>
  <si>
    <t>Brilliant4</t>
  </si>
  <si>
    <t>Brilliant-4_Brilliant-4_FBC-BRD</t>
  </si>
  <si>
    <t>BrilliantExp</t>
  </si>
  <si>
    <t>Brilliant Exp-1_Brilliant Exp-1_FBC-BRX</t>
  </si>
  <si>
    <t>Broadwater</t>
  </si>
  <si>
    <t>Broadwater Power Project-GEN1</t>
  </si>
  <si>
    <t>Brooks JBS</t>
  </si>
  <si>
    <t>Brooks_JBS</t>
  </si>
  <si>
    <t>Brooks JBS BluEarth</t>
  </si>
  <si>
    <t>BrownLake</t>
  </si>
  <si>
    <t>Brown Lake-1_Brown Lake-1_IPP-BRL</t>
  </si>
  <si>
    <t>Brownlee1</t>
  </si>
  <si>
    <t>Brownlee-1</t>
  </si>
  <si>
    <t>Brownlee2</t>
  </si>
  <si>
    <t>Brownlee-2</t>
  </si>
  <si>
    <t>Brownlee3</t>
  </si>
  <si>
    <t>Brownlee-3</t>
  </si>
  <si>
    <t>Brownlee4</t>
  </si>
  <si>
    <t>Brownlee-4</t>
  </si>
  <si>
    <t>Brownlee5</t>
  </si>
  <si>
    <t>Brownlee-5</t>
  </si>
  <si>
    <t>Brush CC1</t>
  </si>
  <si>
    <t>Brush_CC1</t>
  </si>
  <si>
    <t>BrushCC1 (Total CC Plant)</t>
  </si>
  <si>
    <t>Brush CC2</t>
  </si>
  <si>
    <t>Brush_CC2</t>
  </si>
  <si>
    <t>BrushCC2 (Total CC Plant)</t>
  </si>
  <si>
    <t>Brush CC4</t>
  </si>
  <si>
    <t>Brush_CC4</t>
  </si>
  <si>
    <t>BrushCC3 (Total CC Plant)</t>
  </si>
  <si>
    <t>Buffalo Bill 1</t>
  </si>
  <si>
    <t>Buffalo_Bill_1</t>
  </si>
  <si>
    <t>Buffalo Bill 2</t>
  </si>
  <si>
    <t>Buffalo_Bill_2</t>
  </si>
  <si>
    <t>Buffalo Bill 3</t>
  </si>
  <si>
    <t>Buffalo_Bill_3</t>
  </si>
  <si>
    <t>Buffalo Trail Wind</t>
  </si>
  <si>
    <t>Buffalo_Trail_Wind</t>
  </si>
  <si>
    <t>BullCreekWind1</t>
  </si>
  <si>
    <t>Windlab Bull Creek Wind Project-1</t>
  </si>
  <si>
    <t>Bullmoose1</t>
  </si>
  <si>
    <t>Bullmoose Wind Project-1_Bullmoose Wind Project-1_IPP-BLL</t>
  </si>
  <si>
    <t>Bullmoose2</t>
  </si>
  <si>
    <t>Bullmoose Wind Project-2_Bullmoose Wind Project-2_IPP-BLL</t>
  </si>
  <si>
    <t>Buntzen1-1</t>
  </si>
  <si>
    <t>Buntzen1_1</t>
  </si>
  <si>
    <t>Buntzen 1-1_Buntzen 1-1_BCH-LB1</t>
  </si>
  <si>
    <t>Burley_Butte</t>
  </si>
  <si>
    <t>Burley Butte Windpark-BBWP</t>
  </si>
  <si>
    <t>Burlington</t>
  </si>
  <si>
    <t>Sierra Pacific Burlington Facility-GEN1</t>
  </si>
  <si>
    <t>PSEI</t>
  </si>
  <si>
    <t>Puget Sound Energy</t>
  </si>
  <si>
    <t>Burlington Oil 1</t>
  </si>
  <si>
    <t>Burlington_Oil_1</t>
  </si>
  <si>
    <t>Burlington CT (CO) 1</t>
  </si>
  <si>
    <t>Burlington Oil 2</t>
  </si>
  <si>
    <t>Burlington_Oil_2</t>
  </si>
  <si>
    <t>Burlington CT (CO) 2</t>
  </si>
  <si>
    <t>BurrardThermal1</t>
  </si>
  <si>
    <t>Burrard Thermal-1_Burrard Thermal-1_BCH-BGS</t>
  </si>
  <si>
    <t>Burton_Creek</t>
  </si>
  <si>
    <t>Burton Creek Hydro (FERC 7577)-HY1</t>
  </si>
  <si>
    <t>Busch Ranch</t>
  </si>
  <si>
    <t>Busch_Ranch</t>
  </si>
  <si>
    <t>Busch Ranch Wind WTG</t>
  </si>
  <si>
    <t>Busch Ranch 2</t>
  </si>
  <si>
    <t>Busch_Ranch_2</t>
  </si>
  <si>
    <t>Busch Ranch Wind Energy Farm-WTG2</t>
  </si>
  <si>
    <t>Busch Ranch 3</t>
  </si>
  <si>
    <t>Busch_Ranch_3</t>
  </si>
  <si>
    <t>Busch Ranch Wind Energy Farm-WTG3</t>
  </si>
  <si>
    <t>Bypass_GEN1</t>
  </si>
  <si>
    <t>Bypass-GEN1</t>
  </si>
  <si>
    <t>Bypass_GEN2</t>
  </si>
  <si>
    <t>Bypass-GEN2_61420</t>
  </si>
  <si>
    <t>Bypass_GEN3</t>
  </si>
  <si>
    <t>Bypass-GEN3_61420</t>
  </si>
  <si>
    <t>C Lenzie CC1</t>
  </si>
  <si>
    <t>C_Lenzie_CC1</t>
  </si>
  <si>
    <t>C_LenzieCC1 (Total CC Plant)</t>
  </si>
  <si>
    <t>C Lenzie CC2</t>
  </si>
  <si>
    <t>C_Lenzie_CC2</t>
  </si>
  <si>
    <t>C_LenzieCC2 (Total CC Plant)</t>
  </si>
  <si>
    <t>CANCARB1-1</t>
  </si>
  <si>
    <t>CANCARB1_1</t>
  </si>
  <si>
    <t>CANCARB 1-1</t>
  </si>
  <si>
    <t>CASTRIV1_1</t>
  </si>
  <si>
    <t>CASTRIV1-1</t>
  </si>
  <si>
    <t>CASTRIV2_2</t>
  </si>
  <si>
    <t>CASTRIV2-2</t>
  </si>
  <si>
    <t>CBN_BIO 13</t>
  </si>
  <si>
    <t>CBN_BIO_13</t>
  </si>
  <si>
    <t>CC-Creek</t>
  </si>
  <si>
    <t>CC_Creek</t>
  </si>
  <si>
    <t>CC Creek-1_CC Creek-1_IPP-CCC</t>
  </si>
  <si>
    <t>CEP_1</t>
  </si>
  <si>
    <t>Excluded_Solar</t>
  </si>
  <si>
    <t>CEP_2</t>
  </si>
  <si>
    <t>CEP_3</t>
  </si>
  <si>
    <t>CEP_4</t>
  </si>
  <si>
    <t>CEP_5</t>
  </si>
  <si>
    <t>CEP_6</t>
  </si>
  <si>
    <t>CEP_7</t>
  </si>
  <si>
    <t>CEP_8</t>
  </si>
  <si>
    <t>CFT 13C</t>
  </si>
  <si>
    <t>CFT_13C</t>
  </si>
  <si>
    <t>CHAP_DIST_PV</t>
  </si>
  <si>
    <t>SunE EPE1 LLC-1</t>
  </si>
  <si>
    <t>CHAUT_SG</t>
  </si>
  <si>
    <t>CIB 4G2</t>
  </si>
  <si>
    <t>CIB_4G2</t>
  </si>
  <si>
    <t>CKY_ROR 13</t>
  </si>
  <si>
    <t>CKY_ROR_13</t>
  </si>
  <si>
    <t>CLC 13G1</t>
  </si>
  <si>
    <t>CLC_13G1</t>
  </si>
  <si>
    <t>CMBHL_2</t>
  </si>
  <si>
    <t>CMBHL  2</t>
  </si>
  <si>
    <t>NW_Var-DEVICE</t>
  </si>
  <si>
    <t>CMH_3_3</t>
  </si>
  <si>
    <t>CMH 3-3</t>
  </si>
  <si>
    <t>CORAL12T</t>
  </si>
  <si>
    <t>CORAL12</t>
  </si>
  <si>
    <t>CPF 4G1</t>
  </si>
  <si>
    <t>CPF_4G1</t>
  </si>
  <si>
    <t>CPS G3</t>
  </si>
  <si>
    <t>CPS_G3</t>
  </si>
  <si>
    <t>C_J_Strike_1</t>
  </si>
  <si>
    <t>C J Strike-1</t>
  </si>
  <si>
    <t>C_J_Strike_2</t>
  </si>
  <si>
    <t>C J Strike-2</t>
  </si>
  <si>
    <t>C_J_Strike_3</t>
  </si>
  <si>
    <t>C J Strike-3</t>
  </si>
  <si>
    <t>Cabin Creek A</t>
  </si>
  <si>
    <t>Cabin_Creek_A</t>
  </si>
  <si>
    <t>PS-Hydro</t>
  </si>
  <si>
    <t>Hydro_PumpedStorage</t>
  </si>
  <si>
    <t>PSH</t>
  </si>
  <si>
    <t>Excluded_Pumped_Hydro</t>
  </si>
  <si>
    <t>Cabin Creek B</t>
  </si>
  <si>
    <t>Cabin_Creek_B</t>
  </si>
  <si>
    <t>CabinetGorge1</t>
  </si>
  <si>
    <t>Cabinet Gorge-1</t>
  </si>
  <si>
    <t>CabinetGorge2</t>
  </si>
  <si>
    <t>Cabinet Gorge-2</t>
  </si>
  <si>
    <t>CabinetGorge3</t>
  </si>
  <si>
    <t>Cabinet Gorge-3</t>
  </si>
  <si>
    <t>CabinetGorge4</t>
  </si>
  <si>
    <t>Cabinet Gorge-4</t>
  </si>
  <si>
    <t>CacheCreekLandfill</t>
  </si>
  <si>
    <t>Cache Creek Landfill Gas Utilization Plant-1_IPP-CCL</t>
  </si>
  <si>
    <t>Cairo Jt Solar</t>
  </si>
  <si>
    <t>Cairo_Jt_Solar</t>
  </si>
  <si>
    <t>PVgeneric_sun</t>
  </si>
  <si>
    <t>CalpineCC-Total</t>
  </si>
  <si>
    <t>CalpineCC_Total</t>
  </si>
  <si>
    <t>CalpineCC (Total CC Plant)</t>
  </si>
  <si>
    <t>Camino 1</t>
  </si>
  <si>
    <t>Camino_1</t>
  </si>
  <si>
    <t>Camino H1</t>
  </si>
  <si>
    <t>Balancing Authority of Northern California</t>
  </si>
  <si>
    <t>BANC_Hydro</t>
  </si>
  <si>
    <t>Camino 2</t>
  </si>
  <si>
    <t>Camino_2</t>
  </si>
  <si>
    <t>Camino H2</t>
  </si>
  <si>
    <t>CampReedWind</t>
  </si>
  <si>
    <t>Camp Reed-CRWP</t>
  </si>
  <si>
    <t>Campbell_Hill</t>
  </si>
  <si>
    <t>Campbell Hill Windpower-CHWF</t>
  </si>
  <si>
    <t>Camrose_1</t>
  </si>
  <si>
    <t>Cargill Camrose CT1</t>
  </si>
  <si>
    <t>CT-AB-Cogen</t>
  </si>
  <si>
    <t>Canoe_Creek</t>
  </si>
  <si>
    <t>Canoe Creek Hydro-1_Canoe Creek Hydro-1_IPP-CNK</t>
  </si>
  <si>
    <t>Canyon_Ferry_1</t>
  </si>
  <si>
    <t>Canyon Ferry-1</t>
  </si>
  <si>
    <t>Canyon_Ferry_2</t>
  </si>
  <si>
    <t>Canyon Ferry-2</t>
  </si>
  <si>
    <t>Canyon_Ferry_3</t>
  </si>
  <si>
    <t>Canyon Ferry-3</t>
  </si>
  <si>
    <t>Canyon_Springs</t>
  </si>
  <si>
    <t>Canyon Springs-1</t>
  </si>
  <si>
    <t>CapeScott1</t>
  </si>
  <si>
    <t>Cape Scott (formerly Knob Hill Wind)-_IPP-CSS1</t>
  </si>
  <si>
    <t>CapeScott2</t>
  </si>
  <si>
    <t>Cape Scott (formerly Knob Hill Wind)-_IPP-CSS2</t>
  </si>
  <si>
    <t>CapeScott3</t>
  </si>
  <si>
    <t>Cape Scott (formerly Knob Hill Wind)-_IPP-CSS3</t>
  </si>
  <si>
    <t>CapeScott4</t>
  </si>
  <si>
    <t>Cape Scott (formerly Knob Hill Wind)-_IPP-CSS4</t>
  </si>
  <si>
    <t>CapeScott5</t>
  </si>
  <si>
    <t>Cape Scott (formerly Knob Hill Wind)-_IPP-CSS5</t>
  </si>
  <si>
    <t>CargillB6Bio1</t>
  </si>
  <si>
    <t>Cargill B6 Biofactory-1</t>
  </si>
  <si>
    <t>CargillB6Bio2</t>
  </si>
  <si>
    <t>Cargill B6 Biofactory-2</t>
  </si>
  <si>
    <t>CargillDryCreekBio1</t>
  </si>
  <si>
    <t>Cargill Dry Creek Biofactory-GS1</t>
  </si>
  <si>
    <t>CargillDryCreekBio2</t>
  </si>
  <si>
    <t>Cargill Dry Creek Biofactory-GS2</t>
  </si>
  <si>
    <t>CargillDryCreekBio3</t>
  </si>
  <si>
    <t>Cargill Dry Creek Biofactory-GS3</t>
  </si>
  <si>
    <t>CariboPulpPaper1</t>
  </si>
  <si>
    <t>Cariboo Pulp &amp; Paper-1|CBP-13-1</t>
  </si>
  <si>
    <t>CariboPulpPaper2</t>
  </si>
  <si>
    <t>Cariboo Pulp &amp; Paper-2|CBP-13-2</t>
  </si>
  <si>
    <t>Carmen_Smith_1</t>
  </si>
  <si>
    <t>Carmen Smith-1</t>
  </si>
  <si>
    <t>Carmen_Smith_2</t>
  </si>
  <si>
    <t>Carmen Smith-2</t>
  </si>
  <si>
    <t>Carmen_Smith_3</t>
  </si>
  <si>
    <t>Carmen Smith-3</t>
  </si>
  <si>
    <t>CarmonCreekCC1</t>
  </si>
  <si>
    <t>Shell Carmon Creek 1</t>
  </si>
  <si>
    <t>CarmonCreekCC2</t>
  </si>
  <si>
    <t>Shell Carmon Creek 2</t>
  </si>
  <si>
    <t>CarmonCreekCC3</t>
  </si>
  <si>
    <t>Shell Carmon Creek 3</t>
  </si>
  <si>
    <t>Carousel Wind</t>
  </si>
  <si>
    <t>Carousel_Wind</t>
  </si>
  <si>
    <t>Carousel Wind Farm (Kit Carson) CW1</t>
  </si>
  <si>
    <t>Carsela1_1</t>
  </si>
  <si>
    <t>Carsela1-1</t>
  </si>
  <si>
    <t>Carsela2_2</t>
  </si>
  <si>
    <t>Carsela2-2</t>
  </si>
  <si>
    <t>Carson Ice CC</t>
  </si>
  <si>
    <t>Carson_Ice_CC</t>
  </si>
  <si>
    <t>Carson Ice Cogen (Total CC Plant)</t>
  </si>
  <si>
    <t>BANC_CCGT</t>
  </si>
  <si>
    <t>Carson Ice Peaker</t>
  </si>
  <si>
    <t>Carson_Ice_Peaker</t>
  </si>
  <si>
    <t>Carson Ice Cogeneration CT CCCT</t>
  </si>
  <si>
    <t>CarsonCreek_1</t>
  </si>
  <si>
    <t>Pengrowth Carson Creek 1</t>
  </si>
  <si>
    <t>CartyGenStaCC-Total</t>
  </si>
  <si>
    <t>CartyGenStaCC_Total</t>
  </si>
  <si>
    <t>Carty Generating Station Total CC Plant</t>
  </si>
  <si>
    <t>Casa Mesa Wind</t>
  </si>
  <si>
    <t>Casa_Mesa_Wind</t>
  </si>
  <si>
    <t>EL_CABO_1</t>
  </si>
  <si>
    <t>Cascade1_1</t>
  </si>
  <si>
    <t>Cascade1-1</t>
  </si>
  <si>
    <t>Cascade2_2</t>
  </si>
  <si>
    <t>Cascade2-2</t>
  </si>
  <si>
    <t>Cascade_ID_1</t>
  </si>
  <si>
    <t>Cascade (Idaho)-1</t>
  </si>
  <si>
    <t>Cascade_ID_2</t>
  </si>
  <si>
    <t>Cascade (Idaho)-2</t>
  </si>
  <si>
    <t>Casper_Wind</t>
  </si>
  <si>
    <t>Casper Wind Farm-CWGT</t>
  </si>
  <si>
    <t>CassiaGulch</t>
  </si>
  <si>
    <t>Cassia Gulch Wind Park LLC-1</t>
  </si>
  <si>
    <t>CassiaWind</t>
  </si>
  <si>
    <t>Cassia Wind Farm LLC-1</t>
  </si>
  <si>
    <t>Castaic 1</t>
  </si>
  <si>
    <t>Castaic_1</t>
  </si>
  <si>
    <t>LDWP_Pumped_Hydro</t>
  </si>
  <si>
    <t>Castaic 2</t>
  </si>
  <si>
    <t>Castaic_2</t>
  </si>
  <si>
    <t>Castaic 3</t>
  </si>
  <si>
    <t>Castaic_3</t>
  </si>
  <si>
    <t>Castaic 4</t>
  </si>
  <si>
    <t>Castaic_4</t>
  </si>
  <si>
    <t>Castaic 5</t>
  </si>
  <si>
    <t>Castaic_5</t>
  </si>
  <si>
    <t>Castaic 6</t>
  </si>
  <si>
    <t>Castaic_6</t>
  </si>
  <si>
    <t>Castaic 7</t>
  </si>
  <si>
    <t>Castaic_7</t>
  </si>
  <si>
    <t>Castaic Hydro 7</t>
  </si>
  <si>
    <t>Castle_Creek1</t>
  </si>
  <si>
    <t>Castle Creek (formerly Benjamin Creek)-1_IPP-CSL</t>
  </si>
  <si>
    <t>Castle_Creek2</t>
  </si>
  <si>
    <t>Castle Creek (formerly Benjamin Creek)-2_IPP-CSL</t>
  </si>
  <si>
    <t>CastlerockG1_1</t>
  </si>
  <si>
    <t>CastlerockG1-1</t>
  </si>
  <si>
    <t>CavalierCC-Total</t>
  </si>
  <si>
    <t>CavalierCC_Total</t>
  </si>
  <si>
    <t>CavalierCC (Total CC Plant)</t>
  </si>
  <si>
    <t>Cedar Creek 1A</t>
  </si>
  <si>
    <t>Cedar_Creek_1A</t>
  </si>
  <si>
    <t>Cedar Creek Wind Project 1A</t>
  </si>
  <si>
    <t>Cedar Creek 1B</t>
  </si>
  <si>
    <t>Cedar_Creek_1B</t>
  </si>
  <si>
    <t>Cedar Creek Wind Project 1B</t>
  </si>
  <si>
    <t>Cedar Creek 2A</t>
  </si>
  <si>
    <t>Cedar_Creek_2A</t>
  </si>
  <si>
    <t>Cedar Creek Wind II 1A</t>
  </si>
  <si>
    <t>Cedar Creek 2B</t>
  </si>
  <si>
    <t>Cedar_Creek_2B</t>
  </si>
  <si>
    <t>Cedar Creek Wind II 1B</t>
  </si>
  <si>
    <t>Cedar Point</t>
  </si>
  <si>
    <t>Cedar_Point</t>
  </si>
  <si>
    <t>Cedar Point Wind Farm 1-139</t>
  </si>
  <si>
    <t>Cedar_Draw_1</t>
  </si>
  <si>
    <t>Cedar Draw-1</t>
  </si>
  <si>
    <t>Cedar_Falls_5</t>
  </si>
  <si>
    <t>Cedar Falls-5</t>
  </si>
  <si>
    <t>Cedar_Falls_6</t>
  </si>
  <si>
    <t>Cedar Falls-6</t>
  </si>
  <si>
    <t>Cedar_Road_LFG</t>
  </si>
  <si>
    <t>Cedar Road LFG Inc.-1_Cedar Road LFG Inc.-1_IPP-NLG</t>
  </si>
  <si>
    <t>Celgar_1</t>
  </si>
  <si>
    <t>Celgar-1_Celgar-1_FBC-CEL</t>
  </si>
  <si>
    <t>Celgar_2</t>
  </si>
  <si>
    <t>Celgar-2_Celgar-2_FBC-CEL</t>
  </si>
  <si>
    <t>Centralia1</t>
  </si>
  <si>
    <t>Transalta Centralia Generation-1</t>
  </si>
  <si>
    <t>Centralia2</t>
  </si>
  <si>
    <t>Transalta Centralia Generation-2</t>
  </si>
  <si>
    <t>CerroPrieto1-1</t>
  </si>
  <si>
    <t>CerroPrieto1_1</t>
  </si>
  <si>
    <t>Cerro Prieto I-1</t>
  </si>
  <si>
    <t>CAISO_Geothermal</t>
  </si>
  <si>
    <t>CerroPrieto1-2</t>
  </si>
  <si>
    <t>CerroPrieto1_2</t>
  </si>
  <si>
    <t>Cerro Prieto I-2</t>
  </si>
  <si>
    <t>CerroPrieto1-3</t>
  </si>
  <si>
    <t>CerroPrieto1_3</t>
  </si>
  <si>
    <t>Cerro Prieto I-3</t>
  </si>
  <si>
    <t>CerroPrieto1-4</t>
  </si>
  <si>
    <t>CerroPrieto1_4</t>
  </si>
  <si>
    <t>Cerro Prieto I-4</t>
  </si>
  <si>
    <t>CerroPrieto1-5</t>
  </si>
  <si>
    <t>CerroPrieto1_5</t>
  </si>
  <si>
    <t>Cerro Prieto I-5</t>
  </si>
  <si>
    <t>Excluded_Geothermal</t>
  </si>
  <si>
    <t>CerroPrieto2-1</t>
  </si>
  <si>
    <t>CerroPrieto2_1</t>
  </si>
  <si>
    <t>Cerro Prieto II-1</t>
  </si>
  <si>
    <t>CerroPrieto2-2</t>
  </si>
  <si>
    <t>CerroPrieto2_2</t>
  </si>
  <si>
    <t>Cerro Prieto II-2</t>
  </si>
  <si>
    <t>CerroPrieto3-1</t>
  </si>
  <si>
    <t>CerroPrieto3_1</t>
  </si>
  <si>
    <t>Cerro Prieto III-1</t>
  </si>
  <si>
    <t>CerroPrieto3-2</t>
  </si>
  <si>
    <t>CerroPrieto3_2</t>
  </si>
  <si>
    <t>Cerro Prieto III-2</t>
  </si>
  <si>
    <t>CerroPrieto4-1</t>
  </si>
  <si>
    <t>CerroPrieto4_1</t>
  </si>
  <si>
    <t>Cerro Prieto IV-1</t>
  </si>
  <si>
    <t>CerroPrieto4-2</t>
  </si>
  <si>
    <t>CerroPrieto4_2</t>
  </si>
  <si>
    <t>Cerro Prieto IV-2</t>
  </si>
  <si>
    <t>CerroPrieto4-3</t>
  </si>
  <si>
    <t>CerroPrieto4_3</t>
  </si>
  <si>
    <t>Cerro Prieto IV-3</t>
  </si>
  <si>
    <t>CerroPrieto4-4</t>
  </si>
  <si>
    <t>CerroPrieto4_4</t>
  </si>
  <si>
    <t>Cerro Prieto IV-4</t>
  </si>
  <si>
    <t>CerroPrieto5-1</t>
  </si>
  <si>
    <t>CerroPrieto5_1</t>
  </si>
  <si>
    <t>Cerro Prieto V-1</t>
  </si>
  <si>
    <t>CerroPrietoPV</t>
  </si>
  <si>
    <t>Planta Fotovoltaica Cerro Prieto-1</t>
  </si>
  <si>
    <t>Chandler 1-2</t>
  </si>
  <si>
    <t>Chandler_1_2</t>
  </si>
  <si>
    <t>Chandler-1 and 2</t>
  </si>
  <si>
    <t>Cheakamus_1</t>
  </si>
  <si>
    <t>Cheakamus-1_Cheakamus-1_BCH-CMS</t>
  </si>
  <si>
    <t>Cheakamus_2</t>
  </si>
  <si>
    <t>Cheakamus-2_Cheakamus-2_BCH-CMS</t>
  </si>
  <si>
    <t>ChehalisCC-Total</t>
  </si>
  <si>
    <t>ChehalisCC_Total</t>
  </si>
  <si>
    <t>ChehalisCC (Total CC Plant)</t>
  </si>
  <si>
    <t>Chelan_A_1</t>
  </si>
  <si>
    <t>Chelan-A-1</t>
  </si>
  <si>
    <t>CHPD</t>
  </si>
  <si>
    <t>Chelan County Public Utility District</t>
  </si>
  <si>
    <t>Chelan_A_2</t>
  </si>
  <si>
    <t>Chelan-A-2</t>
  </si>
  <si>
    <t>Cherokee 4 Coal</t>
  </si>
  <si>
    <t>Cherokee_4_Coal</t>
  </si>
  <si>
    <t>Cherokee-4</t>
  </si>
  <si>
    <t>Cherokee CC</t>
  </si>
  <si>
    <t>Cherokee_CC</t>
  </si>
  <si>
    <t>CherokeeCC (Total CC Plant)</t>
  </si>
  <si>
    <t>Chetwynd_Bio1</t>
  </si>
  <si>
    <t>Chetwynd Biomass-1_Chetwynd Biomass-1_IPP-CIB</t>
  </si>
  <si>
    <t>Cheyenne Prairie 1CC</t>
  </si>
  <si>
    <t>Cheyenne_Prairie_1CC</t>
  </si>
  <si>
    <t>CheyennePrairieCC (Total CC Plant)</t>
  </si>
  <si>
    <t>Cheyenne Prairie 2-1</t>
  </si>
  <si>
    <t>Cheyenne_Prairie_2_1</t>
  </si>
  <si>
    <t>Cheyenne Prairie Gas CT Plant 02A</t>
  </si>
  <si>
    <t>Cheyenne Prairie 3CC</t>
  </si>
  <si>
    <t>Cheyenne_Prairie_3CC</t>
  </si>
  <si>
    <t>Cheyenne Prairie Generating Station-03A</t>
  </si>
  <si>
    <t>Chickwat_1</t>
  </si>
  <si>
    <t>Chickwat-1_Chickwat-1_IPP-CKW</t>
  </si>
  <si>
    <t>Chief Joseph</t>
  </si>
  <si>
    <t>Chief_Joseph</t>
  </si>
  <si>
    <t>Chief Joseph-1</t>
  </si>
  <si>
    <t>ChinChute_Hydro</t>
  </si>
  <si>
    <t>ChinChute-1</t>
  </si>
  <si>
    <t>ChinChute_Wind</t>
  </si>
  <si>
    <t>ChinChute Wind-1</t>
  </si>
  <si>
    <t>China_Creek_1</t>
  </si>
  <si>
    <t>China Creek-1_China Creek-1_IPP-CHI</t>
  </si>
  <si>
    <t>China_Creek_2</t>
  </si>
  <si>
    <t>China Creek-2_China Creek-2_IPP-CHI</t>
  </si>
  <si>
    <t>Cholla 1</t>
  </si>
  <si>
    <t>Cholla_1</t>
  </si>
  <si>
    <t>Cholla 3</t>
  </si>
  <si>
    <t>Cholla_3</t>
  </si>
  <si>
    <t>Cholla_4</t>
  </si>
  <si>
    <t>Cholla-4</t>
  </si>
  <si>
    <t>ChristmasValley2</t>
  </si>
  <si>
    <t>Christmas Valley Solar II-PV(500)</t>
  </si>
  <si>
    <t>Cimarron Solar</t>
  </si>
  <si>
    <t>Cimarron_Solar</t>
  </si>
  <si>
    <t>Cimarron Solar|Southern Turner Cimarron I Solar CIM1</t>
  </si>
  <si>
    <t>Cipres1</t>
  </si>
  <si>
    <t>Cipres-1</t>
  </si>
  <si>
    <t>Clark 11</t>
  </si>
  <si>
    <t>Clark_11</t>
  </si>
  <si>
    <t>Clark CT 11</t>
  </si>
  <si>
    <t>Clark 12</t>
  </si>
  <si>
    <t>Clark_12</t>
  </si>
  <si>
    <t>Clark CT 12</t>
  </si>
  <si>
    <t>Clark 13</t>
  </si>
  <si>
    <t>Clark_13</t>
  </si>
  <si>
    <t>Clark CT 13</t>
  </si>
  <si>
    <t>Clark 14</t>
  </si>
  <si>
    <t>Clark_14</t>
  </si>
  <si>
    <t>Clark CT 14</t>
  </si>
  <si>
    <t>Clark 15</t>
  </si>
  <si>
    <t>Clark_15</t>
  </si>
  <si>
    <t>Clark CT 15</t>
  </si>
  <si>
    <t>Clark 16</t>
  </si>
  <si>
    <t>Clark_16</t>
  </si>
  <si>
    <t>Clark CT 16</t>
  </si>
  <si>
    <t>Clark 17</t>
  </si>
  <si>
    <t>Clark_17</t>
  </si>
  <si>
    <t>Clark CT 17</t>
  </si>
  <si>
    <t>Clark 18</t>
  </si>
  <si>
    <t>Clark_18</t>
  </si>
  <si>
    <t>Clark CT 18</t>
  </si>
  <si>
    <t>Clark 19</t>
  </si>
  <si>
    <t>Clark_19</t>
  </si>
  <si>
    <t>Clark CT 19</t>
  </si>
  <si>
    <t>Clark 20</t>
  </si>
  <si>
    <t>Clark_20</t>
  </si>
  <si>
    <t>Clark CT 20</t>
  </si>
  <si>
    <t>Clark 21</t>
  </si>
  <si>
    <t>Clark_21</t>
  </si>
  <si>
    <t>Clark CT 21</t>
  </si>
  <si>
    <t>Clark 22</t>
  </si>
  <si>
    <t>Clark_22</t>
  </si>
  <si>
    <t>Clark CT 22</t>
  </si>
  <si>
    <t>Clark 4</t>
  </si>
  <si>
    <t>Clark_4</t>
  </si>
  <si>
    <t>Clark-GT4</t>
  </si>
  <si>
    <t>Clark CC1</t>
  </si>
  <si>
    <t>Clark_CC1</t>
  </si>
  <si>
    <t>ClarkCC1 (Total CC Plant)</t>
  </si>
  <si>
    <t>Clark CC2</t>
  </si>
  <si>
    <t>Clark_CC2</t>
  </si>
  <si>
    <t>ClarkCC2 (Total CC Plant)</t>
  </si>
  <si>
    <t>Clark Mountain 3</t>
  </si>
  <si>
    <t>Clark_Mountain_3</t>
  </si>
  <si>
    <t>Tracy (Clark Mountain) GT3</t>
  </si>
  <si>
    <t>Clark Mountain 4</t>
  </si>
  <si>
    <t>Clark_Mountain_4</t>
  </si>
  <si>
    <t>Tracy (Clark Mountain) GT4</t>
  </si>
  <si>
    <t>Clark Solar 1</t>
  </si>
  <si>
    <t>Clark_Solar_1</t>
  </si>
  <si>
    <t>Clark Solar 2</t>
  </si>
  <si>
    <t>Clark_Solar_2</t>
  </si>
  <si>
    <t>Clark Solar 3</t>
  </si>
  <si>
    <t>Clark_Solar_3</t>
  </si>
  <si>
    <t>Clark Solar 4</t>
  </si>
  <si>
    <t>Clark_Solar_4</t>
  </si>
  <si>
    <t>Clark_Canyon</t>
  </si>
  <si>
    <t>Clark Canyon Dam-1</t>
  </si>
  <si>
    <t>Clear_Lake_ID</t>
  </si>
  <si>
    <t>Clear Lake-1</t>
  </si>
  <si>
    <t>Clearwater1</t>
  </si>
  <si>
    <t>Clearwater 1-1</t>
  </si>
  <si>
    <t>Clearwater2</t>
  </si>
  <si>
    <t>Clearwater 2-1</t>
  </si>
  <si>
    <t>ClearwaterPaper3</t>
  </si>
  <si>
    <t>Clearwater Paper IPP Lewiston-GEN3</t>
  </si>
  <si>
    <t>ClearwaterPaper4</t>
  </si>
  <si>
    <t>Clearwater Paper IPP Lewiston-GEN4</t>
  </si>
  <si>
    <t>Cloverbar_GT1</t>
  </si>
  <si>
    <t>Cloverbar GT1-1</t>
  </si>
  <si>
    <t>Cloverbar_GT2</t>
  </si>
  <si>
    <t>Cloverbar GT2-2</t>
  </si>
  <si>
    <t>Cloverbar_GT3</t>
  </si>
  <si>
    <t>Cloverbar GT3-3</t>
  </si>
  <si>
    <t>Clowhom_1</t>
  </si>
  <si>
    <t>Clowhom-1_Clowhom-1_BCH-COM</t>
  </si>
  <si>
    <t>ClrSpringsTrout</t>
  </si>
  <si>
    <t>Clear Springs Trout-1</t>
  </si>
  <si>
    <t>ClrwatrFishHtch</t>
  </si>
  <si>
    <t>Dworshak_Clearwater Fish Hatchery-HY1</t>
  </si>
  <si>
    <t>CoGen2DRJohnson</t>
  </si>
  <si>
    <t>D.R.JohnsonLumber_Co-Gen II LLC-GEN1</t>
  </si>
  <si>
    <t>Coachella 1</t>
  </si>
  <si>
    <t>Coachella_1</t>
  </si>
  <si>
    <t>Imperial Irrigation District</t>
  </si>
  <si>
    <t>IID_Peaker</t>
  </si>
  <si>
    <t>Coachella 2</t>
  </si>
  <si>
    <t>Coachella_2</t>
  </si>
  <si>
    <t>Coachella 3</t>
  </si>
  <si>
    <t>Coachella_3</t>
  </si>
  <si>
    <t>Coachella 4</t>
  </si>
  <si>
    <t>Coachella_4</t>
  </si>
  <si>
    <t>Coachella Battery</t>
  </si>
  <si>
    <t>Coachella_Battery</t>
  </si>
  <si>
    <t>Coachella Battery Storage Project 1|BATTERY ENERGY STORAGE SYSTEM IID</t>
  </si>
  <si>
    <t>ES-4HR-Generic</t>
  </si>
  <si>
    <t>Battery_</t>
  </si>
  <si>
    <t>Battery Storage</t>
  </si>
  <si>
    <t>IID_Li_Battery</t>
  </si>
  <si>
    <t>Coastal_Energy</t>
  </si>
  <si>
    <t>Coastal Energy Project-1</t>
  </si>
  <si>
    <t>Cochrane_COC1</t>
  </si>
  <si>
    <t>Cochrane-COC1</t>
  </si>
  <si>
    <t>Cochrane_COC2</t>
  </si>
  <si>
    <t>Cochrane-COC2</t>
  </si>
  <si>
    <t>Coffin_Butte_1</t>
  </si>
  <si>
    <t>Coffin Butte-1</t>
  </si>
  <si>
    <t>Coffin_Butte_2</t>
  </si>
  <si>
    <t>Coffin Butte-2</t>
  </si>
  <si>
    <t>Coffin_Butte_3</t>
  </si>
  <si>
    <t>Coffin Butte-3</t>
  </si>
  <si>
    <t>Coffin_Butte_4</t>
  </si>
  <si>
    <t>Coffin Butte-4</t>
  </si>
  <si>
    <t>Coffin_Butte_5</t>
  </si>
  <si>
    <t>Coffin Butte-5</t>
  </si>
  <si>
    <t>Cogentrix</t>
  </si>
  <si>
    <t>Alamosa Solar Generating Project-Cogentrix 1|Cogentrix of Alamosa-1</t>
  </si>
  <si>
    <t>Cold_Springs</t>
  </si>
  <si>
    <t>Cold Springs Windfarm-1</t>
  </si>
  <si>
    <t>Colstrip_1</t>
  </si>
  <si>
    <t>Colstrip-1</t>
  </si>
  <si>
    <t>Colstrip_2</t>
  </si>
  <si>
    <t>Colstrip-2</t>
  </si>
  <si>
    <t>Colstrip_3</t>
  </si>
  <si>
    <t>Colstrip-3</t>
  </si>
  <si>
    <t>Colstrip_4</t>
  </si>
  <si>
    <t>Colstrip-4</t>
  </si>
  <si>
    <t>Colstrip_Energy</t>
  </si>
  <si>
    <t>Colstrip Energy LP-GEN1</t>
  </si>
  <si>
    <t>Columbia2</t>
  </si>
  <si>
    <t>Columbia Generating Station-2</t>
  </si>
  <si>
    <t>Columbia_Ridge1</t>
  </si>
  <si>
    <t>Waste Management Columbia Ridge LFGTE-GEN1</t>
  </si>
  <si>
    <t>SW_Biomass</t>
  </si>
  <si>
    <t>Columbia_Ridge2</t>
  </si>
  <si>
    <t>Waste Management Columbia Ridge LFGTE-GEN2</t>
  </si>
  <si>
    <t>Columbia_Ridge4</t>
  </si>
  <si>
    <t>Waste Management Columbia Ridge LFGTE-GEN4</t>
  </si>
  <si>
    <t>Columbia_Ridge5</t>
  </si>
  <si>
    <t>Waste Management Columbia Ridge LFGTE-GEN5</t>
  </si>
  <si>
    <t>Columbia_Ridge6</t>
  </si>
  <si>
    <t>Waste Management Columbia Ridge LFGTE-GEN6</t>
  </si>
  <si>
    <t>Columbia_Ridge7</t>
  </si>
  <si>
    <t>Waste Management Columbia Ridge LFGTE-GEN7</t>
  </si>
  <si>
    <t>Columbia_Ridge8</t>
  </si>
  <si>
    <t>Waste Management Columbia Ridge LFGTE-GEN8</t>
  </si>
  <si>
    <t>Comanche 1</t>
  </si>
  <si>
    <t>Comanche_1</t>
  </si>
  <si>
    <t>Comanche 2</t>
  </si>
  <si>
    <t>Comanche_2</t>
  </si>
  <si>
    <t>Comanche 3</t>
  </si>
  <si>
    <t>Comanche_3</t>
  </si>
  <si>
    <t>Comanche-3</t>
  </si>
  <si>
    <t>Comanche Solar</t>
  </si>
  <si>
    <t>Comanche_Solar</t>
  </si>
  <si>
    <t>Comanche Solar Project COMCH</t>
  </si>
  <si>
    <t>Combine_Hills</t>
  </si>
  <si>
    <t>Combine Hills I-1</t>
  </si>
  <si>
    <t>Condon Wind</t>
  </si>
  <si>
    <t>Condon_Wind</t>
  </si>
  <si>
    <t>Condon Windpower LLC-GEN1 &amp; GEN2</t>
  </si>
  <si>
    <t>Conifex_Green</t>
  </si>
  <si>
    <t>Conifex Green Energy-1_Conifex Green Energy-1_IPP-FFI</t>
  </si>
  <si>
    <t>Conklin</t>
  </si>
  <si>
    <t>Conklin GT1-1</t>
  </si>
  <si>
    <t>Control Gorge 1</t>
  </si>
  <si>
    <t>Control_Gorge_1</t>
  </si>
  <si>
    <t>Coolidge 01</t>
  </si>
  <si>
    <t>Coolidge_01</t>
  </si>
  <si>
    <t>Coolidge Generation Station-1</t>
  </si>
  <si>
    <t>Coolidge 02</t>
  </si>
  <si>
    <t>Coolidge_02</t>
  </si>
  <si>
    <t>Coolidge Generating Station 2</t>
  </si>
  <si>
    <t>Coolidge 03</t>
  </si>
  <si>
    <t>Coolidge_03</t>
  </si>
  <si>
    <t>Coolidge Generating Station 3</t>
  </si>
  <si>
    <t>Coolidge 04</t>
  </si>
  <si>
    <t>Coolidge_04</t>
  </si>
  <si>
    <t>Coolidge Generating Station 4</t>
  </si>
  <si>
    <t>Coolidge 05</t>
  </si>
  <si>
    <t>Coolidge_05</t>
  </si>
  <si>
    <t>Coolidge Generating Station 5</t>
  </si>
  <si>
    <t>Coolidge 06</t>
  </si>
  <si>
    <t>Coolidge_06</t>
  </si>
  <si>
    <t>Coolidge Generating Station 6</t>
  </si>
  <si>
    <t>Coolidge 07</t>
  </si>
  <si>
    <t>Coolidge_07</t>
  </si>
  <si>
    <t>Coolidge Generating Station 7</t>
  </si>
  <si>
    <t>Coolidge 08</t>
  </si>
  <si>
    <t>Coolidge_08</t>
  </si>
  <si>
    <t>Coolidge Generating Station 8</t>
  </si>
  <si>
    <t>Coolidge 09</t>
  </si>
  <si>
    <t>Coolidge_09</t>
  </si>
  <si>
    <t>Coolidge Generating Station 9</t>
  </si>
  <si>
    <t>Coolidge 10</t>
  </si>
  <si>
    <t>Coolidge_10</t>
  </si>
  <si>
    <t>Coolidge Generating Station 10</t>
  </si>
  <si>
    <t>Coolidge 11</t>
  </si>
  <si>
    <t>Coolidge_11</t>
  </si>
  <si>
    <t>Coolidge Generating Station 11</t>
  </si>
  <si>
    <t>Coolidge 12</t>
  </si>
  <si>
    <t>Coolidge_12</t>
  </si>
  <si>
    <t>Coolidge Generating Station 12</t>
  </si>
  <si>
    <t>Copco1-1</t>
  </si>
  <si>
    <t>Copco1_1</t>
  </si>
  <si>
    <t>Copco 1-1</t>
  </si>
  <si>
    <t>Copco1-2</t>
  </si>
  <si>
    <t>Copco1_2</t>
  </si>
  <si>
    <t>Copco 1-2</t>
  </si>
  <si>
    <t>Copco_2_1</t>
  </si>
  <si>
    <t>Copco 2-1</t>
  </si>
  <si>
    <t>Copco_2_2</t>
  </si>
  <si>
    <t>Copco 2-2</t>
  </si>
  <si>
    <t>Copper Crossing 1</t>
  </si>
  <si>
    <t>Copper_Crossing_1</t>
  </si>
  <si>
    <t>Copper Crossing Gen Station (Abel Peaking) CCGS1-5 1</t>
  </si>
  <si>
    <t>Copper Crossing 2</t>
  </si>
  <si>
    <t>Copper_Crossing_2</t>
  </si>
  <si>
    <t>Copper Crossing Gen Station (Abel Peaking) CCGS1-5 2</t>
  </si>
  <si>
    <t>Copper Crossing 3</t>
  </si>
  <si>
    <t>Copper_Crossing_3</t>
  </si>
  <si>
    <t>Copper Crossing Gen Station (Abel Peaking) CCGS1-5 3</t>
  </si>
  <si>
    <t>Copper Crossing 4</t>
  </si>
  <si>
    <t>Copper_Crossing_4</t>
  </si>
  <si>
    <t>Copper Crossing Gen Station (Abel Peaking) CCGS1-5 4</t>
  </si>
  <si>
    <t>Copper Crossing 5</t>
  </si>
  <si>
    <t>Copper_Crossing_5</t>
  </si>
  <si>
    <t>Copper Crossing Gen Station (Abel Peaking) CCGS1-5 5</t>
  </si>
  <si>
    <t>Copper Crossing 6</t>
  </si>
  <si>
    <t>Copper_Crossing_6</t>
  </si>
  <si>
    <t>Copper Crossing Gen Station (Abel Peaking) CCGS1-5 6</t>
  </si>
  <si>
    <t>Copper Crossing 7</t>
  </si>
  <si>
    <t>Copper_Crossing_7</t>
  </si>
  <si>
    <t>Copper Crossing Gen Station (Abel Peaking) CCGS1-5 7</t>
  </si>
  <si>
    <t>Copper Crossing 8</t>
  </si>
  <si>
    <t>Copper_Crossing_8</t>
  </si>
  <si>
    <t>Copper Crossing Gen Station (Abel Peaking) CCGS1-5 8</t>
  </si>
  <si>
    <t>Copper Crossing 9</t>
  </si>
  <si>
    <t>Copper_Crossing_9</t>
  </si>
  <si>
    <t>Copper Crossing Gen Station (Abel Peaking) CCGS1-5 9</t>
  </si>
  <si>
    <t>Copper Mountain 3-01</t>
  </si>
  <si>
    <t>Copper_Mountain_3_01</t>
  </si>
  <si>
    <t>Copper Mountain Solar III 1</t>
  </si>
  <si>
    <t>Copper Mountain 3-02</t>
  </si>
  <si>
    <t>Copper_Mountain_3_02</t>
  </si>
  <si>
    <t>Copper Mountain Solar III 2</t>
  </si>
  <si>
    <t>Copper Mountain 3-03</t>
  </si>
  <si>
    <t>Copper_Mountain_3_03</t>
  </si>
  <si>
    <t>Copper Mountain Solar III 3</t>
  </si>
  <si>
    <t>Copper Mountain 3-04</t>
  </si>
  <si>
    <t>Copper_Mountain_3_04</t>
  </si>
  <si>
    <t>Copper Mountain Solar III 4</t>
  </si>
  <si>
    <t>Copper Mountain 3-05</t>
  </si>
  <si>
    <t>Copper_Mountain_3_05</t>
  </si>
  <si>
    <t>Copper Mountain 3-5</t>
  </si>
  <si>
    <t>Copper Mountain 3-06</t>
  </si>
  <si>
    <t>Copper_Mountain_3_06</t>
  </si>
  <si>
    <t>Copper Mountain Solar III 6</t>
  </si>
  <si>
    <t>Copper Mountain 3-07</t>
  </si>
  <si>
    <t>Copper_Mountain_3_07</t>
  </si>
  <si>
    <t>Copper Mountain Solar III 7</t>
  </si>
  <si>
    <t>Copper Mountain 3-08</t>
  </si>
  <si>
    <t>Copper_Mountain_3_08</t>
  </si>
  <si>
    <t>Copper Mountain Solar III 8</t>
  </si>
  <si>
    <t>Copper Mountain 3-09</t>
  </si>
  <si>
    <t>Copper_Mountain_3_09</t>
  </si>
  <si>
    <t>Copper Mountain Solar III 9</t>
  </si>
  <si>
    <t>Copper Mountain 3-10</t>
  </si>
  <si>
    <t>Copper_Mountain_3_10</t>
  </si>
  <si>
    <t>Copper Mountain Solar III 10</t>
  </si>
  <si>
    <t>Copper_1</t>
  </si>
  <si>
    <t>Copper-1</t>
  </si>
  <si>
    <t>Cordova FIR Solar</t>
  </si>
  <si>
    <t>Cordova_FIR_Solar</t>
  </si>
  <si>
    <t>Cordova Solar</t>
  </si>
  <si>
    <t>BANC_Solar</t>
  </si>
  <si>
    <t>Coronado CO1</t>
  </si>
  <si>
    <t>Coronado_CO1</t>
  </si>
  <si>
    <t>Coronado CO2</t>
  </si>
  <si>
    <t>Coronado_CO2</t>
  </si>
  <si>
    <t>Corra_Linn_1</t>
  </si>
  <si>
    <t>Corra Linn-1_Corra Linn-1_FBC-COR</t>
  </si>
  <si>
    <t>Corra_Linn_2</t>
  </si>
  <si>
    <t>Corra Linn-2_Corra Linn-2_FBC-COR</t>
  </si>
  <si>
    <t>Corra_Linn_3</t>
  </si>
  <si>
    <t>Corra Linn-3_Corra Linn-3_FBC-COR</t>
  </si>
  <si>
    <t>Cosmo 1-2</t>
  </si>
  <si>
    <t>Cosmo_1_2</t>
  </si>
  <si>
    <t>Cosmo Specialty Fibers Plant-TG1</t>
  </si>
  <si>
    <t>Cosumnes CC</t>
  </si>
  <si>
    <t>Cosumnes_CC</t>
  </si>
  <si>
    <t>CosumnesCC (Total CC Plant)</t>
  </si>
  <si>
    <t>Cottonwood 1</t>
  </si>
  <si>
    <t>Cottonwood_1</t>
  </si>
  <si>
    <t>Cottonwood 2</t>
  </si>
  <si>
    <t>Cottonwood_2</t>
  </si>
  <si>
    <t>Cougar_1</t>
  </si>
  <si>
    <t>Cougar-1</t>
  </si>
  <si>
    <t>Cougar_2</t>
  </si>
  <si>
    <t>Cougar-2</t>
  </si>
  <si>
    <t>Cowley_Ridge_1</t>
  </si>
  <si>
    <t>Cowley Ridge-1</t>
  </si>
  <si>
    <t>Cowlitz_Falls1</t>
  </si>
  <si>
    <t>Cowlitz Falls-U#1</t>
  </si>
  <si>
    <t>Cowlitz_Falls2</t>
  </si>
  <si>
    <t>Cowlitz Falls-U#2</t>
  </si>
  <si>
    <t>CoyoteSprgCC1-Total</t>
  </si>
  <si>
    <t>CoyoteSprgCC1_Total</t>
  </si>
  <si>
    <t>CoyoteSprngsCC1 (Total CC Plant)</t>
  </si>
  <si>
    <t>CoyoteSprgCC2-Total</t>
  </si>
  <si>
    <t>CoyoteSprgCC2_Total</t>
  </si>
  <si>
    <t>CoyoteSprngsCC2 (Total CC Plant)</t>
  </si>
  <si>
    <t>Coyote_Crest</t>
  </si>
  <si>
    <t>Coyote Crest Wind-WT (47 x 2.5)</t>
  </si>
  <si>
    <t>Craig 1</t>
  </si>
  <si>
    <t>Craig_1</t>
  </si>
  <si>
    <t>Craig 2</t>
  </si>
  <si>
    <t>Craig_2</t>
  </si>
  <si>
    <t>Craig 3</t>
  </si>
  <si>
    <t>Craig_3</t>
  </si>
  <si>
    <t>CranberryCreekPower1</t>
  </si>
  <si>
    <t>Cranberry Creek Power-1_Cranberry Creek Power-1_IPP-SCB</t>
  </si>
  <si>
    <t>CranberryCreekPower2</t>
  </si>
  <si>
    <t>Cranberry Creek Power-2_Cranberry Creek Power-2_IPP-SCB</t>
  </si>
  <si>
    <t>CranberryCreekPower3</t>
  </si>
  <si>
    <t>Cranberry Creek Power-3_Cranberry Creek Power-3_IPP-SCB</t>
  </si>
  <si>
    <t>CranberryCreekPower4</t>
  </si>
  <si>
    <t>Cranberry Creek Exp-4_Cranberry Creek Expansion-4_IPP-SCB</t>
  </si>
  <si>
    <t>Crescent Dunes</t>
  </si>
  <si>
    <t>Crescent_Dunes</t>
  </si>
  <si>
    <t>Crescent Dunes Solar Energy-TSE-1</t>
  </si>
  <si>
    <t>SolarThermal-CSP6</t>
  </si>
  <si>
    <t>SolarThermal_sun</t>
  </si>
  <si>
    <t>Solar_Thermal</t>
  </si>
  <si>
    <t>Crofton</t>
  </si>
  <si>
    <t>Hartland LF-1_Hartland LF-1_IPP-HLG</t>
  </si>
  <si>
    <t>Crowsnest_Pass</t>
  </si>
  <si>
    <t>Crowsnest Pass-1_Crowsnest Pass-1_IPP-CRW</t>
  </si>
  <si>
    <t>Crystal 1</t>
  </si>
  <si>
    <t>Crystal_1</t>
  </si>
  <si>
    <t>CrystalSprings</t>
  </si>
  <si>
    <t>Crystal Springs-GEN1</t>
  </si>
  <si>
    <t>CullitonCreek1</t>
  </si>
  <si>
    <t>Culliton Creek-1_Culliton Creek-1_IPP-CTN</t>
  </si>
  <si>
    <t>CullitonCreek2</t>
  </si>
  <si>
    <t>Culliton Creek-2_Culliton Creek-2_IPP-CTN</t>
  </si>
  <si>
    <t>CurrantCreekCC-Total</t>
  </si>
  <si>
    <t>CurrantCreekCC_Total</t>
  </si>
  <si>
    <t>CurrantCreekCC (Total CC Plant)</t>
  </si>
  <si>
    <t>Curry_Cattle</t>
  </si>
  <si>
    <t>Curry Cattle Company-1</t>
  </si>
  <si>
    <t>Cushman1-21</t>
  </si>
  <si>
    <t>Cushman1_21</t>
  </si>
  <si>
    <t>Cushman 1-21</t>
  </si>
  <si>
    <t>Cushman1-22</t>
  </si>
  <si>
    <t>Cushman1_22</t>
  </si>
  <si>
    <t>Cushman 1-22</t>
  </si>
  <si>
    <t>Cushman_2_31</t>
  </si>
  <si>
    <t>Cushman 2-31</t>
  </si>
  <si>
    <t>Cushman_2_32</t>
  </si>
  <si>
    <t>Cushman 2-32</t>
  </si>
  <si>
    <t>Cushman_2_33</t>
  </si>
  <si>
    <t>Cushman 2-33</t>
  </si>
  <si>
    <t>Cutler_1</t>
  </si>
  <si>
    <t>Cutler-1</t>
  </si>
  <si>
    <t>Cutler_2</t>
  </si>
  <si>
    <t>Cutler-2</t>
  </si>
  <si>
    <t>Cypress_Creek_1</t>
  </si>
  <si>
    <t>Cypress Creek-1_Cypress Creek-1_IPP-CCH</t>
  </si>
  <si>
    <t>DCI_Artesia</t>
  </si>
  <si>
    <t>Artesia DC Intertie (Fictional Resource)</t>
  </si>
  <si>
    <t>DCI_Miles_City</t>
  </si>
  <si>
    <t>Miles City DC Intertie (Fictional Resource)-1</t>
  </si>
  <si>
    <t>CAISO_Imports</t>
  </si>
  <si>
    <t>DESRT P2</t>
  </si>
  <si>
    <t>DESRT_P2</t>
  </si>
  <si>
    <t>Desert Peak Geothermal</t>
  </si>
  <si>
    <t>DIXIE M P1</t>
  </si>
  <si>
    <t>DIXIE_M_P1</t>
  </si>
  <si>
    <t>Dixie Meadows Geothermal</t>
  </si>
  <si>
    <t>DIXIE M P12</t>
  </si>
  <si>
    <t>DIXIE_M_P12</t>
  </si>
  <si>
    <t>DVPL_IPP13.8_1</t>
  </si>
  <si>
    <t>DVPL_IPP13_8_1</t>
  </si>
  <si>
    <t>DVPL IPP13.8-1</t>
  </si>
  <si>
    <t>Daishowa_G1_1</t>
  </si>
  <si>
    <t>Daishowa_G1-1</t>
  </si>
  <si>
    <t>Daishowa_G2_2</t>
  </si>
  <si>
    <t>Daishowa_G2-2</t>
  </si>
  <si>
    <t>DallesDamNorthFshwy</t>
  </si>
  <si>
    <t>Dalles Dam North Fishway Project-1</t>
  </si>
  <si>
    <t>Darrington_GEN1</t>
  </si>
  <si>
    <t>Darrington-GEN1</t>
  </si>
  <si>
    <t>Dasque_Middle1</t>
  </si>
  <si>
    <t>Dasque - Middle-1_Dasque - Middle-1_IPP-DSQ</t>
  </si>
  <si>
    <t>Dasque_Middle2</t>
  </si>
  <si>
    <t>Dasque - Middle-2_Dasque - Middle-2_IPP-DSQ</t>
  </si>
  <si>
    <t>Dave_Gates1</t>
  </si>
  <si>
    <t>Dave Gates Generating Station-1</t>
  </si>
  <si>
    <t>Dave_Gates2</t>
  </si>
  <si>
    <t>Dave Gates Generating Station-2</t>
  </si>
  <si>
    <t>Dave_Gates3</t>
  </si>
  <si>
    <t>Dave Gates Generating Station-3</t>
  </si>
  <si>
    <t>Dave_Johnston_1</t>
  </si>
  <si>
    <t>Dave Johnston-1</t>
  </si>
  <si>
    <t>Dave_Johnston_2</t>
  </si>
  <si>
    <t>Dave Johnston-2</t>
  </si>
  <si>
    <t>Dave_Johnston_3</t>
  </si>
  <si>
    <t>Dave Johnston-3</t>
  </si>
  <si>
    <t>Dave_Johnston_4</t>
  </si>
  <si>
    <t>Dave Johnston-4</t>
  </si>
  <si>
    <t>Davis Dam 1</t>
  </si>
  <si>
    <t>Davis_Dam_1</t>
  </si>
  <si>
    <t>Davis Dam 2</t>
  </si>
  <si>
    <t>Davis_Dam_2</t>
  </si>
  <si>
    <t>Davis Dam 3</t>
  </si>
  <si>
    <t>Davis_Dam_3</t>
  </si>
  <si>
    <t>Davis Dam 4</t>
  </si>
  <si>
    <t>Davis_Dam_4</t>
  </si>
  <si>
    <t>Davis Dam 5</t>
  </si>
  <si>
    <t>Davis_Dam_5</t>
  </si>
  <si>
    <t>DeMoss Petrie</t>
  </si>
  <si>
    <t>DeMoss_Petrie</t>
  </si>
  <si>
    <t>DeMoss Petrie CT 2 GT2</t>
  </si>
  <si>
    <t>Del Ranch Company</t>
  </si>
  <si>
    <t>Del_Ranch_Company</t>
  </si>
  <si>
    <t>Del Ranch Company-GEN1</t>
  </si>
  <si>
    <t>Geo-DoubleFlash</t>
  </si>
  <si>
    <t>IID_Geothermal</t>
  </si>
  <si>
    <t>Deming Solar</t>
  </si>
  <si>
    <t>Deming_Solar</t>
  </si>
  <si>
    <t>Deming Solar Energy Center DSEC and HON2</t>
  </si>
  <si>
    <t>Desert Peak 2</t>
  </si>
  <si>
    <t>Desert_Peak_2</t>
  </si>
  <si>
    <t>DesertPeak2_Desert Peak Power Plant-GEN2</t>
  </si>
  <si>
    <t>Desert Power 3</t>
  </si>
  <si>
    <t>Desert_Power_3</t>
  </si>
  <si>
    <t>SALTSEA_13.8_SSU3|Desert Power 3</t>
  </si>
  <si>
    <t>Desert View</t>
  </si>
  <si>
    <t>Desert_View</t>
  </si>
  <si>
    <t>Desert View Power Plant (Mecca) GEN1|Desert View Power-GEN1</t>
  </si>
  <si>
    <t>IID_Biomass</t>
  </si>
  <si>
    <t>DesertBasin CC</t>
  </si>
  <si>
    <t>DesertBasin_CC</t>
  </si>
  <si>
    <t>DesertBasinCC (Total CC Plant)</t>
  </si>
  <si>
    <t>Desert_Meadow</t>
  </si>
  <si>
    <t>Desert Meadow Windfarm-1</t>
  </si>
  <si>
    <t>Detroit_1</t>
  </si>
  <si>
    <t>Detroit-1</t>
  </si>
  <si>
    <t>Detroit_2</t>
  </si>
  <si>
    <t>Detroit-2</t>
  </si>
  <si>
    <t>Dexter_1</t>
  </si>
  <si>
    <t>Dexter-1</t>
  </si>
  <si>
    <t>DiabloHydro_31</t>
  </si>
  <si>
    <t>Diablo-31</t>
  </si>
  <si>
    <t>DiabloHydro_32</t>
  </si>
  <si>
    <t>Diablo-32</t>
  </si>
  <si>
    <t>Dickson_Dam1</t>
  </si>
  <si>
    <t>Dickson Dam IPP 1-1</t>
  </si>
  <si>
    <t>Dickson_Dam2</t>
  </si>
  <si>
    <t>Dickson Dam IPP 2-2</t>
  </si>
  <si>
    <t>Dickson_Dam3</t>
  </si>
  <si>
    <t>Dickson Dam IPP 3-3</t>
  </si>
  <si>
    <t>Dietrich_Drop</t>
  </si>
  <si>
    <t>Dietrich Drop-GEN1</t>
  </si>
  <si>
    <t>DillardComplexGEN4</t>
  </si>
  <si>
    <t>Dillard Complex-GEN4</t>
  </si>
  <si>
    <t>DillardComplexGEN5</t>
  </si>
  <si>
    <t>Dillard Complex-GEN5</t>
  </si>
  <si>
    <t>Dillon Hydro</t>
  </si>
  <si>
    <t>Dillon_Hydro</t>
  </si>
  <si>
    <t>Dillon Hydro Plant GEN1</t>
  </si>
  <si>
    <t>Division_Creek</t>
  </si>
  <si>
    <t>Division Creek 1</t>
  </si>
  <si>
    <t>Dixie Valley Geo 1</t>
  </si>
  <si>
    <t>Dixie_Valley_Geo_1</t>
  </si>
  <si>
    <t>Caithness Dixie Valley-1|Dixie Valley Geothermal GEN1</t>
  </si>
  <si>
    <t>Dixie Valley Geo 2</t>
  </si>
  <si>
    <t>Dixie_Valley_Geo_2</t>
  </si>
  <si>
    <t>Caithness Dixie Valley-2|Dixie Valley Geothermal GEN1</t>
  </si>
  <si>
    <t>Dixie Valley Geo 3</t>
  </si>
  <si>
    <t>Dixie_Valley_Geo_3</t>
  </si>
  <si>
    <t>Caithness Dixie Valley-3|Dixie Valley Geothermal GEN1</t>
  </si>
  <si>
    <t>Dodge Flat Solar</t>
  </si>
  <si>
    <t>Dodge_Flat_Solar</t>
  </si>
  <si>
    <t>DokieWind1</t>
  </si>
  <si>
    <t>Dokie Wind-1_Dokie Wind-1_IPP-DKW</t>
  </si>
  <si>
    <t>DokieWind2</t>
  </si>
  <si>
    <t>Dokie Wind-2_Dokie Wind-2_IPP-DKW</t>
  </si>
  <si>
    <t>DokieWind3</t>
  </si>
  <si>
    <t>Dokie Wind-3_Dokie Wind-3_IPP-DKW</t>
  </si>
  <si>
    <t>DokieWind4</t>
  </si>
  <si>
    <t>Dokie Wind-4_Dokie Wind-4_IPP-DKW</t>
  </si>
  <si>
    <t>DokieWind5</t>
  </si>
  <si>
    <t>Dokie Wind-5_Dokie Wind-5_IPP-DKW</t>
  </si>
  <si>
    <t>DokieWind6</t>
  </si>
  <si>
    <t>Dokie Wind-6_Dokie Wind-6_IPP-DKW</t>
  </si>
  <si>
    <t>Don Pedro 1</t>
  </si>
  <si>
    <t>Don_Pedro_1</t>
  </si>
  <si>
    <t>Don Pedro 2</t>
  </si>
  <si>
    <t>Don_Pedro_2</t>
  </si>
  <si>
    <t>Don Pedro 3</t>
  </si>
  <si>
    <t>Don_Pedro_3</t>
  </si>
  <si>
    <t>Don Pedro 4</t>
  </si>
  <si>
    <t>Don_Pedro_4</t>
  </si>
  <si>
    <t>DoranTaylor1</t>
  </si>
  <si>
    <t>Doran Taylor-1_Doran Taylor-1_IPP-DTR</t>
  </si>
  <si>
    <t>DoranTaylor2</t>
  </si>
  <si>
    <t>Doran Taylor-2_Doran Taylor-2_IPP-DTR</t>
  </si>
  <si>
    <t>DoubleADigester1</t>
  </si>
  <si>
    <t>Double A Digester-1</t>
  </si>
  <si>
    <t>DoubleADigester2</t>
  </si>
  <si>
    <t>Double A Digester-2</t>
  </si>
  <si>
    <t>DoubleADigester3</t>
  </si>
  <si>
    <t>Double A Digester-3</t>
  </si>
  <si>
    <t>Douglas 1</t>
  </si>
  <si>
    <t>Douglas_1</t>
  </si>
  <si>
    <t>Arizona Public Service Company</t>
  </si>
  <si>
    <t>Douglas_Kwalsa1</t>
  </si>
  <si>
    <t>Douglas (DGL,Kwalsa Energy)-1_Douglas (DGL,Kwalsa Energy)-1_IPP-DGL</t>
  </si>
  <si>
    <t>Douglas_Kwalsa2</t>
  </si>
  <si>
    <t>Douglas (DGL,Kwalsa Energy)-2_Douglas (DGL,Kwalsa Energy)-2_IPP-DGL</t>
  </si>
  <si>
    <t>DowCC-Total</t>
  </si>
  <si>
    <t>DowCC_Total</t>
  </si>
  <si>
    <t>DowCC (Total CC Plant)</t>
  </si>
  <si>
    <t>DowG101_1</t>
  </si>
  <si>
    <t>DowG101-1</t>
  </si>
  <si>
    <t>DowG201-2</t>
  </si>
  <si>
    <t>DowG201_2</t>
  </si>
  <si>
    <t>Drop_1</t>
  </si>
  <si>
    <t>IID DROP 1 HYDRO PLANT (AGGREGATE)</t>
  </si>
  <si>
    <t>IID_Hydro</t>
  </si>
  <si>
    <t>Drop 2-1</t>
  </si>
  <si>
    <t>Drop_2_1</t>
  </si>
  <si>
    <t>Drop 2 (CA) 1</t>
  </si>
  <si>
    <t>Drop 2-2</t>
  </si>
  <si>
    <t>Drop_2_2</t>
  </si>
  <si>
    <t>Drop 2 (CA) 2</t>
  </si>
  <si>
    <t>Drop 3-1</t>
  </si>
  <si>
    <t>Drop_3_1</t>
  </si>
  <si>
    <t>Drop 3 (CA) 1</t>
  </si>
  <si>
    <t>Drop 3-2</t>
  </si>
  <si>
    <t>Drop_3_2</t>
  </si>
  <si>
    <t>Drop 3 (CA) 2</t>
  </si>
  <si>
    <t>Drop 4-1</t>
  </si>
  <si>
    <t>Drop_4_1</t>
  </si>
  <si>
    <t>Drop 4 1</t>
  </si>
  <si>
    <t>Drop 4-2</t>
  </si>
  <si>
    <t>Drop_4_2</t>
  </si>
  <si>
    <t>Drop 4 2</t>
  </si>
  <si>
    <t>Drop_5</t>
  </si>
  <si>
    <t>IID DROP 5 HYDRO PLANT (AGGREGATE)|BRAVO_4.16_DROP_5_1</t>
  </si>
  <si>
    <t>Dry Fork Station</t>
  </si>
  <si>
    <t>Dry_Fork_Station</t>
  </si>
  <si>
    <t>Dry Fork Station 1</t>
  </si>
  <si>
    <t>Dry Lake Wind 1-1</t>
  </si>
  <si>
    <t>Dry_Lake_Wind_1_1</t>
  </si>
  <si>
    <t>Dry Lake Wind LLC (RC-W)-1</t>
  </si>
  <si>
    <t>Dry Lake Wind 1-2</t>
  </si>
  <si>
    <t>Dry_Lake_Wind_1_2</t>
  </si>
  <si>
    <t>Dry Lake Wind LLC (RC-W)-2</t>
  </si>
  <si>
    <t>Dry Lake Wind 1-3</t>
  </si>
  <si>
    <t>Dry_Lake_Wind_1_3</t>
  </si>
  <si>
    <t>Dry Lake Wind LLC (RC-W)-3</t>
  </si>
  <si>
    <t>Dry Lake Wind 2-1</t>
  </si>
  <si>
    <t>Dry_Lake_Wind_2_1</t>
  </si>
  <si>
    <t>Dry Lake Wind II LLC (RC-E)-1</t>
  </si>
  <si>
    <t>Dry Lake Wind 2-2</t>
  </si>
  <si>
    <t>Dry_Lake_Wind_2_2</t>
  </si>
  <si>
    <t>Dry Lake Wind II LLC (RC-E)-2</t>
  </si>
  <si>
    <t>Dry Lake Wind 2-3</t>
  </si>
  <si>
    <t>Dry_Lake_Wind_2_3</t>
  </si>
  <si>
    <t>Dry Lake Wind II LLC (RC-E)-3</t>
  </si>
  <si>
    <t>Drywood1-1</t>
  </si>
  <si>
    <t>Drywood1_1</t>
  </si>
  <si>
    <t>Drywood 1-1</t>
  </si>
  <si>
    <t>Drywood_2_2</t>
  </si>
  <si>
    <t>Drywood 2-2</t>
  </si>
  <si>
    <t>Dundurn_GT_1</t>
  </si>
  <si>
    <t>Dundurn GT-1</t>
  </si>
  <si>
    <t>Dunlap_1</t>
  </si>
  <si>
    <t>Dunlap-1</t>
  </si>
  <si>
    <t>Durbin Creek Wind (OR)</t>
  </si>
  <si>
    <t>Durbin_Creek_Wind__OR_</t>
  </si>
  <si>
    <t>NA_60367</t>
  </si>
  <si>
    <t>Dworshak_1</t>
  </si>
  <si>
    <t>Dworshak-1</t>
  </si>
  <si>
    <t>Dworshak_2</t>
  </si>
  <si>
    <t>Dworshak-2</t>
  </si>
  <si>
    <t>Dworshak_3</t>
  </si>
  <si>
    <t>Dworshak-3</t>
  </si>
  <si>
    <t>ECHOWIND</t>
  </si>
  <si>
    <t>Oregon Trail Wind Park-OTWP</t>
  </si>
  <si>
    <t>ECHOWIND2</t>
  </si>
  <si>
    <t>ECKERT</t>
  </si>
  <si>
    <t>Arrow Rock Hydro Project</t>
  </si>
  <si>
    <t>EPCC-1</t>
  </si>
  <si>
    <t>EPCC_1</t>
  </si>
  <si>
    <t>Eagle Shadow Mountain</t>
  </si>
  <si>
    <t>Eagle_Shadow_Mountain</t>
  </si>
  <si>
    <t>Eagle_Lake_1</t>
  </si>
  <si>
    <t>Eagle Lake-1_Eagle Lake-1_IPP-PCI</t>
  </si>
  <si>
    <t>Eagle_Point_1</t>
  </si>
  <si>
    <t>Eagle Point-1</t>
  </si>
  <si>
    <t>Earth Energy 1</t>
  </si>
  <si>
    <t>Earth_Energy_1</t>
  </si>
  <si>
    <t>CALIPAT_13.8_EARTH_E1</t>
  </si>
  <si>
    <t>East_Highline</t>
  </si>
  <si>
    <t>East Highline 1|BRAVO_4.16_EAST_HLINE|ESTHIGHL</t>
  </si>
  <si>
    <t>EastSide</t>
  </si>
  <si>
    <t>East Side-1</t>
  </si>
  <si>
    <t>EastTwinCreek1</t>
  </si>
  <si>
    <t>East Twin Creek-1_East Twin Creek-1_IPP-ETC</t>
  </si>
  <si>
    <t>EastTwinCreek2</t>
  </si>
  <si>
    <t>East Twin Creek-2_East Twin Creek-2_IPP-ETC</t>
  </si>
  <si>
    <t>EastTwinCreek3</t>
  </si>
  <si>
    <t>East Twin Creek-3_East Twin Creek-3_IPP-ETC</t>
  </si>
  <si>
    <t>East_Toba1</t>
  </si>
  <si>
    <t>East Toba and Montrose Creek (ETR)-1_East Toba and Montrose Creek (ETR)-1_IPP-ETR</t>
  </si>
  <si>
    <t>East_Toba2</t>
  </si>
  <si>
    <t>East Toba and Montrose Creek (ETR)-2_East Toba and Montrose Creek (ETR)-2_IPP-ETR</t>
  </si>
  <si>
    <t>Echanis_Wind</t>
  </si>
  <si>
    <t>Echanis Wind Project-WT (1)</t>
  </si>
  <si>
    <t>EchoDam1</t>
  </si>
  <si>
    <t>Echo Dam-NA1_BNTF-GEN_BOUNTIFUL POWER-2-2</t>
  </si>
  <si>
    <t>EchoDam2</t>
  </si>
  <si>
    <t>Echo Dam-NA2_BNTF-GEN_BOUNTIFUL POWER-2-2</t>
  </si>
  <si>
    <t>EchoDam3</t>
  </si>
  <si>
    <t>Echo Dam-3_BNTF-GEN_BOUNTIFUL POWER-2-2</t>
  </si>
  <si>
    <t>Edson_1</t>
  </si>
  <si>
    <t>Talisman Edson GT1</t>
  </si>
  <si>
    <t>Edson_2</t>
  </si>
  <si>
    <t>Talisman Edson GT2</t>
  </si>
  <si>
    <t>AB-Cogen</t>
  </si>
  <si>
    <t>El Centro 4</t>
  </si>
  <si>
    <t>El_Centro_4</t>
  </si>
  <si>
    <t>El Centro ST 4</t>
  </si>
  <si>
    <t>El Centro CC2</t>
  </si>
  <si>
    <t>El_Centro_CC2</t>
  </si>
  <si>
    <t>ElCentroCC2 (Total CC Plant)</t>
  </si>
  <si>
    <t>IID_CCGT</t>
  </si>
  <si>
    <t>El Centro CC3</t>
  </si>
  <si>
    <t>El_Centro_CC3</t>
  </si>
  <si>
    <t>ElCentroCC3 (Total CC Plant)</t>
  </si>
  <si>
    <t>El Vado Dam</t>
  </si>
  <si>
    <t>El_Vado_Dam</t>
  </si>
  <si>
    <t>El Vado Dam 1</t>
  </si>
  <si>
    <t>EldoradoResrvr</t>
  </si>
  <si>
    <t>Eldorado Reservoir-1_Eldorado Reservoir-1_IPP-ELD</t>
  </si>
  <si>
    <t>Electron_1</t>
  </si>
  <si>
    <t>Electron-1</t>
  </si>
  <si>
    <t>Electron_2</t>
  </si>
  <si>
    <t>Electron-2</t>
  </si>
  <si>
    <t>Electron_3</t>
  </si>
  <si>
    <t>Electron-3</t>
  </si>
  <si>
    <t>Electron_4</t>
  </si>
  <si>
    <t>Electron-4</t>
  </si>
  <si>
    <t>Elk Grove 1 Solar</t>
  </si>
  <si>
    <t>Elk_Grove_1_Solar</t>
  </si>
  <si>
    <t>Elk Grove 2 Solar</t>
  </si>
  <si>
    <t>Elk_Grove_2_Solar</t>
  </si>
  <si>
    <t>Elk_Creek</t>
  </si>
  <si>
    <t>El Dorado Hydro Elk Creek-GEN1</t>
  </si>
  <si>
    <t>Elkhorn_Valley</t>
  </si>
  <si>
    <t>Elkhorn Valley Wind Farm-EH1</t>
  </si>
  <si>
    <t>Elko_1</t>
  </si>
  <si>
    <t>Elko-1_Elko-1_BCH-ELK</t>
  </si>
  <si>
    <t>Elko_2</t>
  </si>
  <si>
    <t>Elko-2_Elko-2_BCH-ELK</t>
  </si>
  <si>
    <t>ElmworthG5_5</t>
  </si>
  <si>
    <t>ElmworthG5-5</t>
  </si>
  <si>
    <t>ElmworthG6_6</t>
  </si>
  <si>
    <t>ElmworthG6-6</t>
  </si>
  <si>
    <t>ElmworthG7_7</t>
  </si>
  <si>
    <t>ElmworthG7-7</t>
  </si>
  <si>
    <t>ElmworthG8_8</t>
  </si>
  <si>
    <t>ElmworthG8-8</t>
  </si>
  <si>
    <t>ElmworthG9_9</t>
  </si>
  <si>
    <t>ElmworthG9-9</t>
  </si>
  <si>
    <t>Eltopia_Branch</t>
  </si>
  <si>
    <t>Eltopia Branch Canal 4.6-1</t>
  </si>
  <si>
    <t>Enchanted Mesa</t>
  </si>
  <si>
    <t>Enchanted_Mesa</t>
  </si>
  <si>
    <t>Enchanted Mesa Solar</t>
  </si>
  <si>
    <t>EncogenCC-Total</t>
  </si>
  <si>
    <t>EncogenCC_Total</t>
  </si>
  <si>
    <t>EncogenCC (Total CC Plant)</t>
  </si>
  <si>
    <t>EnelCoveFort1-1</t>
  </si>
  <si>
    <t>EnelCoveFort1_1</t>
  </si>
  <si>
    <t>Enel Cove Fort-1-1</t>
  </si>
  <si>
    <t>EnelCoveFort1-2</t>
  </si>
  <si>
    <t>EnelCoveFort1_2</t>
  </si>
  <si>
    <t>Enel Cove Fort-1-2</t>
  </si>
  <si>
    <t>EnelCoveFort1-3</t>
  </si>
  <si>
    <t>EnelCoveFort1_3</t>
  </si>
  <si>
    <t>Enel Cove Fort-1-3</t>
  </si>
  <si>
    <t>EnelCoveFort1-4</t>
  </si>
  <si>
    <t>EnelCoveFort1_4</t>
  </si>
  <si>
    <t>Enel Cove Fort-1-4</t>
  </si>
  <si>
    <t>Energetics_PV</t>
  </si>
  <si>
    <t>Energetics Solar-PV(22,000)</t>
  </si>
  <si>
    <t>Energy Vision 10</t>
  </si>
  <si>
    <t>Energy_Vision_10</t>
  </si>
  <si>
    <t>Energy Vision 11</t>
  </si>
  <si>
    <t>Energy_Vision_11</t>
  </si>
  <si>
    <t>Energy Vision 12</t>
  </si>
  <si>
    <t>Energy_Vision_12</t>
  </si>
  <si>
    <t>Energy Vision 2</t>
  </si>
  <si>
    <t>Energy_Vision_2</t>
  </si>
  <si>
    <t>Energy Vision 3</t>
  </si>
  <si>
    <t>Energy_Vision_3</t>
  </si>
  <si>
    <t>Energy Vision 4</t>
  </si>
  <si>
    <t>Energy_Vision_4</t>
  </si>
  <si>
    <t>Energy Vision 5</t>
  </si>
  <si>
    <t>Energy_Vision_5</t>
  </si>
  <si>
    <t>Energy Vision 6</t>
  </si>
  <si>
    <t>Energy_Vision_6</t>
  </si>
  <si>
    <t>Energy Vision 7</t>
  </si>
  <si>
    <t>Energy_Vision_7</t>
  </si>
  <si>
    <t>Energy Vision 8</t>
  </si>
  <si>
    <t>Energy_Vision_8</t>
  </si>
  <si>
    <t>Energy Vision 9</t>
  </si>
  <si>
    <t>Energy_Vision_9</t>
  </si>
  <si>
    <t>Escalante 1</t>
  </si>
  <si>
    <t>Escalante_1</t>
  </si>
  <si>
    <t>Escalante-1|Plains Escalante</t>
  </si>
  <si>
    <t>EsquatzelCanal</t>
  </si>
  <si>
    <t>Esquatzel Canal-HY1</t>
  </si>
  <si>
    <t>Estes 1</t>
  </si>
  <si>
    <t>Estes_1</t>
  </si>
  <si>
    <t>Estes 2</t>
  </si>
  <si>
    <t>Estes_2</t>
  </si>
  <si>
    <t>Estes 3</t>
  </si>
  <si>
    <t>Estes_3</t>
  </si>
  <si>
    <t>EurusCombinHill</t>
  </si>
  <si>
    <t>Eurus Combine Hills Turbine Ranch 2-1</t>
  </si>
  <si>
    <t>EvanderAndrews1</t>
  </si>
  <si>
    <t>Evander Andrews Power Complex-1</t>
  </si>
  <si>
    <t>EvanderAndrews2</t>
  </si>
  <si>
    <t>Evander Andrews Power Complex-2</t>
  </si>
  <si>
    <t>EvanderAndrews3</t>
  </si>
  <si>
    <t>Evander Andrews Power Complex-3</t>
  </si>
  <si>
    <t>Evergreen_Bio</t>
  </si>
  <si>
    <t>Evergreen BioPower LLC-1</t>
  </si>
  <si>
    <t>FAIRFLD WIND</t>
  </si>
  <si>
    <t>FAIRFLD_WIND</t>
  </si>
  <si>
    <t>FAIRFIELD_WIND</t>
  </si>
  <si>
    <t>FRV SunEdison</t>
  </si>
  <si>
    <t>FRV_SunEdison</t>
  </si>
  <si>
    <t>Picture Rocks Solar (Avra Valley-FRV Tucson) 1</t>
  </si>
  <si>
    <t>Fairfield_Wind</t>
  </si>
  <si>
    <t>Fairfield Wind-1</t>
  </si>
  <si>
    <t>Fall_Creek_1</t>
  </si>
  <si>
    <t>Fall Creek-1</t>
  </si>
  <si>
    <t>Fall_Creek_2</t>
  </si>
  <si>
    <t>Fall Creek-2</t>
  </si>
  <si>
    <t>Fall_Creek_3</t>
  </si>
  <si>
    <t>Fall Creek-3</t>
  </si>
  <si>
    <t>FallsRiver_BC_1</t>
  </si>
  <si>
    <t>Falls River (BC)-1_Falls River-1_BCH-FLS</t>
  </si>
  <si>
    <t>FallsRiver_BC_2</t>
  </si>
  <si>
    <t>Falls River (BC)-2_Falls River-2_BCH-FLS</t>
  </si>
  <si>
    <t>FallsRiver_ID1</t>
  </si>
  <si>
    <t>Falls River Hydro-1</t>
  </si>
  <si>
    <t>FallsRiver_ID2</t>
  </si>
  <si>
    <t>Falls River Hydro-2</t>
  </si>
  <si>
    <t>Faraday_1</t>
  </si>
  <si>
    <t>Faraday-1</t>
  </si>
  <si>
    <t>Faraday_2</t>
  </si>
  <si>
    <t>Faraday-2</t>
  </si>
  <si>
    <t>Faraday_3</t>
  </si>
  <si>
    <t>Faraday-3</t>
  </si>
  <si>
    <t>Faraday_4</t>
  </si>
  <si>
    <t>Faraday-4</t>
  </si>
  <si>
    <t>Faraday_5</t>
  </si>
  <si>
    <t>Faraday-5</t>
  </si>
  <si>
    <t>Faraday_6</t>
  </si>
  <si>
    <t>Faraday-6</t>
  </si>
  <si>
    <t>FargoDrop</t>
  </si>
  <si>
    <t>Fargo Drop Hydro-1_Fargo Drop-GEN1</t>
  </si>
  <si>
    <t>FarmPowerTillamook</t>
  </si>
  <si>
    <t>Farm Power Tillamook-IC1</t>
  </si>
  <si>
    <t>Faulkner_Ranch</t>
  </si>
  <si>
    <t>Faulkner Ranch-1</t>
  </si>
  <si>
    <t>FeltHydro1</t>
  </si>
  <si>
    <t>Felt Hydroelectric Plant-GEN1</t>
  </si>
  <si>
    <t>FeltHydro2</t>
  </si>
  <si>
    <t>Felt Hydroelectric Plant-GEN2</t>
  </si>
  <si>
    <t>FeltHydro3</t>
  </si>
  <si>
    <t>Felt Hydroelectric Plant-GEN3</t>
  </si>
  <si>
    <t>FerndaleCC-Total</t>
  </si>
  <si>
    <t>FerndaleCC_Total</t>
  </si>
  <si>
    <t>FerndaleCC (Total CC Plant)</t>
  </si>
  <si>
    <t>Finley_Bio1</t>
  </si>
  <si>
    <t>Finley BioEnergy-IC1</t>
  </si>
  <si>
    <t>Finley_Bio2</t>
  </si>
  <si>
    <t>Finley BioEnergy-IC2</t>
  </si>
  <si>
    <t>Finley_Bio3</t>
  </si>
  <si>
    <t>Finley BioEnergy-IC3</t>
  </si>
  <si>
    <t>Fire_Kwalsa1</t>
  </si>
  <si>
    <t>Fire (FRE,Kwalsa Energy)-1_Fire (FRE,Kwalsa Energy)-1_IPP-FRE</t>
  </si>
  <si>
    <t>Fire_Kwalsa2</t>
  </si>
  <si>
    <t>Fire (FRE,Kwalsa Energy)-2_Fire (FRE,Kwalsa Energy)-2_IPP-FRE</t>
  </si>
  <si>
    <t>Firebag3-1</t>
  </si>
  <si>
    <t>Firebag3_1</t>
  </si>
  <si>
    <t>Firebag 3-1</t>
  </si>
  <si>
    <t>Firebag3-2</t>
  </si>
  <si>
    <t>Firebag3_2</t>
  </si>
  <si>
    <t>Firebag 3-2</t>
  </si>
  <si>
    <t>Firebag4-1</t>
  </si>
  <si>
    <t>Firebag4_1</t>
  </si>
  <si>
    <t>Firebag 4-1</t>
  </si>
  <si>
    <t>Firebag4-2</t>
  </si>
  <si>
    <t>Firebag4_2</t>
  </si>
  <si>
    <t>Firebag 4-2</t>
  </si>
  <si>
    <t>Firebag_7</t>
  </si>
  <si>
    <t>Firebag-7 (91TG-5720-1)</t>
  </si>
  <si>
    <t>Fish Springs Solar</t>
  </si>
  <si>
    <t>Fish_Springs_Solar</t>
  </si>
  <si>
    <t>Fish_Creek_1</t>
  </si>
  <si>
    <t>Fish Creek-1</t>
  </si>
  <si>
    <t>Fisheries_Dev</t>
  </si>
  <si>
    <t>Fisheries Dev.-1</t>
  </si>
  <si>
    <t>FitzsimonsCreek</t>
  </si>
  <si>
    <t>Fitzsimmons Creek-1_Fitzsimmons Creek-1_IPP-FTZ</t>
  </si>
  <si>
    <t>Flaming Gorge 1</t>
  </si>
  <si>
    <t>Flaming_Gorge_1</t>
  </si>
  <si>
    <t>Flaming Gorge 2</t>
  </si>
  <si>
    <t>Flaming_Gorge_2</t>
  </si>
  <si>
    <t>Flaming Gorge 3</t>
  </si>
  <si>
    <t>Flaming_Gorge_3</t>
  </si>
  <si>
    <t>Flatiron 1</t>
  </si>
  <si>
    <t>Flatiron_1</t>
  </si>
  <si>
    <t>Flatiron 2</t>
  </si>
  <si>
    <t>Flatiron_2</t>
  </si>
  <si>
    <t>Flatiron 3</t>
  </si>
  <si>
    <t>Flatiron_3</t>
  </si>
  <si>
    <t>Flatiron PS 3</t>
  </si>
  <si>
    <t>FlintCreek</t>
  </si>
  <si>
    <t>Flint Creek Hydroelectric-1</t>
  </si>
  <si>
    <t>Folsom 1</t>
  </si>
  <si>
    <t>Folsom_1</t>
  </si>
  <si>
    <t>Folsom 2</t>
  </si>
  <si>
    <t>Folsom_2</t>
  </si>
  <si>
    <t>Folsom 3</t>
  </si>
  <si>
    <t>Folsom_3</t>
  </si>
  <si>
    <t>Fontenelle</t>
  </si>
  <si>
    <t>Fontenelle 1</t>
  </si>
  <si>
    <t>Foote_Creek1</t>
  </si>
  <si>
    <t>Foote Creek I-GEN1</t>
  </si>
  <si>
    <t>Foote_Creek2</t>
  </si>
  <si>
    <t>Foote Creek II-GEN1</t>
  </si>
  <si>
    <t>Foote_Creek3</t>
  </si>
  <si>
    <t>Foote Creek III-GEN1</t>
  </si>
  <si>
    <t>Foote_Creek4</t>
  </si>
  <si>
    <t>Foote Creek IV-GEN1</t>
  </si>
  <si>
    <t>Foothills CO</t>
  </si>
  <si>
    <t>Foothills_CO</t>
  </si>
  <si>
    <t>Foothills Hydroelectric GEN1</t>
  </si>
  <si>
    <t>Foothills Solar 1</t>
  </si>
  <si>
    <t>Foothills_Solar_1</t>
  </si>
  <si>
    <t>Foothills Solar 1|Desert Sands|Gila Bend Solar Power Plant</t>
  </si>
  <si>
    <t>Foothills Solar 2</t>
  </si>
  <si>
    <t>Foothills_Solar_2</t>
  </si>
  <si>
    <t>Foothills Solar 2|Desert Sands|Gila Bend Solar Power Plant</t>
  </si>
  <si>
    <t>Forrest_Kerr1</t>
  </si>
  <si>
    <t>Forrest Kerr Hydroelectric-1_Forrest Kerr Hydroelectric-1.1_IPP-FKR</t>
  </si>
  <si>
    <t>Forrest_Kerr2</t>
  </si>
  <si>
    <t>Forrest Kerr Hydroelectric-2_Forrest Kerr Hydroelectric-1.2_IPP-FKR</t>
  </si>
  <si>
    <t>Forrest_Kerr3</t>
  </si>
  <si>
    <t>Forrest Kerr Hydroelectric-3_Forrest Kerr Hydroelectric-2.1_IPP-FKR</t>
  </si>
  <si>
    <t>Forrest_Kerr4</t>
  </si>
  <si>
    <t>Forrest Kerr Hydroelectric-4_Forrest Kerr Hydroelectric-2.2_IPP-FKR</t>
  </si>
  <si>
    <t>Forrest_Kerr5</t>
  </si>
  <si>
    <t>Forrest Kerr Hydroelectric-5_Forrest Kerr Hydroelectric-2.3_IPP-FKR</t>
  </si>
  <si>
    <t>Forrest_Kerr6</t>
  </si>
  <si>
    <t>Forrest Kerr Hydroelectric-6_Forrest Kerr Hydroelectric-3.1_IPP-FKR</t>
  </si>
  <si>
    <t>Forrest_Kerr7</t>
  </si>
  <si>
    <t>Forrest Kerr Hydroelectric-7_Forrest Kerr Hydroelectric-3.2_IPP-FKR</t>
  </si>
  <si>
    <t>Forrest_Kerr8</t>
  </si>
  <si>
    <t>Forrest Kerr Hydroelectric-8_Forrest Kerr Hydroelectric-3.3_IPP-FKR</t>
  </si>
  <si>
    <t>Forrest_Kerr9</t>
  </si>
  <si>
    <t>Forrest Kerr Hydroelectric-9_Forrest Kerr Hydroelectric-4_IPP-FKR</t>
  </si>
  <si>
    <t>Fort Churchill 1</t>
  </si>
  <si>
    <t>Fort_Churchill_1</t>
  </si>
  <si>
    <t>Fort Churchill 2</t>
  </si>
  <si>
    <t>Fort_Churchill_2</t>
  </si>
  <si>
    <t>Fort Huachuca 1</t>
  </si>
  <si>
    <t>Fort_Huachuca_1</t>
  </si>
  <si>
    <t>Fort Huachuca Solar Project FHUAC</t>
  </si>
  <si>
    <t>Fort Huachuca 2</t>
  </si>
  <si>
    <t>Fort_Huachuca_2</t>
  </si>
  <si>
    <t>Fort Huachuca Solar Project FHUA2</t>
  </si>
  <si>
    <t>Fort Lupton 1</t>
  </si>
  <si>
    <t>Fort_Lupton_1</t>
  </si>
  <si>
    <t>Fort Lupton 2</t>
  </si>
  <si>
    <t>Fort_Lupton_2</t>
  </si>
  <si>
    <t>Fort St Vrain 5</t>
  </si>
  <si>
    <t>Fort_St_Vrain_5</t>
  </si>
  <si>
    <t>Fort St Vrain CT 5</t>
  </si>
  <si>
    <t>Fort St Vrain 6</t>
  </si>
  <si>
    <t>Fort_St_Vrain_6</t>
  </si>
  <si>
    <t>Fort St Vrain CT 6</t>
  </si>
  <si>
    <t>Fort St Vrain CC</t>
  </si>
  <si>
    <t>Fort_St_Vrain_CC</t>
  </si>
  <si>
    <t>FortStVrainCC (Total CC Plant)</t>
  </si>
  <si>
    <t>FortNelson1</t>
  </si>
  <si>
    <t>Fort Nelson 1-1</t>
  </si>
  <si>
    <t>FortNelson2</t>
  </si>
  <si>
    <t>Fort Nelson 1-2</t>
  </si>
  <si>
    <t>FortPeck1</t>
  </si>
  <si>
    <t>Fort Peck-1</t>
  </si>
  <si>
    <t>WAUW</t>
  </si>
  <si>
    <t>Western Area Power Administration, Upper Great Plains – West</t>
  </si>
  <si>
    <t>FortPeck2</t>
  </si>
  <si>
    <t>Fort Peck-2</t>
  </si>
  <si>
    <t>FortPeck3</t>
  </si>
  <si>
    <t>Fort Peck-3</t>
  </si>
  <si>
    <t>Fort_St_James</t>
  </si>
  <si>
    <t>Fort St. James Green Energy-1_Fort St. James Green Energy-1_IPP-FGE</t>
  </si>
  <si>
    <t>FosterCreek1</t>
  </si>
  <si>
    <t>FOSTER CREEK 1-1</t>
  </si>
  <si>
    <t>FosterCreek2</t>
  </si>
  <si>
    <t>FOSTER CREEK 2-2</t>
  </si>
  <si>
    <t>Foster_1</t>
  </si>
  <si>
    <t>Foster-1</t>
  </si>
  <si>
    <t>Foster_2</t>
  </si>
  <si>
    <t>Foster-2</t>
  </si>
  <si>
    <t>Fountain Valley 1</t>
  </si>
  <si>
    <t>Fountain_Valley_1</t>
  </si>
  <si>
    <t>Fountain Valley Power Facility S1</t>
  </si>
  <si>
    <t>Fountain Valley 2</t>
  </si>
  <si>
    <t>Fountain_Valley_2</t>
  </si>
  <si>
    <t>Fountain Valley Power Facility S2</t>
  </si>
  <si>
    <t>Fountain Valley 3</t>
  </si>
  <si>
    <t>Fountain_Valley_3</t>
  </si>
  <si>
    <t>Fountain Valley Power Facility S3</t>
  </si>
  <si>
    <t>Fountain Valley 4</t>
  </si>
  <si>
    <t>Fountain_Valley_4</t>
  </si>
  <si>
    <t>Fountain Valley Power Facility S4</t>
  </si>
  <si>
    <t>Fountain Valley 5</t>
  </si>
  <si>
    <t>Fountain_Valley_5</t>
  </si>
  <si>
    <t>Fountain Valley Power Facility S5</t>
  </si>
  <si>
    <t>Fountain Valley 6</t>
  </si>
  <si>
    <t>Fountain_Valley_6</t>
  </si>
  <si>
    <t>Fountain Valley Power Facility S6</t>
  </si>
  <si>
    <t>Four Corners 4</t>
  </si>
  <si>
    <t>Four_Corners_4</t>
  </si>
  <si>
    <t>Four Corners 4 (Total Cross Compound Plant)</t>
  </si>
  <si>
    <t>CrossCompoundWhole-Coal</t>
  </si>
  <si>
    <t>Four Corners 5</t>
  </si>
  <si>
    <t>Four_Corners_5</t>
  </si>
  <si>
    <t>Four Corners 5 (Total Cross Compound Plant)</t>
  </si>
  <si>
    <t>FourBrothers</t>
  </si>
  <si>
    <t>Four Brothers Solar</t>
  </si>
  <si>
    <t>Frank Knutson 1</t>
  </si>
  <si>
    <t>Frank_Knutson_1</t>
  </si>
  <si>
    <t>Frank R. Knutson BR1</t>
  </si>
  <si>
    <t>Frank Knutson 2</t>
  </si>
  <si>
    <t>Frank_Knutson_2</t>
  </si>
  <si>
    <t>Frank R. Knutson BR2</t>
  </si>
  <si>
    <t>FranklinGrays1</t>
  </si>
  <si>
    <t>Franklin_Grays-GT1</t>
  </si>
  <si>
    <t>FranklinGrays2</t>
  </si>
  <si>
    <t>Franklin_Grays-GT2</t>
  </si>
  <si>
    <t>FranklinGrays3</t>
  </si>
  <si>
    <t>Franklin_Grays-GT3</t>
  </si>
  <si>
    <t>FranklinGrays4</t>
  </si>
  <si>
    <t>Franklin_Grays-GT4</t>
  </si>
  <si>
    <t>FraserLake1</t>
  </si>
  <si>
    <t>Fraser Lake Biomass-1_Fraser Lake Biomass-1_IPP-FLB</t>
  </si>
  <si>
    <t>FraserLake2</t>
  </si>
  <si>
    <t>Fraser Lake Biomass-2_Fraser Lake Biomass-2_IPP-FLB</t>
  </si>
  <si>
    <t>FraserRichmond</t>
  </si>
  <si>
    <t>Fraser Richmond Soil and Fibre-1_Fraser Richmond Soil and Fibre-1_IPP-FRS</t>
  </si>
  <si>
    <t>Frederickson1</t>
  </si>
  <si>
    <t>Frederickson-1</t>
  </si>
  <si>
    <t>Frederickson2</t>
  </si>
  <si>
    <t>Frederickson-2</t>
  </si>
  <si>
    <t>FredericksonCC-Total</t>
  </si>
  <si>
    <t>FredericksonCC_Total</t>
  </si>
  <si>
    <t>FredericksonCC (Total CC Plant)</t>
  </si>
  <si>
    <t>Fredonia_1</t>
  </si>
  <si>
    <t>Fredonia-1</t>
  </si>
  <si>
    <t>Fredonia_2</t>
  </si>
  <si>
    <t>Fredonia-2</t>
  </si>
  <si>
    <t>Fredonia_3</t>
  </si>
  <si>
    <t>Fredonia-3</t>
  </si>
  <si>
    <t>Fredonia_4</t>
  </si>
  <si>
    <t>Fredonia-4</t>
  </si>
  <si>
    <t>Fremont Canyon 1</t>
  </si>
  <si>
    <t>Fremont_Canyon_1</t>
  </si>
  <si>
    <t>Fremont Canyon 2</t>
  </si>
  <si>
    <t>Fremont_Canyon_2</t>
  </si>
  <si>
    <t>Fries_Creek_1</t>
  </si>
  <si>
    <t>Fries Creek-1_Fries Creek-1_IPP-FCR</t>
  </si>
  <si>
    <t>Front Range CC</t>
  </si>
  <si>
    <t>Front_Range_CC</t>
  </si>
  <si>
    <t>FrontRangeCC (Total CC Plant)</t>
  </si>
  <si>
    <t>Fruita</t>
  </si>
  <si>
    <t>Fruita 1</t>
  </si>
  <si>
    <t>Ft_James_Cogen</t>
  </si>
  <si>
    <t>Ft. James Cogen-1_Consumer Products (Camas) LLC-STG1</t>
  </si>
  <si>
    <t>ST-WasteHeat</t>
  </si>
  <si>
    <t>Furry_Creek</t>
  </si>
  <si>
    <t>Furry Creek-1_Furry Creek-1_IPP-FRI</t>
  </si>
  <si>
    <t>GHOST1_1</t>
  </si>
  <si>
    <t>GHOST1-1</t>
  </si>
  <si>
    <t>GHOST2_2</t>
  </si>
  <si>
    <t>GHOST2-2</t>
  </si>
  <si>
    <t>GHOST3_3</t>
  </si>
  <si>
    <t>GHOST3-3</t>
  </si>
  <si>
    <t>GHOST4_4</t>
  </si>
  <si>
    <t>GHOST4-4</t>
  </si>
  <si>
    <t>GMS_GX1</t>
  </si>
  <si>
    <t>CCWhole-NatGas-SingleShaft</t>
  </si>
  <si>
    <t>GMS_GX2</t>
  </si>
  <si>
    <t>GMS_GX3</t>
  </si>
  <si>
    <t>GMS_WND 13</t>
  </si>
  <si>
    <t>GMS_WND_13</t>
  </si>
  <si>
    <t>GP Wauna Mill (CG)</t>
  </si>
  <si>
    <t>GP_Wauna_Mill__CG_</t>
  </si>
  <si>
    <t>GP_CHP1_1</t>
  </si>
  <si>
    <t>GP-CHP1-1</t>
  </si>
  <si>
    <t>GRANT MTE_SG</t>
  </si>
  <si>
    <t>GRANT_MTE_SG</t>
  </si>
  <si>
    <t>GRANT MTE_LS</t>
  </si>
  <si>
    <t>GRANT MTW_SG</t>
  </si>
  <si>
    <t>GRANT_MTW_SG</t>
  </si>
  <si>
    <t>GRANT MTW_LS</t>
  </si>
  <si>
    <t>GREENFLDWIND</t>
  </si>
  <si>
    <t>GREENFIELD_WIND</t>
  </si>
  <si>
    <t>Gadsby_1</t>
  </si>
  <si>
    <t>Gadsby-1</t>
  </si>
  <si>
    <t>Gadsby_2</t>
  </si>
  <si>
    <t>Gadsby-2</t>
  </si>
  <si>
    <t>Gadsby_3</t>
  </si>
  <si>
    <t>Gadsby-3</t>
  </si>
  <si>
    <t>Gadsby_4</t>
  </si>
  <si>
    <t>Gadsby-4</t>
  </si>
  <si>
    <t>Gadsby_5</t>
  </si>
  <si>
    <t>Gadsby-5</t>
  </si>
  <si>
    <t>Gadsby_6</t>
  </si>
  <si>
    <t>Gadsby-6</t>
  </si>
  <si>
    <t>Galena 3-1</t>
  </si>
  <si>
    <t>Galena_3_1</t>
  </si>
  <si>
    <t>Galena 3 Geothermal GEN1</t>
  </si>
  <si>
    <t>Galena 3-2</t>
  </si>
  <si>
    <t>Galena_3_2</t>
  </si>
  <si>
    <t>Galena 3 Geothermal Power Plant-GEN2</t>
  </si>
  <si>
    <t>Gem_State_1</t>
  </si>
  <si>
    <t>Gem State-1</t>
  </si>
  <si>
    <t>Genesee Combined Cycle</t>
  </si>
  <si>
    <t>Genesee_Combined_Cycle</t>
  </si>
  <si>
    <t>Genesee CC</t>
  </si>
  <si>
    <t>Genesee1-1</t>
  </si>
  <si>
    <t>Genesee1_1</t>
  </si>
  <si>
    <t>Genesee 1-1</t>
  </si>
  <si>
    <t>Genesee_2_2</t>
  </si>
  <si>
    <t>Genesee 2-2</t>
  </si>
  <si>
    <t>Genesee_2_2_Gas</t>
  </si>
  <si>
    <t>Sheerness 2-2</t>
  </si>
  <si>
    <t>Genesee_3_3</t>
  </si>
  <si>
    <t>Genesee 3-3</t>
  </si>
  <si>
    <t>Geo East Mesa 2-1</t>
  </si>
  <si>
    <t>Geo_East_Mesa_2_1</t>
  </si>
  <si>
    <t>Geo East Mesa (GEM) II GEN1</t>
  </si>
  <si>
    <t>Geo East Mesa 3-1</t>
  </si>
  <si>
    <t>Geo_East_Mesa_3_1</t>
  </si>
  <si>
    <t>Geo East Mesa (GEM) III GBU (Bottoming Unit)</t>
  </si>
  <si>
    <t>Geo East Mesa 3-2</t>
  </si>
  <si>
    <t>Geo_East_Mesa_3_2</t>
  </si>
  <si>
    <t>Geo East Mesa (GEM) III GEN1</t>
  </si>
  <si>
    <t>Georgetown 1-2</t>
  </si>
  <si>
    <t>Georgetown_1_2</t>
  </si>
  <si>
    <t>Georgetown 1 and 2</t>
  </si>
  <si>
    <t>Ghost_Pine_G1_1</t>
  </si>
  <si>
    <t>Ghost Pine G1-1</t>
  </si>
  <si>
    <t>Ghost_Pine_G2_2</t>
  </si>
  <si>
    <t>Ghost Pine G2-2</t>
  </si>
  <si>
    <t>Ghost_Pine_G3_3</t>
  </si>
  <si>
    <t>Ghost Pine G3-3</t>
  </si>
  <si>
    <t>Ghost_Pine_G4_4</t>
  </si>
  <si>
    <t>Ghost Pine G4-4</t>
  </si>
  <si>
    <t>Ghost_Pine_G5_5</t>
  </si>
  <si>
    <t>Ghost Pine G5-5</t>
  </si>
  <si>
    <t>Gila River CC1</t>
  </si>
  <si>
    <t>Gila_River_CC1</t>
  </si>
  <si>
    <t>GilaRiverCC1 (Total CC Plant)</t>
  </si>
  <si>
    <t>Gila River CC2</t>
  </si>
  <si>
    <t>Gila_River_CC2</t>
  </si>
  <si>
    <t>GilaRiverCC2 (Total CC Plant)</t>
  </si>
  <si>
    <t>Gila River CC3</t>
  </si>
  <si>
    <t>Gila_River_CC3</t>
  </si>
  <si>
    <t>GilaRiverCC3 (Total CC Plant)</t>
  </si>
  <si>
    <t>Gila River CC4</t>
  </si>
  <si>
    <t>Gila_River_CC4</t>
  </si>
  <si>
    <t>GilaRiverCC4 (Total CC Plant)</t>
  </si>
  <si>
    <t>GlacierWind1</t>
  </si>
  <si>
    <t>NaturEner Glacier Wind Energy 1-NGW1</t>
  </si>
  <si>
    <t>GlacierWind2</t>
  </si>
  <si>
    <t>NaturEner Glacier Wind Energy 2-NGW2</t>
  </si>
  <si>
    <t>Glen Canyon 1</t>
  </si>
  <si>
    <t>Glen_Canyon_1</t>
  </si>
  <si>
    <t>Glen Canyon 2</t>
  </si>
  <si>
    <t>Glen_Canyon_2</t>
  </si>
  <si>
    <t>Glen Canyon 3</t>
  </si>
  <si>
    <t>Glen_Canyon_3</t>
  </si>
  <si>
    <t>Glen Canyon 4</t>
  </si>
  <si>
    <t>Glen_Canyon_4</t>
  </si>
  <si>
    <t>Glen Canyon 5</t>
  </si>
  <si>
    <t>Glen_Canyon_5</t>
  </si>
  <si>
    <t>Glen Canyon 6</t>
  </si>
  <si>
    <t>Glen_Canyon_6</t>
  </si>
  <si>
    <t>Glen Canyon 7</t>
  </si>
  <si>
    <t>Glen_Canyon_7</t>
  </si>
  <si>
    <t>Glen Canyon 8</t>
  </si>
  <si>
    <t>Glen_Canyon_8</t>
  </si>
  <si>
    <t>Glen Canyon Solar 1</t>
  </si>
  <si>
    <t>Glen_Canyon_Solar_1</t>
  </si>
  <si>
    <t>Glen Canyon Solar 2</t>
  </si>
  <si>
    <t>Glen_Canyon_Solar_2</t>
  </si>
  <si>
    <t>Glendo 1</t>
  </si>
  <si>
    <t>Glendo_1</t>
  </si>
  <si>
    <t>Glendo 2</t>
  </si>
  <si>
    <t>Glendo_2</t>
  </si>
  <si>
    <t>Glenrock_1</t>
  </si>
  <si>
    <t>Glenrock-1</t>
  </si>
  <si>
    <t>Glenrock_2</t>
  </si>
  <si>
    <t>Glenrock-2</t>
  </si>
  <si>
    <t>Gold_Creek1-1</t>
  </si>
  <si>
    <t>Gold_Creek1_1</t>
  </si>
  <si>
    <t>Gold Creek 1-1</t>
  </si>
  <si>
    <t>Golden Hills Wind</t>
  </si>
  <si>
    <t>Golden_Hills_Wind</t>
  </si>
  <si>
    <t>Golden Hills Wind-WT (267 x 1.5)</t>
  </si>
  <si>
    <t>Golden_Biomass</t>
  </si>
  <si>
    <t>LP Golden Biomass-1_LP Golden Biomass-1_IPP-EVP</t>
  </si>
  <si>
    <t>Golden_Valley</t>
  </si>
  <si>
    <t>Golden Valley Wind Park LLC-GVWP</t>
  </si>
  <si>
    <t>GoldendaleCC-Total</t>
  </si>
  <si>
    <t>GoldendaleCC_Total</t>
  </si>
  <si>
    <t>GoldendaleCC (Total CC Plant)</t>
  </si>
  <si>
    <t>Goodnoe_Hills1</t>
  </si>
  <si>
    <t>Goodnoe Hills-1</t>
  </si>
  <si>
    <t>Goodnoe_Hills2</t>
  </si>
  <si>
    <t>Goodnoe Hills 2-WT(1)</t>
  </si>
  <si>
    <t>GordonButte</t>
  </si>
  <si>
    <t>Gordon Butte Wind LLC-GBW</t>
  </si>
  <si>
    <t>GordonMShrum01</t>
  </si>
  <si>
    <t>Gordon M Shrum-1_Gordon M Shrum-1_BCH-GMS</t>
  </si>
  <si>
    <t>GordonMShrum02</t>
  </si>
  <si>
    <t>Gordon M Shrum-2_Gordon M Shrum-2_BCH-GMS</t>
  </si>
  <si>
    <t>GordonMShrum03</t>
  </si>
  <si>
    <t>Gordon M Shrum-3_Gordon M Shrum-3_BCH-GMS</t>
  </si>
  <si>
    <t>GordonMShrum04</t>
  </si>
  <si>
    <t>Gordon M Shrum-4_Gordon M Shrum-4_BCH-GMS</t>
  </si>
  <si>
    <t>GordonMShrum05</t>
  </si>
  <si>
    <t>Gordon M Shrum-5_Gordon M Shrum-5_BCH-GMS</t>
  </si>
  <si>
    <t>GordonMShrum06</t>
  </si>
  <si>
    <t>Gordon M Shrum-6_Gordon M Shrum-6_BCH-GMS</t>
  </si>
  <si>
    <t>GordonMShrum07</t>
  </si>
  <si>
    <t>Gordon M Shrum-7_Gordon M Shrum-7_BCH-GMS</t>
  </si>
  <si>
    <t>GordonMShrum08</t>
  </si>
  <si>
    <t>Gordon M Shrum-8_Gordon M Shrum-8_BCH-GMS</t>
  </si>
  <si>
    <t>GordonMShrum09</t>
  </si>
  <si>
    <t>Gordon M Shrum-9_Gordon M Shrum-9_BCH-GMS</t>
  </si>
  <si>
    <t>GordonMShrum10</t>
  </si>
  <si>
    <t>Gordon M Shrum-10_Gordon M Shrum-10_BCH-GMS</t>
  </si>
  <si>
    <t>Gorge21</t>
  </si>
  <si>
    <t>Gorge-21</t>
  </si>
  <si>
    <t>Gorge22</t>
  </si>
  <si>
    <t>Gorge-22</t>
  </si>
  <si>
    <t>Gorge23</t>
  </si>
  <si>
    <t>Gorge-23</t>
  </si>
  <si>
    <t>Gorge24</t>
  </si>
  <si>
    <t>Gorge-24</t>
  </si>
  <si>
    <t>Goshen2-JollyHills-1</t>
  </si>
  <si>
    <t>Goshen2_JollyHills_1</t>
  </si>
  <si>
    <t>Goshen Phase II-1_Jolly Hills</t>
  </si>
  <si>
    <t>Goshen2-JollyHills-2</t>
  </si>
  <si>
    <t>Goshen2_JollyHills_2</t>
  </si>
  <si>
    <t>Goshen Phase II-2_Jolly Hills</t>
  </si>
  <si>
    <t>Grace_3</t>
  </si>
  <si>
    <t>Grace-3</t>
  </si>
  <si>
    <t>Grace_4</t>
  </si>
  <si>
    <t>Grace-4</t>
  </si>
  <si>
    <t>Grace_5</t>
  </si>
  <si>
    <t>Grace-5</t>
  </si>
  <si>
    <t>Grand Coulee</t>
  </si>
  <si>
    <t>Grand_Coulee</t>
  </si>
  <si>
    <t>Grand Valley 1-2</t>
  </si>
  <si>
    <t>Grand_Valley_1_2</t>
  </si>
  <si>
    <t>Grand Valley Project Power Plant 1 &amp; 2|Palisade</t>
  </si>
  <si>
    <t>Grand View PV Solar Two</t>
  </si>
  <si>
    <t>Grand_View_PV_Solar_Two</t>
  </si>
  <si>
    <t>GrandCouleePG07</t>
  </si>
  <si>
    <t>Grand Coulee-PG7</t>
  </si>
  <si>
    <t>NW_Pumped_Hydro</t>
  </si>
  <si>
    <t>GrandCouleePG08</t>
  </si>
  <si>
    <t>Grand Coulee-PG8</t>
  </si>
  <si>
    <t>GrandCouleePG09</t>
  </si>
  <si>
    <t>Grand Coulee-PG9</t>
  </si>
  <si>
    <t>GrandCouleePG10</t>
  </si>
  <si>
    <t>Grand Coulee-PG10</t>
  </si>
  <si>
    <t>GrandCouleePG11</t>
  </si>
  <si>
    <t>Grand Coulee-PG11</t>
  </si>
  <si>
    <t>GrandCouleePG12</t>
  </si>
  <si>
    <t>Grand Coulee-PG12</t>
  </si>
  <si>
    <t>GrandPrairie</t>
  </si>
  <si>
    <t>Grand Prairie Harmattan Energy Center-1</t>
  </si>
  <si>
    <t>Graycliff Wind Prime</t>
  </si>
  <si>
    <t>Graycliff_Wind_Prime</t>
  </si>
  <si>
    <t>GraysHarborCC-Total</t>
  </si>
  <si>
    <t>GraysHarborCC_Total</t>
  </si>
  <si>
    <t>GraysHarborCC (Total CC Plant)</t>
  </si>
  <si>
    <t>Grayson 3</t>
  </si>
  <si>
    <t>Grayson_3</t>
  </si>
  <si>
    <t>LDWP_ST</t>
  </si>
  <si>
    <t>Grayson 4</t>
  </si>
  <si>
    <t>Grayson_4</t>
  </si>
  <si>
    <t>Grayson 5</t>
  </si>
  <si>
    <t>Grayson_5</t>
  </si>
  <si>
    <t>Grayson 9</t>
  </si>
  <si>
    <t>Grayson_9</t>
  </si>
  <si>
    <t>Grayson CT 9</t>
  </si>
  <si>
    <t>LDWP_Peaker</t>
  </si>
  <si>
    <t>Grayson CC</t>
  </si>
  <si>
    <t>Grayson_CC</t>
  </si>
  <si>
    <t>GraysonCC (Total CC Plant)</t>
  </si>
  <si>
    <t>Grayson CT8A</t>
  </si>
  <si>
    <t>Grayson_CT8A</t>
  </si>
  <si>
    <t>Grayson CT8BC</t>
  </si>
  <si>
    <t>Grayson_CT8BC</t>
  </si>
  <si>
    <t>Grayson 8BC</t>
  </si>
  <si>
    <t>Greater Sandhill 1</t>
  </si>
  <si>
    <t>Greater_Sandhill_1</t>
  </si>
  <si>
    <t>Greater Sandhill I-GS-P1</t>
  </si>
  <si>
    <t>Greater_Nanaimo</t>
  </si>
  <si>
    <t>Greater Nanaimo PCC Cogeneration-1_Greater Nanaimo PCC Cogeneration-1_IPP-GNP</t>
  </si>
  <si>
    <t>Green Holdings 1</t>
  </si>
  <si>
    <t>Green_Holdings_1</t>
  </si>
  <si>
    <t>Colorado Green Holdings LLC-CG1</t>
  </si>
  <si>
    <t>Green Holdings 2</t>
  </si>
  <si>
    <t>Green_Holdings_2</t>
  </si>
  <si>
    <t>Colorado Green Holdings LLC-CG2</t>
  </si>
  <si>
    <t>Green Mountain 1</t>
  </si>
  <si>
    <t>Green_Mountain_1</t>
  </si>
  <si>
    <t>Green Mountain 2</t>
  </si>
  <si>
    <t>Green_Mountain_2</t>
  </si>
  <si>
    <t>Green_Peter_1</t>
  </si>
  <si>
    <t>Green Peter-1</t>
  </si>
  <si>
    <t>Green_Peter_2</t>
  </si>
  <si>
    <t>Green Peter-2</t>
  </si>
  <si>
    <t>Green_Springs</t>
  </si>
  <si>
    <t>Green Springs-1</t>
  </si>
  <si>
    <t>Griffith CC</t>
  </si>
  <si>
    <t>Griffith_CC</t>
  </si>
  <si>
    <t>GriffithCC (Total CC Plant)</t>
  </si>
  <si>
    <t>Grove Solar Center LLC</t>
  </si>
  <si>
    <t>Grove_Solar_Center_LLC</t>
  </si>
  <si>
    <t>Guernsey 1</t>
  </si>
  <si>
    <t>Guernsey_1</t>
  </si>
  <si>
    <t>Guernsey 2</t>
  </si>
  <si>
    <t>Guernsey_2</t>
  </si>
  <si>
    <t>H Wilson Sundt 4 Coal</t>
  </si>
  <si>
    <t>H_Wilson_Sundt_4_Coal</t>
  </si>
  <si>
    <t>H. Wilson Sundt Generating Station 4</t>
  </si>
  <si>
    <t>H Wilson Sundt 4 Gas</t>
  </si>
  <si>
    <t>H_Wilson_Sundt_4_Gas</t>
  </si>
  <si>
    <t>Gas Replacement for H. Wilson Sundt Generating Station 4</t>
  </si>
  <si>
    <t>H Wilson Sundt GT1</t>
  </si>
  <si>
    <t>H_Wilson_Sundt_GT1</t>
  </si>
  <si>
    <t>H. Wilson Sundt CT GT1</t>
  </si>
  <si>
    <t>H Wilson Sundt GT2</t>
  </si>
  <si>
    <t>H_Wilson_Sundt_GT2</t>
  </si>
  <si>
    <t>H. Wilson Sundt CT GT2</t>
  </si>
  <si>
    <t>H Wilson Sundt ST1</t>
  </si>
  <si>
    <t>H_Wilson_Sundt_ST1</t>
  </si>
  <si>
    <t>H. Wilson Sundt Generating Station ST1</t>
  </si>
  <si>
    <t>H Wilson Sundt ST2</t>
  </si>
  <si>
    <t>H_Wilson_Sundt_ST2</t>
  </si>
  <si>
    <t>H. Wilson Sundt Generating Station ST2</t>
  </si>
  <si>
    <t>H Wilson Sundt ST3</t>
  </si>
  <si>
    <t>H_Wilson_Sundt_ST3</t>
  </si>
  <si>
    <t>H. Wilson Sundt Generating Station ST3</t>
  </si>
  <si>
    <t>HARMATT10</t>
  </si>
  <si>
    <t>AltaGas Harmattan 2</t>
  </si>
  <si>
    <t>HARMATT11</t>
  </si>
  <si>
    <t>HARMATT12</t>
  </si>
  <si>
    <t>HARMATT9</t>
  </si>
  <si>
    <t>HNC 13G1</t>
  </si>
  <si>
    <t>HNC_13G1</t>
  </si>
  <si>
    <t>HNL G1</t>
  </si>
  <si>
    <t>HNL_G1</t>
  </si>
  <si>
    <t>Thermal</t>
  </si>
  <si>
    <t>HNL G2</t>
  </si>
  <si>
    <t>HNL_G2</t>
  </si>
  <si>
    <t>HR_Milner</t>
  </si>
  <si>
    <t>HR Milner-1</t>
  </si>
  <si>
    <t>H_M_Jackson_1</t>
  </si>
  <si>
    <t>H M Jackson-1</t>
  </si>
  <si>
    <t>H_M_Jackson_2</t>
  </si>
  <si>
    <t>H M Jackson-2</t>
  </si>
  <si>
    <t>H_M_Jackson_3</t>
  </si>
  <si>
    <t>H M Jackson-3</t>
  </si>
  <si>
    <t>H_M_Jackson_4</t>
  </si>
  <si>
    <t>H M Jackson-4</t>
  </si>
  <si>
    <t>Hailey_Cspp_1</t>
  </si>
  <si>
    <t>Hailey Cspp-1</t>
  </si>
  <si>
    <t>Haiwee 1</t>
  </si>
  <si>
    <t>Haiwee_1</t>
  </si>
  <si>
    <t>Haiwee 2</t>
  </si>
  <si>
    <t>Haiwee_2</t>
  </si>
  <si>
    <t>Halkirk1</t>
  </si>
  <si>
    <t>Halkirk-WG1-1</t>
  </si>
  <si>
    <t>Halkirk2</t>
  </si>
  <si>
    <t>Halkirk-WG1-2</t>
  </si>
  <si>
    <t>Hammett_Hill</t>
  </si>
  <si>
    <t>Hammett Hill Windfarm-1</t>
  </si>
  <si>
    <t>Happy Jack</t>
  </si>
  <si>
    <t>Happy_Jack</t>
  </si>
  <si>
    <t>Happy Jack Windpower HJW01</t>
  </si>
  <si>
    <t>Harbor CC</t>
  </si>
  <si>
    <t>Harbor_CC</t>
  </si>
  <si>
    <t>HarborCC (Total CC Plant)</t>
  </si>
  <si>
    <t>Harbor Unit 10</t>
  </si>
  <si>
    <t>Harbor_Unit_10</t>
  </si>
  <si>
    <t>Harbor CT GT10</t>
  </si>
  <si>
    <t>Harbor Unit 11</t>
  </si>
  <si>
    <t>Harbor_Unit_11</t>
  </si>
  <si>
    <t>Harbor CT GT11</t>
  </si>
  <si>
    <t>Harbor Unit 12</t>
  </si>
  <si>
    <t>Harbor_Unit_12</t>
  </si>
  <si>
    <t>Harbor CT GT12</t>
  </si>
  <si>
    <t>Harbor Unit 13</t>
  </si>
  <si>
    <t>Harbor_Unit_13</t>
  </si>
  <si>
    <t>Harbor CT GT13</t>
  </si>
  <si>
    <t>Harbor Unit 14</t>
  </si>
  <si>
    <t>Harbor_Unit_14</t>
  </si>
  <si>
    <t>Harbor CT GT14</t>
  </si>
  <si>
    <t>Hardin</t>
  </si>
  <si>
    <t>Hardin Generator Project-UNT1</t>
  </si>
  <si>
    <t>Harmac_Biomass</t>
  </si>
  <si>
    <t>Harmac Biomass-1_Harmac Biomass-1_IPP-HMC</t>
  </si>
  <si>
    <t>HarquahalaCC1-Total</t>
  </si>
  <si>
    <t>HarquahalaCC1_Total</t>
  </si>
  <si>
    <t>HarquahalaCC1 (Total CC Plant)</t>
  </si>
  <si>
    <t>HarquahalaCC2-Total</t>
  </si>
  <si>
    <t>HarquahalaCC2_Total</t>
  </si>
  <si>
    <t>HarquahalaCC2 (Total CC Plant)</t>
  </si>
  <si>
    <t>HarquahalaCC3-Total</t>
  </si>
  <si>
    <t>HarquahalaCC3_Total</t>
  </si>
  <si>
    <t>HarquahalaCC3 (Total CC Plant)</t>
  </si>
  <si>
    <t>Harry Allen CC</t>
  </si>
  <si>
    <t>Harry_Allen_CC</t>
  </si>
  <si>
    <t>HarryAllenCC (Total CC Plant)</t>
  </si>
  <si>
    <t>Harry Allen GT1</t>
  </si>
  <si>
    <t>Harry_Allen_GT1</t>
  </si>
  <si>
    <t>Harry Allen GT4</t>
  </si>
  <si>
    <t>Harry_Allen_GT4</t>
  </si>
  <si>
    <t>Hartzog 1</t>
  </si>
  <si>
    <t>Hartzog_1</t>
  </si>
  <si>
    <t>Hartzog CT 1</t>
  </si>
  <si>
    <t>Hartzog 2</t>
  </si>
  <si>
    <t>Hartzog_2</t>
  </si>
  <si>
    <t>Hartzog CT 2</t>
  </si>
  <si>
    <t>Hartzog 3</t>
  </si>
  <si>
    <t>Hartzog_3</t>
  </si>
  <si>
    <t>Hartzog CT 3</t>
  </si>
  <si>
    <t>Harvest Wind</t>
  </si>
  <si>
    <t>Harvest_Wind</t>
  </si>
  <si>
    <t>Harvest Wind Project-HWP1</t>
  </si>
  <si>
    <t>Hatch_Solar_EC</t>
  </si>
  <si>
    <t>Hatch Solar Energy Center I, LLC-1</t>
  </si>
  <si>
    <t>Hauer_Creek_1</t>
  </si>
  <si>
    <t>Hauer Creek-1_Hauer Creek-1_IPP-HAC</t>
  </si>
  <si>
    <t>Hauser_HAU1</t>
  </si>
  <si>
    <t>Hauser-HAU1</t>
  </si>
  <si>
    <t>Hauser_HAU2</t>
  </si>
  <si>
    <t>Hauser-HAU2</t>
  </si>
  <si>
    <t>Hauser_HAU3</t>
  </si>
  <si>
    <t>Hauser-HAU3</t>
  </si>
  <si>
    <t>Hauser_HAU4</t>
  </si>
  <si>
    <t>Hauser-HAU4</t>
  </si>
  <si>
    <t>Hauser_HAU5</t>
  </si>
  <si>
    <t>Hauser-HAU5</t>
  </si>
  <si>
    <t>Hauser_HAU6</t>
  </si>
  <si>
    <t>Hauser-HAU6</t>
  </si>
  <si>
    <t>Hay Canyon Wind</t>
  </si>
  <si>
    <t>Hay_Canyon_Wind</t>
  </si>
  <si>
    <t>Hay Canyon Wind Power LLC-1</t>
  </si>
  <si>
    <t>Hayden 1</t>
  </si>
  <si>
    <t>Hayden_1</t>
  </si>
  <si>
    <t>Hayden 2</t>
  </si>
  <si>
    <t>Hayden_2</t>
  </si>
  <si>
    <t>Haynes 1</t>
  </si>
  <si>
    <t>Haynes_1</t>
  </si>
  <si>
    <t>Haynes 11</t>
  </si>
  <si>
    <t>Haynes_11</t>
  </si>
  <si>
    <t>Haynes (Unit 5 &amp; 6) Repowering Project 11</t>
  </si>
  <si>
    <t>Haynes 12</t>
  </si>
  <si>
    <t>Haynes_12</t>
  </si>
  <si>
    <t>Haynes (Unit 5 &amp; 6) Repowering Project 12</t>
  </si>
  <si>
    <t>Haynes 13</t>
  </si>
  <si>
    <t>Haynes_13</t>
  </si>
  <si>
    <t>Haynes (Unit 5 &amp; 6) Repowering Project 13</t>
  </si>
  <si>
    <t>Haynes 14</t>
  </si>
  <si>
    <t>Haynes_14</t>
  </si>
  <si>
    <t>Haynes (Unit 5 &amp; 6) Repowering Project 14</t>
  </si>
  <si>
    <t>Haynes 15</t>
  </si>
  <si>
    <t>Haynes_15</t>
  </si>
  <si>
    <t>Haynes (Unit 5 &amp; 6) Repowering Project 15</t>
  </si>
  <si>
    <t>Haynes 16</t>
  </si>
  <si>
    <t>Haynes_16</t>
  </si>
  <si>
    <t>Haynes (Unit 5 &amp; 6) Repowering Project 16</t>
  </si>
  <si>
    <t>Haynes 2</t>
  </si>
  <si>
    <t>Haynes_2</t>
  </si>
  <si>
    <t>Haynes CC</t>
  </si>
  <si>
    <t>Haynes_CC</t>
  </si>
  <si>
    <t>HaynesCC (Total CC Plant)</t>
  </si>
  <si>
    <t>Hazelton_B1</t>
  </si>
  <si>
    <t>Hazelton B Hydro-U1</t>
  </si>
  <si>
    <t>Hazelton_B2</t>
  </si>
  <si>
    <t>Hazelton B Hydro-U2</t>
  </si>
  <si>
    <t>Headgate Rock 1</t>
  </si>
  <si>
    <t>Headgate_Rock_1</t>
  </si>
  <si>
    <t>Headgate Rock 2</t>
  </si>
  <si>
    <t>Headgate_Rock_2</t>
  </si>
  <si>
    <t>Headgate Rock 3</t>
  </si>
  <si>
    <t>Headgate_Rock_3</t>
  </si>
  <si>
    <t>Heart Mountain</t>
  </si>
  <si>
    <t>Heart_Mountain</t>
  </si>
  <si>
    <t>Heart Mountain 1</t>
  </si>
  <si>
    <t>Heartland CC15</t>
  </si>
  <si>
    <t>Heartland_CC15</t>
  </si>
  <si>
    <t>Heartland CC16</t>
  </si>
  <si>
    <t>Heartland_CC16</t>
  </si>
  <si>
    <t>Heber Geo 1</t>
  </si>
  <si>
    <t>Heber_Geo_1</t>
  </si>
  <si>
    <t>Heber I BT 2|HEBER1 unit 11|Heber 1-11</t>
  </si>
  <si>
    <t>Heber Geo 2</t>
  </si>
  <si>
    <t>Heber_Geo_2</t>
  </si>
  <si>
    <t>Heber I BT 3|HEBERSCE_13.8_HEBER1 unit 12|Heber 1-12</t>
  </si>
  <si>
    <t>Heber Geo Complex</t>
  </si>
  <si>
    <t>Heber_Geo_Complex</t>
  </si>
  <si>
    <t>Heber I Geothermal 1|HEBER GEOTHEMAL COMPLEX PLANT|HGC</t>
  </si>
  <si>
    <t>Heber II</t>
  </si>
  <si>
    <t>Heber_II</t>
  </si>
  <si>
    <t>Second Imperial Geothermal Company - Heber II 13-14|SIGC92_13.8_HEBER_IMPERIAL|GPGOII</t>
  </si>
  <si>
    <t>Heber Solar PV</t>
  </si>
  <si>
    <t>Heber_Solar_PV</t>
  </si>
  <si>
    <t>Heber Solar PV Project 1|HEBR200</t>
  </si>
  <si>
    <t>IID_Solar</t>
  </si>
  <si>
    <t>Heber South 1</t>
  </si>
  <si>
    <t>Heber_South_1</t>
  </si>
  <si>
    <t>Heber South 1|HEBER SOUTH GEOTHERMAL|GPHEBS</t>
  </si>
  <si>
    <t>Hedge Solar</t>
  </si>
  <si>
    <t>Hedge_Solar</t>
  </si>
  <si>
    <t>Hedge PV 1</t>
  </si>
  <si>
    <t>Hellroaring1</t>
  </si>
  <si>
    <t>Hellroaring Hydro-HY1</t>
  </si>
  <si>
    <t>Hellroaring2</t>
  </si>
  <si>
    <t>Hellroaring Hydro-HY2</t>
  </si>
  <si>
    <t>Hells_Canyon_1</t>
  </si>
  <si>
    <t>Hells Canyon-1</t>
  </si>
  <si>
    <t>Hells_Canyon_2</t>
  </si>
  <si>
    <t>Hells Canyon-2</t>
  </si>
  <si>
    <t>Hells_Canyon_3</t>
  </si>
  <si>
    <t>Hells Canyon-3</t>
  </si>
  <si>
    <t>HermistnCC-Total</t>
  </si>
  <si>
    <t>HermistnCC_Total</t>
  </si>
  <si>
    <t>HermistonCC (Total CC Plant)</t>
  </si>
  <si>
    <t>HermistnGenCC1-Total</t>
  </si>
  <si>
    <t>HermistnGenCC1_Total</t>
  </si>
  <si>
    <t>HermistonGenCC1 (Total CC Plant)</t>
  </si>
  <si>
    <t>HermistnGenCC2-Total</t>
  </si>
  <si>
    <t>HermistnGenCC2_Total</t>
  </si>
  <si>
    <t>HermistonGenCC2 (Total CC Plant)</t>
  </si>
  <si>
    <t>HiddenHollow1</t>
  </si>
  <si>
    <t>Hidden Hollow Energy-UNT1</t>
  </si>
  <si>
    <t>HiddenHollow2</t>
  </si>
  <si>
    <t>Hidden Hollow Energy-UNT2</t>
  </si>
  <si>
    <t>Higgins CC</t>
  </si>
  <si>
    <t>Higgins_CC</t>
  </si>
  <si>
    <t>HigginsCC (Total CC Plant)</t>
  </si>
  <si>
    <t>High Lonesome Mesa</t>
  </si>
  <si>
    <t>High_Lonesome_Mesa</t>
  </si>
  <si>
    <t>High Lonesome Mesa Wind Farm 1</t>
  </si>
  <si>
    <t>High_Mesa</t>
  </si>
  <si>
    <t>High Mesa Energy LLC-1</t>
  </si>
  <si>
    <t>High_Plains</t>
  </si>
  <si>
    <t>High Plains-1</t>
  </si>
  <si>
    <t>Highlands Wind 1</t>
  </si>
  <si>
    <t>Highlands_Wind_1</t>
  </si>
  <si>
    <t>Colorado Highlands Wind Project CHW1</t>
  </si>
  <si>
    <t>Highlands Wind 2</t>
  </si>
  <si>
    <t>Highlands_Wind_2</t>
  </si>
  <si>
    <t>Colorado Highlands Wind Project CHW2</t>
  </si>
  <si>
    <t>Hillcrest PS</t>
  </si>
  <si>
    <t>Hillcrest_PS</t>
  </si>
  <si>
    <t>Hillcrest Pump Station GEN1</t>
  </si>
  <si>
    <t>HillsCreek1</t>
  </si>
  <si>
    <t>Hills Creek-1</t>
  </si>
  <si>
    <t>HillsCreek2</t>
  </si>
  <si>
    <t>Hills Creek-2</t>
  </si>
  <si>
    <t>Holter_HOL1</t>
  </si>
  <si>
    <t>Holter-HOL1</t>
  </si>
  <si>
    <t>Holter_HOL2</t>
  </si>
  <si>
    <t>Holter-HOL2</t>
  </si>
  <si>
    <t>Holter_HOL3</t>
  </si>
  <si>
    <t>Holter-HOL3</t>
  </si>
  <si>
    <t>Holter_HOL4</t>
  </si>
  <si>
    <t>Holter-HOL4</t>
  </si>
  <si>
    <t>HooleyDigester1</t>
  </si>
  <si>
    <t>Hooley Digester-IC1</t>
  </si>
  <si>
    <t>HooleyDigester2</t>
  </si>
  <si>
    <t>Hooley Digester-IC2</t>
  </si>
  <si>
    <t>Hooper Solar</t>
  </si>
  <si>
    <t>Hooper_Solar</t>
  </si>
  <si>
    <t>Hooper Solar Project (San Luis Valley) SCCO3</t>
  </si>
  <si>
    <t>Hoover Dam A1</t>
  </si>
  <si>
    <t>Hoover_Dam_A1</t>
  </si>
  <si>
    <t>Hoover Dam AZ A1</t>
  </si>
  <si>
    <t>TH_Mead</t>
  </si>
  <si>
    <t>Hoover</t>
  </si>
  <si>
    <t>Hoover Dam A2</t>
  </si>
  <si>
    <t>Hoover_Dam_A2</t>
  </si>
  <si>
    <t>Hoover Dam AZ A2</t>
  </si>
  <si>
    <t>Hoover Dam A3</t>
  </si>
  <si>
    <t>Hoover_Dam_A3</t>
  </si>
  <si>
    <t>Hoover Dam AZ A3</t>
  </si>
  <si>
    <t>Hoover Dam A4</t>
  </si>
  <si>
    <t>Hoover_Dam_A4</t>
  </si>
  <si>
    <t>Hoover Dam AZ A4</t>
  </si>
  <si>
    <t>Hoover Dam A5</t>
  </si>
  <si>
    <t>Hoover_Dam_A5</t>
  </si>
  <si>
    <t>Hoover Dam AZ A5</t>
  </si>
  <si>
    <t>Hoover Dam A6</t>
  </si>
  <si>
    <t>Hoover_Dam_A6</t>
  </si>
  <si>
    <t>Hoover Dam AZ A6</t>
  </si>
  <si>
    <t>Hoover Dam A7</t>
  </si>
  <si>
    <t>Hoover_Dam_A7</t>
  </si>
  <si>
    <t>Hoover Dam AZ A7</t>
  </si>
  <si>
    <t>Hoover Dam A8</t>
  </si>
  <si>
    <t>Hoover_Dam_A8</t>
  </si>
  <si>
    <t>Hoover Dam AZ A8</t>
  </si>
  <si>
    <t>Hoover Dam A9</t>
  </si>
  <si>
    <t>Hoover_Dam_A9</t>
  </si>
  <si>
    <t>Hoover Dam AZ A9</t>
  </si>
  <si>
    <t>Hoover Dam N1</t>
  </si>
  <si>
    <t>Hoover_Dam_N1</t>
  </si>
  <si>
    <t>Hoover Dam NV N1</t>
  </si>
  <si>
    <t>Hoover Dam N2</t>
  </si>
  <si>
    <t>Hoover_Dam_N2</t>
  </si>
  <si>
    <t>Hoover Dam NV N2</t>
  </si>
  <si>
    <t>Hoover Dam N3</t>
  </si>
  <si>
    <t>Hoover_Dam_N3</t>
  </si>
  <si>
    <t>Hoover Dam NV N3</t>
  </si>
  <si>
    <t>Hoover Dam N4</t>
  </si>
  <si>
    <t>Hoover_Dam_N4</t>
  </si>
  <si>
    <t>Hoover Dam NV N4</t>
  </si>
  <si>
    <t>Hoover Dam N5</t>
  </si>
  <si>
    <t>Hoover_Dam_N5</t>
  </si>
  <si>
    <t>Hoover Dam NV N5</t>
  </si>
  <si>
    <t>Hoover Dam N6</t>
  </si>
  <si>
    <t>Hoover_Dam_N6</t>
  </si>
  <si>
    <t>Hoover Dam NV N6</t>
  </si>
  <si>
    <t>Hoover Dam N7</t>
  </si>
  <si>
    <t>Hoover_Dam_N7</t>
  </si>
  <si>
    <t>Hoover Dam NV N7</t>
  </si>
  <si>
    <t>Hoover Dam N8</t>
  </si>
  <si>
    <t>Hoover_Dam_N8</t>
  </si>
  <si>
    <t>Hoover Dam NV N8</t>
  </si>
  <si>
    <t>Hopkins Ridge Wind 1-2</t>
  </si>
  <si>
    <t>Hopkins_Ridge_Wind_1_2</t>
  </si>
  <si>
    <t>Hopkins Ridge Wind-1</t>
  </si>
  <si>
    <t>HorizonCC-Total</t>
  </si>
  <si>
    <t>HorizonCC_Total</t>
  </si>
  <si>
    <t>HorizonCC (Total CC Plant)</t>
  </si>
  <si>
    <t>Horse Mesa HM1</t>
  </si>
  <si>
    <t>Horse_Mesa_HM1</t>
  </si>
  <si>
    <t>Horse Mesa Hydro HM1</t>
  </si>
  <si>
    <t>Horse Mesa HM2</t>
  </si>
  <si>
    <t>Horse_Mesa_HM2</t>
  </si>
  <si>
    <t>Horse Mesa Hydro HM2</t>
  </si>
  <si>
    <t>Horse Mesa HM3</t>
  </si>
  <si>
    <t>Horse_Mesa_HM3</t>
  </si>
  <si>
    <t>Horse Mesa Hydro HM3</t>
  </si>
  <si>
    <t>Horse Mesa HM4</t>
  </si>
  <si>
    <t>Horse_Mesa_HM4</t>
  </si>
  <si>
    <t>SW_Pumped_Hydro</t>
  </si>
  <si>
    <t>HorseButteWind1</t>
  </si>
  <si>
    <t>Horse Butte Wind I, LLC-1</t>
  </si>
  <si>
    <t>HorseshoBendHY1</t>
  </si>
  <si>
    <t>Horseshoe Bend Hydroelectric Company-GEN1</t>
  </si>
  <si>
    <t>HorseshoBendHY2</t>
  </si>
  <si>
    <t>Horseshoe Bend Hydroelectric Company-GEN2_61248</t>
  </si>
  <si>
    <t>HorseshoBendWP</t>
  </si>
  <si>
    <t>Horseshoe Bend Wind Park-HBWP</t>
  </si>
  <si>
    <t>Horseshoe Bend Wind</t>
  </si>
  <si>
    <t>Horseshoe_Bend_Wind</t>
  </si>
  <si>
    <t>Horseshoe Bend Wind LLC-1 AKA Shepherds Flat - South</t>
  </si>
  <si>
    <t>Horseshoe1_HY1</t>
  </si>
  <si>
    <t>Horseshoe1-HY1</t>
  </si>
  <si>
    <t>Horseshoe2_HY2</t>
  </si>
  <si>
    <t>Horseshoe2-HY2</t>
  </si>
  <si>
    <t>Horseshoe3_HY3</t>
  </si>
  <si>
    <t>Horseshoe3-HY3</t>
  </si>
  <si>
    <t>Horseshoe4_HY4</t>
  </si>
  <si>
    <t>Horseshoe4-HY4</t>
  </si>
  <si>
    <t>HotSpringsWind</t>
  </si>
  <si>
    <t>Hot Springs Windfarm LLC-1</t>
  </si>
  <si>
    <t>HoweSoundGreen1</t>
  </si>
  <si>
    <t>Howe Sound Green Energy-1_Howe Sound Green Energy-1_IPP-HSP</t>
  </si>
  <si>
    <t>HoweSoundGreen2</t>
  </si>
  <si>
    <t>Howe Sound Green Energy-2_Howe Sound Green Energy-2_IPP-HSP</t>
  </si>
  <si>
    <t>Hudson Ranch I</t>
  </si>
  <si>
    <t>Hudson_Ranch_I</t>
  </si>
  <si>
    <t>John L. Featherstone Plant HRP1|Hudson Ranch I HRP1|HUDSON_13.8_HUDSON_RNCH</t>
  </si>
  <si>
    <t>HuecoMtnWind</t>
  </si>
  <si>
    <t>Hueco Mountain Wind Ranch-EXIS</t>
  </si>
  <si>
    <t>Hungry_Horse_1</t>
  </si>
  <si>
    <t>Hungry Horse-1</t>
  </si>
  <si>
    <t>Hungry_Horse_2</t>
  </si>
  <si>
    <t>Hungry Horse-2</t>
  </si>
  <si>
    <t>Hungry_Horse_3</t>
  </si>
  <si>
    <t>Hungry Horse-3</t>
  </si>
  <si>
    <t>Hungry_Horse_4</t>
  </si>
  <si>
    <t>Hungry Horse-4</t>
  </si>
  <si>
    <t>Hunter_1</t>
  </si>
  <si>
    <t>Hunter-1</t>
  </si>
  <si>
    <t>Hunter_2</t>
  </si>
  <si>
    <t>Hunter-2</t>
  </si>
  <si>
    <t>Hunter_3</t>
  </si>
  <si>
    <t>Hunter-3</t>
  </si>
  <si>
    <t>Huntington_1</t>
  </si>
  <si>
    <t>Huntington-1</t>
  </si>
  <si>
    <t>Huntington_2</t>
  </si>
  <si>
    <t>Huntington-2</t>
  </si>
  <si>
    <t>HurricaneCityPwr3</t>
  </si>
  <si>
    <t>Hurricane City Power-3</t>
  </si>
  <si>
    <t>HurricaneCityPwr4</t>
  </si>
  <si>
    <t>Hurricane City Power-4</t>
  </si>
  <si>
    <t>HurricaneCityPwr5</t>
  </si>
  <si>
    <t>Hurricane City Power-5</t>
  </si>
  <si>
    <t>HurricaneCityPwr6</t>
  </si>
  <si>
    <t>Hurricane City Power-6</t>
  </si>
  <si>
    <t>HurricaneCityPwr7</t>
  </si>
  <si>
    <t>Hurricane City Power-7</t>
  </si>
  <si>
    <t>HurricaneCityPwr8</t>
  </si>
  <si>
    <t>Hurricane City Power-8</t>
  </si>
  <si>
    <t>HurricaneCityPwr9</t>
  </si>
  <si>
    <t>Hurricane City Power-9</t>
  </si>
  <si>
    <t>HutchinsnCreek1</t>
  </si>
  <si>
    <t>Hutchinson Creek-1</t>
  </si>
  <si>
    <t>Hyline Solar Center</t>
  </si>
  <si>
    <t>Hyline_Solar_Center</t>
  </si>
  <si>
    <t>Hystad_Creek_1</t>
  </si>
  <si>
    <t>Hystad Creek-1_Hystad Creek-1_IPP-HYC</t>
  </si>
  <si>
    <t>Hystad_Creek_2</t>
  </si>
  <si>
    <t>Hystad Creek-2_Hystad Creek-2_IPP-HYC</t>
  </si>
  <si>
    <t>IP_Springfield4</t>
  </si>
  <si>
    <t>IP Springfield Oregon-TG4</t>
  </si>
  <si>
    <t>IRON SPRG_SG</t>
  </si>
  <si>
    <t>IRON_SPRG_SG</t>
  </si>
  <si>
    <t>IRON SPRINGS</t>
  </si>
  <si>
    <t>Ice Harbor</t>
  </si>
  <si>
    <t>Ice_Harbor</t>
  </si>
  <si>
    <t>Ice Harbor-1</t>
  </si>
  <si>
    <t>ImpOilKearlOilSands</t>
  </si>
  <si>
    <t>Imperial Oil Kearl Oil Sands Project-1</t>
  </si>
  <si>
    <t>Imperial ValleyIVSC2</t>
  </si>
  <si>
    <t>Imperial_ValleyIVSC2</t>
  </si>
  <si>
    <t>Imperial Valley Solar PV Project (Mount Signal) 1B|Imperial Valley Solar Co (IVSC) 2</t>
  </si>
  <si>
    <t>IntercontPulp</t>
  </si>
  <si>
    <t>Inter-continental Pulp (ICP, Canfor)-1_Inter-continental Pulp (ICP, Canfor)-1_IPP-ICP</t>
  </si>
  <si>
    <t>Interlakes_1</t>
  </si>
  <si>
    <t>Interlakes-1</t>
  </si>
  <si>
    <t>InternationalPaperEnergyCenter</t>
  </si>
  <si>
    <t>Iron_Gate</t>
  </si>
  <si>
    <t>Iron Gate-1</t>
  </si>
  <si>
    <t>Irrican</t>
  </si>
  <si>
    <t>IRRICAN1-1</t>
  </si>
  <si>
    <t>IslandCogenCC-Total</t>
  </si>
  <si>
    <t>IslandCogenCC_Total</t>
  </si>
  <si>
    <t>Island Cogen-1_Island Cogen-1_IPP-ICG</t>
  </si>
  <si>
    <t>JJ Elmore</t>
  </si>
  <si>
    <t>JJ_Elmore</t>
  </si>
  <si>
    <t>J.J. Elmore GEN1|Elmore Company GEN1|Elmore Calipatria</t>
  </si>
  <si>
    <t>JM Shafer CC</t>
  </si>
  <si>
    <t>JM_Shafer_CC</t>
  </si>
  <si>
    <t>JMShaferCC1 (Total CC Plant)</t>
  </si>
  <si>
    <t>Jackson Fuller 1</t>
  </si>
  <si>
    <t>Jackson_Fuller_1</t>
  </si>
  <si>
    <t>JacksonFullwer Wind 1</t>
  </si>
  <si>
    <t>Jackson Fuller 2</t>
  </si>
  <si>
    <t>Jackson_Fuller_2</t>
  </si>
  <si>
    <t>JacksonFullwer Wind 2</t>
  </si>
  <si>
    <t>Jamie_Creek_1</t>
  </si>
  <si>
    <t>Jamie Creek-1_Jamie Creek-1_IPP-JME</t>
  </si>
  <si>
    <t>Jamie_Creek_2</t>
  </si>
  <si>
    <t>Jamie Creek-2_Jamie Creek-2_IPP-JME</t>
  </si>
  <si>
    <t>Jaybird H1</t>
  </si>
  <si>
    <t>Jaybird_H1</t>
  </si>
  <si>
    <t>Jaybird H2</t>
  </si>
  <si>
    <t>Jaybird_H2</t>
  </si>
  <si>
    <t>Jersey Valley 1</t>
  </si>
  <si>
    <t>Jersey_Valley_1</t>
  </si>
  <si>
    <t>Jersey Valley Geothermal OEC 1</t>
  </si>
  <si>
    <t>Jersey Valley 2</t>
  </si>
  <si>
    <t>Jersey_Valley_2</t>
  </si>
  <si>
    <t>Jersey Valley Geothermal OEC 2</t>
  </si>
  <si>
    <t>Jett Creek Wind (OR)</t>
  </si>
  <si>
    <t>Jett_Creek_Wind__OR_</t>
  </si>
  <si>
    <t>Jim_Bridger_1</t>
  </si>
  <si>
    <t>Jim Bridger-1</t>
  </si>
  <si>
    <t>Jim_Bridger_2</t>
  </si>
  <si>
    <t>Jim Bridger-2</t>
  </si>
  <si>
    <t>Jim_Bridger_3</t>
  </si>
  <si>
    <t>Jim Bridger-3</t>
  </si>
  <si>
    <t>Jim_Bridger_4</t>
  </si>
  <si>
    <t>Jim Bridger-4</t>
  </si>
  <si>
    <t>Jim_Knight_1</t>
  </si>
  <si>
    <t>Jim Knight-1</t>
  </si>
  <si>
    <t>JimmieCreek1</t>
  </si>
  <si>
    <t>Jimmie Creek Hydro Project-1_Jimmie Creek Hydro Project-1_IPP-JMC</t>
  </si>
  <si>
    <t>JimmieCreek2</t>
  </si>
  <si>
    <t>Jimmie Creek Hydro Project-2_Jimmie Creek Hydro Project-2_IPP-JMC</t>
  </si>
  <si>
    <t>John Day</t>
  </si>
  <si>
    <t>John_Day</t>
  </si>
  <si>
    <t>JohnHart1_Exp</t>
  </si>
  <si>
    <t>John Hart Upgrade Project-1_BCH-JHT</t>
  </si>
  <si>
    <t>JohnHart2_Exp</t>
  </si>
  <si>
    <t>John Hart Upgrade Project-2_BCH-JHT</t>
  </si>
  <si>
    <t>JohnHart3_Exp</t>
  </si>
  <si>
    <t>John Hart Upgrade Project-3_BCH-JHT</t>
  </si>
  <si>
    <t>JohnHart4</t>
  </si>
  <si>
    <t>John Hart-4_John Hart-4_BCH-JHT</t>
  </si>
  <si>
    <t>JohnHart5</t>
  </si>
  <si>
    <t>John Hart-5_John Hart-5_BCH-JHT</t>
  </si>
  <si>
    <t>JohnHart6</t>
  </si>
  <si>
    <t>John Hart-6_John Hart-6_BCH-JHT</t>
  </si>
  <si>
    <t>John_C_Boyle_1</t>
  </si>
  <si>
    <t>John C Boyle-1</t>
  </si>
  <si>
    <t>John_C_Boyle_2</t>
  </si>
  <si>
    <t>John C Boyle-2</t>
  </si>
  <si>
    <t>Jones Fork H1</t>
  </si>
  <si>
    <t>Jones_Fork_H1</t>
  </si>
  <si>
    <t>Jones Fork 1</t>
  </si>
  <si>
    <t>Jordan_River</t>
  </si>
  <si>
    <t>Jordan River-1_Jordan River-1_BCH-JOR</t>
  </si>
  <si>
    <t>Judge F Carr 1</t>
  </si>
  <si>
    <t>Judge_F_Carr_1</t>
  </si>
  <si>
    <t>Judge Francis Carr 1|Judge F Carr 1</t>
  </si>
  <si>
    <t>Judge F Carr 2</t>
  </si>
  <si>
    <t>Judge_F_Carr_2</t>
  </si>
  <si>
    <t>Judge Francis Carr 2</t>
  </si>
  <si>
    <t>Judith_Gap</t>
  </si>
  <si>
    <t>Judith Gap Wind Energy Center-1</t>
  </si>
  <si>
    <t>Judy Creek_1</t>
  </si>
  <si>
    <t>Judy_Creek_1</t>
  </si>
  <si>
    <t>Pengrowth Judy Creek 1</t>
  </si>
  <si>
    <t>JuniperCanyon1</t>
  </si>
  <si>
    <t>Juniper Canyon I Wind Project-1</t>
  </si>
  <si>
    <t>JuniperCanyon2</t>
  </si>
  <si>
    <t>Juniper Canyon 2-WT( 48 x 2.1)</t>
  </si>
  <si>
    <t>K Road Moapa</t>
  </si>
  <si>
    <t>K_Road_Moapa</t>
  </si>
  <si>
    <t>Moapa Southern Paiute Solar Project (K Road Moapa)</t>
  </si>
  <si>
    <t>K Road Modesto</t>
  </si>
  <si>
    <t>K_Road_Modesto</t>
  </si>
  <si>
    <t>K Road Modesto Solar-1|McHenry Solar Farm (Modesto) 1</t>
  </si>
  <si>
    <t>KEARL13C</t>
  </si>
  <si>
    <t>KITTVALY</t>
  </si>
  <si>
    <t>KUCC-4</t>
  </si>
  <si>
    <t>KUCC_4</t>
  </si>
  <si>
    <t>Kananaskis1_1</t>
  </si>
  <si>
    <t>Kananaskis1-1</t>
  </si>
  <si>
    <t>Kananaskis2_HY2</t>
  </si>
  <si>
    <t>Kananaskis2-HY2</t>
  </si>
  <si>
    <t>Kananaskis3_HY3</t>
  </si>
  <si>
    <t>Kananaskis3-HY3</t>
  </si>
  <si>
    <t>KamloopsGreen1</t>
  </si>
  <si>
    <t>Kamloops Green Energy-1_Kamloops Green Energy-1_IPP-WEY</t>
  </si>
  <si>
    <t>KamloopsGreen2</t>
  </si>
  <si>
    <t>Kamloops Green Energy-2_Kamloops Green Energy-2_IPP-WEY</t>
  </si>
  <si>
    <t>KamloopsGreen3</t>
  </si>
  <si>
    <t>Kamloops Green Energy-3_Kamloops Green Energy-3_IPP-WEY</t>
  </si>
  <si>
    <t>KaselWitherpoonCoLS1</t>
  </si>
  <si>
    <t>K W Company-LS1</t>
  </si>
  <si>
    <t>KaselWitherpoonCoLS2</t>
  </si>
  <si>
    <t>K W Company-LS2</t>
  </si>
  <si>
    <t>KaselWitherpoonCoLS3</t>
  </si>
  <si>
    <t>K W Company-LS3</t>
  </si>
  <si>
    <t>KaselWitherpoonCoLS4</t>
  </si>
  <si>
    <t>K W Company-LS4</t>
  </si>
  <si>
    <t>KaselWitherpoonCoLS5</t>
  </si>
  <si>
    <t>K W Company-LS5</t>
  </si>
  <si>
    <t>KaselWitherpoonCoUE5</t>
  </si>
  <si>
    <t>K W Company-UE5</t>
  </si>
  <si>
    <t>KaselWitherpoonCoUW1</t>
  </si>
  <si>
    <t>K W Company-UW1</t>
  </si>
  <si>
    <t>KaselWitherpoonCoUW2</t>
  </si>
  <si>
    <t>K W Company-UW2</t>
  </si>
  <si>
    <t>KaselWitherpoonCoUW3</t>
  </si>
  <si>
    <t>K W Company-UW3</t>
  </si>
  <si>
    <t>KaselWitherpoonCoUW4</t>
  </si>
  <si>
    <t>K W Company-UW4</t>
  </si>
  <si>
    <t>Keephills1</t>
  </si>
  <si>
    <t>Keephills1-1</t>
  </si>
  <si>
    <t>Keephills1_Exp</t>
  </si>
  <si>
    <t>TransAlta Keephills 1 Uprate-1</t>
  </si>
  <si>
    <t>Keephills1_Gas</t>
  </si>
  <si>
    <t>Keephills2</t>
  </si>
  <si>
    <t>Keephills2-2</t>
  </si>
  <si>
    <t>Keephills2_Exp</t>
  </si>
  <si>
    <t>TransAlta Keephills 2 Uprate-1</t>
  </si>
  <si>
    <t>Keephills3_1</t>
  </si>
  <si>
    <t>Keephills3-1</t>
  </si>
  <si>
    <t>Keephils2_Gas</t>
  </si>
  <si>
    <t>Kemano_1</t>
  </si>
  <si>
    <t>Kemano-1_Kemano (RTA 2007 EPA)-1_IPP-KMO</t>
  </si>
  <si>
    <t>Kemano_2</t>
  </si>
  <si>
    <t>Kemano-2_Kemano (RTA 2007 EPA)-2_IPP-KMO</t>
  </si>
  <si>
    <t>Kemano_3</t>
  </si>
  <si>
    <t>Kemano-3_Kemano (RTA 2007 EPA)-3_IPP-KMO</t>
  </si>
  <si>
    <t>Kemano_4</t>
  </si>
  <si>
    <t>Kemano-4_Kemano (RTA 2007 EPA)-4_IPP-KMO</t>
  </si>
  <si>
    <t>Kemano_5</t>
  </si>
  <si>
    <t>Kemano-5_Kemano (RTA 2007 EPA)-5_IPP-KMO</t>
  </si>
  <si>
    <t>Kemano_6</t>
  </si>
  <si>
    <t>Kemano-6_Kemano (RTA 2007 EPA)-6_IPP-KMO</t>
  </si>
  <si>
    <t>Kemano_7</t>
  </si>
  <si>
    <t>Kemano-7_Kemano (RTA 2007 EPA)-7_IPP-KMO</t>
  </si>
  <si>
    <t>Kemano_8</t>
  </si>
  <si>
    <t>Kemano-8_Kemano (RTA 2007 EPA)-8_IPP-KMO</t>
  </si>
  <si>
    <t>Kerr_KER1</t>
  </si>
  <si>
    <t>Kerr-KER1</t>
  </si>
  <si>
    <t>Kerr_KER2</t>
  </si>
  <si>
    <t>Kerr-KER2</t>
  </si>
  <si>
    <t>Kerr_KER3</t>
  </si>
  <si>
    <t>Kerr-KER3</t>
  </si>
  <si>
    <t>Keswick 1</t>
  </si>
  <si>
    <t>Keswick_1</t>
  </si>
  <si>
    <t>Keswick 2</t>
  </si>
  <si>
    <t>Keswick_2</t>
  </si>
  <si>
    <t>Keswick 3</t>
  </si>
  <si>
    <t>Keswick_3</t>
  </si>
  <si>
    <t>KettleFalls1</t>
  </si>
  <si>
    <t>Kettle Falls Generating Station-1</t>
  </si>
  <si>
    <t>KettleFalls2</t>
  </si>
  <si>
    <t>Kettle Falls Generating Station-2</t>
  </si>
  <si>
    <t>KettlesHills2_1</t>
  </si>
  <si>
    <t>Kettle Hills 2-1_KettlesHill1a</t>
  </si>
  <si>
    <t>KettlesHills2_2</t>
  </si>
  <si>
    <t>Kettle Hills 2-2_KettlesHill1b</t>
  </si>
  <si>
    <t>KettlesHills2_3</t>
  </si>
  <si>
    <t>Kettle Hills 2-3_KettlesHill2a</t>
  </si>
  <si>
    <t>KettlesHills2_4</t>
  </si>
  <si>
    <t>Kettle Hills 2-4_KettlesHill2b</t>
  </si>
  <si>
    <t>KettlesHills3_1</t>
  </si>
  <si>
    <t>Kettle Hills 3-1_KettlesHill3a</t>
  </si>
  <si>
    <t>KettlesHills3_2</t>
  </si>
  <si>
    <t>Kettle Hills 3-2_KettlesHill3b_58402</t>
  </si>
  <si>
    <t>KettlesHills3_3</t>
  </si>
  <si>
    <t>Kettle Hills 3-3_KettlesHill4a</t>
  </si>
  <si>
    <t>KettlesHills3_4</t>
  </si>
  <si>
    <t>Kettle Hills 3-4_KettlesHill4b_5000</t>
  </si>
  <si>
    <t>KettlesHills3_5</t>
  </si>
  <si>
    <t>Kettle Hills 3-5_KettlesHill5a</t>
  </si>
  <si>
    <t>KettlesHills3_6</t>
  </si>
  <si>
    <t>Kettle Hills 3-6_KettlesHill5b</t>
  </si>
  <si>
    <t>Kiefer Landfill 1-1</t>
  </si>
  <si>
    <t>Kiefer_Landfill_1_1</t>
  </si>
  <si>
    <t>Kiefer Landfill 1-1|Kiefer Landfill 361A</t>
  </si>
  <si>
    <t>BANC_Biomass</t>
  </si>
  <si>
    <t>Kiefer Landfill 1-2</t>
  </si>
  <si>
    <t>Kiefer_Landfill_1_2</t>
  </si>
  <si>
    <t>Kiefer Landfill 1-2|Kiefer Landfill 361B</t>
  </si>
  <si>
    <t>Kiefer Landfill 1-3</t>
  </si>
  <si>
    <t>Kiefer_Landfill_1_3</t>
  </si>
  <si>
    <t>Kiefer Landfill 1-3|Kiefer Landfill 361C</t>
  </si>
  <si>
    <t>Kiefer Landfill 2-1</t>
  </si>
  <si>
    <t>Kiefer_Landfill_2_1</t>
  </si>
  <si>
    <t>Kiefer Landfill 2-1|Kiefer Landfill 1</t>
  </si>
  <si>
    <t>Kiefer Landfill 2-2</t>
  </si>
  <si>
    <t>Kiefer_Landfill_2_2</t>
  </si>
  <si>
    <t>Kiefer Landfill 2-2|Kiefer Landfill 2</t>
  </si>
  <si>
    <t>Kings_Estate</t>
  </si>
  <si>
    <t>Kings Estate Solar-PV(4144)</t>
  </si>
  <si>
    <t>Kit Carson Wind</t>
  </si>
  <si>
    <t>Kit_Carson_Wind</t>
  </si>
  <si>
    <t>Kit Carson Windpower Project KCW</t>
  </si>
  <si>
    <t>KlamathCogenCC-Total</t>
  </si>
  <si>
    <t>KlamathCogenCC_Total</t>
  </si>
  <si>
    <t>KlamathCogenCC (Total CC Plant)</t>
  </si>
  <si>
    <t>KlamathExpGT1</t>
  </si>
  <si>
    <t>Klamath Expansion Project-GT1</t>
  </si>
  <si>
    <t>KlamathExpGT2</t>
  </si>
  <si>
    <t>Klamath Expansion Project-GT2</t>
  </si>
  <si>
    <t>Klondike Wind 1-2</t>
  </si>
  <si>
    <t>Klondike_Wind_1_2</t>
  </si>
  <si>
    <t>Klondike Wind Power-Ph 1</t>
  </si>
  <si>
    <t>Klondike Wind III-1</t>
  </si>
  <si>
    <t>Klondike_Wind_III_1</t>
  </si>
  <si>
    <t>Klondike Windpower III-1</t>
  </si>
  <si>
    <t>Klondike Wind III-2</t>
  </si>
  <si>
    <t>Klondike_Wind_III_2</t>
  </si>
  <si>
    <t>Klondike Windpower III-2</t>
  </si>
  <si>
    <t>Kohler Hydro 1-2</t>
  </si>
  <si>
    <t>Kohler_Hydro_1_2</t>
  </si>
  <si>
    <t>Kohler Hydro 1 &amp; 2</t>
  </si>
  <si>
    <t>Kokish_River_1</t>
  </si>
  <si>
    <t>Kokish River-1_Kokish River-1_IPP-KKS</t>
  </si>
  <si>
    <t>Kokish_River_2</t>
  </si>
  <si>
    <t>Kokish River-2_Kokish River-2_IPP-KKS</t>
  </si>
  <si>
    <t>Kokish_River_3</t>
  </si>
  <si>
    <t>Kokish River-3_Kokish River-3_IPP-KKS</t>
  </si>
  <si>
    <t>Kokish_River_4</t>
  </si>
  <si>
    <t>Koma_Kulshan</t>
  </si>
  <si>
    <t>Koma Kulshan Associates-GEN1</t>
  </si>
  <si>
    <t>KootenayCanal1</t>
  </si>
  <si>
    <t>Kootenay Canal-1_Kootenay Canal-1_BCH-KCL</t>
  </si>
  <si>
    <t>KootenayCanal2</t>
  </si>
  <si>
    <t>Kootenay Canal-2_Kootenay Canal-2_BCH-KCL</t>
  </si>
  <si>
    <t>KootenayCanal3</t>
  </si>
  <si>
    <t>Kootenay Canal-3_Kootenay Canal-3_BCH-KCL</t>
  </si>
  <si>
    <t>KootenayCanal4</t>
  </si>
  <si>
    <t>Kootenay Canal-4_Kootenay Canal-4_BCH-KCL</t>
  </si>
  <si>
    <t>Kortes 1</t>
  </si>
  <si>
    <t>Kortes_1</t>
  </si>
  <si>
    <t>Kortes 2</t>
  </si>
  <si>
    <t>Kortes_2</t>
  </si>
  <si>
    <t>Kortes 3</t>
  </si>
  <si>
    <t>Kortes_3</t>
  </si>
  <si>
    <t>Koyle_Ranch</t>
  </si>
  <si>
    <t>Koyle Ranch Hydroelectric Project-GEN1</t>
  </si>
  <si>
    <t>KwoiekCreek1</t>
  </si>
  <si>
    <t>Kwoiek Creek-1_Kwoiek Creek-1.1_IPP-KCH</t>
  </si>
  <si>
    <t>KwoiekCreek2</t>
  </si>
  <si>
    <t>Kwoiek Creek-2_Kwoiek Creek-1.2_IPP-KCH</t>
  </si>
  <si>
    <t>KwoiekCreek3</t>
  </si>
  <si>
    <t>Kwoiek Creek-3_Kwoiek Creek-2.1_IPP-KCH</t>
  </si>
  <si>
    <t>KwoiekCreek4</t>
  </si>
  <si>
    <t>Kwoiek Creek-4_Kwoiek Creek-2.2_IPP-KCH</t>
  </si>
  <si>
    <t>Kyrene 4</t>
  </si>
  <si>
    <t>Kyrene_4</t>
  </si>
  <si>
    <t>Kyrene CT KY4</t>
  </si>
  <si>
    <t>Kyrene 5</t>
  </si>
  <si>
    <t>Kyrene_5</t>
  </si>
  <si>
    <t>Kyrene CT KY5</t>
  </si>
  <si>
    <t>Kyrene 6</t>
  </si>
  <si>
    <t>Kyrene_6</t>
  </si>
  <si>
    <t>Kyrene CT KY6</t>
  </si>
  <si>
    <t>Kyrene 7 CC</t>
  </si>
  <si>
    <t>Kyrene_7_CC</t>
  </si>
  <si>
    <t>Kyrene7CC (Total CC Plant)</t>
  </si>
  <si>
    <t>LAKESISK</t>
  </si>
  <si>
    <t>LANL TA 3 1</t>
  </si>
  <si>
    <t>LANL_TA_3_1</t>
  </si>
  <si>
    <t>LANL TA-3-1</t>
  </si>
  <si>
    <t>LANL TA 3 GT1</t>
  </si>
  <si>
    <t>LANL_TA_3_GT1</t>
  </si>
  <si>
    <t>LANL TA-3-GT1</t>
  </si>
  <si>
    <t>LONGLAKEG1-2</t>
  </si>
  <si>
    <t>LONGLAKEG1_2</t>
  </si>
  <si>
    <t>LONGLAKEG2_1</t>
  </si>
  <si>
    <t>LONGLAKEG2-1</t>
  </si>
  <si>
    <t>LONGLAKEGT3_1</t>
  </si>
  <si>
    <t>LONGLAKEGT3-1</t>
  </si>
  <si>
    <t>LONGLAKEGT4_1</t>
  </si>
  <si>
    <t>LONGLAKEGT4-1</t>
  </si>
  <si>
    <t>LOSTHRZN2</t>
  </si>
  <si>
    <t>FACEBOOK SOLAR CENTER 2</t>
  </si>
  <si>
    <t>LOSTHRZN3</t>
  </si>
  <si>
    <t>FACEBOOK SOLAR CENTER 3</t>
  </si>
  <si>
    <t>LOS_MOR1</t>
  </si>
  <si>
    <t>FACEBOOK SOLAR CENTER 1</t>
  </si>
  <si>
    <t>LOTTWWTP</t>
  </si>
  <si>
    <t>LOTT WWTP</t>
  </si>
  <si>
    <t>LRC 4G1</t>
  </si>
  <si>
    <t>LRC_4G1</t>
  </si>
  <si>
    <t>LSRW_DutchFlats</t>
  </si>
  <si>
    <t>Lower Snake River Wind Energy Project (Dutch Flats)-1</t>
  </si>
  <si>
    <t>LSRW_KuhlRidge</t>
  </si>
  <si>
    <t>Lower Snake River Wind Energy Project (Kuhl Ridge)-1</t>
  </si>
  <si>
    <t>L_Bonnington_1</t>
  </si>
  <si>
    <t>L Bonnington-1_L Bonnington-1_FBC-LBO</t>
  </si>
  <si>
    <t>L_Bonnington_2</t>
  </si>
  <si>
    <t>L Bonnington-2_L Bonnington-2_FBC-LBO</t>
  </si>
  <si>
    <t>L_Bonnington_3</t>
  </si>
  <si>
    <t>L Bonnington-3_L Bonnington-3_FBC-LBO</t>
  </si>
  <si>
    <t>La Grange 1-2</t>
  </si>
  <si>
    <t>La_Grange_1_2</t>
  </si>
  <si>
    <t>La Grange 1 &amp; 2</t>
  </si>
  <si>
    <t>La Joya Wind</t>
  </si>
  <si>
    <t>La_Joya_Wind</t>
  </si>
  <si>
    <t>La Luz Energy Center</t>
  </si>
  <si>
    <t>La_Luz_Energy_Center</t>
  </si>
  <si>
    <t>La Luz Energy Center 1</t>
  </si>
  <si>
    <t>LaGrande_1</t>
  </si>
  <si>
    <t>LaGrande-1</t>
  </si>
  <si>
    <t>LaGrande_2</t>
  </si>
  <si>
    <t>LaGrande-2</t>
  </si>
  <si>
    <t>LaGrande_3</t>
  </si>
  <si>
    <t>LaGrande-3</t>
  </si>
  <si>
    <t>LaGrande_4</t>
  </si>
  <si>
    <t>LaGrande-4</t>
  </si>
  <si>
    <t>LaGrande_5</t>
  </si>
  <si>
    <t>LaGrande-5</t>
  </si>
  <si>
    <t>LaRosita1CC-Total</t>
  </si>
  <si>
    <t>LaRosita1CC_Total</t>
  </si>
  <si>
    <t>LaRosita1CC (Total CC Plant)</t>
  </si>
  <si>
    <t>La_Joie_1</t>
  </si>
  <si>
    <t>La Joie-1_La Joie-1_BCH-LAJ</t>
  </si>
  <si>
    <t>Ladore_Falls_1</t>
  </si>
  <si>
    <t>Ladore Falls-1_Ladore Falls-1_BCH-LDR</t>
  </si>
  <si>
    <t>Ladore_Falls_2</t>
  </si>
  <si>
    <t>Ladore Falls-2_Ladore Falls-2_BCH-LDR</t>
  </si>
  <si>
    <t>Lake L1</t>
  </si>
  <si>
    <t>LakeCreek_BPA1</t>
  </si>
  <si>
    <t>Lake Creek FERC P-2594-HY1</t>
  </si>
  <si>
    <t>LakeCreek_BPA2</t>
  </si>
  <si>
    <t>Lake Creek FERC P-2594-HY2</t>
  </si>
  <si>
    <t>LakeSide2CC-Total</t>
  </si>
  <si>
    <t>LakeSide2CC_Total</t>
  </si>
  <si>
    <t>LakeSide2CC (Total CC Plant)</t>
  </si>
  <si>
    <t>LakeSideCC-Total</t>
  </si>
  <si>
    <t>LakeSideCC_Total</t>
  </si>
  <si>
    <t>LakeSideCC (Total CC Plant)</t>
  </si>
  <si>
    <t>Lamar DCI</t>
  </si>
  <si>
    <t>Lamar_DCI</t>
  </si>
  <si>
    <t>Lamar DC Intertie (Fictional Resource)-1</t>
  </si>
  <si>
    <t>Excluded_Imports</t>
  </si>
  <si>
    <t>LamontUprStave1</t>
  </si>
  <si>
    <t>Lamont (LMN, Upper Stave Energy)-1_Lamont (LMN, Upper Stave Energy)-1_IPP-LMN</t>
  </si>
  <si>
    <t>LamontUprStave2</t>
  </si>
  <si>
    <t>Lamont (LMN, Upper Stave Energy)-2_Lamont (LMN, Upper Stave Energy)-2_IPP-LMN</t>
  </si>
  <si>
    <t>Lange</t>
  </si>
  <si>
    <t>Lange Peaking Power 1</t>
  </si>
  <si>
    <t>LangleyGulchCC-Total</t>
  </si>
  <si>
    <t>LangleyGulchCC_Total</t>
  </si>
  <si>
    <t>LangleyGulchCC (Total CC Plant)</t>
  </si>
  <si>
    <t>LaramieRiver2</t>
  </si>
  <si>
    <t>Laramie River Station 2</t>
  </si>
  <si>
    <t>LaramieRiver3</t>
  </si>
  <si>
    <t>Laramie River Station 3</t>
  </si>
  <si>
    <t>Las Vegas Cogen 1CC</t>
  </si>
  <si>
    <t>Las_Vegas_Cogen_1CC</t>
  </si>
  <si>
    <t>LasVegasCogen1CC (Total CC Plant)</t>
  </si>
  <si>
    <t>Las Vegas Cogen 2CC1</t>
  </si>
  <si>
    <t>Las_Vegas_Cogen_2CC1</t>
  </si>
  <si>
    <t>LasVegasCogen2CC1 (Total CC Plant)</t>
  </si>
  <si>
    <t>Las Vegas Cogen 2CC2</t>
  </si>
  <si>
    <t>Las_Vegas_Cogen_2CC2</t>
  </si>
  <si>
    <t>LasVegasCogen2CC2 (Total CC Plant)</t>
  </si>
  <si>
    <t>LasVegasSolarEC</t>
  </si>
  <si>
    <t>Las Vegas Solar PV Plant LVSEC</t>
  </si>
  <si>
    <t>LateralVentures</t>
  </si>
  <si>
    <t>Lateral 10 Ventures-GEN1</t>
  </si>
  <si>
    <t>Leaburg (EWEB)</t>
  </si>
  <si>
    <t>Leaburg__EWEB_</t>
  </si>
  <si>
    <t>Leaburg-1</t>
  </si>
  <si>
    <t>Leaning Juniper Wind 1</t>
  </si>
  <si>
    <t>Leaning_Juniper_Wind_1</t>
  </si>
  <si>
    <t>Leaning Juniper-1</t>
  </si>
  <si>
    <t>Leaning Juniper Wind 2A</t>
  </si>
  <si>
    <t>Leaning_Juniper_Wind_2A</t>
  </si>
  <si>
    <t>Leaning Juniper Wind Power II</t>
  </si>
  <si>
    <t>Leaning Juniper Wind 2B</t>
  </si>
  <si>
    <t>Leaning_Juniper_Wind_2B</t>
  </si>
  <si>
    <t>Leaning Juniper Wind Power II-B</t>
  </si>
  <si>
    <t>LeaningJunipr3</t>
  </si>
  <si>
    <t>Leaning Juniper 3-WT (1)</t>
  </si>
  <si>
    <t>Leathers</t>
  </si>
  <si>
    <t>J.M. Leathers GEN1|Cal Energy Leathers-GEN1|Leathers Calipatria</t>
  </si>
  <si>
    <t>Lemolo1-1</t>
  </si>
  <si>
    <t>Lemolo1_1</t>
  </si>
  <si>
    <t>Lemolo 1-1</t>
  </si>
  <si>
    <t>Lemolo_2_1</t>
  </si>
  <si>
    <t>Lemolo 2-1</t>
  </si>
  <si>
    <t>Lemoyne_1</t>
  </si>
  <si>
    <t>Lemoyne-1</t>
  </si>
  <si>
    <t>Lethbridge_EC</t>
  </si>
  <si>
    <t>Lethbridge Energy Centre-1</t>
  </si>
  <si>
    <t>Libby_1</t>
  </si>
  <si>
    <t>Libby-1</t>
  </si>
  <si>
    <t>Libby_2</t>
  </si>
  <si>
    <t>Libby-2</t>
  </si>
  <si>
    <t>Libby_3</t>
  </si>
  <si>
    <t>Libby-3</t>
  </si>
  <si>
    <t>Libby_4</t>
  </si>
  <si>
    <t>Libby-4</t>
  </si>
  <si>
    <t>Libby_5</t>
  </si>
  <si>
    <t>Libby-5</t>
  </si>
  <si>
    <t>Lightning Dock 1-4</t>
  </si>
  <si>
    <t>Lightning_Dock_1_4</t>
  </si>
  <si>
    <t>Lightning Dock Geothermal HI-01 PB01-PB04</t>
  </si>
  <si>
    <t>LimeWind</t>
  </si>
  <si>
    <t>Lime Wind-T1-6</t>
  </si>
  <si>
    <t>Limon CT 1</t>
  </si>
  <si>
    <t>Limon_CT_1</t>
  </si>
  <si>
    <t>Limon Generation Station L1</t>
  </si>
  <si>
    <t>Limon CT 2</t>
  </si>
  <si>
    <t>Limon_CT_2</t>
  </si>
  <si>
    <t>Limon Generation Station L2</t>
  </si>
  <si>
    <t>Limon Wind 1</t>
  </si>
  <si>
    <t>Limon_Wind_1</t>
  </si>
  <si>
    <t>Limon I Wind Farm 1</t>
  </si>
  <si>
    <t>Limon Wind 2</t>
  </si>
  <si>
    <t>Limon_Wind_2</t>
  </si>
  <si>
    <t>Limon II Wind Farm 1</t>
  </si>
  <si>
    <t>Limon Wind 3</t>
  </si>
  <si>
    <t>Limon_Wind_3</t>
  </si>
  <si>
    <t>Limon III Wind Farm WT1</t>
  </si>
  <si>
    <t>LindenWind</t>
  </si>
  <si>
    <t>Linden Wind Energy Project-LW1</t>
  </si>
  <si>
    <t>Little Goose</t>
  </si>
  <si>
    <t>Little_Goose</t>
  </si>
  <si>
    <t>LittleMac1</t>
  </si>
  <si>
    <t>Little Mac Project-1</t>
  </si>
  <si>
    <t>LittleMac2</t>
  </si>
  <si>
    <t>Little Mac Project-2</t>
  </si>
  <si>
    <t>LittleMac3</t>
  </si>
  <si>
    <t>Little Mac Project-3</t>
  </si>
  <si>
    <t>LittleMac4</t>
  </si>
  <si>
    <t>Little Mac Project-4</t>
  </si>
  <si>
    <t>LittleWoodHydro</t>
  </si>
  <si>
    <t>Little Wood Hydro Project-GEN1</t>
  </si>
  <si>
    <t>Little_Falls_1</t>
  </si>
  <si>
    <t>Little Falls-1</t>
  </si>
  <si>
    <t>Little_Falls_2</t>
  </si>
  <si>
    <t>Little Falls-2</t>
  </si>
  <si>
    <t>Little_Falls_3</t>
  </si>
  <si>
    <t>Little Falls-3</t>
  </si>
  <si>
    <t>Little_Falls_4</t>
  </si>
  <si>
    <t>Little Falls-4</t>
  </si>
  <si>
    <t>LittlewoodArksh</t>
  </si>
  <si>
    <t>Littlewood_Arkoosh-1</t>
  </si>
  <si>
    <t>Log_Creek_1</t>
  </si>
  <si>
    <t>Log Creek-1_Log Creek-1_IPP-LGC</t>
  </si>
  <si>
    <t>Logan County</t>
  </si>
  <si>
    <t>Logan_County</t>
  </si>
  <si>
    <t>Logan Wind Energy Center (Peetz Table -II) 1</t>
  </si>
  <si>
    <t>LoganCity1</t>
  </si>
  <si>
    <t>Logan City-1|LNPLT4KV|LOGAN CITY NATURAL GAS TURBINE PLANT 1-1</t>
  </si>
  <si>
    <t>LoganCity2</t>
  </si>
  <si>
    <t>Logan City-2|LNPLT4KV|LOGAN CITY NATURAL GAS TURBINE PLANT 1-2</t>
  </si>
  <si>
    <t>LoganCity3</t>
  </si>
  <si>
    <t>Logan City-3|LNPLT4KV|LOGAN CITY NATURAL GAS TURBINE PLANT 1-3</t>
  </si>
  <si>
    <t>Long Hollow</t>
  </si>
  <si>
    <t>Long_Hollow</t>
  </si>
  <si>
    <t>Wyoming Wind Energy Center-GE15</t>
  </si>
  <si>
    <t>LongLake1</t>
  </si>
  <si>
    <t>Long Lake Hydro-1_Long Lake Hydro-1_IPP-LNL</t>
  </si>
  <si>
    <t>LongLake2</t>
  </si>
  <si>
    <t>Long Lake Hydro-2_Long Lake Hydro-2_IPP-LNL</t>
  </si>
  <si>
    <t>Long_Lake_1</t>
  </si>
  <si>
    <t>Long Lake-1</t>
  </si>
  <si>
    <t>Long_Lake_2</t>
  </si>
  <si>
    <t>Long Lake-2</t>
  </si>
  <si>
    <t>Long_Lake_3</t>
  </si>
  <si>
    <t>Long Lake-3</t>
  </si>
  <si>
    <t>Long_Lake_4</t>
  </si>
  <si>
    <t>Long Lake-4</t>
  </si>
  <si>
    <t>LongviewFibre4</t>
  </si>
  <si>
    <t>Longview Fibre-4</t>
  </si>
  <si>
    <t>LongviewFibre6</t>
  </si>
  <si>
    <t>Longview Fibre-6</t>
  </si>
  <si>
    <t>LongviewFibre7</t>
  </si>
  <si>
    <t>Longview Fibre-7</t>
  </si>
  <si>
    <t>Lookout_Point_1</t>
  </si>
  <si>
    <t>Lookout Point-1</t>
  </si>
  <si>
    <t>Lookout_Point_2</t>
  </si>
  <si>
    <t>Lookout Point-2</t>
  </si>
  <si>
    <t>Lookout_Point_3</t>
  </si>
  <si>
    <t>Lookout Point-3</t>
  </si>
  <si>
    <t>Loon Lake</t>
  </si>
  <si>
    <t>Loon_Lake</t>
  </si>
  <si>
    <t>Loon Lake H1</t>
  </si>
  <si>
    <t>Lordsburg 1</t>
  </si>
  <si>
    <t>Lordsburg_1</t>
  </si>
  <si>
    <t>Lordsburg Generating Station GT1</t>
  </si>
  <si>
    <t>Lordsburg 2</t>
  </si>
  <si>
    <t>Lordsburg_2</t>
  </si>
  <si>
    <t>Lordsburg Generating Station GT2</t>
  </si>
  <si>
    <t>Los Alamos PV</t>
  </si>
  <si>
    <t>Los_Alamos_PV</t>
  </si>
  <si>
    <t>Los Alamos Smart Grid (East Jemez Road) 1</t>
  </si>
  <si>
    <t>Los Lunas Solar</t>
  </si>
  <si>
    <t>Los_Lunas_Solar</t>
  </si>
  <si>
    <t>Los Lunas Solar Energy Center LLSEC and LMS2</t>
  </si>
  <si>
    <t>LostCreek_OR1</t>
  </si>
  <si>
    <t>Lost Creek-1</t>
  </si>
  <si>
    <t>LostCreek_OR2</t>
  </si>
  <si>
    <t>Lost Creek-2</t>
  </si>
  <si>
    <t>LowLineMdwy2SoForks1</t>
  </si>
  <si>
    <t>South Forks Hydro-GEN1_Low Line Midway-2</t>
  </si>
  <si>
    <t>LowLineMdwy2SoForks2</t>
  </si>
  <si>
    <t>South Forks Hydro-GEN2_Low Line Midway-2</t>
  </si>
  <si>
    <t>LowLineMidway1</t>
  </si>
  <si>
    <t>Low Line Midway-1</t>
  </si>
  <si>
    <t>LowLineRapids</t>
  </si>
  <si>
    <t>Low Line Rapids-GEN1</t>
  </si>
  <si>
    <t>Lowe1_1</t>
  </si>
  <si>
    <t>Lowe1-1</t>
  </si>
  <si>
    <t>Lower Duck Wind</t>
  </si>
  <si>
    <t>Lower_Duck_Wind</t>
  </si>
  <si>
    <t>Lower Granite</t>
  </si>
  <si>
    <t>Lower_Granite</t>
  </si>
  <si>
    <t>Lower Molina</t>
  </si>
  <si>
    <t>Lower_Molina</t>
  </si>
  <si>
    <t>Lower Molina 1</t>
  </si>
  <si>
    <t>Lower Monumental</t>
  </si>
  <si>
    <t>Lower_Monumental</t>
  </si>
  <si>
    <t>Lower Snake River A</t>
  </si>
  <si>
    <t>Lower_Snake_River_A</t>
  </si>
  <si>
    <t>Lower Snake River Wind Energy Project (Oliphant Ridge)-LSR 1_PHLNG W1-Z1</t>
  </si>
  <si>
    <t>Lower Snake River B</t>
  </si>
  <si>
    <t>Lower_Snake_River_B</t>
  </si>
  <si>
    <t>Lower Snake River Wind Energy Project (Oliphant Ridge)-LSR 1_DOGJN W1-Z1</t>
  </si>
  <si>
    <t>LowerBaker4</t>
  </si>
  <si>
    <t>Lower Baker-4</t>
  </si>
  <si>
    <t>LowerBear1</t>
  </si>
  <si>
    <t>Lower Bear Hydro-1_Lower Bear Hydro-1_IPP-BHL</t>
  </si>
  <si>
    <t>LowerBear2</t>
  </si>
  <si>
    <t>Lower Bear Hydro-2_Lower Bear Hydro-2_IPP-BHL</t>
  </si>
  <si>
    <t>LowerNo12</t>
  </si>
  <si>
    <t>Lower No 1-2</t>
  </si>
  <si>
    <t>LowerNo21</t>
  </si>
  <si>
    <t>Lower No 2-1</t>
  </si>
  <si>
    <t>Lower_Baker_3</t>
  </si>
  <si>
    <t>Lower Baker-3</t>
  </si>
  <si>
    <t>Lower_Clowhom_1</t>
  </si>
  <si>
    <t>Lower Clowhom-1_Lower Clowhom-1_IPP-LCH</t>
  </si>
  <si>
    <t>Lower_Malad_1</t>
  </si>
  <si>
    <t>Lower Malad-1</t>
  </si>
  <si>
    <t>Lower_Salmon_1</t>
  </si>
  <si>
    <t>Lower Salmon-1</t>
  </si>
  <si>
    <t>Lower_Salmon_2</t>
  </si>
  <si>
    <t>Lower Salmon-2</t>
  </si>
  <si>
    <t>Lower_Salmon_3</t>
  </si>
  <si>
    <t>Lower Salmon-3</t>
  </si>
  <si>
    <t>Lower_Salmon_4</t>
  </si>
  <si>
    <t>Lower Salmon-4</t>
  </si>
  <si>
    <t>LuckyPeak131</t>
  </si>
  <si>
    <t>Lucky Peak Power Plant Project-U131</t>
  </si>
  <si>
    <t>LuckyPeak132</t>
  </si>
  <si>
    <t>Lucky Peak Power Plant Project-U132</t>
  </si>
  <si>
    <t>LuckyPeak133</t>
  </si>
  <si>
    <t>Lucky Peak Power Plant Project-U133</t>
  </si>
  <si>
    <t>Luna CC</t>
  </si>
  <si>
    <t>Luna_CC</t>
  </si>
  <si>
    <t>LunaCC (Total CC Plant)</t>
  </si>
  <si>
    <t>Lund_Hill</t>
  </si>
  <si>
    <t>Lund Hill Wind-WT (32 x 2.5)</t>
  </si>
  <si>
    <t>Lundy2</t>
  </si>
  <si>
    <t>Lundy 2_LUNDY HYDRO PLANT (AGGREGATE)-1_24784</t>
  </si>
  <si>
    <t>Luning Solar</t>
  </si>
  <si>
    <t>Luning_Solar</t>
  </si>
  <si>
    <t>Luning Solar Energy Project 1</t>
  </si>
  <si>
    <t>MACKAY1_1</t>
  </si>
  <si>
    <t>MACKAY1-1</t>
  </si>
  <si>
    <t>MAHKESESG1_1</t>
  </si>
  <si>
    <t>MAHKESESG1-1</t>
  </si>
  <si>
    <t>MAHKESESG2_2</t>
  </si>
  <si>
    <t>MAHKESESG2-2</t>
  </si>
  <si>
    <t>MAM 13G2</t>
  </si>
  <si>
    <t>MAM_13G2</t>
  </si>
  <si>
    <t>MEG_ChristinaLk</t>
  </si>
  <si>
    <t>Meg Christina Lake 2B-1</t>
  </si>
  <si>
    <t>MEG_ChristingLk</t>
  </si>
  <si>
    <t>MEG Christing Lake 3A-3A</t>
  </si>
  <si>
    <t>MIK 4G2</t>
  </si>
  <si>
    <t>MIK_4G2</t>
  </si>
  <si>
    <t>MKL .6W1B</t>
  </si>
  <si>
    <t>MKL__6W1B</t>
  </si>
  <si>
    <t>MKL 230</t>
  </si>
  <si>
    <t>MKL .6W6B</t>
  </si>
  <si>
    <t>MKL__6W6B</t>
  </si>
  <si>
    <t>MKTPSVC</t>
  </si>
  <si>
    <t>MLW W</t>
  </si>
  <si>
    <t>MLW_W</t>
  </si>
  <si>
    <t>MM_SD_Miramar2</t>
  </si>
  <si>
    <t>MM San Diego-Miramar-UNT2_22448</t>
  </si>
  <si>
    <t>MOE-34.5</t>
  </si>
  <si>
    <t>MOE_34_5</t>
  </si>
  <si>
    <t>SAN FRANCISCO COGENERACION</t>
  </si>
  <si>
    <t>MSG 13</t>
  </si>
  <si>
    <t>MSG_13</t>
  </si>
  <si>
    <t>SCGT</t>
  </si>
  <si>
    <t>MS_G1</t>
  </si>
  <si>
    <t>Macho Springs-PV1_16536</t>
  </si>
  <si>
    <t>MS_G2</t>
  </si>
  <si>
    <t>Macho Springs-PV2_16536</t>
  </si>
  <si>
    <t>MT Sun Solar</t>
  </si>
  <si>
    <t>MT_Sun_Solar</t>
  </si>
  <si>
    <t>MTHSE_G_38380_1</t>
  </si>
  <si>
    <t>MTHSE_G</t>
  </si>
  <si>
    <t>MTV_G1</t>
  </si>
  <si>
    <t>Mountain View Solar Plant 1</t>
  </si>
  <si>
    <t>MTV_G2</t>
  </si>
  <si>
    <t>MXI_GEO-U1-1</t>
  </si>
  <si>
    <t>MXI_GEO_U1_1</t>
  </si>
  <si>
    <t>Assume Geo unit</t>
  </si>
  <si>
    <t>Macho Springs Wind</t>
  </si>
  <si>
    <t>Macho_Springs_Wind</t>
  </si>
  <si>
    <t>Macho Springs Wind Farm GEN</t>
  </si>
  <si>
    <t>MacleodG1_1</t>
  </si>
  <si>
    <t>MacleodG1-1</t>
  </si>
  <si>
    <t>MacleodG2_2</t>
  </si>
  <si>
    <t>MacleodG2-2</t>
  </si>
  <si>
    <t>Madison_MAD1</t>
  </si>
  <si>
    <t>Madison-MAD1</t>
  </si>
  <si>
    <t>Madison_MAD2</t>
  </si>
  <si>
    <t>Madison-MAD2</t>
  </si>
  <si>
    <t>Madison_MAD3</t>
  </si>
  <si>
    <t>Madison-MAD3</t>
  </si>
  <si>
    <t>Madison_MAD4</t>
  </si>
  <si>
    <t>Madison-MAD4</t>
  </si>
  <si>
    <t>MagicDam1</t>
  </si>
  <si>
    <t>Magic Dam Hydroelectric Project-GEN1</t>
  </si>
  <si>
    <t>MagicDam2</t>
  </si>
  <si>
    <t>Magic Dam Hydroelectric Project-GEN2_61469</t>
  </si>
  <si>
    <t>MagicDam3</t>
  </si>
  <si>
    <t>Magic Dam Hydroelectric Project-GEN3--61469</t>
  </si>
  <si>
    <t>Magnolia CC</t>
  </si>
  <si>
    <t>Magnolia_CC</t>
  </si>
  <si>
    <t>MagnoliaCC (Total CC Plant)</t>
  </si>
  <si>
    <t>Magrath</t>
  </si>
  <si>
    <t>Suncor Magrath-1</t>
  </si>
  <si>
    <t>MainCanal</t>
  </si>
  <si>
    <t>Main Canal Headworks-1</t>
  </si>
  <si>
    <t>MainlineWind</t>
  </si>
  <si>
    <t>Mainline Windfarm-1</t>
  </si>
  <si>
    <t>Malad_River_1</t>
  </si>
  <si>
    <t>Malad River-1</t>
  </si>
  <si>
    <t>Mamquam_1</t>
  </si>
  <si>
    <t>Mamquam-1_Mamquam-1_IPP-MAM</t>
  </si>
  <si>
    <t>Mamquam_2</t>
  </si>
  <si>
    <t>Mamquam-2_Mamquam-2_IPP-MAM</t>
  </si>
  <si>
    <t>Manchief 1</t>
  </si>
  <si>
    <t>Manchief_1</t>
  </si>
  <si>
    <t>Manchief Electric Generating Station UN1</t>
  </si>
  <si>
    <t>Manchief 2</t>
  </si>
  <si>
    <t>Manchief_2</t>
  </si>
  <si>
    <t>Manchief Electric Generating Station UN2</t>
  </si>
  <si>
    <t>Manzano Solar</t>
  </si>
  <si>
    <t>Manzano_Solar</t>
  </si>
  <si>
    <t>PNM Manzano Solar Energy Center MAN1</t>
  </si>
  <si>
    <t>MarchPointCC-Total</t>
  </si>
  <si>
    <t>MarchPointCC_Total</t>
  </si>
  <si>
    <t>MarchPointCC (Total CC Plant)</t>
  </si>
  <si>
    <t>Marco_Ranch_1</t>
  </si>
  <si>
    <t>Marco Ranch-1</t>
  </si>
  <si>
    <t>Marco_Ranch_2</t>
  </si>
  <si>
    <t>Marco Ranch-2</t>
  </si>
  <si>
    <t>Marco_Ranch_3</t>
  </si>
  <si>
    <t>Marco Ranch-3</t>
  </si>
  <si>
    <t>Marco_Ranch_4</t>
  </si>
  <si>
    <t>Marco Ranch-4</t>
  </si>
  <si>
    <t>MarengoWind1</t>
  </si>
  <si>
    <t>Marengo Wind Plant-1</t>
  </si>
  <si>
    <t>MarengoWind2</t>
  </si>
  <si>
    <t>Marengo Wind Plant-2</t>
  </si>
  <si>
    <t>Mariah Wind</t>
  </si>
  <si>
    <t>Mariah_Wind</t>
  </si>
  <si>
    <t>Marion3_Creek</t>
  </si>
  <si>
    <t>Marion 3 Creek-1_Marion 3 Creek-1_IPP-M3C</t>
  </si>
  <si>
    <t>Marion_Inc</t>
  </si>
  <si>
    <t>Covanta Marion Inc-GEN1</t>
  </si>
  <si>
    <t>Marquez</t>
  </si>
  <si>
    <t>Cibola Solar Energy Center</t>
  </si>
  <si>
    <t>Martin Drake 6</t>
  </si>
  <si>
    <t>Martin_Drake_6</t>
  </si>
  <si>
    <t>Martin Drake Plant 6</t>
  </si>
  <si>
    <t>Martin Drake 7</t>
  </si>
  <si>
    <t>Martin_Drake_7</t>
  </si>
  <si>
    <t>Martin Drake Plant 7</t>
  </si>
  <si>
    <t>Marys Lake</t>
  </si>
  <si>
    <t>Marys_Lake</t>
  </si>
  <si>
    <t>Marys Lake 1</t>
  </si>
  <si>
    <t>Maxim_Burdett</t>
  </si>
  <si>
    <t>Maxim - Burdett-1</t>
  </si>
  <si>
    <t>Maxim_Coaldale</t>
  </si>
  <si>
    <t>Maxim - Coaldale-1</t>
  </si>
  <si>
    <t>Maxim_FtMcLeod</t>
  </si>
  <si>
    <t>Maxim -Ft McLeod-1</t>
  </si>
  <si>
    <t>Maxim_Taber</t>
  </si>
  <si>
    <t>Maxim - Taber-1</t>
  </si>
  <si>
    <t>Maxwell Hydro</t>
  </si>
  <si>
    <t>Maxwell_Hydro</t>
  </si>
  <si>
    <t>Maxwell Hydro-1</t>
  </si>
  <si>
    <t>Mayfield_41</t>
  </si>
  <si>
    <t>Mayfield-41</t>
  </si>
  <si>
    <t>Mayfield_42</t>
  </si>
  <si>
    <t>Mayfield-42</t>
  </si>
  <si>
    <t>Mayfield_43</t>
  </si>
  <si>
    <t>Mayfield-43</t>
  </si>
  <si>
    <t>Mayfield_44</t>
  </si>
  <si>
    <t>Mayfield-44</t>
  </si>
  <si>
    <t>Mazeppa_1</t>
  </si>
  <si>
    <t>MFC Mazeppa 1</t>
  </si>
  <si>
    <t>McBride_Lake_1</t>
  </si>
  <si>
    <t>McBride Lake-1</t>
  </si>
  <si>
    <t>McBride_Lake_2</t>
  </si>
  <si>
    <t>McBride Lake-2</t>
  </si>
  <si>
    <t>McBride_Lake_3</t>
  </si>
  <si>
    <t>McBride Lake-3</t>
  </si>
  <si>
    <t>McBride_Lake_4</t>
  </si>
  <si>
    <t>McBride Lake-4</t>
  </si>
  <si>
    <t>McClellan 1</t>
  </si>
  <si>
    <t>McClellan_1</t>
  </si>
  <si>
    <t>McClure 1</t>
  </si>
  <si>
    <t>McClure_1</t>
  </si>
  <si>
    <t>McClure CT 1</t>
  </si>
  <si>
    <t>McClure 2</t>
  </si>
  <si>
    <t>McClure_2</t>
  </si>
  <si>
    <t>McClure CT 2</t>
  </si>
  <si>
    <t>McFaddenRidge</t>
  </si>
  <si>
    <t>McFadden Ridge-1</t>
  </si>
  <si>
    <t>McGinness Hills 1-1</t>
  </si>
  <si>
    <t>McGinness_Hills_1_1</t>
  </si>
  <si>
    <t>McGinness Hills 1-2</t>
  </si>
  <si>
    <t>McGinness_Hills_1_2</t>
  </si>
  <si>
    <t>McGinness Hills 1-3</t>
  </si>
  <si>
    <t>McGinness_Hills_1_3</t>
  </si>
  <si>
    <t>McGinness Hills 2-1</t>
  </si>
  <si>
    <t>McGinness_Hills_2_1</t>
  </si>
  <si>
    <t>McGinness Hills 2-1|McGinness Hills OEC21</t>
  </si>
  <si>
    <t>McGinness Hills 2-2</t>
  </si>
  <si>
    <t>McGinness_Hills_2_2</t>
  </si>
  <si>
    <t>McGinness Hills 2-2|McGinness Hills OEC22</t>
  </si>
  <si>
    <t>McGinness Hills 2-3</t>
  </si>
  <si>
    <t>McGinness_Hills_2_3</t>
  </si>
  <si>
    <t>McGinness Hills 2-3|McGinness Hills OEC23</t>
  </si>
  <si>
    <t>McLymontCreek</t>
  </si>
  <si>
    <t>McLymont Creek-1_McLymont Creek-1_IPP-MCY</t>
  </si>
  <si>
    <t>McMahon_1</t>
  </si>
  <si>
    <t>McMahon-1_McMahon-1_IPP-MCM</t>
  </si>
  <si>
    <t>McMahon_2</t>
  </si>
  <si>
    <t>McMahon-2_McMahon-2_IPP-MCM</t>
  </si>
  <si>
    <t>McNair_Creek_1</t>
  </si>
  <si>
    <t>McNair Creek-1_McNair Creek-1_IPP-MCH</t>
  </si>
  <si>
    <t>McNary</t>
  </si>
  <si>
    <t>McNary-1</t>
  </si>
  <si>
    <t>McNaryFishway</t>
  </si>
  <si>
    <t>McNary Dam Fish Attraction Project-1</t>
  </si>
  <si>
    <t>McPhee</t>
  </si>
  <si>
    <t>McPhee 1</t>
  </si>
  <si>
    <t>Meadow Lake</t>
  </si>
  <si>
    <t>Meadow_Lake</t>
  </si>
  <si>
    <t>PNM Meadow Lake Solar Energy Center MLK</t>
  </si>
  <si>
    <t>MeadowCreek_5P</t>
  </si>
  <si>
    <t>Meadow Creek-FivePine</t>
  </si>
  <si>
    <t>Mears_Creek_1</t>
  </si>
  <si>
    <t>Mears Creek-1_Mears Creek-1_IPP-MEA</t>
  </si>
  <si>
    <t>MedicineHat10</t>
  </si>
  <si>
    <t>CMH 10-10</t>
  </si>
  <si>
    <t>MedicineHat11</t>
  </si>
  <si>
    <t>CMH 11-11</t>
  </si>
  <si>
    <t>MedicineHat12</t>
  </si>
  <si>
    <t>CMH 12-12</t>
  </si>
  <si>
    <t>MedicineHat13</t>
  </si>
  <si>
    <t>CMH 14-14</t>
  </si>
  <si>
    <t>MedicineHat15</t>
  </si>
  <si>
    <t>CMH 15-1</t>
  </si>
  <si>
    <t>Meikle_Wind_1</t>
  </si>
  <si>
    <t>Meikle Wind-1_Meikle Wind-_IPP-MKL</t>
  </si>
  <si>
    <t>Meikle_Wind_2</t>
  </si>
  <si>
    <t>Meikle_Wind_3</t>
  </si>
  <si>
    <t>Meikle_Wind_4</t>
  </si>
  <si>
    <t>MerrittGreen</t>
  </si>
  <si>
    <t>Merritt Green Energy-1_Merritt Green Energy-1_IPP-MIG</t>
  </si>
  <si>
    <t>Merwin_1</t>
  </si>
  <si>
    <t>Merwin-1</t>
  </si>
  <si>
    <t>Merwin_2</t>
  </si>
  <si>
    <t>Merwin-2</t>
  </si>
  <si>
    <t>Merwin_3</t>
  </si>
  <si>
    <t>Merwin-3</t>
  </si>
  <si>
    <t>Mesquite CC1</t>
  </si>
  <si>
    <t>Mesquite_CC1</t>
  </si>
  <si>
    <t>MesquiteCC1 (Total CC Plant)</t>
  </si>
  <si>
    <t>Mesquite Recovery</t>
  </si>
  <si>
    <t>Mesquite_Recovery</t>
  </si>
  <si>
    <t>Mesquite Resource Recovery Project L313</t>
  </si>
  <si>
    <t>MesquiteCC2-Total</t>
  </si>
  <si>
    <t>MesquiteCC2_Total</t>
  </si>
  <si>
    <t>MesquiteCC2 (Total CC Plant)</t>
  </si>
  <si>
    <t>Mexicali1</t>
  </si>
  <si>
    <t>Mexicali-1</t>
  </si>
  <si>
    <t>Mexicali2</t>
  </si>
  <si>
    <t>Mexicali-2</t>
  </si>
  <si>
    <t>Mexicali3</t>
  </si>
  <si>
    <t>Mexicali-3</t>
  </si>
  <si>
    <t>MeyersFalls1</t>
  </si>
  <si>
    <t>Meyers Falls-UN1</t>
  </si>
  <si>
    <t>MeyersFalls2</t>
  </si>
  <si>
    <t>Meyers Falls-UN2</t>
  </si>
  <si>
    <t>Mica_1</t>
  </si>
  <si>
    <t>Mica-1_Mica-1_BCH-MCA</t>
  </si>
  <si>
    <t>Mica_2</t>
  </si>
  <si>
    <t>Mica-2_Mica-2_BCH-MCA</t>
  </si>
  <si>
    <t>Mica_3</t>
  </si>
  <si>
    <t>Mica-3_Mica-3_BCH-MCA</t>
  </si>
  <si>
    <t>Mica_4</t>
  </si>
  <si>
    <t>Mica-4_Mica-4_BCH-MCA</t>
  </si>
  <si>
    <t>Mica_G5_5</t>
  </si>
  <si>
    <t>Mica G5-5_Mica G5-5_BCH-MCA</t>
  </si>
  <si>
    <t>Mica_G6_6</t>
  </si>
  <si>
    <t>Mica G6-6_Mica G6-6_BCH-MCA</t>
  </si>
  <si>
    <t>MichellButte</t>
  </si>
  <si>
    <t>Mitchell Butte Power Project-GEN1</t>
  </si>
  <si>
    <t>Middle_Gorge</t>
  </si>
  <si>
    <t>Middle Gorge 1</t>
  </si>
  <si>
    <t>MiddleCreek1</t>
  </si>
  <si>
    <t>Middle Creek Hydro Project-1_Middle Creek Hydro Project-1_IPP-MDL</t>
  </si>
  <si>
    <t>MiddleCreek2</t>
  </si>
  <si>
    <t>Middle Creek Hydro Project-2_Middle Creek Hydro Project-2_IPP-MDL</t>
  </si>
  <si>
    <t>MiddleForkIrrD1</t>
  </si>
  <si>
    <t>Middle Fork Irrigation District-GEN1</t>
  </si>
  <si>
    <t>MiddleForkIrrD2</t>
  </si>
  <si>
    <t>Middle Fork Irrigation District-GEN2</t>
  </si>
  <si>
    <t>MiddleForkIrrD3</t>
  </si>
  <si>
    <t>Middle Fork Irrigation District-GEN3</t>
  </si>
  <si>
    <t>Milagro Cogen A</t>
  </si>
  <si>
    <t>Milagro_Cogen_A</t>
  </si>
  <si>
    <t>Milagro Cogen Plant GO1A</t>
  </si>
  <si>
    <t>Milagro Cogen B</t>
  </si>
  <si>
    <t>Milagro_Cogen_B</t>
  </si>
  <si>
    <t>Milagro Cogen Plant GO1B</t>
  </si>
  <si>
    <t>Mile28Water1</t>
  </si>
  <si>
    <t>Mile 28 Water Power Project-1</t>
  </si>
  <si>
    <t>Mile28Water2</t>
  </si>
  <si>
    <t>Mile 28 Water Power Project-2</t>
  </si>
  <si>
    <t>Milford Wind 1-1</t>
  </si>
  <si>
    <t>Milford_Wind_1_1</t>
  </si>
  <si>
    <t>Milford Wind Corridor Project 1A</t>
  </si>
  <si>
    <t>LDWP_Wind</t>
  </si>
  <si>
    <t>Milford Wind 1-2</t>
  </si>
  <si>
    <t>Milford_Wind_1_2</t>
  </si>
  <si>
    <t>Milford Wind Corridor I LLC-1-part2|Milford Wind Corridor Project 1B</t>
  </si>
  <si>
    <t>Milford Wind 2</t>
  </si>
  <si>
    <t>Milford_Wind_2</t>
  </si>
  <si>
    <t>Milford Wind Corridor Project II 1</t>
  </si>
  <si>
    <t>Milford Wind 3</t>
  </si>
  <si>
    <t>Milford_Wind_3</t>
  </si>
  <si>
    <t>Milford Wind Corridor Project III 1</t>
  </si>
  <si>
    <t>Milford Wind 4</t>
  </si>
  <si>
    <t>Milford_Wind_4</t>
  </si>
  <si>
    <t>Milford Wind 5</t>
  </si>
  <si>
    <t>Milford_Wind_5</t>
  </si>
  <si>
    <t>MillCreek_OR</t>
  </si>
  <si>
    <t>Mill Creek (Cove FERC P-5390)-HY1</t>
  </si>
  <si>
    <t>MillcreekPwrGen1</t>
  </si>
  <si>
    <t>Millcreek Power Generation-MC1_McElmo Creek 1</t>
  </si>
  <si>
    <t>MillcreekPwrGen2</t>
  </si>
  <si>
    <t>Millcreek Power Generation-MC2_McElmo Creek 2</t>
  </si>
  <si>
    <t>MillenniumCC-Total</t>
  </si>
  <si>
    <t>MillenniumCC_Total</t>
  </si>
  <si>
    <t>MillenniumCC (Total CC Plant)</t>
  </si>
  <si>
    <t>MillerCreek1</t>
  </si>
  <si>
    <t>Miller Creek-1_Miller Creek-1_IPP-MCP</t>
  </si>
  <si>
    <t>MillerCreek2</t>
  </si>
  <si>
    <t>Miller Creek-2_Miller Creek-2_IPP-MCP</t>
  </si>
  <si>
    <t>MillerRanchWind</t>
  </si>
  <si>
    <t>Miller Ranch Wind-WT(49 x 2.0)</t>
  </si>
  <si>
    <t>Miller_North</t>
  </si>
  <si>
    <t>Miller North-WT (1)</t>
  </si>
  <si>
    <t>MilnerDamWind</t>
  </si>
  <si>
    <t>Milner Dam Wind Park LLC-MDWP</t>
  </si>
  <si>
    <t>Milner_Hydro_1</t>
  </si>
  <si>
    <t>Milner Hydro-1</t>
  </si>
  <si>
    <t>Milner_Hydro_2</t>
  </si>
  <si>
    <t>Milner Hydro-2</t>
  </si>
  <si>
    <t>Milner_Hydro_3</t>
  </si>
  <si>
    <t>Milner Hydro-3</t>
  </si>
  <si>
    <t>Minidoka_6</t>
  </si>
  <si>
    <t>Minidoka-6</t>
  </si>
  <si>
    <t>Minidoka_7</t>
  </si>
  <si>
    <t>Minidoka-7</t>
  </si>
  <si>
    <t>Minidoka_8</t>
  </si>
  <si>
    <t>Minidoka-8</t>
  </si>
  <si>
    <t>Minidoka_9</t>
  </si>
  <si>
    <t>Minidoka-9</t>
  </si>
  <si>
    <t>Minnehik_1A_1</t>
  </si>
  <si>
    <t>Minnehik 1A-1</t>
  </si>
  <si>
    <t>Minnehik_1B_1</t>
  </si>
  <si>
    <t>Minnehik 1B-1</t>
  </si>
  <si>
    <t>Minnehik_2_1</t>
  </si>
  <si>
    <t>Minnehik 2-1</t>
  </si>
  <si>
    <t>MintFarmCC-Total</t>
  </si>
  <si>
    <t>MintFarmCC_Total</t>
  </si>
  <si>
    <t>MintFarmCC (Total CC Plant)</t>
  </si>
  <si>
    <t>Monroe_Street_6</t>
  </si>
  <si>
    <t>Monroe Street-6</t>
  </si>
  <si>
    <t>Montague Wind</t>
  </si>
  <si>
    <t>Montague_Wind</t>
  </si>
  <si>
    <t>Montague Wind Power Facility LLC-1</t>
  </si>
  <si>
    <t>Montana_1_G1</t>
  </si>
  <si>
    <t>Montana 1-G1</t>
  </si>
  <si>
    <t>Montana_2_G2</t>
  </si>
  <si>
    <t>Montana 2-G2</t>
  </si>
  <si>
    <t>Montana_3_G3</t>
  </si>
  <si>
    <t>Montana 3-G3</t>
  </si>
  <si>
    <t>Montana_4_G4</t>
  </si>
  <si>
    <t>Montana 4-G4</t>
  </si>
  <si>
    <t>Monticello Wind</t>
  </si>
  <si>
    <t>Monticello_Wind</t>
  </si>
  <si>
    <t>Montrose_Creek1</t>
  </si>
  <si>
    <t>East Toba and Montrose Creek (MTC)-1_East Toba and Montrose Creek (MTC)-1_IPP-MTC</t>
  </si>
  <si>
    <t>Montrose_Creek2</t>
  </si>
  <si>
    <t>East Toba and Montrose Creek (MTC)-2_East Toba and Montrose Creek (MTC)-2_IPP-MTC</t>
  </si>
  <si>
    <t>MoraDrop</t>
  </si>
  <si>
    <t>Mora Drop Hydroelectric Project-1</t>
  </si>
  <si>
    <t>Mormon Flat 1</t>
  </si>
  <si>
    <t>Mormon_Flat_1</t>
  </si>
  <si>
    <t>Mormon Flat Hydro MF1</t>
  </si>
  <si>
    <t>Mormon Flat 2</t>
  </si>
  <si>
    <t>Mormon_Flat_2</t>
  </si>
  <si>
    <t>Mormon Flat MF2</t>
  </si>
  <si>
    <t>Morony_MOR1</t>
  </si>
  <si>
    <t>Morony-MOR1</t>
  </si>
  <si>
    <t>Morony_MOR2</t>
  </si>
  <si>
    <t>Morony-MOR2</t>
  </si>
  <si>
    <t>Morrow Point 1</t>
  </si>
  <si>
    <t>Morrow_Point_1</t>
  </si>
  <si>
    <t>Morrow Point 2</t>
  </si>
  <si>
    <t>Morrow_Point_2</t>
  </si>
  <si>
    <t>MorrowPwrGT</t>
  </si>
  <si>
    <t>Morrow Power-GT1</t>
  </si>
  <si>
    <t>Mossyrock_51</t>
  </si>
  <si>
    <t>Mossyrock-51</t>
  </si>
  <si>
    <t>Mossyrock_52</t>
  </si>
  <si>
    <t>Mossyrock-52</t>
  </si>
  <si>
    <t>Mount Elbert 1</t>
  </si>
  <si>
    <t>Mount_Elbert_1</t>
  </si>
  <si>
    <t>Mount Elbert 2</t>
  </si>
  <si>
    <t>Mount_Elbert_2</t>
  </si>
  <si>
    <t>Mountain Home Solar</t>
  </si>
  <si>
    <t>Mountain_Home_Solar</t>
  </si>
  <si>
    <t>Mountain View PV</t>
  </si>
  <si>
    <t>Mountain_View_PV</t>
  </si>
  <si>
    <t>MountainWind1</t>
  </si>
  <si>
    <t>Mountain Wind Power  LLC-1</t>
  </si>
  <si>
    <t>MountainWind2</t>
  </si>
  <si>
    <t>Mountain Wind Power II  LLC-1</t>
  </si>
  <si>
    <t>MoyieSprings1</t>
  </si>
  <si>
    <t>Moyie Springs-1</t>
  </si>
  <si>
    <t>MoyieSprings2</t>
  </si>
  <si>
    <t>Moyie Springs-2</t>
  </si>
  <si>
    <t>MoyieSprings3</t>
  </si>
  <si>
    <t>Moyie Springs-3</t>
  </si>
  <si>
    <t>MoyieSprings4</t>
  </si>
  <si>
    <t>Moyie Springs-4</t>
  </si>
  <si>
    <t>MudCreek_S_S_1</t>
  </si>
  <si>
    <t>Mud Creek_S+S-1</t>
  </si>
  <si>
    <t>MudCreek_White</t>
  </si>
  <si>
    <t>Mud Creek_White-1</t>
  </si>
  <si>
    <t>Murphy Flat Power</t>
  </si>
  <si>
    <t>Murphy_Flat_Power</t>
  </si>
  <si>
    <t>MurrayTurbine1</t>
  </si>
  <si>
    <t>Murray Turbine-1</t>
  </si>
  <si>
    <t>MurrayTurbine2</t>
  </si>
  <si>
    <t>Murray Turbine-2</t>
  </si>
  <si>
    <t>MurrayTurbine3</t>
  </si>
  <si>
    <t>Murray Turbine-3</t>
  </si>
  <si>
    <t>MuskegG1_1</t>
  </si>
  <si>
    <t>MuskegG1-1</t>
  </si>
  <si>
    <t>MuskegG2_2</t>
  </si>
  <si>
    <t>MuskegG2-2</t>
  </si>
  <si>
    <t>Musselshell Wind Two</t>
  </si>
  <si>
    <t>Musselshell_Wind_Two</t>
  </si>
  <si>
    <t>Musselshell1</t>
  </si>
  <si>
    <t>Musselshell Wind Project-MWP1|Musselshell Wind Project Two LLC-MWP2</t>
  </si>
  <si>
    <t>MustusEnergy</t>
  </si>
  <si>
    <t>Mystic_MYS1</t>
  </si>
  <si>
    <t>Mystic-MYS1</t>
  </si>
  <si>
    <t>Mystic_MYS2</t>
  </si>
  <si>
    <t>Mystic-MYS2</t>
  </si>
  <si>
    <t>NEW_539S_13.8_G1_58379_G1</t>
  </si>
  <si>
    <t>NEW_539S_13_8_G1_58379_G1</t>
  </si>
  <si>
    <t>NEW_539S_13.8_G2_58380_G2</t>
  </si>
  <si>
    <t>NEW_539S_13_8_G2_58380_G2</t>
  </si>
  <si>
    <t>NEW_APACHST4_17036_H</t>
  </si>
  <si>
    <t>NEW_BELLSHILL_58088_G1</t>
  </si>
  <si>
    <t>NEW_BFDIESEL_73520_1</t>
  </si>
  <si>
    <t>BF_Diesels</t>
  </si>
  <si>
    <t>NEW_CMH16_550001_16</t>
  </si>
  <si>
    <t>City of Medicine Hat 16</t>
  </si>
  <si>
    <t>NEW_FCC 13C1_80587_1</t>
  </si>
  <si>
    <t>NEW_FCC_13C1_80587_1</t>
  </si>
  <si>
    <t>FCC-13 80587</t>
  </si>
  <si>
    <t>NEW_GEN_B_26901_1</t>
  </si>
  <si>
    <t>HourlyResource</t>
  </si>
  <si>
    <t>LDWP_Unknown</t>
  </si>
  <si>
    <t>NEW_MGP 4C1_51696</t>
  </si>
  <si>
    <t>NEW_MGP_4C1_51696</t>
  </si>
  <si>
    <t>HLG-25 51696</t>
  </si>
  <si>
    <t>NEW_NLV 4C1_80692</t>
  </si>
  <si>
    <t>NEW_NLV_4C1_80692</t>
  </si>
  <si>
    <t>NLV 4C1 80692</t>
  </si>
  <si>
    <t>NEW_PAM 25C1_80786</t>
  </si>
  <si>
    <t>NEW_PAM_25C1_80786</t>
  </si>
  <si>
    <t>PAM 25C1_80786</t>
  </si>
  <si>
    <t>NEW_SPFSHPRK_76502_1</t>
  </si>
  <si>
    <t>Spearfish Park Hydro</t>
  </si>
  <si>
    <t>NEW_SWAN RV8_55240_1</t>
  </si>
  <si>
    <t>NEW_SWAN_RV8_55240_1</t>
  </si>
  <si>
    <t>NEW_SWAN RV8_55240_2</t>
  </si>
  <si>
    <t>NEW_SWAN_RV8_55240_2</t>
  </si>
  <si>
    <t>NEW_SWAN RV8_55240_3</t>
  </si>
  <si>
    <t>NEW_SWAN_RV8_55240_3</t>
  </si>
  <si>
    <t>NEW_SWAN RV8_55240_4</t>
  </si>
  <si>
    <t>NEW_SWAN_RV8_55240_4</t>
  </si>
  <si>
    <t>NEW_SWAN RV8_55240_5</t>
  </si>
  <si>
    <t>NEW_SWAN_RV8_55240_5</t>
  </si>
  <si>
    <t>NGP Blue Mountain 1</t>
  </si>
  <si>
    <t>NGP_Blue_Mountain_1</t>
  </si>
  <si>
    <t>NGP Blue Mountain I LLC-BM1|NVGEOG1-1|Blue Mountain Geothermal - Faulkner 1 BM1</t>
  </si>
  <si>
    <t>NGP Blue Mountain 2</t>
  </si>
  <si>
    <t>NGP_Blue_Mountain_2</t>
  </si>
  <si>
    <t>NGP Blue Mountain I LLC-BM2|NVGEOG1-2|Blue Mountain Geothermal - Faulkner 1 BM2</t>
  </si>
  <si>
    <t>NGP Blue Mountain 3</t>
  </si>
  <si>
    <t>NGP_Blue_Mountain_3</t>
  </si>
  <si>
    <t>NGP Blue Mountain I LLC-BM3|NVGEOG1-3|Blue Mountain Geothermal - Faulkner 1 BM3</t>
  </si>
  <si>
    <t>NGPPGEN</t>
  </si>
  <si>
    <t>NGPP / Nightingale / Brady Geothermal</t>
  </si>
  <si>
    <t>NIC_SUN 13</t>
  </si>
  <si>
    <t>NIC_SUN_13</t>
  </si>
  <si>
    <t>NRG Avra Valley</t>
  </si>
  <si>
    <t>NRG_Avra_Valley</t>
  </si>
  <si>
    <t>Avra Valley Solar Project (NRG) 1</t>
  </si>
  <si>
    <t>NRGrnWndfallPwr</t>
  </si>
  <si>
    <t>NRGreen Power Windfall Power-1</t>
  </si>
  <si>
    <t>NVE IRP SH CC</t>
  </si>
  <si>
    <t>NVE_IRP_SH_CC</t>
  </si>
  <si>
    <t>NVE IRP SH CC (Total CC Plant)</t>
  </si>
  <si>
    <t>NW_Energy_1</t>
  </si>
  <si>
    <t>NW Energy-1_NW Energy-1_IPP-NWE</t>
  </si>
  <si>
    <t>NW_StaveRiver1</t>
  </si>
  <si>
    <t>Northwest Stave River-1_Northwest Stave River-1_IPP-NWS</t>
  </si>
  <si>
    <t>NW_StaveRiver2</t>
  </si>
  <si>
    <t>Northwest Stave River-2_Northwest Stave River-2_IPP-NWS</t>
  </si>
  <si>
    <t>NW_StaveRiver3</t>
  </si>
  <si>
    <t>Northwest Stave River-3_Northwest Stave River-3_IPP-NWS</t>
  </si>
  <si>
    <t>N_FORK</t>
  </si>
  <si>
    <t>HYDRO</t>
  </si>
  <si>
    <t>N_FORK2</t>
  </si>
  <si>
    <t>NabiyeColdLake1</t>
  </si>
  <si>
    <t>NABIYEG1-G1</t>
  </si>
  <si>
    <t>NabiyeColdLake2</t>
  </si>
  <si>
    <t>NABIYEG1-G2</t>
  </si>
  <si>
    <t>Naughton1</t>
  </si>
  <si>
    <t>Naughton-1</t>
  </si>
  <si>
    <t>Naughton2</t>
  </si>
  <si>
    <t>Naughton-2</t>
  </si>
  <si>
    <t>Navajo 1</t>
  </si>
  <si>
    <t>Navajo_1</t>
  </si>
  <si>
    <t>Navajo NAV1</t>
  </si>
  <si>
    <t>Navajo 2</t>
  </si>
  <si>
    <t>Navajo_2</t>
  </si>
  <si>
    <t>Navajo NAV2</t>
  </si>
  <si>
    <t>Navajo 3</t>
  </si>
  <si>
    <t>Navajo_3</t>
  </si>
  <si>
    <t>Navajo NAV3</t>
  </si>
  <si>
    <t>Navajo Dam 1</t>
  </si>
  <si>
    <t>Navajo_Dam_1</t>
  </si>
  <si>
    <t>Navajo Dam 2</t>
  </si>
  <si>
    <t>Navajo_Dam_2</t>
  </si>
  <si>
    <t>NealHotSprings1</t>
  </si>
  <si>
    <t>Neal Hot Springs Geothermal Project-NHS1</t>
  </si>
  <si>
    <t>NealHotSprings2</t>
  </si>
  <si>
    <t>Neal Hot Springs Geothermal Project-NHS2</t>
  </si>
  <si>
    <t>NealHotSprings3</t>
  </si>
  <si>
    <t>Neal Hot Springs Geothermal Project-NHS3</t>
  </si>
  <si>
    <t>NeboPwrStaCC-Total</t>
  </si>
  <si>
    <t>NeboPwrStaCC_Total</t>
  </si>
  <si>
    <t>NeboPwrStaCC (Total CC Plant)</t>
  </si>
  <si>
    <t>Neil Simpson GT1</t>
  </si>
  <si>
    <t>Neil_Simpson_GT1</t>
  </si>
  <si>
    <t>Neil Simpson II CT GT1</t>
  </si>
  <si>
    <t>Neil Simpson GT2</t>
  </si>
  <si>
    <t>Neil_Simpson_GT2</t>
  </si>
  <si>
    <t>Neil Simpson Gas Turbine #2 GT2</t>
  </si>
  <si>
    <t>Neil Simpson ST2</t>
  </si>
  <si>
    <t>Neil_Simpson_ST2</t>
  </si>
  <si>
    <t>Neil Simpson II 2</t>
  </si>
  <si>
    <t>Nevada Solar One</t>
  </si>
  <si>
    <t>Nevada_Solar_One</t>
  </si>
  <si>
    <t>Nevada Solar One ONE</t>
  </si>
  <si>
    <t>NevadaCogen CC1</t>
  </si>
  <si>
    <t>NevadaCogen_CC1</t>
  </si>
  <si>
    <t>NevadaCogenCC1 (Total CC Plant)</t>
  </si>
  <si>
    <t>NevadaCogen CC2</t>
  </si>
  <si>
    <t>NevadaCogen_CC2</t>
  </si>
  <si>
    <t>NevadaCogenCC2 (Total CC Plant)</t>
  </si>
  <si>
    <t>New Colony Wind</t>
  </si>
  <si>
    <t>New_Colony_Wind</t>
  </si>
  <si>
    <t>New Hogan 1</t>
  </si>
  <si>
    <t>New_Hogan_1</t>
  </si>
  <si>
    <t>New Hogan GEN1</t>
  </si>
  <si>
    <t>New Hogan 2</t>
  </si>
  <si>
    <t>New_Hogan_2</t>
  </si>
  <si>
    <t>New Hogan GEN2</t>
  </si>
  <si>
    <t>New Melones 1</t>
  </si>
  <si>
    <t>New_Melones_1</t>
  </si>
  <si>
    <t>New Melones 2</t>
  </si>
  <si>
    <t>New_Melones_2</t>
  </si>
  <si>
    <t>New Mexico Wind EC</t>
  </si>
  <si>
    <t>New_Mexico_Wind_EC</t>
  </si>
  <si>
    <t>New Mexico Wind Energy Center GE15</t>
  </si>
  <si>
    <t>Newman4CC-Total</t>
  </si>
  <si>
    <t>Newman4CC_Total</t>
  </si>
  <si>
    <t>Newman4CC (Total CC Plant)</t>
  </si>
  <si>
    <t>Newman5CC-Total</t>
  </si>
  <si>
    <t>Newman5CC_Total</t>
  </si>
  <si>
    <t>Newman5CC (Total CC Plant)</t>
  </si>
  <si>
    <t>Newman6CC-Total</t>
  </si>
  <si>
    <t>Newman6CC_Total</t>
  </si>
  <si>
    <t>Newman6CC (Total CC Plant)</t>
  </si>
  <si>
    <t>Newman7CC</t>
  </si>
  <si>
    <t>Newman7CC (Total CC Plant)</t>
  </si>
  <si>
    <t>Newman_1</t>
  </si>
  <si>
    <t>Newman-1</t>
  </si>
  <si>
    <t>Newman_2</t>
  </si>
  <si>
    <t>Newman-2</t>
  </si>
  <si>
    <t>Newman_3</t>
  </si>
  <si>
    <t>Newman-3</t>
  </si>
  <si>
    <t>Newman_PV</t>
  </si>
  <si>
    <t>Newman-PV</t>
  </si>
  <si>
    <t>Newmont TS Power</t>
  </si>
  <si>
    <t>Newmont_TS_Power</t>
  </si>
  <si>
    <t>Newmont TS Power|TS Power Plant-1</t>
  </si>
  <si>
    <t>Niland 1</t>
  </si>
  <si>
    <t>Niland_1</t>
  </si>
  <si>
    <t>Niland Peaking 1</t>
  </si>
  <si>
    <t>Niland 2</t>
  </si>
  <si>
    <t>Niland_2</t>
  </si>
  <si>
    <t>Niland Peaking 2</t>
  </si>
  <si>
    <t>Nimbus_1</t>
  </si>
  <si>
    <t>Nimbus-1</t>
  </si>
  <si>
    <t>Nimbus_2</t>
  </si>
  <si>
    <t>Nimbus-2</t>
  </si>
  <si>
    <t>Nine Canyon Wind</t>
  </si>
  <si>
    <t>Nine_Canyon_Wind</t>
  </si>
  <si>
    <t>Nine Canyon Wind-1</t>
  </si>
  <si>
    <t>NineMile1Exp</t>
  </si>
  <si>
    <t>Nine Mile-1</t>
  </si>
  <si>
    <t>NineMile2Exp</t>
  </si>
  <si>
    <t>Nine Mile-2</t>
  </si>
  <si>
    <t>NineMile3</t>
  </si>
  <si>
    <t>Nine Mile-3N</t>
  </si>
  <si>
    <t>NineMile4</t>
  </si>
  <si>
    <t>Nine Mile-4N</t>
  </si>
  <si>
    <t>NipponBiomass</t>
  </si>
  <si>
    <t>Nippon Biomass-ST1</t>
  </si>
  <si>
    <t>Nooksack</t>
  </si>
  <si>
    <t>Nooksack-1</t>
  </si>
  <si>
    <t>North Brawley 01</t>
  </si>
  <si>
    <t>North_Brawley_01</t>
  </si>
  <si>
    <t>North Brawley GE1</t>
  </si>
  <si>
    <t>North Brawley 02</t>
  </si>
  <si>
    <t>North_Brawley_02</t>
  </si>
  <si>
    <t>North Brawley GE2</t>
  </si>
  <si>
    <t>North Brawley 03</t>
  </si>
  <si>
    <t>North_Brawley_03</t>
  </si>
  <si>
    <t>North Brawley GE3</t>
  </si>
  <si>
    <t>North Brawley 04</t>
  </si>
  <si>
    <t>North_Brawley_04</t>
  </si>
  <si>
    <t>North Brawley GE4</t>
  </si>
  <si>
    <t>North Brawley 05</t>
  </si>
  <si>
    <t>North_Brawley_05</t>
  </si>
  <si>
    <t>North Brawley Geothermal Plant 5</t>
  </si>
  <si>
    <t>North Brawley 06</t>
  </si>
  <si>
    <t>North_Brawley_06</t>
  </si>
  <si>
    <t>North Brawley Geothermal Plant 6</t>
  </si>
  <si>
    <t>North Hurlburt Wind</t>
  </si>
  <si>
    <t>North_Hurlburt_Wind</t>
  </si>
  <si>
    <t>North Hurlburt Wind LLC-1 AKA Shepherds Flat</t>
  </si>
  <si>
    <t>North Loop 1</t>
  </si>
  <si>
    <t>North_Loop_1</t>
  </si>
  <si>
    <t>North Loop 2</t>
  </si>
  <si>
    <t>North_Loop_2</t>
  </si>
  <si>
    <t>North Loop 3</t>
  </si>
  <si>
    <t>North_Loop_3</t>
  </si>
  <si>
    <t>North Loop 4</t>
  </si>
  <si>
    <t>North_Loop_4</t>
  </si>
  <si>
    <t>NorthFork_OR1</t>
  </si>
  <si>
    <t>North Fork-1</t>
  </si>
  <si>
    <t>NorthFork_OR2</t>
  </si>
  <si>
    <t>North Fork-2</t>
  </si>
  <si>
    <t>NorthValmy1</t>
  </si>
  <si>
    <t>North Valmy Station 1</t>
  </si>
  <si>
    <t>NorthValmy2</t>
  </si>
  <si>
    <t>North Valmy Station 2</t>
  </si>
  <si>
    <t>Northeast</t>
  </si>
  <si>
    <t>Northeast 1&amp;2 SwiftPac only 1 gen</t>
  </si>
  <si>
    <t>Northern Colorado</t>
  </si>
  <si>
    <t>Northern_Colorado</t>
  </si>
  <si>
    <t>Northern Colorado Wind LLC-SIEM|Northern CO Siemens</t>
  </si>
  <si>
    <t>NotchButteGeoBon2</t>
  </si>
  <si>
    <t>Notch Butte Hydro-HYD1 a.k.a. Geo Bon #2</t>
  </si>
  <si>
    <t>NovaJoffreCC-Total</t>
  </si>
  <si>
    <t>NovaJoffreCC_Total</t>
  </si>
  <si>
    <t>NovaJoffreCC (Total CC Plant)</t>
  </si>
  <si>
    <t>Noxon_Rapids_1</t>
  </si>
  <si>
    <t>Noxon Rapids-1</t>
  </si>
  <si>
    <t>Noxon_Rapids_2</t>
  </si>
  <si>
    <t>Noxon Rapids-2</t>
  </si>
  <si>
    <t>Noxon_Rapids_3</t>
  </si>
  <si>
    <t>Noxon Rapids-3</t>
  </si>
  <si>
    <t>Noxon_Rapids_4</t>
  </si>
  <si>
    <t>Noxon Rapids-4</t>
  </si>
  <si>
    <t>Noxon_Rapids_5</t>
  </si>
  <si>
    <t>Noxon Rapids-5</t>
  </si>
  <si>
    <t>NrthwdGreenPwr</t>
  </si>
  <si>
    <t>Northwood Green Power-1_Northwood Green Power-1_IPP-NWP</t>
  </si>
  <si>
    <t>ORION WIND</t>
  </si>
  <si>
    <t>ORION_WIND</t>
  </si>
  <si>
    <t>Oak_Grove_1</t>
  </si>
  <si>
    <t>Oak Grove-1</t>
  </si>
  <si>
    <t>Oak_Grove_2</t>
  </si>
  <si>
    <t>Oak Grove-2</t>
  </si>
  <si>
    <t>Ocotillo GT1</t>
  </si>
  <si>
    <t>Ocotillo_GT1</t>
  </si>
  <si>
    <t>Ocotillo CT GT1</t>
  </si>
  <si>
    <t>Ocotillo GT2</t>
  </si>
  <si>
    <t>Ocotillo_GT2</t>
  </si>
  <si>
    <t>Ocotillo CT GT2</t>
  </si>
  <si>
    <t>Ocotillo GT3</t>
  </si>
  <si>
    <t>Ocotillo_GT3</t>
  </si>
  <si>
    <t>Ocotillo Gas Project GT3</t>
  </si>
  <si>
    <t>Ocotillo GT4</t>
  </si>
  <si>
    <t>Ocotillo_GT4</t>
  </si>
  <si>
    <t>Ocotillo Gas Project GT4</t>
  </si>
  <si>
    <t>Ocotillo GT5</t>
  </si>
  <si>
    <t>Ocotillo_GT5</t>
  </si>
  <si>
    <t>Ocotillo Gas Project GT5</t>
  </si>
  <si>
    <t>Ocotillo GT6</t>
  </si>
  <si>
    <t>Ocotillo_GT6</t>
  </si>
  <si>
    <t>Ocotillo Gas Project GT6</t>
  </si>
  <si>
    <t>Ocotillo GT7</t>
  </si>
  <si>
    <t>Ocotillo_GT7</t>
  </si>
  <si>
    <t>Ocotillo Gas Project GT7</t>
  </si>
  <si>
    <t>Okotoks Combined Cycle</t>
  </si>
  <si>
    <t>Okotoks_Combined_Cycle</t>
  </si>
  <si>
    <t>OldManRiver</t>
  </si>
  <si>
    <t>Old Man River Wind-1</t>
  </si>
  <si>
    <t>Oldman1-1</t>
  </si>
  <si>
    <t>Oldman1_1</t>
  </si>
  <si>
    <t>Oldman 1-1</t>
  </si>
  <si>
    <t>Oldman_2_2</t>
  </si>
  <si>
    <t>Oldman 2-2</t>
  </si>
  <si>
    <t>Olive O1</t>
  </si>
  <si>
    <t>Olive_O1</t>
  </si>
  <si>
    <t>Olive O2</t>
  </si>
  <si>
    <t>Olive_O2</t>
  </si>
  <si>
    <t>Oneida_1</t>
  </si>
  <si>
    <t>Oneida-1</t>
  </si>
  <si>
    <t>Oneida_2</t>
  </si>
  <si>
    <t>Oneida-2</t>
  </si>
  <si>
    <t>Oneida_3</t>
  </si>
  <si>
    <t>Oneida-3</t>
  </si>
  <si>
    <t>OpalSpringsHydro1</t>
  </si>
  <si>
    <t>Opal Springs Hydro-1</t>
  </si>
  <si>
    <t>Open Range Solar (OR)</t>
  </si>
  <si>
    <t>Open_Range_Solar__OR_</t>
  </si>
  <si>
    <t>Orchard Ranch Solar</t>
  </si>
  <si>
    <t>Orchard_Ranch_Solar</t>
  </si>
  <si>
    <t>Orchard Wind 1</t>
  </si>
  <si>
    <t>Orchard_Wind_1</t>
  </si>
  <si>
    <t>Orchard Wind 2</t>
  </si>
  <si>
    <t>Orchard_Wind_2</t>
  </si>
  <si>
    <t>Orchard Wind 3</t>
  </si>
  <si>
    <t>Orchard_Wind_3</t>
  </si>
  <si>
    <t>Orchard Wind 4</t>
  </si>
  <si>
    <t>Orchard_Wind_4</t>
  </si>
  <si>
    <t>Orem Family Wind</t>
  </si>
  <si>
    <t>Orem_Family_Wind</t>
  </si>
  <si>
    <t>Ormesa 1 E</t>
  </si>
  <si>
    <t>Ormesa_1_E</t>
  </si>
  <si>
    <t>Ormesa 1 H</t>
  </si>
  <si>
    <t>Ormesa_1_H</t>
  </si>
  <si>
    <t>Ormesa I</t>
  </si>
  <si>
    <t>Ormesa_I</t>
  </si>
  <si>
    <t>Ormesa I ITLU1-2/OE31-31</t>
  </si>
  <si>
    <t>Ormesa I 1M</t>
  </si>
  <si>
    <t>Ormesa_I_1M</t>
  </si>
  <si>
    <t>Ormesa I 1M Parasitic Well</t>
  </si>
  <si>
    <t>MotorLoad</t>
  </si>
  <si>
    <t>Load</t>
  </si>
  <si>
    <t>IID_Load</t>
  </si>
  <si>
    <t>Ormesa I E 1M</t>
  </si>
  <si>
    <t>Ormesa_I_E_1M</t>
  </si>
  <si>
    <t>Ormesa 1 E 1M Parasitic Well</t>
  </si>
  <si>
    <t>Ormesa I H 1M</t>
  </si>
  <si>
    <t>Ormesa_I_H_1M</t>
  </si>
  <si>
    <t>Ormesa 1 H 1M Parasitic Well</t>
  </si>
  <si>
    <t>Ormesa II OEC21</t>
  </si>
  <si>
    <t>Ormesa_II_OEC21</t>
  </si>
  <si>
    <t>Ormesa Geothermal II OEC21|Ormat ORMESA_2 unit 1</t>
  </si>
  <si>
    <t>Ormesa II OEC22</t>
  </si>
  <si>
    <t>Ormesa_II_OEC22</t>
  </si>
  <si>
    <t>Ormesa Geothermal II OEC22|Ormat ORMESA_2 unit 2</t>
  </si>
  <si>
    <t>OtayLF1</t>
  </si>
  <si>
    <t>OTAY LANDFILL UNIT 1_22604</t>
  </si>
  <si>
    <t>OtayLF3</t>
  </si>
  <si>
    <t>Otay-OTA3_22604</t>
  </si>
  <si>
    <t>Otero County</t>
  </si>
  <si>
    <t>Otero_County</t>
  </si>
  <si>
    <t>PNM Otero County Solar (Tularosa Solar Energy Center) OTE1</t>
  </si>
  <si>
    <t>OutbackChristms</t>
  </si>
  <si>
    <t>Outback Solar At Christmas Valley-PV1</t>
  </si>
  <si>
    <t>OwyheeDam</t>
  </si>
  <si>
    <t>Owyhee Dam Power Project-GEN1_61023</t>
  </si>
  <si>
    <t>Oxbow_(OR)_1</t>
  </si>
  <si>
    <t>Oxbow__OR__1</t>
  </si>
  <si>
    <t>Oxbow (OR)-1</t>
  </si>
  <si>
    <t>Oxbow_(OR)_2</t>
  </si>
  <si>
    <t>Oxbow__OR__2</t>
  </si>
  <si>
    <t>Oxbow (OR)-2</t>
  </si>
  <si>
    <t>Oxbow_(OR)_3</t>
  </si>
  <si>
    <t>Oxbow__OR__3</t>
  </si>
  <si>
    <t>Oxbow (OR)-3</t>
  </si>
  <si>
    <t>Oxbow_(OR)_4</t>
  </si>
  <si>
    <t>Oxbow__OR__4</t>
  </si>
  <si>
    <t>Oxbow (OR)-4</t>
  </si>
  <si>
    <t>PACW 1</t>
  </si>
  <si>
    <t>PACW_1</t>
  </si>
  <si>
    <t>PACW 10</t>
  </si>
  <si>
    <t>PACW_10</t>
  </si>
  <si>
    <t>PACW 11</t>
  </si>
  <si>
    <t>PACW_11</t>
  </si>
  <si>
    <t>PACW 12</t>
  </si>
  <si>
    <t>PACW_12</t>
  </si>
  <si>
    <t>PACW 13</t>
  </si>
  <si>
    <t>PACW_13</t>
  </si>
  <si>
    <t>PACW 2</t>
  </si>
  <si>
    <t>PACW_2</t>
  </si>
  <si>
    <t>PACW 3</t>
  </si>
  <si>
    <t>PACW_3</t>
  </si>
  <si>
    <t>PACW 4</t>
  </si>
  <si>
    <t>PACW_4</t>
  </si>
  <si>
    <t>PACW 5</t>
  </si>
  <si>
    <t>PACW_5</t>
  </si>
  <si>
    <t>PACW 6</t>
  </si>
  <si>
    <t>PACW_6</t>
  </si>
  <si>
    <t>PACW 7</t>
  </si>
  <si>
    <t>PACW_7</t>
  </si>
  <si>
    <t>PACW 8</t>
  </si>
  <si>
    <t>PACW_8</t>
  </si>
  <si>
    <t>PACW 9</t>
  </si>
  <si>
    <t>PACW_9</t>
  </si>
  <si>
    <t>PAT_DIST_PV</t>
  </si>
  <si>
    <t>Juwi Solar Inc. PVTX (JSI PV)</t>
  </si>
  <si>
    <t>PEC_Headworks_1</t>
  </si>
  <si>
    <t>PEC Headworks-1</t>
  </si>
  <si>
    <t>GCPD</t>
  </si>
  <si>
    <t>Grant County Public Utility District</t>
  </si>
  <si>
    <t>PGP_Bio</t>
  </si>
  <si>
    <t>PGP Bio Energy Project-1_PGP Bio Energy Project-1_IPP-PGP</t>
  </si>
  <si>
    <t>PHP1-1</t>
  </si>
  <si>
    <t>PHP1_1</t>
  </si>
  <si>
    <t>PHP 1-1</t>
  </si>
  <si>
    <t>PHP_2_2</t>
  </si>
  <si>
    <t>PHP 2-2</t>
  </si>
  <si>
    <t>PLAYA2-G</t>
  </si>
  <si>
    <t>PLAYA2_G</t>
  </si>
  <si>
    <t>Playa Solar PV</t>
  </si>
  <si>
    <t>PNM RPS Compliant PV</t>
  </si>
  <si>
    <t>PNM_RPS_Compliant_PV</t>
  </si>
  <si>
    <t>RPS Compliant Solar</t>
  </si>
  <si>
    <t>POCATERA_1</t>
  </si>
  <si>
    <t>POCATERA-1</t>
  </si>
  <si>
    <t>PORTW2D</t>
  </si>
  <si>
    <t>NW_Unknown</t>
  </si>
  <si>
    <t>POW 6G1</t>
  </si>
  <si>
    <t>POW_6G1</t>
  </si>
  <si>
    <t>POW G13</t>
  </si>
  <si>
    <t>POW_G13</t>
  </si>
  <si>
    <t>PWF W</t>
  </si>
  <si>
    <t>PWF_W</t>
  </si>
  <si>
    <t>PaTu Wind</t>
  </si>
  <si>
    <t>PaTu_Wind</t>
  </si>
  <si>
    <t>PaTu Wind Farm LLC-PATU</t>
  </si>
  <si>
    <t>Packwood</t>
  </si>
  <si>
    <t>Packwood-1</t>
  </si>
  <si>
    <t>Palisades_1</t>
  </si>
  <si>
    <t>Palisades-1</t>
  </si>
  <si>
    <t>Palisades_2</t>
  </si>
  <si>
    <t>Palisades-2</t>
  </si>
  <si>
    <t>Palisades_3</t>
  </si>
  <si>
    <t>Palisades-3</t>
  </si>
  <si>
    <t>Palisades_4</t>
  </si>
  <si>
    <t>Palisades-4</t>
  </si>
  <si>
    <t>Palo Verde 1</t>
  </si>
  <si>
    <t>Palo_Verde_1</t>
  </si>
  <si>
    <t>SW_Nuclear</t>
  </si>
  <si>
    <t>Palo Verde 2</t>
  </si>
  <si>
    <t>Palo_Verde_2</t>
  </si>
  <si>
    <t>Palouse_1</t>
  </si>
  <si>
    <t>Palouse-1</t>
  </si>
  <si>
    <t>Parker Dam 1</t>
  </si>
  <si>
    <t>Parker_Dam_1</t>
  </si>
  <si>
    <t>Parker Dam 2</t>
  </si>
  <si>
    <t>Parker_Dam_2</t>
  </si>
  <si>
    <t>Parker Dam 3</t>
  </si>
  <si>
    <t>Parker_Dam_3</t>
  </si>
  <si>
    <t>Parker Dam 4</t>
  </si>
  <si>
    <t>Parker_Dam_4</t>
  </si>
  <si>
    <t>ParqueEolico</t>
  </si>
  <si>
    <t>Parque Eolico Rumorosa-1</t>
  </si>
  <si>
    <t>Patua 1A1</t>
  </si>
  <si>
    <t>Patua_1A1</t>
  </si>
  <si>
    <t>Patua Geothermal Project Phase 1A-1|PATUA-1</t>
  </si>
  <si>
    <t>Patua 1A3</t>
  </si>
  <si>
    <t>Patua_1A3</t>
  </si>
  <si>
    <t>Patua Geothermal Project Phase 1A 3|PATUA-2</t>
  </si>
  <si>
    <t>Patua 1A5</t>
  </si>
  <si>
    <t>Patua_1A5</t>
  </si>
  <si>
    <t>Patua Geothermal Project Phase 1A 5|PATUA-3</t>
  </si>
  <si>
    <t>Pawnee 1</t>
  </si>
  <si>
    <t>Pawnee_1</t>
  </si>
  <si>
    <t>Pawnee CC Plant</t>
  </si>
  <si>
    <t>Pawnee_CC_Plant</t>
  </si>
  <si>
    <t>Pawnee Future Whole Combined Cycle Plant</t>
  </si>
  <si>
    <t>PaynesFerry</t>
  </si>
  <si>
    <t>Paynes Ferry-PFWP</t>
  </si>
  <si>
    <t>Payson_86_1</t>
  </si>
  <si>
    <t>Payson-86-1</t>
  </si>
  <si>
    <t>Payson_86_2</t>
  </si>
  <si>
    <t>Payson-86-2</t>
  </si>
  <si>
    <t>Payson_86_3</t>
  </si>
  <si>
    <t>Payson-86-3</t>
  </si>
  <si>
    <t>Payson_86_4</t>
  </si>
  <si>
    <t>Payson-86-4</t>
  </si>
  <si>
    <t>PdteJuarez05</t>
  </si>
  <si>
    <t>Pdte. Juarez-5</t>
  </si>
  <si>
    <t>PdteJuarez06</t>
  </si>
  <si>
    <t>Pdte. Juarez-6</t>
  </si>
  <si>
    <t>PdteJuarez07</t>
  </si>
  <si>
    <t>Pdte.Juarez-7</t>
  </si>
  <si>
    <t>PdteJuarez08 CC</t>
  </si>
  <si>
    <t>PdteJuarez08_CC</t>
  </si>
  <si>
    <t>Pdte. Juarez-8</t>
  </si>
  <si>
    <t>PdteJuarez09 CC</t>
  </si>
  <si>
    <t>PdteJuarez09_CC</t>
  </si>
  <si>
    <t>Pdte. Juarez-9</t>
  </si>
  <si>
    <t>PdteJuarezCC-Total</t>
  </si>
  <si>
    <t>PdteJuarezCC_Total</t>
  </si>
  <si>
    <t>PdteJuarezCC (Total CC Plant)</t>
  </si>
  <si>
    <t>PdteJuarezGT1</t>
  </si>
  <si>
    <t>Pdte.Juarez GT-1</t>
  </si>
  <si>
    <t>PdteJuarezGT2</t>
  </si>
  <si>
    <t>Pdte.Juarez GT-2</t>
  </si>
  <si>
    <t>Peace_Canyon_1</t>
  </si>
  <si>
    <t>Peace Canyon-1_Peace Canyon-1_BCH-PCN</t>
  </si>
  <si>
    <t>Peace_Canyon_2</t>
  </si>
  <si>
    <t>Peace Canyon-2_Peace Canyon-2_BCH-PCN</t>
  </si>
  <si>
    <t>Peace_Canyon_3</t>
  </si>
  <si>
    <t>Peace Canyon-3_Peace Canyon-3_BCH-PCN</t>
  </si>
  <si>
    <t>Peace_Canyon_4</t>
  </si>
  <si>
    <t>Peace Canyon-4_Peace Canyon-4_BCH-PCN</t>
  </si>
  <si>
    <t>Peak View Rattlsnake</t>
  </si>
  <si>
    <t>Peak_View_Rattlsnake</t>
  </si>
  <si>
    <t>Peak View Wind Energy Farm|Rattlesnake Wind</t>
  </si>
  <si>
    <t>PebbleSprings</t>
  </si>
  <si>
    <t>Pebble Springs Wind LLC-1</t>
  </si>
  <si>
    <t>Peetz Table 1</t>
  </si>
  <si>
    <t>Peetz_Table_1</t>
  </si>
  <si>
    <t>Peetz Table Wind Energy GE|PTZLOGN2</t>
  </si>
  <si>
    <t>Peetz Table 2</t>
  </si>
  <si>
    <t>Peetz_Table_2</t>
  </si>
  <si>
    <t>Peetz Table Wind Energy GE|PTZLOGN3</t>
  </si>
  <si>
    <t>Pelton_1</t>
  </si>
  <si>
    <t>Pelton-1</t>
  </si>
  <si>
    <t>Pelton_2</t>
  </si>
  <si>
    <t>Pelton-2</t>
  </si>
  <si>
    <t>Pelton_3</t>
  </si>
  <si>
    <t>Pelton-3</t>
  </si>
  <si>
    <t>PembinaRedwater</t>
  </si>
  <si>
    <t>Pembina Redwater-1</t>
  </si>
  <si>
    <t>Perrin Ranch CedarMt</t>
  </si>
  <si>
    <t>Perrin_Ranch_CedarMt</t>
  </si>
  <si>
    <t>Perrin Ranch Wind Energy Center GEN1|Cedar Mountain Wind 1</t>
  </si>
  <si>
    <t>Pigeon_Cove_1</t>
  </si>
  <si>
    <t>Pigeon Cove-1</t>
  </si>
  <si>
    <t>Pilgrim_Stage</t>
  </si>
  <si>
    <t>Pilgrim Stage Wind Park-PSWP</t>
  </si>
  <si>
    <t>Pilot Knob 1</t>
  </si>
  <si>
    <t>Pilot_Knob_1</t>
  </si>
  <si>
    <t>Pilot Knob 2</t>
  </si>
  <si>
    <t>Pilot_Knob_2</t>
  </si>
  <si>
    <t>Pine Tree Solar</t>
  </si>
  <si>
    <t>Pine_Tree_Solar</t>
  </si>
  <si>
    <t>Pine Tree Solar Project 1</t>
  </si>
  <si>
    <t>Pine Tree Wind</t>
  </si>
  <si>
    <t>Pine_Tree_Wind</t>
  </si>
  <si>
    <t>Pine Tree Wind Power Project-1</t>
  </si>
  <si>
    <t>Pingston_1</t>
  </si>
  <si>
    <t>Pingston-1_Pingston-1_IPP-PIN</t>
  </si>
  <si>
    <t>Pingston_2</t>
  </si>
  <si>
    <t>Pingston-2_Pingston-2_IPP-PIN</t>
  </si>
  <si>
    <t>Pingston_3</t>
  </si>
  <si>
    <t>Pingston-3_Pingston-3_IPP-PIN</t>
  </si>
  <si>
    <t>Plains End 1 G01</t>
  </si>
  <si>
    <t>Plains_End_1_G01</t>
  </si>
  <si>
    <t>Plains End GEN1</t>
  </si>
  <si>
    <t>Plains End 1 G02</t>
  </si>
  <si>
    <t>Plains_End_1_G02</t>
  </si>
  <si>
    <t>Plains End GEN2</t>
  </si>
  <si>
    <t>Plains End 1 G03</t>
  </si>
  <si>
    <t>Plains_End_1_G03</t>
  </si>
  <si>
    <t>Plains End GEN3</t>
  </si>
  <si>
    <t>Plains End 1 G04</t>
  </si>
  <si>
    <t>Plains_End_1_G04</t>
  </si>
  <si>
    <t>Plains End GEN4</t>
  </si>
  <si>
    <t>Plains End 1 G05</t>
  </si>
  <si>
    <t>Plains_End_1_G05</t>
  </si>
  <si>
    <t>Plains End GEN5</t>
  </si>
  <si>
    <t>Plains End 1 G06</t>
  </si>
  <si>
    <t>Plains_End_1_G06</t>
  </si>
  <si>
    <t>Plains End GEN6</t>
  </si>
  <si>
    <t>Plains End 1 G07</t>
  </si>
  <si>
    <t>Plains_End_1_G07</t>
  </si>
  <si>
    <t>Plains End GEN7</t>
  </si>
  <si>
    <t>Plains End 1 G08</t>
  </si>
  <si>
    <t>Plains_End_1_G08</t>
  </si>
  <si>
    <t>Plains End GEN8</t>
  </si>
  <si>
    <t>Plains End 1 G09</t>
  </si>
  <si>
    <t>Plains_End_1_G09</t>
  </si>
  <si>
    <t>Plains End GEN9</t>
  </si>
  <si>
    <t>Plains End 1 G10</t>
  </si>
  <si>
    <t>Plains_End_1_G10</t>
  </si>
  <si>
    <t>Plains End GE10</t>
  </si>
  <si>
    <t>Plains End 1 G11</t>
  </si>
  <si>
    <t>Plains_End_1_G11</t>
  </si>
  <si>
    <t>Plains End GE11</t>
  </si>
  <si>
    <t>Plains End 1 G12</t>
  </si>
  <si>
    <t>Plains_End_1_G12</t>
  </si>
  <si>
    <t>Plains End GE12</t>
  </si>
  <si>
    <t>Plains End 1 G13</t>
  </si>
  <si>
    <t>Plains_End_1_G13</t>
  </si>
  <si>
    <t>Plains End GE13</t>
  </si>
  <si>
    <t>Plains End 1 G14</t>
  </si>
  <si>
    <t>Plains_End_1_G14</t>
  </si>
  <si>
    <t>Plains End GE14</t>
  </si>
  <si>
    <t>Plains End 1 G15</t>
  </si>
  <si>
    <t>Plains_End_1_G15</t>
  </si>
  <si>
    <t>Plains End GE15</t>
  </si>
  <si>
    <t>Plains End 1 G16</t>
  </si>
  <si>
    <t>Plains_End_1_G16</t>
  </si>
  <si>
    <t>Plains End GE16</t>
  </si>
  <si>
    <t>Plains End 1 G17</t>
  </si>
  <si>
    <t>Plains_End_1_G17</t>
  </si>
  <si>
    <t>Plains End GE17</t>
  </si>
  <si>
    <t>Plains End 1 G18</t>
  </si>
  <si>
    <t>Plains_End_1_G18</t>
  </si>
  <si>
    <t>Plains End GE18</t>
  </si>
  <si>
    <t>Plains End 1 G19</t>
  </si>
  <si>
    <t>Plains_End_1_G19</t>
  </si>
  <si>
    <t>Plains End GE19</t>
  </si>
  <si>
    <t>Plains End 1 G20</t>
  </si>
  <si>
    <t>Plains_End_1_G20</t>
  </si>
  <si>
    <t>Plains End GE20</t>
  </si>
  <si>
    <t>Plains End 2 G01</t>
  </si>
  <si>
    <t>Plains_End_2_G01</t>
  </si>
  <si>
    <t>Plains End Expansion Facility 2G01</t>
  </si>
  <si>
    <t>Plains End 2 G02</t>
  </si>
  <si>
    <t>Plains_End_2_G02</t>
  </si>
  <si>
    <t>Plains End Expansion Facility 2G02</t>
  </si>
  <si>
    <t>Plains End 2 G03</t>
  </si>
  <si>
    <t>Plains_End_2_G03</t>
  </si>
  <si>
    <t>Plains End Expansion Facility 2G03</t>
  </si>
  <si>
    <t>Plains End 2 G04</t>
  </si>
  <si>
    <t>Plains_End_2_G04</t>
  </si>
  <si>
    <t>Plains End Expansion Facility 2G04</t>
  </si>
  <si>
    <t>Plains End 2 G05</t>
  </si>
  <si>
    <t>Plains_End_2_G05</t>
  </si>
  <si>
    <t>Plains End Expansion Facility 2G05</t>
  </si>
  <si>
    <t>Plains End 2 G06</t>
  </si>
  <si>
    <t>Plains_End_2_G06</t>
  </si>
  <si>
    <t>Plains End Expansion Facility 2G06</t>
  </si>
  <si>
    <t>Plains End 2 G07</t>
  </si>
  <si>
    <t>Plains_End_2_G07</t>
  </si>
  <si>
    <t>Plains End Expansion Facility 2G07</t>
  </si>
  <si>
    <t>Plains End 2 G08</t>
  </si>
  <si>
    <t>Plains_End_2_G08</t>
  </si>
  <si>
    <t>Plains End Expansion Facility 2G08</t>
  </si>
  <si>
    <t>Plains End 2 G09</t>
  </si>
  <si>
    <t>Plains_End_2_G09</t>
  </si>
  <si>
    <t>Plains End Expansion Facility 2G09</t>
  </si>
  <si>
    <t>Plains End 2 G10</t>
  </si>
  <si>
    <t>Plains_End_2_G10</t>
  </si>
  <si>
    <t>Plains End Expansion Facility 2G10</t>
  </si>
  <si>
    <t>Plains End 2 G11</t>
  </si>
  <si>
    <t>Plains_End_2_G11</t>
  </si>
  <si>
    <t>Plains End Expansion Facility 2G11</t>
  </si>
  <si>
    <t>Plains End 2 G12</t>
  </si>
  <si>
    <t>Plains_End_2_G12</t>
  </si>
  <si>
    <t>Plains End Expansion Facility 2G12</t>
  </si>
  <si>
    <t>Plains End 2 G13</t>
  </si>
  <si>
    <t>Plains_End_2_G13</t>
  </si>
  <si>
    <t>Plains End Expansion Facility 2G13</t>
  </si>
  <si>
    <t>Plains End 2 G14</t>
  </si>
  <si>
    <t>Plains_End_2_G14</t>
  </si>
  <si>
    <t>Plains End Expansion Facility 2G14</t>
  </si>
  <si>
    <t>Pleasant_Valley</t>
  </si>
  <si>
    <t>Pleasant Valley 1</t>
  </si>
  <si>
    <t>Plummer_Cgn</t>
  </si>
  <si>
    <t>Plummer Cogen-GEN1</t>
  </si>
  <si>
    <t>Pocatello Solar 1</t>
  </si>
  <si>
    <t>Pocatello_Solar_1</t>
  </si>
  <si>
    <t>Pocatello_Waste</t>
  </si>
  <si>
    <t>Pocatello Waste-1</t>
  </si>
  <si>
    <t>PointLoma1</t>
  </si>
  <si>
    <t>Point Loma 1_POINT LOMA WASTEWATER TREATMENT PLANT-1_CABRILLO_Point Loma</t>
  </si>
  <si>
    <t>PointLoma2</t>
  </si>
  <si>
    <t>Point Loma 2_POINT LOMA WASTEWATER TREATMENT PLANT-1</t>
  </si>
  <si>
    <t>PointLomaHY</t>
  </si>
  <si>
    <t>POINT LOMA WASTEWATER PERP HYDRO_POINT LOMA WASTEWATER TREATMENT PLANT-1</t>
  </si>
  <si>
    <t>Pole Hill</t>
  </si>
  <si>
    <t>Pole_Hill</t>
  </si>
  <si>
    <t>Pole Hill 1</t>
  </si>
  <si>
    <t>Poplar_Hill_1</t>
  </si>
  <si>
    <t>Poplar Hill-1</t>
  </si>
  <si>
    <t>PortTownsend</t>
  </si>
  <si>
    <t>Port Townsend Paper-HDRO</t>
  </si>
  <si>
    <t>PortWestwrd1CC-Total</t>
  </si>
  <si>
    <t>PortWestwrd1CC_Total</t>
  </si>
  <si>
    <t>PortWestward1CC (Total CC Plant)</t>
  </si>
  <si>
    <t>PortWestwrd2-01</t>
  </si>
  <si>
    <t>PortWestwrd2_01</t>
  </si>
  <si>
    <t>PortWestwrd2-02</t>
  </si>
  <si>
    <t>PortWestwrd2_02</t>
  </si>
  <si>
    <t>Port Westward Unit 2-1</t>
  </si>
  <si>
    <t>PortWestwrd2-03</t>
  </si>
  <si>
    <t>PortWestwrd2_03</t>
  </si>
  <si>
    <t>Port Westward Unit 2-2</t>
  </si>
  <si>
    <t>PortWestwrd2-04</t>
  </si>
  <si>
    <t>PortWestwrd2_04</t>
  </si>
  <si>
    <t>Port Westward Unit 2-3</t>
  </si>
  <si>
    <t>PortWestwrd2-05</t>
  </si>
  <si>
    <t>PortWestwrd2_05</t>
  </si>
  <si>
    <t>Port Westward Unit 2-4</t>
  </si>
  <si>
    <t>PortWestwrd2-06</t>
  </si>
  <si>
    <t>PortWestwrd2_06</t>
  </si>
  <si>
    <t>Port Westward Unit 2-5</t>
  </si>
  <si>
    <t>PortWestwrd2-07</t>
  </si>
  <si>
    <t>PortWestwrd2_07</t>
  </si>
  <si>
    <t>Port Westward Unit 2-6</t>
  </si>
  <si>
    <t>PortWestwrd2-08</t>
  </si>
  <si>
    <t>PortWestwrd2_08</t>
  </si>
  <si>
    <t>Port Westward Unit 2-7</t>
  </si>
  <si>
    <t>PortWestwrd2-09</t>
  </si>
  <si>
    <t>PortWestwrd2_09</t>
  </si>
  <si>
    <t>Port Westward Unit 2-8</t>
  </si>
  <si>
    <t>PortWestwrd2-10</t>
  </si>
  <si>
    <t>PortWestwrd2_10</t>
  </si>
  <si>
    <t>Port Westward Unit 2-9</t>
  </si>
  <si>
    <t>PortWestwrd2-11</t>
  </si>
  <si>
    <t>PortWestwrd2_11</t>
  </si>
  <si>
    <t>Port Westward Unit 2-10</t>
  </si>
  <si>
    <t>PortWestwrd2-12</t>
  </si>
  <si>
    <t>PortWestwrd2_12</t>
  </si>
  <si>
    <t>Port Westward Unit 2-12</t>
  </si>
  <si>
    <t>Port_Townsend4</t>
  </si>
  <si>
    <t>Port Townsend Paper-GEN4</t>
  </si>
  <si>
    <t>Port_Townsend6</t>
  </si>
  <si>
    <t>Port Townsend Paper-GEN6</t>
  </si>
  <si>
    <t>Post_Falls_1</t>
  </si>
  <si>
    <t>Post Falls-1</t>
  </si>
  <si>
    <t>Post_Falls_2</t>
  </si>
  <si>
    <t>Post Falls-2</t>
  </si>
  <si>
    <t>Post_Falls_3</t>
  </si>
  <si>
    <t>Post Falls-3</t>
  </si>
  <si>
    <t>Post_Falls_4</t>
  </si>
  <si>
    <t>Post Falls-4</t>
  </si>
  <si>
    <t>Post_Falls_5</t>
  </si>
  <si>
    <t>Post Falls-5</t>
  </si>
  <si>
    <t>Post_Falls_6</t>
  </si>
  <si>
    <t>Post Falls-6</t>
  </si>
  <si>
    <t>Potholes_East</t>
  </si>
  <si>
    <t>Potholes East Canal 66.0-1</t>
  </si>
  <si>
    <t>Powell_River12</t>
  </si>
  <si>
    <t>Powell River CG (Catalyst)-12|IPP-POW|Catalyst Paper Steam Unit G12 on Powell River</t>
  </si>
  <si>
    <t>Powell_River_5</t>
  </si>
  <si>
    <t>Powell River-5_Powell River-5_IPP-POW</t>
  </si>
  <si>
    <t>PowerInvest</t>
  </si>
  <si>
    <t>Power Investments Hydro</t>
  </si>
  <si>
    <t>PrairieWoodProducts</t>
  </si>
  <si>
    <t>Co-Gen LLC-GEN1_Prairie Wood Products (Cogen 1)</t>
  </si>
  <si>
    <t>Priest Rapids</t>
  </si>
  <si>
    <t>Priest_Rapids</t>
  </si>
  <si>
    <t>Priest Rapids-1</t>
  </si>
  <si>
    <t>Prima_Plant1</t>
  </si>
  <si>
    <t>Prima Plant-UNT1_22112</t>
  </si>
  <si>
    <t>Prima_Plant2</t>
  </si>
  <si>
    <t>Prima Plant-UNT2_22112</t>
  </si>
  <si>
    <t>Primrose_1</t>
  </si>
  <si>
    <t>Primrose-1</t>
  </si>
  <si>
    <t>PristineSpgs1_1</t>
  </si>
  <si>
    <t>Pristine Springs #1-1</t>
  </si>
  <si>
    <t>PristineSpgs3_1</t>
  </si>
  <si>
    <t>Pristine Springs Hydro #3-1</t>
  </si>
  <si>
    <t>Prospect1</t>
  </si>
  <si>
    <t>Prospect 1-1</t>
  </si>
  <si>
    <t>Prospect2-1</t>
  </si>
  <si>
    <t>Prospect2_1</t>
  </si>
  <si>
    <t>Prospect 2-1</t>
  </si>
  <si>
    <t>Prospect2-2</t>
  </si>
  <si>
    <t>Prospect2_2</t>
  </si>
  <si>
    <t>Prospect 2-2</t>
  </si>
  <si>
    <t>Prospect3</t>
  </si>
  <si>
    <t>Prospect 3-1</t>
  </si>
  <si>
    <t>Prospect4</t>
  </si>
  <si>
    <t>Prospect 4-1</t>
  </si>
  <si>
    <t>Prospector Wind (OR)</t>
  </si>
  <si>
    <t>Prospector_Wind__OR_</t>
  </si>
  <si>
    <t>Prosperity Solar</t>
  </si>
  <si>
    <t>Prosperity_Solar</t>
  </si>
  <si>
    <t>Prosperity Energy Storage Facility GEN-1|Prosperity Energy Battery Storage Facility GEN-2</t>
  </si>
  <si>
    <t>PtarmiganCreek1</t>
  </si>
  <si>
    <t>Ptarmigan Creek (Robson Valley)-1_Ptarmigan Creek (Robson Valley)-1_IPP-RBV</t>
  </si>
  <si>
    <t>PtarmiganCreek2</t>
  </si>
  <si>
    <t>Ptarmigan Creek (Robson Valley)-2_Ptarmigan Creek (Robson Valley)-2_IPP-RBV</t>
  </si>
  <si>
    <t>PtarminganCreek3</t>
  </si>
  <si>
    <t>Unknown Type &amp; Dynamic Model in Power Flow</t>
  </si>
  <si>
    <t>Pteragen_Butte1</t>
  </si>
  <si>
    <t>Pteragen Peace Butte-1</t>
  </si>
  <si>
    <t>Pteragen_Butte2</t>
  </si>
  <si>
    <t>Pteragen Peace Butte-2</t>
  </si>
  <si>
    <t>Pueblo Airport 1</t>
  </si>
  <si>
    <t>Pueblo_Airport_1</t>
  </si>
  <si>
    <t>Pueblo Airport Generating Station GT1|Baculite Mesa Generation 1</t>
  </si>
  <si>
    <t>Pueblo Airport 2</t>
  </si>
  <si>
    <t>Pueblo_Airport_2</t>
  </si>
  <si>
    <t>Pueblo Airport Generating Station-GT2|Baculite Mesa Generation 2</t>
  </si>
  <si>
    <t>Pueblo Airport 3 CC</t>
  </si>
  <si>
    <t>Pueblo_Airport_3_CC</t>
  </si>
  <si>
    <t>PuebloAirport3CC (Total CC Plant)</t>
  </si>
  <si>
    <t>Pueblo Airport 4 CC</t>
  </si>
  <si>
    <t>Pueblo_Airport_4_CC</t>
  </si>
  <si>
    <t>PuebloAirport4CC (Total CC Plant)</t>
  </si>
  <si>
    <t>Pueblo IC 1-5</t>
  </si>
  <si>
    <t>Pueblo_IC_1_5</t>
  </si>
  <si>
    <t>Pueblo IC1-IC5</t>
  </si>
  <si>
    <t>Puget_Sound</t>
  </si>
  <si>
    <t>Puget Sound Navy Shipyard-IC1</t>
  </si>
  <si>
    <t>Puntledge_1</t>
  </si>
  <si>
    <t>Puntledge-1_Puntledge-1_BCH-PUN</t>
  </si>
  <si>
    <t>PwrCountyN</t>
  </si>
  <si>
    <t>Power County Wind Park North-PCWPN</t>
  </si>
  <si>
    <t>PwrCountyS</t>
  </si>
  <si>
    <t>Power County Wind Park South-PCWPS</t>
  </si>
  <si>
    <t>Pyramid 1</t>
  </si>
  <si>
    <t>Pyramid_1</t>
  </si>
  <si>
    <t>Pyramid Station 1</t>
  </si>
  <si>
    <t>Pyramid 2</t>
  </si>
  <si>
    <t>Pyramid_2</t>
  </si>
  <si>
    <t>Pyramid Station 2</t>
  </si>
  <si>
    <t>Pyramid 3</t>
  </si>
  <si>
    <t>Pyramid_3</t>
  </si>
  <si>
    <t>Pyramid Station 3</t>
  </si>
  <si>
    <t>Pyramid 4</t>
  </si>
  <si>
    <t>Pyramid_4</t>
  </si>
  <si>
    <t>Pyramid Station 4</t>
  </si>
  <si>
    <t>Quality_Wind_1</t>
  </si>
  <si>
    <t>Quality Wind-1_Quality Wind-1_IPP-QTY</t>
  </si>
  <si>
    <t>Quality_Wind_2</t>
  </si>
  <si>
    <t>Quality Wind-2_Quality Wind-2_IPP-QTY</t>
  </si>
  <si>
    <t>Quality_Wind_3</t>
  </si>
  <si>
    <t>Quality Wind-3_Quality Wind-3_IPP-QTY</t>
  </si>
  <si>
    <t>Quality_Wind_4</t>
  </si>
  <si>
    <t>Quality Wind-4_Quality Wind-4_IPP-QTY</t>
  </si>
  <si>
    <t>Quality_Wind_5</t>
  </si>
  <si>
    <t>Quality Wind-5_Quality Wind-5_IPP-QTY</t>
  </si>
  <si>
    <t>Quality_Wind_6</t>
  </si>
  <si>
    <t>Quality Wind-6_Quality Wind-6_IPP-QTY</t>
  </si>
  <si>
    <t>Quality_Wind_7</t>
  </si>
  <si>
    <t>Quality Wind-7_Quality Wind-7_IPP-QTY</t>
  </si>
  <si>
    <t>Quartz Solar</t>
  </si>
  <si>
    <t>Quartz_Solar</t>
  </si>
  <si>
    <t>Queenstown</t>
  </si>
  <si>
    <t>Queenstown Power Plant-1</t>
  </si>
  <si>
    <t>QuincyChute</t>
  </si>
  <si>
    <t>Quincy Chute-1</t>
  </si>
  <si>
    <t>RE-BR1_26960_1</t>
  </si>
  <si>
    <t>RE_BR1_26960_1</t>
  </si>
  <si>
    <t>Recurrent Solar</t>
  </si>
  <si>
    <t>REDWATER_GT_1</t>
  </si>
  <si>
    <t>REDWATER GT-1</t>
  </si>
  <si>
    <t>RUS-0.40</t>
  </si>
  <si>
    <t>RUS_0_40</t>
  </si>
  <si>
    <t>RUMOROSA SOLAR</t>
  </si>
  <si>
    <t>Radar_Ridge</t>
  </si>
  <si>
    <t>Radar Ridge-WT(1)</t>
  </si>
  <si>
    <t>Raft_River1</t>
  </si>
  <si>
    <t>Raft River Geothermal Power Plant-1</t>
  </si>
  <si>
    <t>Raging_River2_1</t>
  </si>
  <si>
    <t>Raging River 2-1_Raging River 2-1_IPP-RRH</t>
  </si>
  <si>
    <t>Raging_River2_2</t>
  </si>
  <si>
    <t>Raging River 2-2_Raging River 2-2_IPP-RRH</t>
  </si>
  <si>
    <t>Railroad Solar Center</t>
  </si>
  <si>
    <t>Railroad_Solar_Center</t>
  </si>
  <si>
    <t>Railroad Solar Center LLC</t>
  </si>
  <si>
    <t>Railroad_Solar_Center_LLC</t>
  </si>
  <si>
    <t>Rainbow4_4</t>
  </si>
  <si>
    <t>Rainbow4-4</t>
  </si>
  <si>
    <t>Rainbow5_5</t>
  </si>
  <si>
    <t>Rainbow5-5</t>
  </si>
  <si>
    <t>Rainbow9</t>
  </si>
  <si>
    <t>Rainbow-RAI9</t>
  </si>
  <si>
    <t>Ralston_1</t>
  </si>
  <si>
    <t>NEP Ralston CT1</t>
  </si>
  <si>
    <t>Ramonas_L_1</t>
  </si>
  <si>
    <t>Ramonas L-1_Ramonas L-1_IPP-RML</t>
  </si>
  <si>
    <t>Ramonas_U_1</t>
  </si>
  <si>
    <t>Ramonas U-1_Ramonas U-1_IPP-RMU</t>
  </si>
  <si>
    <t>Rapid City DCI</t>
  </si>
  <si>
    <t>Rapid_City_DCI</t>
  </si>
  <si>
    <t>Rapid City DC Intertie (Fictional Resource)-1</t>
  </si>
  <si>
    <t>RathdrumCC-Total</t>
  </si>
  <si>
    <t>RathdrumCC_Total</t>
  </si>
  <si>
    <t>RathdrumCC (Total CC Plant)</t>
  </si>
  <si>
    <t>Rathdrum_1</t>
  </si>
  <si>
    <t>Rathdrum-1</t>
  </si>
  <si>
    <t>Rathdrum_2</t>
  </si>
  <si>
    <t>Rathdrum-2</t>
  </si>
  <si>
    <t>Rawhide 1</t>
  </si>
  <si>
    <t>Rawhide_1</t>
  </si>
  <si>
    <t>Rawhide A</t>
  </si>
  <si>
    <t>Rawhide_A</t>
  </si>
  <si>
    <t>Rawhide CT A</t>
  </si>
  <si>
    <t>Rawhide B</t>
  </si>
  <si>
    <t>Rawhide_B</t>
  </si>
  <si>
    <t>Rawhide CT B</t>
  </si>
  <si>
    <t>Rawhide C</t>
  </si>
  <si>
    <t>Rawhide_C</t>
  </si>
  <si>
    <t>Rawhide CT C</t>
  </si>
  <si>
    <t>Rawhide D</t>
  </si>
  <si>
    <t>Rawhide_D</t>
  </si>
  <si>
    <t>Rawhide CT D</t>
  </si>
  <si>
    <t>Rawhide F</t>
  </si>
  <si>
    <t>Rawhide_F</t>
  </si>
  <si>
    <t>Rawhide CT F</t>
  </si>
  <si>
    <t>Rawhide PV</t>
  </si>
  <si>
    <t>Rawhide_PV</t>
  </si>
  <si>
    <t>PSEG Larimer Solar Energy Center (Rawhide Solar) 1A</t>
  </si>
  <si>
    <t>Ray D Nixon 1</t>
  </si>
  <si>
    <t>Ray_D_Nixon_1</t>
  </si>
  <si>
    <t>Ray D Nixon GT1</t>
  </si>
  <si>
    <t>Ray_D_Nixon_GT1</t>
  </si>
  <si>
    <t>Ray D Nixon CT GT1</t>
  </si>
  <si>
    <t>Ray D Nixon GT2</t>
  </si>
  <si>
    <t>Ray_D_Nixon_GT2</t>
  </si>
  <si>
    <t>Ray D Nixon CT GT2</t>
  </si>
  <si>
    <t>Raymond</t>
  </si>
  <si>
    <t>Raymond Reservoir-1</t>
  </si>
  <si>
    <t>ReardanTwin</t>
  </si>
  <si>
    <t>Reardan Twin Buttes-1</t>
  </si>
  <si>
    <t>Red Horse 2 Solar</t>
  </si>
  <si>
    <t>Red_Horse_2_Solar</t>
  </si>
  <si>
    <t>Red Horse 2 Solar Farm RH2S</t>
  </si>
  <si>
    <t>Red Horse 2 Wind</t>
  </si>
  <si>
    <t>Red_Horse_2_Wind</t>
  </si>
  <si>
    <t>Red Horse 2 Wind Farm  RH2W</t>
  </si>
  <si>
    <t>Red Horse 3 Solar</t>
  </si>
  <si>
    <t>Red_Horse_3_Solar</t>
  </si>
  <si>
    <t>Red Horse 3 Solar Farm 1</t>
  </si>
  <si>
    <t>Red Mesa</t>
  </si>
  <si>
    <t>Red_Mesa</t>
  </si>
  <si>
    <t>Red Mesa Wind Farm EXIS</t>
  </si>
  <si>
    <t>RedHillsSolar</t>
  </si>
  <si>
    <t>Utah Red Hills Renewable Energy Park-1</t>
  </si>
  <si>
    <t>Redding Power 1</t>
  </si>
  <si>
    <t>Redding_Power_1</t>
  </si>
  <si>
    <t>Redding Power 2</t>
  </si>
  <si>
    <t>Redding_Power_2</t>
  </si>
  <si>
    <t>Redding Power 3</t>
  </si>
  <si>
    <t>Redding_Power_3</t>
  </si>
  <si>
    <t>Redding Power CC</t>
  </si>
  <si>
    <t>Redding_Power_CC</t>
  </si>
  <si>
    <t>ReddingPowerCC (Total CC Plant)</t>
  </si>
  <si>
    <t>Redhawk CC1</t>
  </si>
  <si>
    <t>Redhawk_CC1</t>
  </si>
  <si>
    <t>RedhawkCC1 (Total CC Plant)</t>
  </si>
  <si>
    <t>Redhawk CC2</t>
  </si>
  <si>
    <t>Redhawk_CC2</t>
  </si>
  <si>
    <t>RedhawkCC2 (Total CC Plant)</t>
  </si>
  <si>
    <t>Redhawk CC3</t>
  </si>
  <si>
    <t>Redhawk_CC3</t>
  </si>
  <si>
    <t>RedhawkCC3 (Total CC Plant)</t>
  </si>
  <si>
    <t>Redhawk CC4</t>
  </si>
  <si>
    <t>Redhawk_CC4</t>
  </si>
  <si>
    <t>RedhawkCC4 (Total CC Plant)</t>
  </si>
  <si>
    <t>Redlands</t>
  </si>
  <si>
    <t>Redlands Water and Power Company RED1</t>
  </si>
  <si>
    <t>Reeves 1</t>
  </si>
  <si>
    <t>Reeves_1</t>
  </si>
  <si>
    <t>Reeves 2</t>
  </si>
  <si>
    <t>Reeves_2</t>
  </si>
  <si>
    <t>Reeves 3</t>
  </si>
  <si>
    <t>Reeves_3</t>
  </si>
  <si>
    <t>Revelstoke_1</t>
  </si>
  <si>
    <t>Revelstoke-1_Revelstoke-1_BCH-REV</t>
  </si>
  <si>
    <t>Revelstoke_2</t>
  </si>
  <si>
    <t>Revelstoke-2_Revelstoke-2_BCH-REV</t>
  </si>
  <si>
    <t>Revelstoke_3</t>
  </si>
  <si>
    <t>Revelstoke-3_Revelstoke-3_BCH-REV</t>
  </si>
  <si>
    <t>Revelstoke_4</t>
  </si>
  <si>
    <t>Revelstoke-4_Revelstoke-4_BCH-REV</t>
  </si>
  <si>
    <t>Revelstoke_5</t>
  </si>
  <si>
    <t>Revelstoke-5_Revelstoke-5_BCH-REV</t>
  </si>
  <si>
    <t>Revelstoke_6</t>
  </si>
  <si>
    <t>Revelstoke-6_Revelstoke-6_BCH-REV</t>
  </si>
  <si>
    <t>Reynolds</t>
  </si>
  <si>
    <t>Reynolds Irrigation-1</t>
  </si>
  <si>
    <t>Richard Burdette 1</t>
  </si>
  <si>
    <t>Richard_Burdette_1</t>
  </si>
  <si>
    <t>Richard Burdette Geothermal Project (Galena 1-1) 1</t>
  </si>
  <si>
    <t>Richard Burdette 2</t>
  </si>
  <si>
    <t>Richard_Burdette_2</t>
  </si>
  <si>
    <t>Richard Burdette Geothermal Project (Galena 1-2) OEC2</t>
  </si>
  <si>
    <t>Ridge Crest</t>
  </si>
  <si>
    <t>Ridge_Crest</t>
  </si>
  <si>
    <t>Ridge Crest Wind Partners-A1</t>
  </si>
  <si>
    <t>Ridgeway 1</t>
  </si>
  <si>
    <t>Ridgeway_1</t>
  </si>
  <si>
    <t>Ridgeway Hydro-1</t>
  </si>
  <si>
    <t>Ridgeway 2</t>
  </si>
  <si>
    <t>Ridgeway_2</t>
  </si>
  <si>
    <t>Ridgeway Hydro-2</t>
  </si>
  <si>
    <t>Rifle CC</t>
  </si>
  <si>
    <t>Rifle_CC</t>
  </si>
  <si>
    <t>RifleCC (Total CC Plant)</t>
  </si>
  <si>
    <t>RimRockEnergy</t>
  </si>
  <si>
    <t>NaturEner Rim Rock Energy-RR</t>
  </si>
  <si>
    <t>Rim_View_1</t>
  </si>
  <si>
    <t>Rim View-1</t>
  </si>
  <si>
    <t>Rio Bravo</t>
  </si>
  <si>
    <t>Rio_Bravo</t>
  </si>
  <si>
    <t>Rio Bravo Energy Station</t>
  </si>
  <si>
    <t>RioGrande7</t>
  </si>
  <si>
    <t>Rio Grande-7</t>
  </si>
  <si>
    <t>RioGrande8</t>
  </si>
  <si>
    <t>Rio Grande-8</t>
  </si>
  <si>
    <t>RioGrande9</t>
  </si>
  <si>
    <t>Rio Grande-9</t>
  </si>
  <si>
    <t>Ripon 1</t>
  </si>
  <si>
    <t>Ripon_1</t>
  </si>
  <si>
    <t>Ripon 2</t>
  </si>
  <si>
    <t>Ripon_2</t>
  </si>
  <si>
    <t>River_Mill_1</t>
  </si>
  <si>
    <t>River Mill-1</t>
  </si>
  <si>
    <t>River_Mill_2</t>
  </si>
  <si>
    <t>River Mill-2</t>
  </si>
  <si>
    <t>River_Mill_3</t>
  </si>
  <si>
    <t>River Mill-3</t>
  </si>
  <si>
    <t>River_Mill_4</t>
  </si>
  <si>
    <t>River Mill-4</t>
  </si>
  <si>
    <t>River_Mill_5</t>
  </si>
  <si>
    <t>River Mill-5</t>
  </si>
  <si>
    <t>River_Road</t>
  </si>
  <si>
    <t>River Road Gen Plant-1</t>
  </si>
  <si>
    <t>Riverbend_LF1</t>
  </si>
  <si>
    <t>Riverbend Landfill-GEN1</t>
  </si>
  <si>
    <t>Riverbend_LF2</t>
  </si>
  <si>
    <t>Riverbend Landfill-GEN2</t>
  </si>
  <si>
    <t>Riverbend_LF3</t>
  </si>
  <si>
    <t>Riverbend Landfill-GEN3</t>
  </si>
  <si>
    <t>Riverbend_LF4</t>
  </si>
  <si>
    <t>Riverbend Landfill-GEN4</t>
  </si>
  <si>
    <t>Riverbend_LF5</t>
  </si>
  <si>
    <t>Riverbend Landfill-GEN5</t>
  </si>
  <si>
    <t>Riverbend_LF6</t>
  </si>
  <si>
    <t>Riverbend Landfill-GEN6</t>
  </si>
  <si>
    <t>Robbs Peak H1</t>
  </si>
  <si>
    <t>Robbs_Peak_H1</t>
  </si>
  <si>
    <t>Robbs Peak 1</t>
  </si>
  <si>
    <t>Roberts Tunnel Hydro</t>
  </si>
  <si>
    <t>Roberts_Tunnel_Hydro</t>
  </si>
  <si>
    <t>Rock Island</t>
  </si>
  <si>
    <t>Rock_Island</t>
  </si>
  <si>
    <t>Rock Island-B-1</t>
  </si>
  <si>
    <t>RockCreekDairy1</t>
  </si>
  <si>
    <t>Rock Creek Dairy-CHP1</t>
  </si>
  <si>
    <t>RockCreekDairy2</t>
  </si>
  <si>
    <t>Rock Creek Dairy-CHP2</t>
  </si>
  <si>
    <t>Rock_Creek_I1</t>
  </si>
  <si>
    <t>Rock Creek I-GEN1</t>
  </si>
  <si>
    <t>Rock_Creek_II1</t>
  </si>
  <si>
    <t>Rock Creek II-GEN1</t>
  </si>
  <si>
    <t>Rock_River</t>
  </si>
  <si>
    <t>Rock River I LLC-GEN1</t>
  </si>
  <si>
    <t>Rockland</t>
  </si>
  <si>
    <t>Rockland Wind Farm-RLWF</t>
  </si>
  <si>
    <t>Rockwood 1</t>
  </si>
  <si>
    <t>Rockwood_1</t>
  </si>
  <si>
    <t>Rockwood 2</t>
  </si>
  <si>
    <t>Rockwood_2</t>
  </si>
  <si>
    <t>Rocky Ford 1-5</t>
  </si>
  <si>
    <t>Rocky_Ford_1_5</t>
  </si>
  <si>
    <t>Rocky Ford IC1-IC5</t>
  </si>
  <si>
    <t>Rocky Reach</t>
  </si>
  <si>
    <t>Rocky_Reach</t>
  </si>
  <si>
    <t>Rocky Reach-C-1</t>
  </si>
  <si>
    <t>RockyMtn CC</t>
  </si>
  <si>
    <t>RockyMtn_CC</t>
  </si>
  <si>
    <t>RockyMountainCC (Total CC Plant)</t>
  </si>
  <si>
    <t>Rocky_Brook</t>
  </si>
  <si>
    <t>Rocky Brook Hydroelectric-GEN1</t>
  </si>
  <si>
    <t>Rolling_Hills_1</t>
  </si>
  <si>
    <t>Rolling Hills-1</t>
  </si>
  <si>
    <t>Roosevelt</t>
  </si>
  <si>
    <t>Roosevelt ROOS</t>
  </si>
  <si>
    <t>RooseveltBioCC-Total</t>
  </si>
  <si>
    <t>RooseveltBioCC_Total</t>
  </si>
  <si>
    <t>RooseveltBiogasCC (Total CC Plant)</t>
  </si>
  <si>
    <t>Bio-CCWhole</t>
  </si>
  <si>
    <t>CC_Biomass</t>
  </si>
  <si>
    <t>RooseveltBioIC</t>
  </si>
  <si>
    <t>Roosevelt Biogas IC 1-5 (No gen post CC installed</t>
  </si>
  <si>
    <t>RoseburgBiomass</t>
  </si>
  <si>
    <t>Roseburg Forest Products Biomass-1</t>
  </si>
  <si>
    <t>Roseville 1</t>
  </si>
  <si>
    <t>Roseville_1</t>
  </si>
  <si>
    <t>Roseville 2</t>
  </si>
  <si>
    <t>Roseville_2</t>
  </si>
  <si>
    <t>Ross_41</t>
  </si>
  <si>
    <t>Ross-41</t>
  </si>
  <si>
    <t>Ross_42</t>
  </si>
  <si>
    <t>Ross-42</t>
  </si>
  <si>
    <t>Ross_43</t>
  </si>
  <si>
    <t>Ross-43</t>
  </si>
  <si>
    <t>Ross_44</t>
  </si>
  <si>
    <t>Ross-44</t>
  </si>
  <si>
    <t>Round_Butte_1</t>
  </si>
  <si>
    <t>Round Butte-1</t>
  </si>
  <si>
    <t>Round_Butte_2</t>
  </si>
  <si>
    <t>Round Butte-2</t>
  </si>
  <si>
    <t>Round_Butte_3</t>
  </si>
  <si>
    <t>Round Butte-3</t>
  </si>
  <si>
    <t>Route 66 Solar PV</t>
  </si>
  <si>
    <t>Route_66_Solar_PV</t>
  </si>
  <si>
    <t>Roza_1</t>
  </si>
  <si>
    <t>Roza-1</t>
  </si>
  <si>
    <t>Rundle1_1</t>
  </si>
  <si>
    <t>Rundle1-1</t>
  </si>
  <si>
    <t>Rundle2_2</t>
  </si>
  <si>
    <t>Rundle2-2</t>
  </si>
  <si>
    <t>Rupert_GT_1</t>
  </si>
  <si>
    <t>Rupert GT-1_Rupert GT-1_BCH-RPG</t>
  </si>
  <si>
    <t>Rupert_GT_2</t>
  </si>
  <si>
    <t>Rupert GT-2_Rupert GT-2_BCH-RPG</t>
  </si>
  <si>
    <t>Rupert_Cgn</t>
  </si>
  <si>
    <t>Rupert Cogen Project-1002</t>
  </si>
  <si>
    <t>Rush_Creek_2</t>
  </si>
  <si>
    <t>Rush Creek-2_24783</t>
  </si>
  <si>
    <t>Ruskin_1</t>
  </si>
  <si>
    <t>Ruskin-1_Ruskin-1_BCH-RUS</t>
  </si>
  <si>
    <t>Ruskin_2</t>
  </si>
  <si>
    <t>Ruskin-2_Ruskin-2_BCH-RUS</t>
  </si>
  <si>
    <t>Ruskin_3</t>
  </si>
  <si>
    <t>Ruskin-3_Ruskin-3_BCH-RUS</t>
  </si>
  <si>
    <t>Russell_D_smith</t>
  </si>
  <si>
    <t>Russell D Smith-1</t>
  </si>
  <si>
    <t>RutherfordCrk1</t>
  </si>
  <si>
    <t>Rutherford Creek-1_Rutherford Creek-1_IPP-RUT</t>
  </si>
  <si>
    <t>RutherfordCrk2</t>
  </si>
  <si>
    <t>Rutherford Creek-2_Rutherford Creek-2_IPP-RUT</t>
  </si>
  <si>
    <t>Ryan1</t>
  </si>
  <si>
    <t>Ryan-RYA1</t>
  </si>
  <si>
    <t>Ryan2</t>
  </si>
  <si>
    <t>Ryan (pre-upgrade)-RYA2</t>
  </si>
  <si>
    <t>Ryan2_Upgrd</t>
  </si>
  <si>
    <t>Ryan (post-upgrade)-RYA2</t>
  </si>
  <si>
    <t>Ryan3</t>
  </si>
  <si>
    <t>Ryan-RYA3</t>
  </si>
  <si>
    <t>Ryan4</t>
  </si>
  <si>
    <t>Ryan (pre-upgrade)-RYA4</t>
  </si>
  <si>
    <t>Ryan5</t>
  </si>
  <si>
    <t>Ryan-RYA5</t>
  </si>
  <si>
    <t>Ryan6</t>
  </si>
  <si>
    <t>Ryan-RYA6</t>
  </si>
  <si>
    <t>Ryegrass</t>
  </si>
  <si>
    <t>Ryegrass Windfarm-1</t>
  </si>
  <si>
    <t>S.CranberryCrk1</t>
  </si>
  <si>
    <t>S_CranberryCrk1</t>
  </si>
  <si>
    <t>S. Cranberry Creek-1_S. Cranberry Creek-1_IPP-SCB</t>
  </si>
  <si>
    <t>S.CranberryCrk2</t>
  </si>
  <si>
    <t>S_CranberryCrk2</t>
  </si>
  <si>
    <t>S. Cranberry Creek-2_S. Cranberry Creek-2_IPP-SCB</t>
  </si>
  <si>
    <t>S.CranberryCrk3</t>
  </si>
  <si>
    <t>S_CranberryCrk3</t>
  </si>
  <si>
    <t>S. Cranberry Creek-3_S. Cranberry Creek-3_IPP-SCB</t>
  </si>
  <si>
    <t>S.CranberryCrk4</t>
  </si>
  <si>
    <t>S_CranberryCrk4</t>
  </si>
  <si>
    <t>S. Cranberry Creek-4_S. Cranberry Creek-4_IPP-SCB</t>
  </si>
  <si>
    <t>S.Sutton_Creek</t>
  </si>
  <si>
    <t>S_Sutton_Creek</t>
  </si>
  <si>
    <t>S. Sutton Creek-1_S. Sutton Creek-1_IPP-SSH</t>
  </si>
  <si>
    <t>SAIT_1</t>
  </si>
  <si>
    <t>SAIT-1</t>
  </si>
  <si>
    <t>SCACogen2 CC</t>
  </si>
  <si>
    <t>SCACogen2_CC</t>
  </si>
  <si>
    <t>Proctor &amp; Gamble Cogen (Total CC Plant)</t>
  </si>
  <si>
    <t>SCACogen2GT</t>
  </si>
  <si>
    <t>Procter &amp; Gamble CT CT1C</t>
  </si>
  <si>
    <t>SDSU-GEN</t>
  </si>
  <si>
    <t>SDSU_GEN</t>
  </si>
  <si>
    <t>Imperial Valley Campus Solar Project (SDSU- Community Solar 1) 1</t>
  </si>
  <si>
    <t>SHCG1-1</t>
  </si>
  <si>
    <t>SHCG1_1</t>
  </si>
  <si>
    <t>SHCG-1-1</t>
  </si>
  <si>
    <t>SHELTON</t>
  </si>
  <si>
    <t>SMT-0.6</t>
  </si>
  <si>
    <t>SMT_0_6</t>
  </si>
  <si>
    <t>SAN MATIAS</t>
  </si>
  <si>
    <t>SNOQCAV12</t>
  </si>
  <si>
    <t>SNOQ SW</t>
  </si>
  <si>
    <t>SNOQCAV13</t>
  </si>
  <si>
    <t>SNOQCAV14</t>
  </si>
  <si>
    <t>SODER_W1_1</t>
  </si>
  <si>
    <t>SODER_W1-1</t>
  </si>
  <si>
    <t>SODER_W2_1</t>
  </si>
  <si>
    <t>SODER_W2-1</t>
  </si>
  <si>
    <t>SOL-GEN</t>
  </si>
  <si>
    <t>SOL_GEN</t>
  </si>
  <si>
    <t>ELCEN_PV_13.8_GEN1</t>
  </si>
  <si>
    <t>SPA Cogen 3 CC</t>
  </si>
  <si>
    <t>SPA_Cogen_3_CC</t>
  </si>
  <si>
    <t>Campbells Cogen (Total CC Plant)</t>
  </si>
  <si>
    <t>SS_Creek</t>
  </si>
  <si>
    <t>SS Creek Hydro Project-1_SS Creek Hydro Project-1_IPP-SSZ</t>
  </si>
  <si>
    <t>STANDBY_AGG._3</t>
  </si>
  <si>
    <t>STANDBY_AGG__3</t>
  </si>
  <si>
    <t>STANDBY AGG.-3</t>
  </si>
  <si>
    <t>STEVENS SOL</t>
  </si>
  <si>
    <t>STEVENS_SOL</t>
  </si>
  <si>
    <t>STEVENSVILLE</t>
  </si>
  <si>
    <t>ST_DIST_PV</t>
  </si>
  <si>
    <t>NRG-1_Roadrunner Solar-1</t>
  </si>
  <si>
    <t>SUB10_13</t>
  </si>
  <si>
    <t>Excluded_Load</t>
  </si>
  <si>
    <t>SUB12B</t>
  </si>
  <si>
    <t>SUB12B24</t>
  </si>
  <si>
    <t>SUB5_2</t>
  </si>
  <si>
    <t>SUB7_2</t>
  </si>
  <si>
    <t>SWEETWATER</t>
  </si>
  <si>
    <t>S_E_Hazelton1</t>
  </si>
  <si>
    <t>S E Hazelton A-GEN1</t>
  </si>
  <si>
    <t>S_E_Hazelton2</t>
  </si>
  <si>
    <t>S E Hazelton A-GEN2</t>
  </si>
  <si>
    <t>S_E_Hazelton3</t>
  </si>
  <si>
    <t>S E Hazelton A-GEN3</t>
  </si>
  <si>
    <t>S_Slocan_1</t>
  </si>
  <si>
    <t>S Slocan-1_S Slocan-1_FBC-SLC</t>
  </si>
  <si>
    <t>S_Slocan_2</t>
  </si>
  <si>
    <t>S Slocan-2_S Slocan-2_FBC-SLC</t>
  </si>
  <si>
    <t>S_Slocan_3</t>
  </si>
  <si>
    <t>S Slocan-3_S Slocan-3_FBC-SLC</t>
  </si>
  <si>
    <t>SaddlebrookCC-Total</t>
  </si>
  <si>
    <t>SaddlebrookCC_Total</t>
  </si>
  <si>
    <t>Saddlebrook Generating Station-1 (Total CC Plant)</t>
  </si>
  <si>
    <t>Sage Solar</t>
  </si>
  <si>
    <t>Sage_Solar</t>
  </si>
  <si>
    <t>SagebrushWind</t>
  </si>
  <si>
    <t>Sagebrush Power Partners-GEN1</t>
  </si>
  <si>
    <t>Sagebrush_1</t>
  </si>
  <si>
    <t>Sagebrush-1</t>
  </si>
  <si>
    <t>Saguaro AZ 1</t>
  </si>
  <si>
    <t>Saguaro_AZ_1</t>
  </si>
  <si>
    <t>Saguaro CT GT1</t>
  </si>
  <si>
    <t>Saguaro AZ 2</t>
  </si>
  <si>
    <t>Saguaro_AZ_2</t>
  </si>
  <si>
    <t>Saguaro CT GT2</t>
  </si>
  <si>
    <t>Saguaro CC1</t>
  </si>
  <si>
    <t>Saguaro_CC1</t>
  </si>
  <si>
    <t>Saguaro Power Company CC1 (Total CC Plant)</t>
  </si>
  <si>
    <t>Saguaro CC2</t>
  </si>
  <si>
    <t>Saguaro_CC2</t>
  </si>
  <si>
    <t>Saguaro Power Company CC2 (Total CC Plant)</t>
  </si>
  <si>
    <t>Saguaro GE1</t>
  </si>
  <si>
    <t>Saguaro_GE1</t>
  </si>
  <si>
    <t>Saguaro CT GE1</t>
  </si>
  <si>
    <t>Sahko_1</t>
  </si>
  <si>
    <t>Sahko-1</t>
  </si>
  <si>
    <t>SakwiCreek</t>
  </si>
  <si>
    <t>Sakwi Creek RoR-1_Sakwi Creek RoR-1_IPP-SKW</t>
  </si>
  <si>
    <t>Salida 1-2</t>
  </si>
  <si>
    <t>Salida_1_2</t>
  </si>
  <si>
    <t>Salida 1 and 2</t>
  </si>
  <si>
    <t>Salmon_Falls</t>
  </si>
  <si>
    <t>Salmon Falls Wind Park-SFWP</t>
  </si>
  <si>
    <t>Salmon_Inlet1</t>
  </si>
  <si>
    <t>Salmon Inlet (Sechelt Creek SCG)-1_Salmon Inlet (Sechelt Creek SCG)-1_IPP-SCG</t>
  </si>
  <si>
    <t>Salmon_Inlet2</t>
  </si>
  <si>
    <t>Salmon Inlet (Sechelt Creek SCG)-2_Salmon Inlet (Sechelt Creek SCG)-2_IPP-SCG</t>
  </si>
  <si>
    <t>Salt Wells 1-2</t>
  </si>
  <si>
    <t>Salt_Wells_1_2</t>
  </si>
  <si>
    <t>ENEL Salt Wells LLC 101 and 201|Saltwell Geothermal Plant</t>
  </si>
  <si>
    <t>Salton Sea 4</t>
  </si>
  <si>
    <t>Salton_Sea_4</t>
  </si>
  <si>
    <t>Salton Sea Unit 4 4100</t>
  </si>
  <si>
    <t>Salton Sea 5</t>
  </si>
  <si>
    <t>Salton_Sea_5</t>
  </si>
  <si>
    <t>Salton Sea Unit 5 TG51</t>
  </si>
  <si>
    <t>Salton Sea Unit 2 G1</t>
  </si>
  <si>
    <t>Salton_Sea_Unit_2_G1</t>
  </si>
  <si>
    <t>Salton Sea Unit 2 GEN1|EARTH ENERGY #2|SALTON SEA UNIT 2 - 10 mw</t>
  </si>
  <si>
    <t>Salton Sea Unit 2 G2</t>
  </si>
  <si>
    <t>Salton_Sea_Unit_2_G2</t>
  </si>
  <si>
    <t>Salton Sea Unit 2 GEN2|EARTH ENERGY #2|SALTON SEA UNIT 2 - U1 5 MW</t>
  </si>
  <si>
    <t>Salton Sea Unit 2 G3</t>
  </si>
  <si>
    <t>Salton_Sea_Unit_2_G3</t>
  </si>
  <si>
    <t>Salton Sea Unit 2 GEN3|EARTH ENERGY #2|SALTON SEA UNIT 2 - U2 5 MW</t>
  </si>
  <si>
    <t>San Emidio</t>
  </si>
  <si>
    <t>San_Emidio</t>
  </si>
  <si>
    <t>San Emidio South Project Phase I-II SE-U1|San Emidio-SE-U1|USG Empire|PUR_IPP_GO_G1</t>
  </si>
  <si>
    <t>San Francisquito 1-1</t>
  </si>
  <si>
    <t>San_Francisquito_1_1</t>
  </si>
  <si>
    <t>San Francisquito 1 1A</t>
  </si>
  <si>
    <t>San Francisquito 1-3</t>
  </si>
  <si>
    <t>San_Francisquito_1_3</t>
  </si>
  <si>
    <t>San Francisquito 1 3</t>
  </si>
  <si>
    <t>San Francisquito 1-4</t>
  </si>
  <si>
    <t>San_Francisquito_1_4</t>
  </si>
  <si>
    <t>San Francisquito 1 4</t>
  </si>
  <si>
    <t>San Francisquito 1-6</t>
  </si>
  <si>
    <t>San_Francisquito_1_6</t>
  </si>
  <si>
    <t>San Francisquito 1 6</t>
  </si>
  <si>
    <t>San Francisquito 2-1</t>
  </si>
  <si>
    <t>San_Francisquito_2_1</t>
  </si>
  <si>
    <t>San Francisquito 2 1</t>
  </si>
  <si>
    <t>San Francisquito 2-2</t>
  </si>
  <si>
    <t>San_Francisquito_2_2</t>
  </si>
  <si>
    <t>San Francisquito 2 2</t>
  </si>
  <si>
    <t>San Francisquito 2-3</t>
  </si>
  <si>
    <t>San_Francisquito_2_3</t>
  </si>
  <si>
    <t>San Francisquito 2 3</t>
  </si>
  <si>
    <t>San Isabel Solar</t>
  </si>
  <si>
    <t>San_Isabel_Solar</t>
  </si>
  <si>
    <t>PSEG San Isabel Solar Energy Center 1</t>
  </si>
  <si>
    <t>San Juan 1</t>
  </si>
  <si>
    <t>San_Juan_1</t>
  </si>
  <si>
    <t>San Juan 4</t>
  </si>
  <si>
    <t>San_Juan_4</t>
  </si>
  <si>
    <t>San Juan GT1</t>
  </si>
  <si>
    <t>San_Juan_GT1</t>
  </si>
  <si>
    <t>San Juan Gas Plant 1</t>
  </si>
  <si>
    <t>San Juan GT2</t>
  </si>
  <si>
    <t>San_Juan_GT2</t>
  </si>
  <si>
    <t>San Juan Gas Plant 2</t>
  </si>
  <si>
    <t>San Luis Valley PV</t>
  </si>
  <si>
    <t>San_Luis_Valley_PV</t>
  </si>
  <si>
    <t>San Luis Valley Solar Ranch Project 1</t>
  </si>
  <si>
    <t>Sand Ridge</t>
  </si>
  <si>
    <t>Sand_Ridge</t>
  </si>
  <si>
    <t>Sandoval County PV</t>
  </si>
  <si>
    <t>Sandoval_County_PV</t>
  </si>
  <si>
    <t>PNM Sandoval County Solar Energy Center SSEC1</t>
  </si>
  <si>
    <t>Sandstone Solar</t>
  </si>
  <si>
    <t>Sandstone_Solar</t>
  </si>
  <si>
    <t>Sandstone Solar Project SNDST</t>
  </si>
  <si>
    <t>Santa Fe Solar</t>
  </si>
  <si>
    <t>Santa_Fe_Solar</t>
  </si>
  <si>
    <t>Santa Fe Solar Energy Center 1</t>
  </si>
  <si>
    <t>Santan 1</t>
  </si>
  <si>
    <t>Santan_1</t>
  </si>
  <si>
    <t>Santan ST1</t>
  </si>
  <si>
    <t>Santan 2</t>
  </si>
  <si>
    <t>Santan_2</t>
  </si>
  <si>
    <t>Santan ST2</t>
  </si>
  <si>
    <t>Santan 3</t>
  </si>
  <si>
    <t>Santan_3</t>
  </si>
  <si>
    <t>Santan ST3</t>
  </si>
  <si>
    <t>Santan 4</t>
  </si>
  <si>
    <t>Santan_4</t>
  </si>
  <si>
    <t>Santan ST4</t>
  </si>
  <si>
    <t>Santan 5 CC</t>
  </si>
  <si>
    <t>Santan_5_CC</t>
  </si>
  <si>
    <t>Santan5CC (Total CC Plant)</t>
  </si>
  <si>
    <t>Santan 6 CC</t>
  </si>
  <si>
    <t>Santan_6_CC</t>
  </si>
  <si>
    <t>Santan6CC (Total CC Plant)</t>
  </si>
  <si>
    <t>Santolina Solar</t>
  </si>
  <si>
    <t>Santolina_Solar</t>
  </si>
  <si>
    <t>Savona_ERG_1</t>
  </si>
  <si>
    <t>Savona ERG-1_Savona ERG-1_IPP-SVN</t>
  </si>
  <si>
    <t>SawtoothWind</t>
  </si>
  <si>
    <t>Sawtooth Wind Project-ST</t>
  </si>
  <si>
    <t>Scattergood 1</t>
  </si>
  <si>
    <t>Scattergood_1</t>
  </si>
  <si>
    <t>Scattergood 2</t>
  </si>
  <si>
    <t>Scattergood_2</t>
  </si>
  <si>
    <t>Scattergood 4</t>
  </si>
  <si>
    <t>Scattergood_4</t>
  </si>
  <si>
    <t>Scattergood Repowering CC 4</t>
  </si>
  <si>
    <t>Scattergood 5</t>
  </si>
  <si>
    <t>Scattergood_5</t>
  </si>
  <si>
    <t>Scattergood Repowering CC 5</t>
  </si>
  <si>
    <t>Scattergood 6</t>
  </si>
  <si>
    <t>Scattergood_6</t>
  </si>
  <si>
    <t>Scattergood Repowering CT 6</t>
  </si>
  <si>
    <t>Scattergood 7</t>
  </si>
  <si>
    <t>Scattergood_7</t>
  </si>
  <si>
    <t>Scattergood Repowering CT 7</t>
  </si>
  <si>
    <t>Schaffner_1</t>
  </si>
  <si>
    <t>Schaffner-1</t>
  </si>
  <si>
    <t>School_Section</t>
  </si>
  <si>
    <t>School Section-WT (1)</t>
  </si>
  <si>
    <t>ScotfordUpgdCC-Total</t>
  </si>
  <si>
    <t>ScotfordUpgdCC_Total</t>
  </si>
  <si>
    <t>ScotfordUpgraderCC (Total CC Plant)</t>
  </si>
  <si>
    <t>Searchlight</t>
  </si>
  <si>
    <t>Searchlight Solar I 1</t>
  </si>
  <si>
    <t>Second Imperial01-12</t>
  </si>
  <si>
    <t>Second_Imperial01_12</t>
  </si>
  <si>
    <t>Second Imperial Geothermal Company - Heber II 1-12|SIGC13.8|SIGC92_13.8_SIG_1</t>
  </si>
  <si>
    <t>SeeGen_1</t>
  </si>
  <si>
    <t>SeeGen-1_SeeGen (Burnaby Incinerator)-1_IPP-SEE</t>
  </si>
  <si>
    <t>Seminoe 1</t>
  </si>
  <si>
    <t>Seminoe_1</t>
  </si>
  <si>
    <t>Seminoe 2</t>
  </si>
  <si>
    <t>Seminoe_2</t>
  </si>
  <si>
    <t>Seminoe 3</t>
  </si>
  <si>
    <t>Seminoe_3</t>
  </si>
  <si>
    <t>SenecaSustainableEnergyProject</t>
  </si>
  <si>
    <t>Seton_1</t>
  </si>
  <si>
    <t>Seton-1_Seton-1_BCH-SON</t>
  </si>
  <si>
    <t>SevenMileHill1</t>
  </si>
  <si>
    <t>Seven Mile Hill-1</t>
  </si>
  <si>
    <t>SevenMileHill2</t>
  </si>
  <si>
    <t>Seven Mile Hill-2</t>
  </si>
  <si>
    <t>SevenSisters</t>
  </si>
  <si>
    <t>Seven Sisters Solar</t>
  </si>
  <si>
    <t>Seven_Mile_1</t>
  </si>
  <si>
    <t>Seven Mile-1_Seven Mile-1_BCH-SEV</t>
  </si>
  <si>
    <t>Seven_Mile_2</t>
  </si>
  <si>
    <t>Seven Mile-2_Seven Mile-2_BCH-SEV</t>
  </si>
  <si>
    <t>Seven_Mile_3</t>
  </si>
  <si>
    <t>Seven Mile-3_Seven Mile-3_BCH-SEV</t>
  </si>
  <si>
    <t>Seven_Mile_4</t>
  </si>
  <si>
    <t>Seven Mile-4_Seven Mile-4_BCH-SEV</t>
  </si>
  <si>
    <t>Seville 2</t>
  </si>
  <si>
    <t>Seville_2</t>
  </si>
  <si>
    <t>Seville 2 Solar Project SEV2|SEVILLE SOLAR FARM PART B</t>
  </si>
  <si>
    <t>Shasta 1</t>
  </si>
  <si>
    <t>Shasta_1</t>
  </si>
  <si>
    <t>Shasta 2</t>
  </si>
  <si>
    <t>Shasta_2</t>
  </si>
  <si>
    <t>Shasta 3</t>
  </si>
  <si>
    <t>Shasta_3</t>
  </si>
  <si>
    <t>Shasta 4</t>
  </si>
  <si>
    <t>Shasta_4</t>
  </si>
  <si>
    <t>Shasta 5</t>
  </si>
  <si>
    <t>Shasta_5</t>
  </si>
  <si>
    <t>Sheep_Creek1</t>
  </si>
  <si>
    <t>Sheep Creek Hydro-TB1</t>
  </si>
  <si>
    <t>Sheerness1-1</t>
  </si>
  <si>
    <t>Sheerness1_1</t>
  </si>
  <si>
    <t>Sheerness 1-1</t>
  </si>
  <si>
    <t>Sheerness1-1_Gas</t>
  </si>
  <si>
    <t>Sheerness1_1_Gas</t>
  </si>
  <si>
    <t>Sheerness_2_2</t>
  </si>
  <si>
    <t>Sheerness_2_2_Gas</t>
  </si>
  <si>
    <t>ShepardEnrgyCC-Total</t>
  </si>
  <si>
    <t>ShepardEnrgyCC_Total</t>
  </si>
  <si>
    <t>ShepardEnergyCC (Total CC Plant)</t>
  </si>
  <si>
    <t>Sherritt1-1</t>
  </si>
  <si>
    <t>Sherritt1_1</t>
  </si>
  <si>
    <t>Sherritt 1-1</t>
  </si>
  <si>
    <t>Sherritt_2_2</t>
  </si>
  <si>
    <t>Sherritt 2-2</t>
  </si>
  <si>
    <t>Sherritt_SOLAR3</t>
  </si>
  <si>
    <t>Sherritt SOLAR-3</t>
  </si>
  <si>
    <t>Shingle_Creek_1</t>
  </si>
  <si>
    <t>Shingle Creek-1</t>
  </si>
  <si>
    <t>ShoshnFalls1</t>
  </si>
  <si>
    <t>Shoshone Falls-1</t>
  </si>
  <si>
    <t>ShoshnFalls2</t>
  </si>
  <si>
    <t>Shoshone Falls-2</t>
  </si>
  <si>
    <t>ShoshnFalls3</t>
  </si>
  <si>
    <t>Shoshone Falls-3</t>
  </si>
  <si>
    <t>Shoshone 1</t>
  </si>
  <si>
    <t>Shoshone_1</t>
  </si>
  <si>
    <t>Shoshone Dam 1</t>
  </si>
  <si>
    <t>Shoshone A</t>
  </si>
  <si>
    <t>Shoshone_A</t>
  </si>
  <si>
    <t>Shoshone B</t>
  </si>
  <si>
    <t>Shoshone_B</t>
  </si>
  <si>
    <t>Shuswap_1</t>
  </si>
  <si>
    <t>Shuswap-1_Shuswap-1_BCH-SHU</t>
  </si>
  <si>
    <t>Shuswap_2</t>
  </si>
  <si>
    <t>Shuswap-2_Shuswap-2_BCH-SHU</t>
  </si>
  <si>
    <t>Shute_Creek021A</t>
  </si>
  <si>
    <t>Shute Creek Facility-021A</t>
  </si>
  <si>
    <t>Shute_Creek021B</t>
  </si>
  <si>
    <t>Shute Creek Facility-021B</t>
  </si>
  <si>
    <t>Shute_Creek021C</t>
  </si>
  <si>
    <t>Shute Creek Facility-021C</t>
  </si>
  <si>
    <t>Silver Sage</t>
  </si>
  <si>
    <t>Silver_Sage</t>
  </si>
  <si>
    <t>Silver Sage Wind SSW01</t>
  </si>
  <si>
    <t>Silver State North 1</t>
  </si>
  <si>
    <t>Silver_State_North_1</t>
  </si>
  <si>
    <t>Silver State North 56188</t>
  </si>
  <si>
    <t>Silver State North 2</t>
  </si>
  <si>
    <t>Silver_State_North_2</t>
  </si>
  <si>
    <t>Silverhawk CC</t>
  </si>
  <si>
    <t>Silverhawk_CC</t>
  </si>
  <si>
    <t>SilverhawkCC (Total CC Plant)</t>
  </si>
  <si>
    <t>Simco Solar</t>
  </si>
  <si>
    <t>Simco_Solar</t>
  </si>
  <si>
    <t>Simcoe Solar</t>
  </si>
  <si>
    <t>Simcoe_Solar</t>
  </si>
  <si>
    <t>SolarPV-Fixed</t>
  </si>
  <si>
    <t>Simplot_Leasing</t>
  </si>
  <si>
    <t>Simplot Leasing Don Plant-GEN1</t>
  </si>
  <si>
    <t>SimpsonTacoma</t>
  </si>
  <si>
    <t>Simpson Tacoma Kraft Biomass-STG1</t>
  </si>
  <si>
    <t>Siphon1</t>
  </si>
  <si>
    <t>Siphon Power Project-GEN1</t>
  </si>
  <si>
    <t>Siphon2</t>
  </si>
  <si>
    <t>Siphon Power Project-GEN2</t>
  </si>
  <si>
    <t>Site_C_G1_1</t>
  </si>
  <si>
    <t>Site C G1-1_Site C G1-1_BCH-STC</t>
  </si>
  <si>
    <t>Site_C_G2_2</t>
  </si>
  <si>
    <t>Site C G2-2_Site C G2-2_BCH-STC</t>
  </si>
  <si>
    <t>Site_C_G3_3</t>
  </si>
  <si>
    <t>Site C G3-3_Site C G3-3_BCH-STC</t>
  </si>
  <si>
    <t>Site_C_G4_4</t>
  </si>
  <si>
    <t>Site C G4-4_Site C G4-4_BCH-STC</t>
  </si>
  <si>
    <t>Site_C_G5_5</t>
  </si>
  <si>
    <t>Site C G5-5_Site C G5-5_BCH-STC</t>
  </si>
  <si>
    <t>Site_C_G6_6</t>
  </si>
  <si>
    <t>Site C G6-6_Site C G6-6_BCH-STC</t>
  </si>
  <si>
    <t>Skookum_Crk1</t>
  </si>
  <si>
    <t>Skookum Creek Power Project-1_Skookum Creek Power Project-1_IPP-SKO</t>
  </si>
  <si>
    <t>Skookum_Crk2</t>
  </si>
  <si>
    <t>Skookum Creek Power Project-2_Skookum Creek Power Project-2_IPP-SKO</t>
  </si>
  <si>
    <t>Skookumchuck1</t>
  </si>
  <si>
    <t>Skookumchuck-1</t>
  </si>
  <si>
    <t>Skookumchuk</t>
  </si>
  <si>
    <t>Skookumchuk Power Project (Purcell CG)-1_Skookumchuk Power Project (Purcell CG)-1_IPP-CRS</t>
  </si>
  <si>
    <t>Slate_Creek</t>
  </si>
  <si>
    <t>Slate Creek-GEN1</t>
  </si>
  <si>
    <t>SlaveLakePulp</t>
  </si>
  <si>
    <t>Slide_Creek_1</t>
  </si>
  <si>
    <t>Slide Creek-1</t>
  </si>
  <si>
    <t>Smith Falls (EWEB)</t>
  </si>
  <si>
    <t>Smith_Falls__EWEB_</t>
  </si>
  <si>
    <t>Smith Falls Hydro Project-GEN1</t>
  </si>
  <si>
    <t>SmithCreek</t>
  </si>
  <si>
    <t>Smith Creek</t>
  </si>
  <si>
    <t>Snake_River</t>
  </si>
  <si>
    <t>Snake River Pottery-1</t>
  </si>
  <si>
    <t>Snedigar_1</t>
  </si>
  <si>
    <t>Snedigar-1</t>
  </si>
  <si>
    <t>Snoqualmie1 1-4</t>
  </si>
  <si>
    <t>Snoqualmie1_1_4</t>
  </si>
  <si>
    <t>Snoqualmie-1 (Repowered)</t>
  </si>
  <si>
    <t>Snoqualmie1 5</t>
  </si>
  <si>
    <t>Snoqualmie1_5</t>
  </si>
  <si>
    <t>Snoqualmie-5 (Repowered)</t>
  </si>
  <si>
    <t>Snoqualmie2 6</t>
  </si>
  <si>
    <t>Snoqualmie2_6</t>
  </si>
  <si>
    <t>Snoqualmie 2-6 (Repowered)</t>
  </si>
  <si>
    <t>Snoqualmie2 7</t>
  </si>
  <si>
    <t>Snoqualmie2_7</t>
  </si>
  <si>
    <t>Snoqualmie 2-7 (Repowered)</t>
  </si>
  <si>
    <t>Snowflake White Mtn</t>
  </si>
  <si>
    <t>Snowflake_White_Mtn</t>
  </si>
  <si>
    <t>Novo-BioPower Plant G3|Snowflake White Mountain Power G3|Abitibi</t>
  </si>
  <si>
    <t>SoTreatmentCC-Total</t>
  </si>
  <si>
    <t>SoTreatmentCC_Total</t>
  </si>
  <si>
    <t>South Treatment Plant (Total CC Plant)</t>
  </si>
  <si>
    <t>Soda Lake Geothermal</t>
  </si>
  <si>
    <t>Soda_Lake_Geothermal</t>
  </si>
  <si>
    <t>Soda Lake Geothermal No I II-OEC1</t>
  </si>
  <si>
    <t>Soda_1</t>
  </si>
  <si>
    <t>Soda-1</t>
  </si>
  <si>
    <t>Soda_2</t>
  </si>
  <si>
    <t>Soda-2</t>
  </si>
  <si>
    <t>Soda_Springs_1</t>
  </si>
  <si>
    <t>Soda Springs-1</t>
  </si>
  <si>
    <t>Solana 1</t>
  </si>
  <si>
    <t>Solana_1</t>
  </si>
  <si>
    <t>Solana Generating Station GEN1|Q044STG1</t>
  </si>
  <si>
    <t>Solana 2</t>
  </si>
  <si>
    <t>Solana_2</t>
  </si>
  <si>
    <t>Solana Generating Station GEN2|Q044STG2</t>
  </si>
  <si>
    <t>Soo_River_1</t>
  </si>
  <si>
    <t>Soo River-1_Soo River-1_IPP-SOR</t>
  </si>
  <si>
    <t>Soo_River_2</t>
  </si>
  <si>
    <t>Soo River-2_Soo River-2_IPP-SOR</t>
  </si>
  <si>
    <t>South Hurlburt Wind</t>
  </si>
  <si>
    <t>South_Hurlburt_Wind</t>
  </si>
  <si>
    <t>South Hurlburt Wind LLC-4 AKA Shepherds Flat</t>
  </si>
  <si>
    <t>South Peak Wind</t>
  </si>
  <si>
    <t>South_Peak_Wind</t>
  </si>
  <si>
    <t>South Point CC</t>
  </si>
  <si>
    <t>South_Point_CC</t>
  </si>
  <si>
    <t>SouthPointCC (Total CC Plant)</t>
  </si>
  <si>
    <t>South Valley</t>
  </si>
  <si>
    <t>South_Valley</t>
  </si>
  <si>
    <t>South Valley Solar Project 1</t>
  </si>
  <si>
    <t>SouthDryCreekHydro1</t>
  </si>
  <si>
    <t>South Dry Creek Hydro-1</t>
  </si>
  <si>
    <t>SouthForkTolt</t>
  </si>
  <si>
    <t>South Fork Tolt-1</t>
  </si>
  <si>
    <t>SpanishForkWind2</t>
  </si>
  <si>
    <t>Spanish Fork Wind Park 2 LLC-1</t>
  </si>
  <si>
    <t>Spectrum</t>
  </si>
  <si>
    <t>Spectrum Nevada Solar-1</t>
  </si>
  <si>
    <t>Spillimacheen_1</t>
  </si>
  <si>
    <t>Spillimacheen-1_Spillimacheen-1_BCH-SPN</t>
  </si>
  <si>
    <t>Spillimacheen_2</t>
  </si>
  <si>
    <t>Spillimacheen-2_Spillimacheen-2_BCH-SPN</t>
  </si>
  <si>
    <t>Spillimacheen_3</t>
  </si>
  <si>
    <t>Spillimacheen-3_Spillimacheen-3_BCH-SPN</t>
  </si>
  <si>
    <t>Spindle Hill 1</t>
  </si>
  <si>
    <t>Spindle_Hill_1</t>
  </si>
  <si>
    <t>Spindle Hill Energy Center GEN1</t>
  </si>
  <si>
    <t>Spindle Hill 2</t>
  </si>
  <si>
    <t>Spindle_Hill_2</t>
  </si>
  <si>
    <t>Spindle Hill Energy Center GEN2</t>
  </si>
  <si>
    <t>Spion_Kop</t>
  </si>
  <si>
    <t>Spion Kop Wind Farm-SKW25</t>
  </si>
  <si>
    <t>Spirit Mountain</t>
  </si>
  <si>
    <t>Spirit_Mountain</t>
  </si>
  <si>
    <t>Spirit Mountain 1</t>
  </si>
  <si>
    <t>Spokane1</t>
  </si>
  <si>
    <t>Wheelabrator Spokane-GEN1</t>
  </si>
  <si>
    <t>Spray1_1</t>
  </si>
  <si>
    <t>Spray1-1</t>
  </si>
  <si>
    <t>Spray2_1</t>
  </si>
  <si>
    <t>Spray2-1</t>
  </si>
  <si>
    <t>Spring Canyon 1</t>
  </si>
  <si>
    <t>Spring_Canyon_1</t>
  </si>
  <si>
    <t>Spring Canyon I Energy Center 1</t>
  </si>
  <si>
    <t>Spring Canyon 2-3</t>
  </si>
  <si>
    <t>Spring_Canyon_2_3</t>
  </si>
  <si>
    <t>Spring Canyon II &amp; III Energy Center</t>
  </si>
  <si>
    <t>Spring Creek 1</t>
  </si>
  <si>
    <t>Spring_Creek_1</t>
  </si>
  <si>
    <t>Spring Creek Dam 1</t>
  </si>
  <si>
    <t>Spring Creek 2</t>
  </si>
  <si>
    <t>Spring_Creek_2</t>
  </si>
  <si>
    <t>Spring Creek Dam 2</t>
  </si>
  <si>
    <t>Spring Valley Wind</t>
  </si>
  <si>
    <t>Spring_Valley_Wind</t>
  </si>
  <si>
    <t>Spring Valley Wind Project-WTG|Osceola</t>
  </si>
  <si>
    <t>Springbok 1</t>
  </si>
  <si>
    <t>Springbok_1</t>
  </si>
  <si>
    <t>Springbok Solar Farm I Project SB1|Q18PV|Springbok 1</t>
  </si>
  <si>
    <t>Springbok 2</t>
  </si>
  <si>
    <t>Springbok_2</t>
  </si>
  <si>
    <t>Springbok 2 Solar Farm (Homes Ranch) SB2|Q19PV</t>
  </si>
  <si>
    <t>Springbok 3</t>
  </si>
  <si>
    <t>Springbok_3</t>
  </si>
  <si>
    <t>Springbok 3 Solar Farm (Sons Ranch) 1|Q18Q19</t>
  </si>
  <si>
    <t>Springerville 1</t>
  </si>
  <si>
    <t>Springerville_1</t>
  </si>
  <si>
    <t>Springerville 2</t>
  </si>
  <si>
    <t>Springerville_2</t>
  </si>
  <si>
    <t>Springerville 3</t>
  </si>
  <si>
    <t>Springerville_3</t>
  </si>
  <si>
    <t>Springerville 4</t>
  </si>
  <si>
    <t>Springerville_4</t>
  </si>
  <si>
    <t>Sprott_FortGT_2</t>
  </si>
  <si>
    <t>Sprott Fort Macleod GT-2</t>
  </si>
  <si>
    <t>Squamish</t>
  </si>
  <si>
    <t>Squamish Power Project (aka woodfiber)-1_Squamish Power Project (aka woodfiber)-_IPP-WFR</t>
  </si>
  <si>
    <t>St_Marys_Dam</t>
  </si>
  <si>
    <t>CHD St Marys Dam-1</t>
  </si>
  <si>
    <t>Stagecoach</t>
  </si>
  <si>
    <t>Stagecoach Hydro-1</t>
  </si>
  <si>
    <t>Stanton_1</t>
  </si>
  <si>
    <t>Stanton-1</t>
  </si>
  <si>
    <t>Star Point Wind</t>
  </si>
  <si>
    <t>Star_Point_Wind</t>
  </si>
  <si>
    <t>Star Point Wind Project LLC-1</t>
  </si>
  <si>
    <t>Stateline</t>
  </si>
  <si>
    <t>Stave_Falls_1</t>
  </si>
  <si>
    <t>Stave Falls-1_Stave Falls New-1_BCH-SFN</t>
  </si>
  <si>
    <t>Stave_Falls_2</t>
  </si>
  <si>
    <t>Stave Falls-2_Stave Falls New-2_BCH-SFN</t>
  </si>
  <si>
    <t>Steamboat 2-1</t>
  </si>
  <si>
    <t>Steamboat_2_1</t>
  </si>
  <si>
    <t>Steamboat II-T201|Far West|Steamboat Far West|Steamboat 2</t>
  </si>
  <si>
    <t>Steamboat 2-2</t>
  </si>
  <si>
    <t>Steamboat_2_2</t>
  </si>
  <si>
    <t>Steamboat II-T202|Far West|Steamboat Far West|Steamboat 2</t>
  </si>
  <si>
    <t>Steamboat 3-1</t>
  </si>
  <si>
    <t>Steamboat_3_1</t>
  </si>
  <si>
    <t>Steamboat III-T301|Far West|Steamboat Far West|Steamboat 3</t>
  </si>
  <si>
    <t>Steamboat 3-2</t>
  </si>
  <si>
    <t>Steamboat_3_2</t>
  </si>
  <si>
    <t>Steamboat III-T302|Far West|Steamboat Far West|Steamboat 3</t>
  </si>
  <si>
    <t>Stegall DCI</t>
  </si>
  <si>
    <t>Stegall_DCI</t>
  </si>
  <si>
    <t>Stegall DC Intertie (Fictional Resource)</t>
  </si>
  <si>
    <t>Stewart Mountain</t>
  </si>
  <si>
    <t>Stewart_Mountain</t>
  </si>
  <si>
    <t>Stewart Mountain SM</t>
  </si>
  <si>
    <t>Stillwater Geo 1</t>
  </si>
  <si>
    <t>Stillwater_Geo_1</t>
  </si>
  <si>
    <t>Enel Stillwater Facility 1|CRD_IPP_GO_G1</t>
  </si>
  <si>
    <t>Stillwater Geo 2</t>
  </si>
  <si>
    <t>Stillwater_Geo_2</t>
  </si>
  <si>
    <t>Enel Stillwater Facility 2|CRD_IPP_GO_G2</t>
  </si>
  <si>
    <t>Stillwater Geo 3</t>
  </si>
  <si>
    <t>Stillwater_Geo_3</t>
  </si>
  <si>
    <t>Enel Stillwater Facility 3|CRD_IPP_GO_G3</t>
  </si>
  <si>
    <t>Stillwater Geo 4</t>
  </si>
  <si>
    <t>Stillwater_Geo_4</t>
  </si>
  <si>
    <t>Enel Stillwater Facility 4|CRD_IPP_GO_G4</t>
  </si>
  <si>
    <t>Stillwater Solar</t>
  </si>
  <si>
    <t>Stillwater_Solar</t>
  </si>
  <si>
    <t>Stillwater Facility-1|CRD_IPP_PV_G1</t>
  </si>
  <si>
    <t>Stokke1</t>
  </si>
  <si>
    <t>Stokke (SKK, Kwalsa Energy)-1_Stokke (SKK, Kwalsa Energy)-1_IPP-SKK</t>
  </si>
  <si>
    <t>Stokke2</t>
  </si>
  <si>
    <t>Stokke (SKK, Kwalsa Energy)-2_Stokke (SKK, Kwalsa Energy)-2_IPP-SKK</t>
  </si>
  <si>
    <t>Stone_Creek_1</t>
  </si>
  <si>
    <t>Stone Creek-1</t>
  </si>
  <si>
    <t>Strathcona_1</t>
  </si>
  <si>
    <t>Strathcona-1_Strathcona-1_BCH-SCA</t>
  </si>
  <si>
    <t>Strathcona_2</t>
  </si>
  <si>
    <t>Strathcona-2_Strathcona-2_BCH-SCA</t>
  </si>
  <si>
    <t>StrawberryCreek1</t>
  </si>
  <si>
    <t>Strawberry Creek-1</t>
  </si>
  <si>
    <t>StrawberryCreek2</t>
  </si>
  <si>
    <t>Strawberry Creek-2</t>
  </si>
  <si>
    <t>StrawberryCreek3</t>
  </si>
  <si>
    <t>Strawberry Creek-3</t>
  </si>
  <si>
    <t>Strontia Springs</t>
  </si>
  <si>
    <t>Strontia_Springs</t>
  </si>
  <si>
    <t>Strontia Springs Hydro Plant 1 and 2|Strontia Springs</t>
  </si>
  <si>
    <t>Sullivan_1</t>
  </si>
  <si>
    <t>Sullivan-1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</si>
  <si>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</si>
  <si>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</si>
  <si>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</si>
  <si>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</si>
  <si>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</si>
  <si>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</si>
  <si>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</si>
  <si>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</si>
  <si>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</si>
  <si>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</si>
  <si>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</si>
  <si>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</si>
  <si>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</si>
  <si>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</si>
  <si>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</si>
  <si>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</si>
  <si>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</si>
  <si>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</si>
  <si>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</si>
  <si>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</si>
  <si>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</si>
  <si>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</si>
  <si>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Sullivan_9</t>
  </si>
  <si>
    <t>Sullivan-9</t>
  </si>
  <si>
    <t>SumasPowerCC-Total</t>
  </si>
  <si>
    <t>SumasPowerCC_Total</t>
  </si>
  <si>
    <t>SumasPowerCC (Total CC Plant)</t>
  </si>
  <si>
    <t>Summer_Falls1</t>
  </si>
  <si>
    <t>Summer Falls Power Plant-1</t>
  </si>
  <si>
    <t>Summer_Falls2</t>
  </si>
  <si>
    <t>Summer Falls Power Plant-2</t>
  </si>
  <si>
    <t>SummerviewG1</t>
  </si>
  <si>
    <t>SummerviewG1-1</t>
  </si>
  <si>
    <t>SummerviewG2</t>
  </si>
  <si>
    <t>SummerviewG2-1</t>
  </si>
  <si>
    <t>SummerviewG3</t>
  </si>
  <si>
    <t>SummerviewG3-1</t>
  </si>
  <si>
    <t>SummerviewG4</t>
  </si>
  <si>
    <t>SummerviewG4-2</t>
  </si>
  <si>
    <t>SummitG1</t>
  </si>
  <si>
    <t>SummitG1-1</t>
  </si>
  <si>
    <t>SummitG2</t>
  </si>
  <si>
    <t>SummitG2-2</t>
  </si>
  <si>
    <t>SummitG3</t>
  </si>
  <si>
    <t>SummitG3-3</t>
  </si>
  <si>
    <t>SunE Alamosa</t>
  </si>
  <si>
    <t>SunE_Alamosa</t>
  </si>
  <si>
    <t>SunE Alamosa1 LLC 1 and 2|SunE Alamosa 1 and 2</t>
  </si>
  <si>
    <t>SunPeak IID</t>
  </si>
  <si>
    <t>SunPeak_IID</t>
  </si>
  <si>
    <t>Imperial Valley Solar Project (SunPeak) 1|NILAND_13.2_SUNPEAK</t>
  </si>
  <si>
    <t>SunPeak NVE 5657</t>
  </si>
  <si>
    <t>SunPeak_NVE_5657</t>
  </si>
  <si>
    <t>Sun Peak Project 5657</t>
  </si>
  <si>
    <t>SunPeak NVE 5658</t>
  </si>
  <si>
    <t>SunPeak_NVE_5658</t>
  </si>
  <si>
    <t>Sun Peak Project 5658</t>
  </si>
  <si>
    <t>SunPeak NVE 5659</t>
  </si>
  <si>
    <t>SunPeak_NVE_5659</t>
  </si>
  <si>
    <t>Sun Peak Project 5659</t>
  </si>
  <si>
    <t>Suncor1</t>
  </si>
  <si>
    <t>Suncor 1-1</t>
  </si>
  <si>
    <t>Suncor2</t>
  </si>
  <si>
    <t>Suncor 2-1</t>
  </si>
  <si>
    <t>Sundance AZ 01</t>
  </si>
  <si>
    <t>Sundance_AZ_01</t>
  </si>
  <si>
    <t>Sundance Energy CT1</t>
  </si>
  <si>
    <t>Sundance AZ 02</t>
  </si>
  <si>
    <t>Sundance_AZ_02</t>
  </si>
  <si>
    <t>Sundance Energy CT2</t>
  </si>
  <si>
    <t>Sundance AZ 03</t>
  </si>
  <si>
    <t>Sundance_AZ_03</t>
  </si>
  <si>
    <t>Sundance Energy CT3</t>
  </si>
  <si>
    <t>Sundance AZ 04</t>
  </si>
  <si>
    <t>Sundance_AZ_04</t>
  </si>
  <si>
    <t>Sundance Energy CT4</t>
  </si>
  <si>
    <t>Sundance AZ 05</t>
  </si>
  <si>
    <t>Sundance_AZ_05</t>
  </si>
  <si>
    <t>Sundance Energy CT5</t>
  </si>
  <si>
    <t>Sundance AZ 06</t>
  </si>
  <si>
    <t>Sundance_AZ_06</t>
  </si>
  <si>
    <t>Sundance Energy CT6</t>
  </si>
  <si>
    <t>Sundance AZ 07</t>
  </si>
  <si>
    <t>Sundance_AZ_07</t>
  </si>
  <si>
    <t>Sundance Energy CT7</t>
  </si>
  <si>
    <t>Sundance AZ 08</t>
  </si>
  <si>
    <t>Sundance_AZ_08</t>
  </si>
  <si>
    <t>Sundance Energy CT8</t>
  </si>
  <si>
    <t>Sundance AZ 09</t>
  </si>
  <si>
    <t>Sundance_AZ_09</t>
  </si>
  <si>
    <t>Sundance Energy CT9</t>
  </si>
  <si>
    <t>Sundance AZ 10</t>
  </si>
  <si>
    <t>Sundance_AZ_10</t>
  </si>
  <si>
    <t>Sundance Energy CT10</t>
  </si>
  <si>
    <t>SundanceAB1</t>
  </si>
  <si>
    <t>SUNDANCE1-1</t>
  </si>
  <si>
    <t>SundanceAB2</t>
  </si>
  <si>
    <t>SUNDANCE2-2</t>
  </si>
  <si>
    <t>SundanceAB3</t>
  </si>
  <si>
    <t>SUNDANCE3-3</t>
  </si>
  <si>
    <t>SundanceAB3_Gas</t>
  </si>
  <si>
    <t>SundanceAB4</t>
  </si>
  <si>
    <t>SUNDANCE4-4</t>
  </si>
  <si>
    <t>SundanceAB4_Gas</t>
  </si>
  <si>
    <t>SundanceAB5</t>
  </si>
  <si>
    <t>SUNDANCE5-5</t>
  </si>
  <si>
    <t>SundanceAB5_Gas</t>
  </si>
  <si>
    <t>SundanceAB6</t>
  </si>
  <si>
    <t>SUNDANCE6-1</t>
  </si>
  <si>
    <t>SundanceAB6_Gas</t>
  </si>
  <si>
    <t>Sundt RICE 01</t>
  </si>
  <si>
    <t>Sundt_RICE_01</t>
  </si>
  <si>
    <t>Sundt RICE 02</t>
  </si>
  <si>
    <t>Sundt_RICE_02</t>
  </si>
  <si>
    <t>Sundt RICE 03</t>
  </si>
  <si>
    <t>Sundt_RICE_03</t>
  </si>
  <si>
    <t>Sundt RICE 04</t>
  </si>
  <si>
    <t>Sundt_RICE_04</t>
  </si>
  <si>
    <t>Sundt RICE 05</t>
  </si>
  <si>
    <t>Sundt_RICE_05</t>
  </si>
  <si>
    <t>Sundt RICE 06</t>
  </si>
  <si>
    <t>Sundt_RICE_06</t>
  </si>
  <si>
    <t>Sundt RICE 07</t>
  </si>
  <si>
    <t>Sundt_RICE_07</t>
  </si>
  <si>
    <t>Sundt RICE 08</t>
  </si>
  <si>
    <t>Sundt_RICE_08</t>
  </si>
  <si>
    <t>Sundt RICE 09</t>
  </si>
  <si>
    <t>Sundt_RICE_09</t>
  </si>
  <si>
    <t>Sundt RICE 10</t>
  </si>
  <si>
    <t>Sundt_RICE_10</t>
  </si>
  <si>
    <t>Sunnyside_Cgn</t>
  </si>
  <si>
    <t>Sunnyside Cogen Associates-GEN1</t>
  </si>
  <si>
    <t>Sunshine</t>
  </si>
  <si>
    <t>Sunshine Hydro-1</t>
  </si>
  <si>
    <t>SutterEnergyCC-Total</t>
  </si>
  <si>
    <t>SutterEnergyCC_Total</t>
  </si>
  <si>
    <t>SutterEnergyCC (Total CC Plant)</t>
  </si>
  <si>
    <t>SwanHillsSagCC</t>
  </si>
  <si>
    <t>Swan Hills Sagitawah-1</t>
  </si>
  <si>
    <t>CCWhole-SynGas</t>
  </si>
  <si>
    <t>CC_Syngas</t>
  </si>
  <si>
    <t>SwanHillsSagCT</t>
  </si>
  <si>
    <t>Swan Hills Sagitawah Generating Facility-2</t>
  </si>
  <si>
    <t>CT-SynGas</t>
  </si>
  <si>
    <t>CT_Syngas</t>
  </si>
  <si>
    <t>Swan_Falls_1</t>
  </si>
  <si>
    <t>Swan Falls-1</t>
  </si>
  <si>
    <t>Swan_Falls_2</t>
  </si>
  <si>
    <t>Swan Falls-2</t>
  </si>
  <si>
    <t>SwaukValleyRanchWind</t>
  </si>
  <si>
    <t>Swauk Valley Ranch Wind</t>
  </si>
  <si>
    <t>Swift_1_HY11</t>
  </si>
  <si>
    <t>Swift 1-HY11</t>
  </si>
  <si>
    <t>Swift_1_HY12</t>
  </si>
  <si>
    <t>Swift 1-HY12</t>
  </si>
  <si>
    <t>Swift_1_HY13</t>
  </si>
  <si>
    <t>Swift 1-HY13</t>
  </si>
  <si>
    <t>Swift_2_21</t>
  </si>
  <si>
    <t>Swift 2-21</t>
  </si>
  <si>
    <t>Swift_2_22</t>
  </si>
  <si>
    <t>Swift 2-22</t>
  </si>
  <si>
    <t>SygitowiczCreek</t>
  </si>
  <si>
    <t>Sygitowicz Creek</t>
  </si>
  <si>
    <t>SyncrudeCC-Total</t>
  </si>
  <si>
    <t>SyncrudeCC_Total</t>
  </si>
  <si>
    <t>SyncrudeCC (Total CC Plant)</t>
  </si>
  <si>
    <t>TABER_WG1_1</t>
  </si>
  <si>
    <t>TABER_WG1-1</t>
  </si>
  <si>
    <t>TABER_WG2_2</t>
  </si>
  <si>
    <t>TABER_WG2-2</t>
  </si>
  <si>
    <t>TRANWND_25637_QF</t>
  </si>
  <si>
    <t>TRANWND_25637</t>
  </si>
  <si>
    <t>TRE G2</t>
  </si>
  <si>
    <t>TRE_G2</t>
  </si>
  <si>
    <t>TUNGSTEN P1</t>
  </si>
  <si>
    <t>TUNGSTEN_P1</t>
  </si>
  <si>
    <t>Tungsten Geothermal</t>
  </si>
  <si>
    <t>TURQ_GEN</t>
  </si>
  <si>
    <t>Turquoise Solar</t>
  </si>
  <si>
    <t>Tacoma 1-2</t>
  </si>
  <si>
    <t>Tacoma_1_2</t>
  </si>
  <si>
    <t>Tacoma 1 &amp; 2</t>
  </si>
  <si>
    <t>Tamarack</t>
  </si>
  <si>
    <t>Tamarack Energy Partnership-GEN1</t>
  </si>
  <si>
    <t>TaylorHydro</t>
  </si>
  <si>
    <t>TaylorHydroPlant-G-1</t>
  </si>
  <si>
    <t>TaylorWind1_1</t>
  </si>
  <si>
    <t>TaylorWind1-1</t>
  </si>
  <si>
    <t>TaylorWind2_2</t>
  </si>
  <si>
    <t>TaylorWind2-2</t>
  </si>
  <si>
    <t>TaylorWind3_3</t>
  </si>
  <si>
    <t>TaylorWind3-3</t>
  </si>
  <si>
    <t>Techren V</t>
  </si>
  <si>
    <t>Techren_V</t>
  </si>
  <si>
    <t>Teckla DVAR 1</t>
  </si>
  <si>
    <t>Teckla_DVAR_1</t>
  </si>
  <si>
    <t>Excluded_Var-DEVICE</t>
  </si>
  <si>
    <t>Teckla DVAR 2</t>
  </si>
  <si>
    <t>Teckla_DVAR_2</t>
  </si>
  <si>
    <t>Tesla</t>
  </si>
  <si>
    <t>Tesla 1</t>
  </si>
  <si>
    <t>TesoroCgn1</t>
  </si>
  <si>
    <t>Tesoro SLC Cogeneration Plant-1</t>
  </si>
  <si>
    <t>TesoroCgn2</t>
  </si>
  <si>
    <t>Tesoro SLC Cogeneration Plant-2</t>
  </si>
  <si>
    <t>TesoroICs</t>
  </si>
  <si>
    <t>Tesoro ICs</t>
  </si>
  <si>
    <t>The Dalles</t>
  </si>
  <si>
    <t>The_Dalles</t>
  </si>
  <si>
    <t>ThermoNo1-2</t>
  </si>
  <si>
    <t>ThermoNo1_2</t>
  </si>
  <si>
    <t>Thermo No 1-2</t>
  </si>
  <si>
    <t>Thompson_Falls1</t>
  </si>
  <si>
    <t>Thompson Falls-TF1</t>
  </si>
  <si>
    <t>Thompson_Falls2</t>
  </si>
  <si>
    <t>Thompson Falls-TF2</t>
  </si>
  <si>
    <t>Thompson_Falls3</t>
  </si>
  <si>
    <t>Thompson Falls-TF3</t>
  </si>
  <si>
    <t>Thompson_Falls4</t>
  </si>
  <si>
    <t>Thompson Falls-TF4</t>
  </si>
  <si>
    <t>Thompson_Falls5</t>
  </si>
  <si>
    <t>Thompson Falls-TF5</t>
  </si>
  <si>
    <t>Thompson_Falls6</t>
  </si>
  <si>
    <t>Thompson Falls-TF6</t>
  </si>
  <si>
    <t>Thompson_Falls7</t>
  </si>
  <si>
    <t>Thompson Falls-TF7</t>
  </si>
  <si>
    <t>ThousandSpring1</t>
  </si>
  <si>
    <t>Thousand Springs-1</t>
  </si>
  <si>
    <t>ThousandSpring2</t>
  </si>
  <si>
    <t>Thousand Springs-2</t>
  </si>
  <si>
    <t>ThousandSpring3</t>
  </si>
  <si>
    <t>Thousand Springs-3</t>
  </si>
  <si>
    <t>ThousandSprings</t>
  </si>
  <si>
    <t>Thousand Springs Wind Park-TSWP</t>
  </si>
  <si>
    <t>Three Mile Canyon</t>
  </si>
  <si>
    <t>Three_Mile_Canyon</t>
  </si>
  <si>
    <t>Three_Sisters_1</t>
  </si>
  <si>
    <t>Three Sisters-1</t>
  </si>
  <si>
    <t>Thunderegg Solar</t>
  </si>
  <si>
    <t>Thunderegg_Solar</t>
  </si>
  <si>
    <t>Tiber_Dam</t>
  </si>
  <si>
    <t>Tiber Dam Hydroelectric Plant-HY1</t>
  </si>
  <si>
    <t>TietonDamHydroUNIT1</t>
  </si>
  <si>
    <t>Tieton Dam Hydro Electric Project-UNIT1</t>
  </si>
  <si>
    <t>TietonDamHydroUNIT2</t>
  </si>
  <si>
    <t>Tieton Dam Hydro Electric Project-UNIT2</t>
  </si>
  <si>
    <t>Tipella1</t>
  </si>
  <si>
    <t>Tipella (TPA, Kwalsa Energy)-1_Tipella (TPA, Kwalsa Energy)-1_IPP-TPA</t>
  </si>
  <si>
    <t>Tipella2</t>
  </si>
  <si>
    <t>Tipella (TPA, Kwalsa Energy)-2_Tipella (TPA, Kwalsa Energy)-2_IPP-TPA</t>
  </si>
  <si>
    <t>Toketee_Falls_1</t>
  </si>
  <si>
    <t>Toketee Falls-1</t>
  </si>
  <si>
    <t>Toketee_Falls_2</t>
  </si>
  <si>
    <t>Toketee Falls-2</t>
  </si>
  <si>
    <t>Toketee_Falls_3</t>
  </si>
  <si>
    <t>Toketee Falls-3</t>
  </si>
  <si>
    <t>ToledoMill1</t>
  </si>
  <si>
    <t>Georgia Pacific Toledo Mill-TG1</t>
  </si>
  <si>
    <t>TopoftheWorld</t>
  </si>
  <si>
    <t>Top of the World Windpower Project-TOTW1</t>
  </si>
  <si>
    <t>Total_Joslyn_1</t>
  </si>
  <si>
    <t>Total Joslyn-1</t>
  </si>
  <si>
    <t>Towaoc</t>
  </si>
  <si>
    <t>Towaoc 1</t>
  </si>
  <si>
    <t>Tracy 3</t>
  </si>
  <si>
    <t>Tracy_3</t>
  </si>
  <si>
    <t>Tracy ST 3</t>
  </si>
  <si>
    <t>Tracy NV CC1</t>
  </si>
  <si>
    <t>Tracy_NV_CC1</t>
  </si>
  <si>
    <t>TracyNVCC1 (Total CC Plant)</t>
  </si>
  <si>
    <t>Tracy NV CC2</t>
  </si>
  <si>
    <t>Tracy_NV_CC2</t>
  </si>
  <si>
    <t>Trail_Bridge</t>
  </si>
  <si>
    <t>Trail Bridge-HY1</t>
  </si>
  <si>
    <t>TrethewayCreek1</t>
  </si>
  <si>
    <t>Tretheway Creek-1_Tretheway Creek-1_IPP-TWY</t>
  </si>
  <si>
    <t>TrethewayCreek2</t>
  </si>
  <si>
    <t>Tretheway Creek-2_Tretheway Creek-2_IPP-TWY</t>
  </si>
  <si>
    <t>Trinity 1</t>
  </si>
  <si>
    <t>Trinity_1</t>
  </si>
  <si>
    <t>Trinity 2</t>
  </si>
  <si>
    <t>Trinity_2</t>
  </si>
  <si>
    <t>Trio_1</t>
  </si>
  <si>
    <t>Trio-1_Trio-1_IPP-TRE</t>
  </si>
  <si>
    <t>Trio_2</t>
  </si>
  <si>
    <t>Trio-2_Trio-2_IPP-TRE</t>
  </si>
  <si>
    <t>TroutCoBillngsleyCrk</t>
  </si>
  <si>
    <t>Trout-Co-1 a.k.a. Billingsley Creek</t>
  </si>
  <si>
    <t>TuanaGulch</t>
  </si>
  <si>
    <t>Tuana Gulch Wind Park-TGWP</t>
  </si>
  <si>
    <t>TuanaSprings</t>
  </si>
  <si>
    <t>Tuana Springs-1</t>
  </si>
  <si>
    <t>Tucannon River Wind</t>
  </si>
  <si>
    <t>Tucannon_River_Wind</t>
  </si>
  <si>
    <t>Tumbler_Ridge1</t>
  </si>
  <si>
    <t>Tumbler Ridge Wind-1_Tumbler Ridge Wind-1_IPP-TRW</t>
  </si>
  <si>
    <t>Tumbler_Ridge2</t>
  </si>
  <si>
    <t>Tumbler Ridge Wind-2_Tumbler Ridge Wind-2_IPP-TRW</t>
  </si>
  <si>
    <t>Tumbler_Ridge3</t>
  </si>
  <si>
    <t>Tumbler Ridge Wind-3_Tumbler Ridge Wind-3_IPP-TRW</t>
  </si>
  <si>
    <t>Tumbler_Ridge4</t>
  </si>
  <si>
    <t>Tumbler Ridge Wind-4_Tumbler Ridge Wind-4_IPP-TRW</t>
  </si>
  <si>
    <t>Tumbler_Ridge5</t>
  </si>
  <si>
    <t>Tumbler Ridge Wind-5_Tumbler Ridge Wind-5_IPP-TRW</t>
  </si>
  <si>
    <t>Tunnel</t>
  </si>
  <si>
    <t>Tunnel 1 Power Project-GEN1_61023</t>
  </si>
  <si>
    <t>Tuolumne Wind</t>
  </si>
  <si>
    <t>Tuolumne_Wind</t>
  </si>
  <si>
    <t>Tuolumne Wind Project-W1</t>
  </si>
  <si>
    <t>Turnbull1</t>
  </si>
  <si>
    <t>Turnbull Hydro-1</t>
  </si>
  <si>
    <t>Turnbull2</t>
  </si>
  <si>
    <t>Turnbull Hydro-2</t>
  </si>
  <si>
    <t>Tuscarora G9200</t>
  </si>
  <si>
    <t>Tuscarora_G9200</t>
  </si>
  <si>
    <t>Hot Sulphur Springs (Tuscarora Project) G9200</t>
  </si>
  <si>
    <t>Tuscarora G9201</t>
  </si>
  <si>
    <t>Tuscarora_G9201</t>
  </si>
  <si>
    <t>Hot Sulphur Springs (Tuscarora Project) G9250</t>
  </si>
  <si>
    <t>Twin Buttes 1</t>
  </si>
  <si>
    <t>Twin_Buttes_1</t>
  </si>
  <si>
    <t>Twin Buttes WT1</t>
  </si>
  <si>
    <t>Twin Buttes 2</t>
  </si>
  <si>
    <t>Twin_Buttes_2</t>
  </si>
  <si>
    <t>Twin Buttes II Wind Project|Twin Buttes Wind Project-WT2</t>
  </si>
  <si>
    <t>Twin_Falls1</t>
  </si>
  <si>
    <t>Twin Falls Hydro-UNI1</t>
  </si>
  <si>
    <t>Twin_Falls2</t>
  </si>
  <si>
    <t>Twin Falls Hydro-UNI2</t>
  </si>
  <si>
    <t>Twin_Falls_1</t>
  </si>
  <si>
    <t>Twin Falls-1</t>
  </si>
  <si>
    <t>Twin_Falls_2</t>
  </si>
  <si>
    <t>Twin Falls-2</t>
  </si>
  <si>
    <t>Two_Dot</t>
  </si>
  <si>
    <t>Two Dot Wind Farm-1</t>
  </si>
  <si>
    <t>Two_Ponds</t>
  </si>
  <si>
    <t>Two Ponds Windfarm-1</t>
  </si>
  <si>
    <t>Tyson_Creek_1</t>
  </si>
  <si>
    <t>Tyson Creek-1_Tyson Creek-1_IPP-TYS</t>
  </si>
  <si>
    <t>UC Davis MC</t>
  </si>
  <si>
    <t>UC_Davis_MC</t>
  </si>
  <si>
    <t>UC Davis Medical Center Cogen</t>
  </si>
  <si>
    <t>US_Magnesium1</t>
  </si>
  <si>
    <t>US Magnesium-GT1</t>
  </si>
  <si>
    <t>US_Magnesium2</t>
  </si>
  <si>
    <t>US Magnesium-GT2</t>
  </si>
  <si>
    <t>US_Magnesium3</t>
  </si>
  <si>
    <t>US Magnesium-GT3</t>
  </si>
  <si>
    <t>U_Bonnington_1</t>
  </si>
  <si>
    <t>U Bonnington-1_U Bonnington-1_FBC-UBO</t>
  </si>
  <si>
    <t>U_Bonnington_2</t>
  </si>
  <si>
    <t>U Bonnington-2_U Bonnington-2_FBC-UBO</t>
  </si>
  <si>
    <t>U_Bonnington_3</t>
  </si>
  <si>
    <t>U Bonnington-3_U Bonnington-3_FBC-UBO</t>
  </si>
  <si>
    <t>U_Bonnington_4</t>
  </si>
  <si>
    <t>U Bonnington-4_U Bonnington-4_FBC-UBO</t>
  </si>
  <si>
    <t>U_Bonnington_5</t>
  </si>
  <si>
    <t>U Bonnington-5_U Bonnington-5_FBC-UBO</t>
  </si>
  <si>
    <t>U_Bonnington_6</t>
  </si>
  <si>
    <t>U Bonnington-6_U Bonnington-6_FBC-UBO</t>
  </si>
  <si>
    <t>Union Valley</t>
  </si>
  <si>
    <t>Union_Valley</t>
  </si>
  <si>
    <t>Union Valley 1</t>
  </si>
  <si>
    <t>UofA1</t>
  </si>
  <si>
    <t>U of A 1-1</t>
  </si>
  <si>
    <t>UofA2</t>
  </si>
  <si>
    <t>U of A 2-1</t>
  </si>
  <si>
    <t>UofC_Cgn1</t>
  </si>
  <si>
    <t>UofC Cogeneration-1</t>
  </si>
  <si>
    <t>UofOR-CC-Total</t>
  </si>
  <si>
    <t>UofOR_CC_Total</t>
  </si>
  <si>
    <t>UofOR-CC (Total CC Plant)</t>
  </si>
  <si>
    <t>Upper Dawson 1</t>
  </si>
  <si>
    <t>Upper_Dawson_1</t>
  </si>
  <si>
    <t>Upper_Gorge</t>
  </si>
  <si>
    <t>Upper Gorge 1</t>
  </si>
  <si>
    <t>Upper Molina</t>
  </si>
  <si>
    <t>Upper_Molina</t>
  </si>
  <si>
    <t>Upper Molina 1</t>
  </si>
  <si>
    <t>UpperPwr4</t>
  </si>
  <si>
    <t>Upper Power Plant-4</t>
  </si>
  <si>
    <t>Upper_Baker_1</t>
  </si>
  <si>
    <t>Upper Baker-1</t>
  </si>
  <si>
    <t>Upper_Baker_2</t>
  </si>
  <si>
    <t>Upper Baker-2</t>
  </si>
  <si>
    <t>Upper_Bear</t>
  </si>
  <si>
    <t>Upper Bear Hydro-1_Upper Bear Hydro-1_IPP-BHU</t>
  </si>
  <si>
    <t>Upper_Beaver_1</t>
  </si>
  <si>
    <t>Upper Beaver-1_UPRBEAVR_UPPER BEAVER</t>
  </si>
  <si>
    <t>Upper_Beaver_2</t>
  </si>
  <si>
    <t>Upper Beaver-2_UPRBEAVR_UPPER BEAVER_60032</t>
  </si>
  <si>
    <t>Upper_Clowhom_1</t>
  </si>
  <si>
    <t>Upper Clowhom-1_Upper Clowhom-1_IPP-UCH</t>
  </si>
  <si>
    <t>Upper_Falls_1</t>
  </si>
  <si>
    <t>Upper Falls-1</t>
  </si>
  <si>
    <t>Upper_Lillooet1</t>
  </si>
  <si>
    <t>Upper Lillooet River-1_Upper Lillooet River-1_IPP-ULL</t>
  </si>
  <si>
    <t>Upper_Lillooet2</t>
  </si>
  <si>
    <t>Upper Lillooet River-2_Upper Lillooet River-2_IPP-ULL</t>
  </si>
  <si>
    <t>Upper_Lillooet3</t>
  </si>
  <si>
    <t>Upper Lillooet River-3_Upper Lillooet River-3_IPP-ULL</t>
  </si>
  <si>
    <t>Upper_Lillooet4</t>
  </si>
  <si>
    <t>Upper Lillooet River-4_Upper Lillooet River-4_IPP-ULL</t>
  </si>
  <si>
    <t>Upper_Malad_1</t>
  </si>
  <si>
    <t>Upper Malad-1</t>
  </si>
  <si>
    <t>Upper_Mamquam_1</t>
  </si>
  <si>
    <t>Upper Mamquam-1_Upper Mamquam-1_IPP-UMH</t>
  </si>
  <si>
    <t>Upper_Mamquam_2</t>
  </si>
  <si>
    <t>Upper Mamquam-2_Upper Mamquam-2_IPP-UMH</t>
  </si>
  <si>
    <t>Upper_Salmon1</t>
  </si>
  <si>
    <t>Upper Salmon A-1</t>
  </si>
  <si>
    <t>Upper_Salmon2</t>
  </si>
  <si>
    <t>Upper Salmon A-2</t>
  </si>
  <si>
    <t>Upper_Salmon3</t>
  </si>
  <si>
    <t>Upper Salmon B-1</t>
  </si>
  <si>
    <t>Upper_Salmon4</t>
  </si>
  <si>
    <t>Upper Salmon B-2</t>
  </si>
  <si>
    <t>Upper_Stave1</t>
  </si>
  <si>
    <t>Upper Stave Energy (USR)-1_Upper Stave Energy (USR)-1_IPP-USR</t>
  </si>
  <si>
    <t>Upper_Stave2</t>
  </si>
  <si>
    <t>Upper Stave Energy (USR)-2_Upper Stave Energy (USR)-2_IPP-USR</t>
  </si>
  <si>
    <t>Upper_Stave3</t>
  </si>
  <si>
    <t>Upper Stave Energy (USR)-3_Upper Stave Energy (USR)-3_IPP-USR</t>
  </si>
  <si>
    <t>Upper_Stave4</t>
  </si>
  <si>
    <t>Upper Stave Energy (USR)-4_Upper Stave Energy (USR)-4_IPP-USR</t>
  </si>
  <si>
    <t>UpprTobaValley1</t>
  </si>
  <si>
    <t>Upper Toba Valley-1_Upper Toba Valley-1_IPP-UTR</t>
  </si>
  <si>
    <t>UpprTobaValley2</t>
  </si>
  <si>
    <t>Upper Toba Valley-2_Upper Toba Valley-2_IPP-UTR</t>
  </si>
  <si>
    <t>Upriver_Dam1</t>
  </si>
  <si>
    <t>Upriver Dam Hydro Plant-GEN1</t>
  </si>
  <si>
    <t>Upriver_Dam2</t>
  </si>
  <si>
    <t>Upriver Dam Hydro Plant-GEN2</t>
  </si>
  <si>
    <t>Upriver_Dam3</t>
  </si>
  <si>
    <t>Upriver Dam Hydro Plant-GEN3</t>
  </si>
  <si>
    <t>Upriver_Dam4</t>
  </si>
  <si>
    <t>Upriver Dam Hydro Plant-GEN4</t>
  </si>
  <si>
    <t>Upriver_Dam5</t>
  </si>
  <si>
    <t>Upriver Dam Hydro Plant-GEN5</t>
  </si>
  <si>
    <t>V2 GEN</t>
  </si>
  <si>
    <t>V2_GEN</t>
  </si>
  <si>
    <t>SMALL GEN UNKNOWN</t>
  </si>
  <si>
    <t>V3 GEN</t>
  </si>
  <si>
    <t>V3_GEN</t>
  </si>
  <si>
    <t>VALCNTR_22870_DG</t>
  </si>
  <si>
    <t>VALCNTR</t>
  </si>
  <si>
    <t>VI-MBUS_189201_1A</t>
  </si>
  <si>
    <t>VI_MBUS_189201_1A</t>
  </si>
  <si>
    <t>VI-MBUS WDAT1A</t>
  </si>
  <si>
    <t>VI-MBUS_189203_1B</t>
  </si>
  <si>
    <t>VI_MBUS_189203_1B</t>
  </si>
  <si>
    <t>VI-MBUS WDAT1B</t>
  </si>
  <si>
    <t>Vale Solar (OR)</t>
  </si>
  <si>
    <t>Vale_Solar__OR_</t>
  </si>
  <si>
    <t>Vale Solar 2</t>
  </si>
  <si>
    <t>Vale_Solar_2</t>
  </si>
  <si>
    <t>ValeSolar 3</t>
  </si>
  <si>
    <t>ValeSolar_3</t>
  </si>
  <si>
    <t>Valencia AZ 1</t>
  </si>
  <si>
    <t>Valencia_AZ_1</t>
  </si>
  <si>
    <t>Valencia GT1</t>
  </si>
  <si>
    <t>Valencia AZ 2</t>
  </si>
  <si>
    <t>Valencia_AZ_2</t>
  </si>
  <si>
    <t>Valencia GT2</t>
  </si>
  <si>
    <t>Valencia AZ 3</t>
  </si>
  <si>
    <t>Valencia_AZ_3</t>
  </si>
  <si>
    <t>Valencia GT3</t>
  </si>
  <si>
    <t>Valencia AZ 4</t>
  </si>
  <si>
    <t>Valencia_AZ_4</t>
  </si>
  <si>
    <t>Valencia GT4</t>
  </si>
  <si>
    <t>Valencia NM 1</t>
  </si>
  <si>
    <t>Valencia_NM_1</t>
  </si>
  <si>
    <t>Valencia Energy Facility CTG1</t>
  </si>
  <si>
    <t>Valley CC</t>
  </si>
  <si>
    <t>Valley_CC</t>
  </si>
  <si>
    <t>ValleyCC (Total CC Plant)</t>
  </si>
  <si>
    <t>Valley Unit 5</t>
  </si>
  <si>
    <t>Valley_Unit_5</t>
  </si>
  <si>
    <t>Valley (Los Angeles) CT 5</t>
  </si>
  <si>
    <t>Valleyview1_1</t>
  </si>
  <si>
    <t>Valleyview1-1</t>
  </si>
  <si>
    <t>Valleyview2_1</t>
  </si>
  <si>
    <t>Valleyview2-1</t>
  </si>
  <si>
    <t>Valmont 6</t>
  </si>
  <si>
    <t>Valmont_6</t>
  </si>
  <si>
    <t>Valmont CT 6</t>
  </si>
  <si>
    <t>Valmont 7</t>
  </si>
  <si>
    <t>Valmont_7</t>
  </si>
  <si>
    <t>Valmont CT Project UN7</t>
  </si>
  <si>
    <t>Valmont 8</t>
  </si>
  <si>
    <t>Valmont_8</t>
  </si>
  <si>
    <t>Valmont CT Project UN8</t>
  </si>
  <si>
    <t>Van_Horn_1</t>
  </si>
  <si>
    <t>Van Horn-1</t>
  </si>
  <si>
    <t>Vancouver1</t>
  </si>
  <si>
    <t>Vancouver Landfill Gas Utilization - Ph 1-1_Vancouver Landfill Gas Utilization - Ph 1-1_IPP-VLG</t>
  </si>
  <si>
    <t>Vancouver2</t>
  </si>
  <si>
    <t>Vancouver Landfill Gas Utilization - Ph 1-2_Vancouver Landfill Gas Utilization - Ph 1-2_IPP-VLG</t>
  </si>
  <si>
    <t>Vancouver3</t>
  </si>
  <si>
    <t>Vancouver Landfill Gas Utilization - Ph 1-3_Vancouver Landfill Gas Utilization - Ph 1-3_IPP-VLG</t>
  </si>
  <si>
    <t>Vancouver4</t>
  </si>
  <si>
    <t>Vancouver Landfill Gas Utilization - Ph 2-4_Vancouver Landfill Gas Utilization - Ph 2-4_IPP-VLG</t>
  </si>
  <si>
    <t>Vansycle I</t>
  </si>
  <si>
    <t>Vansycle_I</t>
  </si>
  <si>
    <t>Vansycle-WGNS</t>
  </si>
  <si>
    <t>Vansycle II</t>
  </si>
  <si>
    <t>Vansycle_II</t>
  </si>
  <si>
    <t>Vansycle II Wind Energy Center-SIE23</t>
  </si>
  <si>
    <t>Vansycle_OR</t>
  </si>
  <si>
    <t>FPL Energy Vansycle LLC (OR)-V-47</t>
  </si>
  <si>
    <t>Vansycle_WA</t>
  </si>
  <si>
    <t>FPL Energy Vansycle LLC (WA)-V-47</t>
  </si>
  <si>
    <t>Vantage</t>
  </si>
  <si>
    <t>Vantage Wind Energy LLC-1</t>
  </si>
  <si>
    <t>Virginia Smith DCI</t>
  </si>
  <si>
    <t>Virginia_Smith_DCI</t>
  </si>
  <si>
    <t>Virginia Smith DC Intertie (Fictional Resource)</t>
  </si>
  <si>
    <t>Volcano_Creek_1</t>
  </si>
  <si>
    <t>Volcano Creek-1_Volcano Creek-1_IPP-VOL</t>
  </si>
  <si>
    <t>Volcano_Creek_2</t>
  </si>
  <si>
    <t>Volcano Creek-2_Volcano Creek-2_IPP-VOL</t>
  </si>
  <si>
    <t>Vulcan 1</t>
  </si>
  <si>
    <t>Vulcan_1</t>
  </si>
  <si>
    <t>Vulcan GEN1|Geothermal Power Company-GEN1</t>
  </si>
  <si>
    <t>Vulcan 2</t>
  </si>
  <si>
    <t>Vulcan_2</t>
  </si>
  <si>
    <t>Vulcan GEN2|Geothermal Power Company-GEN2</t>
  </si>
  <si>
    <t>Vulcan Expander</t>
  </si>
  <si>
    <t>Vulcan_Expander</t>
  </si>
  <si>
    <t>Vulcan 3|Vulcan Expander|Vulcan-BN Geothermal Power Company-GEN3</t>
  </si>
  <si>
    <t>WATERTON1-1</t>
  </si>
  <si>
    <t>WATERTON1_1</t>
  </si>
  <si>
    <t>SHELL WATERTON 1-1</t>
  </si>
  <si>
    <t>WATERTON_2_2</t>
  </si>
  <si>
    <t>SHELL WATERTON 2-2</t>
  </si>
  <si>
    <t>WCH 4G1</t>
  </si>
  <si>
    <t>WCH_4G1</t>
  </si>
  <si>
    <t>WDAT1-1A</t>
  </si>
  <si>
    <t>WDAT1_1A</t>
  </si>
  <si>
    <t>WDAT (VEA)</t>
  </si>
  <si>
    <t>VEA</t>
  </si>
  <si>
    <t>Valley Electric Association</t>
  </si>
  <si>
    <t>WDAT1-1B</t>
  </si>
  <si>
    <t>WDAT1_1B</t>
  </si>
  <si>
    <t>WESTLOCKG1_1</t>
  </si>
  <si>
    <t>WESTLOCKG1-1</t>
  </si>
  <si>
    <t>WEY 13G1</t>
  </si>
  <si>
    <t>WEY_13G1</t>
  </si>
  <si>
    <t>WEY 13T1</t>
  </si>
  <si>
    <t>WEY_13T1</t>
  </si>
  <si>
    <t>WGM 4G1</t>
  </si>
  <si>
    <t>WGM_4G1</t>
  </si>
  <si>
    <t>WHITECOURT_CGN</t>
  </si>
  <si>
    <t>WHITECOURT COGEN-1</t>
  </si>
  <si>
    <t>WSMR_I_WSMR1</t>
  </si>
  <si>
    <t>WSMR I-WSMR1</t>
  </si>
  <si>
    <t>WSMR_I_WSMR2</t>
  </si>
  <si>
    <t>WSMR I-WSMR2</t>
  </si>
  <si>
    <t>Waddell PS1</t>
  </si>
  <si>
    <t>Waddell_PS1</t>
  </si>
  <si>
    <t>Waddell Pumped Storage PS1</t>
  </si>
  <si>
    <t>Waddell PS3</t>
  </si>
  <si>
    <t>Waddell_PS3</t>
  </si>
  <si>
    <t>Waddell Pumped Storage PG3</t>
  </si>
  <si>
    <t>Waddell PS6</t>
  </si>
  <si>
    <t>Waddell_PS6</t>
  </si>
  <si>
    <t>Waddell Pumped Storage PG6</t>
  </si>
  <si>
    <t>Waddell PS7</t>
  </si>
  <si>
    <t>Waddell_PS7</t>
  </si>
  <si>
    <t>Waddell Pumped Storage PG7</t>
  </si>
  <si>
    <t>Wahleach_1</t>
  </si>
  <si>
    <t>Wahleach-1_Wahleach-1_BCH-WAH</t>
  </si>
  <si>
    <t>Walden_North_1</t>
  </si>
  <si>
    <t>Walden North-1_Walden North-1_IPP-WDN</t>
  </si>
  <si>
    <t>Walden_North_2</t>
  </si>
  <si>
    <t>Walden North-2_Walden North-2_IPP-WDN</t>
  </si>
  <si>
    <t>Walden_North_3</t>
  </si>
  <si>
    <t>Walden North-3_Walden North-3_IPP-WDN</t>
  </si>
  <si>
    <t>Walden_North_4</t>
  </si>
  <si>
    <t>Walden North-4_Walden North-4_IPP-WDN</t>
  </si>
  <si>
    <t>Walden_North_5</t>
  </si>
  <si>
    <t>Walden North-5_Walden North-5_IPP-WDN</t>
  </si>
  <si>
    <t>Walnut 1</t>
  </si>
  <si>
    <t>Walnut_1</t>
  </si>
  <si>
    <t>Walnut 2</t>
  </si>
  <si>
    <t>Walnut_2</t>
  </si>
  <si>
    <t>Walnut Energy CC</t>
  </si>
  <si>
    <t>Walnut_Energy_CC</t>
  </si>
  <si>
    <t>WalnutEnergyCC (Total CC Plant)</t>
  </si>
  <si>
    <t>WalterHardman1</t>
  </si>
  <si>
    <t>Walter Hardman-1_Walter Hardman-1_BCH-WHN</t>
  </si>
  <si>
    <t>WalterHardman2</t>
  </si>
  <si>
    <t>Walter Hardman-2_Walter Hardman-2_BCH-WHN</t>
  </si>
  <si>
    <t>Walterville_1</t>
  </si>
  <si>
    <t>Walterville-1</t>
  </si>
  <si>
    <t>Wanapum</t>
  </si>
  <si>
    <t>Wanapum-1</t>
  </si>
  <si>
    <t>Waneta1</t>
  </si>
  <si>
    <t>Waneta-1_Waneta-1_FBC-WAN</t>
  </si>
  <si>
    <t>Waneta1_Exp</t>
  </si>
  <si>
    <t>Waneta Expansion-1_Waneta Expansion-1_IPP-WAX</t>
  </si>
  <si>
    <t>Waneta2</t>
  </si>
  <si>
    <t>Waneta-2_Waneta-2_FBC-WAN</t>
  </si>
  <si>
    <t>Waneta2_Exp</t>
  </si>
  <si>
    <t>Waneta Expansion-2_Waneta Expansion-2_IPP-WAX</t>
  </si>
  <si>
    <t>Waneta3</t>
  </si>
  <si>
    <t>Waneta-3_Waneta-3_FBC-WAN</t>
  </si>
  <si>
    <t>Waneta4</t>
  </si>
  <si>
    <t>Waneta-4_Waneta-4_FBC-WAN</t>
  </si>
  <si>
    <t>WarmSpringsPwr</t>
  </si>
  <si>
    <t>Warm Springs Power Enterprises-1</t>
  </si>
  <si>
    <t>Waterton_Dam</t>
  </si>
  <si>
    <t>CHD Waterton Dam-1</t>
  </si>
  <si>
    <t>Weeks_Falls</t>
  </si>
  <si>
    <t>Weeks Falls-GEN1</t>
  </si>
  <si>
    <t>WeldwoodTG1</t>
  </si>
  <si>
    <t>WeldwoodTG1-1</t>
  </si>
  <si>
    <t>WeldwoodTG2</t>
  </si>
  <si>
    <t>WeldwoodTG2-1</t>
  </si>
  <si>
    <t>Wells</t>
  </si>
  <si>
    <t>Wells-U-1</t>
  </si>
  <si>
    <t>DOPD</t>
  </si>
  <si>
    <t>Douglas County Public Utility District</t>
  </si>
  <si>
    <t>West Cadotte_1</t>
  </si>
  <si>
    <t>West_Cadotte_1</t>
  </si>
  <si>
    <t>Genalta West Cadotte 1</t>
  </si>
  <si>
    <t>West Cadotte_2</t>
  </si>
  <si>
    <t>West_Cadotte_2</t>
  </si>
  <si>
    <t>Genalta West Cadotte 2</t>
  </si>
  <si>
    <t>West Cadotte_3</t>
  </si>
  <si>
    <t>West_Cadotte_3</t>
  </si>
  <si>
    <t>Genalta West Cadotte 3</t>
  </si>
  <si>
    <t>West Phoenix 1B</t>
  </si>
  <si>
    <t>West_Phoenix_1B</t>
  </si>
  <si>
    <t>West Phoenix CC 1B</t>
  </si>
  <si>
    <t>West Phoenix 2B</t>
  </si>
  <si>
    <t>West_Phoenix_2B</t>
  </si>
  <si>
    <t>West Phoenix CC 2B</t>
  </si>
  <si>
    <t>West Phoenix 3B</t>
  </si>
  <si>
    <t>West_Phoenix_3B</t>
  </si>
  <si>
    <t>West Phoenix CC 3B</t>
  </si>
  <si>
    <t>West Phoenix GT1</t>
  </si>
  <si>
    <t>West_Phoenix_GT1</t>
  </si>
  <si>
    <t>West Phoenix 1 and 2 GT1</t>
  </si>
  <si>
    <t>West Phoenix GT2</t>
  </si>
  <si>
    <t>West_Phoenix_GT2</t>
  </si>
  <si>
    <t>West Phoenix 1 and 2 GT2</t>
  </si>
  <si>
    <t>WestButteWind</t>
  </si>
  <si>
    <t>West Butte Wind Power Project-WB-1</t>
  </si>
  <si>
    <t>WestPhoenix CC4</t>
  </si>
  <si>
    <t>WestPhoenix_CC4</t>
  </si>
  <si>
    <t>WestPhoenixCC4 (Total CC Plant)</t>
  </si>
  <si>
    <t>WestPhoenix CC5</t>
  </si>
  <si>
    <t>WestPhoenix_CC5</t>
  </si>
  <si>
    <t>WestPhoenixCC5 (Total CC Plant)</t>
  </si>
  <si>
    <t>WestSide</t>
  </si>
  <si>
    <t>West Side</t>
  </si>
  <si>
    <t>West_Valley1</t>
  </si>
  <si>
    <t>West Valley Generation Project-U1</t>
  </si>
  <si>
    <t>West_Valley2</t>
  </si>
  <si>
    <t>West Valley Generation Project-U2</t>
  </si>
  <si>
    <t>West_Valley3</t>
  </si>
  <si>
    <t>West Valley Generation Project-U3</t>
  </si>
  <si>
    <t>West_Valley4</t>
  </si>
  <si>
    <t>West Valley Generation Project-U4</t>
  </si>
  <si>
    <t>West_Valley5</t>
  </si>
  <si>
    <t>West Valley Generation Project-U5</t>
  </si>
  <si>
    <t>Western A101</t>
  </si>
  <si>
    <t>Western_A101</t>
  </si>
  <si>
    <t>Western 102 Generating Station A101</t>
  </si>
  <si>
    <t>Western B102</t>
  </si>
  <si>
    <t>Western_B102</t>
  </si>
  <si>
    <t>Western 102 Generating Station B102</t>
  </si>
  <si>
    <t>Western B202</t>
  </si>
  <si>
    <t>Western_B202</t>
  </si>
  <si>
    <t>Western 102 Generating Station B202</t>
  </si>
  <si>
    <t>Western C102</t>
  </si>
  <si>
    <t>Western_C102</t>
  </si>
  <si>
    <t>Western 102 Generating Station C102</t>
  </si>
  <si>
    <t>Western C202</t>
  </si>
  <si>
    <t>Western_C202</t>
  </si>
  <si>
    <t>Western 102 Generating Station C202</t>
  </si>
  <si>
    <t>Western D101</t>
  </si>
  <si>
    <t>Western_D101</t>
  </si>
  <si>
    <t>Western 102 Generating Station D101</t>
  </si>
  <si>
    <t>Western E102</t>
  </si>
  <si>
    <t>Western_E102</t>
  </si>
  <si>
    <t>Western 102 Generating Station E102</t>
  </si>
  <si>
    <t>Western E202</t>
  </si>
  <si>
    <t>Western_E202</t>
  </si>
  <si>
    <t>Western 102 Generating Station E202</t>
  </si>
  <si>
    <t>Western F102</t>
  </si>
  <si>
    <t>Western_F102</t>
  </si>
  <si>
    <t>Western 102 Generating Station F102</t>
  </si>
  <si>
    <t>Western F202</t>
  </si>
  <si>
    <t>Western_F202</t>
  </si>
  <si>
    <t>Western 102 Generating Station F202</t>
  </si>
  <si>
    <t>Western G102</t>
  </si>
  <si>
    <t>Western_G102</t>
  </si>
  <si>
    <t>Western 102 Generating Station G102</t>
  </si>
  <si>
    <t>Western G202</t>
  </si>
  <si>
    <t>Western_G202</t>
  </si>
  <si>
    <t>Western 102 Generating Station G202</t>
  </si>
  <si>
    <t>Western H102</t>
  </si>
  <si>
    <t>Western_H102</t>
  </si>
  <si>
    <t>Western 102 Generating Station H102</t>
  </si>
  <si>
    <t>Western H202</t>
  </si>
  <si>
    <t>Western_H202</t>
  </si>
  <si>
    <t>Western 102 Generating Station H202</t>
  </si>
  <si>
    <t>WeyerhaeuserBio</t>
  </si>
  <si>
    <t>Weyerhaeuser Biomass-1</t>
  </si>
  <si>
    <t>WeyerhaeuserWA2</t>
  </si>
  <si>
    <t>Weyerhaeuser Longview WA-TG2</t>
  </si>
  <si>
    <t>WeyerhaeuserWA4</t>
  </si>
  <si>
    <t>Weyerhaeuser Longview WA-TG4</t>
  </si>
  <si>
    <t>WeyerhaeuserWA5</t>
  </si>
  <si>
    <t>Weyerhaeuser Longview WA-TG5</t>
  </si>
  <si>
    <t>Whatshan_1</t>
  </si>
  <si>
    <t>Whatshan-1_Whatshan-1_BCH-WGS</t>
  </si>
  <si>
    <t>Wheat_Field</t>
  </si>
  <si>
    <t>Wheat Field Wind Power Project-GEN1</t>
  </si>
  <si>
    <t>Whiskeytown 1</t>
  </si>
  <si>
    <t>WhistlingRidge1</t>
  </si>
  <si>
    <t>Whistling Ridge Wind-WT (1)</t>
  </si>
  <si>
    <t>White Rock 1</t>
  </si>
  <si>
    <t>White_Rock_1</t>
  </si>
  <si>
    <t>White Rock H1</t>
  </si>
  <si>
    <t>White Rock 2</t>
  </si>
  <si>
    <t>White_Rock_2</t>
  </si>
  <si>
    <t>White Rock H2</t>
  </si>
  <si>
    <t>WhiteWaterRanch</t>
  </si>
  <si>
    <t>White Water Ranch-1</t>
  </si>
  <si>
    <t>White_Creek1</t>
  </si>
  <si>
    <t>White Creek Wind Farm-1</t>
  </si>
  <si>
    <t>White_Creek2</t>
  </si>
  <si>
    <t>White Creek Wind Farm-2</t>
  </si>
  <si>
    <t>Whitehead_K1</t>
  </si>
  <si>
    <t>Whitehead-K1</t>
  </si>
  <si>
    <t>Whitehead_K2</t>
  </si>
  <si>
    <t>Whitehead-K2</t>
  </si>
  <si>
    <t>Whitehead_K3</t>
  </si>
  <si>
    <t>Whitehead-K3</t>
  </si>
  <si>
    <t>Whitehead_K4</t>
  </si>
  <si>
    <t>Whitehead-K4</t>
  </si>
  <si>
    <t>Whitehorn_2</t>
  </si>
  <si>
    <t>Whitehorn-2</t>
  </si>
  <si>
    <t>Whitehorn_3</t>
  </si>
  <si>
    <t>Whitehorn-3</t>
  </si>
  <si>
    <t>Wild Horse Wind 1</t>
  </si>
  <si>
    <t>Wild_Horse_Wind_1</t>
  </si>
  <si>
    <t>Wild Horse-W1</t>
  </si>
  <si>
    <t>Wild Horse Wind 2-3</t>
  </si>
  <si>
    <t>Wild_Horse_Wind_2_3</t>
  </si>
  <si>
    <t>Wild Horse-W2</t>
  </si>
  <si>
    <t>Wild Rose 1</t>
  </si>
  <si>
    <t>Wild_Rose_1</t>
  </si>
  <si>
    <t>Wild Rose 1|Don A Campbell 1</t>
  </si>
  <si>
    <t>Wild Rose 2</t>
  </si>
  <si>
    <t>Wild_Rose_2</t>
  </si>
  <si>
    <t>Wild Rose 2|Don Campbell 2</t>
  </si>
  <si>
    <t>WildRoseWind01</t>
  </si>
  <si>
    <t>Naturener Wild Rose Wind Farm Phase 1-01</t>
  </si>
  <si>
    <t>WildRoseWind03</t>
  </si>
  <si>
    <t>Naturener Wild Rose Wind Farm Phase 1-03</t>
  </si>
  <si>
    <t>WildRoseWind04</t>
  </si>
  <si>
    <t>Naturener Wild Rose Wind Farm Phase 1-04</t>
  </si>
  <si>
    <t>WildRoseWind05</t>
  </si>
  <si>
    <t>Naturener Wild Rose Wind Farm Phase 1-05</t>
  </si>
  <si>
    <t>WildRoseWind07</t>
  </si>
  <si>
    <t>Naturener Wild Rose Wind Farm Phase 1-07</t>
  </si>
  <si>
    <t>WildRoseWind08</t>
  </si>
  <si>
    <t>Naturener Wild Rose Wind Farm Phase 1-08</t>
  </si>
  <si>
    <t>WildRoseWind09</t>
  </si>
  <si>
    <t>Naturener Wild Rose Wind Farm Phase 1-09</t>
  </si>
  <si>
    <t>Wild_Horse_W3</t>
  </si>
  <si>
    <t>Wild Horse-W3</t>
  </si>
  <si>
    <t>Wildmare_Wind_1</t>
  </si>
  <si>
    <t>Wildmare Wind-1_Wildmare Wind-1_IPP-WDM</t>
  </si>
  <si>
    <t>Wildmare_Wind_2</t>
  </si>
  <si>
    <t>Wildmare Wind-2_Wildmare Wind-2_IPP-WDM</t>
  </si>
  <si>
    <t>Wildmare_Wind_3</t>
  </si>
  <si>
    <t>Wildmare Wind-3_Wildmare Wind-3_IPP-WDM</t>
  </si>
  <si>
    <t>Wilkins_Wind</t>
  </si>
  <si>
    <t>Wilkins Wind-WT (10 x 2.5)</t>
  </si>
  <si>
    <t>Williams Fork</t>
  </si>
  <si>
    <t>Williams_Fork</t>
  </si>
  <si>
    <t>Williams Fork Hydro Plant GEN1-GEN2</t>
  </si>
  <si>
    <t>WillowCreekEC</t>
  </si>
  <si>
    <t>Willow Creek Energy Center-1</t>
  </si>
  <si>
    <t>WilsonLake1</t>
  </si>
  <si>
    <t>Wilson Lake Hydroelectric Project-1</t>
  </si>
  <si>
    <t>WilsonLake2</t>
  </si>
  <si>
    <t>Wilson Lake Hydroelectric Project-2</t>
  </si>
  <si>
    <t>Windy Flats Wind</t>
  </si>
  <si>
    <t>Windy_Flats_Wind</t>
  </si>
  <si>
    <t>Windy Flats Wind Project-1</t>
  </si>
  <si>
    <t>WindyFlats2</t>
  </si>
  <si>
    <t>Windy Flats Wind Project-2</t>
  </si>
  <si>
    <t>WindyFlats3</t>
  </si>
  <si>
    <t>Windy Flats 3 (Windy Point 3)-WT (43 x 2.3)</t>
  </si>
  <si>
    <t>WinteringHills1</t>
  </si>
  <si>
    <t>Suncor Wintering Hills-G1</t>
  </si>
  <si>
    <t>WinteringHills2</t>
  </si>
  <si>
    <t>Suncor Wintering Hills-G2</t>
  </si>
  <si>
    <t>WinteringHills3</t>
  </si>
  <si>
    <t>Suncor Wintering Hills-G3</t>
  </si>
  <si>
    <t>WinteringHills4</t>
  </si>
  <si>
    <t>Suncor Wintering Hills-G4</t>
  </si>
  <si>
    <t>WinteringHills5</t>
  </si>
  <si>
    <t>Suncor Wintering Hills-G5</t>
  </si>
  <si>
    <t>WinteringHills6</t>
  </si>
  <si>
    <t>Suncor Wintering Hills-G6</t>
  </si>
  <si>
    <t>Wolverine Creek</t>
  </si>
  <si>
    <t>Wolverine_Creek</t>
  </si>
  <si>
    <t>Woodland 1</t>
  </si>
  <si>
    <t>Woodland_1</t>
  </si>
  <si>
    <t>Woodland NA1</t>
  </si>
  <si>
    <t>Woodland 3A</t>
  </si>
  <si>
    <t>Woodland_3A</t>
  </si>
  <si>
    <t>Woodland IC 3A</t>
  </si>
  <si>
    <t>Woodland 3B</t>
  </si>
  <si>
    <t>Woodland_3B</t>
  </si>
  <si>
    <t>Woodland IC 3B</t>
  </si>
  <si>
    <t>Woodland 3C</t>
  </si>
  <si>
    <t>Woodland_3C</t>
  </si>
  <si>
    <t>Woodland IC 3C</t>
  </si>
  <si>
    <t>Woodland 3D</t>
  </si>
  <si>
    <t>Woodland_3D</t>
  </si>
  <si>
    <t>Woodland IC 3D</t>
  </si>
  <si>
    <t>Woodland 3E</t>
  </si>
  <si>
    <t>Woodland_3E</t>
  </si>
  <si>
    <t>Woodland IC 3E</t>
  </si>
  <si>
    <t>Woodland 3F</t>
  </si>
  <si>
    <t>Woodland_3F</t>
  </si>
  <si>
    <t>Woodland IC 3F</t>
  </si>
  <si>
    <t>Woodland CC</t>
  </si>
  <si>
    <t>Woodland_CC</t>
  </si>
  <si>
    <t>WoodlandCC (Total CC Plant)</t>
  </si>
  <si>
    <t>Wrangler</t>
  </si>
  <si>
    <t>Wrangler-1</t>
  </si>
  <si>
    <t>Wygen 1</t>
  </si>
  <si>
    <t>Wygen_1</t>
  </si>
  <si>
    <t>Wygen 1 1</t>
  </si>
  <si>
    <t>Wygen 2</t>
  </si>
  <si>
    <t>Wygen_2</t>
  </si>
  <si>
    <t>Wygen 2 1</t>
  </si>
  <si>
    <t>Wygen 3</t>
  </si>
  <si>
    <t>Wygen_3</t>
  </si>
  <si>
    <t>Wygen 3 5</t>
  </si>
  <si>
    <t>Wynoochee</t>
  </si>
  <si>
    <t>Wynoochee-1</t>
  </si>
  <si>
    <t>Wyodak</t>
  </si>
  <si>
    <t>Wyodak-1</t>
  </si>
  <si>
    <t>YahooCreek</t>
  </si>
  <si>
    <t>Yahoo Creek-YCWP_60032</t>
  </si>
  <si>
    <t>YakamaDrop2</t>
  </si>
  <si>
    <t>Yakama Drop 2-1</t>
  </si>
  <si>
    <t>YakamaDrop3-1</t>
  </si>
  <si>
    <t>YakamaDrop3_1</t>
  </si>
  <si>
    <t>Yakama Drop 3-1</t>
  </si>
  <si>
    <t>YakamaDrop3-2</t>
  </si>
  <si>
    <t>YakamaDrop3_2</t>
  </si>
  <si>
    <t>Yakama Drop 3-2</t>
  </si>
  <si>
    <t>Yale1</t>
  </si>
  <si>
    <t>Yale-1</t>
  </si>
  <si>
    <t>Yale2</t>
  </si>
  <si>
    <t>Yale-2</t>
  </si>
  <si>
    <t>Yellowstone_Eng</t>
  </si>
  <si>
    <t>Yellowstone Energy LP-GEN1</t>
  </si>
  <si>
    <t>Yellowtail 1</t>
  </si>
  <si>
    <t>Yellowtail_1</t>
  </si>
  <si>
    <t>Yellowtail 2</t>
  </si>
  <si>
    <t>Yellowtail_2</t>
  </si>
  <si>
    <t>Yellowtail 3</t>
  </si>
  <si>
    <t>Yellowtail_3</t>
  </si>
  <si>
    <t>Yellowtail 4</t>
  </si>
  <si>
    <t>Yellowtail_4</t>
  </si>
  <si>
    <t>Yelm_1</t>
  </si>
  <si>
    <t>Yelm-1</t>
  </si>
  <si>
    <t>Yelm_2</t>
  </si>
  <si>
    <t>Yelm-2</t>
  </si>
  <si>
    <t>Yelm_3</t>
  </si>
  <si>
    <t>Yelm-3</t>
  </si>
  <si>
    <t>YoungsCreek</t>
  </si>
  <si>
    <t>Youngs Creek Hydroelectric Project-1</t>
  </si>
  <si>
    <t>Yucca GT1</t>
  </si>
  <si>
    <t>Yucca_GT1</t>
  </si>
  <si>
    <t>Yucca CT GT1</t>
  </si>
  <si>
    <t>Yucca GT2</t>
  </si>
  <si>
    <t>Yucca_GT2</t>
  </si>
  <si>
    <t>Yucca CT GT2</t>
  </si>
  <si>
    <t>Yucca GT21</t>
  </si>
  <si>
    <t>Yucca_GT21</t>
  </si>
  <si>
    <t>Yucca CT GT21</t>
  </si>
  <si>
    <t>Yucca GT3</t>
  </si>
  <si>
    <t>Yucca_GT3</t>
  </si>
  <si>
    <t>Yucca CT GT3</t>
  </si>
  <si>
    <t>Yucca GT4</t>
  </si>
  <si>
    <t>Yucca_GT4</t>
  </si>
  <si>
    <t>Yucca CT GT4</t>
  </si>
  <si>
    <t>Yucca GT5</t>
  </si>
  <si>
    <t>Yucca_GT5</t>
  </si>
  <si>
    <t>Yucca CT GT5</t>
  </si>
  <si>
    <t>Yucca GT6</t>
  </si>
  <si>
    <t>Yucca_GT6</t>
  </si>
  <si>
    <t>Yucca CT GT6</t>
  </si>
  <si>
    <t>Yucca ST1</t>
  </si>
  <si>
    <t>Yucca_ST1</t>
  </si>
  <si>
    <t>Yuma Cogen CC</t>
  </si>
  <si>
    <t>Yuma_Cogen_CC</t>
  </si>
  <si>
    <t>YumaCogenCC (Total CC Plant)</t>
  </si>
  <si>
    <t>Zeballos_Lake_1</t>
  </si>
  <si>
    <t>Zeballos Lake-1_Zeballos Lake-1_IPP-ZBL</t>
  </si>
  <si>
    <t>Zeballos_Lake_2</t>
  </si>
  <si>
    <t>Zeballos Lake-2_Zeballos Lake-2_IPP-ZBL</t>
  </si>
  <si>
    <t>Zeballos_Lake_3</t>
  </si>
  <si>
    <t>Zeballos Lake-3_Zeballos Lake-3_IPP-ZBL</t>
  </si>
  <si>
    <t>zzebraGENWD13C</t>
  </si>
  <si>
    <t>zzebraHLG-25G-1</t>
  </si>
  <si>
    <t>zzebraHLG_25G_1</t>
  </si>
  <si>
    <t>zzebraLOI-6G1</t>
  </si>
  <si>
    <t>zzebraLOI_6G1</t>
  </si>
  <si>
    <t>zzebraNLG-.4G-1</t>
  </si>
  <si>
    <t>zzebraNLG__4G_1</t>
  </si>
  <si>
    <t>zzebraNLG-.4G-2</t>
  </si>
  <si>
    <t>zzebraNLG__4G_2</t>
  </si>
  <si>
    <t>Shafter Solar</t>
  </si>
  <si>
    <t>caiso</t>
  </si>
  <si>
    <t>n/a</t>
  </si>
  <si>
    <t>West Antelope Solar</t>
  </si>
  <si>
    <t>GEYSERS AIDLIN AGGREGATE</t>
  </si>
  <si>
    <t>PGE_Bay</t>
  </si>
  <si>
    <t>Pacific Gas and Electric Bay</t>
  </si>
  <si>
    <t>1/1/1899</t>
  </si>
  <si>
    <t>Adams East</t>
  </si>
  <si>
    <t>Adobe Solar</t>
  </si>
  <si>
    <t>AGRICO_6_PL3N5</t>
  </si>
  <si>
    <t>Fresno Peaker</t>
  </si>
  <si>
    <t>CAISO_Peaker2</t>
  </si>
  <si>
    <t>AGRICO_7_UNIT</t>
  </si>
  <si>
    <t>Fresno Cogen</t>
  </si>
  <si>
    <t>CAISO_CCGT2</t>
  </si>
  <si>
    <t>Agua Caliente Solar</t>
  </si>
  <si>
    <t>ALAMIT_7_UNIT 1</t>
  </si>
  <si>
    <t>ALAMIT_7_UNIT_1</t>
  </si>
  <si>
    <t>ALAMITOS GEN STA. UNIT 1</t>
  </si>
  <si>
    <t>CAISO_ST</t>
  </si>
  <si>
    <t>ALAMIT_7_UNIT 2</t>
  </si>
  <si>
    <t>ALAMIT_7_UNIT_2</t>
  </si>
  <si>
    <t>ALAMITOS GEN STA. UNIT 2</t>
  </si>
  <si>
    <t>ALAMIT_7_UNIT 3</t>
  </si>
  <si>
    <t>ALAMIT_7_UNIT_3</t>
  </si>
  <si>
    <t>ALAMITOS GEN STA. UNIT 3</t>
  </si>
  <si>
    <t>ALAMIT_7_UNIT 4</t>
  </si>
  <si>
    <t>ALAMIT_7_UNIT_4</t>
  </si>
  <si>
    <t>ALAMITOS GEN STA. UNIT 4</t>
  </si>
  <si>
    <t>ALAMIT_7_UNIT 5</t>
  </si>
  <si>
    <t>ALAMIT_7_UNIT_5</t>
  </si>
  <si>
    <t>ALAMITOS GEN STA. UNIT 5</t>
  </si>
  <si>
    <t>ALAMIT_7_UNIT 6</t>
  </si>
  <si>
    <t>ALAMIT_7_UNIT_6</t>
  </si>
  <si>
    <t>ALAMITOS GEN STA. UNIT 6</t>
  </si>
  <si>
    <t>ALAMO_6_UNIT</t>
  </si>
  <si>
    <t xml:space="preserve">ALAMO POWER PLANT </t>
  </si>
  <si>
    <t>ALMEGT_1_UNIT 1</t>
  </si>
  <si>
    <t>ALMEGT_1_UNIT_1</t>
  </si>
  <si>
    <t>ALAMEDA GT UNIT 1</t>
  </si>
  <si>
    <t>ALMEGT_1_UNIT 2</t>
  </si>
  <si>
    <t>ALMEGT_1_UNIT_2</t>
  </si>
  <si>
    <t>ALAMEDA GT UNIT 2</t>
  </si>
  <si>
    <t>Alpaugh North, LLC</t>
  </si>
  <si>
    <t>Alpaugh 50 LLC</t>
  </si>
  <si>
    <t>Pinyon Pines 1</t>
  </si>
  <si>
    <t>Pinyon Pines 2</t>
  </si>
  <si>
    <t>Alta Wind 4</t>
  </si>
  <si>
    <t>Alta Wind 5</t>
  </si>
  <si>
    <t>Alta Wind 8</t>
  </si>
  <si>
    <t>Alta Wind 1</t>
  </si>
  <si>
    <t>Alta Wind 2</t>
  </si>
  <si>
    <t>Alta Wind 3</t>
  </si>
  <si>
    <t>Mustang Hills</t>
  </si>
  <si>
    <t>Alta Wind 11</t>
  </si>
  <si>
    <t>Alta Wind 10</t>
  </si>
  <si>
    <t>ANAHM_2_CANYN1</t>
  </si>
  <si>
    <t>CANYON POWER PLANT UNIT 1</t>
  </si>
  <si>
    <t>CAISO_Peaker1</t>
  </si>
  <si>
    <t>ANAHM_2_CANYN2</t>
  </si>
  <si>
    <t>CANYON POWER PLANT UNIT 2</t>
  </si>
  <si>
    <t>ANAHM_2_CANYN3</t>
  </si>
  <si>
    <t>CANYON POWER PLANT UNIT 3</t>
  </si>
  <si>
    <t>ANAHM_2_CANYN4</t>
  </si>
  <si>
    <t>CANYON POWER PLANT UNIT 4</t>
  </si>
  <si>
    <t>ANAHM_7_CT</t>
  </si>
  <si>
    <t>ANAHEIM COMBUSTION TURBINE</t>
  </si>
  <si>
    <t>APLHIL_1_SLABCK</t>
  </si>
  <si>
    <t>SLAB CREEK HYDRO</t>
  </si>
  <si>
    <t>Orion 1 Solar</t>
  </si>
  <si>
    <t>Orion 2 Solar</t>
  </si>
  <si>
    <t>Atwell West</t>
  </si>
  <si>
    <t>Atwell Island PV Solar Generating Faci.</t>
  </si>
  <si>
    <t>Avenal Park Solar Project</t>
  </si>
  <si>
    <t>Avenal Solar 1</t>
  </si>
  <si>
    <t>PHOTO VOLTAIC_SUN</t>
  </si>
  <si>
    <t>Avenal Solar 2</t>
  </si>
  <si>
    <t>Sand Drag Solar Project</t>
  </si>
  <si>
    <t>Sun City Solar Project</t>
  </si>
  <si>
    <t>AV SOLAR RANCH 1</t>
  </si>
  <si>
    <t>BALCHS_7_UNIT 1</t>
  </si>
  <si>
    <t>BALCHS_7_UNIT_1</t>
  </si>
  <si>
    <t>BALCH 1 PH UNIT 1</t>
  </si>
  <si>
    <t>BALCHS_7_UNIT 2</t>
  </si>
  <si>
    <t>BALCHS_7_UNIT_2</t>
  </si>
  <si>
    <t>BALCH 2 PH UNIT 2</t>
  </si>
  <si>
    <t>BALCHS_7_UNIT 3</t>
  </si>
  <si>
    <t>BALCHS_7_UNIT_3</t>
  </si>
  <si>
    <t>BALCH 2 PH UNIT 3</t>
  </si>
  <si>
    <t>BANGOR_6_HYDRO</t>
  </si>
  <si>
    <t>Virginia Ranch Dam Powerplant</t>
  </si>
  <si>
    <t>BARRE_6_PEAKER</t>
  </si>
  <si>
    <t>Barre Peaker</t>
  </si>
  <si>
    <t>BDGRCK_1_UNITS</t>
  </si>
  <si>
    <t>BADGER CREEK LIMITED</t>
  </si>
  <si>
    <t>BEARDS_7_UNIT_1</t>
  </si>
  <si>
    <t>Beardsley Hydro</t>
  </si>
  <si>
    <t>BEARMT_1_UNIT</t>
  </si>
  <si>
    <t>Bear Mountain Limited</t>
  </si>
  <si>
    <t>BELDEN_7_UNIT 1</t>
  </si>
  <si>
    <t>BELDEN_7_UNIT_1</t>
  </si>
  <si>
    <t>BELDEN HYDRO</t>
  </si>
  <si>
    <t>BIGCRK_2_EXESWD</t>
  </si>
  <si>
    <t>BIG CREEK HYDRO PROJECT PSP</t>
  </si>
  <si>
    <t>BIGCRK_7_DAM7</t>
  </si>
  <si>
    <t>DAM 7 AT BIG CREEK (FISHWATER GEN)</t>
  </si>
  <si>
    <t>MAMMOTH POOL RESERVOIR (FISHWATER</t>
  </si>
  <si>
    <t>BIOMAS_1_UNIT_1</t>
  </si>
  <si>
    <t>BISHOP CREEK PLANT 2  AND  6</t>
  </si>
  <si>
    <t>BISHOP CREEK PLANT 3  AND  4</t>
  </si>
  <si>
    <t>BLACK_7_UNIT 1</t>
  </si>
  <si>
    <t>BLACK_7_UNIT_1</t>
  </si>
  <si>
    <t>JAMES B. BLACK 1</t>
  </si>
  <si>
    <t>BLACK_7_UNIT 2</t>
  </si>
  <si>
    <t>BLACK_7_UNIT_2</t>
  </si>
  <si>
    <t>JAMES B. BLACK 2</t>
  </si>
  <si>
    <t>Mountain View IV Wind</t>
  </si>
  <si>
    <t>BLACK BUTTE HYDRO</t>
  </si>
  <si>
    <t>McCoy Station</t>
  </si>
  <si>
    <t>BLM EAST Facility</t>
  </si>
  <si>
    <t>STEAM_BIOMASS</t>
  </si>
  <si>
    <t>Blythe Solar 1 Project</t>
  </si>
  <si>
    <t>ALTA POWER HOUSE</t>
  </si>
  <si>
    <t>BOGUE_1_UNITA1</t>
  </si>
  <si>
    <t>Feather River Energy Center, Unit #1</t>
  </si>
  <si>
    <t>BORDER_6_UNITA1</t>
  </si>
  <si>
    <t>CalPeak Power Border Unit 1</t>
  </si>
  <si>
    <t>NID Hydro Bowman Powerhouse</t>
  </si>
  <si>
    <t>Baker Station Hydro</t>
  </si>
  <si>
    <t>High Winds Energy Center</t>
  </si>
  <si>
    <t>NextEra Energy Montezuma Wind II</t>
  </si>
  <si>
    <t>FPL Energy Montezuma Wind</t>
  </si>
  <si>
    <t>SHILOH WIND PROJECT 2</t>
  </si>
  <si>
    <t>Shiloh III Wind Project, LLC</t>
  </si>
  <si>
    <t>Shiloh IV Wind Project</t>
  </si>
  <si>
    <t>NRG Borrego Solar One</t>
  </si>
  <si>
    <t>Coram Brodie Wind Project</t>
  </si>
  <si>
    <t>BUCKBL_2_PL1X3</t>
  </si>
  <si>
    <t>Blythe Energy Center</t>
  </si>
  <si>
    <t>CAISO_CCGT1</t>
  </si>
  <si>
    <t>Oak Flat</t>
  </si>
  <si>
    <t>BUCKCK_7_PL1X2</t>
  </si>
  <si>
    <t>BUCKS CREEK AGGREGATE</t>
  </si>
  <si>
    <t>North Palm Springs 1A</t>
  </si>
  <si>
    <t>BUCKWD_1_QF</t>
  </si>
  <si>
    <t>Wintec Energy, Ltd.</t>
  </si>
  <si>
    <t>BURNYF_2_UNIT_1</t>
  </si>
  <si>
    <t>BUTTVL_7_UNIT 1</t>
  </si>
  <si>
    <t>BUTTVL_7_UNIT_1</t>
  </si>
  <si>
    <t>BUTT VALLEY HYDRO</t>
  </si>
  <si>
    <t>CABZON_1_WINDA1</t>
  </si>
  <si>
    <t>Cabazon Wind Project</t>
  </si>
  <si>
    <t>CALFTN_2_SOLAR</t>
  </si>
  <si>
    <t>California Flats North</t>
  </si>
  <si>
    <t>CALFTS_2_CFSSR1</t>
  </si>
  <si>
    <t>Coso Navy 1</t>
  </si>
  <si>
    <t>CAMCHE_1_PL1X3</t>
  </si>
  <si>
    <t>CAMANCHE UNITS  1, 2 &amp;  3 AGGREGATE</t>
  </si>
  <si>
    <t>CAMLOT_2_SOLAR1</t>
  </si>
  <si>
    <t>Camelot</t>
  </si>
  <si>
    <t>Columbia Two</t>
  </si>
  <si>
    <t>CAMP FAR WEST HYDRO</t>
  </si>
  <si>
    <t>CARBOU_7_PL2X3</t>
  </si>
  <si>
    <t>CARIBOU PH 1 UNIT 2 &amp; 3 AGGREGATE</t>
  </si>
  <si>
    <t>CARBOU_7_PL4X5</t>
  </si>
  <si>
    <t>CARIBOU PH 2 UNIT 4 &amp; 5 AGGREGATE</t>
  </si>
  <si>
    <t>CARBOU_7_UNIT 1</t>
  </si>
  <si>
    <t>CARBOU_7_UNIT_1</t>
  </si>
  <si>
    <t>CARIBOU PH 1 UNIT 1</t>
  </si>
  <si>
    <t>CASTVL_2_FCELL</t>
  </si>
  <si>
    <t>Catalina Solar - Phases 1 and 2</t>
  </si>
  <si>
    <t>Catalina Solar 2</t>
  </si>
  <si>
    <t>California Valley Solar Ranch-Phase B</t>
  </si>
  <si>
    <t>California Valley Solar Ranch-Phase A</t>
  </si>
  <si>
    <t>Vasco Road</t>
  </si>
  <si>
    <t>Rancho Penasquitos Hydro Facility</t>
  </si>
  <si>
    <t>CDWR07_2_GEN</t>
  </si>
  <si>
    <t>WNDGPP_2_NSPIN</t>
  </si>
  <si>
    <t>CAISO_Pumped_Hydro</t>
  </si>
  <si>
    <t>CENTER_2_RHONDO</t>
  </si>
  <si>
    <t>MWD Rio Hondo Hydroelectric Recovery Pla</t>
  </si>
  <si>
    <t>Pico Rivera</t>
  </si>
  <si>
    <t>CENTRY_6_PL1X4</t>
  </si>
  <si>
    <t>CENTURY GENERATING PLANT (AGGREGATE)</t>
  </si>
  <si>
    <t>CHALK_1_UNIT</t>
  </si>
  <si>
    <t>CHALK CLIFF LIMITED</t>
  </si>
  <si>
    <t>CHEVMN_2_UNITS</t>
  </si>
  <si>
    <t>CAISO_CHP</t>
  </si>
  <si>
    <t>CHICPK_7_UNIT 1</t>
  </si>
  <si>
    <t>CHICPK_7_UNIT_1</t>
  </si>
  <si>
    <t>Chicago Park Powerhouse</t>
  </si>
  <si>
    <t>Sycamore Energy 1</t>
  </si>
  <si>
    <t>CT_Biomass</t>
  </si>
  <si>
    <t>Sycamore Energy 2</t>
  </si>
  <si>
    <t>CHINO_2_APEBT1</t>
  </si>
  <si>
    <t>Pomona Energy Storage</t>
  </si>
  <si>
    <t>OTHER_LESR</t>
  </si>
  <si>
    <t>CAISO_Li_Battery</t>
  </si>
  <si>
    <t>Jurupa</t>
  </si>
  <si>
    <t>SS San Antonio West LLC</t>
  </si>
  <si>
    <t>Chino RT Solar 1</t>
  </si>
  <si>
    <t>CHINO_2_SOLAR2</t>
  </si>
  <si>
    <t>Kona Solar - Terra Francesca</t>
  </si>
  <si>
    <t>CHINO_6_SMPPAP</t>
  </si>
  <si>
    <t>AltaGas Pomona Energy</t>
  </si>
  <si>
    <t>MN Milliken Genco LLC</t>
  </si>
  <si>
    <t>Chow II Biomass to Energy</t>
  </si>
  <si>
    <t>CHWCHL_1_UNIT</t>
  </si>
  <si>
    <t>CHOW 2 PEAKER PLANT</t>
  </si>
  <si>
    <t>CAISO_Reciprocating_Engine</t>
  </si>
  <si>
    <t>Cloverdale Solar I</t>
  </si>
  <si>
    <t>Clover Creek</t>
  </si>
  <si>
    <t>Lime Saddle Hydro</t>
  </si>
  <si>
    <t xml:space="preserve">Centinela Solar Energy I </t>
  </si>
  <si>
    <t>Centinels Solar Energy 2</t>
  </si>
  <si>
    <t>Centerville</t>
  </si>
  <si>
    <t>COCOPP_2_CTG1</t>
  </si>
  <si>
    <t>Marsh Landing 1</t>
  </si>
  <si>
    <t>COCOPP_2_CTG2</t>
  </si>
  <si>
    <t>Marsh Landing 2</t>
  </si>
  <si>
    <t>COCOPP_2_CTG3</t>
  </si>
  <si>
    <t>Marsh Landing 3</t>
  </si>
  <si>
    <t>COCOPP_2_CTG4</t>
  </si>
  <si>
    <t>Oakley Solar Project</t>
  </si>
  <si>
    <t>Coleman</t>
  </si>
  <si>
    <t>COLGAT_7_UNIT 1</t>
  </si>
  <si>
    <t>COLGAT_7_UNIT_1</t>
  </si>
  <si>
    <t>Colgate Powerhouse Unit 1</t>
  </si>
  <si>
    <t>COLGAT_7_UNIT 2</t>
  </si>
  <si>
    <t>COLGAT_7_UNIT_2</t>
  </si>
  <si>
    <t>Colgate Powerhouse Unit 2</t>
  </si>
  <si>
    <t>COLTON_6_AGUAM1</t>
  </si>
  <si>
    <t>AGUA MANSA UNIT 1 (CITY OF COLTON)</t>
  </si>
  <si>
    <t>COLUSA_2_PL1X3</t>
  </si>
  <si>
    <t>Colusa Generating Station</t>
  </si>
  <si>
    <t>COLVIL_7_PL1X2</t>
  </si>
  <si>
    <t>COLLIERVILLE HYDRO UNIT 1 &amp; 2 AGGREGATE</t>
  </si>
  <si>
    <t>Mammoth G1</t>
  </si>
  <si>
    <t>Mammoth G3</t>
  </si>
  <si>
    <t>LUNDY</t>
  </si>
  <si>
    <t>Dixie Valley Geo</t>
  </si>
  <si>
    <t>POOLE HYDRO PLANT 1</t>
  </si>
  <si>
    <t>RUSH CREEK</t>
  </si>
  <si>
    <t>CMS2</t>
  </si>
  <si>
    <t>Copper Mountain Solar 4</t>
  </si>
  <si>
    <t>Copper Mountain 10</t>
  </si>
  <si>
    <t>Copper Mountain 48</t>
  </si>
  <si>
    <t>CID Solar</t>
  </si>
  <si>
    <t>Master Development Corona</t>
  </si>
  <si>
    <t>CORONS_6_CLRWTR</t>
  </si>
  <si>
    <t>Clearwater Power Plant</t>
  </si>
  <si>
    <t>Ameresco San Joaquin</t>
  </si>
  <si>
    <t>Frankenheimer Power Plant</t>
  </si>
  <si>
    <t>COVERD_2_HCKHY1</t>
  </si>
  <si>
    <t>HATCHET CREEK</t>
  </si>
  <si>
    <t>HYDRO_WATER</t>
  </si>
  <si>
    <t>COVERD_2_MCKHY1</t>
  </si>
  <si>
    <t>Montgomery Creek Hydro</t>
  </si>
  <si>
    <t>COVE ROAD HYDRO QF UNITS</t>
  </si>
  <si>
    <t>COVERD_2_RCKHY1</t>
  </si>
  <si>
    <t>ROARING CREEK</t>
  </si>
  <si>
    <t>Cow Creek Hydro</t>
  </si>
  <si>
    <t>Ramona 1</t>
  </si>
  <si>
    <t>Ramona 2</t>
  </si>
  <si>
    <t>CRELMN_6_RAMSR3</t>
  </si>
  <si>
    <t>Ramona Solar Energy</t>
  </si>
  <si>
    <t>PARKER POWERHOUSE</t>
  </si>
  <si>
    <t>CRESTA_7_PL1X2</t>
  </si>
  <si>
    <t>CRESTA PH UNIT 1 &amp; 2 AGGREGATE</t>
  </si>
  <si>
    <t xml:space="preserve">Crane Valley </t>
  </si>
  <si>
    <t>CRNEVL_6_SJQN_2</t>
  </si>
  <si>
    <t>SAN JOAQUIN 2</t>
  </si>
  <si>
    <t>CRNEVL_6_SJQN_3</t>
  </si>
  <si>
    <t>SAN JOAQUIN 3</t>
  </si>
  <si>
    <t>Kumeyaay Wind Farm</t>
  </si>
  <si>
    <t>CSCGNR_1_UNIT 1</t>
  </si>
  <si>
    <t>CSCGNR_1_UNIT_1</t>
  </si>
  <si>
    <t>CSCGNR_1_UNIT 2</t>
  </si>
  <si>
    <t>CSCGNR_1_UNIT_2</t>
  </si>
  <si>
    <t>Csolar IV South</t>
  </si>
  <si>
    <t>Clover Flat Land Fill Gas</t>
  </si>
  <si>
    <t>SMALL QF AGGREGATION - BURNEY</t>
  </si>
  <si>
    <t>Columbia Solar Energy II</t>
  </si>
  <si>
    <t>Canal Creek Powerhouse</t>
  </si>
  <si>
    <t>Fairfield Powerhouse</t>
  </si>
  <si>
    <t>CUYAMS_6_CUYSR1</t>
  </si>
  <si>
    <t>DAIRLD_1_MD1SL1</t>
  </si>
  <si>
    <t>DAIRLD_1_MD2BM1</t>
  </si>
  <si>
    <t>DALYCT_1_FCELL</t>
  </si>
  <si>
    <t>Grasslands 3</t>
  </si>
  <si>
    <t>Grasslands 4</t>
  </si>
  <si>
    <t>MM Yolo Power LLC</t>
  </si>
  <si>
    <t>DEERCR_6_UNIT_1</t>
  </si>
  <si>
    <t>DEER CREEK</t>
  </si>
  <si>
    <t>Golden Springs Building H</t>
  </si>
  <si>
    <t>Golden Springs Building M</t>
  </si>
  <si>
    <t>Golden Springs Building C1</t>
  </si>
  <si>
    <t>Golden Solar Building D</t>
  </si>
  <si>
    <t>DELSUR_6_BSOLAR</t>
  </si>
  <si>
    <t>Central Antelope Dry Ranch B</t>
  </si>
  <si>
    <t>DELSUR_6_CREST</t>
  </si>
  <si>
    <t>DELSUR_6_CREST1</t>
  </si>
  <si>
    <t xml:space="preserve">Dry Farm Ranch B </t>
  </si>
  <si>
    <t xml:space="preserve">Summer Solar North </t>
  </si>
  <si>
    <t>DELSUR_6_SOLAR4</t>
  </si>
  <si>
    <t>DELSUR_6_SOLAR5</t>
  </si>
  <si>
    <t>DELTA_2_PL1X4</t>
  </si>
  <si>
    <t>DELTA ENERGY CENTER AGGREGATE</t>
  </si>
  <si>
    <t>SEPV 5</t>
  </si>
  <si>
    <t>SEPV8</t>
  </si>
  <si>
    <t>SEPV9</t>
  </si>
  <si>
    <t>DEVERS_2_CS2SR4</t>
  </si>
  <si>
    <t>Caliente Solar 2</t>
  </si>
  <si>
    <t>DEVERS_2_DHSPG2</t>
  </si>
  <si>
    <t>DIABLO_7_UNIT 1</t>
  </si>
  <si>
    <t>DIABLO_7_UNIT_1</t>
  </si>
  <si>
    <t>Diablo Canyon Unit 1</t>
  </si>
  <si>
    <t>CAISO_Nuclear</t>
  </si>
  <si>
    <t>DIABLO_7_UNIT 2</t>
  </si>
  <si>
    <t>DIABLO_7_UNIT_2</t>
  </si>
  <si>
    <t>Diablo Canyon Unit 2</t>
  </si>
  <si>
    <t>Dinuba Energy, Inc.</t>
  </si>
  <si>
    <t>DIXNLD_1_LNDFL</t>
  </si>
  <si>
    <t>Zero Waste Energy</t>
  </si>
  <si>
    <t>DMDVLY_1_UNITS</t>
  </si>
  <si>
    <t>DIAMOND VALLEY LAKE PUMP-GEN PLANT</t>
  </si>
  <si>
    <t>DONNLS_7_UNIT</t>
  </si>
  <si>
    <t>DOUBLC_1_UNITS</t>
  </si>
  <si>
    <t>DOUBLE "C" LIMITED</t>
  </si>
  <si>
    <t>Dracker Solar Unit 2</t>
  </si>
  <si>
    <t>DREWS_6_PL1X4</t>
  </si>
  <si>
    <t>Drews Generating Plant</t>
  </si>
  <si>
    <t>DRUM_7_PL1X2</t>
  </si>
  <si>
    <t>Drum PH 1 Units 1 &amp; 2 Aggregate</t>
  </si>
  <si>
    <t>DRUM_7_PL3X4</t>
  </si>
  <si>
    <t>Drum PH 1 Units 3 &amp; 4 Aggregate</t>
  </si>
  <si>
    <t>DRUM_7_UNIT 5</t>
  </si>
  <si>
    <t>DRUM_7_UNIT_5</t>
  </si>
  <si>
    <t>DRUM PH 2 UNIT 5</t>
  </si>
  <si>
    <t>De Sabla Hydro</t>
  </si>
  <si>
    <t>DSFLWR_2_WS2SR1</t>
  </si>
  <si>
    <t>Desert Sunlight 300</t>
  </si>
  <si>
    <t>DTCHWD_2_BT3WND</t>
  </si>
  <si>
    <t>Brookfield Tehachapi 3</t>
  </si>
  <si>
    <t>DTCHWD_2_BT4WND</t>
  </si>
  <si>
    <t>Brookfield Tehachapi 4</t>
  </si>
  <si>
    <t>DUANE_1_PL1X3</t>
  </si>
  <si>
    <t>DONALD VON RAESFELD POWER PROJECT</t>
  </si>
  <si>
    <t>DUTCH1_7_UNIT_1</t>
  </si>
  <si>
    <t>DUTCH FLAT 1 PH</t>
  </si>
  <si>
    <t>DUTCH2_7_UNIT_1</t>
  </si>
  <si>
    <t>DUTCH FLAT 2 PH</t>
  </si>
  <si>
    <t>DVLCYN_1_UNITS</t>
  </si>
  <si>
    <t>DEVIL CANYON HYDRO UNITS 1-4 AGGREGATE</t>
  </si>
  <si>
    <t>EASTWD_7_UNIT</t>
  </si>
  <si>
    <t>EE K Solar 1</t>
  </si>
  <si>
    <t>ELCAJN_6_DRGEN1</t>
  </si>
  <si>
    <t>ELCAJN_6_DRGEN2</t>
  </si>
  <si>
    <t>ELCAJN_6_EB1BT1</t>
  </si>
  <si>
    <t>Eastern BESS 1</t>
  </si>
  <si>
    <t>ELCAJN_6_LM6K</t>
  </si>
  <si>
    <t>ELCAJN_6_UNITA1</t>
  </si>
  <si>
    <t>Cuyamaca Peak Energy Plant</t>
  </si>
  <si>
    <t>ELDORO_7_UNIT_1</t>
  </si>
  <si>
    <t>El Dorado Unit 1</t>
  </si>
  <si>
    <t>ELDORO_7_UNIT 2</t>
  </si>
  <si>
    <t>ELDORO_7_UNIT_2</t>
  </si>
  <si>
    <t>El Dorado Unit 2</t>
  </si>
  <si>
    <t>ELECTR_7_PL1X3</t>
  </si>
  <si>
    <t>ELECTRA PH UNIT 1 &amp; 2 AGGREGATE</t>
  </si>
  <si>
    <t>STONEY GORGE HYDRO AGGREGATE</t>
  </si>
  <si>
    <t>El Nido Biomass to Energy</t>
  </si>
  <si>
    <t>ELSEGN_2_UN1011</t>
  </si>
  <si>
    <t>El Segundo Energy Center 5/6</t>
  </si>
  <si>
    <t>ELSEGN_2_UN2021</t>
  </si>
  <si>
    <t>El Segundo Energy Center 7/8</t>
  </si>
  <si>
    <t>ENCINA_7_EA2</t>
  </si>
  <si>
    <t>ENCINA_7_EA3</t>
  </si>
  <si>
    <t>ENCINA_7_EA4</t>
  </si>
  <si>
    <t>ENCINA_7_EA5</t>
  </si>
  <si>
    <t>ENCINA_7_GT1</t>
  </si>
  <si>
    <t>ESJ Wind Energy</t>
  </si>
  <si>
    <t>Cameron Ridge</t>
  </si>
  <si>
    <t>Ridgetop I</t>
  </si>
  <si>
    <t>ESCNDO_6_EB1BT1</t>
  </si>
  <si>
    <t>Escondido BESS 1</t>
  </si>
  <si>
    <t>ESCNDO_6_EB2BT2</t>
  </si>
  <si>
    <t>Escondido BESS 2</t>
  </si>
  <si>
    <t>ESCNDO_6_EB3BT3</t>
  </si>
  <si>
    <t>Escondido BESS 3</t>
  </si>
  <si>
    <t>ESCNDO_6_PL1X2</t>
  </si>
  <si>
    <t>ESCNDO_6_UNITB1</t>
  </si>
  <si>
    <t>CalPeak Power Enterprise Unit 1</t>
  </si>
  <si>
    <t>ESCO_6_GLMQF</t>
  </si>
  <si>
    <t>Goal Line Cogen</t>
  </si>
  <si>
    <t>Neal Road Landfill Generating Facility</t>
  </si>
  <si>
    <t>Champagne</t>
  </si>
  <si>
    <t>FONTANALYTLE CREEK POWERHOUSE P</t>
  </si>
  <si>
    <t>SPVP010 Fontana RT Solar</t>
  </si>
  <si>
    <t>SPVP015</t>
  </si>
  <si>
    <t>SPVP017</t>
  </si>
  <si>
    <t>SPVP018 Fontana RT Solar</t>
  </si>
  <si>
    <t>SPVP023 Fontana RT Solar</t>
  </si>
  <si>
    <t>SPVP026</t>
  </si>
  <si>
    <t>SPVP027</t>
  </si>
  <si>
    <t>ETIWND_2_SOLAR1</t>
  </si>
  <si>
    <t>Dedeaux Ontario</t>
  </si>
  <si>
    <t>Rochester</t>
  </si>
  <si>
    <t>ETIWND_2_UNIT1</t>
  </si>
  <si>
    <t>ETIWANDA RECOVERY HYDRO</t>
  </si>
  <si>
    <t>EXCHEC_7_UNIT 1</t>
  </si>
  <si>
    <t>EXCHEC_7_UNIT_1</t>
  </si>
  <si>
    <t>FAIRHAVEN POWER CO.</t>
  </si>
  <si>
    <t>DIABLO WINDS</t>
  </si>
  <si>
    <t>FLOWD_2_RT2WD2</t>
  </si>
  <si>
    <t>Ridgetop 2</t>
  </si>
  <si>
    <t>WIND_WIND</t>
  </si>
  <si>
    <t>Cameron Ridge 2</t>
  </si>
  <si>
    <t>FMEADO_6_HELLHL</t>
  </si>
  <si>
    <t>FRENCH MEADOWS HYDRO</t>
  </si>
  <si>
    <t>FORBST_7_UNIT 1</t>
  </si>
  <si>
    <t>FORBST_7_UNIT_1</t>
  </si>
  <si>
    <t>FORBESTOWN HYDRO</t>
  </si>
  <si>
    <t>HYPOWER, INC. (FORKS OF BUTTE)</t>
  </si>
  <si>
    <t>Corcoran 3</t>
  </si>
  <si>
    <t>FRIANT DAM</t>
  </si>
  <si>
    <t>FRITO_1_LAY</t>
  </si>
  <si>
    <t>FRNTBW_6_SOLAR1</t>
  </si>
  <si>
    <t>Frontier Solar</t>
  </si>
  <si>
    <t>FROGTN_1_UTICAA</t>
  </si>
  <si>
    <t>Angels Powerhouse</t>
  </si>
  <si>
    <t>FROGTN_1_UTICAM</t>
  </si>
  <si>
    <t>Murphys Powerhouse</t>
  </si>
  <si>
    <t>Three Forks Water Power Project</t>
  </si>
  <si>
    <t>SMALL QF AGGREGATION - ZENIA</t>
  </si>
  <si>
    <t>GALE_1_SR3SR3</t>
  </si>
  <si>
    <t>Sunray 3</t>
  </si>
  <si>
    <t>GANSO_1_WSTBM1</t>
  </si>
  <si>
    <t>Weststar Dairy Biogas</t>
  </si>
  <si>
    <t>RECIPROCATING ENGINE_BIOGAS</t>
  </si>
  <si>
    <t>Garland B</t>
  </si>
  <si>
    <t>Garland A</t>
  </si>
  <si>
    <t>North Palm Springs 4A</t>
  </si>
  <si>
    <t>Garnet Solar Power Generation Station 1</t>
  </si>
  <si>
    <t>GARNET WIND ENERGY CENTER</t>
  </si>
  <si>
    <t>GARNET_1_WINDS</t>
  </si>
  <si>
    <t>Garnet Winds Aggregation</t>
  </si>
  <si>
    <t>Wagner Wind</t>
  </si>
  <si>
    <t>GARNET_2_DIFWD1</t>
  </si>
  <si>
    <t>Difwind</t>
  </si>
  <si>
    <t>Whitewater Hydro</t>
  </si>
  <si>
    <t>Phoenix</t>
  </si>
  <si>
    <t>Karen Avenue Wind Farm</t>
  </si>
  <si>
    <t>GARNET_2_WIND3</t>
  </si>
  <si>
    <t>San Gorgonio East</t>
  </si>
  <si>
    <t>Windustries</t>
  </si>
  <si>
    <t>Eastwind</t>
  </si>
  <si>
    <t>GARNET_2_WPMWD6</t>
  </si>
  <si>
    <t>WINTEC PALM</t>
  </si>
  <si>
    <t>GASKW1_2_GW1SR1</t>
  </si>
  <si>
    <t>Gaskell West 1</t>
  </si>
  <si>
    <t>GATWAY_2_PL1X3</t>
  </si>
  <si>
    <t>GATEWAY GENERATING STATION</t>
  </si>
  <si>
    <t>Genesis Station</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</si>
  <si>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</si>
  <si>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</si>
  <si>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</si>
  <si>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</si>
  <si>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</si>
  <si>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</si>
  <si>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</si>
  <si>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</si>
  <si>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</si>
  <si>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</si>
  <si>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</si>
  <si>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</si>
  <si>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</si>
  <si>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</si>
  <si>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</si>
  <si>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</si>
  <si>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</si>
  <si>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</si>
  <si>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GIFENS_6_BUGSL1</t>
  </si>
  <si>
    <t>Burford Giffen</t>
  </si>
  <si>
    <t>GIFFEN_6_SOLAR1</t>
  </si>
  <si>
    <t>Aspiration Solar G</t>
  </si>
  <si>
    <t>GILRPP_1_PL1X2</t>
  </si>
  <si>
    <t>GILROY ENERGY CENTER UNITS 1&amp;2 AGGREGATE</t>
  </si>
  <si>
    <t>GILRPP_1_PL3X4</t>
  </si>
  <si>
    <t>GILROY ENERGY CENTER, UNIT #3</t>
  </si>
  <si>
    <t>Portal Ridge B</t>
  </si>
  <si>
    <t>Portal Ridge C</t>
  </si>
  <si>
    <t>Columbia 3</t>
  </si>
  <si>
    <t>Rio Grande</t>
  </si>
  <si>
    <t>GLNARM_7_UNIT 1</t>
  </si>
  <si>
    <t>GLNARM_7_UNIT_1</t>
  </si>
  <si>
    <t>GLEN ARM UNIT 1</t>
  </si>
  <si>
    <t>GLNARM_7_UNIT 2</t>
  </si>
  <si>
    <t>GLNARM_7_UNIT_2</t>
  </si>
  <si>
    <t>GLEN ARM UNIT 2</t>
  </si>
  <si>
    <t>GLNARM_7_UNIT_3</t>
  </si>
  <si>
    <t>GLNARM_7_UNIT 4</t>
  </si>
  <si>
    <t>GLNARM_7_UNIT_4</t>
  </si>
  <si>
    <t>GLEN ARM UNIT 4</t>
  </si>
  <si>
    <t>Antelope Power Plant</t>
  </si>
  <si>
    <t>GOLETA_6_ELLWOD</t>
  </si>
  <si>
    <t>ELLWOOD ENERGY SUPPORT FACILITY</t>
  </si>
  <si>
    <t>Johnson Canyon Landfill</t>
  </si>
  <si>
    <t>Goose Lake</t>
  </si>
  <si>
    <t>GRIDLEY MAIN TWO</t>
  </si>
  <si>
    <t>GRIZLY_1_UNIT_1</t>
  </si>
  <si>
    <t>GRIZZLY HYDRO</t>
  </si>
  <si>
    <t>GRNLF1_1_UNITS</t>
  </si>
  <si>
    <t>Greenleaf 1</t>
  </si>
  <si>
    <t>SANTA CRUZ LANDFILL GENERATING PLANT</t>
  </si>
  <si>
    <t>BIG CREEK WATER WORKS - CEDAR FLAT</t>
  </si>
  <si>
    <t>GWFPWR_1_UNITS</t>
  </si>
  <si>
    <t>HEP PEAKER PLANT UNIT 2</t>
  </si>
  <si>
    <t>GEYSERS UNITS 5 &amp; 6 AGGREGATE</t>
  </si>
  <si>
    <t>GYS7X8_7_UNITS</t>
  </si>
  <si>
    <t>GEYSERS UNITS 7 &amp; 8 AGGREGATE</t>
  </si>
  <si>
    <t>Warm Springs Hydro</t>
  </si>
  <si>
    <t>HAASPH_7_PL1X2</t>
  </si>
  <si>
    <t>HAAS PH UNIT 1 &amp; 2 AGGREGATE</t>
  </si>
  <si>
    <t>HALSEY HYDRO</t>
  </si>
  <si>
    <t xml:space="preserve">Hat Creek  #1 </t>
  </si>
  <si>
    <t>HATCR2_7_UNIT</t>
  </si>
  <si>
    <t xml:space="preserve">Hat Creek  #2  </t>
  </si>
  <si>
    <t>HATLOS_6_BWDHY1</t>
  </si>
  <si>
    <t>Bidwell Ditch</t>
  </si>
  <si>
    <t>Lost Creek 1 &amp; 2 Hydro Conversion</t>
  </si>
  <si>
    <t>Hatchet Ridge Wind Farm</t>
  </si>
  <si>
    <t>HAYPRESS HYDRO QF UNITS</t>
  </si>
  <si>
    <t>HELMPG_7_UNIT 1</t>
  </si>
  <si>
    <t>HELMPG_7_UNIT_1</t>
  </si>
  <si>
    <t>HELMPG_7_UNIT 2</t>
  </si>
  <si>
    <t>HELMPG_7_UNIT_2</t>
  </si>
  <si>
    <t>HELMPG_7_UNIT 3</t>
  </si>
  <si>
    <t>HELMPG_7_UNIT_3</t>
  </si>
  <si>
    <t>Lemoore 1</t>
  </si>
  <si>
    <t>HENRTA_6_SOLAR2</t>
  </si>
  <si>
    <t>Westside Solar Power PV1</t>
  </si>
  <si>
    <t>HENRTA_6_UNITA1</t>
  </si>
  <si>
    <t>HENRTA_6_UNITA2</t>
  </si>
  <si>
    <t>Henrietta Solar Project</t>
  </si>
  <si>
    <t>HIDSRT_2_UNITS</t>
  </si>
  <si>
    <t>HIGH DESERT POWER PROJECT AGGREGATE</t>
  </si>
  <si>
    <t>Combie South</t>
  </si>
  <si>
    <t>HIGGNS_7_QFUNTS</t>
  </si>
  <si>
    <t>HILAND_7_YOLOWD</t>
  </si>
  <si>
    <t>CLEAR LAKE UNIT 1</t>
  </si>
  <si>
    <t>HINSON_6_CARBGN</t>
  </si>
  <si>
    <t>HINSON_6_LBECH1</t>
  </si>
  <si>
    <t>Long Beach Unit 1</t>
  </si>
  <si>
    <t>HINSON_6_LBECH2</t>
  </si>
  <si>
    <t>Long Beach Unit 2</t>
  </si>
  <si>
    <t>HINSON_6_LBECH3</t>
  </si>
  <si>
    <t>Long Beach Unit 3</t>
  </si>
  <si>
    <t>HINSON_6_LBECH4</t>
  </si>
  <si>
    <t>Long Beach Unit 4</t>
  </si>
  <si>
    <t>HINSON_6_SERRGN</t>
  </si>
  <si>
    <t>HAMILTON BRANCH PH (AGGREGATE)</t>
  </si>
  <si>
    <t>HNTGBH_7_UNIT 1</t>
  </si>
  <si>
    <t>HNTGBH_7_UNIT_1</t>
  </si>
  <si>
    <t>HUNTINGTON BEACH GEN STA. UNIT 1</t>
  </si>
  <si>
    <t>HNTGBH_7_UNIT 2</t>
  </si>
  <si>
    <t>HNTGBH_7_UNIT_2</t>
  </si>
  <si>
    <t>HUNTINGTON BEACH GEN STA. UNIT 2</t>
  </si>
  <si>
    <t>HOLGAT_1_BORAX</t>
  </si>
  <si>
    <t>San Benito Smart Park</t>
  </si>
  <si>
    <t>Hollister Solar</t>
  </si>
  <si>
    <t>HUMBPP_1_UNITS3</t>
  </si>
  <si>
    <t>Humboldt Bay Generating Station 3</t>
  </si>
  <si>
    <t>HUMBPP_6_UNITS</t>
  </si>
  <si>
    <t>Humboldt Bay Generating Station 1</t>
  </si>
  <si>
    <t>HUMBSB_1_QF</t>
  </si>
  <si>
    <t>SMALL QF AGGREGATION - TRINITY</t>
  </si>
  <si>
    <t>HYTTHM_2_UNITS</t>
  </si>
  <si>
    <t>HYATT-THERMALITO PUMP-GEN (AGGREGATE)</t>
  </si>
  <si>
    <t>INDIGO_1_UNIT 1</t>
  </si>
  <si>
    <t>INDIGO_1_UNIT_1</t>
  </si>
  <si>
    <t>INDIGO PEAKER UNIT 1</t>
  </si>
  <si>
    <t>INDIGO_1_UNIT 2</t>
  </si>
  <si>
    <t>INDIGO_1_UNIT_2</t>
  </si>
  <si>
    <t>INDIGO PEAKER UNIT 2</t>
  </si>
  <si>
    <t>INDIGO_1_UNIT 3</t>
  </si>
  <si>
    <t>INDIGO_1_UNIT_3</t>
  </si>
  <si>
    <t>INDIGO PEAKER UNIT 3</t>
  </si>
  <si>
    <t>Indian Valley Hydro</t>
  </si>
  <si>
    <t>INLDEM_5_UNIT 1</t>
  </si>
  <si>
    <t>INLDEM_5_UNIT_1</t>
  </si>
  <si>
    <t>Inland Empire Energy Center, Unit 1</t>
  </si>
  <si>
    <t>INSKIP HYDRO</t>
  </si>
  <si>
    <t>CCSF Hetch_Hetchy Hydro Aggregate</t>
  </si>
  <si>
    <t>Ivanpah 1</t>
  </si>
  <si>
    <t>Ivanpah 2</t>
  </si>
  <si>
    <t>Ivanpah 3</t>
  </si>
  <si>
    <t>Silver Ridge Mount Signal</t>
  </si>
  <si>
    <t xml:space="preserve">Imperial Valley West ( Q # 608) </t>
  </si>
  <si>
    <t>JACMSR_1_JACSR1</t>
  </si>
  <si>
    <t>Jacumba Solar Farm</t>
  </si>
  <si>
    <t>North Sky River Wind Project</t>
  </si>
  <si>
    <t>Sky River</t>
  </si>
  <si>
    <t>Westlands Solar Farm PV 1</t>
  </si>
  <si>
    <t>KANAKA</t>
  </si>
  <si>
    <t>RE Kansas South</t>
  </si>
  <si>
    <t>STS HYDROPOWER LTD. (KEKAWAKA)</t>
  </si>
  <si>
    <t>KELSO_2_UNITS</t>
  </si>
  <si>
    <t>Mariposa Energy</t>
  </si>
  <si>
    <t>KELLY RIDGE HYDRO</t>
  </si>
  <si>
    <t>KERKH1_7_UNIT_1</t>
  </si>
  <si>
    <t>KERKHOFF PH 1 UNIT #1</t>
  </si>
  <si>
    <t>KERKH1_7_UNIT 3</t>
  </si>
  <si>
    <t>KERKH1_7_UNIT_3</t>
  </si>
  <si>
    <t>KERKHOFF PH 1 UNIT #3</t>
  </si>
  <si>
    <t>KERKH2_7_UNIT 1</t>
  </si>
  <si>
    <t>KERKH2_7_UNIT_1</t>
  </si>
  <si>
    <t>KERKHOFF PH 2 UNIT #1</t>
  </si>
  <si>
    <t>Fresno Solar South</t>
  </si>
  <si>
    <t>Fresno Solar West</t>
  </si>
  <si>
    <t>KERRGN_1_UNIT_1</t>
  </si>
  <si>
    <t>KERN RIVER HYDRO UNITS 1-4 AGGREGATE</t>
  </si>
  <si>
    <t>KILARC_2_UNIT_1</t>
  </si>
  <si>
    <t>KILARC HYDRO</t>
  </si>
  <si>
    <t>KINGRV_7_UNIT 1</t>
  </si>
  <si>
    <t>KINGRV_7_UNIT_1</t>
  </si>
  <si>
    <t>KINGS RIVER HYDRO UNIT 1</t>
  </si>
  <si>
    <t>KELLER CANYON LANDFILL GEN FACILICITY</t>
  </si>
  <si>
    <t>Kingsburg1</t>
  </si>
  <si>
    <t>Kingsburg2</t>
  </si>
  <si>
    <t>KNGCTY_6_UNITA1</t>
  </si>
  <si>
    <t>King City Energy Center, Unit 1</t>
  </si>
  <si>
    <t>Kent South</t>
  </si>
  <si>
    <t>KRAMER_1_KJ5SR5</t>
  </si>
  <si>
    <t>Kramer Junction 5</t>
  </si>
  <si>
    <t>STEAM_SUN</t>
  </si>
  <si>
    <t>LUZ SOLAR PARTNERS 3-7 AGGREGATE</t>
  </si>
  <si>
    <t xml:space="preserve">Kramer Junction 3 </t>
  </si>
  <si>
    <t>Kramer Junction 4</t>
  </si>
  <si>
    <t>LUZ SOLAR PARTNERS 8-9 AGGREGATE</t>
  </si>
  <si>
    <t>KERN CANYON</t>
  </si>
  <si>
    <t>LACIEN_2_VENICE</t>
  </si>
  <si>
    <t>MWD Venice Hydroelectric Recovery Plant</t>
  </si>
  <si>
    <t>LAKHDG_6_UNIT 1</t>
  </si>
  <si>
    <t>LAKHDG_6_UNIT_1</t>
  </si>
  <si>
    <t>Lake Hodges Pumped Storage-Unit1</t>
  </si>
  <si>
    <t>LAKHDG_6_UNIT 2</t>
  </si>
  <si>
    <t>LAKHDG_6_UNIT_2</t>
  </si>
  <si>
    <t>Lake Hodges Pumped Storage-Unit2</t>
  </si>
  <si>
    <t>Regulus Solar</t>
  </si>
  <si>
    <t>LAMONT_1_SOLAR2</t>
  </si>
  <si>
    <t>Redwood Solar Farm 4</t>
  </si>
  <si>
    <t>Woodmere Solar Farm</t>
  </si>
  <si>
    <t>Redcrest Solar Farm</t>
  </si>
  <si>
    <t>LAPAC_6_UNIT</t>
  </si>
  <si>
    <t>LOUISIANA PACIFIC SAMOA</t>
  </si>
  <si>
    <t>LAPLMA_2_UNIT 1</t>
  </si>
  <si>
    <t>LAPLMA_2_UNIT_1</t>
  </si>
  <si>
    <t>La Paloma Generating Plant Unit #1</t>
  </si>
  <si>
    <t>LAPLMA_2_UNIT 2</t>
  </si>
  <si>
    <t>LAPLMA_2_UNIT_2</t>
  </si>
  <si>
    <t>La Paloma Generating Plant Unit #2</t>
  </si>
  <si>
    <t>LARKSP_6_UNIT 1</t>
  </si>
  <si>
    <t>LARKSP_6_UNIT_1</t>
  </si>
  <si>
    <t>LARKSPUR PEAKER UNIT 1</t>
  </si>
  <si>
    <t>LARKSP_6_UNIT 2</t>
  </si>
  <si>
    <t>LARKSP_6_UNIT_2</t>
  </si>
  <si>
    <t>LARKSPUR PEAKER UNIT 2</t>
  </si>
  <si>
    <t>LAROA2_2_UNITA1</t>
  </si>
  <si>
    <t>LR2</t>
  </si>
  <si>
    <t>LASSEN_6_UNITS</t>
  </si>
  <si>
    <t>Honey Lake Power</t>
  </si>
  <si>
    <t>LEBECS_2_UNITS</t>
  </si>
  <si>
    <t>Pastoria Energy Facility</t>
  </si>
  <si>
    <t>LECEF_1_UNITS</t>
  </si>
  <si>
    <t>LOS ESTEROS ENERGY FACILITY AGGREGATE</t>
  </si>
  <si>
    <t>Mesa Crest</t>
  </si>
  <si>
    <t>LITLRK_6_GBCSR1</t>
  </si>
  <si>
    <t>Green Beanworks C</t>
  </si>
  <si>
    <t>Gestamp Solar 1</t>
  </si>
  <si>
    <t xml:space="preserve">Lancaster Little Rock C </t>
  </si>
  <si>
    <t>Palmdale 18</t>
  </si>
  <si>
    <t>LITLRK_6_SOLAR3</t>
  </si>
  <si>
    <t>One Ten Partners</t>
  </si>
  <si>
    <t>Little Rock Pham Solar</t>
  </si>
  <si>
    <t>LIVOAK_1_UNIT 1</t>
  </si>
  <si>
    <t>LIVOAK_1_UNIT_1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</si>
  <si>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</si>
  <si>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</si>
  <si>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</si>
  <si>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</si>
  <si>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</si>
  <si>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</si>
  <si>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</si>
  <si>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</si>
  <si>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</si>
  <si>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</si>
  <si>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Bear Creek Solar</t>
  </si>
  <si>
    <t>Kettleman Solar</t>
  </si>
  <si>
    <t>LODI25_2_UNIT 1</t>
  </si>
  <si>
    <t>LODI25_2_UNIT_1</t>
  </si>
  <si>
    <t>LODI GAS TURBINE</t>
  </si>
  <si>
    <t>LODIEC_2_PL1X2</t>
  </si>
  <si>
    <t>Lodi Energy Center</t>
  </si>
  <si>
    <t>Mill &amp; Sulphur Creek Hydro</t>
  </si>
  <si>
    <t>LOWGAP_7_QFUNTS</t>
  </si>
  <si>
    <t>Matthews Dam Hydro</t>
  </si>
  <si>
    <t>MAGUND_1_BKISR1</t>
  </si>
  <si>
    <t>Bakersfield Industrial 1</t>
  </si>
  <si>
    <t>MAGUND_1_BKSSR2</t>
  </si>
  <si>
    <t>Bakersfield Solar 1</t>
  </si>
  <si>
    <t>MALAGA_1_PL1X2</t>
  </si>
  <si>
    <t>Malaga Power Aggregate</t>
  </si>
  <si>
    <t>MALCHQ_7_UNIT_1</t>
  </si>
  <si>
    <t>MALACHA HYDRO L.P.</t>
  </si>
  <si>
    <t>MANTEC_1_ML1SR1</t>
  </si>
  <si>
    <t>Manteca  Land 1</t>
  </si>
  <si>
    <t>Manzana Wind</t>
  </si>
  <si>
    <t>Maricopa West Solar PV</t>
  </si>
  <si>
    <t>Sunset Reservoir - North Basin</t>
  </si>
  <si>
    <t>MCARTH_6_FRIVRB</t>
  </si>
  <si>
    <t>Fall River Mills Project B</t>
  </si>
  <si>
    <t>SMALL QF AGGREGATION - FRESNO</t>
  </si>
  <si>
    <t>MCSWAN_6_UNITS</t>
  </si>
  <si>
    <t>MC SWAIN HYDRO</t>
  </si>
  <si>
    <t>MDFKRL_2_PROJCT</t>
  </si>
  <si>
    <t>MIDDLE FORK AND RALSTON PSP</t>
  </si>
  <si>
    <t>CalRENEW - 1(A)</t>
  </si>
  <si>
    <t>MENDOTA BIOMASS POWER</t>
  </si>
  <si>
    <t>Mission Solar</t>
  </si>
  <si>
    <t>Merced Solar</t>
  </si>
  <si>
    <t>Windland Refresh 2</t>
  </si>
  <si>
    <t>Windland Refresh 1</t>
  </si>
  <si>
    <t>CELLC 7.5 MW Tehachapi Project</t>
  </si>
  <si>
    <t>MIRLOM_2_CORONA</t>
  </si>
  <si>
    <t>MWD Corona Hydroelectric Recovery Plant</t>
  </si>
  <si>
    <t>MIRLOM_2_LNDFL</t>
  </si>
  <si>
    <t>Milliken Landfill Solar</t>
  </si>
  <si>
    <t>MIRLOM_2_MLBBTA</t>
  </si>
  <si>
    <t>Mira Loma BESS A</t>
  </si>
  <si>
    <t>MIRLOM_2_MLBBTB</t>
  </si>
  <si>
    <t>Mira Loma BESS B</t>
  </si>
  <si>
    <t>Ontario RT Solar</t>
  </si>
  <si>
    <t>SPVP032</t>
  </si>
  <si>
    <t>SPVP033</t>
  </si>
  <si>
    <t>MIRLOM_2_TEMESC</t>
  </si>
  <si>
    <t>MWD Temescal Hydroelectric Recovery Plan</t>
  </si>
  <si>
    <t>MIRLOM_6_PEAKER</t>
  </si>
  <si>
    <t>Mira Loma Peaker</t>
  </si>
  <si>
    <t>MIRLOM_7_MWDLKM</t>
  </si>
  <si>
    <t>Lake Mathews Hydroelectric Recovery Plan</t>
  </si>
  <si>
    <t>MKTRCK_1_UNIT 1</t>
  </si>
  <si>
    <t>MKTRCK_1_UNIT_1</t>
  </si>
  <si>
    <t>MCKITTRICK LIMITED</t>
  </si>
  <si>
    <t>MNDALY_6_MCGRTH</t>
  </si>
  <si>
    <t>McGrath Beach Peaker</t>
  </si>
  <si>
    <t>North Star Solar 1</t>
  </si>
  <si>
    <t xml:space="preserve">Citizen Solar B </t>
  </si>
  <si>
    <t>MOJAVE_1_SIPHON</t>
  </si>
  <si>
    <t>MOJAVE SIPHON POWER PLANT</t>
  </si>
  <si>
    <t>Mojave West</t>
  </si>
  <si>
    <t>MONLTH_6_BATTRY</t>
  </si>
  <si>
    <t>BOREL HYDRO UNITS 1-3 AGGREGATE</t>
  </si>
  <si>
    <t>MONLTS_2_MONWD4</t>
  </si>
  <si>
    <t>Monolith 4</t>
  </si>
  <si>
    <t>MONLTS_2_MONWD5</t>
  </si>
  <si>
    <t>Monolith 5</t>
  </si>
  <si>
    <t>MONLTS_2_MONWD6</t>
  </si>
  <si>
    <t>Monolith 6</t>
  </si>
  <si>
    <t>MONLTS_2_MONWD7</t>
  </si>
  <si>
    <t>Monolith 7</t>
  </si>
  <si>
    <t>MONTICELLO HYDRO AGGREGATE</t>
  </si>
  <si>
    <t>Calabasas Gas-to-Energy Facility</t>
  </si>
  <si>
    <t>MORWD_6_QF</t>
  </si>
  <si>
    <t>MOSSLD_2_PSP1</t>
  </si>
  <si>
    <t>MOSS LANDING POWER BLOCK 1</t>
  </si>
  <si>
    <t>MOSSLD_2_PSP2</t>
  </si>
  <si>
    <t>MOSS LANDING POWER BLOCK 2</t>
  </si>
  <si>
    <t>MRCHNT_2_PL1X3</t>
  </si>
  <si>
    <t>Desert Star Energy Center</t>
  </si>
  <si>
    <t>MRGT_6_MEF2</t>
  </si>
  <si>
    <t>Miramar Energy Facility II</t>
  </si>
  <si>
    <t>MRGT_6_MMAREF</t>
  </si>
  <si>
    <t>Miramar Energy Facility</t>
  </si>
  <si>
    <t>Morelos Solar</t>
  </si>
  <si>
    <t>MIRAMAR LANDFILL</t>
  </si>
  <si>
    <t>MSOLAR_2_SOLAR2</t>
  </si>
  <si>
    <t>SMALL QF AGGREGATION - SAN DIEGO</t>
  </si>
  <si>
    <t>CAISO_Unknown</t>
  </si>
  <si>
    <t>MTWIND_1_UNIT_1</t>
  </si>
  <si>
    <t>Mountain View Power Project I</t>
  </si>
  <si>
    <t>MTWIND_1_UNIT 2</t>
  </si>
  <si>
    <t>MTWIND_1_UNIT_2</t>
  </si>
  <si>
    <t>Mountain View Power Project II</t>
  </si>
  <si>
    <t>MTWIND_1_UNIT_3</t>
  </si>
  <si>
    <t>Mountain View Power Project III</t>
  </si>
  <si>
    <t>NARROWS PH 1 UNIT</t>
  </si>
  <si>
    <t>NAROW2_2_UNIT</t>
  </si>
  <si>
    <t>Narrows Powerhouse Unit 2</t>
  </si>
  <si>
    <t>NAVYII_2_UNITS</t>
  </si>
  <si>
    <t>COSO POWER DEVELOPER (NAVY II) AGGREGATE</t>
  </si>
  <si>
    <t>NCPA GEO PLANT 1 UNIT 1</t>
  </si>
  <si>
    <t>NCPA_7_GP1UN2</t>
  </si>
  <si>
    <t>NCPA GEO PLANT 1 UNIT 2</t>
  </si>
  <si>
    <t>NCPA GEO PLANT 2 UNIT 3</t>
  </si>
  <si>
    <t>NCPA_7_GP2UN4</t>
  </si>
  <si>
    <t>NCPA GEO PLANT 2 UNIT 4</t>
  </si>
  <si>
    <t>Alpine Solar</t>
  </si>
  <si>
    <t>NHOGAN_6_UNITS</t>
  </si>
  <si>
    <t>NEW HOGAN PH AGGREGATE</t>
  </si>
  <si>
    <t>NOVATO_6_LNDFL</t>
  </si>
  <si>
    <t>Redwood Renewable Energy</t>
  </si>
  <si>
    <t>NWCSTL_7_UNIT_1</t>
  </si>
  <si>
    <t>NEWCASTLE HYDRO</t>
  </si>
  <si>
    <t>NZWIND_2_WDSTR5</t>
  </si>
  <si>
    <t>Windstream 6111</t>
  </si>
  <si>
    <t>Wind Resource I</t>
  </si>
  <si>
    <t>NZWIND_6_WDSTR</t>
  </si>
  <si>
    <t>Windstream 39</t>
  </si>
  <si>
    <t>Windstream 6040</t>
  </si>
  <si>
    <t>Windstream 6041</t>
  </si>
  <si>
    <t>Windstream 6042</t>
  </si>
  <si>
    <t>OAK C_1_EBMUD</t>
  </si>
  <si>
    <t>OAK_C_1_EBMUD</t>
  </si>
  <si>
    <t>MWWTP PGS 1 - ENGINES</t>
  </si>
  <si>
    <t>OAK C_7_UNIT 1</t>
  </si>
  <si>
    <t>OAK_C_7_UNIT_1</t>
  </si>
  <si>
    <t>OAKLAND STATION C GT UNIT 1</t>
  </si>
  <si>
    <t>OAK C_7_UNIT 2</t>
  </si>
  <si>
    <t>OAK_C_7_UNIT_2</t>
  </si>
  <si>
    <t>OAKLAND STATION C GT UNIT 2</t>
  </si>
  <si>
    <t>OAK C_7_UNIT 3</t>
  </si>
  <si>
    <t>OAK_C_7_UNIT_3</t>
  </si>
  <si>
    <t>OAKLAND STATION C GT UNIT 3</t>
  </si>
  <si>
    <t>OAK_L_1_GTG1</t>
  </si>
  <si>
    <t>MWWTP PGS 2 - Turbine</t>
  </si>
  <si>
    <t>COMBUSTION TURBINE_BIOGAS</t>
  </si>
  <si>
    <t>OAKWD_6_QF</t>
  </si>
  <si>
    <t>Zephyr Park</t>
  </si>
  <si>
    <t>OASIS_6_CREST</t>
  </si>
  <si>
    <t>OASIS_6_GBDSR4</t>
  </si>
  <si>
    <t>Green Beanworks D</t>
  </si>
  <si>
    <t>Morgan Lancaster I</t>
  </si>
  <si>
    <t>Oasis Solar</t>
  </si>
  <si>
    <t>OASIS_6_SOLAR3</t>
  </si>
  <si>
    <t>Soccer Center</t>
  </si>
  <si>
    <t>Ocotillo Wind Energy Facility</t>
  </si>
  <si>
    <t>OGROVE_6_PL1X2</t>
  </si>
  <si>
    <t>Orange Grove</t>
  </si>
  <si>
    <t>OILFLD_7_QFUNTS</t>
  </si>
  <si>
    <t>Nacimiento Hydroelectric Plant</t>
  </si>
  <si>
    <t>Bidart Old River 1</t>
  </si>
  <si>
    <t>OLDRIV_6_CESDBM</t>
  </si>
  <si>
    <t>Ces Dairy Biogas</t>
  </si>
  <si>
    <t>OLDRIV_6_LKVBM1</t>
  </si>
  <si>
    <t>Lakeview Dairy Biogas</t>
  </si>
  <si>
    <t>Old River One</t>
  </si>
  <si>
    <t>OLINDA_2_COYCRK</t>
  </si>
  <si>
    <t xml:space="preserve">MWD Coyote Creek Hydroelectric Recovery </t>
  </si>
  <si>
    <t>Brea Power II</t>
  </si>
  <si>
    <t>COMBINED CYCLE_BIOGAS</t>
  </si>
  <si>
    <t>CC_Biogas</t>
  </si>
  <si>
    <t>OLINDA_7_BLKSND</t>
  </si>
  <si>
    <t>BlackSand Generating Facility</t>
  </si>
  <si>
    <t>COMBUSTION TURBINE_WASTE TO POWER</t>
  </si>
  <si>
    <t>OLINDA_7_LNDFIL</t>
  </si>
  <si>
    <t>White River Solar</t>
  </si>
  <si>
    <t>White River West</t>
  </si>
  <si>
    <t>OLSEN POWER PARTNERS</t>
  </si>
  <si>
    <t>OMAR_2_UNIT 1</t>
  </si>
  <si>
    <t>OMAR_2_UNIT_1</t>
  </si>
  <si>
    <t>KERN RIVER COGENERATION CO. UNIT 1</t>
  </si>
  <si>
    <t>OMAR_2_UNIT 2</t>
  </si>
  <si>
    <t>OMAR_2_UNIT_2</t>
  </si>
  <si>
    <t>KERN RIVER COGENERATION CO. UNIT 2</t>
  </si>
  <si>
    <t>OMAR_2_UNIT 3</t>
  </si>
  <si>
    <t>OMAR_2_UNIT_3</t>
  </si>
  <si>
    <t>KERN RIVER COGENERATION CO. UNIT 3</t>
  </si>
  <si>
    <t>OMAR_2_UNIT 4</t>
  </si>
  <si>
    <t>OMAR_2_UNIT_4</t>
  </si>
  <si>
    <t>ONLLPP_6_UNITS</t>
  </si>
  <si>
    <t>O'NEILL PUMP-GEN (AGGREGATE)</t>
  </si>
  <si>
    <t>ORLND_6_HIGHLI</t>
  </si>
  <si>
    <t>High Line Canal Hydro</t>
  </si>
  <si>
    <t>ORLND_6_SOLAR1</t>
  </si>
  <si>
    <t>Enerparc California 2</t>
  </si>
  <si>
    <t>ORMOND_7_UNIT 1</t>
  </si>
  <si>
    <t>ORMOND_7_UNIT_1</t>
  </si>
  <si>
    <t>ORMOND BEACH GEN STA. UNIT 1</t>
  </si>
  <si>
    <t>ORMOND_7_UNIT 2</t>
  </si>
  <si>
    <t>ORMOND_7_UNIT_2</t>
  </si>
  <si>
    <t>ORMOND BEACH GEN STA. UNIT 2</t>
  </si>
  <si>
    <t>Oro Loma Solar 1</t>
  </si>
  <si>
    <t>Oro Loma Solar 2</t>
  </si>
  <si>
    <t>ORTGA_6_ME1SL1</t>
  </si>
  <si>
    <t>Merced 1</t>
  </si>
  <si>
    <t>Otay 5</t>
  </si>
  <si>
    <t>Otay 6</t>
  </si>
  <si>
    <t>OTAY_6_PL1X2</t>
  </si>
  <si>
    <t>Chula Vista Energy Center, LLC</t>
  </si>
  <si>
    <t>OTAY LANDFILL UNITS AGGREGATE</t>
  </si>
  <si>
    <t>OTMESA_2_PL1X3</t>
  </si>
  <si>
    <t>OTAY MESA ENERGY CENTER</t>
  </si>
  <si>
    <t>OXBOW_6_DRUM</t>
  </si>
  <si>
    <t>OXBOW HYDRO</t>
  </si>
  <si>
    <t>Ox Mountain Landfill Generating Plant</t>
  </si>
  <si>
    <t>Humboldt Redwood</t>
  </si>
  <si>
    <t>ONTARIO/SIERRA HYDRO PSP</t>
  </si>
  <si>
    <t>Kona Solar - Rancho DC #1</t>
  </si>
  <si>
    <t>PADUA_6_MWDSDM</t>
  </si>
  <si>
    <t>San Dimas Hydroelectric Recovery Plant</t>
  </si>
  <si>
    <t>San Dimas Wash Hydro</t>
  </si>
  <si>
    <t>Paige Solar</t>
  </si>
  <si>
    <t>PALALT_7_COBUG</t>
  </si>
  <si>
    <t>Cooperatively Owned Back Up Generator</t>
  </si>
  <si>
    <t>PALOMR_2_PL1X3</t>
  </si>
  <si>
    <t>Palomar Energy Center</t>
  </si>
  <si>
    <t>Covanta Delano, Inc.</t>
  </si>
  <si>
    <t>PARDEB_6_UNITS</t>
  </si>
  <si>
    <t>Pardee Power House</t>
  </si>
  <si>
    <t>G2 Energy Hay Road Power Plant</t>
  </si>
  <si>
    <t>Potrero Hills Energy Producers</t>
  </si>
  <si>
    <t>Sonora 1</t>
  </si>
  <si>
    <t>PHOENIX PH</t>
  </si>
  <si>
    <t>PINFLT_7_UNITS</t>
  </si>
  <si>
    <t>PINE FLAT HYDRO AGGREGATE</t>
  </si>
  <si>
    <t>PIOPIC_2_CTG1</t>
  </si>
  <si>
    <t>PIOPIC_2_CTG2</t>
  </si>
  <si>
    <t>PIOPIC_2_CTG3</t>
  </si>
  <si>
    <t>PIT1_6_FRIVRA</t>
  </si>
  <si>
    <t>Fall River Mills Project A</t>
  </si>
  <si>
    <t>PIT1_7_UNIT 1</t>
  </si>
  <si>
    <t>PIT1_7_UNIT_1</t>
  </si>
  <si>
    <t>PIT PH 1 UNIT 1</t>
  </si>
  <si>
    <t>PIT1_7_UNIT 2</t>
  </si>
  <si>
    <t>PIT1_7_UNIT_2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</si>
  <si>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</si>
  <si>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</si>
  <si>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</si>
  <si>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</si>
  <si>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</si>
  <si>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</si>
  <si>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</si>
  <si>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</si>
  <si>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</si>
  <si>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PIT6_7_UNIT 1</t>
  </si>
  <si>
    <t>PIT6_7_UNIT_1</t>
  </si>
  <si>
    <t>PIT PH 6 UNIT 1</t>
  </si>
  <si>
    <t>PIT6_7_UNIT 2</t>
  </si>
  <si>
    <t>PIT6_7_UNIT_2</t>
  </si>
  <si>
    <t>PIT PH 6 UNIT 2</t>
  </si>
  <si>
    <t>PIT7_7_UNIT 1</t>
  </si>
  <si>
    <t>PIT7_7_UNIT_1</t>
  </si>
  <si>
    <t>PIT PH 7 UNIT 1</t>
  </si>
  <si>
    <t>PIT7_7_UNIT 2</t>
  </si>
  <si>
    <t>PIT7_7_UNIT_2</t>
  </si>
  <si>
    <t>PIT PH 7 UNIT 2</t>
  </si>
  <si>
    <t>PIUTE_6_GNBSR1</t>
  </si>
  <si>
    <t>Chili Bar Hydro</t>
  </si>
  <si>
    <t xml:space="preserve">Western Antelope Blue Sky Ranch A </t>
  </si>
  <si>
    <t xml:space="preserve">North Lancaster Ranch </t>
  </si>
  <si>
    <t>Sierra Solar Greenworks LLC</t>
  </si>
  <si>
    <t>Central Antelope Dry Ranch C</t>
  </si>
  <si>
    <t>Lincoln Landfill Power Plant</t>
  </si>
  <si>
    <t>Rio Bravo Solar 2</t>
  </si>
  <si>
    <t>Pumpjack Solar I</t>
  </si>
  <si>
    <t>Rio Bravo Solar 1</t>
  </si>
  <si>
    <t>PNCHEG_2_PL1X4</t>
  </si>
  <si>
    <t>PANOCHE ENERGY CENTER (Aggregated)</t>
  </si>
  <si>
    <t>PNCHPP_1_PL1X2</t>
  </si>
  <si>
    <t>Midway Peaking Aggregate</t>
  </si>
  <si>
    <t>PNCHVS_2_SOLAR</t>
  </si>
  <si>
    <t>PNCHVS_2_SOLARB</t>
  </si>
  <si>
    <t>PNOCHE_1_PL1X2</t>
  </si>
  <si>
    <t>Panoche Peaker</t>
  </si>
  <si>
    <t>PNOCHE_1_UNITA1</t>
  </si>
  <si>
    <t>CalPeak Power Panoche Unit 1</t>
  </si>
  <si>
    <t>POEPH_7_UNIT 1</t>
  </si>
  <si>
    <t>POEPH_7_UNIT_1</t>
  </si>
  <si>
    <t>POE HYDRO UNIT 1</t>
  </si>
  <si>
    <t>POEPH_7_UNIT 2</t>
  </si>
  <si>
    <t>POEPH_7_UNIT_2</t>
  </si>
  <si>
    <t>POE HYDRO UNIT 2</t>
  </si>
  <si>
    <t>POTTER_6_UNITS</t>
  </si>
  <si>
    <t>Potter Valley</t>
  </si>
  <si>
    <t>POTTER_7_VECINO</t>
  </si>
  <si>
    <t>Vecino Vineyards LLC</t>
  </si>
  <si>
    <t>PRCTVY_1_MIGBT1</t>
  </si>
  <si>
    <t>Silver State South</t>
  </si>
  <si>
    <t>PTLOMA_6_NTCQF</t>
  </si>
  <si>
    <t>NTC/MCRD COGENERATION</t>
  </si>
  <si>
    <t>CT_Unknown</t>
  </si>
  <si>
    <t>Putah Creek Solar Farm</t>
  </si>
  <si>
    <t>PACIFIC WEST 1 WIND GENERATION</t>
  </si>
  <si>
    <t>RCKCRK_7_UNIT 1</t>
  </si>
  <si>
    <t>RCKCRK_7_UNIT_1</t>
  </si>
  <si>
    <t>ROCK CREEK HYDRO UNIT 1</t>
  </si>
  <si>
    <t>RCKCRK_7_UNIT_2</t>
  </si>
  <si>
    <t>ROCK CREEK HYDRO UNIT 2</t>
  </si>
  <si>
    <t>RDWAY_1_CREST</t>
  </si>
  <si>
    <t>RECTOR_2_CREST</t>
  </si>
  <si>
    <t>RECTOR_2_KAWEAH</t>
  </si>
  <si>
    <t>KAWEAH PH 2 &amp; 3 PSP AGGREGATE</t>
  </si>
  <si>
    <t>RECTOR_2_KAWH_1</t>
  </si>
  <si>
    <t>KAWEAH PH 1 UNIT 1</t>
  </si>
  <si>
    <t>RECTOR_2_TFDBM1</t>
  </si>
  <si>
    <t>RECTOR_7_TULARE</t>
  </si>
  <si>
    <t xml:space="preserve">MM Tulare </t>
  </si>
  <si>
    <t>REDBLF_6_UNIT</t>
  </si>
  <si>
    <t>RED BLUFF PEAKER PLANT</t>
  </si>
  <si>
    <t>REDMAN_2_SOLAR</t>
  </si>
  <si>
    <t>Lancaster East Avenue F</t>
  </si>
  <si>
    <t>REDMAN_6_AVSSR1</t>
  </si>
  <si>
    <t>Antelope Valley Solar</t>
  </si>
  <si>
    <t>REDOND_7_UNIT 5</t>
  </si>
  <si>
    <t>REDOND_7_UNIT_5</t>
  </si>
  <si>
    <t>REDONDO GEN STA. UNIT 5</t>
  </si>
  <si>
    <t>REDOND_7_UNIT 6</t>
  </si>
  <si>
    <t>REDOND_7_UNIT_6</t>
  </si>
  <si>
    <t>REDONDO GEN STA. UNIT 6</t>
  </si>
  <si>
    <t>REDOND_7_UNIT 7</t>
  </si>
  <si>
    <t>REDOND_7_UNIT_7</t>
  </si>
  <si>
    <t>REDONDO GEN STA. UNIT 7</t>
  </si>
  <si>
    <t>REDOND_7_UNIT 8</t>
  </si>
  <si>
    <t>REDOND_7_UNIT_8</t>
  </si>
  <si>
    <t>REDONDO GEN STA. UNIT 8</t>
  </si>
  <si>
    <t>Terzian</t>
  </si>
  <si>
    <t>RENWD_1_QF</t>
  </si>
  <si>
    <t>Puente Hills GTE Facility Phase II</t>
  </si>
  <si>
    <t>RICHMN_1_CHVSR2</t>
  </si>
  <si>
    <t>Chevron 8.5</t>
  </si>
  <si>
    <t>RICHMN_1_SOLAR</t>
  </si>
  <si>
    <t>Chevron 2</t>
  </si>
  <si>
    <t>BAY ENVIRONMENTAL (NOVE POWER)</t>
  </si>
  <si>
    <t>RIOBRV_6_UNIT_1</t>
  </si>
  <si>
    <t>KERN HYDRO (OLCESE)</t>
  </si>
  <si>
    <t>SMALL QF AGGREGATION - GRASS VALLEY</t>
  </si>
  <si>
    <t>RNDMTN_2_SLSPHY1</t>
  </si>
  <si>
    <t>Silver Springs</t>
  </si>
  <si>
    <t>ROLLIN_6_UNIT</t>
  </si>
  <si>
    <t>ROLLINS HYDRO</t>
  </si>
  <si>
    <t>Pacific Wind - Phase 1</t>
  </si>
  <si>
    <t>Lancaster B</t>
  </si>
  <si>
    <t>Rosamond One</t>
  </si>
  <si>
    <t>Rosamond Two</t>
  </si>
  <si>
    <t>Rising Tree 2</t>
  </si>
  <si>
    <t>RUSCTY_2_UNITS</t>
  </si>
  <si>
    <t>Russell City Energy Center</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</si>
  <si>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</si>
  <si>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</si>
  <si>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</si>
  <si>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</si>
  <si>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</si>
  <si>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</si>
  <si>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</si>
  <si>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</si>
  <si>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</si>
  <si>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</si>
  <si>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RVSIDE_6_SPRING</t>
  </si>
  <si>
    <t>SPRINGS GENERATION PROJECT AGGREGATE</t>
  </si>
  <si>
    <t>SALTSP_7_UNITS</t>
  </si>
  <si>
    <t>SALT SPRINGS HYDRO AGGREGATE</t>
  </si>
  <si>
    <t>Mojave Solar</t>
  </si>
  <si>
    <t>Cold Canyon</t>
  </si>
  <si>
    <t>SANTFG_7_UNITS</t>
  </si>
  <si>
    <t>GEYSERS CALISTOGA AGGREGATE</t>
  </si>
  <si>
    <t>SANTGO_2_LNDFL1</t>
  </si>
  <si>
    <t>Bowerman Power</t>
  </si>
  <si>
    <t>SANTGO_2_MABBT1</t>
  </si>
  <si>
    <t>Millikan Avenue BESS</t>
  </si>
  <si>
    <t>SANWD_1_QF</t>
  </si>
  <si>
    <t>Toland Landfill gas to Energy Project</t>
  </si>
  <si>
    <t>SAUGUS_6_CREST</t>
  </si>
  <si>
    <t>SAUGUS_6_MWDFTH</t>
  </si>
  <si>
    <t>Foothill Hydroelectric Recovery Plant</t>
  </si>
  <si>
    <t>Chiquita Canyon Landfill Fac</t>
  </si>
  <si>
    <t>MM Lopez Energy</t>
  </si>
  <si>
    <t>SBERDO_2_PSP3</t>
  </si>
  <si>
    <t>SBERDO_7_CT3A</t>
  </si>
  <si>
    <t>SBERDO_2_PSP4</t>
  </si>
  <si>
    <t>SBERDO_7_CT4B</t>
  </si>
  <si>
    <t>Redlands RT Solar</t>
  </si>
  <si>
    <t>SPVP005 Redlands RT Solar</t>
  </si>
  <si>
    <t>SPVP007 Redlands RT Solar</t>
  </si>
  <si>
    <t>SPVP011</t>
  </si>
  <si>
    <t>SPVP013</t>
  </si>
  <si>
    <t>SPVP016 Redlands RT Solar</t>
  </si>
  <si>
    <t>SPVP048</t>
  </si>
  <si>
    <t>SANTA ANA PSP</t>
  </si>
  <si>
    <t>MILL CREEK PSP</t>
  </si>
  <si>
    <t>SEGS_1_SR2SL2</t>
  </si>
  <si>
    <t>Sunray 2</t>
  </si>
  <si>
    <t>SENTNL_2_CTG1</t>
  </si>
  <si>
    <t>SENTNL_2_CTG2</t>
  </si>
  <si>
    <t>SENTNL_2_CTG3</t>
  </si>
  <si>
    <t>SENTNL_2_CTG4</t>
  </si>
  <si>
    <t>SENTNL_2_CTG5</t>
  </si>
  <si>
    <t>SENTNL_2_CTG6</t>
  </si>
  <si>
    <t>SENTNL_2_CTG7</t>
  </si>
  <si>
    <t>SENTNL_2_CTG8</t>
  </si>
  <si>
    <t>SGREGY_6_SANGER</t>
  </si>
  <si>
    <t>Algonquin Power Sanger 2</t>
  </si>
  <si>
    <t>SHUTLE_6_CREST</t>
  </si>
  <si>
    <t>Santa Maria II LFG Power Plant</t>
  </si>
  <si>
    <t>South Kern Solar PV Plant</t>
  </si>
  <si>
    <t>SKIC Solar</t>
  </si>
  <si>
    <t>SLRMS3_2_SRMSR1</t>
  </si>
  <si>
    <t>SILVER RIDGE MOUNT SIGNAL 3</t>
  </si>
  <si>
    <t>Quinto Solar PV Project</t>
  </si>
  <si>
    <t>Solar Star 1</t>
  </si>
  <si>
    <t>Solar Star 2</t>
  </si>
  <si>
    <t>SLUISP_2_UNITS</t>
  </si>
  <si>
    <t>SAN LUIS (GIANELLI) PUMP-GEN (AGGREGATE)</t>
  </si>
  <si>
    <t>SLYCRK_1_UNIT 1</t>
  </si>
  <si>
    <t>SLYCRK_1_UNIT_1</t>
  </si>
  <si>
    <t>SLY CREEK HYDRO</t>
  </si>
  <si>
    <t>SMUDGO_7_UNIT 1</t>
  </si>
  <si>
    <t>SMUDGO_7_UNIT_1</t>
  </si>
  <si>
    <t>SONOMA POWER PLANT</t>
  </si>
  <si>
    <t>SMYRNA_1_DL1SR1</t>
  </si>
  <si>
    <t>Delano Land 1</t>
  </si>
  <si>
    <t>SNCLRA_2_HOWLNG</t>
  </si>
  <si>
    <t>SNCLRA_2_SPRHYD</t>
  </si>
  <si>
    <t>Springville Hydroelectric Generator</t>
  </si>
  <si>
    <t>SNCLRA_6_OXGEN</t>
  </si>
  <si>
    <t>E.F. OXNARD INCORPORATED</t>
  </si>
  <si>
    <t>SNCLRA_6_PROCGN</t>
  </si>
  <si>
    <t>PROCTER  AND  GAMBLE OXNARD II</t>
  </si>
  <si>
    <t>SNDBAR_7_UNIT_1</t>
  </si>
  <si>
    <t>SANDBAR</t>
  </si>
  <si>
    <t>Sonoma County Landfill</t>
  </si>
  <si>
    <t>SOUTH HYDRO</t>
  </si>
  <si>
    <t>SPAULD_6_UNIT_3</t>
  </si>
  <si>
    <t>SPAULDING HYDRO PH 3 UNIT</t>
  </si>
  <si>
    <t>SPAULD_6_UNIT12</t>
  </si>
  <si>
    <t>SPAULDING HYDRO PH 1 &amp; 2 AGGREGATE</t>
  </si>
  <si>
    <t>SPBURN_2_UNIT_1</t>
  </si>
  <si>
    <t>SPI_LI_2_UNIT_1</t>
  </si>
  <si>
    <t>SPICER_1_UNITS</t>
  </si>
  <si>
    <t>SPICER HYDRO UNITS 1-3 AGGREGATE</t>
  </si>
  <si>
    <t>SPRGAP_1_UNIT_1</t>
  </si>
  <si>
    <t>SPRING GAP HYDRO</t>
  </si>
  <si>
    <t>SPRGVL_2_CREST</t>
  </si>
  <si>
    <t>TULE RIVER HYDRO PLANT (PG&amp;E)</t>
  </si>
  <si>
    <t>TULE RIVER HYDRO PLANT (SCE)</t>
  </si>
  <si>
    <t>STANIS_7_UNIT 1</t>
  </si>
  <si>
    <t>STANIS_7_UNIT_1</t>
  </si>
  <si>
    <t>STANISLAUS HYDRO</t>
  </si>
  <si>
    <t>STIGCT_2_LODI</t>
  </si>
  <si>
    <t>LODI STIG UNIT</t>
  </si>
  <si>
    <t>Covanta Stanislaus</t>
  </si>
  <si>
    <t>STOILS_1_UNITS</t>
  </si>
  <si>
    <t>STOILS_1_UNIT 2</t>
  </si>
  <si>
    <t>Madera Chowchilla 2</t>
  </si>
  <si>
    <t>Madera Chowchilla 3</t>
  </si>
  <si>
    <t>Madera Chowchilla 4</t>
  </si>
  <si>
    <t>Madera Canal Site 980</t>
  </si>
  <si>
    <t>STROUD_6_WWHSR1</t>
  </si>
  <si>
    <t>Winter Wheat Solar Farm</t>
  </si>
  <si>
    <t>SUMWHT_6_SWSSR1</t>
  </si>
  <si>
    <t>SUNRIS_2_PL1X3</t>
  </si>
  <si>
    <t>Sunrise Power Project AGGREGATE II</t>
  </si>
  <si>
    <t>Sunshine Gas Producers</t>
  </si>
  <si>
    <t>SWIFT_1_NAS</t>
  </si>
  <si>
    <t>SYCAMR_2_UNIT 2</t>
  </si>
  <si>
    <t>SYCAMR_2_UNIT_2</t>
  </si>
  <si>
    <t>Sycamore Cogeneration Unit 2</t>
  </si>
  <si>
    <t>SYCAMR_2_UNIT 3</t>
  </si>
  <si>
    <t>SYCAMR_2_UNIT_3</t>
  </si>
  <si>
    <t>SYCAMR_2_UNIT 4</t>
  </si>
  <si>
    <t>SYCAMR_2_UNIT_4</t>
  </si>
  <si>
    <t>Sycamore Cogeneration Unit 4</t>
  </si>
  <si>
    <t>Sun Harvest Solar</t>
  </si>
  <si>
    <t>TANHIL_6_SOLART</t>
  </si>
  <si>
    <t>Berry Cogen 18</t>
  </si>
  <si>
    <t>SMALL QF AGGREGATION - PARADISE</t>
  </si>
  <si>
    <t>TEHAPI_2_WIND1</t>
  </si>
  <si>
    <t>Wind Wall Monolith 1</t>
  </si>
  <si>
    <t>TEHAPI_2_WIND2</t>
  </si>
  <si>
    <t>Wind Wall Monolith 2</t>
  </si>
  <si>
    <t>TERMEX_2_PL1X3</t>
  </si>
  <si>
    <t>TDM</t>
  </si>
  <si>
    <t>TIGRCK_7_UNITS</t>
  </si>
  <si>
    <t>TIGER CREEK HYDRO AGGREGATE</t>
  </si>
  <si>
    <t>Bear Creek Hydroelectric Project</t>
  </si>
  <si>
    <t>Vintner Solar</t>
  </si>
  <si>
    <t>TOAD TOWN</t>
  </si>
  <si>
    <t>Topaz Solar Farms</t>
  </si>
  <si>
    <t>TRNQLT_2_SOLAR</t>
  </si>
  <si>
    <t>Tranquillity</t>
  </si>
  <si>
    <t>TULEWD_1_TULWD1</t>
  </si>
  <si>
    <t>TULLCK_7_UNITS</t>
  </si>
  <si>
    <t>Tullock Hydro</t>
  </si>
  <si>
    <t>ABEC Bidart-Stockale #1</t>
  </si>
  <si>
    <t>Nickel 1 ("NLH1")</t>
  </si>
  <si>
    <t>Coronal Lost Hills</t>
  </si>
  <si>
    <t>TX_ELK_6_SOLAR1</t>
  </si>
  <si>
    <t>Castor</t>
  </si>
  <si>
    <t>TXMCKT_6_UNIT</t>
  </si>
  <si>
    <t>UKIAH LAKE MENDOCINO HYDRO</t>
  </si>
  <si>
    <t>ULTPCH_1_UNIT_1</t>
  </si>
  <si>
    <t>Pacific Ultrapower Chinese Station</t>
  </si>
  <si>
    <t>ULTPFR_1_UNIT_1</t>
  </si>
  <si>
    <t>UNVRSY_1_UNIT 1</t>
  </si>
  <si>
    <t>UNVRSY_1_UNIT_1</t>
  </si>
  <si>
    <t>USWND2_1_WIND3</t>
  </si>
  <si>
    <t>Golden Hills C</t>
  </si>
  <si>
    <t>USWND4_2_UNIT2</t>
  </si>
  <si>
    <t>Altamont Landfill Gas to Energy</t>
  </si>
  <si>
    <t>SOLANO WIND FARM</t>
  </si>
  <si>
    <t>Solano Wind Project Phase 3</t>
  </si>
  <si>
    <t>Vasco Wind</t>
  </si>
  <si>
    <t>VACADX_1_NAS</t>
  </si>
  <si>
    <t>VACA-DIXON BATTERY</t>
  </si>
  <si>
    <t>VACADX_1_SOLAR</t>
  </si>
  <si>
    <t>VACADX_1_UNITA1</t>
  </si>
  <si>
    <t>CalPeak Power Vaca Dixon Unit 1</t>
  </si>
  <si>
    <t>MWD Perris Hydroelectric Recovery Plant</t>
  </si>
  <si>
    <t>VALLEY_5_REDMTN</t>
  </si>
  <si>
    <t xml:space="preserve">MWD Red Mountain Hydroelectric Recovery </t>
  </si>
  <si>
    <t>SPVP044</t>
  </si>
  <si>
    <t>VALLEY_5_SOLAR1</t>
  </si>
  <si>
    <t>Kona Solar - Meridian #1</t>
  </si>
  <si>
    <t>AP North Lake Solar</t>
  </si>
  <si>
    <t>VEAVST_1_SOLAR</t>
  </si>
  <si>
    <t>Community Solar</t>
  </si>
  <si>
    <t>Vega Solar</t>
  </si>
  <si>
    <t>VENWD_1_WIND1</t>
  </si>
  <si>
    <t>Windpark Unlimited 1</t>
  </si>
  <si>
    <t>VENWD_1_WIND2</t>
  </si>
  <si>
    <t>Windpark Unlimited 2</t>
  </si>
  <si>
    <t>VENWD_1_WIND3</t>
  </si>
  <si>
    <t>Painted Hills Windpark</t>
  </si>
  <si>
    <t>VERNON_6_GONZL1</t>
  </si>
  <si>
    <t>H. Gonzales Unit #1</t>
  </si>
  <si>
    <t>VERNON_6_GONZL2</t>
  </si>
  <si>
    <t>H. Gonzales Unit #2</t>
  </si>
  <si>
    <t>VERNON_6_MALBRG</t>
  </si>
  <si>
    <t>VESTAL_2_KERN</t>
  </si>
  <si>
    <t>KERN RIVER PH 3 UNITS 1 &amp; 2 AGGREGATE</t>
  </si>
  <si>
    <t>SPVP042 Porterville Solar</t>
  </si>
  <si>
    <t>NICOLIS</t>
  </si>
  <si>
    <t>TROPICO</t>
  </si>
  <si>
    <t>VESTAL_2_UNIT1</t>
  </si>
  <si>
    <t>VESTAL_2_WELLHD</t>
  </si>
  <si>
    <t>Wellhead Power Delano</t>
  </si>
  <si>
    <t>VESTAL QFS</t>
  </si>
  <si>
    <t>VICTOR_1_CREST</t>
  </si>
  <si>
    <t>Lone Valley Solar Park 1</t>
  </si>
  <si>
    <t>Lone Valley Solar Park 2</t>
  </si>
  <si>
    <t>Sunedison - Hesperia</t>
  </si>
  <si>
    <t>Victor Phelan Solar One</t>
  </si>
  <si>
    <t>Alamo Solar</t>
  </si>
  <si>
    <t xml:space="preserve">Victor Dry Farm Ranch A </t>
  </si>
  <si>
    <t xml:space="preserve">Victor Dry Farm Ranch B </t>
  </si>
  <si>
    <t>VILLPK_2_VALLYV</t>
  </si>
  <si>
    <t>MWD Valley View Hydroelectric Recovery P</t>
  </si>
  <si>
    <t>VILLPK_6_MWDYOR</t>
  </si>
  <si>
    <t>Yorba Linda Hydroelectric Recovery Plant</t>
  </si>
  <si>
    <t>VINCENT QFS</t>
  </si>
  <si>
    <t>Oasis Power Plant</t>
  </si>
  <si>
    <t>Rialto RT Solar</t>
  </si>
  <si>
    <t>SPVP028</t>
  </si>
  <si>
    <t>Cole Grade</t>
  </si>
  <si>
    <t>VLCNTR_6_VCSLR1</t>
  </si>
  <si>
    <t>Valley Center 1</t>
  </si>
  <si>
    <t>Valley Center 2</t>
  </si>
  <si>
    <t>Woodward Power Plant</t>
  </si>
  <si>
    <t>VOLTA_2_UNIT_1</t>
  </si>
  <si>
    <t>VOLTA HYDRO UNIT 1</t>
  </si>
  <si>
    <t>VOLTA_2_UNIT_2</t>
  </si>
  <si>
    <t>Volta Hydro Unit 2</t>
  </si>
  <si>
    <t>VOLTA_6_BAILCK</t>
  </si>
  <si>
    <t>Bailey Creek Ranch</t>
  </si>
  <si>
    <t>Digger Creek Ranch Hydro</t>
  </si>
  <si>
    <t>VSTAES_6_VESBT1</t>
  </si>
  <si>
    <t>WALCRK_2_CTG1</t>
  </si>
  <si>
    <t>WALCRK_2_CTG2</t>
  </si>
  <si>
    <t>WALCRK_2_CTG3</t>
  </si>
  <si>
    <t>WALCRK_2_CTG4</t>
  </si>
  <si>
    <t>WALCRK_2_CTG5</t>
  </si>
  <si>
    <t>Industry MetroLink PV 1</t>
  </si>
  <si>
    <t>Puente Hills</t>
  </si>
  <si>
    <t>MM West Covina - ST Unit</t>
  </si>
  <si>
    <t>Steam_Biogas</t>
  </si>
  <si>
    <t>WARNE_2_UNIT</t>
  </si>
  <si>
    <t>WARNE HYDRO AGGREGATE</t>
  </si>
  <si>
    <t>Corcoran Solar</t>
  </si>
  <si>
    <t>Corcoran 2</t>
  </si>
  <si>
    <t>WDLEAF_7_UNIT 1</t>
  </si>
  <si>
    <t>WDLEAF_7_UNIT_1</t>
  </si>
  <si>
    <t>WOODLEAF HYDRO</t>
  </si>
  <si>
    <t>Forward</t>
  </si>
  <si>
    <t>West Point Hydro Plant</t>
  </si>
  <si>
    <t>Joya Del Sol</t>
  </si>
  <si>
    <t>G2 ENERGY, OSTROM ROAD LLC</t>
  </si>
  <si>
    <t>WHITNY_6_SOLAR</t>
  </si>
  <si>
    <t>Whitney Point Solar</t>
  </si>
  <si>
    <t>Whitewater Hill Wind Project</t>
  </si>
  <si>
    <t>WISE_1_UNIT_1</t>
  </si>
  <si>
    <t>Wise Hydro Unit 1</t>
  </si>
  <si>
    <t>WISE_1_UNIT 2</t>
  </si>
  <si>
    <t>WISE_1_UNIT_2</t>
  </si>
  <si>
    <t>WISE HYDRO UNIT 2</t>
  </si>
  <si>
    <t>WISHON_6_UNITS</t>
  </si>
  <si>
    <t>Wishon/San Joaquin  #1-A AGGREGATE</t>
  </si>
  <si>
    <t>WISTRA_2_WRSSR1</t>
  </si>
  <si>
    <t>Wistaria Ranch Solar</t>
  </si>
  <si>
    <t>Wildwood Solar I</t>
  </si>
  <si>
    <t>Wildwood Solar 2</t>
  </si>
  <si>
    <t>WNDMAS_2_UNIT_1</t>
  </si>
  <si>
    <t>BUENA VISTA ENERGY, LLC</t>
  </si>
  <si>
    <t>Windstar</t>
  </si>
  <si>
    <t>WOLFSK_1_UNITA1</t>
  </si>
  <si>
    <t>Wolfskill Energy Center</t>
  </si>
  <si>
    <t>WOODWR_1_HYDRO</t>
  </si>
  <si>
    <t>Quinten Luallen</t>
  </si>
  <si>
    <t>WRGHTP_7_AMENGY</t>
  </si>
  <si>
    <t>SMALL QF AGGREGATION - LOS BANOS</t>
  </si>
  <si>
    <t>WSENGY_1_UNIT_1</t>
  </si>
  <si>
    <t>YUBACT_1_SUNSWT</t>
  </si>
  <si>
    <t>YUBA CITY COGEN</t>
  </si>
  <si>
    <t>YUBACT_6_UNITA1</t>
  </si>
  <si>
    <t>Yuba City Energy Center (Calpine)</t>
  </si>
  <si>
    <t>ZOND WINDSYSTEMS INC.</t>
  </si>
  <si>
    <t>CAPMAD_1_UNIT 1</t>
  </si>
  <si>
    <t>CAPMAD_1_UNIT_1</t>
  </si>
  <si>
    <t>SONOMA_1_PN5SR1</t>
  </si>
  <si>
    <t>THMENG_1_UNIT_1</t>
  </si>
  <si>
    <t>WALNUT_7_WCOVCT</t>
  </si>
  <si>
    <t>AGCANA_X_HOOVER</t>
  </si>
  <si>
    <t>Hoover Power Plant</t>
  </si>
  <si>
    <t>SG Alhambra</t>
  </si>
  <si>
    <t>Seville Solar One</t>
  </si>
  <si>
    <t>SG Arkansas</t>
  </si>
  <si>
    <t>Arlington Valley Solar Energy II</t>
  </si>
  <si>
    <t>BCTSYS_5_PWXDYN</t>
  </si>
  <si>
    <t>CAISOImports_None</t>
  </si>
  <si>
    <t>BEJNLS_5_BV2SCEDYN</t>
  </si>
  <si>
    <t>Broadview 2</t>
  </si>
  <si>
    <t>BEKWJS_5_BV1SCEDYN</t>
  </si>
  <si>
    <t>Broadview 1</t>
  </si>
  <si>
    <t>Calipatria Solar Farm</t>
  </si>
  <si>
    <t>ELCABO_5_ECWSCEDYN</t>
  </si>
  <si>
    <t>El Cabo Wind</t>
  </si>
  <si>
    <t>MALIN_5_BPADYN</t>
  </si>
  <si>
    <t>MALIN_5_GCPDDYN</t>
  </si>
  <si>
    <t>Grant County Hydro Facilities</t>
  </si>
  <si>
    <t>MALIN_5_IBERDR</t>
  </si>
  <si>
    <t>Iberdrola Centroid Sytem Resource</t>
  </si>
  <si>
    <t>MALIN_5_INHRED</t>
  </si>
  <si>
    <t>CSF Columbia Gorge</t>
  </si>
  <si>
    <t>MALIN_5_INHRPG</t>
  </si>
  <si>
    <t>BIGLOW CANYON</t>
  </si>
  <si>
    <t>MIDWY3_2_MDSSR1</t>
  </si>
  <si>
    <t>Midway South Solar Farm</t>
  </si>
  <si>
    <t>MIDWYS_2_MIDSL1</t>
  </si>
  <si>
    <t>Midway Solar Farm</t>
  </si>
  <si>
    <t>MILFRD_7_PASADENA</t>
  </si>
  <si>
    <t>Milford I</t>
  </si>
  <si>
    <t>RAMON_2_SCEDYN</t>
  </si>
  <si>
    <t>OTHER_GEOTHERMAL</t>
  </si>
  <si>
    <t>SCEHOV_2_HOOVER</t>
  </si>
  <si>
    <t>Hydro_Water</t>
  </si>
  <si>
    <t>SG Sorrento</t>
  </si>
  <si>
    <t>WSNR_2_CVPDYN</t>
  </si>
  <si>
    <t>Central Valley 1</t>
  </si>
  <si>
    <t>WSNR_2_TESLADYN</t>
  </si>
  <si>
    <t>Central Valley Tesla</t>
  </si>
  <si>
    <t>WSNR_5_TRCYDYN</t>
  </si>
  <si>
    <t>Central Valley Tracy</t>
  </si>
  <si>
    <t>Base_battery_PGE_Valley_dur_4_unit_1</t>
  </si>
  <si>
    <t>Base_battery_PGE_Valley_dur_4</t>
  </si>
  <si>
    <t>cpuc_storage_data_request</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</si>
  <si>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</si>
  <si>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</si>
  <si>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</si>
  <si>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</si>
  <si>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</si>
  <si>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</si>
  <si>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</si>
  <si>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</si>
  <si>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</si>
  <si>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</si>
  <si>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</si>
  <si>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</si>
  <si>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</si>
  <si>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</si>
  <si>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</si>
  <si>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</si>
  <si>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</si>
  <si>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</si>
  <si>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</si>
  <si>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</si>
  <si>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</si>
  <si>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</si>
  <si>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</si>
  <si>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</si>
  <si>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</si>
  <si>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</si>
  <si>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</si>
  <si>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</si>
  <si>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</si>
  <si>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</si>
  <si>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</si>
  <si>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</si>
  <si>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</si>
  <si>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</si>
  <si>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</si>
  <si>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</si>
  <si>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</si>
  <si>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</si>
  <si>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</si>
  <si>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</si>
  <si>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</si>
  <si>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</si>
  <si>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</si>
  <si>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</si>
  <si>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</si>
  <si>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</si>
  <si>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</si>
  <si>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</si>
  <si>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</si>
  <si>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</si>
  <si>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</si>
  <si>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</si>
  <si>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</si>
  <si>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</si>
  <si>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</si>
  <si>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</si>
  <si>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</si>
  <si>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</si>
  <si>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</si>
  <si>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</si>
  <si>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</si>
  <si>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</si>
  <si>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</si>
  <si>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</si>
  <si>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</si>
  <si>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</si>
  <si>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</si>
  <si>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</si>
  <si>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</si>
  <si>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</si>
  <si>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</si>
  <si>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</si>
  <si>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</si>
  <si>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</si>
  <si>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</si>
  <si>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</si>
  <si>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</si>
  <si>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</si>
  <si>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</si>
  <si>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</si>
  <si>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</si>
  <si>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</si>
  <si>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</si>
  <si>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</si>
  <si>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</si>
  <si>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</si>
  <si>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Palo Verde 3</t>
  </si>
  <si>
    <t>Palo_Verde_3</t>
  </si>
  <si>
    <t>BARRE QFS</t>
  </si>
  <si>
    <t>CHEVCO_6_UNIT 1</t>
  </si>
  <si>
    <t>CHEVCO_6_UNIT_1</t>
  </si>
  <si>
    <t>CHEVRON USA (COALINGA)</t>
  </si>
  <si>
    <t>CHEVCO_6_UNIT 2</t>
  </si>
  <si>
    <t>CHEVCO_6_UNIT_2</t>
  </si>
  <si>
    <t>AERA ENERGY LLC. (COALINGA)</t>
  </si>
  <si>
    <t>CHEVCY_1_UNIT</t>
  </si>
  <si>
    <t>CHEVRON USA (CYMRIC)</t>
  </si>
  <si>
    <t>CSCCOG_1_UNIT 1</t>
  </si>
  <si>
    <t>CSCCOG_1_UNIT_1</t>
  </si>
  <si>
    <t>SANTA CLARA CO-GEN</t>
  </si>
  <si>
    <t>GOLETA_6_GAVOTA</t>
  </si>
  <si>
    <t>Point Arguello Pipeline Company</t>
  </si>
  <si>
    <t>IGNACO_1_QF</t>
  </si>
  <si>
    <t>SMALL QF AGGREGATION - VALLEJO/DINSMORE</t>
  </si>
  <si>
    <t>LAWRNC_7_SUNYVL</t>
  </si>
  <si>
    <t>City of Sunnyvale Unit 1 and 2</t>
  </si>
  <si>
    <t>MOSSLD_1_QF</t>
  </si>
  <si>
    <t>SMALL QF AGGREGATION - SANTA CRUZ</t>
  </si>
  <si>
    <t>OLINDA QFS</t>
  </si>
  <si>
    <t>OROVIL_6_UNIT</t>
  </si>
  <si>
    <t>Oroville Cogeneration, LP</t>
  </si>
  <si>
    <t>SAMPSN_6_KELCO1</t>
  </si>
  <si>
    <t>KELCO QUALIFYING FACILITY</t>
  </si>
  <si>
    <t>TENGEN_2_PL1X2</t>
  </si>
  <si>
    <t>Berry Petroleum Placerita, Unit 1</t>
  </si>
  <si>
    <t>SMALL QF AGGREGATION - STOCKTON</t>
  </si>
  <si>
    <t>UNCHEM_1_UNIT</t>
  </si>
  <si>
    <t>CONTRA COSTA CARBON PLANT</t>
  </si>
  <si>
    <t>METEC_2_PL1X3</t>
  </si>
  <si>
    <t>Metcalf Energy Center Unit 3</t>
  </si>
  <si>
    <t>CALPIN_1_AGNEW</t>
  </si>
  <si>
    <t>Agnews Power Plant</t>
  </si>
  <si>
    <t>SCHLTE_1_PL1X3</t>
  </si>
  <si>
    <t>Tracy Combined Cycle Plant</t>
  </si>
  <si>
    <t>SMPRIP_1_SMPSON</t>
  </si>
  <si>
    <t>Ripon Cogeneration Unit 1</t>
  </si>
  <si>
    <t>Boardman</t>
  </si>
  <si>
    <t>Boardman-1</t>
  </si>
  <si>
    <t>CartyGenStaCC2-Total</t>
  </si>
  <si>
    <t>CartyGenStaCC2_Total</t>
  </si>
  <si>
    <t>Nucla 1-4</t>
  </si>
  <si>
    <t>Nucla_1_4</t>
  </si>
  <si>
    <t>Nucla 1|Nucla 2|Nucla 3|Nucla ST4</t>
  </si>
  <si>
    <t>AlamitosCC-Total</t>
  </si>
  <si>
    <t>AlamitosCC_Total</t>
  </si>
  <si>
    <t>AlamitosCC-OTC replacement</t>
  </si>
  <si>
    <t>HuntBeachCC-Total</t>
  </si>
  <si>
    <t>HuntBeachCC_Total</t>
  </si>
  <si>
    <t>HuntingtonBeachCC-OTC replacement</t>
  </si>
  <si>
    <t>GLNARM_2_UNIT 5</t>
  </si>
  <si>
    <t>GLNARM_2_UNIT_5</t>
  </si>
  <si>
    <t>Glenarm Turbine 5</t>
  </si>
  <si>
    <t>COMBINED CYCLE_NATURAL GAS</t>
  </si>
  <si>
    <t>CARLS1_2_CARCT1</t>
  </si>
  <si>
    <t>CARLS1_2_CTG7</t>
  </si>
  <si>
    <t>COMBUSTION TURBINE_NATURAL GAS</t>
  </si>
  <si>
    <t>CARLS2_1_CARCT1</t>
  </si>
  <si>
    <t>CENTER_2_TECNG1</t>
  </si>
  <si>
    <t>TECHNICAST</t>
  </si>
  <si>
    <t>RECIPROCATING ENGINE_NATURAL GAS</t>
  </si>
  <si>
    <t>MLPTAS_7_QFUNTS</t>
  </si>
  <si>
    <t>MURRAY_6_UNIT</t>
  </si>
  <si>
    <t>Grossmont Hospital</t>
  </si>
  <si>
    <t>NEWARK_1_QF</t>
  </si>
  <si>
    <t>NEWARK 1 QF</t>
  </si>
  <si>
    <t>PSWEET_7_QFUNTS</t>
  </si>
  <si>
    <t>SNCLRA_2_UNIT</t>
  </si>
  <si>
    <t>Channel Islands Power</t>
  </si>
  <si>
    <t>NIMTG_6_NICOGN</t>
  </si>
  <si>
    <t>NORTH ISLAND COGEN</t>
  </si>
  <si>
    <t>PLMSSR_6_HISIER</t>
  </si>
  <si>
    <t>High Sierra Cogeneration Aggregate</t>
  </si>
  <si>
    <t>Marina Land Fill Gas</t>
  </si>
  <si>
    <t>SANITR_6_UNITS</t>
  </si>
  <si>
    <t>LACSD CARSON WATER POLLUTION AGGREGATE</t>
  </si>
  <si>
    <t>PVERDE_5_SCEDYN</t>
  </si>
  <si>
    <t>CHEVCD_6_UNIT</t>
  </si>
  <si>
    <t>CHEVRON USA (TAFT/CADET)</t>
  </si>
  <si>
    <t>CHINO QFS</t>
  </si>
  <si>
    <t>CLRMTK_1_QF</t>
  </si>
  <si>
    <t>SMALL QF AGGREGATION - OAKLAND</t>
  </si>
  <si>
    <t>Castroville QF Aggregate</t>
  </si>
  <si>
    <t>CUMMNG_6_SUNCT1</t>
  </si>
  <si>
    <t>SunSelect 1</t>
  </si>
  <si>
    <t>DEXZEL_1_UNIT</t>
  </si>
  <si>
    <t>Western Power and Steam Cogeneration</t>
  </si>
  <si>
    <t>DISCOV_1_CHEVRN</t>
  </si>
  <si>
    <t>CHEVRON USA (EASTRIDGE)</t>
  </si>
  <si>
    <t>ELLIS_2_QF</t>
  </si>
  <si>
    <t>ELLIS QFS</t>
  </si>
  <si>
    <t>FELLOW_7_QFUNTS</t>
  </si>
  <si>
    <t>Fellow QF Aggregate</t>
  </si>
  <si>
    <t>GOLETA QFS</t>
  </si>
  <si>
    <t>GRNLF2_1_UNIT</t>
  </si>
  <si>
    <t>GREENLEAF II COGEN</t>
  </si>
  <si>
    <t>LAGBEL_6_QF</t>
  </si>
  <si>
    <t>LAGUNA BELL QFS</t>
  </si>
  <si>
    <t>MESAP_1_QF</t>
  </si>
  <si>
    <t>SMALL QF AGGREGATION - SAN LUIS OBISPO</t>
  </si>
  <si>
    <t>MESA QFS</t>
  </si>
  <si>
    <t>MISSIX_1_QF</t>
  </si>
  <si>
    <t>SMALL QF AGGREGATION - SAB FRABCUSCI</t>
  </si>
  <si>
    <t>MOORPARK QFS</t>
  </si>
  <si>
    <t>PADUA QFS</t>
  </si>
  <si>
    <t>PTLOMA_6_NTCCGN</t>
  </si>
  <si>
    <t>AEI MCRD STEAM TURBINE</t>
  </si>
  <si>
    <t>SNCLRA_2_UNIT1</t>
  </si>
  <si>
    <t>New Indy Oxnard</t>
  </si>
  <si>
    <t>SANTA CLARA QFS</t>
  </si>
  <si>
    <t>SPRINGVILLE QFS</t>
  </si>
  <si>
    <t>SRINTL_6_UNIT</t>
  </si>
  <si>
    <t>SRI INTERNATIONAL</t>
  </si>
  <si>
    <t>STAUFF_1_UNIT</t>
  </si>
  <si>
    <t>RHODIA INC. (RHONE-POULENC)</t>
  </si>
  <si>
    <t>VEDDER_1_SEKERN</t>
  </si>
  <si>
    <t>TEXACO EXPLORATION &amp; PROD (SE KERN RIVER</t>
  </si>
  <si>
    <t>VISTA_2_FCELL</t>
  </si>
  <si>
    <t>CSUSB fuel cell</t>
  </si>
  <si>
    <t>OTHER_NATURAL GAS</t>
  </si>
  <si>
    <t>VISTA QFS</t>
  </si>
  <si>
    <t>LAPLMA_2_UNIT 3</t>
  </si>
  <si>
    <t>LAPLMA_2_UNIT_3</t>
  </si>
  <si>
    <t>LAPLMA_2_UNIT 4</t>
  </si>
  <si>
    <t>LAPLMA_2_UNIT_4</t>
  </si>
  <si>
    <t>CENTER_6_PEAKER</t>
  </si>
  <si>
    <t>Center Peaker</t>
  </si>
  <si>
    <t>ETIWND_6_GRPLND</t>
  </si>
  <si>
    <t>Grapeland Peaker</t>
  </si>
  <si>
    <t>BASICE_2_UNITS</t>
  </si>
  <si>
    <t>CALPINE  AMERICAN  I COGEN.</t>
  </si>
  <si>
    <t>INTMNT_3_ANAHEIM</t>
  </si>
  <si>
    <t>Intermountain Power Project</t>
  </si>
  <si>
    <t>STEAM_COAL</t>
  </si>
  <si>
    <t>CAISO_Coal</t>
  </si>
  <si>
    <t>INTMNT_3_PASADENA</t>
  </si>
  <si>
    <t>INTMNT_3_RIVERSIDE</t>
  </si>
  <si>
    <t>IPPDYN</t>
  </si>
  <si>
    <t>Intermountain CC1</t>
  </si>
  <si>
    <t>Intermountain_CC1</t>
  </si>
  <si>
    <t>Intermountain Power Project Replacement CC1 (Total CC Plant)_26039</t>
  </si>
  <si>
    <t>Intermountain CC2</t>
  </si>
  <si>
    <t>Intermountain_CC2</t>
  </si>
  <si>
    <t>Intermountain Power Project Replacement CC2 (Total CC Plant)_26040</t>
  </si>
  <si>
    <t>Intermountain 1</t>
  </si>
  <si>
    <t>Intermountain_1</t>
  </si>
  <si>
    <t>Intermountain Power Project (IPP) 1</t>
  </si>
  <si>
    <t>LDWP_Coal</t>
  </si>
  <si>
    <t>Intermountain 2</t>
  </si>
  <si>
    <t>Intermountain_2</t>
  </si>
  <si>
    <t>Intermountain Power Project (IPP) 2</t>
  </si>
  <si>
    <t>DIVSON_6_NSQF</t>
  </si>
  <si>
    <t>CHINO_6_CIMGEN</t>
  </si>
  <si>
    <t>Chino Co-Generation</t>
  </si>
  <si>
    <t>RATSKE_2_NROSR1</t>
  </si>
  <si>
    <t>North_Rosamond_Solar__LLC</t>
  </si>
  <si>
    <t>VOYAGR_2_VOYWD3</t>
  </si>
  <si>
    <t>VOYAGR_2_VOYWD4</t>
  </si>
  <si>
    <t>VOYAGR_2_VOYWD2</t>
  </si>
  <si>
    <t>Desert Sunlight 250</t>
  </si>
  <si>
    <t>BIGSKY_2_BSKSR6</t>
  </si>
  <si>
    <t>Big Sky Solar 6</t>
  </si>
  <si>
    <t>BIGSKY_2_BSKSR7</t>
  </si>
  <si>
    <t>Big Sky Solar 7</t>
  </si>
  <si>
    <t>BIGSKY_2_BSKSR8</t>
  </si>
  <si>
    <t>Big Sky Solar 8</t>
  </si>
  <si>
    <t>BIGSKY_2_SOLAR3</t>
  </si>
  <si>
    <t xml:space="preserve">Big Sky Summer </t>
  </si>
  <si>
    <t>BGSKYN_2_AS2SR1</t>
  </si>
  <si>
    <t>Ducor Solar 1</t>
  </si>
  <si>
    <t>Ducor Solar 2</t>
  </si>
  <si>
    <t>Ducor Solar 3</t>
  </si>
  <si>
    <t>Ducor Solar 4</t>
  </si>
  <si>
    <t>TRNQL8_2_AMASR1</t>
  </si>
  <si>
    <t>Tranquillity 8 Amarillo</t>
  </si>
  <si>
    <t>TRNQL8_2_AZUSR1</t>
  </si>
  <si>
    <t>Tranquillity 8 Azul</t>
  </si>
  <si>
    <t>TRNQL8_2_ROJSR1</t>
  </si>
  <si>
    <t>Tranquillity 8 Rojo</t>
  </si>
  <si>
    <t>TRNQL8_2_VERSR1</t>
  </si>
  <si>
    <t>Tranquillity 8 Verde</t>
  </si>
  <si>
    <t>Longboat Solar</t>
  </si>
  <si>
    <t>SCHNDR_1_OS2BM2</t>
  </si>
  <si>
    <t>Verwey_Madera_Dairy_Digester_Genset__2</t>
  </si>
  <si>
    <t>Verwey Madera Dairy Digester Genset #2</t>
  </si>
  <si>
    <t>SYCAMR_2_UNIT 1</t>
  </si>
  <si>
    <t>SYCAMR_2_UNIT_1</t>
  </si>
  <si>
    <t>Sycamore Cogeneration Unit 1</t>
  </si>
  <si>
    <t>CONTROL QFS</t>
  </si>
  <si>
    <t>ARCOGN_2_UNITS</t>
  </si>
  <si>
    <t>CROKET_7_UNIT</t>
  </si>
  <si>
    <t>CROCKETT COGEN</t>
  </si>
  <si>
    <t>HARBGN_7_UNITS</t>
  </si>
  <si>
    <t>Harbor Cogen Unit 2</t>
  </si>
  <si>
    <t>SALIRV_2_UNIT</t>
  </si>
  <si>
    <t>RECTOR QFS</t>
  </si>
  <si>
    <t>SAUGUS QFS</t>
  </si>
  <si>
    <t>SBERDO_2_QF</t>
  </si>
  <si>
    <t>SAN BERADINO QFS</t>
  </si>
  <si>
    <t>SUNSET_2_UNITS</t>
  </si>
  <si>
    <t>MIDWAY SUNSET COGENERATION PLANT</t>
  </si>
  <si>
    <t>SEARLS_7_ARGUS</t>
  </si>
  <si>
    <t>Argus Cogeneration</t>
  </si>
  <si>
    <t>ELKHIL_2_PL1X3</t>
  </si>
  <si>
    <t>ELK HILLS STEAM TURBINE UNIT</t>
  </si>
  <si>
    <t>KINGCO_1_KINGBR</t>
  </si>
  <si>
    <t>KERNRG_1_UNITS</t>
  </si>
  <si>
    <t>KERNFT_1_UNITS</t>
  </si>
  <si>
    <t>KERN FRONT LIMITED</t>
  </si>
  <si>
    <t>GRZZLY_1_BERKLY</t>
  </si>
  <si>
    <t>GOLETA_6_EXGEN</t>
  </si>
  <si>
    <t>EXXON COMPANY USA</t>
  </si>
  <si>
    <t>GILROY_1_UNIT</t>
  </si>
  <si>
    <t>GILROY COGEN - UNIT 2</t>
  </si>
  <si>
    <t>TIDWTR_2_UNITS</t>
  </si>
  <si>
    <t>UNOCAL_1_UNITS</t>
  </si>
  <si>
    <t>TOSCO (RODEO PLANT)</t>
  </si>
  <si>
    <t>SHELRF_1_UNITS</t>
  </si>
  <si>
    <t>SHELL OIL REFINERY AGGREGATE</t>
  </si>
  <si>
    <t>SIERRA_1_UNITS</t>
  </si>
  <si>
    <t>HIGH SIERRA LIMITED</t>
  </si>
  <si>
    <t>NIMTG_6_NIQF</t>
  </si>
  <si>
    <t>SAUGUS_6_PTCHGN</t>
  </si>
  <si>
    <t>ANTELOPE QFS</t>
  </si>
  <si>
    <t>DEVERS QFS</t>
  </si>
  <si>
    <t>Palo Verde 3_LADWP_slice</t>
  </si>
  <si>
    <t>Palo_Verde_3_LADWP_slice</t>
  </si>
  <si>
    <t>LDWP_Nuclear</t>
  </si>
  <si>
    <t>BigBeau Solar</t>
  </si>
  <si>
    <t>BigBeau_Solar</t>
  </si>
  <si>
    <t>other</t>
  </si>
  <si>
    <t>RE Slate 1-2</t>
  </si>
  <si>
    <t>Slate_1_2</t>
  </si>
  <si>
    <t>RE Slate (Stanford)</t>
  </si>
  <si>
    <t>Slate_Stanford</t>
  </si>
  <si>
    <t>zone_and_type</t>
  </si>
  <si>
    <t>Other_Wind</t>
  </si>
  <si>
    <t>BANC_Small_Hydro</t>
  </si>
  <si>
    <t>LDWP_Other</t>
  </si>
  <si>
    <t>NW_Small_Hydro</t>
  </si>
  <si>
    <t>Other_Biomass</t>
  </si>
  <si>
    <t>IID_Small_Hydro</t>
  </si>
  <si>
    <t>LDWP_Small_Hydro</t>
  </si>
  <si>
    <t>LDWP_Biomass</t>
  </si>
  <si>
    <t>CAISO_Other</t>
  </si>
  <si>
    <t>BANC_Other</t>
  </si>
  <si>
    <t>resource</t>
  </si>
  <si>
    <t>relevant</t>
  </si>
  <si>
    <t>corrected_annual_energy</t>
  </si>
  <si>
    <t>in_old_list</t>
  </si>
  <si>
    <t>resolve_2018</t>
  </si>
  <si>
    <t>resolve_2019</t>
  </si>
  <si>
    <t>id_change</t>
  </si>
  <si>
    <t>updated_id</t>
  </si>
  <si>
    <t>new</t>
  </si>
  <si>
    <t>accounted_for</t>
  </si>
  <si>
    <t>blank</t>
  </si>
  <si>
    <t>research_me</t>
  </si>
  <si>
    <t>rsrc</t>
  </si>
  <si>
    <t>old</t>
  </si>
  <si>
    <t>capmax</t>
  </si>
  <si>
    <t>assigned</t>
  </si>
  <si>
    <t>status</t>
  </si>
  <si>
    <t>alternate_name</t>
  </si>
  <si>
    <t>in_baseline</t>
  </si>
  <si>
    <t>alternate_name_2</t>
  </si>
  <si>
    <t>explanation</t>
  </si>
  <si>
    <t>Antelope II Expansion https://www.caiso.com/Documents/FullNetworkModel_DB2018Q3_WorkScope.pdf</t>
  </si>
  <si>
    <t>nqc</t>
  </si>
  <si>
    <t>Imports count towards the procurement target</t>
  </si>
  <si>
    <t>All tranquility solar projects already exist</t>
  </si>
  <si>
    <t>insvdt</t>
  </si>
  <si>
    <t>Voyager Wind III is in Patrick's list</t>
  </si>
  <si>
    <t>in 2016 CAISO data</t>
  </si>
  <si>
    <t>assumed not new</t>
  </si>
  <si>
    <t>in 2016 data</t>
  </si>
  <si>
    <t>New units</t>
  </si>
  <si>
    <t>Lat</t>
  </si>
  <si>
    <t>Long</t>
  </si>
  <si>
    <t>mw</t>
  </si>
  <si>
    <t>WindPineCanyon1</t>
  </si>
  <si>
    <t>WildRoseWind10</t>
  </si>
  <si>
    <t>WildRoseWind06</t>
  </si>
  <si>
    <t>WildRoseWind02</t>
  </si>
  <si>
    <t>Western_PV1</t>
  </si>
  <si>
    <t>WALC_Q2008G33</t>
  </si>
  <si>
    <t>WALC_Q2008G32</t>
  </si>
  <si>
    <t>WALC_Q2008G29</t>
  </si>
  <si>
    <t>WALC_Q2008G12</t>
  </si>
  <si>
    <t>VERNON_7_STG3</t>
  </si>
  <si>
    <t>VERNON_7_CTG2</t>
  </si>
  <si>
    <t>VACADX_1_QF</t>
  </si>
  <si>
    <t>USWPFK_6_FRICK</t>
  </si>
  <si>
    <t>USWND2_1_UNITS</t>
  </si>
  <si>
    <t>USWND1_2_UNITS</t>
  </si>
  <si>
    <t>UASTP_II_UATP2</t>
  </si>
  <si>
    <t>UASTP_I_UATP1</t>
  </si>
  <si>
    <t>TohonoOodhm_2</t>
  </si>
  <si>
    <t>TULLCK_7_UNIT_2</t>
  </si>
  <si>
    <t>TULLCK_7_UNIT_1</t>
  </si>
  <si>
    <t>TohonoOodhm_1</t>
  </si>
  <si>
    <t>TID_Solar_1</t>
  </si>
  <si>
    <t>TEP_Warehouse_1</t>
  </si>
  <si>
    <t>TENGEN_6_UNIT_1</t>
  </si>
  <si>
    <t>TCC_1</t>
  </si>
  <si>
    <t>SWJuniorHigh1</t>
  </si>
  <si>
    <t>SpringervillePV2</t>
  </si>
  <si>
    <t>STOILS_1_UNIT_2</t>
  </si>
  <si>
    <t>STOILS_1_UNIT_1</t>
  </si>
  <si>
    <t>SpringervillePV1</t>
  </si>
  <si>
    <t>South_Hurlburt4</t>
  </si>
  <si>
    <t>South_Hurlburt3</t>
  </si>
  <si>
    <t>SolonPrairieFire</t>
  </si>
  <si>
    <t>SolonBMGS</t>
  </si>
  <si>
    <t>SolarRooftop_LA</t>
  </si>
  <si>
    <t>SolarGarden2015</t>
  </si>
  <si>
    <t>SolarGarden2014</t>
  </si>
  <si>
    <t>Solar_Voltaic_4</t>
  </si>
  <si>
    <t>Solar_Voltaic_2</t>
  </si>
  <si>
    <t>Solar_Voltaic_1</t>
  </si>
  <si>
    <t>Solar_Owens2020</t>
  </si>
  <si>
    <t>Solar_Owens2019</t>
  </si>
  <si>
    <t>Solar_Owens2018</t>
  </si>
  <si>
    <t>Solar_Owens2017</t>
  </si>
  <si>
    <t>Solar_Ormat_1</t>
  </si>
  <si>
    <t>SLSTR2_2_SOLR2B</t>
  </si>
  <si>
    <t>SLSTR2_2_SOLR2A</t>
  </si>
  <si>
    <t>SLSTR1_2_SOLR1B</t>
  </si>
  <si>
    <t>SLSTR1_2_SOLR1A</t>
  </si>
  <si>
    <t>Sky_Blue</t>
  </si>
  <si>
    <t>SGS_Solar_PV1H</t>
  </si>
  <si>
    <t>SGS_Solar_PV1G</t>
  </si>
  <si>
    <t>SEAWST_6_LAPOS</t>
  </si>
  <si>
    <t>SantaCruzHigh</t>
  </si>
  <si>
    <t>SBERDO_7_STG4</t>
  </si>
  <si>
    <t>SBERDO_7_STG3</t>
  </si>
  <si>
    <t>SBERDO_7_CT4A</t>
  </si>
  <si>
    <t>SBERDO_7_CT3B</t>
  </si>
  <si>
    <t>SANTFG_7_UNIT_2</t>
  </si>
  <si>
    <t>SANTFG_7_UNIT_1</t>
  </si>
  <si>
    <t>SANDLT_2_STGB</t>
  </si>
  <si>
    <t>SANDLT_2_STGA</t>
  </si>
  <si>
    <t>Saguaro_PV1</t>
  </si>
  <si>
    <t>Saddle_Mountain</t>
  </si>
  <si>
    <t>Roger_Road</t>
  </si>
  <si>
    <t>RVSIDE_7_SPRGU4</t>
  </si>
  <si>
    <t>RVSIDE_7_SPRGU3</t>
  </si>
  <si>
    <t>RVSIDE_7_SPRGU2</t>
  </si>
  <si>
    <t>RVSIDE_7_SPRGU1</t>
  </si>
  <si>
    <t>Ridgeline_1</t>
  </si>
  <si>
    <t>RiceSolarEnergy</t>
  </si>
  <si>
    <t>Rehnu_UASTP_1</t>
  </si>
  <si>
    <t>RE_Bagdad</t>
  </si>
  <si>
    <t>RE_Ajo_1_LLC</t>
  </si>
  <si>
    <t>Ray_Primary2</t>
  </si>
  <si>
    <t>Ray_High3</t>
  </si>
  <si>
    <t>Ray_Elementary1</t>
  </si>
  <si>
    <t>QueenCreek</t>
  </si>
  <si>
    <t>PSC_2</t>
  </si>
  <si>
    <t>PSC_1</t>
  </si>
  <si>
    <t>ProximityPV1</t>
  </si>
  <si>
    <t>Pristine_Sun_2245_Gentry_SB32</t>
  </si>
  <si>
    <t>PrescottPV1</t>
  </si>
  <si>
    <t>PrescottAirport</t>
  </si>
  <si>
    <t>Ponnequin1</t>
  </si>
  <si>
    <t>Ponnequin_8</t>
  </si>
  <si>
    <t>Ponnequin_30</t>
  </si>
  <si>
    <t>Pleasent_Valley_West_Wyoming_Wind</t>
  </si>
  <si>
    <t>Plaza_Del_Sol_1</t>
  </si>
  <si>
    <t>PINFLT_7_UNIT_2</t>
  </si>
  <si>
    <t>PALOMR_7_STG3</t>
  </si>
  <si>
    <t>PALOMR_7_CTG2</t>
  </si>
  <si>
    <t>PALOMR_7_CTG1</t>
  </si>
  <si>
    <t>Paloma_Solar</t>
  </si>
  <si>
    <t>OregonTrailWindfarm</t>
  </si>
  <si>
    <t>Ocotillo_PVM</t>
  </si>
  <si>
    <t>Ocotillo_PV2</t>
  </si>
  <si>
    <t>Ocotillo_PV1</t>
  </si>
  <si>
    <t>NorthHurlburt2</t>
  </si>
  <si>
    <t>NorthHurlburt1</t>
  </si>
  <si>
    <t>NineCanyonWind3</t>
  </si>
  <si>
    <t>NineCanyonWind2</t>
  </si>
  <si>
    <t>NHOGAN_6_UNIT_2</t>
  </si>
  <si>
    <t>NHOGAN_6_UNIT_1</t>
  </si>
  <si>
    <t>NAVYII_2_UNIT_6</t>
  </si>
  <si>
    <t>NAVYII_2_UNIT_5</t>
  </si>
  <si>
    <t>NAVYII_2_UNIT_4</t>
  </si>
  <si>
    <t>NationalBankAZ</t>
  </si>
  <si>
    <t>Mountain_View_Solar_Plant_1</t>
  </si>
  <si>
    <t>MONTPH_7_UNIT_3</t>
  </si>
  <si>
    <t>MONTPH_7_UNIT_2</t>
  </si>
  <si>
    <t>MONTPH_7_UNIT_1</t>
  </si>
  <si>
    <t>MOCCPH_7_UNIT_2</t>
  </si>
  <si>
    <t>MOCCPH_7_UNIT_1</t>
  </si>
  <si>
    <t>Merced_2_SB32</t>
  </si>
  <si>
    <t>Medicine_Bow_1</t>
  </si>
  <si>
    <t>MEANKimballWind</t>
  </si>
  <si>
    <t>Maricopa_Solar</t>
  </si>
  <si>
    <t>Luke_AFB</t>
  </si>
  <si>
    <t>LosAlamosPVSite1</t>
  </si>
  <si>
    <t>LNCSTR_6_SOLAR</t>
  </si>
  <si>
    <t>LFC_51_2_UNIT_1</t>
  </si>
  <si>
    <t>Landfill2_PPA</t>
  </si>
  <si>
    <t>Landfill1_NEDO</t>
  </si>
  <si>
    <t>Lamar_Plant_T4</t>
  </si>
  <si>
    <t>Lamar_Plant_T3</t>
  </si>
  <si>
    <t>Lamar_Plant_T2</t>
  </si>
  <si>
    <t>Lamar_Plant_T1</t>
  </si>
  <si>
    <t>La_Senita_1</t>
  </si>
  <si>
    <t>KlondikeWind2</t>
  </si>
  <si>
    <t>Kingman_Wind</t>
  </si>
  <si>
    <t>JVENTR_2_QFUNTS</t>
  </si>
  <si>
    <t>JuwiSolarInc</t>
  </si>
  <si>
    <t>IVWEST_2_SOLR1B</t>
  </si>
  <si>
    <t>IVWEST_2_SOLR1A</t>
  </si>
  <si>
    <t>INTKEP_2_KIRKW3</t>
  </si>
  <si>
    <t>INTKEP_2_KIRKW2</t>
  </si>
  <si>
    <t>INTKEP_2_KIRKW1</t>
  </si>
  <si>
    <t>INTKEP_2_HOLM_2</t>
  </si>
  <si>
    <t>INTKEP_2_HOLM_1</t>
  </si>
  <si>
    <t>Ina_Road_Waste</t>
  </si>
  <si>
    <t>Hyder_Solar_PV2</t>
  </si>
  <si>
    <t>Hyder_Solar_PV1</t>
  </si>
  <si>
    <t>HopkinsRidge2</t>
  </si>
  <si>
    <t>Gustine_1_FIT_2_GASNA_60P</t>
  </si>
  <si>
    <t>GreaterSandhill2Alam</t>
  </si>
  <si>
    <t>Great_Basin_1</t>
  </si>
  <si>
    <t>GOLDHL_1_QF</t>
  </si>
  <si>
    <t>Glen_Solar</t>
  </si>
  <si>
    <t>Gillespie_Solar</t>
  </si>
  <si>
    <t>GENESI_2_STG2</t>
  </si>
  <si>
    <t>GENESI_2_STG1</t>
  </si>
  <si>
    <t>GALE_1_SEGS1</t>
  </si>
  <si>
    <t>FLOWD2_2_UNIT_1</t>
  </si>
  <si>
    <t>FLOWD1_6_ALTPP1</t>
  </si>
  <si>
    <t>FAYETT_1_UNIT</t>
  </si>
  <si>
    <t>ETIWND_2_SOLAR</t>
  </si>
  <si>
    <t>EON_Valencia_1</t>
  </si>
  <si>
    <t>EON_Foresight_1</t>
  </si>
  <si>
    <t>Ella_Butte</t>
  </si>
  <si>
    <t>East_AZ_Wind</t>
  </si>
  <si>
    <t>DSRTSN_2_SOLR2B</t>
  </si>
  <si>
    <t>DSRTSN_2_SOLR2A</t>
  </si>
  <si>
    <t>DSRTSN_2_SOLR1B</t>
  </si>
  <si>
    <t>DSRTSN_2_SOLR1A</t>
  </si>
  <si>
    <t>DM_AFB_GroundMt</t>
  </si>
  <si>
    <t>Dist_Renewables</t>
  </si>
  <si>
    <t>Desert_Claim</t>
  </si>
  <si>
    <t>DELSUR_6_CREST2</t>
  </si>
  <si>
    <t>CPB_UASTP_1</t>
  </si>
  <si>
    <t>Cotton_Center</t>
  </si>
  <si>
    <t>Costco_1</t>
  </si>
  <si>
    <t>CORONS_6_CLRSTG</t>
  </si>
  <si>
    <t>CORONS_6_CLRCTG</t>
  </si>
  <si>
    <t>Copper_Crossing</t>
  </si>
  <si>
    <t>Columbia_Wind</t>
  </si>
  <si>
    <t>COLGNS_2_CNSSR1</t>
  </si>
  <si>
    <t>CO_USAFA_Solar</t>
  </si>
  <si>
    <t>ClprRedSprings</t>
  </si>
  <si>
    <t>ChinoSolarValey</t>
  </si>
  <si>
    <t>CENTER_2_QF</t>
  </si>
  <si>
    <t>CALGEN_1_UNIT_3</t>
  </si>
  <si>
    <t>CALGEN_1_UNIT_2</t>
  </si>
  <si>
    <t>CALGEN_1_UNIT_1</t>
  </si>
  <si>
    <t>Boswell_Wind_Project_IV__LLC</t>
  </si>
  <si>
    <t>Boswell_Wind_Project_III__LLC</t>
  </si>
  <si>
    <t>Boswell_Wind_Project_II__LLC</t>
  </si>
  <si>
    <t>Boswell_Wind_Project_I__LLC</t>
  </si>
  <si>
    <t>Boomer_Solar_7</t>
  </si>
  <si>
    <t>Boomer_Solar_6</t>
  </si>
  <si>
    <t>Boomer_Solar_22</t>
  </si>
  <si>
    <t>Boomer_Solar_18</t>
  </si>
  <si>
    <t>Boomer_Solar_17</t>
  </si>
  <si>
    <t>Boomer_Solar_15</t>
  </si>
  <si>
    <t>Blythe_Solar_III__LLC</t>
  </si>
  <si>
    <t>BLM_W_2_UNIT_9</t>
  </si>
  <si>
    <t>BLM_E_2_UNIT_8</t>
  </si>
  <si>
    <t>BLM_E_2_UNIT_7</t>
  </si>
  <si>
    <t>Badger_1</t>
  </si>
  <si>
    <t>Baca_Renewable</t>
  </si>
  <si>
    <t>Astroenergy</t>
  </si>
  <si>
    <t>AmonixSwan</t>
  </si>
  <si>
    <t>AmonixSolarPower</t>
  </si>
  <si>
    <t>American_Solar_Greenworks_LLC_A&amp;R</t>
  </si>
  <si>
    <t>ALTMID_2_UNIT_1</t>
  </si>
  <si>
    <t>AguaCalienteSolar3</t>
  </si>
  <si>
    <t>Agua_Fria_PV</t>
  </si>
  <si>
    <t>AFA_Solar_Farm</t>
  </si>
  <si>
    <t>AccionaAB</t>
  </si>
  <si>
    <t>45pcnt_USFS_San_Dimas_Technology_Development_Center</t>
  </si>
  <si>
    <t>45pcnt_Summer_Solar_D2_LLC</t>
  </si>
  <si>
    <t>45pcnt_Summer_Solar_C2_LLC</t>
  </si>
  <si>
    <t>45pcnt_Summer_Solar_B2_LLC</t>
  </si>
  <si>
    <t>45pcnt_Summer_Solar_A2_LLC</t>
  </si>
  <si>
    <t>45pcnt_SCAQMD_Solar_Port</t>
  </si>
  <si>
    <t>45pcnt_Santa_Clara_85C_[W0331]</t>
  </si>
  <si>
    <t>45pcnt_Sandra_Energy_LLC</t>
  </si>
  <si>
    <t>45pcnt_Rodeo_Solar_D2_LLC</t>
  </si>
  <si>
    <t>45pcnt_Rodeo_Solar_C2_LLC</t>
  </si>
  <si>
    <t>45pcnt_Heliocentric_LLC</t>
  </si>
  <si>
    <t>45pcnt_Expressway_Solar_C2_LLC</t>
  </si>
  <si>
    <t>Longitude</t>
  </si>
  <si>
    <t>Latitude</t>
  </si>
  <si>
    <t>SERVM_Unit_Name</t>
  </si>
  <si>
    <t>POI</t>
  </si>
  <si>
    <t>online_date</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</si>
  <si>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</si>
  <si>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</si>
  <si>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</si>
  <si>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</si>
  <si>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</si>
  <si>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</si>
  <si>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</si>
  <si>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</si>
  <si>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</si>
  <si>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</si>
  <si>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</si>
  <si>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</si>
  <si>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</si>
  <si>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</si>
  <si>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</si>
  <si>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</si>
  <si>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</si>
  <si>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</si>
  <si>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</si>
  <si>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N</t>
  </si>
  <si>
    <t>GEN</t>
  </si>
  <si>
    <t>PGAE</t>
  </si>
  <si>
    <t>Pacific Gas &amp; Electric Company</t>
  </si>
  <si>
    <t>STEAM</t>
  </si>
  <si>
    <t>URANIUM</t>
  </si>
  <si>
    <t>ZP26</t>
  </si>
  <si>
    <t>CISO</t>
  </si>
  <si>
    <t>Y</t>
  </si>
  <si>
    <t>California Dept. of Water Resources</t>
  </si>
  <si>
    <t>WATER</t>
  </si>
  <si>
    <t>NP15</t>
  </si>
  <si>
    <t>CWRP</t>
  </si>
  <si>
    <t>Delta Energy Center, LLC</t>
  </si>
  <si>
    <t>COMBINED CYCLE</t>
  </si>
  <si>
    <t>NATURAL GAS</t>
  </si>
  <si>
    <t>EDMONS_2_NSPIN</t>
  </si>
  <si>
    <t>PUMP</t>
  </si>
  <si>
    <t>SP15</t>
  </si>
  <si>
    <t>CWRS</t>
  </si>
  <si>
    <t>High Desert Power Project, LLC</t>
  </si>
  <si>
    <t>Southern California Edison Company</t>
  </si>
  <si>
    <t>Pastoria Energy Facility, LLC</t>
  </si>
  <si>
    <t>NRG California South LP</t>
  </si>
  <si>
    <t>Otay Mesa Energy Center, LLC</t>
  </si>
  <si>
    <t>ALAMIT_2_PL1X3</t>
  </si>
  <si>
    <t>Alamitos Energy Center Unit 7</t>
  </si>
  <si>
    <t>AES Alamitos Energy LLC</t>
  </si>
  <si>
    <t>HNTGBH_2_PL1X3</t>
  </si>
  <si>
    <t>Huntington Beach Energy</t>
  </si>
  <si>
    <t>AES Huntington Beach Energy LLC</t>
  </si>
  <si>
    <t>TG</t>
  </si>
  <si>
    <t>PVWEST</t>
  </si>
  <si>
    <t>Termoelectrica De Mexicali S. de R.L. de C.V. (non-pro forma agreement)</t>
  </si>
  <si>
    <t>MSQUIT_5_SERDYN</t>
  </si>
  <si>
    <t>Russell City Energy Company, LLC</t>
  </si>
  <si>
    <t>Metcalf Energy Center</t>
  </si>
  <si>
    <t>Metcalf Energy Center, LLC</t>
  </si>
  <si>
    <t>Sunrise Power Company</t>
  </si>
  <si>
    <t>Los Medanos Energy Center, LLC</t>
  </si>
  <si>
    <t>San Diego Gas &amp; Electric</t>
  </si>
  <si>
    <t>GRIFFI_2_LSPDYN</t>
  </si>
  <si>
    <t>Griffith Energy</t>
  </si>
  <si>
    <t>MEAD230</t>
  </si>
  <si>
    <t>ARLINT_5_SCEDYN</t>
  </si>
  <si>
    <t>Arlington Valley CC</t>
  </si>
  <si>
    <t>Mountainview Gen Sta. Unit 4</t>
  </si>
  <si>
    <t xml:space="preserve">Southern California Edison Company </t>
  </si>
  <si>
    <t>Mountainview Gen Sta. Unit 3</t>
  </si>
  <si>
    <t>ELK HILLS COMBINED CYCLE (AGGREGATE)</t>
  </si>
  <si>
    <t>Elk Hills Power, LLC</t>
  </si>
  <si>
    <t>Topaz Solar Farms, LLC</t>
  </si>
  <si>
    <t>PHOTO VOLTAIC</t>
  </si>
  <si>
    <t>SUN</t>
  </si>
  <si>
    <t>Dynegy Moss Landing, LLC</t>
  </si>
  <si>
    <t>AES Alamitos</t>
  </si>
  <si>
    <t>AES Redondo Beach</t>
  </si>
  <si>
    <t>San Diego Gas &amp; Electric Company</t>
  </si>
  <si>
    <t>Blythe Energy Inc</t>
  </si>
  <si>
    <t>MALIN500</t>
  </si>
  <si>
    <t>Carlsbad 1</t>
  </si>
  <si>
    <t>Carlsbad Energy Center LLC</t>
  </si>
  <si>
    <t>COMBUSTION TURBINE</t>
  </si>
  <si>
    <t>WATSON COGENERATION</t>
  </si>
  <si>
    <t>Watson Cogernation Company</t>
  </si>
  <si>
    <t>Non-Participating</t>
  </si>
  <si>
    <t>COLUSA_2_STG</t>
  </si>
  <si>
    <t>HELMS PUMP-GEN UNIT 1</t>
  </si>
  <si>
    <t>PUMPED STORAGE</t>
  </si>
  <si>
    <t>HELMS PUMP-GEN UNIT 2</t>
  </si>
  <si>
    <t>City &amp; County of San Francisco</t>
  </si>
  <si>
    <t>HELMS PUMP-GEN UNIT 3</t>
  </si>
  <si>
    <t>PANOCHE ENERGY CENTER</t>
  </si>
  <si>
    <t>MIR2</t>
  </si>
  <si>
    <t>OTHER</t>
  </si>
  <si>
    <t>GEOTHERMAL</t>
  </si>
  <si>
    <t>Tracy Combined Cycle Power Plant</t>
  </si>
  <si>
    <t>MRP San Joaquin Energy, LLC</t>
  </si>
  <si>
    <t>SPOINT_2_MEADDYN</t>
  </si>
  <si>
    <t>HIDSRT_7_STG</t>
  </si>
  <si>
    <t>HIGH DESERT STEAM TURBINE</t>
  </si>
  <si>
    <t>HEAT RECOVERY</t>
  </si>
  <si>
    <t>Energia de Baja California, S. de R.L. de C.V.</t>
  </si>
  <si>
    <t>WIND</t>
  </si>
  <si>
    <t>Solar Star California XIX, LLC</t>
  </si>
  <si>
    <t>Los Esteros Critical Energy Facility, LLC</t>
  </si>
  <si>
    <t>TERMEX_2_STG</t>
  </si>
  <si>
    <t>Termoelectrica De Mexicali STG 3</t>
  </si>
  <si>
    <t>Termoelectrica De Mexicali S. de R.L. de C.V.</t>
  </si>
  <si>
    <t>DELTA_2_STG</t>
  </si>
  <si>
    <t>DELTA ENERGY CENTER STG UNIT</t>
  </si>
  <si>
    <t>Northern California Power Agency - Lodi Energy Center</t>
  </si>
  <si>
    <t>Desert Sunlight Holdings, LLC</t>
  </si>
  <si>
    <t>WILLOWBEACH</t>
  </si>
  <si>
    <t>Desert Stateline, LLC</t>
  </si>
  <si>
    <t>LA PALOMA GENERATING PLANT, UNIT #4</t>
  </si>
  <si>
    <t>CXA La Paloma LLC</t>
  </si>
  <si>
    <t>La Paloma Generating Plant Unit #3</t>
  </si>
  <si>
    <t>Midway Sunset Cogeneration Company</t>
  </si>
  <si>
    <t>OTMESA_2_STG3</t>
  </si>
  <si>
    <t>OTAY MESA STEAM TURBINE 3</t>
  </si>
  <si>
    <t>Agua Caliente Solar, LLC</t>
  </si>
  <si>
    <t>Solar Star California XX, LLC</t>
  </si>
  <si>
    <t>Mojave Solar, LLC</t>
  </si>
  <si>
    <t>SUNRIS_2_UNIT 3</t>
  </si>
  <si>
    <t>Sunrise Power Project Unit 3</t>
  </si>
  <si>
    <t>SUTTER_2_WASNDYN</t>
  </si>
  <si>
    <t>Sutter Energy Center Dynamic</t>
  </si>
  <si>
    <t>CTW230</t>
  </si>
  <si>
    <t>BANCWAMI</t>
  </si>
  <si>
    <t>SUTTER_2_TESLADYN</t>
  </si>
  <si>
    <t>Sutter Energy Center Dynamic 2</t>
  </si>
  <si>
    <t>TESLA230</t>
  </si>
  <si>
    <t>BANKPP_2_NSPIN</t>
  </si>
  <si>
    <t>Ocotillo Express LLC</t>
  </si>
  <si>
    <t>El Segundo Energy Center LLC</t>
  </si>
  <si>
    <t>RUSCTY_2_STG</t>
  </si>
  <si>
    <t>Russell City</t>
  </si>
  <si>
    <t xml:space="preserve">AV SOLAR RANCH 1, LLC </t>
  </si>
  <si>
    <t>Pacific Wind, LLC</t>
  </si>
  <si>
    <t>IMPERIAL VALLEY SOLAR 3, LLC</t>
  </si>
  <si>
    <t>Genesis Solar, LLC</t>
  </si>
  <si>
    <t xml:space="preserve">Silver State Solar Power South, LLC </t>
  </si>
  <si>
    <t>NCPA (MSS Agreement - S14)</t>
  </si>
  <si>
    <t>NCPA</t>
  </si>
  <si>
    <t>ALAMIT_7_STG1S</t>
  </si>
  <si>
    <t>HNTGBH_7_STG1S</t>
  </si>
  <si>
    <t>LMEC_1_STG</t>
  </si>
  <si>
    <t>LOS MEDANOS STG UNIT</t>
  </si>
  <si>
    <t>IPP</t>
  </si>
  <si>
    <t>COAL</t>
  </si>
  <si>
    <t>ALAMIT_7_CTG1A</t>
  </si>
  <si>
    <t>HNTGBH_7_CTG1B</t>
  </si>
  <si>
    <t>HNTGBH_7_CTG1A</t>
  </si>
  <si>
    <t>ALAMIT_7_CTG1B</t>
  </si>
  <si>
    <t>METEC_7_STG3</t>
  </si>
  <si>
    <t>MRCHNT_2_CTG1</t>
  </si>
  <si>
    <t>Desert Star Energy Center CT1</t>
  </si>
  <si>
    <t>San Diego Gas and Electric Company</t>
  </si>
  <si>
    <t>ELSEGN_2_UNIT21</t>
  </si>
  <si>
    <t>El Segundo Energy Center Unit 7</t>
  </si>
  <si>
    <t>ELSEGN_2_UNIT11</t>
  </si>
  <si>
    <t>El Segundo Energy Center Unit 5</t>
  </si>
  <si>
    <t>BUCKBL_2_STG10</t>
  </si>
  <si>
    <t>Blythe STG</t>
  </si>
  <si>
    <t xml:space="preserve">Blythe Energy, LLC </t>
  </si>
  <si>
    <t>AES Huntington Beach</t>
  </si>
  <si>
    <t>ELKHIL_7_STG</t>
  </si>
  <si>
    <t>NRG MARSH LANDING LLC</t>
  </si>
  <si>
    <t>Marsh Landing 4</t>
  </si>
  <si>
    <t>GRADYW_5_GDYWD1</t>
  </si>
  <si>
    <t>Grady Wind</t>
  </si>
  <si>
    <t>LODIEC_2_CTG</t>
  </si>
  <si>
    <t>Northern California Power Agency</t>
  </si>
  <si>
    <t>COLUSA_2_CTG1</t>
  </si>
  <si>
    <t>COLUSA_2_CTG2</t>
  </si>
  <si>
    <t>GATWAY_2_STGC</t>
  </si>
  <si>
    <t>Gateway STG C</t>
  </si>
  <si>
    <t>Gateway Generating Station</t>
  </si>
  <si>
    <t>DELTA_2_CTG1</t>
  </si>
  <si>
    <t>DELTA ENERGY CENTER CTG UNIT 1</t>
  </si>
  <si>
    <t>DELTA_2_CTG2</t>
  </si>
  <si>
    <t>DELTA ENERGY CENTER CTG UNIT 2</t>
  </si>
  <si>
    <t>DELTA_2_CTG3</t>
  </si>
  <si>
    <t>DELTA ENERGY CENTER CTG UNIT 3</t>
  </si>
  <si>
    <t>High Plains Ranch II, LLC</t>
  </si>
  <si>
    <t>Placer County Water Agency</t>
  </si>
  <si>
    <t>OTMESA_2_CTG2</t>
  </si>
  <si>
    <t>OTAY MESA COMBUSTION TURBINE 2</t>
  </si>
  <si>
    <t>OTMESA_2_CTG1</t>
  </si>
  <si>
    <t>OTAY MESA COMBUSTION TURBINE 1</t>
  </si>
  <si>
    <t>EASTWOOD PUMP-GEN</t>
  </si>
  <si>
    <t>GATWAY_2_CTGB</t>
  </si>
  <si>
    <t>Gateway CTG B</t>
  </si>
  <si>
    <t>GATWAY_2_CTGA</t>
  </si>
  <si>
    <t>Gateway CTG A</t>
  </si>
  <si>
    <t>MRCHNT_2_STG</t>
  </si>
  <si>
    <t>Desert Star Energy Center ST1</t>
  </si>
  <si>
    <t>MRCHNT_2_CTG2</t>
  </si>
  <si>
    <t>Desert Star Energy Center CT2</t>
  </si>
  <si>
    <t>Imperial Valley Solar 1, LLC</t>
  </si>
  <si>
    <t>RE Tranquillity LLC</t>
  </si>
  <si>
    <t>SPOINT_2_PARKERDYN</t>
  </si>
  <si>
    <t>Southpoint Energy Center</t>
  </si>
  <si>
    <t>PARKER230</t>
  </si>
  <si>
    <t>WRGTSR_2_WSFSR1</t>
  </si>
  <si>
    <t>Wright Solar Freeman</t>
  </si>
  <si>
    <t>Wright Solar Park LLC</t>
  </si>
  <si>
    <t>LEBECS_7_CTG2</t>
  </si>
  <si>
    <t>CC Power Block 1 CTG2</t>
  </si>
  <si>
    <t>LEBECS_7_CTG1</t>
  </si>
  <si>
    <t>CC Power Block 1 CTG1</t>
  </si>
  <si>
    <t>LEBECS_7_CTG4</t>
  </si>
  <si>
    <t>CC Power Block 2 CTG4</t>
  </si>
  <si>
    <t>Mariposa Energy, LLC</t>
  </si>
  <si>
    <t>MOSSLD_2_PSP2G3</t>
  </si>
  <si>
    <t>MOSS LANDING CC PLANT 2, STG UNIT</t>
  </si>
  <si>
    <t>Duke Energy Moss Landing LLC</t>
  </si>
  <si>
    <t>MOSSLD_2_PSP1G3</t>
  </si>
  <si>
    <t>MOSS LANDING CC PLANT 1, STG UNIT</t>
  </si>
  <si>
    <t>METEC_7_CTG1</t>
  </si>
  <si>
    <t>Metcalf Energy Center Unit 1</t>
  </si>
  <si>
    <t>METEC_7_CTG2</t>
  </si>
  <si>
    <t>Metcalf Energy Center Unit 2</t>
  </si>
  <si>
    <t>LEBECS_7_STG3</t>
  </si>
  <si>
    <t>CC Power Block 1 STG3</t>
  </si>
  <si>
    <t>BUCKBL_2_CTG11</t>
  </si>
  <si>
    <t>Blythe CTG 11</t>
  </si>
  <si>
    <t>BUCKBL_2_CTG12</t>
  </si>
  <si>
    <t>Blythe CTG 12</t>
  </si>
  <si>
    <t>LAROA2_2_CTG 2S</t>
  </si>
  <si>
    <t>CENTRAL LA ROSITA II COMBUSTION TURBINE</t>
  </si>
  <si>
    <t>TERMEX_2_GTG1</t>
  </si>
  <si>
    <t>RUSCTY_2_CTG1</t>
  </si>
  <si>
    <t>RE GARLAND LLC</t>
  </si>
  <si>
    <t>TERMEX_2_GTG2</t>
  </si>
  <si>
    <t>RUSCTY_2_CTG2</t>
  </si>
  <si>
    <t>HIDSRT_7_CTG1</t>
  </si>
  <si>
    <t>HIGH DESERT COMBUSTION TURBINE UNIT 1</t>
  </si>
  <si>
    <t>HIDSRT_7_CTG3</t>
  </si>
  <si>
    <t>HIGH DESERT COMBUSTION TURBINE UNIT 3</t>
  </si>
  <si>
    <t>HIDSRT_7_CTG2</t>
  </si>
  <si>
    <t>HIGH DESERT COMBUSTION TURBINE UNIT 2</t>
  </si>
  <si>
    <t>Yuba County Water Agency</t>
  </si>
  <si>
    <t>MOSSLD_2_PSP2G2</t>
  </si>
  <si>
    <t>MOSS LANDING CC PLANT 2, CTG UNIT 2</t>
  </si>
  <si>
    <t>MOSSLD_2_PSP2G1</t>
  </si>
  <si>
    <t>MOSS LANDING CC PLANT 2, CTG UNIT 1</t>
  </si>
  <si>
    <t>MOSSLD_2_PSP1G1</t>
  </si>
  <si>
    <t>MOSS LANDING CC PLANT 1, CTG UNIT 1</t>
  </si>
  <si>
    <t>MOSSLD_2_PSP1G2</t>
  </si>
  <si>
    <t>MOSS LANDING CC PLANT 1, CTG UNIT 2</t>
  </si>
  <si>
    <t>LMEC_1_CTG2</t>
  </si>
  <si>
    <t>LOS MEDANOS CTG UNIT 2</t>
  </si>
  <si>
    <t>LMEC_1_CTG1</t>
  </si>
  <si>
    <t>LOS MEDANOS CTG UNIT 1</t>
  </si>
  <si>
    <t>CHEVRON U.S.A. UNITS 1 &amp; 2 AGGREGATE</t>
  </si>
  <si>
    <t>Chevron U.S.A. Inc. (Chevron CIC)</t>
  </si>
  <si>
    <t>Mesquite Solar 1, LLC</t>
  </si>
  <si>
    <t>ELKHIL_7_CTG2</t>
  </si>
  <si>
    <t>ELK HILLS COMBUSTION TURBINE UNIT 2</t>
  </si>
  <si>
    <t>ELKHIL_7_CTG1</t>
  </si>
  <si>
    <t>ELK HILLS COMBUSTION TURBINE UNIT 1</t>
  </si>
  <si>
    <t>Alta Interconnection Management II, LLC</t>
  </si>
  <si>
    <t>Alta Interconnection Management III, LLC</t>
  </si>
  <si>
    <t>Mesquite Solar 2, LLC</t>
  </si>
  <si>
    <t>SCHLTE_1_UNITA3</t>
  </si>
  <si>
    <t>GWF Energy, LLC</t>
  </si>
  <si>
    <t>SUNRIS_2_UNIT 2</t>
  </si>
  <si>
    <t>Sunrise Power Project Unit 2</t>
  </si>
  <si>
    <t>SUNRIS_2_UNIT 1</t>
  </si>
  <si>
    <t>Sunrise Power Project Unit 1</t>
  </si>
  <si>
    <t>High Winds, LLC</t>
  </si>
  <si>
    <t>North Sky River Energy, LLC</t>
  </si>
  <si>
    <t>DOSMGO_2_NSPIN</t>
  </si>
  <si>
    <t xml:space="preserve">Energia Sierra Juarez, S. de R.L. de C.V. </t>
  </si>
  <si>
    <t>Copper Mountain Solar 2, LLC</t>
  </si>
  <si>
    <t>LAROA2_2_STG 2C</t>
  </si>
  <si>
    <t>CENTRAL LA ROSITA II STEAM TURBINE</t>
  </si>
  <si>
    <t>Voyager Wind 4</t>
  </si>
  <si>
    <t>PEARBL_2_NSPIN</t>
  </si>
  <si>
    <t>Shiloh 1 Wind Project LLC</t>
  </si>
  <si>
    <t>North Rosamond Solar</t>
  </si>
  <si>
    <t>Alta Interconnection Management, LLC</t>
  </si>
  <si>
    <t>SUNSTR_5_SS1SCEDYN</t>
  </si>
  <si>
    <t>Sunstream Solar 1</t>
  </si>
  <si>
    <t>California Flats Solar South</t>
  </si>
  <si>
    <t>CA Flats Solar 150, LLC</t>
  </si>
  <si>
    <t>Shiloh Wind Project 2, LLC</t>
  </si>
  <si>
    <t xml:space="preserve">CSolar IV West, LLC </t>
  </si>
  <si>
    <t>IVSLR2_2_SM2SR1</t>
  </si>
  <si>
    <t>Silver Ridge Mount Signal 2</t>
  </si>
  <si>
    <t>SILVER RIDGE MOUNT SIGNAL II</t>
  </si>
  <si>
    <t>DSRTSL_2_SOLR1A</t>
  </si>
  <si>
    <t>DSRTSL_2_SOLR1B</t>
  </si>
  <si>
    <t>City of Santa Clara DBA Silicon Valley Power (MSS Agreement - S14)</t>
  </si>
  <si>
    <t>Campo Verde Solar, LLC</t>
  </si>
  <si>
    <t>HYATT_2_UNIT 1</t>
  </si>
  <si>
    <t>Edward Hyatt Gen Unit 1</t>
  </si>
  <si>
    <t>HYATT_2_UNIT 3</t>
  </si>
  <si>
    <t>Edward Hyatt Gen Unit 3</t>
  </si>
  <si>
    <t>HYATT_2_UNIT 5</t>
  </si>
  <si>
    <t>Edward Hyatt Gen Unit 5</t>
  </si>
  <si>
    <t>Panoche Valley Solar</t>
  </si>
  <si>
    <t>Genesis McCoy Solar Project</t>
  </si>
  <si>
    <t>Abengoa Solar LLC</t>
  </si>
  <si>
    <t>PRIMM_2_SOLRA1</t>
  </si>
  <si>
    <t>PRIMM_2_SOLRB1</t>
  </si>
  <si>
    <t>King City Cogen</t>
  </si>
  <si>
    <t>Calpine King City Cogen</t>
  </si>
  <si>
    <t>VERN</t>
  </si>
  <si>
    <t>Solar Partners I, LLC</t>
  </si>
  <si>
    <t>Solar Partners VIII, LLC</t>
  </si>
  <si>
    <t>HYATT_2_UNIT 6</t>
  </si>
  <si>
    <t>Edward Hyatt P-G Unit 6</t>
  </si>
  <si>
    <t>HYATT_2_UNIT 2</t>
  </si>
  <si>
    <t>Edward Hyatt P-G Unit 2</t>
  </si>
  <si>
    <t>HYATT_2_UNIT 4</t>
  </si>
  <si>
    <t>Edward Hyatt P-G Unit 4</t>
  </si>
  <si>
    <t>Sentinel Unit 8</t>
  </si>
  <si>
    <t>CPV Sentinel, LLC</t>
  </si>
  <si>
    <t>Sentinel Unit 4</t>
  </si>
  <si>
    <t>Sentinel Unit 5</t>
  </si>
  <si>
    <t>Sentinel Unit 1</t>
  </si>
  <si>
    <t>Sentinel Unit 2</t>
  </si>
  <si>
    <t>Sentinel Unit 7</t>
  </si>
  <si>
    <t>Sentinel Unit 6</t>
  </si>
  <si>
    <t>Sentinel Unit 3</t>
  </si>
  <si>
    <t>Tule Wind LLC</t>
  </si>
  <si>
    <t>CSolar IV South, LLC</t>
  </si>
  <si>
    <t>CA Flats Solar 130, LLC</t>
  </si>
  <si>
    <t>Voyager Wind 2</t>
  </si>
  <si>
    <t>Sacramento Municipal Utility District</t>
  </si>
  <si>
    <t>PNCHEG_2_CTG1</t>
  </si>
  <si>
    <t>PANOCHE ENERGY CENTER (CTG1)</t>
  </si>
  <si>
    <t>PNCHEG_2_CTG3</t>
  </si>
  <si>
    <t>PANOCHE ENERGY CENTER (CTG3)</t>
  </si>
  <si>
    <t>PNCHEG_2_CTG4</t>
  </si>
  <si>
    <t>PANOCHE ENERGY CENTER (CTG4)</t>
  </si>
  <si>
    <t>PNCHEG_2_CTG2</t>
  </si>
  <si>
    <t>PANOCHE ENERGY CENTER (CTG2)</t>
  </si>
  <si>
    <t>Centinela Solar Energy, LLC</t>
  </si>
  <si>
    <t>COLVIL_7_UNIT 1</t>
  </si>
  <si>
    <t>COLLIERVILLE HYDRO UNIT 1</t>
  </si>
  <si>
    <t>Solar Partners II, LLC</t>
  </si>
  <si>
    <t>COLVIL_7_UNIT 2</t>
  </si>
  <si>
    <t>COLLIERVILLE HYDRO UNIT 2</t>
  </si>
  <si>
    <t>BLKCRK_2_SOLR1A</t>
  </si>
  <si>
    <t>BLKCRK_2_SOLR1B</t>
  </si>
  <si>
    <t>Pacific Gas &amp; Electric</t>
  </si>
  <si>
    <t>RANCHO_2_SMUDSYSDYN</t>
  </si>
  <si>
    <t>SMUD Regulation Market</t>
  </si>
  <si>
    <t>RANCHOSECO</t>
  </si>
  <si>
    <t>BANCSMUD</t>
  </si>
  <si>
    <t>GILROY COGEN AGGREGATE</t>
  </si>
  <si>
    <t>Calpine Gilroy Cogen, L.P.</t>
  </si>
  <si>
    <t>LECEF_1_STG1</t>
  </si>
  <si>
    <t>LOS ESTEROS ENERGY FACILITY STG1</t>
  </si>
  <si>
    <t>Midway Peaking, LLC</t>
  </si>
  <si>
    <t>PNCHVS_2_SOLARA</t>
  </si>
  <si>
    <t>LODIEC_2_STG</t>
  </si>
  <si>
    <t>MARTINEZ COGEN LIMITED PARTNERSHIP</t>
  </si>
  <si>
    <t>Martinez Cogen Limited Partnership</t>
  </si>
  <si>
    <t>ENWIND_6_QF</t>
  </si>
  <si>
    <t>Pio Pico Unit 2</t>
  </si>
  <si>
    <t>Pio Pico Energy Center</t>
  </si>
  <si>
    <t>WHELPP_2_NSPIN</t>
  </si>
  <si>
    <t>Pio Pico Unit 3</t>
  </si>
  <si>
    <t>Pio Pico Unit 1</t>
  </si>
  <si>
    <t>Blythe Solar 110, LLC</t>
  </si>
  <si>
    <t>Catalina Solar, LLC</t>
  </si>
  <si>
    <t>HARBOR COGEN COMBINED CYCLE</t>
  </si>
  <si>
    <t>Harbor Cogeneration Company</t>
  </si>
  <si>
    <t>MAGNLA_6_ANAHEIM</t>
  </si>
  <si>
    <t>Magnolia Power Plant Anaheim</t>
  </si>
  <si>
    <t>LUGO</t>
  </si>
  <si>
    <t>Solar Star California XIII, LLC</t>
  </si>
  <si>
    <t>CARLS1_2_CTG6</t>
  </si>
  <si>
    <t>CARLS1_2_CTG9</t>
  </si>
  <si>
    <t>Carlsbad 2</t>
  </si>
  <si>
    <t>CARLS1_2_CTG8</t>
  </si>
  <si>
    <t>Antelope Solar 2</t>
  </si>
  <si>
    <t>Antelope Expansion 2, LLC</t>
  </si>
  <si>
    <t>BUENVS_2_NSPIN</t>
  </si>
  <si>
    <t>Walnut Creek Energy Park Unit 4</t>
  </si>
  <si>
    <t>Walnut Creek Energy, LLC</t>
  </si>
  <si>
    <t>Walnut Creek Energy Park Unit 3</t>
  </si>
  <si>
    <t>Walnut Creek Energy Park Unit 1</t>
  </si>
  <si>
    <t>Walnut Creek Energy Park Unit 2</t>
  </si>
  <si>
    <t>Walnut Creek Energy Park Unit 5</t>
  </si>
  <si>
    <t>Parrey, LLC</t>
  </si>
  <si>
    <t>Coram California Development, L.P.</t>
  </si>
  <si>
    <t>Hatchet Ridge Wind, LLC</t>
  </si>
  <si>
    <t>CED Wistaria Solar, LLC</t>
  </si>
  <si>
    <t>BGSKYN_2_ASPSR2</t>
  </si>
  <si>
    <t>Antelope Solar 2 San Pablo</t>
  </si>
  <si>
    <t>San Pablo Raceway, LLC</t>
  </si>
  <si>
    <t>Astoria 1</t>
  </si>
  <si>
    <t>VALTNE_2_AVASR1</t>
  </si>
  <si>
    <t>Valentine Solar</t>
  </si>
  <si>
    <t>Willow Springs 2</t>
  </si>
  <si>
    <t>Shiloh IV Wind Project, LLC</t>
  </si>
  <si>
    <t>Martinez Refining Company-Division of Equilon Enterprises, LLC</t>
  </si>
  <si>
    <t>SUNSLR_1_SSVSR1</t>
  </si>
  <si>
    <t>Sunshine Valley Solar 1</t>
  </si>
  <si>
    <t>Great Valley Solar 1, LLC</t>
  </si>
  <si>
    <t>Rising Tree 3</t>
  </si>
  <si>
    <t>Hanford Peaker Plant</t>
  </si>
  <si>
    <t>RECIPROCATING ENGINE</t>
  </si>
  <si>
    <t>Malaga Power, LLC</t>
  </si>
  <si>
    <t>Orange Grove Energy Center</t>
  </si>
  <si>
    <t>Orange Grove Energy, L.P.</t>
  </si>
  <si>
    <t>Gilroy Energy Center, LLC</t>
  </si>
  <si>
    <t>GILROY_1_CT1</t>
  </si>
  <si>
    <t>GILROY COGEN - UNIT 1</t>
  </si>
  <si>
    <t>MAMMTH_7_UNIT 1</t>
  </si>
  <si>
    <t>MAMMOTH POOL UNIT 1</t>
  </si>
  <si>
    <t>MAMMTH_7_UNIT 2</t>
  </si>
  <si>
    <t>MAMMOTH POOL UNIT 2</t>
  </si>
  <si>
    <t>EXCHEQUER HYDRO</t>
  </si>
  <si>
    <t>Merced Irrigation District</t>
  </si>
  <si>
    <t>Coso Finance Partners</t>
  </si>
  <si>
    <t xml:space="preserve">Geysers Power Company, LLC                                                      </t>
  </si>
  <si>
    <t>LEBECS_7_STG5</t>
  </si>
  <si>
    <t>CC Power Block 2 STG5</t>
  </si>
  <si>
    <t>KRAMER_2_SEGS 9</t>
  </si>
  <si>
    <t>KRAMER_2_SEGS 8</t>
  </si>
  <si>
    <t>ELSEGN_2_UNIT20</t>
  </si>
  <si>
    <t>El Segundo Energy Center Unit 8</t>
  </si>
  <si>
    <t>ELSEGN_2_UNIT10</t>
  </si>
  <si>
    <t>El Segundo Energy Center Unit 6</t>
  </si>
  <si>
    <t>Sycamore Cogeneration Unit 3</t>
  </si>
  <si>
    <t>Chevron Power Holdings</t>
  </si>
  <si>
    <t>Coso Power Developers</t>
  </si>
  <si>
    <t>WSTWND_2_M89WD1</t>
  </si>
  <si>
    <t>Mojave 89</t>
  </si>
  <si>
    <t>Mojave 16/17/18, LLC</t>
  </si>
  <si>
    <t>SCHLTE_1_UNITA2</t>
  </si>
  <si>
    <t>Tracy Unit 2 Peaking Project</t>
  </si>
  <si>
    <t>GWF Energy LLC</t>
  </si>
  <si>
    <t>SCHLTE_1_UNITA1</t>
  </si>
  <si>
    <t>Tracy Unit 1 Peaking Project</t>
  </si>
  <si>
    <t>RALSTN_7_UNIT 1</t>
  </si>
  <si>
    <t>RALSTON UNIT 1</t>
  </si>
  <si>
    <t>Solverde 1, LLC</t>
  </si>
  <si>
    <t>KERN RIVER COGENERATION CO. UNIT 4</t>
  </si>
  <si>
    <t>Chevron Power Holdings, INC</t>
  </si>
  <si>
    <t>HUMBPP_6_UNITS1</t>
  </si>
  <si>
    <t>HUMBPP_6_UNITS2</t>
  </si>
  <si>
    <t>Humboldt Bay Generating Station 2</t>
  </si>
  <si>
    <t>INTKEP_2_HOLM 2</t>
  </si>
  <si>
    <t>HOLM HYDRO UNIT 2</t>
  </si>
  <si>
    <t>INTKEP_2_HOLM 1</t>
  </si>
  <si>
    <t>HOLM HYDRO UNIT 1</t>
  </si>
  <si>
    <t>HARBGN_7_UNIT 1</t>
  </si>
  <si>
    <t>Harbor Cogen Unit 1</t>
  </si>
  <si>
    <t>PNCHPP_1_CTG2</t>
  </si>
  <si>
    <t>STARWOOD POWER - MIDWAY UNIT 2</t>
  </si>
  <si>
    <t>Starwood Power-Midway, LLC</t>
  </si>
  <si>
    <t>PNCHPP_1_CTG1</t>
  </si>
  <si>
    <t>STARWOOD POWER - MIDWAY UNIT 1</t>
  </si>
  <si>
    <t>DVLCYN_1_UNIT 4</t>
  </si>
  <si>
    <t>DEVIL CANYON HYDRO UNIT 4</t>
  </si>
  <si>
    <t>DVLCYN_1_UNIT 3</t>
  </si>
  <si>
    <t>DEVIL CANYON HYDRO UNIT 3</t>
  </si>
  <si>
    <t>Rising Tree 1</t>
  </si>
  <si>
    <t>Rising Tree Wind Farm LLC</t>
  </si>
  <si>
    <t>NextEra Energy Montezuma Wind II, LLC</t>
  </si>
  <si>
    <t>Vasco Winds, LLC</t>
  </si>
  <si>
    <t>BRODIE_2_WIND1</t>
  </si>
  <si>
    <t>Coram Brodie Wind Project Cameron Ridge</t>
  </si>
  <si>
    <t>Sky River, LLC</t>
  </si>
  <si>
    <t>RE Astoria 2 LLC</t>
  </si>
  <si>
    <t>OGROVE_6_CTG2</t>
  </si>
  <si>
    <t>Orange Grove LLC</t>
  </si>
  <si>
    <t>OGROVE_6_CTG1</t>
  </si>
  <si>
    <t xml:space="preserve">ColGreen North Shore </t>
  </si>
  <si>
    <t>Coso Energy Developers</t>
  </si>
  <si>
    <t>HAASPH_7_UNIT 1</t>
  </si>
  <si>
    <t>HAAS PH UNIT 1</t>
  </si>
  <si>
    <t>HAASPH_7_UNIT 2</t>
  </si>
  <si>
    <t>HAAS PH UNIT 2</t>
  </si>
  <si>
    <t>Donnells Hydro</t>
  </si>
  <si>
    <t xml:space="preserve">City of Santa Clara DBA Silicon Valley Power (MSS Agreement - S14) </t>
  </si>
  <si>
    <t>City of Anaheim (MSS Agreement - S14)</t>
  </si>
  <si>
    <t>ANHM</t>
  </si>
  <si>
    <t>City of Riverside (MSSA)</t>
  </si>
  <si>
    <t>RVSD</t>
  </si>
  <si>
    <t>City of Pasadena</t>
  </si>
  <si>
    <t>PASA</t>
  </si>
  <si>
    <t>OSO_6_NSPIN</t>
  </si>
  <si>
    <t>Long Beach Generation LLC</t>
  </si>
  <si>
    <t>South Belridge Cogen Facility</t>
  </si>
  <si>
    <t>Aera Energy LLC</t>
  </si>
  <si>
    <t>MIDFRK_7_UNIT 2</t>
  </si>
  <si>
    <t>MIDDLE FORK UNIT 2</t>
  </si>
  <si>
    <t>GARNET_7_QF</t>
  </si>
  <si>
    <t>Solar Alpine LLC</t>
  </si>
  <si>
    <t>MIDFRK_7_UNIT 1</t>
  </si>
  <si>
    <t>MIDDLE FORK UNIT 1</t>
  </si>
  <si>
    <t>Ridgetop Energy, LLC</t>
  </si>
  <si>
    <t>PINFLT_7_UNIT 1</t>
  </si>
  <si>
    <t>Pine Flat Unit 1</t>
  </si>
  <si>
    <t>PINFLT_7_UNIT 2</t>
  </si>
  <si>
    <t>PINFLT_7_UNIT 3</t>
  </si>
  <si>
    <t>Pine Flat Unit 3</t>
  </si>
  <si>
    <t>Searles Valley Minerals Inc.</t>
  </si>
  <si>
    <t>STOILS_1_UNIT 1</t>
  </si>
  <si>
    <t>Whitewater Hill Wind Partners, LLC</t>
  </si>
  <si>
    <t>CARBOU_7_UNIT 4</t>
  </si>
  <si>
    <t>Caribou PH 2 Unit 4</t>
  </si>
  <si>
    <t>CARBOU_7_UNIT 5</t>
  </si>
  <si>
    <t>Caribou PH 2 Unit 5</t>
  </si>
  <si>
    <t>DVLCYN_1_UNIT 1</t>
  </si>
  <si>
    <t>DEVIL CANYON HYDRO UNIT 1</t>
  </si>
  <si>
    <t>DVLCYN_1_UNIT 2</t>
  </si>
  <si>
    <t>DEVIL CANYON HYDRO UNIT 2</t>
  </si>
  <si>
    <t>South Feather Water and Power</t>
  </si>
  <si>
    <t>Oasis Power Partners, LLC</t>
  </si>
  <si>
    <t>WNDSTR_2_WIND1</t>
  </si>
  <si>
    <t>Windstar Wind Farm</t>
  </si>
  <si>
    <t>Windstar Energy LLC</t>
  </si>
  <si>
    <t>North Star Solar, LLC</t>
  </si>
  <si>
    <t>Five Points Solar Park LLC</t>
  </si>
  <si>
    <t>WNDSTR_2_WIND2</t>
  </si>
  <si>
    <t>Great Valley Solar 2, LLC</t>
  </si>
  <si>
    <t>Southern California edison</t>
  </si>
  <si>
    <t>McKittrick Limited</t>
  </si>
  <si>
    <t>CalPeak Power - Vaca-Dixon LLC</t>
  </si>
  <si>
    <t>NGILAA_5_SDGDYN</t>
  </si>
  <si>
    <t>NRTHGILA500</t>
  </si>
  <si>
    <t>MT.POSO COGENERATION CO.</t>
  </si>
  <si>
    <t>Mt. Poso Cogeneration Company</t>
  </si>
  <si>
    <t>BIOMASS</t>
  </si>
  <si>
    <t>Salinas River Cogeneration</t>
  </si>
  <si>
    <t>Chevron Power Holdings, Inc</t>
  </si>
  <si>
    <t>CalPeak Power - Panoche LLC</t>
  </si>
  <si>
    <t>AltaGas Ripon Energy Inc.</t>
  </si>
  <si>
    <t>Chevron Richmond Refinery</t>
  </si>
  <si>
    <t>Chevron Products Company</t>
  </si>
  <si>
    <t>Badger Creek Limited</t>
  </si>
  <si>
    <t>Live Oak Limited</t>
  </si>
  <si>
    <t>Chalk Cliff Limited</t>
  </si>
  <si>
    <t>BGCRK2_7_UNIT 1</t>
  </si>
  <si>
    <t>BIG CREEK PH 2 UNIT 1</t>
  </si>
  <si>
    <t>Solar Star California XLI, LLC</t>
  </si>
  <si>
    <t>Golden Fields Solar I, LLC</t>
  </si>
  <si>
    <t>GYS7X8_7_UNIT 8</t>
  </si>
  <si>
    <t>Geysers Unit 8</t>
  </si>
  <si>
    <t>Dynegy Oakland LLC</t>
  </si>
  <si>
    <t>DISTILLATE</t>
  </si>
  <si>
    <t>Bottle Rock Power</t>
  </si>
  <si>
    <t>GYS7X8_7_UNIT 7</t>
  </si>
  <si>
    <t>Geysers Unit 7</t>
  </si>
  <si>
    <t>BGCRK2_7_UNIT 2</t>
  </si>
  <si>
    <t>BIG CREEK PH 2 UNIT 2</t>
  </si>
  <si>
    <t>PIT4_7_UNIT 1</t>
  </si>
  <si>
    <t>PIT PH 4 UNIT 1</t>
  </si>
  <si>
    <t>GYS5X6_7_UNIT 5</t>
  </si>
  <si>
    <t>Geysers Unit 5</t>
  </si>
  <si>
    <t>GYS5X6_7_UNIT 6</t>
  </si>
  <si>
    <t>Geysers Unit 6</t>
  </si>
  <si>
    <t>CARSON COGENERATION</t>
  </si>
  <si>
    <t>Carson Hybrid Energy Storage LLC</t>
  </si>
  <si>
    <t>DUANE_7_STG3</t>
  </si>
  <si>
    <t>Donald Von Raesfeld STG Unit 3</t>
  </si>
  <si>
    <t>Donald Von Raesfeld Power Plant</t>
  </si>
  <si>
    <t>SLUISP_2_UNIT 4</t>
  </si>
  <si>
    <t>San Luis P-G Unit 4</t>
  </si>
  <si>
    <t>SLUISP_2_UNIT 5</t>
  </si>
  <si>
    <t>San Luis P-G Unit 5</t>
  </si>
  <si>
    <t>SLUISP_2_UNIT 3</t>
  </si>
  <si>
    <t>San Luis P-G Unit 3</t>
  </si>
  <si>
    <t>SLUISP_2_UNIT 1</t>
  </si>
  <si>
    <t>San Luis P-G Unit 1</t>
  </si>
  <si>
    <t>SLUISP_2_UNIT 8</t>
  </si>
  <si>
    <t>San Luis P-G Unit 8</t>
  </si>
  <si>
    <t>SLUISP_2_UNIT 6</t>
  </si>
  <si>
    <t>San Luis P-G Unit 6</t>
  </si>
  <si>
    <t>SLUISP_2_UNIT 2</t>
  </si>
  <si>
    <t>San Luis P-G Unit 2</t>
  </si>
  <si>
    <t>SLUISP_2_UNIT 7</t>
  </si>
  <si>
    <t>San Luis P-G Unit 7</t>
  </si>
  <si>
    <t>MOCCPH_7_UNIT 2</t>
  </si>
  <si>
    <t>MOCCASIN HYDRO UNIT 2</t>
  </si>
  <si>
    <t>CalPeak Power - Border LLC</t>
  </si>
  <si>
    <t>MOCCPH_7_UNIT 1</t>
  </si>
  <si>
    <t>MOCCASIN HYDRO UNIT 1</t>
  </si>
  <si>
    <t>CalPeak Power - Enterprise LLC</t>
  </si>
  <si>
    <t>Fresno Cogeneration Partners, LP</t>
  </si>
  <si>
    <t>DUANE_7_CTG1</t>
  </si>
  <si>
    <t>Donald Von Raesfeld CTG Unit 1</t>
  </si>
  <si>
    <t>HL Power Company</t>
  </si>
  <si>
    <t>DUANE_7_CTG2</t>
  </si>
  <si>
    <t>Donald Von Raesfeld CTG Unit 2</t>
  </si>
  <si>
    <t>IVLY2</t>
  </si>
  <si>
    <t>GWFPWR_1_CT 1</t>
  </si>
  <si>
    <t>HEP PEAKER PLANT UNIT 1</t>
  </si>
  <si>
    <t>Alpaugh 50, LLC</t>
  </si>
  <si>
    <t>Wheelabrator Shasta Energy Company Inc.</t>
  </si>
  <si>
    <t>SDG&amp;E Exempt</t>
  </si>
  <si>
    <t>GWF HENRIETTA PEAKER PLANT UNIT 1</t>
  </si>
  <si>
    <t>BGCRK4_7_UNIT 1</t>
  </si>
  <si>
    <t>BIG CREEK PH 4 UNIT 1</t>
  </si>
  <si>
    <t>Antelope DSR 1, LLC</t>
  </si>
  <si>
    <t>Kumeyaay Wind LLC</t>
  </si>
  <si>
    <t>GWFPWR_1_CT 2</t>
  </si>
  <si>
    <t>BGCRK4_7_UNIT 2</t>
  </si>
  <si>
    <t>BIG CREEK PH 4 UNIT 2</t>
  </si>
  <si>
    <t>Gilroy Energy Center</t>
  </si>
  <si>
    <t>GWF HENRIETTA PEAKER PLANT UNIT 2</t>
  </si>
  <si>
    <t>County Sanitation District No. 2 of Los Angeles County</t>
  </si>
  <si>
    <t>BIOGAS</t>
  </si>
  <si>
    <t>Wellhead Power Panoche, LLC</t>
  </si>
  <si>
    <t>Yuba City Cogeneration Partners, L.P.</t>
  </si>
  <si>
    <t>LECEF_1_CGT 1</t>
  </si>
  <si>
    <t>LOS ESTEROS ENERGY FACILITY CTG 1</t>
  </si>
  <si>
    <t>LECEF_1_CGT 3</t>
  </si>
  <si>
    <t>LOS ESTEROS ENERGY FACILITY CTG 3</t>
  </si>
  <si>
    <t>Goose Haven Energy Center, LLC</t>
  </si>
  <si>
    <t>Goal Line, L.P.</t>
  </si>
  <si>
    <t>LECEF_1_CGT 4</t>
  </si>
  <si>
    <t>LOS ESTEROS ENERGY FACILITY CTG 4</t>
  </si>
  <si>
    <t>GILRPP_1_UNIT 2</t>
  </si>
  <si>
    <t>Gilroy Energy Center Unit 2</t>
  </si>
  <si>
    <t>GILRPP_1_UNIT 1</t>
  </si>
  <si>
    <t>Gilroy Energy Center Unit 1</t>
  </si>
  <si>
    <t>Creed Energy Facility, LLC</t>
  </si>
  <si>
    <t>LECEF_1_CGT 2</t>
  </si>
  <si>
    <t>LOS ESTEROS ENERGY FACILITY CTG 2</t>
  </si>
  <si>
    <t>El Cajon Energy Center</t>
  </si>
  <si>
    <t>El Cajon Energy, LLC</t>
  </si>
  <si>
    <t>Procter and Gamble Oxnard 2</t>
  </si>
  <si>
    <t>The Procter &amp; Gamble Paper Products Company</t>
  </si>
  <si>
    <t>Delano Energy Center, LLC</t>
  </si>
  <si>
    <t>MMC Escondido Aggregate</t>
  </si>
  <si>
    <t>Escondido Energy Center</t>
  </si>
  <si>
    <t>KELSO_2_GTG7</t>
  </si>
  <si>
    <t>Mariposa Energy Project</t>
  </si>
  <si>
    <t>KELSO_2_GTG6</t>
  </si>
  <si>
    <t>KELSO_3_GTG9</t>
  </si>
  <si>
    <t>KELSO_3_GTG8</t>
  </si>
  <si>
    <t>SOUTHERN CALIFORNIA EDISON COMPANY</t>
  </si>
  <si>
    <t>PNOCHE_7_CTG1</t>
  </si>
  <si>
    <t>Panoche Peaker Facility</t>
  </si>
  <si>
    <t>California Power Holdings, LLC</t>
  </si>
  <si>
    <t>MALAGA_7_CTG1</t>
  </si>
  <si>
    <t>KRCD Malaga Peaking Plant CTG1</t>
  </si>
  <si>
    <t>Kings River Conservation District</t>
  </si>
  <si>
    <t>MALAGA_7_CTG2</t>
  </si>
  <si>
    <t>KRCD Malaga Peaking Plant CTG2</t>
  </si>
  <si>
    <t>Algonquin Power Sanger LLC</t>
  </si>
  <si>
    <t>U.S. Borax, Unit 1</t>
  </si>
  <si>
    <t>U.S. Borax Inc.</t>
  </si>
  <si>
    <t>Copper Mountain Solar 1, LLC</t>
  </si>
  <si>
    <t>Wildflower Energy LP</t>
  </si>
  <si>
    <t>GLEN ARM UNIT 3</t>
  </si>
  <si>
    <t>Cameron Ridge, LLC</t>
  </si>
  <si>
    <t>PIT4_7_UNIT 2</t>
  </si>
  <si>
    <t>Pit PH 4 Unit 2</t>
  </si>
  <si>
    <t>AGRICO_7_UNIT 4</t>
  </si>
  <si>
    <t>Fresno Cogen GT Unit 4</t>
  </si>
  <si>
    <t>SANTFG_7_UNIT 2</t>
  </si>
  <si>
    <t>SANTFG_7_UNIT 1</t>
  </si>
  <si>
    <t>Golden Hills Interconnection, LLC</t>
  </si>
  <si>
    <t>CLTN</t>
  </si>
  <si>
    <t>Dillion Wind LLC</t>
  </si>
  <si>
    <t>BGCRK8_7_UNIT 2</t>
  </si>
  <si>
    <t>BIG CREEK PH 8 UNIT 2</t>
  </si>
  <si>
    <t>KIRKWOOD HYDRO UNIT 3</t>
  </si>
  <si>
    <t>Stockton Biomas</t>
  </si>
  <si>
    <t>DTE Stockton, LLC</t>
  </si>
  <si>
    <t>KIRKWOOD HYDRO UNIT 2</t>
  </si>
  <si>
    <t>GILROY_1_ST2</t>
  </si>
  <si>
    <t>KIRKWOOD HYDRO UNIT 1</t>
  </si>
  <si>
    <t>RE Camelot, LLC</t>
  </si>
  <si>
    <t>VENWD_1_QF</t>
  </si>
  <si>
    <t>Mountain View Power Partners, L.L.C.</t>
  </si>
  <si>
    <t>Voyager Wind 3</t>
  </si>
  <si>
    <t>Golden Hills Wind, LLC</t>
  </si>
  <si>
    <t>Nevada Irrigation District</t>
  </si>
  <si>
    <t>O.L.S. Energy-Agnews, Inc.</t>
  </si>
  <si>
    <t xml:space="preserve">Colton Power, LP </t>
  </si>
  <si>
    <t>Colton Power, LP</t>
  </si>
  <si>
    <t>Southeast Resource Recovery</t>
  </si>
  <si>
    <t>City of Long Beach</t>
  </si>
  <si>
    <t>WASTE TO POWER</t>
  </si>
  <si>
    <t>Cabazon Wind Partners, LLC</t>
  </si>
  <si>
    <t>PIT5_7_UNIT 4</t>
  </si>
  <si>
    <t>Pit PH 5 Unit 4</t>
  </si>
  <si>
    <t>PIT5_7_UNIT 2</t>
  </si>
  <si>
    <t>Pit PH 5 Unit 2</t>
  </si>
  <si>
    <t>PIT5_7_UNIT 1</t>
  </si>
  <si>
    <t>PIT PH 5 UNIT 1</t>
  </si>
  <si>
    <t>PIT5_7_UNIT 3</t>
  </si>
  <si>
    <t>PIT PH 5 UNIT 3</t>
  </si>
  <si>
    <t>FLOWD_6_QF</t>
  </si>
  <si>
    <t>Berry Cogen 42</t>
  </si>
  <si>
    <t>Berry Petroleum Company</t>
  </si>
  <si>
    <t>SHELRF_7_UNIT 2</t>
  </si>
  <si>
    <t>Shell Oil Refinery Unit 2</t>
  </si>
  <si>
    <t>SHELRF_7_UNIT 3</t>
  </si>
  <si>
    <t>Shell Oil Refinery Unit 3</t>
  </si>
  <si>
    <t>Cuyama Solar</t>
  </si>
  <si>
    <t>Cuyama Solar, LLC</t>
  </si>
  <si>
    <t>Vista Energy Storage</t>
  </si>
  <si>
    <t>Vista Energy Storage, LLC</t>
  </si>
  <si>
    <t>LESR</t>
  </si>
  <si>
    <t>RE Mustang 3 LLC</t>
  </si>
  <si>
    <t>Elevation Solar C LLC</t>
  </si>
  <si>
    <t>WARNE_2_UNIT 2</t>
  </si>
  <si>
    <t>WARNE HYDRO UNIT 2</t>
  </si>
  <si>
    <t>WARNE_2_UNIT 1</t>
  </si>
  <si>
    <t>WARNE HYDRO UNIT 1</t>
  </si>
  <si>
    <t>ELECTR_7_UNIT 3</t>
  </si>
  <si>
    <t>ELECTRA UNIT 3</t>
  </si>
  <si>
    <t>Buena Vista Energy, LLC</t>
  </si>
  <si>
    <t>FPL Energy Montezuma Wind, LLC</t>
  </si>
  <si>
    <t>Berry Cogen 38 - Unit 1</t>
  </si>
  <si>
    <t>Western Power and Steam, Inc.</t>
  </si>
  <si>
    <t>BGCRK3_7_UNIT 5</t>
  </si>
  <si>
    <t>BIG CREEK PH 3 UNIT 5</t>
  </si>
  <si>
    <t>BGCRK3_7_UNIT 4</t>
  </si>
  <si>
    <t>BIG CREEK PH 3 UNIT 4</t>
  </si>
  <si>
    <t>THERMA_2_UNIT 1</t>
  </si>
  <si>
    <t>Thermalito Gen Unit 1</t>
  </si>
  <si>
    <t>BP WILMINGTON CALCINER</t>
  </si>
  <si>
    <t>Tesoro Refining and Marketing Company LLC</t>
  </si>
  <si>
    <t>Brea Power II LLC</t>
  </si>
  <si>
    <t>Burney Forest Power</t>
  </si>
  <si>
    <t>CRESTA_7_UNIT 1</t>
  </si>
  <si>
    <t>CRESTA UNIT #1</t>
  </si>
  <si>
    <t>CRESTA_7_UNIT 2</t>
  </si>
  <si>
    <t>CRESTA UNIT #2</t>
  </si>
  <si>
    <t>Kingsburg Cogen</t>
  </si>
  <si>
    <t>KES Kingsburg, L.P.</t>
  </si>
  <si>
    <t>BGCRK3_7_UNIT 2</t>
  </si>
  <si>
    <t>BIG CREEK PH 3 UNIT 2</t>
  </si>
  <si>
    <t>BGCRK3_7_UNIT 1</t>
  </si>
  <si>
    <t>BIG CREEK PH 3 UNIT 1</t>
  </si>
  <si>
    <t>SALTSP_7_UNIT 2</t>
  </si>
  <si>
    <t>Salt Springs Unit 2</t>
  </si>
  <si>
    <t>BGCRK3_7_UNIT 3</t>
  </si>
  <si>
    <t>BIG CREEK PH 3 UNIT 3</t>
  </si>
  <si>
    <t>New-Indy Ontario, LLC</t>
  </si>
  <si>
    <t>NAVYII_2_UNIT 4</t>
  </si>
  <si>
    <t>COSO POWER DEVELOPERS (NAVY II) UNIT 4</t>
  </si>
  <si>
    <t>NAVYII_2_UNIT 5</t>
  </si>
  <si>
    <t>COSO Power Developers (Navy II) Unit 5</t>
  </si>
  <si>
    <t>NAVYII_2_UNIT 6</t>
  </si>
  <si>
    <t>COSO Power Developers (Navy II) Unit 6</t>
  </si>
  <si>
    <t>BUCKCK_7_UNIT 1</t>
  </si>
  <si>
    <t>Bucks Creek Unit #1</t>
  </si>
  <si>
    <t>BUCKCK_7_UNIT 2</t>
  </si>
  <si>
    <t>Bucks Creek Unit #2</t>
  </si>
  <si>
    <t>Berkeley Cogeneration</t>
  </si>
  <si>
    <t xml:space="preserve">The Regents of the University of California </t>
  </si>
  <si>
    <t>CALGEN_1_UNIT 2</t>
  </si>
  <si>
    <t>CALGEN_1_UNIT 1</t>
  </si>
  <si>
    <t>CALGEN_1_UNIT 3</t>
  </si>
  <si>
    <t>ELECTR_7_UNIT 2</t>
  </si>
  <si>
    <t>ELECTRA UNIT 2</t>
  </si>
  <si>
    <t>ELECTR_7_UNIT 1</t>
  </si>
  <si>
    <t>ELECTRA UNIT 1</t>
  </si>
  <si>
    <t>O.L.S. Energy - Chino</t>
  </si>
  <si>
    <t>BGCRK1_7_UNIT 4</t>
  </si>
  <si>
    <t>BIG CREEK PH 1 UNIT 4</t>
  </si>
  <si>
    <t>TIGRCK_7_UNIT 1</t>
  </si>
  <si>
    <t>Tiger Creek Unit 1</t>
  </si>
  <si>
    <t>TIGRCK_7_UNIT 2</t>
  </si>
  <si>
    <t>Tiger Creek Unit 2</t>
  </si>
  <si>
    <t>SPI Anderson 2</t>
  </si>
  <si>
    <t>Sierra Pacific Industries</t>
  </si>
  <si>
    <t>East Bay Municipal Utility District</t>
  </si>
  <si>
    <t>RE Mustang LLC</t>
  </si>
  <si>
    <t>RE Mustang 4 LLC</t>
  </si>
  <si>
    <t>BGCRK8_7_UNIT 1</t>
  </si>
  <si>
    <t>BIG CREEK PH 8 UNIT 1</t>
  </si>
  <si>
    <t>New-Indy Oxnard LLC</t>
  </si>
  <si>
    <t>Humboldt Sawmill Company, LLC</t>
  </si>
  <si>
    <t>WOODLAND BIOMASS</t>
  </si>
  <si>
    <t>Woodland Biomass Power, Ltd.</t>
  </si>
  <si>
    <t>PANSEA_1_SEAWND</t>
  </si>
  <si>
    <t>THERMA_2_UNIT 3</t>
  </si>
  <si>
    <t>Thermalito P-G Unit 3</t>
  </si>
  <si>
    <t>CSU Channel Islands Site Authority</t>
  </si>
  <si>
    <t>THERMA_2_UNIT 4</t>
  </si>
  <si>
    <t>Thermalito P-G Unit 4</t>
  </si>
  <si>
    <t>CP Kelco U.S., Inc.</t>
  </si>
  <si>
    <t>THERMA_2_UNIT 2</t>
  </si>
  <si>
    <t>Thermalito P-G Unit 2</t>
  </si>
  <si>
    <t>65HK 8me LLC</t>
  </si>
  <si>
    <t>Solar Borrego I LLC</t>
  </si>
  <si>
    <t>NZWIND_6_ZONDWD</t>
  </si>
  <si>
    <t>PIT3_7_UNIT 2</t>
  </si>
  <si>
    <t>Pit PH 3 Unit 2</t>
  </si>
  <si>
    <t>Sierra Energy Storage, LLC</t>
  </si>
  <si>
    <t>Western Area Power Administration</t>
  </si>
  <si>
    <t>CARBOU_7_UNIT 3</t>
  </si>
  <si>
    <t>CARIBOU PH 1 UNIT 3</t>
  </si>
  <si>
    <t>PIT3_7_UNIT 3</t>
  </si>
  <si>
    <t>Pit PH 3 Unit 3</t>
  </si>
  <si>
    <t>CARBOU_7_UNIT 2</t>
  </si>
  <si>
    <t>CARIBOU PH 1 UNIT 2</t>
  </si>
  <si>
    <t>GIANERA PEAKER UNIT 2</t>
  </si>
  <si>
    <t xml:space="preserve">City of Santa Clara DBA Silicon Valley Power (MSS Agreement - S14)              </t>
  </si>
  <si>
    <t>GIANERA PEAKER UNIT 1</t>
  </si>
  <si>
    <t>Rooney Ranch Wind, LLC</t>
  </si>
  <si>
    <t>BLM E_2_UNIT 8</t>
  </si>
  <si>
    <t>COSO ENERGY DEVELOPERS - BLM EAST UNIT 8</t>
  </si>
  <si>
    <t>Quincy Biomass</t>
  </si>
  <si>
    <t>BRODIE_2_WIND2</t>
  </si>
  <si>
    <t>Coram Brodie Wind Project Section 15</t>
  </si>
  <si>
    <t>Metropolitan Water District of Southern California (MWD)</t>
  </si>
  <si>
    <t>BLM E_2_UNIT 7</t>
  </si>
  <si>
    <t>COSO ENERGY DEVELOPERS - BLM EAST UNIT 7</t>
  </si>
  <si>
    <t>BLM W_2_UNIT 9</t>
  </si>
  <si>
    <t>COSO ENERGY DEVELOPERS - BLM WEST UNIT 9</t>
  </si>
  <si>
    <t>PIT3_7_UNIT 1</t>
  </si>
  <si>
    <t>PIT PH 3 UNIT 1</t>
  </si>
  <si>
    <t>Windpower Partners 1993, L.P.</t>
  </si>
  <si>
    <t>TENGEN_6_UNIT 1</t>
  </si>
  <si>
    <t>TENGEN_6_UNIT 2</t>
  </si>
  <si>
    <t>Berry Petroleum Placerita, Unit 2</t>
  </si>
  <si>
    <t>Tehachapi Wind Wall, LLC</t>
  </si>
  <si>
    <t>Mountain View Power Partners III, L.L.C.</t>
  </si>
  <si>
    <t>Covanta Stanislaus, Inc.</t>
  </si>
  <si>
    <t>Whitney Point Solar, LLC</t>
  </si>
  <si>
    <t>Westside Solar, LLC</t>
  </si>
  <si>
    <t>Burney Biomass</t>
  </si>
  <si>
    <t>BGCRK1_7_UNIT 3</t>
  </si>
  <si>
    <t>BIG CREEK PH 1 UNIT 3</t>
  </si>
  <si>
    <t>Dollar Wind LLC</t>
  </si>
  <si>
    <t>AGRICO_6_UNIT 3</t>
  </si>
  <si>
    <t>Fresno Peaker AG PL3N5 ICE5</t>
  </si>
  <si>
    <t>Solar Blythe LLC</t>
  </si>
  <si>
    <t>VESTAL_6_KERNU1</t>
  </si>
  <si>
    <t>KERN RIVER PH 3 UNITS 1</t>
  </si>
  <si>
    <t>San Diego County Water Authority</t>
  </si>
  <si>
    <t xml:space="preserve">San Diego County Water Authority                                                </t>
  </si>
  <si>
    <t>Maricopa West Solar PV, LLC</t>
  </si>
  <si>
    <t>Algonquin SKIC 20 Solar, LLC</t>
  </si>
  <si>
    <t>Sunray Energy 2, LLC</t>
  </si>
  <si>
    <t>Bayshore Solar B, LLC</t>
  </si>
  <si>
    <t>Bayshore Solar C, LLC</t>
  </si>
  <si>
    <t>Western Antelope Blue Sky Ranch A LLC</t>
  </si>
  <si>
    <t>SPS Atwell Island, LLC</t>
  </si>
  <si>
    <t>CED Lost Hills Solar, LLC</t>
  </si>
  <si>
    <t>North Lancaster Ranch LLC</t>
  </si>
  <si>
    <t>Lost Hills Solar, LLC</t>
  </si>
  <si>
    <t>CED Ducor Solar 4, LLC</t>
  </si>
  <si>
    <t>Solar Blythe II LLC</t>
  </si>
  <si>
    <t>CED White River Solar, LLC</t>
  </si>
  <si>
    <t>RE GARLAND A LLC</t>
  </si>
  <si>
    <t>CED Corcoran Solar 3, LLC</t>
  </si>
  <si>
    <t>Sunshine Gas Producers, L.L.C.</t>
  </si>
  <si>
    <t>RE Old River One, LLC</t>
  </si>
  <si>
    <t xml:space="preserve">Kingbird Solar B, LLC </t>
  </si>
  <si>
    <t>Antelope Big Sky Ranch LLC</t>
  </si>
  <si>
    <t>67RK 8me, LLC</t>
  </si>
  <si>
    <t>EE Kettleman Land, LLC</t>
  </si>
  <si>
    <t>54KR 8me LLC</t>
  </si>
  <si>
    <t>Solar Oasis LLC</t>
  </si>
  <si>
    <t>Western Antelope Blue Sky Ranch B LLC</t>
  </si>
  <si>
    <t>Alamo Solar, LLC</t>
  </si>
  <si>
    <t>Frontier Solar LLC</t>
  </si>
  <si>
    <t>Solar Kansas South LLC</t>
  </si>
  <si>
    <t>Giffen Solar Park LLC</t>
  </si>
  <si>
    <t>RE Kent South, LLC</t>
  </si>
  <si>
    <t>SUNE DB APNL LLC</t>
  </si>
  <si>
    <t>Sun City LLC</t>
  </si>
  <si>
    <t>Humboldt Bay Harbor</t>
  </si>
  <si>
    <t>BGSKYN_2_BS3SR3</t>
  </si>
  <si>
    <t>Big Sky Solar 3</t>
  </si>
  <si>
    <t>Antelope DSR3, LLC</t>
  </si>
  <si>
    <t xml:space="preserve">Kingbird Solar A, LLC </t>
  </si>
  <si>
    <t>Bayshore Solar A, LLC</t>
  </si>
  <si>
    <t>TA-High Desert, LLC</t>
  </si>
  <si>
    <t>Lone Valley Solar Park II LLC</t>
  </si>
  <si>
    <t>Phillips 66 Company</t>
  </si>
  <si>
    <t>Shafter Solar, LLC</t>
  </si>
  <si>
    <t>Central Antelope Dry Ranch C, LLC</t>
  </si>
  <si>
    <t>Great Valley Solar 3, LLC</t>
  </si>
  <si>
    <t>SUNSPT_2_WNASR1</t>
  </si>
  <si>
    <t>Windhub Solar A</t>
  </si>
  <si>
    <t>Windhub Solar A, LLC</t>
  </si>
  <si>
    <t>Adera Solar, LLC</t>
  </si>
  <si>
    <t>CED Corcoran Solar, LLC</t>
  </si>
  <si>
    <t>Nicolis, LLC</t>
  </si>
  <si>
    <t>SHELRF_7_UNIT 1</t>
  </si>
  <si>
    <t>Shell Oil Refinery Unit 1</t>
  </si>
  <si>
    <t>CED Ducor Solar 2, LLC</t>
  </si>
  <si>
    <t>RE Rosamond Two LLC</t>
  </si>
  <si>
    <t>RE Kansas, LLC</t>
  </si>
  <si>
    <t>Great Valley Solar 4, LLC</t>
  </si>
  <si>
    <t>CED Ducor Solar 1, LLC</t>
  </si>
  <si>
    <t>CID Solar, LLC</t>
  </si>
  <si>
    <t>AltaGas Pomona Energy Storage Inc.</t>
  </si>
  <si>
    <t>Summer Solar LLC</t>
  </si>
  <si>
    <t>RE Gaskell West 1, LLC</t>
  </si>
  <si>
    <t>TA-ACACIA, LLC</t>
  </si>
  <si>
    <t>RE Rosamond One LLC</t>
  </si>
  <si>
    <t>DG Fairhaven Power LLC</t>
  </si>
  <si>
    <t>BGCRK1_7_UNIT 1</t>
  </si>
  <si>
    <t>BIG CREEK PH 1 UNIT 1</t>
  </si>
  <si>
    <t>Rising Tree Wind Farm II LLC</t>
  </si>
  <si>
    <t>CED White River Solar 2, LLC</t>
  </si>
  <si>
    <t>VESTAL_6_KERNU2</t>
  </si>
  <si>
    <t>KERN RIVER PH 3 UNITS 2</t>
  </si>
  <si>
    <t xml:space="preserve">PHWD Affiliate LLC </t>
  </si>
  <si>
    <t>Lincoln Biomass</t>
  </si>
  <si>
    <t>Columbia Solar Energy, LLC</t>
  </si>
  <si>
    <t>Sand Drag LLC</t>
  </si>
  <si>
    <t>RE Adams East, LLC</t>
  </si>
  <si>
    <t>SCEW_2_PDRP114</t>
  </si>
  <si>
    <t>LCR AMS Hybrid West LA 1-W-SCE</t>
  </si>
  <si>
    <t>Tri-Dam Power Authority</t>
  </si>
  <si>
    <t>Summer Wheat Solar Farm</t>
  </si>
  <si>
    <t>GASNA 6P, LLC</t>
  </si>
  <si>
    <t>Cascade Solar, LLC</t>
  </si>
  <si>
    <t>Westlands Solar Farms, LLC</t>
  </si>
  <si>
    <t>MAGNLA_6_PASADENA</t>
  </si>
  <si>
    <t>Magnolia Power Plant - PASADENA</t>
  </si>
  <si>
    <t>SYLMAR</t>
  </si>
  <si>
    <t>Diablo Winds, LLC</t>
  </si>
  <si>
    <t>BGCRK2_7_UNIT 5</t>
  </si>
  <si>
    <t>BIG CREEK PH 2 UNIT 5</t>
  </si>
  <si>
    <t>RE Victor Phelan Solar One LLC</t>
  </si>
  <si>
    <t>BGCRK2_7_UNIT 6</t>
  </si>
  <si>
    <t>BIG CREEK PH 2 UNIT 6</t>
  </si>
  <si>
    <t>GARNET GREEN POWER PROJECT AGGREGATE</t>
  </si>
  <si>
    <t>FPL Energy Green Power Wind, LLC</t>
  </si>
  <si>
    <t>EUI Affiliate LLC</t>
  </si>
  <si>
    <t>TERAWD_1_QF</t>
  </si>
  <si>
    <t>DRUM_7_UNIT 4</t>
  </si>
  <si>
    <t>Drum PH 1 Unit 4</t>
  </si>
  <si>
    <t>BGCRK2_7_UNIT 3</t>
  </si>
  <si>
    <t>BIG CREEK PH 2 UNIT 3</t>
  </si>
  <si>
    <t>BGCRK1_7_UNIT 2</t>
  </si>
  <si>
    <t>BIG CREEK PH 1 UNIT 2</t>
  </si>
  <si>
    <t>BGCRK2_7_UNIT 4</t>
  </si>
  <si>
    <t>BIG CREEK PH 2 UNIT 4</t>
  </si>
  <si>
    <t>Valley Electric Association, Inc.</t>
  </si>
  <si>
    <t>CED Ducor Solar 3, LLC</t>
  </si>
  <si>
    <t>Morelos Solar, LLC</t>
  </si>
  <si>
    <t>RE Columbia Two LLC</t>
  </si>
  <si>
    <t>87RL 8me, LLC</t>
  </si>
  <si>
    <t>Tropico, LLC</t>
  </si>
  <si>
    <t>DTCHWD_6_QF</t>
  </si>
  <si>
    <t>RIO BRAVO HYDRO</t>
  </si>
  <si>
    <t>OLCESE WATER DISTRICT</t>
  </si>
  <si>
    <t>Mammoth One LLC</t>
  </si>
  <si>
    <t>Blue Lake Power, LLC</t>
  </si>
  <si>
    <t>Sunray Energy 3 LLC</t>
  </si>
  <si>
    <t>County Sanitation District No.2 of Los Angeles County</t>
  </si>
  <si>
    <t>HARBGN_7_UNIT 2</t>
  </si>
  <si>
    <t>Ameresco Half Moon Bay, LLC</t>
  </si>
  <si>
    <t>Houwelings Nurseries Oxnard, Inc</t>
  </si>
  <si>
    <t>DRUM_7_UNIT 1</t>
  </si>
  <si>
    <t>DRUM PH 1 UNIT 1</t>
  </si>
  <si>
    <t>DRUM_7_UNIT 2</t>
  </si>
  <si>
    <t>DRUM PH 1 UNIT 2</t>
  </si>
  <si>
    <t>DRUM_7_UNIT 3</t>
  </si>
  <si>
    <t>Drum PH 1 Unit 3</t>
  </si>
  <si>
    <t>Global Ampersand LLC</t>
  </si>
  <si>
    <t>Energy Development &amp; Construction Corp.</t>
  </si>
  <si>
    <t>Orion Solar I, LLC; Orion Solar II, LLC</t>
  </si>
  <si>
    <t>Highlander Solar 1, LLC</t>
  </si>
  <si>
    <t>Cottonwood Solar, LLC</t>
  </si>
  <si>
    <t>SALTSP_7_UNIT 1</t>
  </si>
  <si>
    <t>Salt Springs Unit 1</t>
  </si>
  <si>
    <t>Blackwell Solar, LLC</t>
  </si>
  <si>
    <t>Cameron Ridge II, LLC</t>
  </si>
  <si>
    <t>HARBGN_7_UNIT 3</t>
  </si>
  <si>
    <t>Harbor Cogen Unit 3</t>
  </si>
  <si>
    <t>Portal Ridge Solar C, LLC</t>
  </si>
  <si>
    <t>CALGREN-PIXLEY</t>
  </si>
  <si>
    <t>GFP Ethanol LLC</t>
  </si>
  <si>
    <t>McKittrick Cogen</t>
  </si>
  <si>
    <t>Chevron USA Inc</t>
  </si>
  <si>
    <t>MIDWD_6_QF</t>
  </si>
  <si>
    <t>DREWS_6_GEN 3</t>
  </si>
  <si>
    <t>DREWS UNIT 3</t>
  </si>
  <si>
    <t>CENTRY_6_GEN 4</t>
  </si>
  <si>
    <t>CENTURY GEN 4</t>
  </si>
  <si>
    <t>CENTRY_6_GEN 1</t>
  </si>
  <si>
    <t>CENTURY GEN 1</t>
  </si>
  <si>
    <t>DREWS_6_GEN 4</t>
  </si>
  <si>
    <t>DREWS UNIT 4</t>
  </si>
  <si>
    <t>DREWS_6_GEN 2</t>
  </si>
  <si>
    <t>DREWS UNIT 2</t>
  </si>
  <si>
    <t>CENTRY_6_GEN 2</t>
  </si>
  <si>
    <t>CENTURY GEN 2</t>
  </si>
  <si>
    <t>CENTRY_6_GEN 3</t>
  </si>
  <si>
    <t>CENTURY GEN 3</t>
  </si>
  <si>
    <t>PORTAL HYDRO</t>
  </si>
  <si>
    <t>DREWS_6_GEN 1</t>
  </si>
  <si>
    <t>DREWS UNIT 1</t>
  </si>
  <si>
    <t>NZWIND_6_NORTHW</t>
  </si>
  <si>
    <t>Metropolitan Water District of Southern California</t>
  </si>
  <si>
    <t>TRCYPGAE</t>
  </si>
  <si>
    <t>RE Columbia 3 LLC</t>
  </si>
  <si>
    <t>CED Oro Loma Solar, LLC</t>
  </si>
  <si>
    <t>Lone Valley Solar Park I LLC</t>
  </si>
  <si>
    <t>PARDEB_2_UNIT 2</t>
  </si>
  <si>
    <t>PARDEE HYDRO UNIT 2</t>
  </si>
  <si>
    <t>Western Antelope Dry Ranch LLC</t>
  </si>
  <si>
    <t>SANITR_6_CTG3</t>
  </si>
  <si>
    <t>LACSD CARSON WATER POLLUTION CTG3</t>
  </si>
  <si>
    <t>PARDEB_2_UNIT 3</t>
  </si>
  <si>
    <t>PARDEE HYDRO UNIT 3</t>
  </si>
  <si>
    <t>SANITR_6_CTG1</t>
  </si>
  <si>
    <t>LACSD CARSON WATER POLLUTION CTG1</t>
  </si>
  <si>
    <t>MAGNLA_6_CERRITOS</t>
  </si>
  <si>
    <t>Magnolia Power Plant Cerritos</t>
  </si>
  <si>
    <t>SANITR_6_CTG2</t>
  </si>
  <si>
    <t>LACSD CARSON WATER POLLUTION CTG2</t>
  </si>
  <si>
    <t>MAGNLA_6_COLTON</t>
  </si>
  <si>
    <t>Magnolia Power Project</t>
  </si>
  <si>
    <t>PARDEE HYDRO UNIT 1</t>
  </si>
  <si>
    <t>Mammoth Three LLC</t>
  </si>
  <si>
    <t>SCEW_2_PDRP109</t>
  </si>
  <si>
    <t>Leapfrog Power, inc.</t>
  </si>
  <si>
    <t>SCEC_1_PDRP113</t>
  </si>
  <si>
    <t xml:space="preserve">SCEC_1_PDRP113 </t>
  </si>
  <si>
    <t>SCEC_1_PDRP117</t>
  </si>
  <si>
    <t>SCEC_1_PDRP115</t>
  </si>
  <si>
    <t>SCEW_2_PDRP106</t>
  </si>
  <si>
    <t>SCEW_2_PDRP111</t>
  </si>
  <si>
    <t>SCEC_1_PDRP110</t>
  </si>
  <si>
    <t>SCEC_1_PDRP121</t>
  </si>
  <si>
    <t>SCEC_1_PDRP122</t>
  </si>
  <si>
    <t>SCEC_1_PDRP106</t>
  </si>
  <si>
    <t>SCEW_2_PDRP110</t>
  </si>
  <si>
    <t>SCEC_1_PDRP120</t>
  </si>
  <si>
    <t>SCEC_1_PDRP119</t>
  </si>
  <si>
    <t>SCEC_1_PDRP118</t>
  </si>
  <si>
    <t>SCEC_1_PDRP107</t>
  </si>
  <si>
    <t>SCEW_2_PDRP107</t>
  </si>
  <si>
    <t>SCEC_1_PDRP108</t>
  </si>
  <si>
    <t>SCEW_2_PDRP112</t>
  </si>
  <si>
    <t>SCEC_1_PDRP116</t>
  </si>
  <si>
    <t>SCEC_1_PDRP111</t>
  </si>
  <si>
    <t>SCEC_1_PDRP114</t>
  </si>
  <si>
    <t>SCEC_1_PDRP109</t>
  </si>
  <si>
    <t>SCEW_2_PDRP108</t>
  </si>
  <si>
    <t>TULLOCH Unit 1</t>
  </si>
  <si>
    <t>TULLCK_7_UNIT 2</t>
  </si>
  <si>
    <t>TULLOCH Unit 2</t>
  </si>
  <si>
    <t>San Gorgonio Westwinds II - Windustries, LLC</t>
  </si>
  <si>
    <t>Oroville Cogeneration, L.P.</t>
  </si>
  <si>
    <t>Solar Star California XLIV, LLC</t>
  </si>
  <si>
    <t>Ameresco Chiquita Energy, LLC</t>
  </si>
  <si>
    <t>USWNDR_2_LABWD1</t>
  </si>
  <si>
    <t>LaBrisa Wind Project</t>
  </si>
  <si>
    <t>Highlander Solar 2, LLC</t>
  </si>
  <si>
    <t>CalWind Resources, Inc.</t>
  </si>
  <si>
    <t>Aspiration Solar G LLC</t>
  </si>
  <si>
    <t>MCE Solar One, LLC</t>
  </si>
  <si>
    <t>Bridge Energy LLC</t>
  </si>
  <si>
    <t>Republic Services of Sonoma County Energy Producers, Inc</t>
  </si>
  <si>
    <t>BREEZE_6_QF</t>
  </si>
  <si>
    <t>Potrero Hills Energy Producers, LLC</t>
  </si>
  <si>
    <t>Tehachapi Storage Project</t>
  </si>
  <si>
    <t>CED Avenal Solar, LLC</t>
  </si>
  <si>
    <t>Refresh Wind 2, LLC</t>
  </si>
  <si>
    <t>AGRICO_7_UNIT 2</t>
  </si>
  <si>
    <t>Fresno Cogen STG Unit 2</t>
  </si>
  <si>
    <t>Solar Star California XXXI, LLC</t>
  </si>
  <si>
    <t>SIERRA PACIFIC IND. (SONORA)</t>
  </si>
  <si>
    <t>Refresh Wind, LLC</t>
  </si>
  <si>
    <t>WM Renewable Energy, LLC</t>
  </si>
  <si>
    <t>TULLCK_7_UNIT 3</t>
  </si>
  <si>
    <t>TULLOCH HYDRO AGGREGATE</t>
  </si>
  <si>
    <t>TRI-DAM PROJECT</t>
  </si>
  <si>
    <t xml:space="preserve">Coram Tehachapi, L.P. </t>
  </si>
  <si>
    <t>SPAULDING HYDRO PH 1 UNIT</t>
  </si>
  <si>
    <t>Mega Renewables</t>
  </si>
  <si>
    <t>Adelanto Solar II, LLC</t>
  </si>
  <si>
    <t>EAST BAY MUNICIPAL UTILITY DISTRICT</t>
  </si>
  <si>
    <t>Windstream Operations, LLC</t>
  </si>
  <si>
    <t>FRITO-LAY</t>
  </si>
  <si>
    <t>Frito Lay, Inc.</t>
  </si>
  <si>
    <t>Terra-Gen 251 Wind, LLC</t>
  </si>
  <si>
    <t>Garnet Energy Corporation</t>
  </si>
  <si>
    <t xml:space="preserve">FTS Master Tenant 1, LLC </t>
  </si>
  <si>
    <t>Wind Stream Operations, LLC</t>
  </si>
  <si>
    <t>MM West Covina LLC</t>
  </si>
  <si>
    <t>Desert Green Solar Farm, LLC</t>
  </si>
  <si>
    <t>PRIMA DESCHECHA (CAPISTRANO)</t>
  </si>
  <si>
    <t>MM Prima Deshecha Energy LLC</t>
  </si>
  <si>
    <t>Plumas Sierra REC</t>
  </si>
  <si>
    <t>Avenal Park LLC</t>
  </si>
  <si>
    <t>Wagner Wind, LLC</t>
  </si>
  <si>
    <t>Wintec Energy, Ltd</t>
  </si>
  <si>
    <t>STS HydroPower, Ltd.</t>
  </si>
  <si>
    <t>MONTPH_7_UNIT 2</t>
  </si>
  <si>
    <t>MONTICELLO Unit 2</t>
  </si>
  <si>
    <t>MONTICELLO Unit 1</t>
  </si>
  <si>
    <t>WISHON_6_UNIT 3</t>
  </si>
  <si>
    <t>WISHON HYDRO UNIT 3</t>
  </si>
  <si>
    <t>WISHON HYDRO UNIT 1</t>
  </si>
  <si>
    <t>Brea Generation LLC</t>
  </si>
  <si>
    <t>WISHON_6_UNIT 2</t>
  </si>
  <si>
    <t>WISHON HYDRO UNIT 2</t>
  </si>
  <si>
    <t>WISHON_6_UNIT 4</t>
  </si>
  <si>
    <t>WISHON HYDRO UNIT 4</t>
  </si>
  <si>
    <t>SANITR_6_STG4</t>
  </si>
  <si>
    <t>LACSD CARSON WATER POLLUTION STG4</t>
  </si>
  <si>
    <t>Bakersfield PV 1, LLC</t>
  </si>
  <si>
    <t>South San Joaquin Irrigation District</t>
  </si>
  <si>
    <t>Rock Creek Hydro, LLC</t>
  </si>
  <si>
    <t>Citizen Solar B LLC</t>
  </si>
  <si>
    <t>FTS Master Tenant 1, LLC</t>
  </si>
  <si>
    <t>Victor Dry Farm Ranch B LLC</t>
  </si>
  <si>
    <t>Toro Energy of California SLO</t>
  </si>
  <si>
    <t>Yolo County Flood Control</t>
  </si>
  <si>
    <t>CalRENEW-1, LLC</t>
  </si>
  <si>
    <t>MM San Diego LLC</t>
  </si>
  <si>
    <t>Victor Dry Farm Ranch A  LLC</t>
  </si>
  <si>
    <t>Sol Orchard San Diego 21, LLC</t>
  </si>
  <si>
    <t>Sol Orchard San Diego 23, LLC</t>
  </si>
  <si>
    <t>Big Creek Water Works, Ltd.</t>
  </si>
  <si>
    <t>RE Rio Grande LLC</t>
  </si>
  <si>
    <t>Antelope DSR 2, LLC</t>
  </si>
  <si>
    <t>Energy 2001, Inc.</t>
  </si>
  <si>
    <t>Monterey Regional Waste Management District</t>
  </si>
  <si>
    <t>YERBA BUENA BATTERY</t>
  </si>
  <si>
    <t>Pacific Gas and Electric Company</t>
  </si>
  <si>
    <t>SUNSHN_2_LNDFL3</t>
  </si>
  <si>
    <t>Sunshine Gas Producers, L.L.C. Unit 3</t>
  </si>
  <si>
    <t>SUNSHN_2_LNDFL1</t>
  </si>
  <si>
    <t>Sunshine Gas Producers, L.L.C. Unit 1</t>
  </si>
  <si>
    <t>SUNSHN_2_LNDFL5</t>
  </si>
  <si>
    <t>Sunshine Gas Producers, L.L.C. Unit 5</t>
  </si>
  <si>
    <t>SUNSHN_2_LNDFL2</t>
  </si>
  <si>
    <t>Sunshine Gas Producers, L.L.C. Unit 2</t>
  </si>
  <si>
    <t>SUNSHN_2_LNDFL4</t>
  </si>
  <si>
    <t>Sunshine Gas Producers, L.L.C. Unit 4</t>
  </si>
  <si>
    <t>Grossmont Hospital Corp</t>
  </si>
  <si>
    <t>RE SFCity1, LP</t>
  </si>
  <si>
    <t>SPAULDING HYDRO PH 2 UNIT</t>
  </si>
  <si>
    <t>Monterey County Water Resources Agency</t>
  </si>
  <si>
    <t>Ameresco San Joaquin LLC</t>
  </si>
  <si>
    <t>Ameresco Vasco Road LLC</t>
  </si>
  <si>
    <t>ONLLPP_6_UNIT 1</t>
  </si>
  <si>
    <t>O'NEILL PUMP-GEN UNIT 1</t>
  </si>
  <si>
    <t>ONLLPP_6_UNIT 6</t>
  </si>
  <si>
    <t>O'NEILL PUMP-GEN UNIT 6</t>
  </si>
  <si>
    <t>Oak Creek Wind Power, LLC</t>
  </si>
  <si>
    <t>ONLLPP_6_UNIT 2</t>
  </si>
  <si>
    <t>O'NEILL PUMP-GEN UNIT 2</t>
  </si>
  <si>
    <t>ONLLPP_6_UNIT 4</t>
  </si>
  <si>
    <t>O'NEILL PUMP-GEN UNIT 4</t>
  </si>
  <si>
    <t>ONLLPP_6_UNIT 3</t>
  </si>
  <si>
    <t>O'NEILL PUMP-GEN UNIT 3</t>
  </si>
  <si>
    <t>ONLLPP_6_UNIT 5</t>
  </si>
  <si>
    <t>O'NEILL PUMP-GEN UNIT 5</t>
  </si>
  <si>
    <t>North Palm Springs Investments, LLC</t>
  </si>
  <si>
    <t>Yolo County Central Landfill</t>
  </si>
  <si>
    <t>SunSelect Produce (California), Inc.</t>
  </si>
  <si>
    <t>Garnet Solar Power Generation Station 1, LLC</t>
  </si>
  <si>
    <t>Modesto Irrigation District</t>
  </si>
  <si>
    <t>SolarCity Corporation</t>
  </si>
  <si>
    <t>Madera Chowchilla Water and Power</t>
  </si>
  <si>
    <t>GRASSHOPPER FLAT HYDRO</t>
  </si>
  <si>
    <t>Sonoma County Water Agency</t>
  </si>
  <si>
    <t>Ameresco Keller Canyon, LLC</t>
  </si>
  <si>
    <t>CAMCHE_1_UNIT 3</t>
  </si>
  <si>
    <t>Camanche 3</t>
  </si>
  <si>
    <t>Ameresco Santa Cruz Energy LLC</t>
  </si>
  <si>
    <t>Utica Water and Power Authority</t>
  </si>
  <si>
    <t>G2 Energy, Ostrom Road LLC</t>
  </si>
  <si>
    <t>Humboldt Bay Municipal Water District</t>
  </si>
  <si>
    <t>SCEW_2_PDRP115</t>
  </si>
  <si>
    <t>LCR AMS Hybrid West LA 1-W-LCRLL</t>
  </si>
  <si>
    <t>CAMCHE_1_UNIT 2</t>
  </si>
  <si>
    <t>Camanche 2</t>
  </si>
  <si>
    <t>DMDVLY_1_GEN 3</t>
  </si>
  <si>
    <t>Diamond Valley Unit 3</t>
  </si>
  <si>
    <t>DMDVLY_1_GEN 9</t>
  </si>
  <si>
    <t>Diamond Valley Unit 9</t>
  </si>
  <si>
    <t>DMDVLY_1_GEN 6</t>
  </si>
  <si>
    <t>Diamond Valley Unit 6</t>
  </si>
  <si>
    <t>DMDVLY_1_GEN 11</t>
  </si>
  <si>
    <t>Diamond Valley Unit 11</t>
  </si>
  <si>
    <t>DMDVLY_1_GEN 10</t>
  </si>
  <si>
    <t>Diamond Valley Unit 10</t>
  </si>
  <si>
    <t>DMDVLY_1_GEN 12</t>
  </si>
  <si>
    <t>Diamond Valley Unit 12</t>
  </si>
  <si>
    <t>CAMCHE_1_UNIT 1</t>
  </si>
  <si>
    <t>Camanche 1</t>
  </si>
  <si>
    <t>DMDVLY_1_GEN 2</t>
  </si>
  <si>
    <t>Diamond Valley Unit 2</t>
  </si>
  <si>
    <t>Diamond Valley Unit 1</t>
  </si>
  <si>
    <t>DMDVLY_1_GEN 5</t>
  </si>
  <si>
    <t>Diamond Valley Unit 5</t>
  </si>
  <si>
    <t>DMDVLY_1_GEN 4</t>
  </si>
  <si>
    <t>Diamond Valley Unit 4</t>
  </si>
  <si>
    <t>DMDVLY_1_GEN 8</t>
  </si>
  <si>
    <t>Diamond Valley Unit 8</t>
  </si>
  <si>
    <t>DMDVLY_1_GEN 7</t>
  </si>
  <si>
    <t>Diamond Valley Unit 7</t>
  </si>
  <si>
    <t>Enel Green Power North America, Inc.</t>
  </si>
  <si>
    <t>TX-ELK_6_ECKSR2</t>
  </si>
  <si>
    <t>Eagle Creek</t>
  </si>
  <si>
    <t>Apex Eagle Creek, LLC</t>
  </si>
  <si>
    <t>Green Beanworks C LLC</t>
  </si>
  <si>
    <t>Yavi Energy Holdings, LLC</t>
  </si>
  <si>
    <t>GL Merced 2, LLC</t>
  </si>
  <si>
    <t>RNDSBG_1_HZASR1</t>
  </si>
  <si>
    <t>Hazel A</t>
  </si>
  <si>
    <t>CalCity Solar I LLC</t>
  </si>
  <si>
    <t>Green Beanworks D LLC</t>
  </si>
  <si>
    <t>WGL Energy Systems, Inc.</t>
  </si>
  <si>
    <t>PVN Milliken, LLC</t>
  </si>
  <si>
    <t>AVS Phase 2, LLC</t>
  </si>
  <si>
    <t>Green Beanworks B</t>
  </si>
  <si>
    <t>Green Beanworks B, LLC</t>
  </si>
  <si>
    <t>Central Antelope Dry Ranch B LLC</t>
  </si>
  <si>
    <t>Enel Green Power NA,Inc dba El Dorado Hydro, LLC</t>
  </si>
  <si>
    <t>SPICER HYDRO UNIT 1</t>
  </si>
  <si>
    <t>TULARE_2_TULBM1</t>
  </si>
  <si>
    <t>Tulare BioMAT Fuel Cell</t>
  </si>
  <si>
    <t>Central CA Fuel Cell 2, LLC</t>
  </si>
  <si>
    <t>SPICER_1_UNIT 2</t>
  </si>
  <si>
    <t>SPICER HYDRO UNIT 2</t>
  </si>
  <si>
    <t>Sol Orchard San Diego 22, LLC</t>
  </si>
  <si>
    <t>LIGHTBEAM POWER COMPANY GRIDLEY MAIN TWO LLC</t>
  </si>
  <si>
    <t>Ecos Energy LLC</t>
  </si>
  <si>
    <t>Bay Environmental Management</t>
  </si>
  <si>
    <t>Vaca-Dixon Solar Station</t>
  </si>
  <si>
    <t>Baker Station Associates, LP</t>
  </si>
  <si>
    <t>NHOGAN_6_UNIT 1</t>
  </si>
  <si>
    <t>NEW HOGAN PH UNIT 1</t>
  </si>
  <si>
    <t xml:space="preserve">Phoenix Wind Power LLC                                     </t>
  </si>
  <si>
    <t>NM Milliken Genco LLC</t>
  </si>
  <si>
    <t>Ameresco Butte County LLC</t>
  </si>
  <si>
    <t>San Marcos Energy LLC</t>
  </si>
  <si>
    <t>Golden Solar, LLC</t>
  </si>
  <si>
    <t>Sol Orchard San Diego 20, LLC</t>
  </si>
  <si>
    <t>Miguel BESS</t>
  </si>
  <si>
    <t>Freeway Springs, LLC</t>
  </si>
  <si>
    <t>PPA Grand Johanna LLC</t>
  </si>
  <si>
    <t xml:space="preserve">SEPV18, LLC </t>
  </si>
  <si>
    <t>Putah Creek Solar Farms LLC</t>
  </si>
  <si>
    <t>San Gabriel Valley Municipal Water District</t>
  </si>
  <si>
    <t>Westside Assets LLC</t>
  </si>
  <si>
    <t>Radiance Solar 5</t>
  </si>
  <si>
    <t>Radiance Solar 4</t>
  </si>
  <si>
    <t>Kona Solar, LLC</t>
  </si>
  <si>
    <t>Golden Springs Development Co. LLC</t>
  </si>
  <si>
    <t>Snow Mountain Hydro, LLC.</t>
  </si>
  <si>
    <t>Grizzly Mountain Ranch</t>
  </si>
  <si>
    <t>G2 Energy, Hay Road LLC</t>
  </si>
  <si>
    <t>City of Industry</t>
  </si>
  <si>
    <t>PGE San Francisco State Fuel Cell</t>
  </si>
  <si>
    <t>Zero Waste Energy Development Company LLC</t>
  </si>
  <si>
    <t>City of Sunnyvale</t>
  </si>
  <si>
    <t>SCEC_1_PDRP124</t>
  </si>
  <si>
    <t>LCR AMS Hybrid West LA 1-C-LCRLL</t>
  </si>
  <si>
    <t>Enerparc CA1, LLC</t>
  </si>
  <si>
    <t>Tulare PV II, LLC</t>
  </si>
  <si>
    <t>Merced Solar LLC</t>
  </si>
  <si>
    <t>Cloverdale Solar I Project (FSEC 1)</t>
  </si>
  <si>
    <t>Techni-Cast Corp.</t>
  </si>
  <si>
    <t>GL Madera, LLC</t>
  </si>
  <si>
    <t>CES DHS Solar, LLC</t>
  </si>
  <si>
    <t>GASNA 36P, LLC</t>
  </si>
  <si>
    <t>Hayworth-Fabian, LLC</t>
  </si>
  <si>
    <t>WGL Energy Systems Inc</t>
  </si>
  <si>
    <t xml:space="preserve">Sun Harvest Solar </t>
  </si>
  <si>
    <t>Mission Solar LLC</t>
  </si>
  <si>
    <t>Ignite Solar Holdings 1, LLC</t>
  </si>
  <si>
    <t>GASNA 16P, LLC</t>
  </si>
  <si>
    <t>MONTPH_7_UNIT 3</t>
  </si>
  <si>
    <t>MONTICELLO Unit 3</t>
  </si>
  <si>
    <t>Enerparc CA2, LLC</t>
  </si>
  <si>
    <t>SS San Antonio West, LLC</t>
  </si>
  <si>
    <t>Lemoore PV 1 LLC</t>
  </si>
  <si>
    <t>SunEdison Utility Solutions, LLC</t>
  </si>
  <si>
    <t>California PV Energy, LLC</t>
  </si>
  <si>
    <t>Hollister Solar LLC</t>
  </si>
  <si>
    <t>Green Light FIT 1, LLC</t>
  </si>
  <si>
    <t>Fresh Air Energy IV, LLC</t>
  </si>
  <si>
    <t>2097 Helton</t>
  </si>
  <si>
    <t>Solarenewal LLC</t>
  </si>
  <si>
    <t>MM Tulare Energy, LLC</t>
  </si>
  <si>
    <t>PGE CSUEB Hayward Fuel Cell</t>
  </si>
  <si>
    <t>Vintner Solar LLC</t>
  </si>
  <si>
    <t>J&amp;A-Santa Maria II, LLC</t>
  </si>
  <si>
    <t>NLH1 Solar, LLC</t>
  </si>
  <si>
    <t>SCEW_2_PDRP159</t>
  </si>
  <si>
    <t>LCR AMS Hybrid West LA 1-W-LNEI1</t>
  </si>
  <si>
    <t>Ameresco Johnson Canyon LLC</t>
  </si>
  <si>
    <t>Bakersfield 111, LLC</t>
  </si>
  <si>
    <t>Golden Springs Building F, LLC</t>
  </si>
  <si>
    <t>Golden Springs Development Company LLC</t>
  </si>
  <si>
    <t>Harris</t>
  </si>
  <si>
    <t>Golden Springs Development Company, LLC</t>
  </si>
  <si>
    <t>GUERNS_6_HD3BM3</t>
  </si>
  <si>
    <t>Hanford Digester Genset 3</t>
  </si>
  <si>
    <t>Hanford Renewable Energy LLC</t>
  </si>
  <si>
    <t>GUERNS_6_VH2BM1</t>
  </si>
  <si>
    <t>Hanford Digester Genset 2</t>
  </si>
  <si>
    <t>NHOGAN_6_UNIT 2</t>
  </si>
  <si>
    <t>NEW HOGAN PH UNIT 2</t>
  </si>
  <si>
    <t>Browns Valley Irrigation District (BVID)</t>
  </si>
  <si>
    <t>Kettleman Solar LLC</t>
  </si>
  <si>
    <t>ABEC #2 LLC</t>
  </si>
  <si>
    <t>SCEC_1_PDRP171</t>
  </si>
  <si>
    <t xml:space="preserve">IEUA Battery Energy Storage System </t>
  </si>
  <si>
    <t>Shell Energy North America (US), L.P.</t>
  </si>
  <si>
    <t>Yolo County</t>
  </si>
  <si>
    <t xml:space="preserve">Delano PV 1, LLC  </t>
  </si>
  <si>
    <t>SMUD ICAOA</t>
  </si>
  <si>
    <t>Caliente II Solar, LLC</t>
  </si>
  <si>
    <t>SunEdison Utility Solutions, LLC (Pico Rivera)</t>
  </si>
  <si>
    <t>Bakersfield Industrial PV 1, LLC</t>
  </si>
  <si>
    <t>Sestina Solar II, LLC</t>
  </si>
  <si>
    <t>Lassen Station Hydroelectric, LP</t>
  </si>
  <si>
    <t>Hydro Partners</t>
  </si>
  <si>
    <t>ABEC #3 LLC</t>
  </si>
  <si>
    <t>Mill &amp; Sulphur Creek Power Plant, LP</t>
  </si>
  <si>
    <t xml:space="preserve">SunE W12DG-C, LLC </t>
  </si>
  <si>
    <t>ABEC #4 LLC</t>
  </si>
  <si>
    <t>Calleguas MWD</t>
  </si>
  <si>
    <t>Manteca PV 1, LLC</t>
  </si>
  <si>
    <t>Madera Chowchilla Water and Power Authority</t>
  </si>
  <si>
    <t>KYCORA_6_KMSBT1</t>
  </si>
  <si>
    <t>Kearny Mesa Storage</t>
  </si>
  <si>
    <t>Kearny Mesa Storage, LLC</t>
  </si>
  <si>
    <t>PGEB_2_PDRP100</t>
  </si>
  <si>
    <t>SCEC_1_PDRP130</t>
  </si>
  <si>
    <t>SCEW_2_PDRP105</t>
  </si>
  <si>
    <t>OHMCONNECT, INC.</t>
  </si>
  <si>
    <t>SCEC_1_PDRP104</t>
  </si>
  <si>
    <t>SCEW_2_PDRP103</t>
  </si>
  <si>
    <t>SCEW_2_PDRP102</t>
  </si>
  <si>
    <t>SCEC_1_PDRP102</t>
  </si>
  <si>
    <t>SCEW_2_PDRP117</t>
  </si>
  <si>
    <t>SCEW_2_PDRP124</t>
  </si>
  <si>
    <t>SCEC_1_PDRP129</t>
  </si>
  <si>
    <t>SCEC_1_PDRP127</t>
  </si>
  <si>
    <t>SCEW_2_PDRP101</t>
  </si>
  <si>
    <t>SCEC_1_PDRP134</t>
  </si>
  <si>
    <t>SCEW_2_PDRP104</t>
  </si>
  <si>
    <t>SCEC_1_PDRP132</t>
  </si>
  <si>
    <t>SCEW_2_PDRP100</t>
  </si>
  <si>
    <t>SCEC_1_PDRP100</t>
  </si>
  <si>
    <t>SCEC_1_PDRP101</t>
  </si>
  <si>
    <t>SCEC_1_PDRP103</t>
  </si>
  <si>
    <t>SCEC_1_PDRP105</t>
  </si>
  <si>
    <t>Vista Corporation</t>
  </si>
  <si>
    <t>SANLOB_1_OSFBM1</t>
  </si>
  <si>
    <t>HZIU Kompogas SLO</t>
  </si>
  <si>
    <t>Old Santa Fe Road</t>
  </si>
  <si>
    <t>Open Sky Digester Genset 2</t>
  </si>
  <si>
    <t>Open Sky Power LLC</t>
  </si>
  <si>
    <t>SCEC_1_PDRP112</t>
  </si>
  <si>
    <t>Epic Steel</t>
  </si>
  <si>
    <t>Olivine, Inc</t>
  </si>
  <si>
    <t>Two Fiets Dairy Digester</t>
  </si>
  <si>
    <t>Madera Digester Genset 2</t>
  </si>
  <si>
    <t>Madera Renewable Energy LLC</t>
  </si>
  <si>
    <t>Bailey Creek Hydroelectric, Inc.</t>
  </si>
  <si>
    <t>Kenneth E. Link</t>
  </si>
  <si>
    <t>City of Santa Clara dba Silicon Valley</t>
  </si>
  <si>
    <t>SCEC_1_PDRP172</t>
  </si>
  <si>
    <t>LCR AMS Hybrid West LA 1-C-LSCE</t>
  </si>
  <si>
    <t>SPICER_1_UNIT 3</t>
  </si>
  <si>
    <t>SPICER HYDRO UNIT 3</t>
  </si>
  <si>
    <t>PNOCHE_7_ICE2</t>
  </si>
  <si>
    <t>SCEW_2_PDRP158</t>
  </si>
  <si>
    <t>LCR AMS Hybrid West LA 1-W-LCEM1</t>
  </si>
  <si>
    <t>in_nqc</t>
  </si>
  <si>
    <t>in_RPS</t>
  </si>
  <si>
    <t>SLATE</t>
  </si>
  <si>
    <t>MAVERICK</t>
  </si>
  <si>
    <t>GASKELL WEST</t>
  </si>
  <si>
    <t>https://ceqanet.opr.ca.gov/2019071059/2</t>
  </si>
  <si>
    <t>The contents of these pages are subject to change without notice.  Decisions based on information contained within the California ISO's web site are the visitor's sole responsibility.</t>
  </si>
  <si>
    <r>
      <t xml:space="preserve">● </t>
    </r>
    <r>
      <rPr>
        <b/>
        <sz val="10"/>
        <rFont val="Arial"/>
        <family val="2"/>
      </rPr>
      <t>Generating Facility Fuel Key:  B</t>
    </r>
    <r>
      <rPr>
        <sz val="10"/>
        <rFont val="Arial"/>
        <family val="2"/>
      </rPr>
      <t xml:space="preserve">=Biofuel, </t>
    </r>
    <r>
      <rPr>
        <b/>
        <sz val="10"/>
        <rFont val="Arial"/>
        <family val="2"/>
      </rPr>
      <t>BAT</t>
    </r>
    <r>
      <rPr>
        <sz val="10"/>
        <rFont val="Arial"/>
        <family val="2"/>
      </rPr>
      <t xml:space="preserve">=Battery, </t>
    </r>
    <r>
      <rPr>
        <b/>
        <sz val="10"/>
        <rFont val="Arial"/>
        <family val="2"/>
      </rPr>
      <t>C</t>
    </r>
    <r>
      <rPr>
        <sz val="10"/>
        <rFont val="Arial"/>
        <family val="2"/>
      </rPr>
      <t xml:space="preserve">=Coal, </t>
    </r>
    <r>
      <rPr>
        <b/>
        <sz val="10"/>
        <rFont val="Arial"/>
        <family val="2"/>
      </rPr>
      <t>G</t>
    </r>
    <r>
      <rPr>
        <sz val="10"/>
        <rFont val="Arial"/>
        <family val="2"/>
      </rPr>
      <t xml:space="preserve">=Geothermal, </t>
    </r>
    <r>
      <rPr>
        <b/>
        <sz val="10"/>
        <rFont val="Arial"/>
        <family val="2"/>
      </rPr>
      <t>FW</t>
    </r>
    <r>
      <rPr>
        <sz val="10"/>
        <rFont val="Arial"/>
        <family val="2"/>
      </rPr>
      <t xml:space="preserve">=Flywheel, </t>
    </r>
    <r>
      <rPr>
        <b/>
        <sz val="10"/>
        <rFont val="Arial"/>
        <family val="2"/>
      </rPr>
      <t>HR</t>
    </r>
    <r>
      <rPr>
        <sz val="10"/>
        <rFont val="Arial"/>
        <family val="2"/>
      </rPr>
      <t xml:space="preserve">=Heat Recovery, </t>
    </r>
    <r>
      <rPr>
        <b/>
        <sz val="10"/>
        <rFont val="Arial"/>
        <family val="2"/>
      </rPr>
      <t>NG</t>
    </r>
    <r>
      <rPr>
        <sz val="10"/>
        <rFont val="Arial"/>
        <family val="2"/>
      </rPr>
      <t xml:space="preserve">=Natural Gas, </t>
    </r>
    <r>
      <rPr>
        <b/>
        <sz val="10"/>
        <rFont val="Arial"/>
        <family val="2"/>
      </rPr>
      <t>NU</t>
    </r>
    <r>
      <rPr>
        <sz val="10"/>
        <rFont val="Arial"/>
        <family val="2"/>
      </rPr>
      <t xml:space="preserve">=Nuclear, </t>
    </r>
    <r>
      <rPr>
        <b/>
        <sz val="10"/>
        <rFont val="Arial"/>
        <family val="2"/>
      </rPr>
      <t>O</t>
    </r>
    <r>
      <rPr>
        <sz val="10"/>
        <rFont val="Arial"/>
        <family val="2"/>
      </rPr>
      <t xml:space="preserve">=Fuel Oil, </t>
    </r>
    <r>
      <rPr>
        <b/>
        <sz val="10"/>
        <rFont val="Arial"/>
        <family val="2"/>
      </rPr>
      <t>S</t>
    </r>
    <r>
      <rPr>
        <sz val="10"/>
        <rFont val="Arial"/>
        <family val="2"/>
      </rPr>
      <t xml:space="preserve">=Solar, </t>
    </r>
    <r>
      <rPr>
        <b/>
        <sz val="10"/>
        <rFont val="Arial"/>
        <family val="2"/>
      </rPr>
      <t>W</t>
    </r>
    <r>
      <rPr>
        <sz val="10"/>
        <rFont val="Arial"/>
        <family val="2"/>
      </rPr>
      <t xml:space="preserve">=Wind, </t>
    </r>
    <r>
      <rPr>
        <b/>
        <sz val="10"/>
        <rFont val="Arial"/>
        <family val="2"/>
      </rPr>
      <t>WTR</t>
    </r>
    <r>
      <rPr>
        <sz val="10"/>
        <rFont val="Arial"/>
        <family val="2"/>
      </rPr>
      <t>=Water</t>
    </r>
  </si>
  <si>
    <r>
      <t xml:space="preserve">● </t>
    </r>
    <r>
      <rPr>
        <b/>
        <sz val="10"/>
        <rFont val="Arial"/>
        <family val="2"/>
      </rPr>
      <t>Generating Facility Type Key:  CC</t>
    </r>
    <r>
      <rPr>
        <sz val="10"/>
        <rFont val="Arial"/>
        <family val="2"/>
      </rPr>
      <t xml:space="preserve">=Combined Cycle, </t>
    </r>
    <r>
      <rPr>
        <b/>
        <sz val="10"/>
        <rFont val="Arial"/>
        <family val="2"/>
      </rPr>
      <t>CT=</t>
    </r>
    <r>
      <rPr>
        <sz val="10"/>
        <rFont val="Arial"/>
        <family val="2"/>
      </rPr>
      <t>Combustion Turbine</t>
    </r>
    <r>
      <rPr>
        <b/>
        <sz val="10"/>
        <rFont val="Arial"/>
        <family val="2"/>
      </rPr>
      <t>, FC=</t>
    </r>
    <r>
      <rPr>
        <sz val="10"/>
        <rFont val="Arial"/>
        <family val="2"/>
      </rPr>
      <t>Fuel Cell,</t>
    </r>
    <r>
      <rPr>
        <b/>
        <sz val="10"/>
        <rFont val="Arial"/>
        <family val="2"/>
      </rPr>
      <t xml:space="preserve"> H</t>
    </r>
    <r>
      <rPr>
        <sz val="10"/>
        <rFont val="Arial"/>
        <family val="2"/>
      </rPr>
      <t xml:space="preserve">=Hydro, </t>
    </r>
    <r>
      <rPr>
        <b/>
        <sz val="10"/>
        <rFont val="Arial"/>
        <family val="2"/>
      </rPr>
      <t>PS</t>
    </r>
    <r>
      <rPr>
        <sz val="10"/>
        <rFont val="Arial"/>
        <family val="2"/>
      </rPr>
      <t xml:space="preserve">=Pump Storage, </t>
    </r>
    <r>
      <rPr>
        <b/>
        <sz val="10"/>
        <rFont val="Arial"/>
        <family val="2"/>
      </rPr>
      <t>PV</t>
    </r>
    <r>
      <rPr>
        <sz val="10"/>
        <rFont val="Arial"/>
        <family val="2"/>
      </rPr>
      <t xml:space="preserve">=Photovoltaic, </t>
    </r>
    <r>
      <rPr>
        <b/>
        <sz val="10"/>
        <rFont val="Arial"/>
        <family val="2"/>
      </rPr>
      <t>RE</t>
    </r>
    <r>
      <rPr>
        <sz val="10"/>
        <rFont val="Arial"/>
        <family val="2"/>
      </rPr>
      <t xml:space="preserve">=Reciprocating Engine, </t>
    </r>
    <r>
      <rPr>
        <b/>
        <sz val="10"/>
        <rFont val="Arial"/>
        <family val="2"/>
      </rPr>
      <t>ST</t>
    </r>
    <r>
      <rPr>
        <sz val="10"/>
        <rFont val="Arial"/>
        <family val="2"/>
      </rPr>
      <t xml:space="preserve">= Steam Turbine, </t>
    </r>
    <r>
      <rPr>
        <b/>
        <sz val="10"/>
        <rFont val="Arial"/>
        <family val="2"/>
      </rPr>
      <t>STH</t>
    </r>
    <r>
      <rPr>
        <sz val="10"/>
        <rFont val="Arial"/>
        <family val="2"/>
      </rPr>
      <t xml:space="preserve">=Solar Thermal, </t>
    </r>
    <r>
      <rPr>
        <b/>
        <sz val="10"/>
        <rFont val="Arial"/>
        <family val="2"/>
      </rPr>
      <t>STR</t>
    </r>
    <r>
      <rPr>
        <sz val="10"/>
        <rFont val="Arial"/>
        <family val="2"/>
      </rPr>
      <t xml:space="preserve">=Storage, </t>
    </r>
    <r>
      <rPr>
        <b/>
        <sz val="10"/>
        <rFont val="Arial"/>
        <family val="2"/>
      </rPr>
      <t>WT</t>
    </r>
    <r>
      <rPr>
        <sz val="10"/>
        <rFont val="Arial"/>
        <family val="2"/>
      </rPr>
      <t>=Wind Turbine</t>
    </r>
  </si>
  <si>
    <r>
      <t xml:space="preserve">● </t>
    </r>
    <r>
      <rPr>
        <b/>
        <sz val="10"/>
        <rFont val="Arial"/>
        <family val="2"/>
      </rPr>
      <t>Study Process Key:  A39</t>
    </r>
    <r>
      <rPr>
        <sz val="10"/>
        <rFont val="Arial"/>
        <family val="2"/>
      </rPr>
      <t xml:space="preserve">=Amendment 39 Procedures (Appendix W), </t>
    </r>
    <r>
      <rPr>
        <b/>
        <sz val="10"/>
        <rFont val="Arial"/>
        <family val="2"/>
      </rPr>
      <t>Serial</t>
    </r>
    <r>
      <rPr>
        <sz val="10"/>
        <rFont val="Arial"/>
        <family val="2"/>
      </rPr>
      <t xml:space="preserve">=Standard Large Generator Interconnection Procedures (Appendix U), </t>
    </r>
    <r>
      <rPr>
        <b/>
        <sz val="10"/>
        <rFont val="Arial"/>
        <family val="2"/>
      </rPr>
      <t>SGIP</t>
    </r>
    <r>
      <rPr>
        <sz val="10"/>
        <rFont val="Arial"/>
        <family val="2"/>
      </rPr>
      <t xml:space="preserve">=Small Generator Interconnection Procedure (Appendix S), Numbered Clusters=Large Generator Interconnection Procedures in a Queue Cluster Window (Appendix Y), </t>
    </r>
    <r>
      <rPr>
        <b/>
        <sz val="10"/>
        <rFont val="Arial"/>
        <family val="2"/>
      </rPr>
      <t>TC</t>
    </r>
    <r>
      <rPr>
        <sz val="10"/>
        <rFont val="Arial"/>
        <family val="2"/>
      </rPr>
      <t xml:space="preserve">=Transition Cluster (Appendix 2 to Appendix Y), </t>
    </r>
    <r>
      <rPr>
        <b/>
        <sz val="10"/>
        <rFont val="Arial"/>
        <family val="2"/>
      </rPr>
      <t>ISP</t>
    </r>
    <r>
      <rPr>
        <sz val="10"/>
        <rFont val="Arial"/>
        <family val="2"/>
      </rPr>
      <t xml:space="preserve">=Independent Study Process (Appendix Y), </t>
    </r>
    <r>
      <rPr>
        <b/>
        <sz val="10"/>
        <rFont val="Arial"/>
        <family val="2"/>
      </rPr>
      <t>FT</t>
    </r>
    <r>
      <rPr>
        <sz val="10"/>
        <rFont val="Arial"/>
        <family val="2"/>
      </rPr>
      <t>=Fast Track (Appendix Y)</t>
    </r>
  </si>
  <si>
    <r>
      <t xml:space="preserve">● </t>
    </r>
    <r>
      <rPr>
        <b/>
        <sz val="10"/>
        <rFont val="Arial"/>
        <family val="2"/>
      </rPr>
      <t>Study Process Key:  Active</t>
    </r>
    <r>
      <rPr>
        <sz val="10"/>
        <rFont val="Arial"/>
        <family val="2"/>
      </rPr>
      <t xml:space="preserve">=project is in study through Construction phases; </t>
    </r>
    <r>
      <rPr>
        <b/>
        <sz val="10"/>
        <rFont val="Arial"/>
        <family val="2"/>
      </rPr>
      <t>Complete</t>
    </r>
    <r>
      <rPr>
        <sz val="10"/>
        <rFont val="Arial"/>
        <family val="2"/>
      </rPr>
      <t xml:space="preserve">=project is in Commercial Operation, </t>
    </r>
    <r>
      <rPr>
        <b/>
        <sz val="10"/>
        <rFont val="Arial"/>
        <family val="2"/>
      </rPr>
      <t>Withdrawn</t>
    </r>
    <r>
      <rPr>
        <sz val="10"/>
        <rFont val="Arial"/>
        <family val="2"/>
      </rPr>
      <t>=project is withdrawn</t>
    </r>
  </si>
  <si>
    <t>Legend:</t>
  </si>
  <si>
    <t>NA</t>
  </si>
  <si>
    <t>Valley Center 69kV</t>
  </si>
  <si>
    <t>SAN DIEGO</t>
  </si>
  <si>
    <t>Full Capacity</t>
  </si>
  <si>
    <t>Battery</t>
  </si>
  <si>
    <t>Storage</t>
  </si>
  <si>
    <t>C12</t>
  </si>
  <si>
    <t>ACTIVE</t>
  </si>
  <si>
    <t>RESAVA ENERGY STORAGE</t>
  </si>
  <si>
    <t>Sycamore Canyon Substation 230kV</t>
  </si>
  <si>
    <t>Pumped-Storage hydro</t>
  </si>
  <si>
    <t>SV ENERGY STORAGE FACILITY</t>
  </si>
  <si>
    <t>Sycamore Canyon Substation 138kV</t>
  </si>
  <si>
    <t>NIGHTHAWK STORAGE</t>
  </si>
  <si>
    <t>ECO-Miguel 500kV</t>
  </si>
  <si>
    <t>Wind Turbine</t>
  </si>
  <si>
    <t>BOULDER OAKS HYBRID</t>
  </si>
  <si>
    <t>Point Loma Substation 69kV</t>
  </si>
  <si>
    <t>NN</t>
  </si>
  <si>
    <t>SAN DEIGO</t>
  </si>
  <si>
    <t>MARINE DEPOT</t>
  </si>
  <si>
    <t>Silvergate Substation 230kV</t>
  </si>
  <si>
    <t>PEREGRINE STORAGE</t>
  </si>
  <si>
    <t>Pomerado Substation 69kV</t>
  </si>
  <si>
    <t>POME BESS</t>
  </si>
  <si>
    <t>Mesa Heights Substation 69kV</t>
  </si>
  <si>
    <t>SUFFOLK STORAGE</t>
  </si>
  <si>
    <t>Imperial Valley Substation 230kV</t>
  </si>
  <si>
    <t>IMPERIAL</t>
  </si>
  <si>
    <t>Photovoltaic</t>
  </si>
  <si>
    <t>WISTARIA RANCH SOLAR 2</t>
  </si>
  <si>
    <t>SALTON SOLAR</t>
  </si>
  <si>
    <t>KINGSLEY SOLAR FARM</t>
  </si>
  <si>
    <t>MX</t>
  </si>
  <si>
    <t>SONORA</t>
  </si>
  <si>
    <t>TERMOELECTRICA DE MEXICALI STORAGE</t>
  </si>
  <si>
    <t>Hoodoo Wash Substation 500kV</t>
  </si>
  <si>
    <t>YUMA COUNTY</t>
  </si>
  <si>
    <t>HOODINI</t>
  </si>
  <si>
    <t>EI Cajon Substation 69kV</t>
  </si>
  <si>
    <t>VENTASSO ENERGY STORAGE</t>
  </si>
  <si>
    <t>ECO Substation 230kV</t>
  </si>
  <si>
    <t>BAJA CALIFORNIA</t>
  </si>
  <si>
    <t>OBSIDIAN WIND</t>
  </si>
  <si>
    <t>TIJUANA</t>
  </si>
  <si>
    <t>ENERGIA SIERRA JUAREZ WIND 3</t>
  </si>
  <si>
    <t>CARDINAL STORAGE</t>
  </si>
  <si>
    <t>Capistrano-Pico 138kV</t>
  </si>
  <si>
    <t>ORANGE</t>
  </si>
  <si>
    <t>SANDPIPER STORAGE</t>
  </si>
  <si>
    <t>Bay-Boulevard 230kV</t>
  </si>
  <si>
    <t>GYPSY ESS</t>
  </si>
  <si>
    <t>Trout Canyon Switching Station 230kV</t>
  </si>
  <si>
    <t>GWT</t>
  </si>
  <si>
    <t>CLARK AND NYE</t>
  </si>
  <si>
    <t>BONANZA PEAK SOLAR FARM</t>
  </si>
  <si>
    <t>Trout Canyon Substation 230kV</t>
  </si>
  <si>
    <t>CLARK</t>
  </si>
  <si>
    <t>YELLOW PINE 3</t>
  </si>
  <si>
    <t>Sloan Canyon Switching Station 230kV</t>
  </si>
  <si>
    <t>SLOAN ENERGY CENTER</t>
  </si>
  <si>
    <t>NYE</t>
  </si>
  <si>
    <t>ROUGH HAT HYBRID SOLAR</t>
  </si>
  <si>
    <t>Innovation 230kV Sub</t>
  </si>
  <si>
    <t>CLARK/NYE</t>
  </si>
  <si>
    <t>BONANZA SOLAR</t>
  </si>
  <si>
    <t>Mohave Substation 500kV</t>
  </si>
  <si>
    <t>BULLHEAD SOLAR</t>
  </si>
  <si>
    <t>ANGORA SOLAR FARM</t>
  </si>
  <si>
    <t>Valley Substation 500 kV</t>
  </si>
  <si>
    <t>RIVERSIDE</t>
  </si>
  <si>
    <t>DOUBLE BUTTE STORAGE</t>
  </si>
  <si>
    <t>Valley Substation 500kV</t>
  </si>
  <si>
    <t>MENIFEE POWER BANK</t>
  </si>
  <si>
    <t>San Bernardino Substation 220kV</t>
  </si>
  <si>
    <t>SAN BERNARDINO</t>
  </si>
  <si>
    <t>SAN BERNARDINO BESS</t>
  </si>
  <si>
    <t>Red Bluff Substation 500kV</t>
  </si>
  <si>
    <t>LYCAN SOLAR</t>
  </si>
  <si>
    <t>OBERON</t>
  </si>
  <si>
    <t>Etiwanda Substation 230kV</t>
  </si>
  <si>
    <t>RAMPA</t>
  </si>
  <si>
    <t>Devers-San Bernardino Line 230 kV</t>
  </si>
  <si>
    <t>SUNNYNOOK SOLAR CENTER</t>
  </si>
  <si>
    <t>Colorado River Substation 500kV</t>
  </si>
  <si>
    <t>SOLO</t>
  </si>
  <si>
    <t>Colorado River Substation 230kV</t>
  </si>
  <si>
    <t>CALYPSO SOLAR</t>
  </si>
  <si>
    <t>Windhub Substation 500kV</t>
  </si>
  <si>
    <t>KERN</t>
  </si>
  <si>
    <t>YEAGER HYBRID SOLAR</t>
  </si>
  <si>
    <t>SANBORN HYBRID 3</t>
  </si>
  <si>
    <t>Windhub Substation 220kV</t>
  </si>
  <si>
    <t>GLENFELIZ SOLAR FARM</t>
  </si>
  <si>
    <t>Vincent Substation 230 kV</t>
  </si>
  <si>
    <t>LOS ANGELES</t>
  </si>
  <si>
    <t>HUMIDOR STORAGE 1</t>
  </si>
  <si>
    <t>Vincent Substation 230kV</t>
  </si>
  <si>
    <t>FORT TEJON SOLAR</t>
  </si>
  <si>
    <t>SAGEBRUSH 6 HYBRID</t>
  </si>
  <si>
    <t>Vincent Substation 500kV</t>
  </si>
  <si>
    <t>ANGELENO SOLAR FARM</t>
  </si>
  <si>
    <t>Springville-Rector 220kV line</t>
  </si>
  <si>
    <t>TULARE COUNTY</t>
  </si>
  <si>
    <t>BARRENSPRING</t>
  </si>
  <si>
    <t>Magunden-Springville #1 220 kV</t>
  </si>
  <si>
    <t>TULARE</t>
  </si>
  <si>
    <t>YELLOW HAY HYBRID SOLAR</t>
  </si>
  <si>
    <t>Rector Substation 230kV</t>
  </si>
  <si>
    <t>ROCKY HILL SOLAR</t>
  </si>
  <si>
    <t>Moorpark Substation 230 kV</t>
  </si>
  <si>
    <t>VENTURA</t>
  </si>
  <si>
    <t>GOLDBACK SOLAR CENTER</t>
  </si>
  <si>
    <t>Magunden-Pastoria 230kV</t>
  </si>
  <si>
    <t>DORADUS</t>
  </si>
  <si>
    <t>Kramer Substation 230kV</t>
  </si>
  <si>
    <t>SEGS EXPANSION HYBRID</t>
  </si>
  <si>
    <t>Highwind Substation 230kV</t>
  </si>
  <si>
    <t>HIGHWIND ENERGY CENTER</t>
  </si>
  <si>
    <t>Walnut Substation 220kV</t>
  </si>
  <si>
    <t>KESTREL STORAGE</t>
  </si>
  <si>
    <t>Rio Hondo Substation 220kV</t>
  </si>
  <si>
    <t>TRESTLES ENERGY STORAGE</t>
  </si>
  <si>
    <t>Rio Hondo Substation 230kV</t>
  </si>
  <si>
    <t>SPEEDWAY ESS</t>
  </si>
  <si>
    <t>Laguna Bell Substation 230kV</t>
  </si>
  <si>
    <t>COMMERCE ENERGY STORAGE</t>
  </si>
  <si>
    <t>Johanna Substation 230 kV</t>
  </si>
  <si>
    <t>SUPERBA STORAGE 1</t>
  </si>
  <si>
    <t>Hinson Substation 220kV</t>
  </si>
  <si>
    <t>HINSON BESS</t>
  </si>
  <si>
    <t>Hinson Substation 230kV</t>
  </si>
  <si>
    <t>AVOCET STORAGE</t>
  </si>
  <si>
    <t>Chino Substation 220kV</t>
  </si>
  <si>
    <t>CAYENNE ENERGY STORAGE</t>
  </si>
  <si>
    <t>ARATINA SOLAR FARM</t>
  </si>
  <si>
    <t>Inyokern-Randsburg 115 kV</t>
  </si>
  <si>
    <t>RIGAL</t>
  </si>
  <si>
    <t>Midway-Wheeler Ridge #2 230kV</t>
  </si>
  <si>
    <t>MARICOPA</t>
  </si>
  <si>
    <t>FAMILIA HYBRID SOLAR</t>
  </si>
  <si>
    <t>Midway-Diablo Canyon #2</t>
  </si>
  <si>
    <t>SAN LUIS OBISPO</t>
  </si>
  <si>
    <t>SEAWOLF GENERATION</t>
  </si>
  <si>
    <t>Morro Bay Substation 230kV</t>
  </si>
  <si>
    <t>LION ROCK OFFSHORE WIND</t>
  </si>
  <si>
    <t>SOLARSS Switching Station</t>
  </si>
  <si>
    <t>AGUA AMARGA WIND</t>
  </si>
  <si>
    <t>Midway-Wheeler Ridge 230kV</t>
  </si>
  <si>
    <t>OSO ROJO GOLF COURSE</t>
  </si>
  <si>
    <t>Midway Substation 500kV</t>
  </si>
  <si>
    <t>BUTTONBUSH SOLAR HYBRID ENERGY CENTER</t>
  </si>
  <si>
    <t>Midway 230kV</t>
  </si>
  <si>
    <t>OSO ROJO PEONY</t>
  </si>
  <si>
    <t>Gates-Midway 230kV</t>
  </si>
  <si>
    <t>KINGS</t>
  </si>
  <si>
    <t>GRAND LAKE HYBRID SOLAR</t>
  </si>
  <si>
    <t>Gates-Midway 230 kV</t>
  </si>
  <si>
    <t>PELICANS JAW HYBRID SOLAR</t>
  </si>
  <si>
    <t>Gates-Templeton 230 kV</t>
  </si>
  <si>
    <t>OATFIELD HYBRID SOLAR</t>
  </si>
  <si>
    <t>Midway-Tupman-Rio Bravo-Renfro 115 kV</t>
  </si>
  <si>
    <t>CARTHAGE</t>
  </si>
  <si>
    <t>Diablo Canyon-Gates 500kV</t>
  </si>
  <si>
    <t>NIMITZ 2 GENERATION</t>
  </si>
  <si>
    <t>Arco Substation 230kV</t>
  </si>
  <si>
    <t>KINGSROAD HYBRID SOLAR</t>
  </si>
  <si>
    <t>ARCTURUS</t>
  </si>
  <si>
    <t xml:space="preserve">Wilson-Oro Loma 115 kv </t>
  </si>
  <si>
    <t>MADERA</t>
  </si>
  <si>
    <t>RIVIERA SOLAR</t>
  </si>
  <si>
    <t>Panoche Substation 230kV</t>
  </si>
  <si>
    <t>FRESNO</t>
  </si>
  <si>
    <t>SUGARLOAF HYBRID SOLAR</t>
  </si>
  <si>
    <t>Los Banos-Gates #1 500 kV</t>
  </si>
  <si>
    <t>PINEBROOK SOLAR HYBRID ENERGY CENTER</t>
  </si>
  <si>
    <t>Henrietta Substation 230kV</t>
  </si>
  <si>
    <t>JOURNEY STORAGE</t>
  </si>
  <si>
    <t>Panoche Substation 230 kV</t>
  </si>
  <si>
    <t>BIG DUCK STORAGE</t>
  </si>
  <si>
    <t>Jayne Substation 70kV</t>
  </si>
  <si>
    <t>BOYCE SOLAR HYBRID</t>
  </si>
  <si>
    <t>Gates Substation 230kV</t>
  </si>
  <si>
    <t>OSO ROJO POPPY</t>
  </si>
  <si>
    <t>Henrietta-Lemoore NAS 70 kV</t>
  </si>
  <si>
    <t>AIR STATION 1</t>
  </si>
  <si>
    <t>Valley Springs #2 60 kV</t>
  </si>
  <si>
    <t>SAN JOAQUIN</t>
  </si>
  <si>
    <t>TYRE</t>
  </si>
  <si>
    <t>Tulucay Substation 60kV</t>
  </si>
  <si>
    <t>NAPA</t>
  </si>
  <si>
    <t>DYNAMO SOLAR</t>
  </si>
  <si>
    <t>Trimble Substation 115kV</t>
  </si>
  <si>
    <t>SANTA CLARA</t>
  </si>
  <si>
    <t>TRIM BESS</t>
  </si>
  <si>
    <t>Tesla-Weber 230kV</t>
  </si>
  <si>
    <t>SAN JOAQUIN COUNTY</t>
  </si>
  <si>
    <t>TESOSTER</t>
  </si>
  <si>
    <t>Round Mountain Substation 500kV</t>
  </si>
  <si>
    <t>HUMBOLDT</t>
  </si>
  <si>
    <t>TEMPEST GENERATION</t>
  </si>
  <si>
    <t>Miller #1 Tap 115 kV</t>
  </si>
  <si>
    <t>STANISLAUS</t>
  </si>
  <si>
    <t>HYDASPES</t>
  </si>
  <si>
    <t>Ripon Substation 115kV</t>
  </si>
  <si>
    <t>NOOSA ENERGY STORAGE</t>
  </si>
  <si>
    <t>Rio Oso Substation 115kV</t>
  </si>
  <si>
    <t>SUTTER</t>
  </si>
  <si>
    <t>SPINDRIFT HYBRID SOLAR</t>
  </si>
  <si>
    <t>Pittsburg Substation 230kV</t>
  </si>
  <si>
    <t>CONTRA COSTA</t>
  </si>
  <si>
    <t>STEEL CITY ENERGY STORAGE</t>
  </si>
  <si>
    <t>Oakland J-Grant 115kV</t>
  </si>
  <si>
    <t>ALAMEDA</t>
  </si>
  <si>
    <t>HERCULIS</t>
  </si>
  <si>
    <t>Metcalf Substation  230kV</t>
  </si>
  <si>
    <t>JEWELFLOWER STORAGE</t>
  </si>
  <si>
    <t>Martin Substation 115kV</t>
  </si>
  <si>
    <t>SAN FRANCISCO</t>
  </si>
  <si>
    <t>CORMORANT STORAGE</t>
  </si>
  <si>
    <t>Los Esteros Substation 230kV</t>
  </si>
  <si>
    <t>TANAGER STORAGE</t>
  </si>
  <si>
    <t>Los Esteros Substation 115kV</t>
  </si>
  <si>
    <t>MIRANDA ESS</t>
  </si>
  <si>
    <t>Morgan Hill Substation 115kV</t>
  </si>
  <si>
    <t>LORINER STORAGE</t>
  </si>
  <si>
    <t>Elk-Gualala 60 kV</t>
  </si>
  <si>
    <t>MENDOCINO</t>
  </si>
  <si>
    <t>TATTON STORAGE 1</t>
  </si>
  <si>
    <t>Grant Eastshore #1 115kV</t>
  </si>
  <si>
    <t>MARESTE BESS</t>
  </si>
  <si>
    <t>Cortina Substation 115kV</t>
  </si>
  <si>
    <t>COLUSA</t>
  </si>
  <si>
    <t>BEAUCHAMP 2 SOLAR</t>
  </si>
  <si>
    <t>Bridgeville Substation 115kV</t>
  </si>
  <si>
    <t>CAPETOWN 2 HYBRID</t>
  </si>
  <si>
    <t>Brighton-Bellota 230kV</t>
  </si>
  <si>
    <t>BRIGHT STAR HYBRID</t>
  </si>
  <si>
    <t>Complete</t>
  </si>
  <si>
    <t>Moss Landing Substation 500kV</t>
  </si>
  <si>
    <t>MONTEREY</t>
  </si>
  <si>
    <t>ISP</t>
  </si>
  <si>
    <t>PLANO STORAGE</t>
  </si>
  <si>
    <t>IRVING STORAGE</t>
  </si>
  <si>
    <t>Geysers #3 Cloverdale 115 kV line</t>
  </si>
  <si>
    <t>SONOMA</t>
  </si>
  <si>
    <t>KUIPER ENERGY STORAGE</t>
  </si>
  <si>
    <t>COLGATE-CHALLENGE 60kV</t>
  </si>
  <si>
    <t>YUBA</t>
  </si>
  <si>
    <t>Biofuel</t>
  </si>
  <si>
    <t>Steam Turbine</t>
  </si>
  <si>
    <t>CAMPTONVILLE BIOPOWER1</t>
  </si>
  <si>
    <t>Hassayampa Switchyard 500kV Common Bus</t>
  </si>
  <si>
    <t>C11</t>
  </si>
  <si>
    <t>VULCAN</t>
  </si>
  <si>
    <t>New Switchyard with East County-Boulevard East 138 kV line looped-in</t>
  </si>
  <si>
    <t>KETTLE SOLAR ONE</t>
  </si>
  <si>
    <t>Imperial Valley 230kV</t>
  </si>
  <si>
    <t>BATERIA DEL SUR</t>
  </si>
  <si>
    <t>Delaney-Colorado River 500kV line</t>
  </si>
  <si>
    <t>DCRT</t>
  </si>
  <si>
    <t>LA PAZ</t>
  </si>
  <si>
    <t>CENTENNIAL FLATS</t>
  </si>
  <si>
    <t>Devers Substation 220kV</t>
  </si>
  <si>
    <t>WINDY WASH SOLAR</t>
  </si>
  <si>
    <t>QUARTZITE SOLAR 11</t>
  </si>
  <si>
    <t>Eldorado Substation 500kV</t>
  </si>
  <si>
    <t>SUNVALE SOLAR FARM</t>
  </si>
  <si>
    <t>ARIDA SOLAR FARM</t>
  </si>
  <si>
    <t>Roadway Substation 115kV</t>
  </si>
  <si>
    <t>BALDY MESA 2</t>
  </si>
  <si>
    <t>Windhub Substation 230kV</t>
  </si>
  <si>
    <t>SANBORN SOLAR 2</t>
  </si>
  <si>
    <t>Vestal Substation 230kV</t>
  </si>
  <si>
    <t>REXFORD SOLAR FARM</t>
  </si>
  <si>
    <t>BELLEFIELD SOLAR FARM</t>
  </si>
  <si>
    <t>Gold Hill Substation 60kV</t>
  </si>
  <si>
    <t>SACRAMENTO</t>
  </si>
  <si>
    <t>PROSPECT ENERGY STORAGE</t>
  </si>
  <si>
    <t>Lakeview Substation 70kV</t>
  </si>
  <si>
    <t>JASMINE</t>
  </si>
  <si>
    <t>Delevan Sub 230kV</t>
  </si>
  <si>
    <t>DESCENDANT RANCH 1</t>
  </si>
  <si>
    <t>CHALAN SOLAR</t>
  </si>
  <si>
    <t xml:space="preserve">Arco Substation 70kV </t>
  </si>
  <si>
    <t>AZALEA</t>
  </si>
  <si>
    <t>Birds Landing Substation 230kV</t>
  </si>
  <si>
    <t>SOLANO</t>
  </si>
  <si>
    <t>WINDCHARGER ESS</t>
  </si>
  <si>
    <t>Humboldt Substation 115kV</t>
  </si>
  <si>
    <t>TEPONA OFF-SHORE WIND</t>
  </si>
  <si>
    <t>Natural Gas</t>
  </si>
  <si>
    <t>Gas Turbine</t>
  </si>
  <si>
    <t>PANOCHE ENERGY CENTER C11</t>
  </si>
  <si>
    <t>Gates Sub 500kV</t>
  </si>
  <si>
    <t>KEY STORAGE 1</t>
  </si>
  <si>
    <t>In Progress</t>
  </si>
  <si>
    <t>DALLAS ENERGY STORAGE</t>
  </si>
  <si>
    <t>Mesa Substation 230kV</t>
  </si>
  <si>
    <t>CABALLERO STORAGE</t>
  </si>
  <si>
    <t>Birds Landing Switching Station 230kV</t>
  </si>
  <si>
    <t>SOLANO 4 WIND</t>
  </si>
  <si>
    <t>Kelso - Tesla Tap 230kV</t>
  </si>
  <si>
    <t>RECLAIMED WIND</t>
  </si>
  <si>
    <t>Christie Substation 60kV</t>
  </si>
  <si>
    <t>PINTO PASS</t>
  </si>
  <si>
    <t>Tesla Substation 230kV</t>
  </si>
  <si>
    <t>MULQUEENEY RANCH WIND 2</t>
  </si>
  <si>
    <t>MILPA POWER BANK</t>
  </si>
  <si>
    <t>Los Banos 230kV</t>
  </si>
  <si>
    <t>MERCED</t>
  </si>
  <si>
    <t>LAS CAMAS 3</t>
  </si>
  <si>
    <t>Cortina Substation 60kV</t>
  </si>
  <si>
    <t>JANUS</t>
  </si>
  <si>
    <t>Metcalf 115kV</t>
  </si>
  <si>
    <t>HUMMINGBIRD ENERGY STORAGE</t>
  </si>
  <si>
    <t>BEAUCHAMP SOLAR</t>
  </si>
  <si>
    <t>Olive Switching Station 115kV</t>
  </si>
  <si>
    <t>ANGELA</t>
  </si>
  <si>
    <t>Llagas-Gilroy Foods 115 kV line</t>
  </si>
  <si>
    <t>AJO POWER BANK</t>
  </si>
  <si>
    <t>Kern Ridge Substation 115kV</t>
  </si>
  <si>
    <t>Energy Only</t>
  </si>
  <si>
    <t>KERNRIDGE EXPANSION</t>
  </si>
  <si>
    <t>Offered</t>
  </si>
  <si>
    <t>Vincent Substation 220kV</t>
  </si>
  <si>
    <t>FT</t>
  </si>
  <si>
    <t>WIND WALL MONOLITH  2</t>
  </si>
  <si>
    <t>Executed</t>
  </si>
  <si>
    <t>WIND WALL MONOLITH 1</t>
  </si>
  <si>
    <t>C10</t>
  </si>
  <si>
    <t>WESTSIDE CANAL ENERGY CENTER</t>
  </si>
  <si>
    <t>YUMA</t>
  </si>
  <si>
    <t>VIKTORIA SOLAR</t>
  </si>
  <si>
    <t>Mirmar GT Substation 69kV</t>
  </si>
  <si>
    <t>TOP GUN ENERGY STORAGE</t>
  </si>
  <si>
    <t>Boulevard Substation 69kV</t>
  </si>
  <si>
    <t>STARLIGHT SOLAR</t>
  </si>
  <si>
    <t>Kearny  69kV</t>
  </si>
  <si>
    <t>ROSEBUD</t>
  </si>
  <si>
    <t>Suncrest-Ocotillo 500 kV Line</t>
  </si>
  <si>
    <t>MOUNT LAGUNA WIND 2</t>
  </si>
  <si>
    <t>Miramar GT 69kV</t>
  </si>
  <si>
    <t>Hassayampa Switchyard 500kV</t>
  </si>
  <si>
    <t>DARLINGTON BALLEY SOLAR ENERGY 1</t>
  </si>
  <si>
    <t>SAGEBRUSH SOLAR 4</t>
  </si>
  <si>
    <t>Whirlwind Substation 230kV</t>
  </si>
  <si>
    <t>CAMINO SOLAR</t>
  </si>
  <si>
    <t>Kramer-Inyokern-Randsburg No.1 115kV</t>
  </si>
  <si>
    <t>RUBITA</t>
  </si>
  <si>
    <t>Victor Substation 230kV</t>
  </si>
  <si>
    <t>HIGH 5 SOLAR</t>
  </si>
  <si>
    <t>Roadway Substation 115kV bus</t>
  </si>
  <si>
    <t>BALDY MESA</t>
  </si>
  <si>
    <t>La Cienega Substation 230kV</t>
  </si>
  <si>
    <t>VICKERS ENERGY STORAGE</t>
  </si>
  <si>
    <t>MESAVILLE SOLAR</t>
  </si>
  <si>
    <t>Red Bluff Substation 230kV</t>
  </si>
  <si>
    <t>ATHOS POWER PLANT</t>
  </si>
  <si>
    <t>Colorado River-Delaney 500kV</t>
  </si>
  <si>
    <t>HARQUAHALA FLATS</t>
  </si>
  <si>
    <t>Delaney-Colorado River 500kV</t>
  </si>
  <si>
    <t>ATLAS SOLAR</t>
  </si>
  <si>
    <t>Wheeler Ridge Substation 230kV</t>
  </si>
  <si>
    <t>SANDRINI SOL 2</t>
  </si>
  <si>
    <t>Wheeler Ridge Substation 70kV</t>
  </si>
  <si>
    <t>SANDRINI SOL 1</t>
  </si>
  <si>
    <t>Midway Substation 115kV</t>
  </si>
  <si>
    <t>DRIFTWOOD STELLA</t>
  </si>
  <si>
    <t>Crescent Switching Station 70kV</t>
  </si>
  <si>
    <t>WARRIORS SOLAR</t>
  </si>
  <si>
    <t>Tranquility Switching Station 230kV</t>
  </si>
  <si>
    <t>SONRISA</t>
  </si>
  <si>
    <t>REDUX SOLAR</t>
  </si>
  <si>
    <t>Mustang Switching Station 230 kV</t>
  </si>
  <si>
    <t>VANGUARD SOLAR BESS</t>
  </si>
  <si>
    <t>Los Banos Substation 230kV</t>
  </si>
  <si>
    <t>LAS CAMAS 1</t>
  </si>
  <si>
    <t>HEARTLAND 2</t>
  </si>
  <si>
    <t>HEARTLAND 1</t>
  </si>
  <si>
    <t>Los Banos Substation 70kV</t>
  </si>
  <si>
    <t>GONZAGA WIND FARM</t>
  </si>
  <si>
    <t>Filed Unexecuted</t>
  </si>
  <si>
    <t>Moss Landing Substation 115kV</t>
  </si>
  <si>
    <t>ELKHORN ENERGY STORAGE</t>
  </si>
  <si>
    <t>Contra Costa Switchyard 230kV</t>
  </si>
  <si>
    <t>WILBUR ENERGY STORAGE</t>
  </si>
  <si>
    <t>Fulton Substation 230kV</t>
  </si>
  <si>
    <t>LAKE</t>
  </si>
  <si>
    <t>WEST FORD FLAT ENERGY STORAGE</t>
  </si>
  <si>
    <t>Delta Switching Yard-Tesla 230kV line</t>
  </si>
  <si>
    <t>SAND HILL C</t>
  </si>
  <si>
    <t>EAST-BAY-WIND</t>
  </si>
  <si>
    <t>Crow Creek Switching Station 60kV</t>
  </si>
  <si>
    <t>BELTRAN CENTRAL SOLAR</t>
  </si>
  <si>
    <t>Cayetano Substation 230kV</t>
  </si>
  <si>
    <t>ARAMIS POWER PLANT</t>
  </si>
  <si>
    <t>Partial Deliverability</t>
  </si>
  <si>
    <t>C09</t>
  </si>
  <si>
    <t xml:space="preserve">CRESCENT PEAK </t>
  </si>
  <si>
    <t>Crazy Eyes Substation 230kV</t>
  </si>
  <si>
    <t>YELLOW PINE 2</t>
  </si>
  <si>
    <t>SCE owned Eldorado Bus 230kV</t>
  </si>
  <si>
    <t>TECHREN SOLAR</t>
  </si>
  <si>
    <t>SOUTHLAND</t>
  </si>
  <si>
    <t>Pastoria Substation 230kV</t>
  </si>
  <si>
    <t>PASTORIA SOLAR</t>
  </si>
  <si>
    <t>Antelope Substation 66kV</t>
  </si>
  <si>
    <t>CLOVER ENERGY STORAGE PLANT</t>
  </si>
  <si>
    <t xml:space="preserve">Whirlwind Substation 230 kV </t>
  </si>
  <si>
    <t>TROPICO SOLAR</t>
  </si>
  <si>
    <t>CYCLONE SOLAR</t>
  </si>
  <si>
    <t>SAGEBRUSH SOLAR 2</t>
  </si>
  <si>
    <t>SAGEBRUSH SOLAR 3</t>
  </si>
  <si>
    <t>SOLAR STAR 4</t>
  </si>
  <si>
    <t>SOLAR STAR 3</t>
  </si>
  <si>
    <t>WILLY 9</t>
  </si>
  <si>
    <t>DAGGETT SOLAR 3</t>
  </si>
  <si>
    <t>DAGGETT SOLAR 2</t>
  </si>
  <si>
    <t>Coolwater Substation 115kV</t>
  </si>
  <si>
    <t>DAGGETT SOLAR 1</t>
  </si>
  <si>
    <t>Calcite 230 kV Line</t>
  </si>
  <si>
    <t>CALCITE SOLAR 1</t>
  </si>
  <si>
    <t>Red Bluff 220 kV</t>
  </si>
  <si>
    <t>SOL CATCHER BESS</t>
  </si>
  <si>
    <t>Devers Substation 230kV</t>
  </si>
  <si>
    <t>MARVEL</t>
  </si>
  <si>
    <t>Hoodoo Wash Switchyard 500 kV</t>
  </si>
  <si>
    <t>SIGNAL PEAK</t>
  </si>
  <si>
    <t>Hassayampa Switchyard 500kV common bus</t>
  </si>
  <si>
    <t>MESQUITE SOLAR 5</t>
  </si>
  <si>
    <t>Cortina-Mendocino  and  Cortina-Eagle Rock 115kV Lines</t>
  </si>
  <si>
    <t>WALKER RIDGE</t>
  </si>
  <si>
    <t>Westwood  60kV</t>
  </si>
  <si>
    <t>LASSEN</t>
  </si>
  <si>
    <t>NORTHERN PINES</t>
  </si>
  <si>
    <t>Tesla 230 kV Bus "C"</t>
  </si>
  <si>
    <t xml:space="preserve">MULQUEENEY RANCH WIND </t>
  </si>
  <si>
    <t>KOLA</t>
  </si>
  <si>
    <t xml:space="preserve">Weber Substation 60kV </t>
  </si>
  <si>
    <t>CASCADE ENERGY STORAGE</t>
  </si>
  <si>
    <t>Vaca-Dixon Substation 230kV</t>
  </si>
  <si>
    <t>CORBY</t>
  </si>
  <si>
    <t>Bridgeville 115 kV</t>
  </si>
  <si>
    <t>CAPETOWN HYBRID</t>
  </si>
  <si>
    <t>Midway - Wheeler Ridge 230kV #2 line</t>
  </si>
  <si>
    <t>NORTHERN ORCHARD SOLAR 3</t>
  </si>
  <si>
    <t>NORTHERN ORCHARD SOLAR 2</t>
  </si>
  <si>
    <t>Quinto-Westley 230 kV line</t>
  </si>
  <si>
    <t>PROXIMA SOLAR</t>
  </si>
  <si>
    <t>POMEGRANATE</t>
  </si>
  <si>
    <t>Gates 230 kV.</t>
  </si>
  <si>
    <t>PLUOT</t>
  </si>
  <si>
    <t>Los Banos - O'Neil PGP 70 kV Line</t>
  </si>
  <si>
    <t>MEDEIROS SOLAR</t>
  </si>
  <si>
    <t>Panoche Substation 115 kV</t>
  </si>
  <si>
    <t>HUDSON SOLAR 1</t>
  </si>
  <si>
    <t>Five Points Substation 70 kV</t>
  </si>
  <si>
    <t>CINCO</t>
  </si>
  <si>
    <t>Mustang Switching Station 230kV</t>
  </si>
  <si>
    <t>AMERICAN KINGS 9</t>
  </si>
  <si>
    <t>Hoodoo Wash Switchyard 500kV</t>
  </si>
  <si>
    <t>AGUA CALIENTE SOLAR 2</t>
  </si>
  <si>
    <t xml:space="preserve">Jointly-owned Mohave Switchyard 500kV </t>
  </si>
  <si>
    <t>C08</t>
  </si>
  <si>
    <t>NEVADA MOHAVE SOLAR</t>
  </si>
  <si>
    <t>WILLOW SPRINGS SOLAR 4</t>
  </si>
  <si>
    <t>RABBITBRUSH SOLAR</t>
  </si>
  <si>
    <t xml:space="preserve">Whirlwind Substation 230kV </t>
  </si>
  <si>
    <t xml:space="preserve">GOLDEN FIELDS SOLAR </t>
  </si>
  <si>
    <t>ROSAMOND SOUTH EAST</t>
  </si>
  <si>
    <t>Antelope Substation 220kV</t>
  </si>
  <si>
    <t>ANTELOPE SOLAR 2</t>
  </si>
  <si>
    <t>Calcite Substation 230kV</t>
  </si>
  <si>
    <t>SIENNA SOLAR FARM</t>
  </si>
  <si>
    <t>PEAK VALLEY SOLAR FARM</t>
  </si>
  <si>
    <t>VICTORY PASS SOLAR</t>
  </si>
  <si>
    <t>Colorado River Substation 220kV</t>
  </si>
  <si>
    <t>QUARTZITE SOLAR 8</t>
  </si>
  <si>
    <t>ARLINGTON</t>
  </si>
  <si>
    <t>CRIMSON</t>
  </si>
  <si>
    <t>Valley Center Substation 69kV</t>
  </si>
  <si>
    <t>VALLEY CENTER RENEWABLE</t>
  </si>
  <si>
    <t>Hassayampa Switchyard 500 kV common bus</t>
  </si>
  <si>
    <t>SUN STREAMS SOLAR 2</t>
  </si>
  <si>
    <t>Imperial Valley Substation 230 kV</t>
  </si>
  <si>
    <t>LA CONTE ENERGY STORAGE</t>
  </si>
  <si>
    <t>MCFARLAND SOLAR</t>
  </si>
  <si>
    <t>Otay Mesa Switchyard 230 kV</t>
  </si>
  <si>
    <t>GATEWAY ENERGY STORAGE</t>
  </si>
  <si>
    <t>Avocado Substation 69kV</t>
  </si>
  <si>
    <t>FALLBROOK ENERGY STORAGE</t>
  </si>
  <si>
    <t>BIG ROCK SOLAR FARM</t>
  </si>
  <si>
    <t>Arco Substation 70kV</t>
  </si>
  <si>
    <t xml:space="preserve">ALAMO SPRINGS SOLAR 2 </t>
  </si>
  <si>
    <t xml:space="preserve">Corcoran-Olive Switching Station 115 kV </t>
  </si>
  <si>
    <t>LAKE ALPAUGH BATTERY STORAGE</t>
  </si>
  <si>
    <t>ALAMO SPRINGS SOLAR 1</t>
  </si>
  <si>
    <t>WESTLANDS SOLAR BLUE</t>
  </si>
  <si>
    <t>Kent SW STA 70 kV</t>
  </si>
  <si>
    <t>WESTLANDS ALMOND</t>
  </si>
  <si>
    <t>Tranquillity Switching Station 230kV</t>
  </si>
  <si>
    <t>SCARLET</t>
  </si>
  <si>
    <t>Tranquility Substation 230kV</t>
  </si>
  <si>
    <t>LUNA VALLEY SOLAR</t>
  </si>
  <si>
    <t>Mendota Substation 115kV</t>
  </si>
  <si>
    <t>LITTLE BEAR 4</t>
  </si>
  <si>
    <t>LITTLE BEAR 3</t>
  </si>
  <si>
    <t xml:space="preserve">CHESTNUT WESTSIDE </t>
  </si>
  <si>
    <t>Gates Substation 230 kV</t>
  </si>
  <si>
    <t>AQUAMARINE WESTSIDE</t>
  </si>
  <si>
    <t>Melones-Curtis 115kV line</t>
  </si>
  <si>
    <t>TUOLUMNE</t>
  </si>
  <si>
    <t>ULTRAPOWER CHINESE STATION BESS</t>
  </si>
  <si>
    <t>Pittsburgh Substation 230kV</t>
  </si>
  <si>
    <t>BLACK DIAMOND ENERGY STORAGE</t>
  </si>
  <si>
    <t>Belotta Substation 115 kV</t>
  </si>
  <si>
    <t>NORTH CENTRAL VALLEY</t>
  </si>
  <si>
    <t xml:space="preserve">Pit1-Cottonwood 230kV line </t>
  </si>
  <si>
    <t>SHASTA</t>
  </si>
  <si>
    <t>FOUNTAIN WIND</t>
  </si>
  <si>
    <t>Miller #1 115 kV line</t>
  </si>
  <si>
    <t>CENTRAL 40</t>
  </si>
  <si>
    <t>Geysers #12-Fulton 230kV line</t>
  </si>
  <si>
    <t>BEAR CANYON ENERGY STORAGE</t>
  </si>
  <si>
    <t xml:space="preserve">Altamont Midway Substation 230 kV </t>
  </si>
  <si>
    <t>ALTAMONT MIDWAY LTD</t>
  </si>
  <si>
    <t>Whirlwind Substation 230 kV</t>
  </si>
  <si>
    <t>C07</t>
  </si>
  <si>
    <t>WILLOW SPRINGS SOLAR 3</t>
  </si>
  <si>
    <t>Whirlwind Substation 220 kV</t>
  </si>
  <si>
    <t>Gamebird Switchyard 230kV</t>
  </si>
  <si>
    <t>Gravity via Rail</t>
  </si>
  <si>
    <t xml:space="preserve">ARES NEVADA </t>
  </si>
  <si>
    <t xml:space="preserve">WHITE WING RANCH SOLAR </t>
  </si>
  <si>
    <t>Escondido Substation 69 kV</t>
  </si>
  <si>
    <t>ESCONDIDO ENERGY CENTER 2</t>
  </si>
  <si>
    <t>El Cajon Substation 69kV</t>
  </si>
  <si>
    <t>NORTH JOHNSON ENERGY CENTER</t>
  </si>
  <si>
    <t>Otay Substation 69 kV</t>
  </si>
  <si>
    <t>CHULA VISTA ENERGY CENTER 2</t>
  </si>
  <si>
    <t>Mustang Switchyard 230 kV</t>
  </si>
  <si>
    <t>MUSTANG 2</t>
  </si>
  <si>
    <t xml:space="preserve">Schindler-Huron-Gates Tap 70kV </t>
  </si>
  <si>
    <t>SOUTH LAKE SOLAR</t>
  </si>
  <si>
    <t>Mendota Substation 115 kV</t>
  </si>
  <si>
    <t>LITTLE BEAR SOLAR 2</t>
  </si>
  <si>
    <t>LITTLE BEAR SOLAR 1</t>
  </si>
  <si>
    <t>BLACKBRIAR</t>
  </si>
  <si>
    <t>Tesla Substation 115kV</t>
  </si>
  <si>
    <t>COLINAS DE ORO</t>
  </si>
  <si>
    <t>Vasco-Herdlyn 60kV line</t>
  </si>
  <si>
    <t>DYER SUMMIT WIND REPOWER</t>
  </si>
  <si>
    <t>Volta-South 60 kV Line</t>
  </si>
  <si>
    <t>TEHAMA</t>
  </si>
  <si>
    <t>Water</t>
  </si>
  <si>
    <t>C06</t>
  </si>
  <si>
    <t>LASSEN LODGE HYDROELECTRIC 2</t>
  </si>
  <si>
    <t xml:space="preserve">Valley Substation 138kV </t>
  </si>
  <si>
    <t xml:space="preserve">SUNSHINE VALLEY SOLAR 2 </t>
  </si>
  <si>
    <t>Valley Substation 138kV</t>
  </si>
  <si>
    <t>SUNSHINE VALLEY SOLAR 1</t>
  </si>
  <si>
    <t>Palomar Energy Substation 230kV</t>
  </si>
  <si>
    <t>Combined Cycle</t>
  </si>
  <si>
    <t>PALOMAR ENERGY CENTER 2</t>
  </si>
  <si>
    <t>Henrietta-GWF 115 kV Line</t>
  </si>
  <si>
    <t>JAVA SOLAR</t>
  </si>
  <si>
    <t>Sanger Co-gen 115/13.8kV Sub</t>
  </si>
  <si>
    <t>ALGONQUIN POWER SANGER 2</t>
  </si>
  <si>
    <t>FIFTH STANDARD SOLAR</t>
  </si>
  <si>
    <t>Midway- Wheeler Ridge  #2 - 230 kV Line</t>
  </si>
  <si>
    <t>NORTHERN ORCHARD SOLAR</t>
  </si>
  <si>
    <t>Calcite Substation 220kV bus</t>
  </si>
  <si>
    <t>C05</t>
  </si>
  <si>
    <t>SORREL I SOLAR FARM</t>
  </si>
  <si>
    <t>C04</t>
  </si>
  <si>
    <t>BLUE HORNET SOLAR</t>
  </si>
  <si>
    <t>Boulevard East Substation 69 kV</t>
  </si>
  <si>
    <t>RUGGED SOLAR FARM</t>
  </si>
  <si>
    <t xml:space="preserve">Los Banos-Panoche #1 230kV </t>
  </si>
  <si>
    <t>WRIGHT SOLAR</t>
  </si>
  <si>
    <t>Lamont Sub 115 KV Bus</t>
  </si>
  <si>
    <t>REDWOOD SOLAR FARM</t>
  </si>
  <si>
    <t>Borden Sub 230 KV Bus</t>
  </si>
  <si>
    <t>LOTUS SOLAR FARM</t>
  </si>
  <si>
    <t>Vota - South 60 KV</t>
  </si>
  <si>
    <t>LASSEN LODGE HYDROELECTRIC</t>
  </si>
  <si>
    <t>Woodland-Davis 115 kV</t>
  </si>
  <si>
    <t>YOLO</t>
  </si>
  <si>
    <t>SGIP-TC</t>
  </si>
  <si>
    <t>653F</t>
  </si>
  <si>
    <t>APPARENT FIRST HYBRID</t>
  </si>
  <si>
    <t>Red Bluff Sub 230kV Bus</t>
  </si>
  <si>
    <t>C03</t>
  </si>
  <si>
    <t>643AE</t>
  </si>
  <si>
    <t xml:space="preserve">DESERT HARVEST </t>
  </si>
  <si>
    <t>C02</t>
  </si>
  <si>
    <t>CATALINA SOLAR</t>
  </si>
  <si>
    <t>Colorado River Sub 230kV Bus</t>
  </si>
  <si>
    <t>BLYTHE MESA SOLAR</t>
  </si>
  <si>
    <t>Calcite Substation 220kV</t>
  </si>
  <si>
    <t xml:space="preserve">ORD MOUNTAIN </t>
  </si>
  <si>
    <t>C01</t>
  </si>
  <si>
    <t>ROSAMOND WEST SOLAR</t>
  </si>
  <si>
    <t>Red Bluff Substation 220kV</t>
  </si>
  <si>
    <t>TC</t>
  </si>
  <si>
    <t xml:space="preserve">SLOTH </t>
  </si>
  <si>
    <t>ALMASOL</t>
  </si>
  <si>
    <t>DRACKER SOLAR</t>
  </si>
  <si>
    <t>Henrietta Substation 70kV bus</t>
  </si>
  <si>
    <t>AMERICAN KINGS SOLAR</t>
  </si>
  <si>
    <t>Required</t>
  </si>
  <si>
    <t>East County (ECO) Substation 230kV</t>
  </si>
  <si>
    <t>Serial LGIP</t>
  </si>
  <si>
    <t>159A</t>
  </si>
  <si>
    <t>ENERGIA SIERRA JUAREZ WIND</t>
  </si>
  <si>
    <t>Waived</t>
  </si>
  <si>
    <t>Devers-Vista #1 230kV</t>
  </si>
  <si>
    <t xml:space="preserve">SANDSTORM WIND POWER </t>
  </si>
  <si>
    <t>SILVER RIDGE MOUNT SIGNAL</t>
  </si>
  <si>
    <t>Windhub Sub 230kV Bus</t>
  </si>
  <si>
    <t>VOYAGER WIND 2</t>
  </si>
  <si>
    <t>Boulevard East Substation 138kV</t>
  </si>
  <si>
    <t>106A</t>
  </si>
  <si>
    <t>TECATE HYBRID</t>
  </si>
  <si>
    <t>Windhub Substation 220kV bus</t>
  </si>
  <si>
    <t>VOYAGER WIND</t>
  </si>
  <si>
    <t>Whirlwind Sub 230kV Bus</t>
  </si>
  <si>
    <t>AVALON HYBRID</t>
  </si>
  <si>
    <t>Re-Study</t>
  </si>
  <si>
    <t>Proposed Lee Lake Substation 500kV</t>
  </si>
  <si>
    <t>LAKE ELSINORE ADVANCED PUMPED STORAGE PROJECT</t>
  </si>
  <si>
    <t>TULE WIND</t>
  </si>
  <si>
    <t>Interconnection Agreement 
Status</t>
  </si>
  <si>
    <t>Optional Study
(OS)</t>
  </si>
  <si>
    <r>
      <t xml:space="preserve">Facilities Study (FAS) </t>
    </r>
    <r>
      <rPr>
        <b/>
        <i/>
        <sz val="11"/>
        <color indexed="10"/>
        <rFont val="Arial"/>
        <family val="2"/>
      </rPr>
      <t>or</t>
    </r>
    <r>
      <rPr>
        <b/>
        <sz val="11"/>
        <rFont val="Arial"/>
        <family val="2"/>
      </rPr>
      <t xml:space="preserve"> 
Phase II Cluster Study</t>
    </r>
  </si>
  <si>
    <r>
      <t xml:space="preserve">System Impact Study </t>
    </r>
    <r>
      <rPr>
        <b/>
        <i/>
        <sz val="11"/>
        <color indexed="10"/>
        <rFont val="Arial"/>
        <family val="2"/>
      </rPr>
      <t>or</t>
    </r>
    <r>
      <rPr>
        <b/>
        <sz val="11"/>
        <rFont val="Arial"/>
        <family val="2"/>
      </rPr>
      <t xml:space="preserve"> 
Phase I Cluster Study</t>
    </r>
  </si>
  <si>
    <r>
      <t xml:space="preserve">Feasibility Study </t>
    </r>
    <r>
      <rPr>
        <b/>
        <i/>
        <sz val="11"/>
        <color rgb="FFFF0000"/>
        <rFont val="Arial"/>
        <family val="2"/>
      </rPr>
      <t>or</t>
    </r>
    <r>
      <rPr>
        <b/>
        <sz val="11"/>
        <rFont val="Arial"/>
        <family val="2"/>
      </rPr>
      <t xml:space="preserve"> </t>
    </r>
    <r>
      <rPr>
        <b/>
        <sz val="7"/>
        <rFont val="Arial"/>
        <family val="2"/>
      </rPr>
      <t>Supplemental</t>
    </r>
    <r>
      <rPr>
        <b/>
        <sz val="11"/>
        <rFont val="Arial"/>
        <family val="2"/>
      </rPr>
      <t xml:space="preserve"> Review</t>
    </r>
  </si>
  <si>
    <t>Current
On-line Date</t>
  </si>
  <si>
    <r>
      <t xml:space="preserve">Proposed
On-line Date
</t>
    </r>
    <r>
      <rPr>
        <b/>
        <sz val="10"/>
        <rFont val="Arial"/>
        <family val="2"/>
      </rPr>
      <t>(as filed with IR)</t>
    </r>
  </si>
  <si>
    <t>Station or Transmission Line</t>
  </si>
  <si>
    <t>Utility</t>
  </si>
  <si>
    <t>Full Capacity, Partial or Energy Only (FC/P/EO)</t>
  </si>
  <si>
    <t>MW Total</t>
  </si>
  <si>
    <t>MW-2</t>
  </si>
  <si>
    <t>MW-1</t>
  </si>
  <si>
    <t>Fuel-2</t>
  </si>
  <si>
    <t>Fuel-1</t>
  </si>
  <si>
    <t>Type-2</t>
  </si>
  <si>
    <t>Type-1</t>
  </si>
  <si>
    <t>Study
Process</t>
  </si>
  <si>
    <t>Application Status</t>
  </si>
  <si>
    <t>Queue Date</t>
  </si>
  <si>
    <t>Interconnection Request
Receive Date</t>
  </si>
  <si>
    <t>Queue Position</t>
  </si>
  <si>
    <t>Study Availability</t>
  </si>
  <si>
    <t>Point of Interconnection</t>
  </si>
  <si>
    <t>Location</t>
  </si>
  <si>
    <t>Deliverability
Status</t>
  </si>
  <si>
    <t>Net MWs</t>
  </si>
  <si>
    <t>Generating Facility</t>
  </si>
  <si>
    <t>The California ISO Controlled Grid Generation Queue for All: Active</t>
  </si>
  <si>
    <t>Report Run Date: 12/04/2019</t>
  </si>
  <si>
    <t>source</t>
  </si>
  <si>
    <t>Interconnection queue</t>
  </si>
  <si>
    <t>RPS; in Baja CA, Mexico</t>
  </si>
  <si>
    <t>+60 MW storage</t>
  </si>
  <si>
    <t>https://ceqanet.opr.ca.gov/2019071059/2/Attachment/8CMfuR</t>
  </si>
  <si>
    <t>notes1</t>
  </si>
  <si>
    <t>notes2</t>
  </si>
  <si>
    <t>SCE Whirlwind</t>
  </si>
  <si>
    <t>https://www.edf-re.com/project/big-beau-solar/</t>
  </si>
  <si>
    <t>notes3</t>
  </si>
  <si>
    <t>Solar PV - Ground mount</t>
  </si>
  <si>
    <t>https://ceqanet.opr.ca.gov/2019069068/2/Attachment/Mw9Lgl</t>
  </si>
  <si>
    <t>future_contracted</t>
  </si>
  <si>
    <t>interconnection_list_name</t>
  </si>
  <si>
    <t>existing</t>
  </si>
  <si>
    <t>Electrical_Zone</t>
  </si>
  <si>
    <t>SCADSNV_Z3_GreaterImperial</t>
  </si>
  <si>
    <t>GreaterImpOutsideTxConstraintZones</t>
  </si>
  <si>
    <t>SCADSNV_Z4_RiversideAndPalmSprings</t>
  </si>
  <si>
    <t>GK_Z4_Pisgah</t>
  </si>
  <si>
    <t>GK_Z3_NorthOfVictor</t>
  </si>
  <si>
    <t>GK_Z2_InyokernAndNorthOfKramer</t>
  </si>
  <si>
    <t>SPGE_Z2_KernAndGreaterCarrizo</t>
  </si>
  <si>
    <t>SPGE_Z1_Westlands</t>
  </si>
  <si>
    <t>SPGE_Z4_CentralValleyAndLosBanos</t>
  </si>
  <si>
    <t>Row Labels</t>
  </si>
  <si>
    <t>Grand Total</t>
  </si>
  <si>
    <t>Sum of mw</t>
  </si>
  <si>
    <t>Technology 2</t>
  </si>
  <si>
    <t>Solano_Wind</t>
  </si>
  <si>
    <t>Central_Valley_North_Los_Banos_Wind</t>
  </si>
  <si>
    <t>Carrizo_Wind</t>
  </si>
  <si>
    <t>Tehachapi_Solar</t>
  </si>
  <si>
    <t>Tehachapi_Wind</t>
  </si>
  <si>
    <t>Inyokern_North_Kramer_Solar</t>
  </si>
  <si>
    <t>Riverside_Palm_Springs_Solar</t>
  </si>
  <si>
    <t>Greater_Imperial_Geothermal</t>
  </si>
  <si>
    <t>Southern_Nevada_Solar</t>
  </si>
  <si>
    <t>RESOLVE Resource</t>
  </si>
  <si>
    <t>InState_Biomass</t>
  </si>
  <si>
    <t>Inyokern_North_Kramer_Geothermal</t>
  </si>
  <si>
    <t>Northern_California_Ex_Geothermal</t>
  </si>
  <si>
    <t>Pacific_Northwest_Geothermal</t>
  </si>
  <si>
    <t>Riverside_Palm_Springs_Geothermal</t>
  </si>
  <si>
    <t>Solano_Geothermal</t>
  </si>
  <si>
    <t>Southern_Nevada_Geothermal</t>
  </si>
  <si>
    <t>Carrizo_Solar</t>
  </si>
  <si>
    <t>Central_Valley_North_Los_Banos_Solar</t>
  </si>
  <si>
    <t>Distributed_Solar</t>
  </si>
  <si>
    <t>Distributed_Wind</t>
  </si>
  <si>
    <t>Greater_Imperial_Solar</t>
  </si>
  <si>
    <t>Greater_Imperial_Wind</t>
  </si>
  <si>
    <t>Greater_Kramer_Wind</t>
  </si>
  <si>
    <t>Humboldt_Wind</t>
  </si>
  <si>
    <t>Kern_Greater_Carrizo_Solar</t>
  </si>
  <si>
    <t>Kern_Greater_Carrizo_Wind</t>
  </si>
  <si>
    <t>Kramer_Inyokern_Ex_Solar</t>
  </si>
  <si>
    <t>Kramer_Inyokern_Ex_Wind</t>
  </si>
  <si>
    <t>North_Victor_Solar</t>
  </si>
  <si>
    <t>Northern_California_Ex_Solar</t>
  </si>
  <si>
    <t>Northern_California_Ex_Wind</t>
  </si>
  <si>
    <t>NW_Ext_Tx_Wind</t>
  </si>
  <si>
    <t>Sacramento_River_Solar</t>
  </si>
  <si>
    <t>Sacramento_River_Wind</t>
  </si>
  <si>
    <t>SCADSNV_Solar</t>
  </si>
  <si>
    <t>SCADSNV_Wind</t>
  </si>
  <si>
    <t>Solano_Solar</t>
  </si>
  <si>
    <t>Solano_subzone_Solar</t>
  </si>
  <si>
    <t>Solano_subzone_Wind</t>
  </si>
  <si>
    <t>Southern_California_Desert_Ex_Solar</t>
  </si>
  <si>
    <t>Southern_California_Desert_Ex_Wind</t>
  </si>
  <si>
    <t>Southern_Nevada_Wind</t>
  </si>
  <si>
    <t>SW_Ext_Tx_Wind</t>
  </si>
  <si>
    <t>Tehachapi_Ex_Solar</t>
  </si>
  <si>
    <t>Westlands_Ex_Solar</t>
  </si>
  <si>
    <t>Westlands_Ex_Wind</t>
  </si>
  <si>
    <t>Westlands_Solar</t>
  </si>
  <si>
    <t>Cape_Mendocino_Offshore_Wind</t>
  </si>
  <si>
    <t>Del_Norte_Offshore_Wind</t>
  </si>
  <si>
    <t>Diablo_Canyon_Offshore_Wind_Ext_Tx</t>
  </si>
  <si>
    <t>Diablo_Canyon_Offshore_Wind</t>
  </si>
  <si>
    <t>Humboldt_Bay_Offshore_Wind</t>
  </si>
  <si>
    <t>Morro_Bay_Offshore_Wind</t>
  </si>
  <si>
    <t>Utah_Solar</t>
  </si>
  <si>
    <t>Arizona_Solar</t>
  </si>
  <si>
    <t>New_Mexico_Solar</t>
  </si>
  <si>
    <t>Baja_California_Solar</t>
  </si>
  <si>
    <t>Baja_California_Wind</t>
  </si>
  <si>
    <t>Pacific_Northwest_Wind</t>
  </si>
  <si>
    <t>Idaho_Wind</t>
  </si>
  <si>
    <t>Utah_Wind</t>
  </si>
  <si>
    <t>Wyoming_Wind</t>
  </si>
  <si>
    <t>Arizona_Wind</t>
  </si>
  <si>
    <t>New_Mexico_Wind</t>
  </si>
  <si>
    <t>Westlands_Wind</t>
  </si>
  <si>
    <t>OBJECTID</t>
  </si>
  <si>
    <t>FID_newBaselineLatLong_XYTableToPoint</t>
  </si>
  <si>
    <t>New_units</t>
  </si>
  <si>
    <t>NQC</t>
  </si>
  <si>
    <t>RPS</t>
  </si>
  <si>
    <t>Tx Zone</t>
  </si>
  <si>
    <t>#N/A</t>
  </si>
  <si>
    <t>MW</t>
  </si>
  <si>
    <t>Summary by transmission zone</t>
  </si>
  <si>
    <t>What constitutes level 3 criteria non-compliance?</t>
  </si>
  <si>
    <t>or greater</t>
  </si>
  <si>
    <t>What constitutes level 2 criteria non-compliance?</t>
  </si>
  <si>
    <t>What constitutes level 1 criteria non-compliance?</t>
  </si>
  <si>
    <t>032019 FD + EO</t>
  </si>
  <si>
    <t>Base</t>
  </si>
  <si>
    <t>Delta</t>
  </si>
  <si>
    <t>Difference &gt; 1000 MW?</t>
  </si>
  <si>
    <t>Dashboard value</t>
  </si>
  <si>
    <t>PSP</t>
  </si>
  <si>
    <t>Delta &gt;1000 MW</t>
  </si>
  <si>
    <t>Riverside_Palm_Springs_Wind</t>
  </si>
  <si>
    <t xml:space="preserve">Mountain_Pass_and_El_Dorado </t>
  </si>
  <si>
    <t/>
  </si>
  <si>
    <t>From:</t>
  </si>
  <si>
    <t>5_ComparToPrevYr tab in Dashboard_BUSBARALLOCATION_2019RSP_2018PSP.xlsx @ 2/3/2020</t>
  </si>
  <si>
    <t>Total</t>
  </si>
  <si>
    <t>2030 Selected Resources, 2018 PSP as at March 2019</t>
  </si>
  <si>
    <t>2030 Selected Resources, 2018 PSP as at February 2020</t>
  </si>
  <si>
    <t>Display_filter</t>
  </si>
  <si>
    <t>Additions to 2019 Baseline since 2018 PSP</t>
  </si>
  <si>
    <t>Drew 230 kV</t>
  </si>
  <si>
    <t>Windhub 230 kV</t>
  </si>
  <si>
    <t>Mesquite 230 kV</t>
  </si>
  <si>
    <t>Tesla 115 kV</t>
  </si>
  <si>
    <t>Blackwell 70kV</t>
  </si>
  <si>
    <t>Garland 230 kV / Whirlrwind 230 kV</t>
  </si>
  <si>
    <t>Giffen 70 kV</t>
  </si>
  <si>
    <t>Eco 138 kV</t>
  </si>
  <si>
    <t>Lamont 115 kV</t>
  </si>
  <si>
    <t>SEGS 115 KV / Tortilla and Coolwater area</t>
  </si>
  <si>
    <t>Antelope 230 kV</t>
  </si>
  <si>
    <t>Crescent 70 KV / Helm 230 kV</t>
  </si>
  <si>
    <t>Gale 115 kV</t>
  </si>
  <si>
    <t>Richmond 115 kV</t>
  </si>
  <si>
    <t>Garnett 115 kV / Devers 115 kV</t>
  </si>
  <si>
    <t>Magunden 115 kV</t>
  </si>
  <si>
    <t>Tehachapi 66kV and 230 kV</t>
  </si>
  <si>
    <t>Creelman 70 kV</t>
  </si>
  <si>
    <t>Miraloma 66 kV</t>
  </si>
  <si>
    <t>Ortiga 70 kV</t>
  </si>
  <si>
    <t>Fellows 115 kV</t>
  </si>
  <si>
    <t>Manteca 115 kV</t>
  </si>
  <si>
    <t>Smyrna 115 kV</t>
  </si>
  <si>
    <t>Greater Imperial</t>
  </si>
  <si>
    <t>Northern California</t>
  </si>
  <si>
    <t>Kramer and Inyokern</t>
  </si>
  <si>
    <t>Riverside East and Palm Springs</t>
  </si>
  <si>
    <t>Greater Carrizo</t>
  </si>
  <si>
    <t>Tx zone (ISO's input)</t>
  </si>
  <si>
    <t>Norcal_Z3_SacramentoRiver</t>
  </si>
  <si>
    <t>Flag new commercial resources online where RESOLVE selected none</t>
  </si>
  <si>
    <t>Tab</t>
  </si>
  <si>
    <t>Description</t>
  </si>
  <si>
    <t>name_mapping</t>
  </si>
  <si>
    <t>This tab contains a list of units that have changed names from 2018  to 2019, though the underlying unit remains the same. A lookup formula in resolve_2018 changes the name to match what's in resolve_2019, in order to be able to compare these two lists and identify units that have appeared twice.</t>
  </si>
  <si>
    <t>List of baseline units from the CPUC 2017-2018 IRP cycle. Yellow columns on the right clean the data and allow staff to identify resources relevant to this exercise (CAISO solar and wind)</t>
  </si>
  <si>
    <t>List of baseline units from the CPUC 2019-2020 IRP cycle. Columns Q-V identify the resources that staff needed to research in order to determine incrementality. As in the previous tab, these columns serve to reduce the set of resources that staff needed to research by flagging resources as out-of-CAISO (and therfore not relevant). Staff focused on solar and wind for this exercise, as this is the vast majority of new resources that are being built.</t>
  </si>
  <si>
    <t>assign_old_new</t>
  </si>
  <si>
    <t>This tab shows how staff assigned resources to old (i.e. in previous baseline) or new. This list was compiled from a vairety of sources, including CPUC databases, CAISO databases, and publically available information online. Column D shows whether staff considers the resource to be new or old. The other tabs use this information as a lookup table to put resources in old/new categories. Columns C and E tabulate alternative names for resources that staff used to cross-reference with different databases. Where a cell reads "insvdt," that means that the resource must NOT be incremental in 2019, because its in-service date is too old.</t>
  </si>
  <si>
    <t>latlongs</t>
  </si>
  <si>
    <t>Resource Latitude and Longitude dataset created by CPUC staff using publicly available geographic information.</t>
  </si>
  <si>
    <t>CAISO NQC list, used as a lookup table.</t>
  </si>
  <si>
    <t>cpucrpsdatabase_current</t>
  </si>
  <si>
    <t>Current CPUC RPS database, used as a lookup table.</t>
  </si>
  <si>
    <t>Grid GenerationQueue</t>
  </si>
  <si>
    <t>CAISO Generation queue, publically available.</t>
  </si>
  <si>
    <t>clean_new_list</t>
  </si>
  <si>
    <t>Staff narrowed down the new units (i.e. in 2019 baseline, not in 2018) to a set of solar and wind resources. Then they determined lat/long, name in the interconnection list, POI, online date, and status using the tables described in the previous tabs. ISO staff then assigned these resources to transmission zones.</t>
  </si>
  <si>
    <t>relevant_resources</t>
  </si>
  <si>
    <t>Lookup table identifying resources that staff is interested in for purposes of this exercise (CAISO solar and wind)</t>
  </si>
  <si>
    <t>2020_BaselineNew_LatLong_TxZone</t>
  </si>
  <si>
    <t>NewBaselineSumByZone</t>
  </si>
  <si>
    <t>This tab is the first iteration identifying transmission constraint zone for each new project.  This is the output of a geoprocessing operation performed in ESRI ArcMap software. The ESRI ArcMap "intersect" tool was applied, using the following inputs: project points (clean_new_list tab from this spreadsheet) and polygons (CAISO transmission constraint zones identified in the May 2018 Whitepaper: Transmission Capability for IRP)</t>
  </si>
  <si>
    <t>Values from column Q are imported to the tab "clean_new_list" column Q.  ISO review and corrections are shown in "clean_new_list" column R.</t>
  </si>
  <si>
    <t xml:space="preserve">This is a summary of new projects (total MW) by transmission constraint zone. It is a pivot table summarizing the prior tab "clean_new_list".  </t>
  </si>
  <si>
    <t>NewBaselineSumByRESOLVEResource</t>
  </si>
  <si>
    <t>2018PSP_at_Mar2019</t>
  </si>
  <si>
    <t xml:space="preserve">This tab takes the summary of resources by transmission constraint zone, and translates them into RESOLVE resources, using the RESOLVE resource naming conventions.  RESOLVE resources are identified based on a combination of technology characteristics (location-specific wind capacity factor for example) and transmission constraint zone. </t>
  </si>
  <si>
    <t>After the new baseline projects have been translated into RESOLVE resources, this tab shows how the RESOLVE portfolio is adjusted to deduct new baseline resources from the "new build" in the RESOLVE portfolio.</t>
  </si>
  <si>
    <t>This is the source of the RESOLVE portfolio (2018 PSP as at March 2019) for tab NewBaselineSumByRESOLVEResource</t>
  </si>
  <si>
    <t>East Portal Hydro</t>
  </si>
  <si>
    <t>Big Sky Summer</t>
  </si>
  <si>
    <t>Checked 2016 bidding data; inlist</t>
  </si>
  <si>
    <t>AltaGas Pomona Energy Inc. - Pomona battery storage 1 - ES004</t>
  </si>
  <si>
    <t>Kramer has been around for many years.</t>
  </si>
  <si>
    <t>assumed new</t>
  </si>
  <si>
    <t>Great Valley Solar 3, LLC (a/k/a RE Tranquillity 8 Azul) in cpuc list, originated 2015</t>
  </si>
  <si>
    <t>2018 PSP as at February 2020 = (2018 PSP as at March 2019 - New Additional Baseline Resources)</t>
  </si>
  <si>
    <t>Column D = (Column C - Column B)</t>
  </si>
  <si>
    <t>Baseline reconciliation is the process of updating the portfolios produced in the California Public Utilities Commission’s (CPUC) Integrated Resource Plan (IRP) proceeding, to account for new renewable energy projects which have come online since the time of portfolio development.</t>
  </si>
  <si>
    <t>This workbook provides an overview of the baseline reconciliation process for the CPUC IRP Proceeding (R-16-02-007)</t>
  </si>
  <si>
    <t>The purpose of this document is to communicate the results of the baseline reconciliation process performed by the CPUC, CAISO and California Energy Commission (CEC), deducting new renewable energy projects from the selected portfolio (2018 PSP). Below please find a list of tabs in this workbook and their descriptions.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</si>
</sst>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4" x14ac:knownFonts="1">
    <font>
      <sz val="11"/>
      <color theme="1"/>
      <name val="Calibri"/>
      <family val="2"/>
      <scheme val="minor"/>
    </font>
    <font>
      <sz val="11"/>
      <color theme="1"/>
      <name val="Calibri"/>
      <family val="2"/>
      <scheme val="minor"/>
    </font>
    <font>
      <sz val="11"/>
      <name val="Calibri"/>
      <family val="2"/>
      <scheme val="minor"/>
    </font>
    <font>
      <sz val="10"/>
      <name val="Arial"/>
      <family val="2"/>
    </font>
    <font>
      <b/>
      <sz val="10"/>
      <name val="Arial"/>
      <family val="2"/>
    </font>
    <font>
      <b/>
      <sz val="11"/>
      <name val="Arial"/>
      <family val="2"/>
    </font>
    <font>
      <sz val="10"/>
      <color theme="1"/>
      <name val="Arial"/>
      <family val="2"/>
    </font>
    <font>
      <b/>
      <i/>
      <sz val="11"/>
      <color indexed="10"/>
      <name val="Arial"/>
      <family val="2"/>
    </font>
    <font>
      <b/>
      <i/>
      <sz val="11"/>
      <color rgb="FFFF0000"/>
      <name val="Arial"/>
      <family val="2"/>
    </font>
    <font>
      <b/>
      <sz val="7"/>
      <name val="Arial"/>
      <family val="2"/>
    </font>
    <font>
      <b/>
      <sz val="9"/>
      <name val="Arial"/>
      <family val="2"/>
    </font>
    <font>
      <b/>
      <sz val="14"/>
      <name val="Arial"/>
      <family val="2"/>
    </font>
    <font>
      <sz val="12"/>
      <name val="Arial"/>
      <family val="2"/>
    </font>
    <font>
      <b/>
      <sz val="12"/>
      <name val="Arial"/>
      <family val="2"/>
    </font>
    <font>
      <b/>
      <sz val="18"/>
      <name val="Arial"/>
      <family val="2"/>
    </font>
    <font>
      <u/>
      <sz val="11"/>
      <color theme="10"/>
      <name val="Calibri"/>
      <family val="2"/>
      <scheme val="minor"/>
    </font>
    <font>
      <sz val="9"/>
      <color indexed="81"/>
      <name val="Tahoma"/>
      <family val="2"/>
    </font>
    <font>
      <b/>
      <sz val="9"/>
      <color indexed="81"/>
      <name val="Tahoma"/>
      <family val="2"/>
    </font>
    <font>
      <sz val="12"/>
      <color theme="1"/>
      <name val="Calibri"/>
      <family val="2"/>
      <scheme val="minor"/>
    </font>
    <font>
      <b/>
      <sz val="10"/>
      <color rgb="FFFFFFFF"/>
      <name val="Calibri"/>
      <family val="2"/>
    </font>
    <font>
      <sz val="10"/>
      <color rgb="FF000000"/>
      <name val="Calibri"/>
      <family val="2"/>
    </font>
    <font>
      <sz val="11"/>
      <color theme="1"/>
      <name val="Calibri"/>
      <family val="2"/>
    </font>
    <font>
      <b/>
      <sz val="11"/>
      <color theme="1"/>
      <name val="Calibri"/>
      <family val="2"/>
      <scheme val="minor"/>
    </font>
    <font>
      <b/>
      <sz val="10"/>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33CC33"/>
        <bgColor indexed="64"/>
      </patternFill>
    </fill>
    <fill>
      <patternFill patternType="solid">
        <fgColor rgb="FFC0C0C0"/>
        <bgColor indexed="64"/>
      </patternFill>
    </fill>
    <fill>
      <patternFill patternType="solid">
        <fgColor indexed="43"/>
        <bgColor indexed="64"/>
      </patternFill>
    </fill>
    <fill>
      <patternFill patternType="solid">
        <fgColor indexed="41"/>
        <bgColor indexed="64"/>
      </patternFill>
    </fill>
    <fill>
      <patternFill patternType="solid">
        <fgColor rgb="FF005070"/>
        <bgColor rgb="FF000000"/>
      </patternFill>
    </fill>
    <fill>
      <patternFill patternType="solid">
        <fgColor theme="9" tint="0.79998168889431442"/>
        <bgColor indexed="64"/>
      </patternFill>
    </fill>
    <fill>
      <patternFill patternType="solid">
        <fgColor rgb="FFE2EFDA"/>
        <bgColor rgb="FF000000"/>
      </patternFill>
    </fill>
    <fill>
      <patternFill patternType="solid">
        <fgColor theme="4" tint="0.59999389629810485"/>
        <bgColor indexed="64"/>
      </patternFill>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bottom/>
      <diagonal/>
    </border>
    <border>
      <left style="thin">
        <color auto="1"/>
      </left>
      <right/>
      <top style="thin">
        <color auto="1"/>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3" fillId="0" borderId="0"/>
    <xf numFmtId="0" fontId="15" fillId="0" borderId="0" applyNumberFormat="0" applyFill="0" applyBorder="0" applyAlignment="0" applyProtection="0"/>
    <xf numFmtId="0" fontId="18" fillId="0" borderId="0"/>
    <xf numFmtId="9" fontId="1" fillId="0" borderId="0" applyFont="0" applyFill="0" applyBorder="0" applyAlignment="0" applyProtection="0"/>
  </cellStyleXfs>
  <cellXfs count="95">
    <xf numFmtId="0" fontId="0" fillId="0" borderId="0" xfId="0"/>
    <xf numFmtId="9" fontId="0" fillId="0" borderId="0" xfId="0" applyNumberFormat="1"/>
    <xf numFmtId="14" fontId="0" fillId="0" borderId="0" xfId="0" applyNumberFormat="1"/>
    <xf numFmtId="4" fontId="0" fillId="0" borderId="0" xfId="0" applyNumberFormat="1"/>
    <xf numFmtId="0" fontId="0" fillId="0" borderId="0" xfId="0" applyAlignment="1">
      <alignment wrapText="1"/>
    </xf>
    <xf numFmtId="0" fontId="0" fillId="2" borderId="0" xfId="0" applyFill="1"/>
    <xf numFmtId="22" fontId="0" fillId="0" borderId="0" xfId="0" applyNumberFormat="1"/>
    <xf numFmtId="0" fontId="0" fillId="3" borderId="0" xfId="0" applyFill="1"/>
    <xf numFmtId="0" fontId="0" fillId="4" borderId="0" xfId="0" applyFill="1"/>
    <xf numFmtId="164" fontId="0" fillId="0" borderId="1" xfId="1" applyNumberFormat="1" applyFont="1" applyBorder="1"/>
    <xf numFmtId="0" fontId="0" fillId="0" borderId="0" xfId="0" applyBorder="1"/>
    <xf numFmtId="0" fontId="0" fillId="0" borderId="0" xfId="0" applyAlignment="1"/>
    <xf numFmtId="0" fontId="2" fillId="0" borderId="0" xfId="0" applyFont="1" applyFill="1" applyBorder="1"/>
    <xf numFmtId="0" fontId="3" fillId="5" borderId="0" xfId="0" applyFont="1" applyFill="1" applyAlignment="1"/>
    <xf numFmtId="0" fontId="2" fillId="5" borderId="0" xfId="0" applyFont="1" applyFill="1"/>
    <xf numFmtId="0" fontId="2" fillId="5" borderId="0" xfId="0" applyFont="1" applyFill="1" applyAlignment="1">
      <alignment wrapText="1"/>
    </xf>
    <xf numFmtId="0" fontId="3" fillId="5" borderId="0" xfId="0" applyFont="1" applyFill="1" applyAlignment="1">
      <alignment wrapText="1"/>
    </xf>
    <xf numFmtId="0" fontId="3" fillId="5" borderId="0" xfId="0" applyFont="1" applyFill="1" applyAlignment="1">
      <alignment vertical="top" wrapText="1"/>
    </xf>
    <xf numFmtId="0" fontId="5" fillId="5" borderId="0" xfId="0" applyFont="1" applyFill="1" applyAlignment="1">
      <alignment horizontal="center"/>
    </xf>
    <xf numFmtId="0" fontId="6" fillId="0" borderId="0" xfId="0" applyFont="1" applyBorder="1" applyAlignment="1">
      <alignment horizontal="center"/>
    </xf>
    <xf numFmtId="0" fontId="6" fillId="0" borderId="1" xfId="0" applyFont="1" applyBorder="1" applyAlignment="1">
      <alignment horizontal="center"/>
    </xf>
    <xf numFmtId="14" fontId="6" fillId="0" borderId="1" xfId="0" applyNumberFormat="1" applyFont="1" applyBorder="1" applyAlignment="1">
      <alignment horizontal="center"/>
    </xf>
    <xf numFmtId="0" fontId="6" fillId="0" borderId="1" xfId="0" applyFont="1" applyBorder="1" applyAlignment="1">
      <alignment horizontal="left" wrapText="1"/>
    </xf>
    <xf numFmtId="0" fontId="6" fillId="6" borderId="2" xfId="0" applyFont="1" applyFill="1" applyBorder="1" applyAlignment="1">
      <alignment horizontal="left"/>
    </xf>
    <xf numFmtId="0" fontId="5" fillId="7" borderId="1" xfId="2" applyFont="1" applyFill="1" applyBorder="1" applyAlignment="1">
      <alignment horizontal="center" vertical="center" wrapText="1"/>
    </xf>
    <xf numFmtId="0" fontId="10" fillId="7" borderId="1" xfId="2" applyFont="1" applyFill="1" applyBorder="1" applyAlignment="1">
      <alignment horizontal="center" vertical="center" wrapText="1"/>
    </xf>
    <xf numFmtId="0" fontId="5" fillId="7" borderId="1" xfId="2" applyFont="1" applyFill="1" applyBorder="1" applyAlignment="1">
      <alignment horizontal="center" vertical="center" textRotation="90" wrapText="1"/>
    </xf>
    <xf numFmtId="0" fontId="11" fillId="6" borderId="1" xfId="2" applyFont="1" applyFill="1" applyBorder="1" applyAlignment="1">
      <alignment horizontal="center" vertical="center" wrapText="1"/>
    </xf>
    <xf numFmtId="14" fontId="13" fillId="8" borderId="1" xfId="3" applyNumberFormat="1" applyFont="1" applyFill="1" applyBorder="1" applyAlignment="1">
      <alignment horizontal="center" vertical="center"/>
    </xf>
    <xf numFmtId="0" fontId="13" fillId="8" borderId="1" xfId="3" applyFont="1" applyFill="1" applyBorder="1" applyAlignment="1">
      <alignment vertical="center"/>
    </xf>
    <xf numFmtId="0" fontId="9" fillId="8" borderId="1" xfId="3" applyFont="1" applyFill="1" applyBorder="1" applyAlignment="1">
      <alignment horizontal="center" vertical="center" wrapText="1"/>
    </xf>
    <xf numFmtId="0" fontId="13" fillId="8" borderId="1" xfId="3" applyFont="1" applyFill="1" applyBorder="1" applyAlignment="1">
      <alignment vertical="center" wrapText="1"/>
    </xf>
    <xf numFmtId="0" fontId="13" fillId="8" borderId="1" xfId="3" applyFont="1" applyFill="1" applyBorder="1" applyAlignment="1">
      <alignment horizontal="centerContinuous" vertical="center"/>
    </xf>
    <xf numFmtId="0" fontId="3" fillId="0" borderId="1" xfId="3" applyFill="1" applyBorder="1" applyAlignment="1">
      <alignment wrapText="1"/>
    </xf>
    <xf numFmtId="0" fontId="14" fillId="0" borderId="0" xfId="3" applyFont="1" applyBorder="1" applyAlignment="1">
      <alignment vertical="center" wrapText="1"/>
    </xf>
    <xf numFmtId="0" fontId="14" fillId="0" borderId="0" xfId="3" applyFont="1" applyBorder="1" applyAlignment="1">
      <alignment vertical="center"/>
    </xf>
    <xf numFmtId="0" fontId="0" fillId="0" borderId="3" xfId="0" applyBorder="1"/>
    <xf numFmtId="0" fontId="0" fillId="0" borderId="4" xfId="0" applyBorder="1"/>
    <xf numFmtId="0" fontId="0" fillId="0" borderId="0" xfId="0" applyAlignment="1">
      <alignment horizontal="center" vertical="center"/>
    </xf>
    <xf numFmtId="0" fontId="0" fillId="0" borderId="0" xfId="0" applyBorder="1" applyAlignment="1">
      <alignment horizontal="center" vertical="center"/>
    </xf>
    <xf numFmtId="0" fontId="0" fillId="0" borderId="0" xfId="0" quotePrefix="1" applyBorder="1" applyAlignment="1">
      <alignment horizontal="center" vertical="center"/>
    </xf>
    <xf numFmtId="0" fontId="15" fillId="0" borderId="0" xfId="4"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0" fillId="0" borderId="0" xfId="0" applyFill="1" applyBorder="1" applyAlignment="1">
      <alignment horizontal="left" vertical="center"/>
    </xf>
    <xf numFmtId="0" fontId="0" fillId="0" borderId="0" xfId="0" applyBorder="1" applyAlignment="1">
      <alignment horizontal="left"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9" fillId="9" borderId="1" xfId="0" applyFont="1" applyFill="1" applyBorder="1"/>
    <xf numFmtId="0" fontId="20" fillId="0" borderId="1" xfId="0" applyFont="1" applyBorder="1"/>
    <xf numFmtId="0" fontId="21" fillId="0" borderId="0" xfId="0" applyFont="1"/>
    <xf numFmtId="164" fontId="19" fillId="9" borderId="4" xfId="1" applyNumberFormat="1" applyFont="1" applyFill="1" applyBorder="1"/>
    <xf numFmtId="0" fontId="19" fillId="9" borderId="4" xfId="1" applyNumberFormat="1" applyFont="1" applyFill="1" applyBorder="1" applyAlignment="1">
      <alignment horizontal="center"/>
    </xf>
    <xf numFmtId="0" fontId="19" fillId="9" borderId="4" xfId="0" applyFont="1" applyFill="1" applyBorder="1"/>
    <xf numFmtId="164" fontId="19" fillId="9" borderId="3" xfId="1" applyNumberFormat="1" applyFont="1" applyFill="1" applyBorder="1" applyAlignment="1">
      <alignment wrapText="1"/>
    </xf>
    <xf numFmtId="164" fontId="19" fillId="9" borderId="4" xfId="1" applyNumberFormat="1" applyFont="1" applyFill="1" applyBorder="1" applyAlignment="1">
      <alignment horizontal="center"/>
    </xf>
    <xf numFmtId="0" fontId="20" fillId="0" borderId="3" xfId="0" applyFont="1" applyBorder="1"/>
    <xf numFmtId="164" fontId="21" fillId="0" borderId="0" xfId="1" applyNumberFormat="1" applyFont="1" applyFill="1" applyBorder="1"/>
    <xf numFmtId="9" fontId="21" fillId="0" borderId="0" xfId="6" applyFont="1"/>
    <xf numFmtId="164" fontId="0" fillId="0" borderId="0" xfId="0" applyNumberFormat="1"/>
    <xf numFmtId="9" fontId="0" fillId="0" borderId="0" xfId="6" applyFont="1"/>
    <xf numFmtId="164" fontId="21" fillId="10" borderId="0" xfId="1" applyNumberFormat="1" applyFont="1" applyFill="1" applyBorder="1"/>
    <xf numFmtId="0" fontId="20" fillId="10" borderId="3" xfId="0" applyFont="1" applyFill="1" applyBorder="1"/>
    <xf numFmtId="0" fontId="20" fillId="11" borderId="3" xfId="0" applyFont="1" applyFill="1" applyBorder="1"/>
    <xf numFmtId="0" fontId="20" fillId="3" borderId="1" xfId="0" applyFont="1" applyFill="1" applyBorder="1"/>
    <xf numFmtId="164" fontId="0" fillId="3" borderId="1" xfId="1" applyNumberFormat="1" applyFont="1" applyFill="1" applyBorder="1"/>
    <xf numFmtId="0" fontId="19" fillId="9" borderId="5" xfId="0" applyFont="1" applyFill="1" applyBorder="1"/>
    <xf numFmtId="0" fontId="23" fillId="0" borderId="1" xfId="0" applyFont="1" applyFill="1" applyBorder="1"/>
    <xf numFmtId="164" fontId="22" fillId="0" borderId="1" xfId="1" applyNumberFormat="1" applyFont="1" applyBorder="1"/>
    <xf numFmtId="0" fontId="22" fillId="0" borderId="1" xfId="0" applyFont="1" applyBorder="1" applyAlignment="1">
      <alignment wrapText="1"/>
    </xf>
    <xf numFmtId="0" fontId="22" fillId="3" borderId="1" xfId="0" applyFont="1" applyFill="1" applyBorder="1" applyAlignment="1">
      <alignment wrapText="1"/>
    </xf>
    <xf numFmtId="0" fontId="0" fillId="0" borderId="0" xfId="0" applyFill="1"/>
    <xf numFmtId="0" fontId="0" fillId="12" borderId="0" xfId="0" applyFill="1"/>
    <xf numFmtId="0" fontId="0" fillId="12" borderId="0" xfId="0" applyFill="1" applyAlignment="1">
      <alignment horizontal="center" vertical="center"/>
    </xf>
    <xf numFmtId="0" fontId="0" fillId="0" borderId="0" xfId="0" applyFill="1" applyAlignment="1">
      <alignment horizontal="left" vertical="center"/>
    </xf>
    <xf numFmtId="0" fontId="0" fillId="12" borderId="0" xfId="0" applyFill="1" applyAlignment="1">
      <alignment horizontal="left" vertical="center"/>
    </xf>
    <xf numFmtId="0" fontId="22" fillId="0" borderId="0" xfId="0" applyFont="1" applyAlignment="1">
      <alignment horizontal="center" vertical="center"/>
    </xf>
    <xf numFmtId="0" fontId="0" fillId="13" borderId="0" xfId="0" applyFill="1" applyAlignment="1">
      <alignment horizontal="left" vertical="center"/>
    </xf>
    <xf numFmtId="164" fontId="22" fillId="0" borderId="0" xfId="1" applyNumberFormat="1" applyFont="1"/>
    <xf numFmtId="0" fontId="0" fillId="0" borderId="0" xfId="0"/>
    <xf numFmtId="0" fontId="0" fillId="0" borderId="0" xfId="0" applyAlignment="1">
      <alignment horizontal="right"/>
    </xf>
    <xf numFmtId="0" fontId="13" fillId="8" borderId="1" xfId="3" applyFont="1" applyFill="1" applyBorder="1" applyAlignment="1">
      <alignment horizontal="center" vertical="center" wrapText="1"/>
    </xf>
    <xf numFmtId="0" fontId="12" fillId="8" borderId="1" xfId="3"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3" xfId="0" applyBorder="1" applyAlignment="1">
      <alignment horizontal="left" vertical="center" indent="1"/>
    </xf>
    <xf numFmtId="0" fontId="0" fillId="0" borderId="7" xfId="0" applyBorder="1" applyAlignment="1">
      <alignment wrapText="1"/>
    </xf>
    <xf numFmtId="0" fontId="0" fillId="0" borderId="3" xfId="0" applyFill="1" applyBorder="1"/>
    <xf numFmtId="0" fontId="0" fillId="0" borderId="8" xfId="0" applyBorder="1"/>
    <xf numFmtId="0" fontId="0" fillId="0" borderId="9" xfId="0" applyBorder="1" applyAlignment="1">
      <alignment wrapText="1"/>
    </xf>
  </cellXfs>
  <cellStyles count="7">
    <cellStyle name="Comma" xfId="1" builtinId="3"/>
    <cellStyle name="Hyperlink" xfId="4" builtinId="8"/>
    <cellStyle name="Normal" xfId="0" builtinId="0"/>
    <cellStyle name="Normal 10" xfId="3" xr:uid="{00000000-0005-0000-0000-000003000000}"/>
    <cellStyle name="Normal 34" xfId="2" xr:uid="{00000000-0005-0000-0000-000004000000}"/>
    <cellStyle name="Normal 4" xfId="5" xr:uid="{00000000-0005-0000-0000-000005000000}"/>
    <cellStyle name="Percent" xfId="6" builtinId="5"/>
  </cellStyles>
  <dxfs count="7">
    <dxf>
      <fill>
        <patternFill>
          <bgColor rgb="FF00B050"/>
        </patternFill>
      </fill>
    </dxf>
    <dxf>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13607</xdr:colOff>
      <xdr:row>1</xdr:row>
      <xdr:rowOff>23114</xdr:rowOff>
    </xdr:from>
    <xdr:ext cx="2609849" cy="487171"/>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213614"/>
          <a:ext cx="2609849" cy="487171"/>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67.50631527778" createdVersion="6" refreshedVersion="6" minRefreshableVersion="3" recordCount="57" xr:uid="{00000000-000A-0000-FFFF-FFFF08000000}">
  <cacheSource type="worksheet">
    <worksheetSource ref="A1:Q58" sheet="clean_new_list"/>
  </cacheSource>
  <cacheFields count="17">
    <cacheField name="New units" numFmtId="0">
      <sharedItems/>
    </cacheField>
    <cacheField name="Technology" numFmtId="0">
      <sharedItems/>
    </cacheField>
    <cacheField name="Technology 2" numFmtId="0">
      <sharedItems count="3">
        <s v="Solar"/>
        <s v="Wind"/>
        <s v="Geothermal"/>
      </sharedItems>
    </cacheField>
    <cacheField name="mw" numFmtId="0">
      <sharedItems containsSemiMixedTypes="0" containsString="0" containsNumber="1" minValue="0.91" maxValue="250"/>
    </cacheField>
    <cacheField name="in_nqc" numFmtId="0">
      <sharedItems containsSemiMixedTypes="0" containsString="0" containsNumber="1" containsInteger="1" minValue="0" maxValue="1"/>
    </cacheField>
    <cacheField name="Lat" numFmtId="0">
      <sharedItems containsSemiMixedTypes="0" containsString="0" containsNumber="1" minValue="0" maxValue="37.840130000000002"/>
    </cacheField>
    <cacheField name="Long" numFmtId="0">
      <sharedItems containsSemiMixedTypes="0" containsString="0" containsNumber="1" minValue="-121.6302" maxValue="120.26900000000001"/>
    </cacheField>
    <cacheField name="interconnection_list_name" numFmtId="0">
      <sharedItems containsBlank="1"/>
    </cacheField>
    <cacheField name="POI" numFmtId="0">
      <sharedItems containsBlank="1"/>
    </cacheField>
    <cacheField name="online_date" numFmtId="0">
      <sharedItems containsNonDate="0" containsDate="1" containsString="0" containsBlank="1" minDate="2019-03-01T00:00:00" maxDate="2022-01-01T00:00:00"/>
    </cacheField>
    <cacheField name="status" numFmtId="0">
      <sharedItems containsBlank="1"/>
    </cacheField>
    <cacheField name="in_RPS" numFmtId="0">
      <sharedItems containsSemiMixedTypes="0" containsString="0" containsNumber="1" containsInteger="1" minValue="0" maxValue="1"/>
    </cacheField>
    <cacheField name="source" numFmtId="0">
      <sharedItems/>
    </cacheField>
    <cacheField name="notes1" numFmtId="0">
      <sharedItems containsBlank="1"/>
    </cacheField>
    <cacheField name="notes2" numFmtId="0">
      <sharedItems containsBlank="1"/>
    </cacheField>
    <cacheField name="notes3" numFmtId="0">
      <sharedItems containsBlank="1"/>
    </cacheField>
    <cacheField name="Tx Zone" numFmtId="0">
      <sharedItems count="12">
        <s v="SPGE_Z1_Westlands"/>
        <s v="Tehachapi"/>
        <s v="SCADSNV_Z4_RiversideAndPalmSprings"/>
        <e v="#N/A"/>
        <s v="SCADSNV_Z3_GreaterImperial"/>
        <s v="GK_Z4_Pisgah"/>
        <s v="GK_Z2_InyokernAndNorthOfKramer"/>
        <s v="SPGE_Z2_KernAndGreaterCarrizo"/>
        <s v="Norcal_Z3_SacramentoRiver"/>
        <s v="SPGE_Z4_CentralValleyAndLosBanos"/>
        <s v="GK_Z3_NorthOfVictor"/>
        <s v="GreaterImpOutsideTxConstraintZone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
  <r>
    <s v="RE Slate 1-2"/>
    <s v="Solar"/>
    <x v="0"/>
    <n v="150"/>
    <n v="0"/>
    <n v="35.185000000000002"/>
    <n v="120.26900000000001"/>
    <s v="SLATE"/>
    <s v="Mustang Switching Station 230kV"/>
    <d v="2020-12-31T08:00:00"/>
    <s v="future_contracted"/>
    <n v="0"/>
    <s v="Interconnection queue"/>
    <s v="https://ceqanet.opr.ca.gov/2019069068/2/Attachment/Mw9Lgl"/>
    <m/>
    <m/>
    <x v="0"/>
  </r>
  <r>
    <s v="BigBeau Solar"/>
    <s v="Solar"/>
    <x v="0"/>
    <n v="128"/>
    <n v="0"/>
    <n v="34.904440000000001"/>
    <n v="118.38555599999999"/>
    <m/>
    <s v="SCE Whirlwind"/>
    <d v="2021-12-31T00:00:00"/>
    <s v="future_contracted"/>
    <n v="0"/>
    <s v="https://ceqanet.opr.ca.gov/2019071059/2"/>
    <s v="+60 MW storage"/>
    <s v="https://ceqanet.opr.ca.gov/2019071059/2/Attachment/8CMfuR"/>
    <s v="https://www.edf-re.com/project/big-beau-solar/"/>
    <x v="1"/>
  </r>
  <r>
    <s v="Maverick Solar, LLC"/>
    <s v="Solar"/>
    <x v="0"/>
    <n v="125"/>
    <n v="0"/>
    <n v="33.698999999999998"/>
    <n v="-115.218"/>
    <s v="MAVERICK"/>
    <s v="Miramar GT 69kV"/>
    <d v="2021-12-31T08:00:00"/>
    <s v="future_contracted"/>
    <n v="1"/>
    <s v="RPS"/>
    <m/>
    <m/>
    <m/>
    <x v="2"/>
  </r>
  <r>
    <s v="Energia Sierra Juarez 2 US LLC"/>
    <s v="Wind"/>
    <x v="1"/>
    <n v="105"/>
    <n v="0"/>
    <n v="32.593000000000004"/>
    <n v="-116.099"/>
    <m/>
    <e v="#N/A"/>
    <d v="2021-04-01T00:00:00"/>
    <s v="future_contracted"/>
    <n v="1"/>
    <s v="RPS; in Baja CA, Mexico"/>
    <m/>
    <m/>
    <m/>
    <x v="3"/>
  </r>
  <r>
    <s v="RE Slate (Stanford)"/>
    <s v="Solar"/>
    <x v="0"/>
    <n v="63"/>
    <n v="0"/>
    <n v="35.185000000000002"/>
    <n v="120.26900000000001"/>
    <s v="SLATE"/>
    <s v="Mustang Switching Station 230kV"/>
    <d v="2020-12-31T08:00:00"/>
    <s v="future_contracted"/>
    <n v="0"/>
    <s v="Interconnection queue"/>
    <s v="https://ceqanet.opr.ca.gov/2019069068/2/Attachment/Mw9Lgl"/>
    <m/>
    <m/>
    <x v="0"/>
  </r>
  <r>
    <s v="RE Gaskell West 3"/>
    <s v="Solar PV - Ground mount"/>
    <x v="0"/>
    <n v="20"/>
    <n v="0"/>
    <n v="34.832999999999998"/>
    <n v="-118.54600000000001"/>
    <s v="GASKELL WEST"/>
    <s v="Whirlwind Substation 220 kV"/>
    <d v="2020-06-30T00:00:00"/>
    <s v="future_contracted"/>
    <n v="1"/>
    <s v="RPS"/>
    <m/>
    <m/>
    <m/>
    <x v="1"/>
  </r>
  <r>
    <s v="RE Gaskell West 4"/>
    <s v="Solar PV - Ground mount"/>
    <x v="0"/>
    <n v="20"/>
    <n v="0"/>
    <n v="34.832999999999998"/>
    <n v="-118.54600000000001"/>
    <s v="GASKELL WEST"/>
    <s v="Whirlwind Substation 220 kV"/>
    <d v="2020-06-30T00:00:00"/>
    <s v="future_contracted"/>
    <n v="1"/>
    <s v="RPS"/>
    <m/>
    <m/>
    <m/>
    <x v="1"/>
  </r>
  <r>
    <s v="RE Gaskell West 5"/>
    <s v="Solar PV - Ground mount"/>
    <x v="0"/>
    <n v="20"/>
    <n v="0"/>
    <n v="34.832999999999998"/>
    <n v="-118.54600000000001"/>
    <s v="GASKELL WEST"/>
    <s v="Whirlwind Substation 220 kV"/>
    <d v="2020-06-30T00:00:00"/>
    <s v="future_contracted"/>
    <n v="1"/>
    <s v="RPS"/>
    <m/>
    <m/>
    <m/>
    <x v="1"/>
  </r>
  <r>
    <s v="ORNI33, LLC"/>
    <s v="Geothermal"/>
    <x v="2"/>
    <n v="20"/>
    <n v="0"/>
    <n v="33.269426000000003"/>
    <n v="-115.502954"/>
    <m/>
    <e v="#N/A"/>
    <d v="2019-12-31T00:00:00"/>
    <s v="existing"/>
    <n v="1"/>
    <s v="RPS"/>
    <m/>
    <m/>
    <m/>
    <x v="4"/>
  </r>
  <r>
    <s v="Sheep Creek Road Solar Generation Facility Project"/>
    <s v="Solar PV - Ground mount"/>
    <x v="0"/>
    <n v="3"/>
    <n v="0"/>
    <n v="34.341230000000003"/>
    <n v="-117.34332999999999"/>
    <m/>
    <e v="#N/A"/>
    <d v="2019-08-01T00:00:00"/>
    <s v="existing"/>
    <n v="1"/>
    <s v="RPS"/>
    <m/>
    <m/>
    <m/>
    <x v="5"/>
  </r>
  <r>
    <s v="NEENACH SOLAR "/>
    <s v="Solar PV - Ground mount"/>
    <x v="0"/>
    <n v="3"/>
    <n v="0"/>
    <n v="34.813600000000001"/>
    <n v="-118.601215"/>
    <m/>
    <e v="#N/A"/>
    <d v="2019-05-21T00:00:00"/>
    <s v="existing"/>
    <n v="1"/>
    <s v="RPS"/>
    <m/>
    <m/>
    <m/>
    <x v="1"/>
  </r>
  <r>
    <s v="CalCity Solar I, LLC"/>
    <s v="Solar PV - Ground mount"/>
    <x v="0"/>
    <n v="3"/>
    <n v="0"/>
    <n v="35.141373999999999"/>
    <n v="-117.965748"/>
    <m/>
    <e v="#N/A"/>
    <d v="2019-05-01T00:00:00"/>
    <s v="existing"/>
    <n v="1"/>
    <s v="RPS"/>
    <m/>
    <m/>
    <m/>
    <x v="6"/>
  </r>
  <r>
    <s v="Eagle Solar"/>
    <s v="Solar PV - Ground mount"/>
    <x v="0"/>
    <n v="3"/>
    <n v="0"/>
    <n v="35.214945012999998"/>
    <n v="-119.39520219400001"/>
    <m/>
    <e v="#N/A"/>
    <d v="2019-03-01T00:00:00"/>
    <s v="existing"/>
    <n v="1"/>
    <s v="RPS"/>
    <m/>
    <m/>
    <m/>
    <x v="7"/>
  </r>
  <r>
    <s v="Cameron"/>
    <s v="Solar PV - Ground mount"/>
    <x v="0"/>
    <n v="2.4"/>
    <n v="0"/>
    <n v="32.391241399999998"/>
    <n v="-116.30117300000001"/>
    <m/>
    <e v="#N/A"/>
    <d v="2020-03-31T00:00:00"/>
    <s v="future_contracted"/>
    <n v="1"/>
    <s v="RPS"/>
    <m/>
    <m/>
    <m/>
    <x v="3"/>
  </r>
  <r>
    <s v="SLRMS3_2_SRMSR1"/>
    <s v="PHOTO VOLTAIC"/>
    <x v="0"/>
    <n v="250"/>
    <n v="1"/>
    <n v="32.678800000000003"/>
    <n v="-115.5672"/>
    <m/>
    <s v="Drew 230 kV"/>
    <m/>
    <m/>
    <n v="0"/>
    <s v="NQC"/>
    <m/>
    <m/>
    <m/>
    <x v="4"/>
  </r>
  <r>
    <s v="VOYAGR_2_VOYWD2"/>
    <s v="Wind"/>
    <x v="1"/>
    <n v="128.69999999999999"/>
    <n v="1"/>
    <n v="35.073377000000001"/>
    <n v="-118.26860000000001"/>
    <m/>
    <s v="Windhub 230 kV"/>
    <m/>
    <m/>
    <n v="0"/>
    <s v="NQC"/>
    <m/>
    <m/>
    <m/>
    <x v="1"/>
  </r>
  <r>
    <s v="MSOLAR_2_SOLAR2"/>
    <s v="PHOTO VOLTAIC"/>
    <x v="0"/>
    <n v="100.81"/>
    <n v="1"/>
    <n v="33.332777"/>
    <n v="-112.9114"/>
    <m/>
    <s v="Mesquite 230 kV"/>
    <m/>
    <m/>
    <n v="0"/>
    <s v="NQC"/>
    <m/>
    <m/>
    <m/>
    <x v="4"/>
  </r>
  <r>
    <s v="WISTRA_2_WRSSR1"/>
    <s v="PHOTO VOLTAIC"/>
    <x v="0"/>
    <n v="100"/>
    <n v="1"/>
    <n v="32.672612999999998"/>
    <n v="-115.6199"/>
    <m/>
    <s v="Drew 230 kV"/>
    <m/>
    <m/>
    <n v="0"/>
    <s v="NQC"/>
    <m/>
    <m/>
    <m/>
    <x v="4"/>
  </r>
  <r>
    <s v="USWND2_1_WIND3"/>
    <s v="Wind"/>
    <x v="1"/>
    <n v="46"/>
    <n v="1"/>
    <n v="37.769188999999997"/>
    <n v="-121.6302"/>
    <m/>
    <s v="Tesla 115 kV"/>
    <m/>
    <m/>
    <n v="0"/>
    <s v="NQC"/>
    <m/>
    <m/>
    <m/>
    <x v="8"/>
  </r>
  <r>
    <s v="VOYAGR_2_VOYWD4"/>
    <s v="Wind"/>
    <x v="1"/>
    <n v="21.6"/>
    <n v="1"/>
    <n v="35.077871999999999"/>
    <n v="-118.2497"/>
    <m/>
    <s v="Windhub 230 kV"/>
    <m/>
    <m/>
    <n v="0"/>
    <s v="NQC"/>
    <m/>
    <m/>
    <m/>
    <x v="1"/>
  </r>
  <r>
    <s v="FRNTBW_6_SOLAR1"/>
    <s v="PHOTO VOLTAIC"/>
    <x v="0"/>
    <n v="20"/>
    <n v="1"/>
    <n v="37.379919000000001"/>
    <n v="-121.1307"/>
    <m/>
    <s v="Blackwell 70kV"/>
    <m/>
    <m/>
    <n v="0"/>
    <s v="NQC"/>
    <m/>
    <m/>
    <m/>
    <x v="9"/>
  </r>
  <r>
    <s v="GASKW1_2_GW1SR1"/>
    <s v="PHOTO VOLTAIC"/>
    <x v="0"/>
    <n v="20"/>
    <n v="1"/>
    <n v="34.832786110000001"/>
    <n v="-118.5636111"/>
    <m/>
    <s v="Garland 230 kV / Whirlrwind 230 kV"/>
    <m/>
    <m/>
    <n v="0"/>
    <s v="NQC"/>
    <m/>
    <m/>
    <m/>
    <x v="1"/>
  </r>
  <r>
    <s v="GIFENS_6_BUGSL1"/>
    <s v="PHOTO VOLTAIC"/>
    <x v="0"/>
    <n v="20"/>
    <n v="1"/>
    <n v="36.530278000000003"/>
    <n v="-120.31610000000001"/>
    <m/>
    <s v="Giffen 70 kV"/>
    <m/>
    <m/>
    <n v="0"/>
    <s v="NQC"/>
    <m/>
    <m/>
    <m/>
    <x v="0"/>
  </r>
  <r>
    <s v="JACMSR_1_JACSR1"/>
    <s v="PHOTO VOLTAIC"/>
    <x v="0"/>
    <n v="20"/>
    <n v="1"/>
    <n v="32.621200000000002"/>
    <n v="-116.129"/>
    <m/>
    <s v="Eco 138 kV"/>
    <m/>
    <m/>
    <n v="0"/>
    <s v="NQC"/>
    <m/>
    <m/>
    <m/>
    <x v="4"/>
  </r>
  <r>
    <s v="LAMONT_1_SOLAR2"/>
    <s v="PHOTO VOLTAIC"/>
    <x v="0"/>
    <n v="20"/>
    <n v="1"/>
    <n v="35.314197999999998"/>
    <n v="-118.81189999999999"/>
    <m/>
    <s v="Lamont 115 kV"/>
    <m/>
    <m/>
    <n v="0"/>
    <s v="NQC"/>
    <m/>
    <m/>
    <m/>
    <x v="0"/>
  </r>
  <r>
    <s v="SEGS_1_SR2SL2"/>
    <s v="PHOTO VOLTAIC"/>
    <x v="0"/>
    <n v="20"/>
    <n v="1"/>
    <n v="37.349899999999998"/>
    <n v="-118.4628"/>
    <m/>
    <s v="SEGS 115 KV / Tortilla and Coolwater area"/>
    <m/>
    <m/>
    <n v="0"/>
    <s v="NQC"/>
    <m/>
    <m/>
    <m/>
    <x v="6"/>
  </r>
  <r>
    <s v="BIGSKY_2_BSKSR6"/>
    <s v="PHOTO VOLTAIC"/>
    <x v="0"/>
    <n v="20"/>
    <n v="1"/>
    <n v="34.694839000000002"/>
    <n v="-118.28769"/>
    <m/>
    <s v="Antelope 230 kV"/>
    <m/>
    <m/>
    <n v="0"/>
    <s v="NQC"/>
    <m/>
    <m/>
    <m/>
    <x v="1"/>
  </r>
  <r>
    <s v="BIGSKY_2_BSKSR7"/>
    <s v="PHOTO VOLTAIC"/>
    <x v="0"/>
    <n v="20"/>
    <n v="1"/>
    <n v="34.694839000000002"/>
    <n v="-118.28769"/>
    <m/>
    <s v="Antelope 230 kV"/>
    <m/>
    <m/>
    <n v="0"/>
    <s v="NQC"/>
    <m/>
    <m/>
    <m/>
    <x v="1"/>
  </r>
  <r>
    <s v="BIGSKY_2_BSKSR8"/>
    <s v="PHOTO VOLTAIC"/>
    <x v="0"/>
    <n v="20"/>
    <n v="1"/>
    <n v="34.694839000000002"/>
    <n v="-118.28769"/>
    <m/>
    <s v="Antelope 230 kV"/>
    <m/>
    <m/>
    <n v="0"/>
    <s v="NQC"/>
    <m/>
    <m/>
    <m/>
    <x v="1"/>
  </r>
  <r>
    <s v="SUMWHT_6_SWSSR1"/>
    <s v="PHOTO VOLTAIC"/>
    <x v="0"/>
    <n v="18.5"/>
    <n v="1"/>
    <n v="36.5261"/>
    <n v="-120.1473"/>
    <m/>
    <s v="Crescent 70 KV / Helm 230 kV"/>
    <m/>
    <m/>
    <n v="0"/>
    <s v="NQC"/>
    <m/>
    <m/>
    <m/>
    <x v="0"/>
  </r>
  <r>
    <s v="GALE_1_SR3SR3"/>
    <s v="PHOTO VOLTAIC"/>
    <x v="0"/>
    <n v="13.8"/>
    <n v="1"/>
    <n v="34.863356000000003"/>
    <n v="-116.8276"/>
    <m/>
    <s v="Gale 115 kV"/>
    <m/>
    <m/>
    <n v="0"/>
    <s v="NQC"/>
    <m/>
    <m/>
    <m/>
    <x v="10"/>
  </r>
  <r>
    <s v="GIFFEN_6_SOLAR1"/>
    <s v="PHOTO VOLTAIC"/>
    <x v="0"/>
    <n v="9"/>
    <n v="1"/>
    <n v="36.552185999999999"/>
    <n v="-120.35250000000001"/>
    <m/>
    <s v="Giffen 70 kV"/>
    <m/>
    <m/>
    <n v="0"/>
    <s v="NQC"/>
    <m/>
    <m/>
    <m/>
    <x v="0"/>
  </r>
  <r>
    <s v="RICHMN_1_CHVSR2"/>
    <s v="PHOTO VOLTAIC"/>
    <x v="0"/>
    <n v="8.5"/>
    <n v="1"/>
    <n v="0"/>
    <n v="0"/>
    <m/>
    <s v="Richmond 115 kV"/>
    <m/>
    <m/>
    <n v="0"/>
    <s v="NQC"/>
    <m/>
    <m/>
    <m/>
    <x v="3"/>
  </r>
  <r>
    <s v="GARNET_2_DIFWD1"/>
    <s v="Wind"/>
    <x v="1"/>
    <n v="7.88"/>
    <n v="1"/>
    <n v="33.8917"/>
    <n v="-116.591666"/>
    <m/>
    <s v="Garnett 115 kV / Devers 115 kV"/>
    <m/>
    <m/>
    <n v="0"/>
    <s v="NQC"/>
    <m/>
    <m/>
    <m/>
    <x v="2"/>
  </r>
  <r>
    <s v="GARNET_2_WPMWD6"/>
    <s v="Wind"/>
    <x v="1"/>
    <n v="5.93"/>
    <n v="1"/>
    <n v="33.9131"/>
    <n v="-116.56310000000001"/>
    <m/>
    <s v="Garnett 115 kV / Devers 115 kV"/>
    <m/>
    <m/>
    <n v="0"/>
    <s v="NQC"/>
    <m/>
    <m/>
    <m/>
    <x v="2"/>
  </r>
  <r>
    <s v="MAGUND_1_BKSSR2"/>
    <s v="PHOTO VOLTAIC"/>
    <x v="0"/>
    <n v="5.25"/>
    <n v="1"/>
    <n v="0"/>
    <n v="0"/>
    <m/>
    <s v="Magunden 115 kV"/>
    <m/>
    <m/>
    <n v="0"/>
    <s v="NQC"/>
    <m/>
    <m/>
    <m/>
    <x v="0"/>
  </r>
  <r>
    <s v="MONLTS_2_MONWD6"/>
    <s v="Wind"/>
    <x v="1"/>
    <n v="5.25"/>
    <n v="1"/>
    <n v="35.087499999999999"/>
    <n v="-118.35"/>
    <m/>
    <s v="Tehachapi 66kV and 230 kV"/>
    <m/>
    <m/>
    <n v="0"/>
    <s v="NQC"/>
    <m/>
    <m/>
    <m/>
    <x v="1"/>
  </r>
  <r>
    <s v="MONLTS_2_MONWD7"/>
    <s v="Wind"/>
    <x v="1"/>
    <n v="4.76"/>
    <n v="1"/>
    <n v="35.087499999999999"/>
    <n v="-118.35"/>
    <m/>
    <s v="Tehachapi 66kV and 230 kV"/>
    <m/>
    <m/>
    <n v="0"/>
    <s v="NQC"/>
    <m/>
    <m/>
    <m/>
    <x v="1"/>
  </r>
  <r>
    <s v="MONLTS_2_MONWD4"/>
    <s v="Wind"/>
    <x v="1"/>
    <n v="4.75"/>
    <n v="1"/>
    <n v="35.087499999999999"/>
    <n v="-118.35"/>
    <m/>
    <s v="Tehachapi 66kV and 230 kV"/>
    <m/>
    <m/>
    <n v="0"/>
    <s v="NQC"/>
    <m/>
    <m/>
    <m/>
    <x v="1"/>
  </r>
  <r>
    <s v="CRELMN_6_RAMSR3"/>
    <s v="PHOTO VOLTAIC"/>
    <x v="0"/>
    <n v="4.32"/>
    <n v="1"/>
    <n v="33.018486000000003"/>
    <n v="-116.86069999999999"/>
    <m/>
    <s v="Creelman 70 kV"/>
    <m/>
    <m/>
    <n v="0"/>
    <s v="NQC"/>
    <m/>
    <m/>
    <m/>
    <x v="3"/>
  </r>
  <r>
    <s v="MONLTS_2_MONWD5"/>
    <s v="Wind"/>
    <x v="1"/>
    <n v="4.04"/>
    <n v="1"/>
    <n v="35.087499999999999"/>
    <n v="-118.35"/>
    <m/>
    <s v="Tehachapi 66kV and 230 kV"/>
    <m/>
    <m/>
    <n v="0"/>
    <s v="NQC"/>
    <m/>
    <m/>
    <m/>
    <x v="1"/>
  </r>
  <r>
    <s v="DELSUR_6_BSOLAR"/>
    <s v="PHOTO VOLTAIC"/>
    <x v="0"/>
    <n v="3"/>
    <n v="1"/>
    <n v="34.705548999999998"/>
    <n v="-118.3014"/>
    <m/>
    <m/>
    <m/>
    <m/>
    <n v="0"/>
    <s v="NQC"/>
    <m/>
    <m/>
    <m/>
    <x v="1"/>
  </r>
  <r>
    <s v="LITLRK_6_GBCSR1"/>
    <s v="PHOTO VOLTAIC"/>
    <x v="0"/>
    <n v="3"/>
    <n v="1"/>
    <n v="34.597000000000001"/>
    <n v="-117.931"/>
    <m/>
    <m/>
    <m/>
    <m/>
    <n v="0"/>
    <s v="NQC"/>
    <m/>
    <m/>
    <m/>
    <x v="1"/>
  </r>
  <r>
    <s v="MIRLOM_2_LNDFL"/>
    <s v="PHOTO VOLTAIC"/>
    <x v="0"/>
    <n v="3"/>
    <n v="1"/>
    <n v="0"/>
    <n v="0"/>
    <m/>
    <s v="Miraloma 66 kV"/>
    <m/>
    <m/>
    <n v="0"/>
    <s v="NQC"/>
    <m/>
    <m/>
    <m/>
    <x v="3"/>
  </r>
  <r>
    <s v="OASIS_6_GBDSR4"/>
    <s v="PHOTO VOLTAIC"/>
    <x v="0"/>
    <n v="3"/>
    <n v="1"/>
    <n v="34.654975999999998"/>
    <n v="-118.0822"/>
    <m/>
    <m/>
    <m/>
    <m/>
    <n v="0"/>
    <s v="NQC"/>
    <m/>
    <m/>
    <m/>
    <x v="1"/>
  </r>
  <r>
    <s v="ORTGA_6_ME1SL1"/>
    <s v="PHOTO VOLTAIC"/>
    <x v="0"/>
    <n v="3"/>
    <n v="1"/>
    <n v="36.989474999999999"/>
    <n v="-120.8781"/>
    <m/>
    <s v="Ortiga 70 kV"/>
    <m/>
    <m/>
    <n v="0"/>
    <s v="NQC"/>
    <m/>
    <m/>
    <m/>
    <x v="0"/>
  </r>
  <r>
    <s v="REDMAN_6_AVSSR1"/>
    <s v="PHOTO VOLTAIC"/>
    <x v="0"/>
    <n v="3"/>
    <n v="1"/>
    <n v="0"/>
    <n v="0"/>
    <m/>
    <m/>
    <m/>
    <m/>
    <n v="0"/>
    <s v="NQC"/>
    <m/>
    <m/>
    <m/>
    <x v="1"/>
  </r>
  <r>
    <s v="LITLRK_6_SOLAR3"/>
    <s v="PHOTO VOLTAIC"/>
    <x v="0"/>
    <n v="2"/>
    <n v="1"/>
    <n v="34.615622000000002"/>
    <n v="-117.9366"/>
    <m/>
    <m/>
    <m/>
    <m/>
    <n v="0"/>
    <s v="NQC"/>
    <m/>
    <m/>
    <m/>
    <x v="1"/>
  </r>
  <r>
    <s v="RICHMN_1_SOLAR"/>
    <s v="PHOTO VOLTAIC"/>
    <x v="0"/>
    <n v="2"/>
    <n v="1"/>
    <n v="0"/>
    <n v="0"/>
    <m/>
    <s v="Richmond 115 kV"/>
    <m/>
    <m/>
    <n v="0"/>
    <s v="NQC"/>
    <m/>
    <m/>
    <m/>
    <x v="3"/>
  </r>
  <r>
    <s v="DAIRLD_1_MD1SL1"/>
    <s v="PHOTO VOLTAIC"/>
    <x v="0"/>
    <n v="1.5"/>
    <n v="1"/>
    <n v="37.056468000000002"/>
    <n v="-120.167"/>
    <m/>
    <m/>
    <m/>
    <m/>
    <n v="0"/>
    <s v="NQC"/>
    <m/>
    <m/>
    <m/>
    <x v="9"/>
  </r>
  <r>
    <s v="DELSUR_6_SOLAR4"/>
    <s v="PHOTO VOLTAIC"/>
    <x v="0"/>
    <n v="1.5"/>
    <n v="1"/>
    <n v="34.6663"/>
    <n v="-118.28814300000001"/>
    <m/>
    <m/>
    <m/>
    <m/>
    <n v="0"/>
    <s v="NQC"/>
    <m/>
    <m/>
    <m/>
    <x v="1"/>
  </r>
  <r>
    <s v="DELSUR_6_SOLAR5"/>
    <s v="PHOTO VOLTAIC"/>
    <x v="0"/>
    <n v="1.5"/>
    <n v="1"/>
    <n v="34.6646"/>
    <n v="-118.28679099999999"/>
    <m/>
    <m/>
    <m/>
    <m/>
    <n v="0"/>
    <s v="NQC"/>
    <m/>
    <m/>
    <m/>
    <x v="1"/>
  </r>
  <r>
    <s v="STROUD_6_WWHSR1"/>
    <s v="PHOTO VOLTAIC"/>
    <x v="0"/>
    <n v="1.5"/>
    <n v="1"/>
    <n v="36.531388999999997"/>
    <n v="-120.106944"/>
    <m/>
    <m/>
    <m/>
    <m/>
    <n v="0"/>
    <s v="NQC"/>
    <m/>
    <m/>
    <m/>
    <x v="0"/>
  </r>
  <r>
    <s v="MAGUND_1_BKISR1"/>
    <s v="PHOTO VOLTAIC"/>
    <x v="0"/>
    <n v="1"/>
    <n v="1"/>
    <n v="35.330032000000003"/>
    <n v="-118.9931"/>
    <m/>
    <s v="Fellows 115 kV"/>
    <m/>
    <m/>
    <n v="0"/>
    <s v="NQC"/>
    <m/>
    <m/>
    <m/>
    <x v="7"/>
  </r>
  <r>
    <s v="MANTEC_1_ML1SR1"/>
    <s v="PHOTO VOLTAIC"/>
    <x v="0"/>
    <n v="1"/>
    <n v="1"/>
    <n v="37.840130000000002"/>
    <n v="-121.2162"/>
    <m/>
    <s v="Manteca 115 kV"/>
    <m/>
    <m/>
    <n v="0"/>
    <s v="NQC"/>
    <m/>
    <m/>
    <m/>
    <x v="8"/>
  </r>
  <r>
    <s v="SMYRNA_1_DL1SR1"/>
    <s v="PHOTO VOLTAIC"/>
    <x v="0"/>
    <n v="1"/>
    <n v="1"/>
    <n v="35.761217000000002"/>
    <n v="-119.34439999999999"/>
    <m/>
    <s v="Smyrna 115 kV"/>
    <m/>
    <m/>
    <n v="0"/>
    <s v="NQC"/>
    <m/>
    <m/>
    <m/>
    <x v="7"/>
  </r>
  <r>
    <s v="DEVERS_2_CS2SR4"/>
    <s v="PHOTO VOLTAIC"/>
    <x v="0"/>
    <n v="0.91"/>
    <n v="1"/>
    <n v="0"/>
    <n v="0"/>
    <m/>
    <m/>
    <m/>
    <m/>
    <n v="0"/>
    <s v="NQC"/>
    <m/>
    <m/>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31" firstHeaderRow="1" firstDataRow="1" firstDataCol="1"/>
  <pivotFields count="17">
    <pivotField showAll="0"/>
    <pivotField showAll="0"/>
    <pivotField axis="axisRow" showAll="0">
      <items count="4">
        <item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6"/>
        <item x="10"/>
        <item x="5"/>
        <item m="1" x="11"/>
        <item x="4"/>
        <item x="2"/>
        <item x="0"/>
        <item x="7"/>
        <item x="9"/>
        <item x="1"/>
        <item x="3"/>
        <item x="8"/>
        <item t="default"/>
      </items>
    </pivotField>
  </pivotFields>
  <rowFields count="2">
    <field x="16"/>
    <field x="2"/>
  </rowFields>
  <rowItems count="28">
    <i>
      <x/>
    </i>
    <i r="1">
      <x v="1"/>
    </i>
    <i>
      <x v="1"/>
    </i>
    <i r="1">
      <x v="1"/>
    </i>
    <i>
      <x v="2"/>
    </i>
    <i r="1">
      <x v="1"/>
    </i>
    <i>
      <x v="4"/>
    </i>
    <i r="1">
      <x/>
    </i>
    <i r="1">
      <x v="1"/>
    </i>
    <i>
      <x v="5"/>
    </i>
    <i r="1">
      <x v="1"/>
    </i>
    <i r="1">
      <x v="2"/>
    </i>
    <i>
      <x v="6"/>
    </i>
    <i r="1">
      <x v="1"/>
    </i>
    <i>
      <x v="7"/>
    </i>
    <i r="1">
      <x v="1"/>
    </i>
    <i>
      <x v="8"/>
    </i>
    <i r="1">
      <x v="1"/>
    </i>
    <i>
      <x v="9"/>
    </i>
    <i r="1">
      <x v="1"/>
    </i>
    <i r="1">
      <x v="2"/>
    </i>
    <i>
      <x v="10"/>
    </i>
    <i r="1">
      <x v="1"/>
    </i>
    <i r="1">
      <x v="2"/>
    </i>
    <i>
      <x v="11"/>
    </i>
    <i r="1">
      <x v="1"/>
    </i>
    <i r="1">
      <x v="2"/>
    </i>
    <i t="grand">
      <x/>
    </i>
  </rowItems>
  <colItems count="1">
    <i/>
  </colItems>
  <dataFields count="1">
    <dataField name="Sum of mw" fld="3"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edf-re.com/project/big-beau-solar/" TargetMode="External"/><Relationship Id="rId1" Type="http://schemas.openxmlformats.org/officeDocument/2006/relationships/hyperlink" Target="https://ceqanet.opr.ca.gov/2019071059/2/Attachment/8CMfuR"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24"/>
  <sheetViews>
    <sheetView tabSelected="1" workbookViewId="0"/>
  </sheetViews>
  <sheetFormatPr defaultRowHeight="14.75" x14ac:dyDescent="0.75"/>
  <cols>
    <col min="1" max="1" width="9.2265625" style="82" bestFit="1" customWidth="1"/>
    <col min="2" max="2" width="22.54296875" customWidth="1"/>
    <col min="3" max="3" width="71.2265625" style="4" customWidth="1"/>
  </cols>
  <sheetData>
    <row r="1" spans="1:3" s="82" customFormat="1" x14ac:dyDescent="0.75">
      <c r="A1" s="2">
        <v>43873</v>
      </c>
      <c r="C1" s="4"/>
    </row>
    <row r="2" spans="1:3" s="82" customFormat="1" x14ac:dyDescent="0.75">
      <c r="B2" s="87" t="s">
        <v>14096</v>
      </c>
      <c r="C2" s="88"/>
    </row>
    <row r="3" spans="1:3" s="82" customFormat="1" ht="41.5" customHeight="1" x14ac:dyDescent="0.75">
      <c r="B3" s="86" t="s">
        <v>14095</v>
      </c>
      <c r="C3" s="89"/>
    </row>
    <row r="4" spans="1:3" s="82" customFormat="1" ht="42.25" customHeight="1" x14ac:dyDescent="0.75">
      <c r="B4" s="86" t="s">
        <v>14097</v>
      </c>
      <c r="C4" s="89"/>
    </row>
    <row r="5" spans="1:3" s="82" customFormat="1" x14ac:dyDescent="0.75">
      <c r="B5" s="90"/>
      <c r="C5" s="91"/>
    </row>
    <row r="6" spans="1:3" x14ac:dyDescent="0.75">
      <c r="B6" s="36" t="s">
        <v>14057</v>
      </c>
      <c r="C6" s="91" t="s">
        <v>14058</v>
      </c>
    </row>
    <row r="7" spans="1:3" ht="59" x14ac:dyDescent="0.75">
      <c r="B7" s="36" t="s">
        <v>14059</v>
      </c>
      <c r="C7" s="91" t="s">
        <v>14060</v>
      </c>
    </row>
    <row r="8" spans="1:3" ht="44.25" x14ac:dyDescent="0.75">
      <c r="B8" s="36" t="s">
        <v>11596</v>
      </c>
      <c r="C8" s="91" t="s">
        <v>14061</v>
      </c>
    </row>
    <row r="9" spans="1:3" ht="88.5" x14ac:dyDescent="0.75">
      <c r="B9" s="36" t="s">
        <v>11597</v>
      </c>
      <c r="C9" s="91" t="s">
        <v>14062</v>
      </c>
    </row>
    <row r="10" spans="1:3" ht="118" x14ac:dyDescent="0.75">
      <c r="B10" s="36" t="s">
        <v>14063</v>
      </c>
      <c r="C10" s="91" t="s">
        <v>14064</v>
      </c>
    </row>
    <row r="11" spans="1:3" ht="29.5" x14ac:dyDescent="0.75">
      <c r="B11" s="36" t="s">
        <v>14065</v>
      </c>
      <c r="C11" s="91" t="s">
        <v>14066</v>
      </c>
    </row>
    <row r="12" spans="1:3" x14ac:dyDescent="0.75">
      <c r="B12" s="36" t="s">
        <v>11614</v>
      </c>
      <c r="C12" s="91" t="s">
        <v>14067</v>
      </c>
    </row>
    <row r="13" spans="1:3" x14ac:dyDescent="0.75">
      <c r="B13" s="36" t="s">
        <v>14068</v>
      </c>
      <c r="C13" s="91" t="s">
        <v>14069</v>
      </c>
    </row>
    <row r="14" spans="1:3" x14ac:dyDescent="0.75">
      <c r="B14" s="36" t="s">
        <v>14070</v>
      </c>
      <c r="C14" s="91" t="s">
        <v>14071</v>
      </c>
    </row>
    <row r="15" spans="1:3" ht="59" x14ac:dyDescent="0.75">
      <c r="B15" s="92" t="s">
        <v>14072</v>
      </c>
      <c r="C15" s="91" t="s">
        <v>14073</v>
      </c>
    </row>
    <row r="16" spans="1:3" ht="29.5" x14ac:dyDescent="0.75">
      <c r="B16" s="36" t="s">
        <v>14074</v>
      </c>
      <c r="C16" s="91" t="s">
        <v>14075</v>
      </c>
    </row>
    <row r="17" spans="2:3" ht="88.5" x14ac:dyDescent="0.75">
      <c r="B17" s="36" t="s">
        <v>14076</v>
      </c>
      <c r="C17" s="91" t="s">
        <v>14078</v>
      </c>
    </row>
    <row r="18" spans="2:3" s="82" customFormat="1" ht="29.5" x14ac:dyDescent="0.75">
      <c r="B18" s="36"/>
      <c r="C18" s="91" t="s">
        <v>14079</v>
      </c>
    </row>
    <row r="19" spans="2:3" ht="29.5" x14ac:dyDescent="0.75">
      <c r="B19" s="36" t="s">
        <v>14077</v>
      </c>
      <c r="C19" s="91" t="s">
        <v>14080</v>
      </c>
    </row>
    <row r="20" spans="2:3" ht="73.75" x14ac:dyDescent="0.75">
      <c r="B20" s="36" t="s">
        <v>14081</v>
      </c>
      <c r="C20" s="91" t="s">
        <v>14083</v>
      </c>
    </row>
    <row r="21" spans="2:3" s="82" customFormat="1" ht="44.25" x14ac:dyDescent="0.75">
      <c r="B21" s="36"/>
      <c r="C21" s="91" t="s">
        <v>14084</v>
      </c>
    </row>
    <row r="22" spans="2:3" s="82" customFormat="1" ht="29.5" x14ac:dyDescent="0.75">
      <c r="B22" s="36"/>
      <c r="C22" s="91" t="s">
        <v>14093</v>
      </c>
    </row>
    <row r="23" spans="2:3" s="82" customFormat="1" x14ac:dyDescent="0.75">
      <c r="B23" s="36"/>
      <c r="C23" s="91" t="s">
        <v>14094</v>
      </c>
    </row>
    <row r="24" spans="2:3" ht="29.5" x14ac:dyDescent="0.75">
      <c r="B24" s="93" t="s">
        <v>14082</v>
      </c>
      <c r="C24" s="94" t="s">
        <v>14085</v>
      </c>
    </row>
  </sheetData>
  <mergeCells count="3">
    <mergeCell ref="B2:C2"/>
    <mergeCell ref="B3:C3"/>
    <mergeCell ref="B4:C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95"/>
  <sheetViews>
    <sheetView topLeftCell="A70" workbookViewId="0">
      <selection activeCell="A95" sqref="A95"/>
    </sheetView>
  </sheetViews>
  <sheetFormatPr defaultRowHeight="14.75" x14ac:dyDescent="0.75"/>
  <cols>
    <col min="1" max="1" width="29.7265625" bestFit="1" customWidth="1"/>
  </cols>
  <sheetData>
    <row r="1" spans="1:2" x14ac:dyDescent="0.75">
      <c r="A1" t="s">
        <v>11592</v>
      </c>
      <c r="B1" t="s">
        <v>11593</v>
      </c>
    </row>
    <row r="2" spans="1:2" x14ac:dyDescent="0.75">
      <c r="A2" t="s">
        <v>6487</v>
      </c>
    </row>
    <row r="3" spans="1:2" x14ac:dyDescent="0.75">
      <c r="A3" t="s">
        <v>4421</v>
      </c>
    </row>
    <row r="4" spans="1:2" x14ac:dyDescent="0.75">
      <c r="A4" t="s">
        <v>4354</v>
      </c>
    </row>
    <row r="5" spans="1:2" x14ac:dyDescent="0.75">
      <c r="A5" t="s">
        <v>11591</v>
      </c>
    </row>
    <row r="6" spans="1:2" x14ac:dyDescent="0.75">
      <c r="A6" t="s">
        <v>3592</v>
      </c>
    </row>
    <row r="7" spans="1:2" x14ac:dyDescent="0.75">
      <c r="A7" t="s">
        <v>11583</v>
      </c>
    </row>
    <row r="8" spans="1:2" x14ac:dyDescent="0.75">
      <c r="A8" t="s">
        <v>4886</v>
      </c>
    </row>
    <row r="9" spans="1:2" x14ac:dyDescent="0.75">
      <c r="A9" t="s">
        <v>3338</v>
      </c>
    </row>
    <row r="10" spans="1:2" x14ac:dyDescent="0.75">
      <c r="A10" t="s">
        <v>3357</v>
      </c>
    </row>
    <row r="11" spans="1:2" x14ac:dyDescent="0.75">
      <c r="A11" t="s">
        <v>10022</v>
      </c>
    </row>
    <row r="12" spans="1:2" x14ac:dyDescent="0.75">
      <c r="A12" t="s">
        <v>9897</v>
      </c>
    </row>
    <row r="13" spans="1:2" x14ac:dyDescent="0.75">
      <c r="A13" t="s">
        <v>10070</v>
      </c>
    </row>
    <row r="14" spans="1:2" x14ac:dyDescent="0.75">
      <c r="A14" t="s">
        <v>4506</v>
      </c>
    </row>
    <row r="15" spans="1:2" x14ac:dyDescent="0.75">
      <c r="A15" t="s">
        <v>3709</v>
      </c>
    </row>
    <row r="16" spans="1:2" x14ac:dyDescent="0.75">
      <c r="A16" t="s">
        <v>4984</v>
      </c>
    </row>
    <row r="17" spans="1:2" x14ac:dyDescent="0.75">
      <c r="A17" t="s">
        <v>10080</v>
      </c>
    </row>
    <row r="18" spans="1:2" x14ac:dyDescent="0.75">
      <c r="A18" t="s">
        <v>10200</v>
      </c>
    </row>
    <row r="19" spans="1:2" x14ac:dyDescent="0.75">
      <c r="A19" t="s">
        <v>11590</v>
      </c>
    </row>
    <row r="20" spans="1:2" x14ac:dyDescent="0.75">
      <c r="A20" t="s">
        <v>9941</v>
      </c>
    </row>
    <row r="21" spans="1:2" x14ac:dyDescent="0.75">
      <c r="A21" t="s">
        <v>9894</v>
      </c>
    </row>
    <row r="22" spans="1:2" x14ac:dyDescent="0.75">
      <c r="A22" t="s">
        <v>10061</v>
      </c>
    </row>
    <row r="23" spans="1:2" x14ac:dyDescent="0.75">
      <c r="A23" t="s">
        <v>10092</v>
      </c>
    </row>
    <row r="24" spans="1:2" x14ac:dyDescent="0.75">
      <c r="A24" t="s">
        <v>3368</v>
      </c>
    </row>
    <row r="25" spans="1:2" x14ac:dyDescent="0.75">
      <c r="A25" t="s">
        <v>3324</v>
      </c>
      <c r="B25">
        <v>1</v>
      </c>
    </row>
    <row r="26" spans="1:2" x14ac:dyDescent="0.75">
      <c r="A26" t="s">
        <v>9902</v>
      </c>
    </row>
    <row r="27" spans="1:2" x14ac:dyDescent="0.75">
      <c r="A27" t="s">
        <v>10671</v>
      </c>
    </row>
    <row r="28" spans="1:2" x14ac:dyDescent="0.75">
      <c r="A28" t="s">
        <v>3413</v>
      </c>
      <c r="B28">
        <v>1</v>
      </c>
    </row>
    <row r="29" spans="1:2" x14ac:dyDescent="0.75">
      <c r="A29" t="s">
        <v>3449</v>
      </c>
    </row>
    <row r="30" spans="1:2" x14ac:dyDescent="0.75">
      <c r="A30" t="s">
        <v>3706</v>
      </c>
    </row>
    <row r="31" spans="1:2" x14ac:dyDescent="0.75">
      <c r="A31" t="s">
        <v>3851</v>
      </c>
    </row>
    <row r="32" spans="1:2" x14ac:dyDescent="0.75">
      <c r="A32" t="s">
        <v>3837</v>
      </c>
    </row>
    <row r="33" spans="1:1" x14ac:dyDescent="0.75">
      <c r="A33" t="s">
        <v>4519</v>
      </c>
    </row>
    <row r="34" spans="1:1" x14ac:dyDescent="0.75">
      <c r="A34" t="s">
        <v>3444</v>
      </c>
    </row>
    <row r="35" spans="1:1" x14ac:dyDescent="0.75">
      <c r="A35" t="s">
        <v>6645</v>
      </c>
    </row>
    <row r="36" spans="1:1" x14ac:dyDescent="0.75">
      <c r="A36" t="s">
        <v>8457</v>
      </c>
    </row>
    <row r="37" spans="1:1" x14ac:dyDescent="0.75">
      <c r="A37" t="s">
        <v>3549</v>
      </c>
    </row>
    <row r="38" spans="1:1" x14ac:dyDescent="0.75">
      <c r="A38" t="s">
        <v>4331</v>
      </c>
    </row>
    <row r="39" spans="1:1" x14ac:dyDescent="0.75">
      <c r="A39" t="s">
        <v>3462</v>
      </c>
    </row>
    <row r="40" spans="1:1" x14ac:dyDescent="0.75">
      <c r="A40" t="s">
        <v>4290</v>
      </c>
    </row>
    <row r="41" spans="1:1" x14ac:dyDescent="0.75">
      <c r="A41" t="s">
        <v>3433</v>
      </c>
    </row>
    <row r="42" spans="1:1" x14ac:dyDescent="0.75">
      <c r="A42" t="s">
        <v>9152</v>
      </c>
    </row>
    <row r="43" spans="1:1" x14ac:dyDescent="0.75">
      <c r="A43" t="s">
        <v>3477</v>
      </c>
    </row>
    <row r="44" spans="1:1" x14ac:dyDescent="0.75">
      <c r="A44" t="s">
        <v>5052</v>
      </c>
    </row>
    <row r="45" spans="1:1" x14ac:dyDescent="0.75">
      <c r="A45" t="s">
        <v>5251</v>
      </c>
    </row>
    <row r="46" spans="1:1" x14ac:dyDescent="0.75">
      <c r="A46" t="s">
        <v>5039</v>
      </c>
    </row>
    <row r="47" spans="1:1" x14ac:dyDescent="0.75">
      <c r="A47" t="s">
        <v>5142</v>
      </c>
    </row>
    <row r="48" spans="1:1" x14ac:dyDescent="0.75">
      <c r="A48" t="s">
        <v>4709</v>
      </c>
    </row>
    <row r="49" spans="1:1" x14ac:dyDescent="0.75">
      <c r="A49" t="s">
        <v>7604</v>
      </c>
    </row>
    <row r="50" spans="1:1" x14ac:dyDescent="0.75">
      <c r="A50" t="s">
        <v>4696</v>
      </c>
    </row>
    <row r="51" spans="1:1" x14ac:dyDescent="0.75">
      <c r="A51" t="s">
        <v>11587</v>
      </c>
    </row>
    <row r="52" spans="1:1" x14ac:dyDescent="0.75">
      <c r="A52" t="s">
        <v>6064</v>
      </c>
    </row>
    <row r="53" spans="1:1" x14ac:dyDescent="0.75">
      <c r="A53" t="s">
        <v>11589</v>
      </c>
    </row>
    <row r="54" spans="1:1" x14ac:dyDescent="0.75">
      <c r="A54" t="s">
        <v>3690</v>
      </c>
    </row>
    <row r="55" spans="1:1" x14ac:dyDescent="0.75">
      <c r="A55" t="s">
        <v>3905</v>
      </c>
    </row>
    <row r="56" spans="1:1" x14ac:dyDescent="0.75">
      <c r="A56" t="s">
        <v>11584</v>
      </c>
    </row>
    <row r="57" spans="1:1" x14ac:dyDescent="0.75">
      <c r="A57" t="s">
        <v>5837</v>
      </c>
    </row>
    <row r="58" spans="1:1" x14ac:dyDescent="0.75">
      <c r="A58" t="s">
        <v>4449</v>
      </c>
    </row>
    <row r="59" spans="1:1" x14ac:dyDescent="0.75">
      <c r="A59" t="s">
        <v>11588</v>
      </c>
    </row>
    <row r="60" spans="1:1" x14ac:dyDescent="0.75">
      <c r="A60" t="s">
        <v>3507</v>
      </c>
    </row>
    <row r="61" spans="1:1" x14ac:dyDescent="0.75">
      <c r="A61" t="s">
        <v>5829</v>
      </c>
    </row>
    <row r="62" spans="1:1" x14ac:dyDescent="0.75">
      <c r="A62" t="s">
        <v>7307</v>
      </c>
    </row>
    <row r="63" spans="1:1" x14ac:dyDescent="0.75">
      <c r="A63" t="s">
        <v>3503</v>
      </c>
    </row>
    <row r="64" spans="1:1" x14ac:dyDescent="0.75">
      <c r="A64" t="s">
        <v>7150</v>
      </c>
    </row>
    <row r="65" spans="1:1" x14ac:dyDescent="0.75">
      <c r="A65" t="s">
        <v>3484</v>
      </c>
    </row>
    <row r="66" spans="1:1" x14ac:dyDescent="0.75">
      <c r="A66" t="s">
        <v>3864</v>
      </c>
    </row>
    <row r="67" spans="1:1" x14ac:dyDescent="0.75">
      <c r="A67" t="s">
        <v>4147</v>
      </c>
    </row>
    <row r="68" spans="1:1" x14ac:dyDescent="0.75">
      <c r="A68" t="s">
        <v>3767</v>
      </c>
    </row>
    <row r="69" spans="1:1" x14ac:dyDescent="0.75">
      <c r="A69" t="s">
        <v>3568</v>
      </c>
    </row>
    <row r="70" spans="1:1" x14ac:dyDescent="0.75">
      <c r="A70" t="s">
        <v>3640</v>
      </c>
    </row>
    <row r="71" spans="1:1" x14ac:dyDescent="0.75">
      <c r="A71" t="s">
        <v>3815</v>
      </c>
    </row>
    <row r="72" spans="1:1" x14ac:dyDescent="0.75">
      <c r="A72" t="s">
        <v>5809</v>
      </c>
    </row>
    <row r="73" spans="1:1" x14ac:dyDescent="0.75">
      <c r="A73" t="s">
        <v>11585</v>
      </c>
    </row>
    <row r="74" spans="1:1" x14ac:dyDescent="0.75">
      <c r="A74" t="s">
        <v>3617</v>
      </c>
    </row>
    <row r="75" spans="1:1" x14ac:dyDescent="0.75">
      <c r="A75" t="s">
        <v>7688</v>
      </c>
    </row>
    <row r="76" spans="1:1" x14ac:dyDescent="0.75">
      <c r="A76" t="s">
        <v>4311</v>
      </c>
    </row>
    <row r="77" spans="1:1" x14ac:dyDescent="0.75">
      <c r="A77" t="s">
        <v>3712</v>
      </c>
    </row>
    <row r="78" spans="1:1" x14ac:dyDescent="0.75">
      <c r="A78" t="s">
        <v>11586</v>
      </c>
    </row>
    <row r="79" spans="1:1" x14ac:dyDescent="0.75">
      <c r="A79" t="s">
        <v>11582</v>
      </c>
    </row>
    <row r="80" spans="1:1" x14ac:dyDescent="0.75">
      <c r="A80" t="s">
        <v>4744</v>
      </c>
    </row>
    <row r="81" spans="1:1" x14ac:dyDescent="0.75">
      <c r="A81" t="s">
        <v>3514</v>
      </c>
    </row>
    <row r="82" spans="1:1" x14ac:dyDescent="0.75">
      <c r="A82" t="s">
        <v>3683</v>
      </c>
    </row>
    <row r="83" spans="1:1" x14ac:dyDescent="0.75">
      <c r="A83" t="s">
        <v>3758</v>
      </c>
    </row>
    <row r="84" spans="1:1" x14ac:dyDescent="0.75">
      <c r="A84" t="s">
        <v>3497</v>
      </c>
    </row>
    <row r="85" spans="1:1" x14ac:dyDescent="0.75">
      <c r="A85" t="s">
        <v>4019</v>
      </c>
    </row>
    <row r="86" spans="1:1" x14ac:dyDescent="0.75">
      <c r="A86" t="s">
        <v>7710</v>
      </c>
    </row>
    <row r="87" spans="1:1" x14ac:dyDescent="0.75">
      <c r="A87" t="s">
        <v>3534</v>
      </c>
    </row>
    <row r="88" spans="1:1" x14ac:dyDescent="0.75">
      <c r="A88" t="s">
        <v>6202</v>
      </c>
    </row>
    <row r="89" spans="1:1" x14ac:dyDescent="0.75">
      <c r="A89" t="s">
        <v>3474</v>
      </c>
    </row>
    <row r="90" spans="1:1" x14ac:dyDescent="0.75">
      <c r="A90" t="s">
        <v>3521</v>
      </c>
    </row>
    <row r="91" spans="1:1" x14ac:dyDescent="0.75">
      <c r="A91" t="s">
        <v>3439</v>
      </c>
    </row>
    <row r="92" spans="1:1" x14ac:dyDescent="0.75">
      <c r="A92" t="s">
        <v>11493</v>
      </c>
    </row>
    <row r="93" spans="1:1" x14ac:dyDescent="0.75">
      <c r="A93" t="s">
        <v>11573</v>
      </c>
    </row>
    <row r="94" spans="1:1" x14ac:dyDescent="0.75">
      <c r="A94" t="s">
        <v>11480</v>
      </c>
    </row>
    <row r="95" spans="1:1" x14ac:dyDescent="0.75">
      <c r="A95" s="7" t="s">
        <v>11602</v>
      </c>
    </row>
  </sheetData>
  <autoFilter ref="A1:B91" xr:uid="{00000000-0009-0000-0000-00000F000000}">
    <sortState xmlns:xlrd2="http://schemas.microsoft.com/office/spreadsheetml/2017/richdata2" ref="A2:B91">
      <sortCondition ref="A1:A91"/>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40"/>
  <sheetViews>
    <sheetView workbookViewId="0">
      <selection activeCell="C12" sqref="C12"/>
    </sheetView>
  </sheetViews>
  <sheetFormatPr defaultRowHeight="14.75" x14ac:dyDescent="0.75"/>
  <cols>
    <col min="3" max="3" width="29.26953125" customWidth="1"/>
  </cols>
  <sheetData>
    <row r="1" spans="1:17" x14ac:dyDescent="0.75">
      <c r="A1" t="s">
        <v>13996</v>
      </c>
      <c r="B1" t="s">
        <v>13997</v>
      </c>
      <c r="C1" t="s">
        <v>13998</v>
      </c>
      <c r="D1" t="s">
        <v>11625</v>
      </c>
      <c r="E1" t="s">
        <v>13226</v>
      </c>
      <c r="F1" t="s">
        <v>11623</v>
      </c>
      <c r="G1" t="s">
        <v>11624</v>
      </c>
      <c r="H1" t="s">
        <v>13914</v>
      </c>
      <c r="I1" t="s">
        <v>11850</v>
      </c>
      <c r="J1" t="s">
        <v>11851</v>
      </c>
      <c r="K1" t="s">
        <v>11608</v>
      </c>
      <c r="L1" t="s">
        <v>13227</v>
      </c>
      <c r="M1" t="s">
        <v>13901</v>
      </c>
      <c r="N1" t="s">
        <v>13906</v>
      </c>
      <c r="O1" t="s">
        <v>13907</v>
      </c>
      <c r="P1" t="s">
        <v>13910</v>
      </c>
      <c r="Q1" t="s">
        <v>13916</v>
      </c>
    </row>
    <row r="2" spans="1:17" x14ac:dyDescent="0.75">
      <c r="A2">
        <v>1</v>
      </c>
      <c r="B2">
        <v>24</v>
      </c>
      <c r="C2" t="s">
        <v>10482</v>
      </c>
      <c r="D2">
        <v>20</v>
      </c>
      <c r="E2">
        <v>1</v>
      </c>
      <c r="F2">
        <v>32.621200000000002</v>
      </c>
      <c r="G2">
        <v>-116.129</v>
      </c>
      <c r="I2" t="e">
        <v>#N/A</v>
      </c>
      <c r="L2">
        <v>0</v>
      </c>
      <c r="M2" t="s">
        <v>13999</v>
      </c>
      <c r="Q2" t="s">
        <v>13917</v>
      </c>
    </row>
    <row r="3" spans="1:17" x14ac:dyDescent="0.75">
      <c r="A3">
        <v>2</v>
      </c>
      <c r="B3">
        <v>18</v>
      </c>
      <c r="C3" t="s">
        <v>11189</v>
      </c>
      <c r="D3">
        <v>100</v>
      </c>
      <c r="E3">
        <v>1</v>
      </c>
      <c r="F3">
        <v>32.672612999999899</v>
      </c>
      <c r="G3">
        <v>-115.6199</v>
      </c>
      <c r="I3" t="e">
        <v>#N/A</v>
      </c>
      <c r="L3">
        <v>0</v>
      </c>
      <c r="M3" t="s">
        <v>13999</v>
      </c>
      <c r="Q3" t="s">
        <v>13917</v>
      </c>
    </row>
    <row r="4" spans="1:17" x14ac:dyDescent="0.75">
      <c r="A4">
        <v>3</v>
      </c>
      <c r="B4">
        <v>15</v>
      </c>
      <c r="C4" t="s">
        <v>10989</v>
      </c>
      <c r="D4">
        <v>250</v>
      </c>
      <c r="E4">
        <v>1</v>
      </c>
      <c r="F4">
        <v>32.678800000000003</v>
      </c>
      <c r="G4">
        <v>-115.5672</v>
      </c>
      <c r="I4" t="e">
        <v>#N/A</v>
      </c>
      <c r="L4">
        <v>0</v>
      </c>
      <c r="M4" t="s">
        <v>13999</v>
      </c>
      <c r="Q4" t="s">
        <v>13917</v>
      </c>
    </row>
    <row r="5" spans="1:17" x14ac:dyDescent="0.75">
      <c r="A5">
        <v>4</v>
      </c>
      <c r="B5">
        <v>40</v>
      </c>
      <c r="C5" t="s">
        <v>10147</v>
      </c>
      <c r="D5">
        <v>4</v>
      </c>
      <c r="E5">
        <v>1</v>
      </c>
      <c r="F5">
        <v>33.018486000000003</v>
      </c>
      <c r="G5">
        <v>-116.860699999999</v>
      </c>
      <c r="I5" t="e">
        <v>#N/A</v>
      </c>
      <c r="L5">
        <v>0</v>
      </c>
      <c r="M5" t="s">
        <v>13999</v>
      </c>
      <c r="Q5" t="s">
        <v>13918</v>
      </c>
    </row>
    <row r="6" spans="1:17" x14ac:dyDescent="0.75">
      <c r="A6">
        <v>5</v>
      </c>
      <c r="B6">
        <v>9</v>
      </c>
      <c r="C6" t="s">
        <v>3420</v>
      </c>
      <c r="D6">
        <v>20</v>
      </c>
      <c r="E6">
        <v>0</v>
      </c>
      <c r="F6">
        <v>33.269426000000003</v>
      </c>
      <c r="G6">
        <v>-115.502954</v>
      </c>
      <c r="I6" t="e">
        <v>#N/A</v>
      </c>
      <c r="J6" s="6">
        <v>43830</v>
      </c>
      <c r="K6" t="s">
        <v>13915</v>
      </c>
      <c r="L6">
        <v>1</v>
      </c>
      <c r="M6" t="s">
        <v>14000</v>
      </c>
      <c r="Q6" t="s">
        <v>13917</v>
      </c>
    </row>
    <row r="7" spans="1:17" x14ac:dyDescent="0.75">
      <c r="A7">
        <v>6</v>
      </c>
      <c r="B7">
        <v>3</v>
      </c>
      <c r="C7" t="s">
        <v>3382</v>
      </c>
      <c r="D7">
        <v>125</v>
      </c>
      <c r="E7">
        <v>0</v>
      </c>
      <c r="F7">
        <v>33.698999999999899</v>
      </c>
      <c r="G7">
        <v>-115.218</v>
      </c>
      <c r="H7" t="s">
        <v>13229</v>
      </c>
      <c r="I7" t="s">
        <v>13580</v>
      </c>
      <c r="J7" s="6">
        <v>44561</v>
      </c>
      <c r="K7" t="s">
        <v>13913</v>
      </c>
      <c r="L7">
        <v>1</v>
      </c>
      <c r="M7" t="s">
        <v>14000</v>
      </c>
      <c r="Q7" t="s">
        <v>13919</v>
      </c>
    </row>
    <row r="8" spans="1:17" x14ac:dyDescent="0.75">
      <c r="A8">
        <v>7</v>
      </c>
      <c r="B8">
        <v>10</v>
      </c>
      <c r="C8" t="s">
        <v>3398</v>
      </c>
      <c r="D8">
        <v>3</v>
      </c>
      <c r="E8">
        <v>0</v>
      </c>
      <c r="F8">
        <v>34.341230000000003</v>
      </c>
      <c r="G8">
        <v>-117.343329999999</v>
      </c>
      <c r="I8" t="e">
        <v>#N/A</v>
      </c>
      <c r="J8" s="6">
        <v>43678</v>
      </c>
      <c r="K8" t="s">
        <v>13915</v>
      </c>
      <c r="L8">
        <v>1</v>
      </c>
      <c r="M8" t="s">
        <v>14000</v>
      </c>
      <c r="Q8" t="s">
        <v>13920</v>
      </c>
    </row>
    <row r="9" spans="1:17" x14ac:dyDescent="0.75">
      <c r="A9">
        <v>8</v>
      </c>
      <c r="B9">
        <v>43</v>
      </c>
      <c r="C9" t="s">
        <v>10560</v>
      </c>
      <c r="D9">
        <v>3</v>
      </c>
      <c r="E9">
        <v>1</v>
      </c>
      <c r="F9">
        <v>34.597000000000001</v>
      </c>
      <c r="G9">
        <v>-117.930999999999</v>
      </c>
      <c r="I9" t="e">
        <v>#N/A</v>
      </c>
      <c r="L9">
        <v>0</v>
      </c>
      <c r="M9" t="s">
        <v>13999</v>
      </c>
      <c r="Q9" t="s">
        <v>89</v>
      </c>
    </row>
    <row r="10" spans="1:17" x14ac:dyDescent="0.75">
      <c r="A10">
        <v>9</v>
      </c>
      <c r="B10">
        <v>48</v>
      </c>
      <c r="C10" t="s">
        <v>10565</v>
      </c>
      <c r="D10">
        <v>2</v>
      </c>
      <c r="E10">
        <v>1</v>
      </c>
      <c r="F10">
        <v>34.615622000000002</v>
      </c>
      <c r="G10">
        <v>-117.936599999999</v>
      </c>
      <c r="I10" t="e">
        <v>#N/A</v>
      </c>
      <c r="L10">
        <v>0</v>
      </c>
      <c r="M10" t="s">
        <v>13999</v>
      </c>
      <c r="Q10" t="s">
        <v>89</v>
      </c>
    </row>
    <row r="11" spans="1:17" x14ac:dyDescent="0.75">
      <c r="A11">
        <v>10</v>
      </c>
      <c r="B11">
        <v>45</v>
      </c>
      <c r="C11" t="s">
        <v>10723</v>
      </c>
      <c r="D11">
        <v>3</v>
      </c>
      <c r="E11">
        <v>1</v>
      </c>
      <c r="F11">
        <v>34.654975999999898</v>
      </c>
      <c r="G11">
        <v>-118.0822</v>
      </c>
      <c r="I11" t="e">
        <v>#N/A</v>
      </c>
      <c r="L11">
        <v>0</v>
      </c>
      <c r="M11" t="s">
        <v>13999</v>
      </c>
      <c r="Q11" t="s">
        <v>89</v>
      </c>
    </row>
    <row r="12" spans="1:17" x14ac:dyDescent="0.75">
      <c r="A12">
        <v>11</v>
      </c>
      <c r="B12">
        <v>52</v>
      </c>
      <c r="C12" t="s">
        <v>10188</v>
      </c>
      <c r="D12">
        <v>2</v>
      </c>
      <c r="E12">
        <v>1</v>
      </c>
      <c r="F12">
        <v>34.6646</v>
      </c>
      <c r="G12">
        <v>-118.286790999999</v>
      </c>
      <c r="I12" t="e">
        <v>#N/A</v>
      </c>
      <c r="L12">
        <v>0</v>
      </c>
      <c r="M12" t="s">
        <v>13999</v>
      </c>
      <c r="Q12" t="s">
        <v>89</v>
      </c>
    </row>
    <row r="13" spans="1:17" x14ac:dyDescent="0.75">
      <c r="A13">
        <v>12</v>
      </c>
      <c r="B13">
        <v>51</v>
      </c>
      <c r="C13" t="s">
        <v>10187</v>
      </c>
      <c r="D13">
        <v>2</v>
      </c>
      <c r="E13">
        <v>1</v>
      </c>
      <c r="F13">
        <v>34.6663</v>
      </c>
      <c r="G13">
        <v>-118.28814300000001</v>
      </c>
      <c r="I13" t="e">
        <v>#N/A</v>
      </c>
      <c r="L13">
        <v>0</v>
      </c>
      <c r="M13" t="s">
        <v>13999</v>
      </c>
      <c r="Q13" t="s">
        <v>89</v>
      </c>
    </row>
    <row r="14" spans="1:17" x14ac:dyDescent="0.75">
      <c r="A14">
        <v>13</v>
      </c>
      <c r="B14">
        <v>27</v>
      </c>
      <c r="C14" t="s">
        <v>11506</v>
      </c>
      <c r="D14">
        <v>20</v>
      </c>
      <c r="E14">
        <v>1</v>
      </c>
      <c r="F14">
        <v>34.694839000000002</v>
      </c>
      <c r="G14">
        <v>-118.287689999999</v>
      </c>
      <c r="I14" t="e">
        <v>#N/A</v>
      </c>
      <c r="L14">
        <v>0</v>
      </c>
      <c r="M14" t="s">
        <v>13999</v>
      </c>
      <c r="Q14" t="s">
        <v>89</v>
      </c>
    </row>
    <row r="15" spans="1:17" x14ac:dyDescent="0.75">
      <c r="A15">
        <v>14</v>
      </c>
      <c r="B15">
        <v>28</v>
      </c>
      <c r="C15" t="s">
        <v>11508</v>
      </c>
      <c r="D15">
        <v>20</v>
      </c>
      <c r="E15">
        <v>1</v>
      </c>
      <c r="F15">
        <v>34.694839000000002</v>
      </c>
      <c r="G15">
        <v>-118.287689999999</v>
      </c>
      <c r="I15" t="e">
        <v>#N/A</v>
      </c>
      <c r="L15">
        <v>0</v>
      </c>
      <c r="M15" t="s">
        <v>13999</v>
      </c>
      <c r="Q15" t="s">
        <v>89</v>
      </c>
    </row>
    <row r="16" spans="1:17" x14ac:dyDescent="0.75">
      <c r="A16">
        <v>15</v>
      </c>
      <c r="B16">
        <v>29</v>
      </c>
      <c r="C16" t="s">
        <v>11510</v>
      </c>
      <c r="D16">
        <v>20</v>
      </c>
      <c r="E16">
        <v>1</v>
      </c>
      <c r="F16">
        <v>34.694839000000002</v>
      </c>
      <c r="G16">
        <v>-118.287689999999</v>
      </c>
      <c r="I16" t="e">
        <v>#N/A</v>
      </c>
      <c r="L16">
        <v>0</v>
      </c>
      <c r="M16" t="s">
        <v>13999</v>
      </c>
      <c r="Q16" t="s">
        <v>89</v>
      </c>
    </row>
    <row r="17" spans="1:17" x14ac:dyDescent="0.75">
      <c r="A17">
        <v>16</v>
      </c>
      <c r="B17">
        <v>42</v>
      </c>
      <c r="C17" t="s">
        <v>10181</v>
      </c>
      <c r="D17">
        <v>3</v>
      </c>
      <c r="E17">
        <v>1</v>
      </c>
      <c r="F17">
        <v>34.705548999999898</v>
      </c>
      <c r="G17">
        <v>-118.3014</v>
      </c>
      <c r="I17" t="e">
        <v>#N/A</v>
      </c>
      <c r="L17">
        <v>0</v>
      </c>
      <c r="M17" t="s">
        <v>13999</v>
      </c>
      <c r="Q17" t="s">
        <v>89</v>
      </c>
    </row>
    <row r="18" spans="1:17" x14ac:dyDescent="0.75">
      <c r="A18">
        <v>17</v>
      </c>
      <c r="B18">
        <v>11</v>
      </c>
      <c r="C18" t="s">
        <v>3388</v>
      </c>
      <c r="D18">
        <v>3</v>
      </c>
      <c r="E18">
        <v>0</v>
      </c>
      <c r="F18">
        <v>34.813600000000001</v>
      </c>
      <c r="G18">
        <v>-118.601214999999</v>
      </c>
      <c r="I18" t="e">
        <v>#N/A</v>
      </c>
      <c r="J18" s="6">
        <v>43606</v>
      </c>
      <c r="K18" t="s">
        <v>13915</v>
      </c>
      <c r="L18">
        <v>1</v>
      </c>
      <c r="M18" t="s">
        <v>14000</v>
      </c>
      <c r="Q18" t="s">
        <v>89</v>
      </c>
    </row>
    <row r="19" spans="1:17" x14ac:dyDescent="0.75">
      <c r="A19">
        <v>18</v>
      </c>
      <c r="B19">
        <v>22</v>
      </c>
      <c r="C19" t="s">
        <v>10342</v>
      </c>
      <c r="D19">
        <v>20</v>
      </c>
      <c r="E19">
        <v>1</v>
      </c>
      <c r="F19">
        <v>34.832786110000001</v>
      </c>
      <c r="G19">
        <v>-118.5636111</v>
      </c>
      <c r="I19" t="e">
        <v>#N/A</v>
      </c>
      <c r="L19">
        <v>0</v>
      </c>
      <c r="M19" t="s">
        <v>13999</v>
      </c>
      <c r="Q19" t="s">
        <v>89</v>
      </c>
    </row>
    <row r="20" spans="1:17" x14ac:dyDescent="0.75">
      <c r="A20">
        <v>19</v>
      </c>
      <c r="B20">
        <v>6</v>
      </c>
      <c r="C20" t="s">
        <v>3372</v>
      </c>
      <c r="D20">
        <v>20</v>
      </c>
      <c r="E20">
        <v>0</v>
      </c>
      <c r="F20">
        <v>34.832999999999899</v>
      </c>
      <c r="G20">
        <v>-118.54600000000001</v>
      </c>
      <c r="H20" t="s">
        <v>13230</v>
      </c>
      <c r="I20" t="s">
        <v>13768</v>
      </c>
      <c r="J20" s="6">
        <v>44012</v>
      </c>
      <c r="K20" t="s">
        <v>13913</v>
      </c>
      <c r="L20">
        <v>1</v>
      </c>
      <c r="M20" t="s">
        <v>14000</v>
      </c>
      <c r="Q20" t="s">
        <v>89</v>
      </c>
    </row>
    <row r="21" spans="1:17" x14ac:dyDescent="0.75">
      <c r="A21">
        <v>20</v>
      </c>
      <c r="B21">
        <v>7</v>
      </c>
      <c r="C21" t="s">
        <v>3374</v>
      </c>
      <c r="D21">
        <v>20</v>
      </c>
      <c r="E21">
        <v>0</v>
      </c>
      <c r="F21">
        <v>34.832999999999899</v>
      </c>
      <c r="G21">
        <v>-118.54600000000001</v>
      </c>
      <c r="H21" t="s">
        <v>13230</v>
      </c>
      <c r="I21" t="s">
        <v>13768</v>
      </c>
      <c r="J21" s="6">
        <v>44012</v>
      </c>
      <c r="K21" t="s">
        <v>13913</v>
      </c>
      <c r="L21">
        <v>1</v>
      </c>
      <c r="M21" t="s">
        <v>14000</v>
      </c>
      <c r="Q21" t="s">
        <v>89</v>
      </c>
    </row>
    <row r="22" spans="1:17" x14ac:dyDescent="0.75">
      <c r="A22">
        <v>21</v>
      </c>
      <c r="B22">
        <v>8</v>
      </c>
      <c r="C22" t="s">
        <v>3376</v>
      </c>
      <c r="D22">
        <v>20</v>
      </c>
      <c r="E22">
        <v>0</v>
      </c>
      <c r="F22">
        <v>34.832999999999899</v>
      </c>
      <c r="G22">
        <v>-118.54600000000001</v>
      </c>
      <c r="H22" t="s">
        <v>13230</v>
      </c>
      <c r="I22" t="s">
        <v>13768</v>
      </c>
      <c r="J22" s="6">
        <v>44012</v>
      </c>
      <c r="K22" t="s">
        <v>13913</v>
      </c>
      <c r="L22">
        <v>1</v>
      </c>
      <c r="M22" t="s">
        <v>14000</v>
      </c>
      <c r="Q22" t="s">
        <v>89</v>
      </c>
    </row>
    <row r="23" spans="1:17" x14ac:dyDescent="0.75">
      <c r="A23">
        <v>22</v>
      </c>
      <c r="B23">
        <v>31</v>
      </c>
      <c r="C23" t="s">
        <v>10318</v>
      </c>
      <c r="D23">
        <v>14</v>
      </c>
      <c r="E23">
        <v>1</v>
      </c>
      <c r="F23">
        <v>34.863356000000003</v>
      </c>
      <c r="G23">
        <v>-116.8276</v>
      </c>
      <c r="I23" t="e">
        <v>#N/A</v>
      </c>
      <c r="L23">
        <v>0</v>
      </c>
      <c r="M23" t="s">
        <v>13999</v>
      </c>
      <c r="Q23" t="s">
        <v>13921</v>
      </c>
    </row>
    <row r="24" spans="1:17" x14ac:dyDescent="0.75">
      <c r="A24">
        <v>23</v>
      </c>
      <c r="B24">
        <v>16</v>
      </c>
      <c r="C24" t="s">
        <v>11504</v>
      </c>
      <c r="D24">
        <v>129</v>
      </c>
      <c r="E24">
        <v>1</v>
      </c>
      <c r="F24">
        <v>35.073377000000001</v>
      </c>
      <c r="G24">
        <v>-118.26860000000001</v>
      </c>
      <c r="I24" t="e">
        <v>#N/A</v>
      </c>
      <c r="L24">
        <v>0</v>
      </c>
      <c r="M24" t="s">
        <v>13999</v>
      </c>
      <c r="Q24" t="s">
        <v>89</v>
      </c>
    </row>
    <row r="25" spans="1:17" x14ac:dyDescent="0.75">
      <c r="A25">
        <v>24</v>
      </c>
      <c r="B25">
        <v>20</v>
      </c>
      <c r="C25" t="s">
        <v>11503</v>
      </c>
      <c r="D25">
        <v>22</v>
      </c>
      <c r="E25">
        <v>1</v>
      </c>
      <c r="F25">
        <v>35.0778719999999</v>
      </c>
      <c r="G25">
        <v>-118.2497</v>
      </c>
      <c r="I25" t="e">
        <v>#N/A</v>
      </c>
      <c r="L25">
        <v>0</v>
      </c>
      <c r="M25" t="s">
        <v>13999</v>
      </c>
      <c r="Q25" t="s">
        <v>89</v>
      </c>
    </row>
    <row r="26" spans="1:17" x14ac:dyDescent="0.75">
      <c r="A26">
        <v>25</v>
      </c>
      <c r="B26">
        <v>37</v>
      </c>
      <c r="C26" t="s">
        <v>10650</v>
      </c>
      <c r="D26">
        <v>5</v>
      </c>
      <c r="E26">
        <v>1</v>
      </c>
      <c r="F26">
        <v>35.087499999999899</v>
      </c>
      <c r="G26">
        <v>-118.349999999999</v>
      </c>
      <c r="I26" t="e">
        <v>#N/A</v>
      </c>
      <c r="L26">
        <v>0</v>
      </c>
      <c r="M26" t="s">
        <v>13999</v>
      </c>
      <c r="Q26" t="s">
        <v>89</v>
      </c>
    </row>
    <row r="27" spans="1:17" x14ac:dyDescent="0.75">
      <c r="A27">
        <v>26</v>
      </c>
      <c r="B27">
        <v>38</v>
      </c>
      <c r="C27" t="s">
        <v>10652</v>
      </c>
      <c r="D27">
        <v>5</v>
      </c>
      <c r="E27">
        <v>1</v>
      </c>
      <c r="F27">
        <v>35.087499999999899</v>
      </c>
      <c r="G27">
        <v>-118.349999999999</v>
      </c>
      <c r="I27" t="e">
        <v>#N/A</v>
      </c>
      <c r="L27">
        <v>0</v>
      </c>
      <c r="M27" t="s">
        <v>13999</v>
      </c>
      <c r="Q27" t="s">
        <v>89</v>
      </c>
    </row>
    <row r="28" spans="1:17" x14ac:dyDescent="0.75">
      <c r="A28">
        <v>27</v>
      </c>
      <c r="B28">
        <v>39</v>
      </c>
      <c r="C28" t="s">
        <v>10646</v>
      </c>
      <c r="D28">
        <v>5</v>
      </c>
      <c r="E28">
        <v>1</v>
      </c>
      <c r="F28">
        <v>35.087499999999899</v>
      </c>
      <c r="G28">
        <v>-118.349999999999</v>
      </c>
      <c r="I28" t="e">
        <v>#N/A</v>
      </c>
      <c r="L28">
        <v>0</v>
      </c>
      <c r="M28" t="s">
        <v>13999</v>
      </c>
      <c r="Q28" t="s">
        <v>89</v>
      </c>
    </row>
    <row r="29" spans="1:17" x14ac:dyDescent="0.75">
      <c r="A29">
        <v>28</v>
      </c>
      <c r="B29">
        <v>41</v>
      </c>
      <c r="C29" t="s">
        <v>10648</v>
      </c>
      <c r="D29">
        <v>4</v>
      </c>
      <c r="E29">
        <v>1</v>
      </c>
      <c r="F29">
        <v>35.087499999999899</v>
      </c>
      <c r="G29">
        <v>-118.349999999999</v>
      </c>
      <c r="I29" t="e">
        <v>#N/A</v>
      </c>
      <c r="L29">
        <v>0</v>
      </c>
      <c r="M29" t="s">
        <v>13999</v>
      </c>
      <c r="Q29" t="s">
        <v>89</v>
      </c>
    </row>
    <row r="30" spans="1:17" x14ac:dyDescent="0.75">
      <c r="A30">
        <v>29</v>
      </c>
      <c r="B30">
        <v>12</v>
      </c>
      <c r="C30" t="s">
        <v>3392</v>
      </c>
      <c r="D30">
        <v>3</v>
      </c>
      <c r="E30">
        <v>0</v>
      </c>
      <c r="F30">
        <v>35.1413739999999</v>
      </c>
      <c r="G30">
        <v>-117.965748</v>
      </c>
      <c r="I30" t="e">
        <v>#N/A</v>
      </c>
      <c r="J30" s="6">
        <v>43586</v>
      </c>
      <c r="K30" t="s">
        <v>13915</v>
      </c>
      <c r="L30">
        <v>1</v>
      </c>
      <c r="M30" t="s">
        <v>14000</v>
      </c>
      <c r="Q30" t="s">
        <v>13922</v>
      </c>
    </row>
    <row r="31" spans="1:17" x14ac:dyDescent="0.75">
      <c r="A31">
        <v>30</v>
      </c>
      <c r="B31">
        <v>13</v>
      </c>
      <c r="C31" t="s">
        <v>3370</v>
      </c>
      <c r="D31">
        <v>3</v>
      </c>
      <c r="E31">
        <v>0</v>
      </c>
      <c r="F31">
        <v>35.214945010000001</v>
      </c>
      <c r="G31">
        <v>-119.3952022</v>
      </c>
      <c r="I31" t="e">
        <v>#N/A</v>
      </c>
      <c r="J31" s="6">
        <v>43525</v>
      </c>
      <c r="K31" t="s">
        <v>13915</v>
      </c>
      <c r="L31">
        <v>1</v>
      </c>
      <c r="M31" t="s">
        <v>14000</v>
      </c>
      <c r="Q31" t="s">
        <v>13923</v>
      </c>
    </row>
    <row r="32" spans="1:17" x14ac:dyDescent="0.75">
      <c r="A32">
        <v>31</v>
      </c>
      <c r="B32">
        <v>56</v>
      </c>
      <c r="C32" t="s">
        <v>11002</v>
      </c>
      <c r="D32">
        <v>1</v>
      </c>
      <c r="E32">
        <v>1</v>
      </c>
      <c r="F32">
        <v>35.761217000000002</v>
      </c>
      <c r="G32">
        <v>-119.344399999999</v>
      </c>
      <c r="I32" t="e">
        <v>#N/A</v>
      </c>
      <c r="L32">
        <v>0</v>
      </c>
      <c r="M32" t="s">
        <v>13999</v>
      </c>
      <c r="Q32" t="s">
        <v>13923</v>
      </c>
    </row>
    <row r="33" spans="1:17" x14ac:dyDescent="0.75">
      <c r="A33">
        <v>32</v>
      </c>
      <c r="B33">
        <v>30</v>
      </c>
      <c r="C33" t="s">
        <v>11042</v>
      </c>
      <c r="D33">
        <v>18</v>
      </c>
      <c r="E33">
        <v>1</v>
      </c>
      <c r="F33">
        <v>36.5261</v>
      </c>
      <c r="G33">
        <v>-120.1473</v>
      </c>
      <c r="I33" t="e">
        <v>#N/A</v>
      </c>
      <c r="L33">
        <v>0</v>
      </c>
      <c r="M33" t="s">
        <v>13999</v>
      </c>
      <c r="Q33" t="s">
        <v>13924</v>
      </c>
    </row>
    <row r="34" spans="1:17" x14ac:dyDescent="0.75">
      <c r="A34">
        <v>33</v>
      </c>
      <c r="B34">
        <v>23</v>
      </c>
      <c r="C34" t="s">
        <v>10365</v>
      </c>
      <c r="D34">
        <v>20</v>
      </c>
      <c r="E34">
        <v>1</v>
      </c>
      <c r="F34">
        <v>36.530278000000003</v>
      </c>
      <c r="G34">
        <v>-120.31610000000001</v>
      </c>
      <c r="I34" t="e">
        <v>#N/A</v>
      </c>
      <c r="L34">
        <v>0</v>
      </c>
      <c r="M34" t="s">
        <v>13999</v>
      </c>
      <c r="Q34" t="s">
        <v>13924</v>
      </c>
    </row>
    <row r="35" spans="1:17" x14ac:dyDescent="0.75">
      <c r="A35">
        <v>34</v>
      </c>
      <c r="B35">
        <v>53</v>
      </c>
      <c r="C35" t="s">
        <v>11040</v>
      </c>
      <c r="D35">
        <v>2</v>
      </c>
      <c r="E35">
        <v>1</v>
      </c>
      <c r="F35">
        <v>36.531388999999898</v>
      </c>
      <c r="G35">
        <v>-120.106943999999</v>
      </c>
      <c r="I35" t="e">
        <v>#N/A</v>
      </c>
      <c r="L35">
        <v>0</v>
      </c>
      <c r="M35" t="s">
        <v>13999</v>
      </c>
      <c r="Q35" t="s">
        <v>13924</v>
      </c>
    </row>
    <row r="36" spans="1:17" x14ac:dyDescent="0.75">
      <c r="A36">
        <v>35</v>
      </c>
      <c r="B36">
        <v>32</v>
      </c>
      <c r="C36" t="s">
        <v>10367</v>
      </c>
      <c r="D36">
        <v>9</v>
      </c>
      <c r="E36">
        <v>1</v>
      </c>
      <c r="F36">
        <v>36.552185999999899</v>
      </c>
      <c r="G36">
        <v>-120.35250000000001</v>
      </c>
      <c r="I36" t="e">
        <v>#N/A</v>
      </c>
      <c r="L36">
        <v>0</v>
      </c>
      <c r="M36" t="s">
        <v>13999</v>
      </c>
      <c r="Q36" t="s">
        <v>13924</v>
      </c>
    </row>
    <row r="37" spans="1:17" x14ac:dyDescent="0.75">
      <c r="A37">
        <v>36</v>
      </c>
      <c r="B37">
        <v>46</v>
      </c>
      <c r="C37" t="s">
        <v>10777</v>
      </c>
      <c r="D37">
        <v>3</v>
      </c>
      <c r="E37">
        <v>1</v>
      </c>
      <c r="F37">
        <v>36.989474999999899</v>
      </c>
      <c r="G37">
        <v>-120.8781</v>
      </c>
      <c r="I37" t="e">
        <v>#N/A</v>
      </c>
      <c r="L37">
        <v>0</v>
      </c>
      <c r="M37" t="s">
        <v>13999</v>
      </c>
      <c r="Q37" t="s">
        <v>13924</v>
      </c>
    </row>
    <row r="38" spans="1:17" x14ac:dyDescent="0.75">
      <c r="A38">
        <v>37</v>
      </c>
      <c r="B38">
        <v>50</v>
      </c>
      <c r="C38" t="s">
        <v>10169</v>
      </c>
      <c r="D38">
        <v>2</v>
      </c>
      <c r="E38">
        <v>1</v>
      </c>
      <c r="F38">
        <v>37.056468000000002</v>
      </c>
      <c r="G38">
        <v>-120.167</v>
      </c>
      <c r="I38" t="e">
        <v>#N/A</v>
      </c>
      <c r="L38">
        <v>0</v>
      </c>
      <c r="M38" t="s">
        <v>13999</v>
      </c>
      <c r="Q38" t="s">
        <v>13925</v>
      </c>
    </row>
    <row r="39" spans="1:17" x14ac:dyDescent="0.75">
      <c r="A39">
        <v>38</v>
      </c>
      <c r="B39">
        <v>21</v>
      </c>
      <c r="C39" t="s">
        <v>10310</v>
      </c>
      <c r="D39">
        <v>20</v>
      </c>
      <c r="E39">
        <v>1</v>
      </c>
      <c r="F39">
        <v>37.379919000000001</v>
      </c>
      <c r="G39">
        <v>-121.1307</v>
      </c>
      <c r="I39" t="e">
        <v>#N/A</v>
      </c>
      <c r="L39">
        <v>0</v>
      </c>
      <c r="M39" t="s">
        <v>13999</v>
      </c>
      <c r="Q39" t="s">
        <v>13925</v>
      </c>
    </row>
    <row r="40" spans="1:17" x14ac:dyDescent="0.75">
      <c r="A40">
        <v>39</v>
      </c>
      <c r="B40">
        <v>55</v>
      </c>
      <c r="C40" t="s">
        <v>10598</v>
      </c>
      <c r="D40">
        <v>1</v>
      </c>
      <c r="E40">
        <v>1</v>
      </c>
      <c r="F40">
        <v>37.840130000000002</v>
      </c>
      <c r="G40">
        <v>-121.2162</v>
      </c>
      <c r="I40" t="e">
        <v>#N/A</v>
      </c>
      <c r="L40">
        <v>0</v>
      </c>
      <c r="M40" t="s">
        <v>13999</v>
      </c>
      <c r="Q40" t="s">
        <v>13925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31"/>
  <sheetViews>
    <sheetView topLeftCell="A2" workbookViewId="0">
      <selection activeCell="A4" sqref="A4"/>
    </sheetView>
  </sheetViews>
  <sheetFormatPr defaultRowHeight="14.75" x14ac:dyDescent="0.75"/>
  <cols>
    <col min="1" max="1" width="36.1328125" bestFit="1" customWidth="1"/>
    <col min="2" max="2" width="10.1328125" bestFit="1" customWidth="1"/>
    <col min="5" max="5" width="33.40625" style="10" customWidth="1"/>
  </cols>
  <sheetData>
    <row r="1" spans="1:3" x14ac:dyDescent="0.75">
      <c r="A1" t="s">
        <v>14004</v>
      </c>
    </row>
    <row r="3" spans="1:3" x14ac:dyDescent="0.75">
      <c r="A3" s="47" t="s">
        <v>13926</v>
      </c>
      <c r="B3" t="s">
        <v>13928</v>
      </c>
    </row>
    <row r="4" spans="1:3" x14ac:dyDescent="0.75">
      <c r="A4" s="48" t="s">
        <v>13922</v>
      </c>
      <c r="B4" s="49">
        <v>23</v>
      </c>
    </row>
    <row r="5" spans="1:3" x14ac:dyDescent="0.75">
      <c r="A5" s="50" t="s">
        <v>616</v>
      </c>
      <c r="B5" s="49">
        <v>23</v>
      </c>
      <c r="C5">
        <v>1</v>
      </c>
    </row>
    <row r="6" spans="1:3" x14ac:dyDescent="0.75">
      <c r="A6" s="48" t="s">
        <v>13921</v>
      </c>
      <c r="B6" s="49">
        <v>13.8</v>
      </c>
    </row>
    <row r="7" spans="1:3" x14ac:dyDescent="0.75">
      <c r="A7" s="50" t="s">
        <v>616</v>
      </c>
      <c r="B7" s="49">
        <v>13.8</v>
      </c>
      <c r="C7">
        <v>1</v>
      </c>
    </row>
    <row r="8" spans="1:3" x14ac:dyDescent="0.75">
      <c r="A8" s="48" t="s">
        <v>13920</v>
      </c>
      <c r="B8" s="49">
        <v>3</v>
      </c>
    </row>
    <row r="9" spans="1:3" x14ac:dyDescent="0.75">
      <c r="A9" s="50" t="s">
        <v>616</v>
      </c>
      <c r="B9" s="49">
        <v>3</v>
      </c>
      <c r="C9">
        <v>0</v>
      </c>
    </row>
    <row r="10" spans="1:3" x14ac:dyDescent="0.75">
      <c r="A10" s="48" t="s">
        <v>13917</v>
      </c>
      <c r="B10" s="49">
        <v>490.81</v>
      </c>
    </row>
    <row r="11" spans="1:3" x14ac:dyDescent="0.75">
      <c r="A11" s="50" t="s">
        <v>190</v>
      </c>
      <c r="B11" s="49">
        <v>20</v>
      </c>
      <c r="C11">
        <v>0</v>
      </c>
    </row>
    <row r="12" spans="1:3" x14ac:dyDescent="0.75">
      <c r="A12" s="50" t="s">
        <v>616</v>
      </c>
      <c r="B12" s="49">
        <v>470.81</v>
      </c>
    </row>
    <row r="13" spans="1:3" x14ac:dyDescent="0.75">
      <c r="A13" s="48" t="s">
        <v>13919</v>
      </c>
      <c r="B13" s="49">
        <v>139.72</v>
      </c>
      <c r="C13">
        <v>1</v>
      </c>
    </row>
    <row r="14" spans="1:3" x14ac:dyDescent="0.75">
      <c r="A14" s="50" t="s">
        <v>616</v>
      </c>
      <c r="B14" s="49">
        <v>125.91</v>
      </c>
      <c r="C14">
        <v>1</v>
      </c>
    </row>
    <row r="15" spans="1:3" x14ac:dyDescent="0.75">
      <c r="A15" s="50" t="s">
        <v>993</v>
      </c>
      <c r="B15" s="49">
        <v>13.809999999999999</v>
      </c>
    </row>
    <row r="16" spans="1:3" x14ac:dyDescent="0.75">
      <c r="A16" s="48" t="s">
        <v>13924</v>
      </c>
      <c r="B16" s="49">
        <v>290.25</v>
      </c>
      <c r="C16">
        <v>1</v>
      </c>
    </row>
    <row r="17" spans="1:3" x14ac:dyDescent="0.75">
      <c r="A17" s="50" t="s">
        <v>616</v>
      </c>
      <c r="B17" s="49">
        <v>290.25</v>
      </c>
    </row>
    <row r="18" spans="1:3" x14ac:dyDescent="0.75">
      <c r="A18" s="48" t="s">
        <v>13923</v>
      </c>
      <c r="B18" s="49">
        <v>5</v>
      </c>
      <c r="C18">
        <v>1</v>
      </c>
    </row>
    <row r="19" spans="1:3" x14ac:dyDescent="0.75">
      <c r="A19" s="50" t="s">
        <v>616</v>
      </c>
      <c r="B19" s="49">
        <v>5</v>
      </c>
    </row>
    <row r="20" spans="1:3" x14ac:dyDescent="0.75">
      <c r="A20" s="48" t="s">
        <v>13925</v>
      </c>
      <c r="B20" s="49">
        <v>21.5</v>
      </c>
      <c r="C20">
        <v>1</v>
      </c>
    </row>
    <row r="21" spans="1:3" x14ac:dyDescent="0.75">
      <c r="A21" s="50" t="s">
        <v>616</v>
      </c>
      <c r="B21" s="49">
        <v>21.5</v>
      </c>
    </row>
    <row r="22" spans="1:3" x14ac:dyDescent="0.75">
      <c r="A22" s="48" t="s">
        <v>89</v>
      </c>
      <c r="B22" s="49">
        <v>457.09999999999997</v>
      </c>
      <c r="C22">
        <v>1</v>
      </c>
    </row>
    <row r="23" spans="1:3" x14ac:dyDescent="0.75">
      <c r="A23" s="50" t="s">
        <v>616</v>
      </c>
      <c r="B23" s="49">
        <v>288</v>
      </c>
    </row>
    <row r="24" spans="1:3" x14ac:dyDescent="0.75">
      <c r="A24" s="50" t="s">
        <v>993</v>
      </c>
      <c r="B24" s="49">
        <v>169.09999999999997</v>
      </c>
    </row>
    <row r="25" spans="1:3" x14ac:dyDescent="0.75">
      <c r="A25" s="48" t="s">
        <v>14002</v>
      </c>
      <c r="B25" s="49">
        <v>125.22</v>
      </c>
    </row>
    <row r="26" spans="1:3" x14ac:dyDescent="0.75">
      <c r="A26" s="50" t="s">
        <v>616</v>
      </c>
      <c r="B26" s="49">
        <v>20.22</v>
      </c>
    </row>
    <row r="27" spans="1:3" x14ac:dyDescent="0.75">
      <c r="A27" s="50" t="s">
        <v>993</v>
      </c>
      <c r="B27" s="49">
        <v>105</v>
      </c>
    </row>
    <row r="28" spans="1:3" x14ac:dyDescent="0.75">
      <c r="A28" s="48" t="s">
        <v>14055</v>
      </c>
      <c r="B28" s="49">
        <v>47</v>
      </c>
    </row>
    <row r="29" spans="1:3" x14ac:dyDescent="0.75">
      <c r="A29" s="50" t="s">
        <v>616</v>
      </c>
      <c r="B29" s="49">
        <v>1</v>
      </c>
    </row>
    <row r="30" spans="1:3" x14ac:dyDescent="0.75">
      <c r="A30" s="50" t="s">
        <v>993</v>
      </c>
      <c r="B30" s="49">
        <v>46</v>
      </c>
    </row>
    <row r="31" spans="1:3" x14ac:dyDescent="0.75">
      <c r="A31" s="48" t="s">
        <v>13927</v>
      </c>
      <c r="B31" s="49">
        <v>1616.3999999999999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FFC000"/>
  </sheetPr>
  <dimension ref="A1:F69"/>
  <sheetViews>
    <sheetView zoomScale="85" zoomScaleNormal="85" workbookViewId="0">
      <selection activeCell="D1" sqref="D1"/>
    </sheetView>
  </sheetViews>
  <sheetFormatPr defaultRowHeight="14.75" x14ac:dyDescent="0.75"/>
  <cols>
    <col min="1" max="1" width="33.40625" style="10" customWidth="1"/>
    <col min="2" max="2" width="13.7265625" customWidth="1"/>
    <col min="3" max="4" width="13" customWidth="1"/>
    <col min="6" max="6" width="20.26953125" customWidth="1"/>
  </cols>
  <sheetData>
    <row r="1" spans="1:6" ht="59" x14ac:dyDescent="0.75">
      <c r="B1" s="72" t="s">
        <v>14025</v>
      </c>
      <c r="C1" s="73" t="s">
        <v>14022</v>
      </c>
      <c r="D1" s="73" t="s">
        <v>14023</v>
      </c>
    </row>
    <row r="2" spans="1:6" x14ac:dyDescent="0.75">
      <c r="A2" s="51" t="s">
        <v>13939</v>
      </c>
      <c r="B2" s="51" t="s">
        <v>14003</v>
      </c>
      <c r="C2" s="51" t="s">
        <v>14003</v>
      </c>
      <c r="D2" s="51" t="s">
        <v>14003</v>
      </c>
      <c r="E2" s="69" t="s">
        <v>14024</v>
      </c>
      <c r="F2" s="69" t="s">
        <v>14056</v>
      </c>
    </row>
    <row r="3" spans="1:6" hidden="1" x14ac:dyDescent="0.75">
      <c r="A3" s="52" t="s">
        <v>13940</v>
      </c>
      <c r="B3" s="9"/>
      <c r="C3" s="9">
        <f>VLOOKUP($A3,'2018PSP_at_Mar2019'!$A$5:$B$73,2,0)</f>
        <v>0</v>
      </c>
      <c r="D3" s="9">
        <f>MAX(C3-B3,0)</f>
        <v>0</v>
      </c>
      <c r="E3">
        <f>IF(SUM(B3:D3)&lt;&gt;0,1,0)</f>
        <v>0</v>
      </c>
      <c r="F3">
        <f>IF(B3-C3&gt;0,1,0)</f>
        <v>0</v>
      </c>
    </row>
    <row r="4" spans="1:6" x14ac:dyDescent="0.75">
      <c r="A4" s="52" t="s">
        <v>13937</v>
      </c>
      <c r="B4" s="9">
        <f>GETPIVOTDATA("mw",NewBaselineSumByZone!$A$3,"Technology 2","Geothermal","Tx Zone","SCADSNV_Z3_GreaterImperial")</f>
        <v>20</v>
      </c>
      <c r="C4" s="9">
        <f>VLOOKUP($A4,'2018PSP_at_Mar2019'!$A$5:$B$73,2,0)</f>
        <v>1276</v>
      </c>
      <c r="D4" s="9">
        <f t="shared" ref="D4:D49" si="0">MAX(C4-B4,0)</f>
        <v>1256</v>
      </c>
      <c r="E4">
        <f t="shared" ref="E4:E67" si="1">IF(SUM(B4:D4)&lt;&gt;0,1,0)</f>
        <v>1</v>
      </c>
      <c r="F4">
        <f t="shared" ref="F4:F67" si="2">IF(B4-C4&gt;0,1,0)</f>
        <v>0</v>
      </c>
    </row>
    <row r="5" spans="1:6" hidden="1" x14ac:dyDescent="0.75">
      <c r="A5" s="52" t="s">
        <v>13941</v>
      </c>
      <c r="B5" s="9"/>
      <c r="C5" s="9">
        <f>VLOOKUP($A5,'2018PSP_at_Mar2019'!$A$5:$B$73,2,0)</f>
        <v>0</v>
      </c>
      <c r="D5" s="9">
        <f t="shared" si="0"/>
        <v>0</v>
      </c>
      <c r="E5">
        <f t="shared" si="1"/>
        <v>0</v>
      </c>
      <c r="F5">
        <f t="shared" si="2"/>
        <v>0</v>
      </c>
    </row>
    <row r="6" spans="1:6" x14ac:dyDescent="0.75">
      <c r="A6" s="52" t="s">
        <v>13942</v>
      </c>
      <c r="B6" s="9"/>
      <c r="C6" s="9">
        <f>VLOOKUP($A6,'2018PSP_at_Mar2019'!$A$5:$B$73,2,0)</f>
        <v>424</v>
      </c>
      <c r="D6" s="9">
        <f t="shared" si="0"/>
        <v>424</v>
      </c>
      <c r="E6">
        <f t="shared" si="1"/>
        <v>1</v>
      </c>
      <c r="F6">
        <f t="shared" si="2"/>
        <v>0</v>
      </c>
    </row>
    <row r="7" spans="1:6" hidden="1" x14ac:dyDescent="0.75">
      <c r="A7" s="52" t="s">
        <v>13943</v>
      </c>
      <c r="B7" s="9"/>
      <c r="C7" s="9">
        <f>VLOOKUP($A7,'2018PSP_at_Mar2019'!$A$5:$B$73,2,0)</f>
        <v>0</v>
      </c>
      <c r="D7" s="9">
        <f t="shared" si="0"/>
        <v>0</v>
      </c>
      <c r="E7">
        <f t="shared" si="1"/>
        <v>0</v>
      </c>
      <c r="F7">
        <f t="shared" si="2"/>
        <v>0</v>
      </c>
    </row>
    <row r="8" spans="1:6" hidden="1" x14ac:dyDescent="0.75">
      <c r="A8" s="52" t="s">
        <v>13944</v>
      </c>
      <c r="B8" s="9"/>
      <c r="C8" s="9">
        <f>VLOOKUP($A8,'2018PSP_at_Mar2019'!$A$5:$B$73,2,0)</f>
        <v>0</v>
      </c>
      <c r="D8" s="9">
        <f t="shared" si="0"/>
        <v>0</v>
      </c>
      <c r="E8">
        <f t="shared" si="1"/>
        <v>0</v>
      </c>
      <c r="F8">
        <f t="shared" si="2"/>
        <v>0</v>
      </c>
    </row>
    <row r="9" spans="1:6" hidden="1" x14ac:dyDescent="0.75">
      <c r="A9" s="52" t="s">
        <v>13945</v>
      </c>
      <c r="B9" s="9"/>
      <c r="C9" s="9">
        <f>VLOOKUP($A9,'2018PSP_at_Mar2019'!$A$5:$B$73,2,0)</f>
        <v>0</v>
      </c>
      <c r="D9" s="9">
        <f t="shared" si="0"/>
        <v>0</v>
      </c>
      <c r="E9">
        <f t="shared" si="1"/>
        <v>0</v>
      </c>
      <c r="F9">
        <f t="shared" si="2"/>
        <v>0</v>
      </c>
    </row>
    <row r="10" spans="1:6" hidden="1" x14ac:dyDescent="0.75">
      <c r="A10" s="52" t="s">
        <v>13946</v>
      </c>
      <c r="B10" s="9"/>
      <c r="C10" s="9">
        <f>VLOOKUP($A10,'2018PSP_at_Mar2019'!$A$5:$B$73,2,0)</f>
        <v>0</v>
      </c>
      <c r="D10" s="9">
        <f t="shared" si="0"/>
        <v>0</v>
      </c>
      <c r="E10">
        <f t="shared" si="1"/>
        <v>0</v>
      </c>
      <c r="F10">
        <f t="shared" si="2"/>
        <v>0</v>
      </c>
    </row>
    <row r="11" spans="1:6" hidden="1" x14ac:dyDescent="0.75">
      <c r="A11" s="52" t="s">
        <v>13947</v>
      </c>
      <c r="B11" s="9"/>
      <c r="C11" s="9">
        <f>VLOOKUP($A11,'2018PSP_at_Mar2019'!$A$5:$B$73,2,0)</f>
        <v>0</v>
      </c>
      <c r="D11" s="9">
        <f t="shared" si="0"/>
        <v>0</v>
      </c>
      <c r="E11">
        <f t="shared" si="1"/>
        <v>0</v>
      </c>
      <c r="F11">
        <f t="shared" si="2"/>
        <v>0</v>
      </c>
    </row>
    <row r="12" spans="1:6" x14ac:dyDescent="0.75">
      <c r="A12" s="52" t="s">
        <v>13932</v>
      </c>
      <c r="B12" s="9"/>
      <c r="C12" s="9">
        <f>VLOOKUP($A12,'2018PSP_at_Mar2019'!$A$5:$B$73,2,0)</f>
        <v>160</v>
      </c>
      <c r="D12" s="9">
        <f t="shared" si="0"/>
        <v>160</v>
      </c>
      <c r="E12">
        <f t="shared" si="1"/>
        <v>1</v>
      </c>
      <c r="F12">
        <f t="shared" si="2"/>
        <v>0</v>
      </c>
    </row>
    <row r="13" spans="1:6" x14ac:dyDescent="0.75">
      <c r="A13" s="52" t="s">
        <v>13948</v>
      </c>
      <c r="B13" s="9">
        <f>GETPIVOTDATA("mw",NewBaselineSumByZone!$A$3,"Technology 2","Solar","Tx Zone","SPGE_Z4_CentralValleyAndLosBanos")</f>
        <v>21.5</v>
      </c>
      <c r="C13" s="9">
        <f>VLOOKUP($A13,'2018PSP_at_Mar2019'!$A$5:$B$73,2,0)</f>
        <v>0</v>
      </c>
      <c r="D13" s="9">
        <f t="shared" si="0"/>
        <v>0</v>
      </c>
      <c r="E13">
        <f t="shared" si="1"/>
        <v>1</v>
      </c>
      <c r="F13">
        <f t="shared" si="2"/>
        <v>1</v>
      </c>
    </row>
    <row r="14" spans="1:6" x14ac:dyDescent="0.75">
      <c r="A14" s="52" t="s">
        <v>13931</v>
      </c>
      <c r="B14" s="9"/>
      <c r="C14" s="9">
        <f>VLOOKUP($A14,'2018PSP_at_Mar2019'!$A$5:$B$73,2,0)</f>
        <v>146</v>
      </c>
      <c r="D14" s="9">
        <f t="shared" si="0"/>
        <v>146</v>
      </c>
      <c r="E14">
        <f t="shared" si="1"/>
        <v>1</v>
      </c>
      <c r="F14">
        <f t="shared" si="2"/>
        <v>0</v>
      </c>
    </row>
    <row r="15" spans="1:6" hidden="1" x14ac:dyDescent="0.75">
      <c r="A15" s="52" t="s">
        <v>13949</v>
      </c>
      <c r="B15" s="9"/>
      <c r="C15" s="9">
        <f>VLOOKUP($A15,'2018PSP_at_Mar2019'!$A$5:$B$73,2,0)</f>
        <v>0</v>
      </c>
      <c r="D15" s="9">
        <f t="shared" si="0"/>
        <v>0</v>
      </c>
      <c r="E15">
        <f t="shared" si="1"/>
        <v>0</v>
      </c>
      <c r="F15">
        <f t="shared" si="2"/>
        <v>0</v>
      </c>
    </row>
    <row r="16" spans="1:6" hidden="1" x14ac:dyDescent="0.75">
      <c r="A16" s="52" t="s">
        <v>13950</v>
      </c>
      <c r="B16" s="9"/>
      <c r="C16" s="9">
        <f>VLOOKUP($A16,'2018PSP_at_Mar2019'!$A$5:$B$73,2,0)</f>
        <v>0</v>
      </c>
      <c r="D16" s="9">
        <f t="shared" si="0"/>
        <v>0</v>
      </c>
      <c r="E16">
        <f t="shared" si="1"/>
        <v>0</v>
      </c>
      <c r="F16">
        <f t="shared" si="2"/>
        <v>0</v>
      </c>
    </row>
    <row r="17" spans="1:6" x14ac:dyDescent="0.75">
      <c r="A17" s="52" t="s">
        <v>13951</v>
      </c>
      <c r="B17" s="9">
        <f>GETPIVOTDATA("mw",NewBaselineSumByZone!$A$3,"Technology 2","Solar","Tx Zone","SCADSNV_Z3_GreaterImperial")</f>
        <v>470.81</v>
      </c>
      <c r="C17" s="9">
        <f>VLOOKUP($A17,'2018PSP_at_Mar2019'!$A$5:$B$73,2,0)</f>
        <v>0</v>
      </c>
      <c r="D17" s="9">
        <f t="shared" si="0"/>
        <v>0</v>
      </c>
      <c r="E17">
        <f t="shared" si="1"/>
        <v>1</v>
      </c>
      <c r="F17">
        <f t="shared" si="2"/>
        <v>1</v>
      </c>
    </row>
    <row r="18" spans="1:6" hidden="1" x14ac:dyDescent="0.75">
      <c r="A18" s="52" t="s">
        <v>13952</v>
      </c>
      <c r="B18" s="9"/>
      <c r="C18" s="9">
        <f>VLOOKUP($A18,'2018PSP_at_Mar2019'!$A$5:$B$73,2,0)</f>
        <v>0</v>
      </c>
      <c r="D18" s="9">
        <f t="shared" si="0"/>
        <v>0</v>
      </c>
      <c r="E18">
        <f t="shared" si="1"/>
        <v>0</v>
      </c>
      <c r="F18">
        <f t="shared" si="2"/>
        <v>0</v>
      </c>
    </row>
    <row r="19" spans="1:6" hidden="1" x14ac:dyDescent="0.75">
      <c r="A19" s="52" t="s">
        <v>13953</v>
      </c>
      <c r="B19" s="9"/>
      <c r="C19" s="9">
        <f>VLOOKUP($A19,'2018PSP_at_Mar2019'!$A$5:$B$73,2,0)</f>
        <v>0</v>
      </c>
      <c r="D19" s="9">
        <f t="shared" si="0"/>
        <v>0</v>
      </c>
      <c r="E19">
        <f t="shared" si="1"/>
        <v>0</v>
      </c>
      <c r="F19">
        <f t="shared" si="2"/>
        <v>0</v>
      </c>
    </row>
    <row r="20" spans="1:6" hidden="1" x14ac:dyDescent="0.75">
      <c r="A20" s="52" t="s">
        <v>13954</v>
      </c>
      <c r="B20" s="9"/>
      <c r="C20" s="9">
        <f>VLOOKUP($A20,'2018PSP_at_Mar2019'!$A$5:$B$73,2,0)</f>
        <v>0</v>
      </c>
      <c r="D20" s="9">
        <f t="shared" si="0"/>
        <v>0</v>
      </c>
      <c r="E20">
        <f t="shared" si="1"/>
        <v>0</v>
      </c>
      <c r="F20">
        <f t="shared" si="2"/>
        <v>0</v>
      </c>
    </row>
    <row r="21" spans="1:6" x14ac:dyDescent="0.75">
      <c r="A21" s="52" t="s">
        <v>13935</v>
      </c>
      <c r="B21" s="9">
        <f>GETPIVOTDATA("mw",NewBaselineSumByZone!$A$3,"Technology 2","Solar","Tx Zone","GK_Z2_InyokernAndNorthOfKramer")</f>
        <v>23</v>
      </c>
      <c r="C21" s="9">
        <f>VLOOKUP($A21,'2018PSP_at_Mar2019'!$A$5:$B$73,2,0)</f>
        <v>577</v>
      </c>
      <c r="D21" s="9">
        <f t="shared" si="0"/>
        <v>554</v>
      </c>
      <c r="E21">
        <f t="shared" si="1"/>
        <v>1</v>
      </c>
      <c r="F21">
        <f t="shared" si="2"/>
        <v>0</v>
      </c>
    </row>
    <row r="22" spans="1:6" x14ac:dyDescent="0.75">
      <c r="A22" s="52" t="s">
        <v>13955</v>
      </c>
      <c r="B22" s="9">
        <f>GETPIVOTDATA("mw",NewBaselineSumByZone!$A$3,"Technology 2","Solar","Tx Zone","SPGE_Z2_KernAndGreaterCarrizo")</f>
        <v>5</v>
      </c>
      <c r="C22" s="9">
        <f>VLOOKUP($A22,'2018PSP_at_Mar2019'!$A$5:$B$73,2,0)</f>
        <v>0</v>
      </c>
      <c r="D22" s="9">
        <f t="shared" si="0"/>
        <v>0</v>
      </c>
      <c r="E22">
        <f t="shared" si="1"/>
        <v>1</v>
      </c>
      <c r="F22">
        <f t="shared" si="2"/>
        <v>1</v>
      </c>
    </row>
    <row r="23" spans="1:6" hidden="1" x14ac:dyDescent="0.75">
      <c r="A23" s="52" t="s">
        <v>13956</v>
      </c>
      <c r="B23" s="9"/>
      <c r="C23" s="9">
        <f>VLOOKUP($A23,'2018PSP_at_Mar2019'!$A$5:$B$73,2,0)</f>
        <v>0</v>
      </c>
      <c r="D23" s="9">
        <f t="shared" si="0"/>
        <v>0</v>
      </c>
      <c r="E23">
        <f t="shared" si="1"/>
        <v>0</v>
      </c>
      <c r="F23">
        <f t="shared" si="2"/>
        <v>0</v>
      </c>
    </row>
    <row r="24" spans="1:6" hidden="1" x14ac:dyDescent="0.75">
      <c r="A24" s="52" t="s">
        <v>13957</v>
      </c>
      <c r="B24" s="9"/>
      <c r="C24" s="9">
        <f>VLOOKUP($A24,'2018PSP_at_Mar2019'!$A$5:$B$73,2,0)</f>
        <v>0</v>
      </c>
      <c r="D24" s="9">
        <f t="shared" si="0"/>
        <v>0</v>
      </c>
      <c r="E24">
        <f t="shared" si="1"/>
        <v>0</v>
      </c>
      <c r="F24">
        <f t="shared" si="2"/>
        <v>0</v>
      </c>
    </row>
    <row r="25" spans="1:6" hidden="1" x14ac:dyDescent="0.75">
      <c r="A25" s="52" t="s">
        <v>13958</v>
      </c>
      <c r="B25" s="9"/>
      <c r="C25" s="9">
        <f>VLOOKUP($A25,'2018PSP_at_Mar2019'!$A$5:$B$73,2,0)</f>
        <v>0</v>
      </c>
      <c r="D25" s="9">
        <f t="shared" si="0"/>
        <v>0</v>
      </c>
      <c r="E25">
        <f t="shared" si="1"/>
        <v>0</v>
      </c>
      <c r="F25">
        <f t="shared" si="2"/>
        <v>0</v>
      </c>
    </row>
    <row r="26" spans="1:6" x14ac:dyDescent="0.75">
      <c r="A26" s="52" t="s">
        <v>13959</v>
      </c>
      <c r="B26" s="9">
        <f>GETPIVOTDATA("mw",NewBaselineSumByZone!$A$3,"Technology 2","Solar","Tx Zone","GK_Z3_NorthOfVictor")</f>
        <v>13.8</v>
      </c>
      <c r="C26" s="9">
        <f>VLOOKUP($A26,'2018PSP_at_Mar2019'!$A$5:$B$73,2,0)</f>
        <v>0</v>
      </c>
      <c r="D26" s="9">
        <f t="shared" si="0"/>
        <v>0</v>
      </c>
      <c r="E26">
        <f t="shared" si="1"/>
        <v>1</v>
      </c>
      <c r="F26">
        <f t="shared" si="2"/>
        <v>1</v>
      </c>
    </row>
    <row r="27" spans="1:6" hidden="1" x14ac:dyDescent="0.75">
      <c r="A27" s="52" t="s">
        <v>13960</v>
      </c>
      <c r="B27" s="9"/>
      <c r="C27" s="9">
        <f>VLOOKUP($A27,'2018PSP_at_Mar2019'!$A$5:$B$73,2,0)</f>
        <v>0</v>
      </c>
      <c r="D27" s="9">
        <f t="shared" si="0"/>
        <v>0</v>
      </c>
      <c r="E27">
        <f t="shared" si="1"/>
        <v>0</v>
      </c>
      <c r="F27">
        <f t="shared" si="2"/>
        <v>0</v>
      </c>
    </row>
    <row r="28" spans="1:6" hidden="1" x14ac:dyDescent="0.75">
      <c r="A28" s="52" t="s">
        <v>13961</v>
      </c>
      <c r="B28" s="9"/>
      <c r="C28" s="9">
        <f>VLOOKUP($A28,'2018PSP_at_Mar2019'!$A$5:$B$73,2,0)</f>
        <v>0</v>
      </c>
      <c r="D28" s="9">
        <f t="shared" si="0"/>
        <v>0</v>
      </c>
      <c r="E28">
        <f t="shared" si="1"/>
        <v>0</v>
      </c>
      <c r="F28">
        <f t="shared" si="2"/>
        <v>0</v>
      </c>
    </row>
    <row r="29" spans="1:6" hidden="1" x14ac:dyDescent="0.75">
      <c r="A29" s="52" t="s">
        <v>13962</v>
      </c>
      <c r="B29" s="9"/>
      <c r="C29" s="9">
        <f>VLOOKUP($A29,'2018PSP_at_Mar2019'!$A$5:$B$73,2,0)</f>
        <v>0</v>
      </c>
      <c r="D29" s="9">
        <f t="shared" si="0"/>
        <v>0</v>
      </c>
      <c r="E29">
        <f t="shared" si="1"/>
        <v>0</v>
      </c>
      <c r="F29">
        <f t="shared" si="2"/>
        <v>0</v>
      </c>
    </row>
    <row r="30" spans="1:6" x14ac:dyDescent="0.75">
      <c r="A30" s="52" t="s">
        <v>13936</v>
      </c>
      <c r="B30" s="9">
        <f>GETPIVOTDATA("mw",NewBaselineSumByZone!$A$3,"Technology 2","Solar","Tx Zone","SCADSNV_Z4_RiversideAndPalmSprings")</f>
        <v>125.91</v>
      </c>
      <c r="C30" s="9">
        <f>VLOOKUP($A30,'2018PSP_at_Mar2019'!$A$5:$B$73,2,0)</f>
        <v>1320</v>
      </c>
      <c r="D30" s="9">
        <f t="shared" si="0"/>
        <v>1194.0899999999999</v>
      </c>
      <c r="E30">
        <f t="shared" si="1"/>
        <v>1</v>
      </c>
      <c r="F30">
        <f t="shared" si="2"/>
        <v>0</v>
      </c>
    </row>
    <row r="31" spans="1:6" hidden="1" x14ac:dyDescent="0.75">
      <c r="A31" s="52" t="s">
        <v>13963</v>
      </c>
      <c r="B31" s="9"/>
      <c r="C31" s="9">
        <f>VLOOKUP($A31,'2018PSP_at_Mar2019'!$A$5:$B$73,2,0)</f>
        <v>0</v>
      </c>
      <c r="D31" s="9">
        <f t="shared" si="0"/>
        <v>0</v>
      </c>
      <c r="E31">
        <f t="shared" si="1"/>
        <v>0</v>
      </c>
      <c r="F31">
        <f t="shared" si="2"/>
        <v>0</v>
      </c>
    </row>
    <row r="32" spans="1:6" hidden="1" x14ac:dyDescent="0.75">
      <c r="A32" s="52" t="s">
        <v>13964</v>
      </c>
      <c r="B32" s="9"/>
      <c r="C32" s="9">
        <f>VLOOKUP($A32,'2018PSP_at_Mar2019'!$A$5:$B$73,2,0)</f>
        <v>0</v>
      </c>
      <c r="D32" s="9">
        <f t="shared" si="0"/>
        <v>0</v>
      </c>
      <c r="E32">
        <f t="shared" si="1"/>
        <v>0</v>
      </c>
      <c r="F32">
        <f t="shared" si="2"/>
        <v>0</v>
      </c>
    </row>
    <row r="33" spans="1:6" hidden="1" x14ac:dyDescent="0.75">
      <c r="A33" s="52" t="s">
        <v>13965</v>
      </c>
      <c r="B33" s="9"/>
      <c r="C33" s="9">
        <f>VLOOKUP($A33,'2018PSP_at_Mar2019'!$A$5:$B$73,2,0)</f>
        <v>0</v>
      </c>
      <c r="D33" s="9">
        <f t="shared" si="0"/>
        <v>0</v>
      </c>
      <c r="E33">
        <f t="shared" si="1"/>
        <v>0</v>
      </c>
      <c r="F33">
        <f t="shared" si="2"/>
        <v>0</v>
      </c>
    </row>
    <row r="34" spans="1:6" hidden="1" x14ac:dyDescent="0.75">
      <c r="A34" s="52" t="s">
        <v>13966</v>
      </c>
      <c r="B34" s="9"/>
      <c r="C34" s="9">
        <f>VLOOKUP($A34,'2018PSP_at_Mar2019'!$A$5:$B$73,2,0)</f>
        <v>0</v>
      </c>
      <c r="D34" s="9">
        <f t="shared" si="0"/>
        <v>0</v>
      </c>
      <c r="E34">
        <f t="shared" si="1"/>
        <v>0</v>
      </c>
      <c r="F34">
        <f t="shared" si="2"/>
        <v>0</v>
      </c>
    </row>
    <row r="35" spans="1:6" hidden="1" x14ac:dyDescent="0.75">
      <c r="A35" s="52" t="s">
        <v>13967</v>
      </c>
      <c r="B35" s="9"/>
      <c r="C35" s="9">
        <f>VLOOKUP($A35,'2018PSP_at_Mar2019'!$A$5:$B$73,2,0)</f>
        <v>0</v>
      </c>
      <c r="D35" s="9">
        <f t="shared" si="0"/>
        <v>0</v>
      </c>
      <c r="E35">
        <f t="shared" si="1"/>
        <v>0</v>
      </c>
      <c r="F35">
        <f t="shared" si="2"/>
        <v>0</v>
      </c>
    </row>
    <row r="36" spans="1:6" hidden="1" x14ac:dyDescent="0.75">
      <c r="A36" s="52" t="s">
        <v>13968</v>
      </c>
      <c r="B36" s="9"/>
      <c r="C36" s="9">
        <f>VLOOKUP($A36,'2018PSP_at_Mar2019'!$A$5:$B$73,2,0)</f>
        <v>0</v>
      </c>
      <c r="D36" s="9">
        <f t="shared" si="0"/>
        <v>0</v>
      </c>
      <c r="E36">
        <f t="shared" si="1"/>
        <v>0</v>
      </c>
      <c r="F36">
        <f t="shared" si="2"/>
        <v>0</v>
      </c>
    </row>
    <row r="37" spans="1:6" hidden="1" x14ac:dyDescent="0.75">
      <c r="A37" s="52" t="s">
        <v>13969</v>
      </c>
      <c r="B37" s="9"/>
      <c r="C37" s="9">
        <f>VLOOKUP($A37,'2018PSP_at_Mar2019'!$A$5:$B$73,2,0)</f>
        <v>0</v>
      </c>
      <c r="D37" s="9">
        <f t="shared" si="0"/>
        <v>0</v>
      </c>
      <c r="E37">
        <f t="shared" si="1"/>
        <v>0</v>
      </c>
      <c r="F37">
        <f t="shared" si="2"/>
        <v>0</v>
      </c>
    </row>
    <row r="38" spans="1:6" x14ac:dyDescent="0.75">
      <c r="A38" s="52" t="s">
        <v>13930</v>
      </c>
      <c r="B38" s="9"/>
      <c r="C38" s="9">
        <f>VLOOKUP($A38,'2018PSP_at_Mar2019'!$A$5:$B$73,2,0)</f>
        <v>643</v>
      </c>
      <c r="D38" s="9">
        <f t="shared" si="0"/>
        <v>643</v>
      </c>
      <c r="E38">
        <f t="shared" si="1"/>
        <v>1</v>
      </c>
      <c r="F38">
        <f t="shared" si="2"/>
        <v>0</v>
      </c>
    </row>
    <row r="39" spans="1:6" hidden="1" x14ac:dyDescent="0.75">
      <c r="A39" s="52" t="s">
        <v>13970</v>
      </c>
      <c r="B39" s="9"/>
      <c r="C39" s="9">
        <f>VLOOKUP($A39,'2018PSP_at_Mar2019'!$A$5:$B$73,2,0)</f>
        <v>0</v>
      </c>
      <c r="D39" s="9">
        <f t="shared" si="0"/>
        <v>0</v>
      </c>
      <c r="E39">
        <f t="shared" si="1"/>
        <v>0</v>
      </c>
      <c r="F39">
        <f t="shared" si="2"/>
        <v>0</v>
      </c>
    </row>
    <row r="40" spans="1:6" hidden="1" x14ac:dyDescent="0.75">
      <c r="A40" s="52" t="s">
        <v>13971</v>
      </c>
      <c r="B40" s="9"/>
      <c r="C40" s="9">
        <f>VLOOKUP($A40,'2018PSP_at_Mar2019'!$A$5:$B$73,2,0)</f>
        <v>0</v>
      </c>
      <c r="D40" s="9">
        <f t="shared" si="0"/>
        <v>0</v>
      </c>
      <c r="E40">
        <f t="shared" si="1"/>
        <v>0</v>
      </c>
      <c r="F40">
        <f t="shared" si="2"/>
        <v>0</v>
      </c>
    </row>
    <row r="41" spans="1:6" x14ac:dyDescent="0.75">
      <c r="A41" s="52" t="s">
        <v>13938</v>
      </c>
      <c r="B41" s="9"/>
      <c r="C41" s="9">
        <f>VLOOKUP($A41,'2018PSP_at_Mar2019'!$A$5:$B$73,2,0)</f>
        <v>3006</v>
      </c>
      <c r="D41" s="9">
        <f t="shared" si="0"/>
        <v>3006</v>
      </c>
      <c r="E41">
        <f t="shared" si="1"/>
        <v>1</v>
      </c>
      <c r="F41">
        <f t="shared" si="2"/>
        <v>0</v>
      </c>
    </row>
    <row r="42" spans="1:6" hidden="1" x14ac:dyDescent="0.75">
      <c r="A42" s="52" t="s">
        <v>13972</v>
      </c>
      <c r="B42" s="9"/>
      <c r="C42" s="9">
        <f>VLOOKUP($A42,'2018PSP_at_Mar2019'!$A$5:$B$73,2,0)</f>
        <v>0</v>
      </c>
      <c r="D42" s="9">
        <f t="shared" si="0"/>
        <v>0</v>
      </c>
      <c r="E42">
        <f t="shared" si="1"/>
        <v>0</v>
      </c>
      <c r="F42">
        <f t="shared" si="2"/>
        <v>0</v>
      </c>
    </row>
    <row r="43" spans="1:6" hidden="1" x14ac:dyDescent="0.75">
      <c r="A43" s="52" t="s">
        <v>13973</v>
      </c>
      <c r="B43" s="9"/>
      <c r="C43" s="9">
        <f>VLOOKUP($A43,'2018PSP_at_Mar2019'!$A$5:$B$73,2,0)</f>
        <v>0</v>
      </c>
      <c r="D43" s="9">
        <f t="shared" si="0"/>
        <v>0</v>
      </c>
      <c r="E43">
        <f t="shared" si="1"/>
        <v>0</v>
      </c>
      <c r="F43">
        <f t="shared" si="2"/>
        <v>0</v>
      </c>
    </row>
    <row r="44" spans="1:6" x14ac:dyDescent="0.75">
      <c r="A44" s="52" t="s">
        <v>13933</v>
      </c>
      <c r="B44" s="9">
        <f>GETPIVOTDATA("mw",NewBaselineSumByZone!$A$3,"Technology 2","Solar","Tx Zone","Tehachapi")</f>
        <v>288</v>
      </c>
      <c r="C44" s="9">
        <f>VLOOKUP($A44,'2018PSP_at_Mar2019'!$A$5:$B$73,2,0)</f>
        <v>1013</v>
      </c>
      <c r="D44" s="9">
        <f t="shared" si="0"/>
        <v>725</v>
      </c>
      <c r="E44">
        <f t="shared" si="1"/>
        <v>1</v>
      </c>
      <c r="F44">
        <f t="shared" si="2"/>
        <v>0</v>
      </c>
    </row>
    <row r="45" spans="1:6" hidden="1" x14ac:dyDescent="0.75">
      <c r="A45" s="52" t="s">
        <v>13974</v>
      </c>
      <c r="B45" s="9"/>
      <c r="C45" s="9">
        <f>VLOOKUP($A45,'2018PSP_at_Mar2019'!$A$5:$B$73,2,0)</f>
        <v>0</v>
      </c>
      <c r="D45" s="9">
        <f t="shared" si="0"/>
        <v>0</v>
      </c>
      <c r="E45">
        <f t="shared" si="1"/>
        <v>0</v>
      </c>
      <c r="F45">
        <f t="shared" si="2"/>
        <v>0</v>
      </c>
    </row>
    <row r="46" spans="1:6" x14ac:dyDescent="0.75">
      <c r="A46" s="52" t="s">
        <v>13934</v>
      </c>
      <c r="B46" s="9">
        <f>GETPIVOTDATA("mw",NewBaselineSumByZone!$A$3,"Technology 2","Wind","Tx Zone","Tehachapi")</f>
        <v>169.09999999999997</v>
      </c>
      <c r="C46" s="9">
        <f>VLOOKUP($A46,'2018PSP_at_Mar2019'!$A$5:$B$73,2,0)</f>
        <v>153</v>
      </c>
      <c r="D46" s="9">
        <f t="shared" si="0"/>
        <v>0</v>
      </c>
      <c r="E46">
        <f t="shared" si="1"/>
        <v>1</v>
      </c>
      <c r="F46">
        <v>0</v>
      </c>
    </row>
    <row r="47" spans="1:6" hidden="1" x14ac:dyDescent="0.75">
      <c r="A47" s="52" t="s">
        <v>13975</v>
      </c>
      <c r="B47" s="9"/>
      <c r="C47" s="9">
        <f>VLOOKUP($A47,'2018PSP_at_Mar2019'!$A$5:$B$73,2,0)</f>
        <v>0</v>
      </c>
      <c r="D47" s="9">
        <f t="shared" si="0"/>
        <v>0</v>
      </c>
      <c r="E47">
        <f t="shared" si="1"/>
        <v>0</v>
      </c>
      <c r="F47">
        <f t="shared" si="2"/>
        <v>0</v>
      </c>
    </row>
    <row r="48" spans="1:6" hidden="1" x14ac:dyDescent="0.75">
      <c r="A48" s="52" t="s">
        <v>13976</v>
      </c>
      <c r="B48" s="9"/>
      <c r="C48" s="9">
        <f>VLOOKUP($A48,'2018PSP_at_Mar2019'!$A$5:$B$73,2,0)</f>
        <v>0</v>
      </c>
      <c r="D48" s="9">
        <f t="shared" si="0"/>
        <v>0</v>
      </c>
      <c r="E48">
        <f t="shared" si="1"/>
        <v>0</v>
      </c>
      <c r="F48">
        <f t="shared" si="2"/>
        <v>0</v>
      </c>
    </row>
    <row r="49" spans="1:6" x14ac:dyDescent="0.75">
      <c r="A49" s="52" t="s">
        <v>13977</v>
      </c>
      <c r="B49" s="9">
        <f>GETPIVOTDATA("mw",NewBaselineSumByZone!$A$3,"Technology 2","Solar","Tx Zone","SPGE_Z1_Westlands")</f>
        <v>290.25</v>
      </c>
      <c r="C49" s="9">
        <f>VLOOKUP($A49,'2018PSP_at_Mar2019'!$A$5:$B$73,2,0)</f>
        <v>0</v>
      </c>
      <c r="D49" s="9">
        <f t="shared" si="0"/>
        <v>0</v>
      </c>
      <c r="E49">
        <f t="shared" si="1"/>
        <v>1</v>
      </c>
      <c r="F49">
        <f t="shared" si="2"/>
        <v>1</v>
      </c>
    </row>
    <row r="50" spans="1:6" hidden="1" x14ac:dyDescent="0.75">
      <c r="A50" s="67" t="s">
        <v>13995</v>
      </c>
      <c r="B50" s="68"/>
      <c r="C50" s="68"/>
      <c r="D50" s="68"/>
      <c r="E50">
        <f t="shared" si="1"/>
        <v>0</v>
      </c>
      <c r="F50">
        <f t="shared" si="2"/>
        <v>0</v>
      </c>
    </row>
    <row r="51" spans="1:6" hidden="1" x14ac:dyDescent="0.75">
      <c r="A51" s="52" t="s">
        <v>13978</v>
      </c>
      <c r="B51" s="9"/>
      <c r="C51" s="9">
        <f>VLOOKUP($A51,'2018PSP_at_Mar2019'!$A$5:$B$73,2,0)</f>
        <v>0</v>
      </c>
      <c r="D51" s="9">
        <f>VLOOKUP($A51,'2018PSP_at_Mar2019'!$A$5:$B$73,2,0)</f>
        <v>0</v>
      </c>
      <c r="E51">
        <f t="shared" si="1"/>
        <v>0</v>
      </c>
      <c r="F51">
        <f t="shared" si="2"/>
        <v>0</v>
      </c>
    </row>
    <row r="52" spans="1:6" hidden="1" x14ac:dyDescent="0.75">
      <c r="A52" s="52" t="s">
        <v>13979</v>
      </c>
      <c r="B52" s="9"/>
      <c r="C52" s="9">
        <f>VLOOKUP($A52,'2018PSP_at_Mar2019'!$A$5:$B$73,2,0)</f>
        <v>0</v>
      </c>
      <c r="D52" s="9">
        <f>VLOOKUP($A52,'2018PSP_at_Mar2019'!$A$5:$B$73,2,0)</f>
        <v>0</v>
      </c>
      <c r="E52">
        <f t="shared" si="1"/>
        <v>0</v>
      </c>
      <c r="F52">
        <f t="shared" si="2"/>
        <v>0</v>
      </c>
    </row>
    <row r="53" spans="1:6" hidden="1" x14ac:dyDescent="0.75">
      <c r="A53" s="52" t="s">
        <v>13980</v>
      </c>
      <c r="B53" s="9"/>
      <c r="C53" s="9">
        <f>VLOOKUP($A53,'2018PSP_at_Mar2019'!$A$5:$B$73,2,0)</f>
        <v>0</v>
      </c>
      <c r="D53" s="9">
        <f>VLOOKUP($A53,'2018PSP_at_Mar2019'!$A$5:$B$73,2,0)</f>
        <v>0</v>
      </c>
      <c r="E53">
        <f t="shared" si="1"/>
        <v>0</v>
      </c>
      <c r="F53">
        <f t="shared" si="2"/>
        <v>0</v>
      </c>
    </row>
    <row r="54" spans="1:6" hidden="1" x14ac:dyDescent="0.75">
      <c r="A54" s="52" t="s">
        <v>13981</v>
      </c>
      <c r="B54" s="9"/>
      <c r="C54" s="9">
        <f>VLOOKUP($A54,'2018PSP_at_Mar2019'!$A$5:$B$73,2,0)</f>
        <v>0</v>
      </c>
      <c r="D54" s="9">
        <f>VLOOKUP($A54,'2018PSP_at_Mar2019'!$A$5:$B$73,2,0)</f>
        <v>0</v>
      </c>
      <c r="E54">
        <f t="shared" si="1"/>
        <v>0</v>
      </c>
      <c r="F54">
        <f t="shared" si="2"/>
        <v>0</v>
      </c>
    </row>
    <row r="55" spans="1:6" hidden="1" x14ac:dyDescent="0.75">
      <c r="A55" s="52" t="s">
        <v>13982</v>
      </c>
      <c r="B55" s="9"/>
      <c r="C55" s="9">
        <f>VLOOKUP($A55,'2018PSP_at_Mar2019'!$A$5:$B$73,2,0)</f>
        <v>0</v>
      </c>
      <c r="D55" s="9">
        <f>VLOOKUP($A55,'2018PSP_at_Mar2019'!$A$5:$B$73,2,0)</f>
        <v>0</v>
      </c>
      <c r="E55">
        <f t="shared" si="1"/>
        <v>0</v>
      </c>
      <c r="F55">
        <f t="shared" si="2"/>
        <v>0</v>
      </c>
    </row>
    <row r="56" spans="1:6" hidden="1" x14ac:dyDescent="0.75">
      <c r="A56" s="52" t="s">
        <v>13983</v>
      </c>
      <c r="B56" s="9"/>
      <c r="C56" s="9">
        <f>VLOOKUP($A56,'2018PSP_at_Mar2019'!$A$5:$B$73,2,0)</f>
        <v>0</v>
      </c>
      <c r="D56" s="9">
        <f>VLOOKUP($A56,'2018PSP_at_Mar2019'!$A$5:$B$73,2,0)</f>
        <v>0</v>
      </c>
      <c r="E56">
        <f t="shared" si="1"/>
        <v>0</v>
      </c>
      <c r="F56">
        <f t="shared" si="2"/>
        <v>0</v>
      </c>
    </row>
    <row r="57" spans="1:6" hidden="1" x14ac:dyDescent="0.75">
      <c r="A57" s="52" t="s">
        <v>13984</v>
      </c>
      <c r="B57" s="9"/>
      <c r="C57" s="9">
        <f>VLOOKUP($A57,'2018PSP_at_Mar2019'!$A$5:$B$73,2,0)</f>
        <v>0</v>
      </c>
      <c r="D57" s="9">
        <f>VLOOKUP($A57,'2018PSP_at_Mar2019'!$A$5:$B$73,2,0)</f>
        <v>0</v>
      </c>
      <c r="E57">
        <f t="shared" si="1"/>
        <v>0</v>
      </c>
      <c r="F57">
        <f t="shared" si="2"/>
        <v>0</v>
      </c>
    </row>
    <row r="58" spans="1:6" hidden="1" x14ac:dyDescent="0.75">
      <c r="A58" s="52" t="s">
        <v>13985</v>
      </c>
      <c r="B58" s="9"/>
      <c r="C58" s="9">
        <f>VLOOKUP($A58,'2018PSP_at_Mar2019'!$A$5:$B$73,2,0)</f>
        <v>0</v>
      </c>
      <c r="D58" s="9">
        <f>VLOOKUP($A58,'2018PSP_at_Mar2019'!$A$5:$B$73,2,0)</f>
        <v>0</v>
      </c>
      <c r="E58">
        <f t="shared" si="1"/>
        <v>0</v>
      </c>
      <c r="F58">
        <f t="shared" si="2"/>
        <v>0</v>
      </c>
    </row>
    <row r="59" spans="1:6" hidden="1" x14ac:dyDescent="0.75">
      <c r="A59" s="52" t="s">
        <v>13986</v>
      </c>
      <c r="B59" s="9"/>
      <c r="C59" s="9">
        <f>VLOOKUP($A59,'2018PSP_at_Mar2019'!$A$5:$B$73,2,0)</f>
        <v>0</v>
      </c>
      <c r="D59" s="9">
        <f>VLOOKUP($A59,'2018PSP_at_Mar2019'!$A$5:$B$73,2,0)</f>
        <v>0</v>
      </c>
      <c r="E59">
        <f t="shared" si="1"/>
        <v>0</v>
      </c>
      <c r="F59">
        <f t="shared" si="2"/>
        <v>0</v>
      </c>
    </row>
    <row r="60" spans="1:6" hidden="1" x14ac:dyDescent="0.75">
      <c r="A60" s="52" t="s">
        <v>13987</v>
      </c>
      <c r="B60" s="9"/>
      <c r="C60" s="9">
        <f>VLOOKUP($A60,'2018PSP_at_Mar2019'!$A$5:$B$73,2,0)</f>
        <v>0</v>
      </c>
      <c r="D60" s="9">
        <f>VLOOKUP($A60,'2018PSP_at_Mar2019'!$A$5:$B$73,2,0)</f>
        <v>0</v>
      </c>
      <c r="E60">
        <f t="shared" si="1"/>
        <v>0</v>
      </c>
      <c r="F60">
        <f t="shared" si="2"/>
        <v>0</v>
      </c>
    </row>
    <row r="61" spans="1:6" hidden="1" x14ac:dyDescent="0.75">
      <c r="A61" s="52" t="s">
        <v>13988</v>
      </c>
      <c r="B61" s="9"/>
      <c r="C61" s="9">
        <f>VLOOKUP($A61,'2018PSP_at_Mar2019'!$A$5:$B$73,2,0)</f>
        <v>0</v>
      </c>
      <c r="D61" s="9">
        <f>VLOOKUP($A61,'2018PSP_at_Mar2019'!$A$5:$B$73,2,0)</f>
        <v>0</v>
      </c>
      <c r="E61">
        <f t="shared" si="1"/>
        <v>0</v>
      </c>
      <c r="F61">
        <f t="shared" si="2"/>
        <v>0</v>
      </c>
    </row>
    <row r="62" spans="1:6" hidden="1" x14ac:dyDescent="0.75">
      <c r="A62" s="52" t="s">
        <v>13989</v>
      </c>
      <c r="B62" s="9"/>
      <c r="C62" s="9">
        <f>VLOOKUP($A62,'2018PSP_at_Mar2019'!$A$5:$B$73,2,0)</f>
        <v>0</v>
      </c>
      <c r="D62" s="9">
        <f>VLOOKUP($A62,'2018PSP_at_Mar2019'!$A$5:$B$73,2,0)</f>
        <v>0</v>
      </c>
      <c r="E62">
        <f t="shared" si="1"/>
        <v>0</v>
      </c>
      <c r="F62">
        <f t="shared" si="2"/>
        <v>0</v>
      </c>
    </row>
    <row r="63" spans="1:6" hidden="1" x14ac:dyDescent="0.75">
      <c r="A63" s="52" t="s">
        <v>13990</v>
      </c>
      <c r="B63" s="9"/>
      <c r="C63" s="9">
        <f>VLOOKUP($A63,'2018PSP_at_Mar2019'!$A$5:$B$73,2,0)</f>
        <v>0</v>
      </c>
      <c r="D63" s="9">
        <f>VLOOKUP($A63,'2018PSP_at_Mar2019'!$A$5:$B$73,2,0)</f>
        <v>0</v>
      </c>
      <c r="E63">
        <f t="shared" si="1"/>
        <v>0</v>
      </c>
      <c r="F63">
        <f t="shared" si="2"/>
        <v>0</v>
      </c>
    </row>
    <row r="64" spans="1:6" hidden="1" x14ac:dyDescent="0.75">
      <c r="A64" s="52" t="s">
        <v>13991</v>
      </c>
      <c r="B64" s="9"/>
      <c r="C64" s="9">
        <f>VLOOKUP($A64,'2018PSP_at_Mar2019'!$A$5:$B$73,2,0)</f>
        <v>0</v>
      </c>
      <c r="D64" s="9">
        <f>VLOOKUP($A64,'2018PSP_at_Mar2019'!$A$5:$B$73,2,0)</f>
        <v>0</v>
      </c>
      <c r="E64">
        <f t="shared" si="1"/>
        <v>0</v>
      </c>
      <c r="F64">
        <f t="shared" si="2"/>
        <v>0</v>
      </c>
    </row>
    <row r="65" spans="1:6" hidden="1" x14ac:dyDescent="0.75">
      <c r="A65" s="52" t="s">
        <v>13992</v>
      </c>
      <c r="B65" s="9"/>
      <c r="C65" s="9">
        <f>VLOOKUP($A65,'2018PSP_at_Mar2019'!$A$5:$B$73,2,0)</f>
        <v>0</v>
      </c>
      <c r="D65" s="9">
        <f>VLOOKUP($A65,'2018PSP_at_Mar2019'!$A$5:$B$73,2,0)</f>
        <v>0</v>
      </c>
      <c r="E65">
        <f t="shared" si="1"/>
        <v>0</v>
      </c>
      <c r="F65">
        <f t="shared" si="2"/>
        <v>0</v>
      </c>
    </row>
    <row r="66" spans="1:6" hidden="1" x14ac:dyDescent="0.75">
      <c r="A66" s="52" t="s">
        <v>13993</v>
      </c>
      <c r="B66" s="9"/>
      <c r="C66" s="9">
        <f>VLOOKUP($A66,'2018PSP_at_Mar2019'!$A$5:$B$73,2,0)</f>
        <v>0</v>
      </c>
      <c r="D66" s="9">
        <f>VLOOKUP($A66,'2018PSP_at_Mar2019'!$A$5:$B$73,2,0)</f>
        <v>0</v>
      </c>
      <c r="E66">
        <f t="shared" si="1"/>
        <v>0</v>
      </c>
      <c r="F66">
        <f t="shared" si="2"/>
        <v>0</v>
      </c>
    </row>
    <row r="67" spans="1:6" hidden="1" x14ac:dyDescent="0.75">
      <c r="A67" s="52" t="s">
        <v>13994</v>
      </c>
      <c r="B67" s="9"/>
      <c r="C67" s="9">
        <f>VLOOKUP($A67,'2018PSP_at_Mar2019'!$A$5:$B$73,2,0)</f>
        <v>0</v>
      </c>
      <c r="D67" s="9">
        <f>VLOOKUP($A67,'2018PSP_at_Mar2019'!$A$5:$B$73,2,0)</f>
        <v>0</v>
      </c>
      <c r="E67">
        <f t="shared" si="1"/>
        <v>0</v>
      </c>
      <c r="F67">
        <f t="shared" si="2"/>
        <v>0</v>
      </c>
    </row>
    <row r="68" spans="1:6" x14ac:dyDescent="0.75">
      <c r="A68" s="70" t="s">
        <v>14021</v>
      </c>
      <c r="B68" s="71">
        <f>SUM(B3:B67)</f>
        <v>1427.37</v>
      </c>
      <c r="C68" s="71">
        <f>SUM(C3:C67)</f>
        <v>8718</v>
      </c>
      <c r="D68" s="71">
        <f>SUM(D3:D67)</f>
        <v>8108.09</v>
      </c>
      <c r="E68">
        <f t="shared" ref="E68:E69" si="3">IF(SUM(B68:D68)&lt;&gt;0,1,0)</f>
        <v>1</v>
      </c>
      <c r="F68" s="81">
        <f>SUMIF(F3:F67,1,B3:B67)</f>
        <v>801.36</v>
      </c>
    </row>
    <row r="69" spans="1:6" x14ac:dyDescent="0.75">
      <c r="D69" s="62">
        <f>D68-C68</f>
        <v>-609.90999999999985</v>
      </c>
      <c r="E69">
        <f t="shared" si="3"/>
        <v>1</v>
      </c>
    </row>
  </sheetData>
  <autoFilter ref="A2:F69" xr:uid="{5652E7AF-E42F-4254-B959-51140A2857F7}">
    <filterColumn colId="4">
      <filters>
        <filter val="1"/>
      </filters>
    </filterColumn>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T72"/>
  <sheetViews>
    <sheetView zoomScale="70" zoomScaleNormal="70" workbookViewId="0">
      <selection activeCell="N22" sqref="N22"/>
    </sheetView>
  </sheetViews>
  <sheetFormatPr defaultRowHeight="14.75" x14ac:dyDescent="0.75"/>
  <cols>
    <col min="1" max="1" width="30.40625" bestFit="1" customWidth="1"/>
    <col min="2" max="2" width="14.7265625" bestFit="1" customWidth="1"/>
    <col min="8" max="8" width="10.26953125" customWidth="1"/>
  </cols>
  <sheetData>
    <row r="1" spans="1:20" x14ac:dyDescent="0.75">
      <c r="A1" t="s">
        <v>14005</v>
      </c>
      <c r="C1" t="s">
        <v>14006</v>
      </c>
      <c r="I1" s="7" t="s">
        <v>14019</v>
      </c>
      <c r="J1" s="7" t="s">
        <v>14020</v>
      </c>
      <c r="K1" s="7"/>
      <c r="L1" s="7"/>
      <c r="M1" s="7"/>
      <c r="N1" s="7"/>
      <c r="O1" s="7"/>
      <c r="P1" s="7"/>
      <c r="Q1" s="7"/>
      <c r="R1" s="7"/>
      <c r="S1" s="7"/>
      <c r="T1" s="7"/>
    </row>
    <row r="2" spans="1:20" x14ac:dyDescent="0.75">
      <c r="A2" t="s">
        <v>14007</v>
      </c>
      <c r="C2" t="s">
        <v>14006</v>
      </c>
    </row>
    <row r="3" spans="1:20" x14ac:dyDescent="0.75">
      <c r="A3" t="s">
        <v>14008</v>
      </c>
    </row>
    <row r="4" spans="1:20" x14ac:dyDescent="0.75">
      <c r="A4" s="53"/>
      <c r="B4" s="54" t="s">
        <v>14009</v>
      </c>
      <c r="C4" s="53"/>
      <c r="E4" s="55">
        <v>2018</v>
      </c>
    </row>
    <row r="5" spans="1:20" ht="54.25" x14ac:dyDescent="0.75">
      <c r="A5" s="56" t="s">
        <v>13939</v>
      </c>
      <c r="B5" s="54" t="s">
        <v>14010</v>
      </c>
      <c r="C5" s="54" t="s">
        <v>14011</v>
      </c>
      <c r="E5" s="58" t="s">
        <v>14014</v>
      </c>
      <c r="F5" s="54" t="s">
        <v>14011</v>
      </c>
      <c r="G5" s="57" t="s">
        <v>14012</v>
      </c>
      <c r="H5" s="57" t="s">
        <v>14013</v>
      </c>
    </row>
    <row r="6" spans="1:20" x14ac:dyDescent="0.75">
      <c r="A6" s="59" t="s">
        <v>13940</v>
      </c>
      <c r="B6" s="60">
        <v>0</v>
      </c>
      <c r="C6" s="61">
        <v>0</v>
      </c>
      <c r="E6" s="62">
        <v>0</v>
      </c>
      <c r="F6" s="63">
        <v>0</v>
      </c>
      <c r="G6" s="53">
        <v>0</v>
      </c>
      <c r="H6" s="53">
        <v>1</v>
      </c>
    </row>
    <row r="7" spans="1:20" x14ac:dyDescent="0.75">
      <c r="A7" s="59" t="s">
        <v>13937</v>
      </c>
      <c r="B7" s="64">
        <v>1276</v>
      </c>
      <c r="C7" s="61">
        <v>-1</v>
      </c>
      <c r="D7" t="s">
        <v>14015</v>
      </c>
      <c r="E7" s="62">
        <v>1276</v>
      </c>
      <c r="F7" s="63">
        <v>0</v>
      </c>
      <c r="G7" s="53">
        <v>0</v>
      </c>
      <c r="H7" s="53">
        <v>1</v>
      </c>
    </row>
    <row r="8" spans="1:20" x14ac:dyDescent="0.75">
      <c r="A8" s="59" t="s">
        <v>13941</v>
      </c>
      <c r="B8" s="60">
        <v>0</v>
      </c>
      <c r="C8" s="61">
        <v>0</v>
      </c>
      <c r="D8" t="s">
        <v>14018</v>
      </c>
      <c r="E8" s="62">
        <v>0</v>
      </c>
      <c r="F8" s="63">
        <v>0</v>
      </c>
      <c r="G8" s="53">
        <v>0</v>
      </c>
      <c r="H8" s="53">
        <v>1</v>
      </c>
    </row>
    <row r="9" spans="1:20" x14ac:dyDescent="0.75">
      <c r="A9" s="59" t="s">
        <v>13942</v>
      </c>
      <c r="B9" s="64">
        <v>424</v>
      </c>
      <c r="C9" s="61">
        <v>-1</v>
      </c>
      <c r="D9" t="s">
        <v>14018</v>
      </c>
      <c r="E9" s="62">
        <v>424</v>
      </c>
      <c r="F9" s="63">
        <v>0</v>
      </c>
      <c r="G9" s="53">
        <v>0</v>
      </c>
      <c r="H9" s="53">
        <v>1</v>
      </c>
    </row>
    <row r="10" spans="1:20" x14ac:dyDescent="0.75">
      <c r="A10" s="59" t="s">
        <v>13943</v>
      </c>
      <c r="B10" s="60">
        <v>0</v>
      </c>
      <c r="C10" s="61">
        <v>0</v>
      </c>
      <c r="D10" t="s">
        <v>14018</v>
      </c>
      <c r="E10" s="62">
        <v>0</v>
      </c>
      <c r="F10" s="63">
        <v>0</v>
      </c>
      <c r="G10" s="53">
        <v>0</v>
      </c>
      <c r="H10" s="53">
        <v>1</v>
      </c>
    </row>
    <row r="11" spans="1:20" x14ac:dyDescent="0.75">
      <c r="A11" s="59" t="s">
        <v>13944</v>
      </c>
      <c r="B11" s="60">
        <v>0</v>
      </c>
      <c r="C11" s="61">
        <v>0</v>
      </c>
      <c r="D11" t="s">
        <v>14018</v>
      </c>
      <c r="E11" s="62">
        <v>0</v>
      </c>
      <c r="F11" s="63">
        <v>0</v>
      </c>
      <c r="G11" s="53">
        <v>0</v>
      </c>
      <c r="H11" s="53">
        <v>1</v>
      </c>
    </row>
    <row r="12" spans="1:20" x14ac:dyDescent="0.75">
      <c r="A12" s="59" t="s">
        <v>13945</v>
      </c>
      <c r="B12" s="60">
        <v>0</v>
      </c>
      <c r="C12" s="61">
        <v>0</v>
      </c>
      <c r="D12" t="s">
        <v>14018</v>
      </c>
      <c r="E12" s="62">
        <v>0</v>
      </c>
      <c r="F12" s="63">
        <v>0</v>
      </c>
      <c r="G12" s="53">
        <v>0</v>
      </c>
      <c r="H12" s="53">
        <v>1</v>
      </c>
    </row>
    <row r="13" spans="1:20" x14ac:dyDescent="0.75">
      <c r="A13" s="59" t="s">
        <v>13946</v>
      </c>
      <c r="B13" s="60">
        <v>0</v>
      </c>
      <c r="C13" s="61">
        <v>0</v>
      </c>
      <c r="D13" t="s">
        <v>14018</v>
      </c>
      <c r="E13" s="62">
        <v>0</v>
      </c>
      <c r="F13" s="63">
        <v>0</v>
      </c>
      <c r="G13" s="53">
        <v>0</v>
      </c>
      <c r="H13" s="53">
        <v>1</v>
      </c>
    </row>
    <row r="14" spans="1:20" x14ac:dyDescent="0.75">
      <c r="A14" s="59" t="s">
        <v>13947</v>
      </c>
      <c r="B14" s="60">
        <v>0</v>
      </c>
      <c r="C14" s="61">
        <v>0</v>
      </c>
      <c r="D14" t="s">
        <v>14018</v>
      </c>
      <c r="E14" s="62">
        <v>0</v>
      </c>
      <c r="F14" s="63">
        <v>0</v>
      </c>
      <c r="G14" s="53">
        <v>0</v>
      </c>
      <c r="H14" s="53">
        <v>1</v>
      </c>
    </row>
    <row r="15" spans="1:20" x14ac:dyDescent="0.75">
      <c r="A15" s="59" t="s">
        <v>13932</v>
      </c>
      <c r="B15" s="64">
        <v>160</v>
      </c>
      <c r="C15" s="61">
        <v>0.79374999999999996</v>
      </c>
      <c r="D15" t="s">
        <v>14018</v>
      </c>
      <c r="E15" s="62">
        <v>160</v>
      </c>
      <c r="F15" s="63">
        <v>0</v>
      </c>
      <c r="G15" s="53">
        <v>0</v>
      </c>
      <c r="H15" s="53">
        <v>1</v>
      </c>
    </row>
    <row r="16" spans="1:20" x14ac:dyDescent="0.75">
      <c r="A16" s="59" t="s">
        <v>13948</v>
      </c>
      <c r="B16" s="60">
        <v>0</v>
      </c>
      <c r="C16" s="61">
        <v>0</v>
      </c>
      <c r="D16" t="s">
        <v>14018</v>
      </c>
      <c r="E16" s="62">
        <v>0</v>
      </c>
      <c r="F16" s="63">
        <v>0</v>
      </c>
      <c r="G16" s="53">
        <v>0</v>
      </c>
      <c r="H16" s="53">
        <v>1</v>
      </c>
    </row>
    <row r="17" spans="1:8" x14ac:dyDescent="0.75">
      <c r="A17" s="59" t="s">
        <v>13931</v>
      </c>
      <c r="B17" s="64">
        <v>146</v>
      </c>
      <c r="C17" s="61">
        <v>0.18493150684931506</v>
      </c>
      <c r="D17" t="s">
        <v>14018</v>
      </c>
      <c r="E17" s="62">
        <v>146</v>
      </c>
      <c r="F17" s="63">
        <v>0</v>
      </c>
      <c r="G17" s="53">
        <v>0</v>
      </c>
      <c r="H17" s="53">
        <v>1</v>
      </c>
    </row>
    <row r="18" spans="1:8" x14ac:dyDescent="0.75">
      <c r="A18" s="59" t="s">
        <v>13949</v>
      </c>
      <c r="B18" s="60">
        <v>0</v>
      </c>
      <c r="C18" s="61">
        <v>0</v>
      </c>
      <c r="D18" t="s">
        <v>14018</v>
      </c>
      <c r="E18" s="62">
        <v>0</v>
      </c>
      <c r="F18" s="63">
        <v>0</v>
      </c>
      <c r="G18" s="53">
        <v>0</v>
      </c>
      <c r="H18" s="53">
        <v>1</v>
      </c>
    </row>
    <row r="19" spans="1:8" x14ac:dyDescent="0.75">
      <c r="A19" s="59" t="s">
        <v>13950</v>
      </c>
      <c r="B19" s="60">
        <v>0</v>
      </c>
      <c r="C19" s="61">
        <v>0</v>
      </c>
      <c r="D19" t="s">
        <v>14018</v>
      </c>
      <c r="E19" s="62">
        <v>0</v>
      </c>
      <c r="F19" s="63">
        <v>0</v>
      </c>
      <c r="G19" s="53">
        <v>0</v>
      </c>
      <c r="H19" s="53">
        <v>1</v>
      </c>
    </row>
    <row r="20" spans="1:8" x14ac:dyDescent="0.75">
      <c r="A20" s="59" t="s">
        <v>13951</v>
      </c>
      <c r="B20" s="60">
        <v>0</v>
      </c>
      <c r="C20" s="61">
        <v>2140.62</v>
      </c>
      <c r="D20" t="s">
        <v>14015</v>
      </c>
      <c r="E20" s="62">
        <v>0</v>
      </c>
      <c r="F20" s="63">
        <v>0</v>
      </c>
      <c r="G20" s="53">
        <v>0</v>
      </c>
      <c r="H20" s="53">
        <v>1</v>
      </c>
    </row>
    <row r="21" spans="1:8" x14ac:dyDescent="0.75">
      <c r="A21" s="59" t="s">
        <v>13952</v>
      </c>
      <c r="B21" s="60">
        <v>0</v>
      </c>
      <c r="C21" s="61">
        <v>0</v>
      </c>
      <c r="D21" t="s">
        <v>14018</v>
      </c>
      <c r="E21" s="62">
        <v>0</v>
      </c>
      <c r="F21" s="63">
        <v>0</v>
      </c>
      <c r="G21" s="53">
        <v>0</v>
      </c>
      <c r="H21" s="53">
        <v>1</v>
      </c>
    </row>
    <row r="22" spans="1:8" x14ac:dyDescent="0.75">
      <c r="A22" s="59" t="s">
        <v>13953</v>
      </c>
      <c r="B22" s="60">
        <v>0</v>
      </c>
      <c r="C22" s="61">
        <v>0</v>
      </c>
      <c r="D22" t="s">
        <v>14018</v>
      </c>
      <c r="E22" s="62">
        <v>0</v>
      </c>
      <c r="F22" s="63">
        <v>0</v>
      </c>
      <c r="G22" s="53">
        <v>0</v>
      </c>
      <c r="H22" s="53">
        <v>1</v>
      </c>
    </row>
    <row r="23" spans="1:8" x14ac:dyDescent="0.75">
      <c r="A23" s="59" t="s">
        <v>13954</v>
      </c>
      <c r="B23" s="60">
        <v>0</v>
      </c>
      <c r="C23" s="61">
        <v>34</v>
      </c>
      <c r="D23" t="s">
        <v>14018</v>
      </c>
      <c r="E23" s="62">
        <v>0</v>
      </c>
      <c r="F23" s="63">
        <v>0</v>
      </c>
      <c r="G23" s="53">
        <v>0</v>
      </c>
      <c r="H23" s="53">
        <v>1</v>
      </c>
    </row>
    <row r="24" spans="1:8" x14ac:dyDescent="0.75">
      <c r="A24" s="59" t="s">
        <v>13935</v>
      </c>
      <c r="B24" s="64">
        <v>577</v>
      </c>
      <c r="C24" s="61">
        <v>-0.83188908145580587</v>
      </c>
      <c r="D24" t="s">
        <v>14018</v>
      </c>
      <c r="E24" s="62">
        <v>577</v>
      </c>
      <c r="F24" s="63">
        <v>0</v>
      </c>
      <c r="G24" s="53">
        <v>0</v>
      </c>
      <c r="H24" s="53">
        <v>1</v>
      </c>
    </row>
    <row r="25" spans="1:8" x14ac:dyDescent="0.75">
      <c r="A25" s="59" t="s">
        <v>13955</v>
      </c>
      <c r="B25" s="60">
        <v>0</v>
      </c>
      <c r="C25" s="61">
        <v>0</v>
      </c>
      <c r="D25" t="s">
        <v>14018</v>
      </c>
      <c r="E25" s="62">
        <v>0</v>
      </c>
      <c r="F25" s="63">
        <v>0</v>
      </c>
      <c r="G25" s="53">
        <v>0</v>
      </c>
      <c r="H25" s="53">
        <v>1</v>
      </c>
    </row>
    <row r="26" spans="1:8" x14ac:dyDescent="0.75">
      <c r="A26" s="59" t="s">
        <v>13956</v>
      </c>
      <c r="B26" s="60">
        <v>0</v>
      </c>
      <c r="C26" s="61">
        <v>60</v>
      </c>
      <c r="D26" t="s">
        <v>14018</v>
      </c>
      <c r="E26" s="62">
        <v>0</v>
      </c>
      <c r="F26" s="63">
        <v>0</v>
      </c>
      <c r="G26" s="53">
        <v>0</v>
      </c>
      <c r="H26" s="53">
        <v>1</v>
      </c>
    </row>
    <row r="27" spans="1:8" x14ac:dyDescent="0.75">
      <c r="A27" s="59" t="s">
        <v>13957</v>
      </c>
      <c r="B27" s="60">
        <v>0</v>
      </c>
      <c r="C27" s="61">
        <v>860.4</v>
      </c>
      <c r="D27" t="s">
        <v>14018</v>
      </c>
      <c r="E27" s="62">
        <v>0</v>
      </c>
      <c r="F27" s="63">
        <v>0</v>
      </c>
      <c r="G27" s="53">
        <v>0</v>
      </c>
      <c r="H27" s="53">
        <v>1</v>
      </c>
    </row>
    <row r="28" spans="1:8" x14ac:dyDescent="0.75">
      <c r="A28" s="59" t="s">
        <v>13958</v>
      </c>
      <c r="B28" s="60">
        <v>0</v>
      </c>
      <c r="C28" s="61">
        <v>0</v>
      </c>
      <c r="D28" t="s">
        <v>14018</v>
      </c>
      <c r="E28" s="62">
        <v>0</v>
      </c>
      <c r="F28" s="63">
        <v>0</v>
      </c>
      <c r="G28" s="53">
        <v>0</v>
      </c>
      <c r="H28" s="53">
        <v>1</v>
      </c>
    </row>
    <row r="29" spans="1:8" x14ac:dyDescent="0.75">
      <c r="A29" s="59" t="s">
        <v>13959</v>
      </c>
      <c r="B29" s="60">
        <v>0</v>
      </c>
      <c r="C29" s="61">
        <v>300</v>
      </c>
      <c r="D29" t="s">
        <v>14018</v>
      </c>
      <c r="E29" s="62">
        <v>0</v>
      </c>
      <c r="F29" s="63">
        <v>0</v>
      </c>
      <c r="G29" s="53">
        <v>0</v>
      </c>
      <c r="H29" s="53">
        <v>1</v>
      </c>
    </row>
    <row r="30" spans="1:8" x14ac:dyDescent="0.75">
      <c r="A30" s="59" t="s">
        <v>13960</v>
      </c>
      <c r="B30" s="60">
        <v>0</v>
      </c>
      <c r="C30" s="61">
        <v>0</v>
      </c>
      <c r="D30" t="s">
        <v>14018</v>
      </c>
      <c r="E30" s="62">
        <v>0</v>
      </c>
      <c r="F30" s="63">
        <v>0</v>
      </c>
      <c r="G30" s="53">
        <v>0</v>
      </c>
      <c r="H30" s="53">
        <v>1</v>
      </c>
    </row>
    <row r="31" spans="1:8" x14ac:dyDescent="0.75">
      <c r="A31" s="59" t="s">
        <v>13961</v>
      </c>
      <c r="B31" s="60">
        <v>0</v>
      </c>
      <c r="C31" s="61">
        <v>865.9</v>
      </c>
      <c r="D31" t="s">
        <v>14018</v>
      </c>
      <c r="E31" s="62">
        <v>0</v>
      </c>
      <c r="F31" s="63">
        <v>0</v>
      </c>
      <c r="G31" s="53">
        <v>0</v>
      </c>
      <c r="H31" s="53">
        <v>1</v>
      </c>
    </row>
    <row r="32" spans="1:8" x14ac:dyDescent="0.75">
      <c r="A32" s="59" t="s">
        <v>13962</v>
      </c>
      <c r="B32" s="60">
        <v>0</v>
      </c>
      <c r="C32" s="61">
        <v>0</v>
      </c>
      <c r="D32" t="s">
        <v>14018</v>
      </c>
      <c r="E32" s="62">
        <v>0</v>
      </c>
      <c r="F32" s="63">
        <v>0</v>
      </c>
      <c r="G32" s="53">
        <v>0</v>
      </c>
      <c r="H32" s="53">
        <v>1</v>
      </c>
    </row>
    <row r="33" spans="1:8" x14ac:dyDescent="0.75">
      <c r="A33" s="59" t="s">
        <v>13936</v>
      </c>
      <c r="B33" s="64">
        <v>1320</v>
      </c>
      <c r="C33" s="61">
        <v>1.3385757575757575</v>
      </c>
      <c r="D33" t="s">
        <v>14015</v>
      </c>
      <c r="E33" s="62">
        <v>1320</v>
      </c>
      <c r="F33" s="63">
        <v>0</v>
      </c>
      <c r="G33" s="53">
        <v>0</v>
      </c>
      <c r="H33" s="53">
        <v>1</v>
      </c>
    </row>
    <row r="34" spans="1:8" x14ac:dyDescent="0.75">
      <c r="A34" s="65" t="s">
        <v>14016</v>
      </c>
      <c r="B34" s="64">
        <v>42</v>
      </c>
      <c r="C34" s="61">
        <v>-1</v>
      </c>
      <c r="E34" s="62">
        <v>42</v>
      </c>
      <c r="F34" s="63">
        <v>0</v>
      </c>
      <c r="G34" s="53">
        <v>0</v>
      </c>
      <c r="H34" s="53">
        <v>1</v>
      </c>
    </row>
    <row r="35" spans="1:8" x14ac:dyDescent="0.75">
      <c r="A35" s="59" t="s">
        <v>13963</v>
      </c>
      <c r="B35" s="60">
        <v>0</v>
      </c>
      <c r="C35" s="61">
        <v>0</v>
      </c>
      <c r="D35" t="s">
        <v>14018</v>
      </c>
      <c r="E35" s="62">
        <v>0</v>
      </c>
      <c r="F35" s="63">
        <v>0</v>
      </c>
      <c r="G35" s="53">
        <v>0</v>
      </c>
      <c r="H35" s="53">
        <v>1</v>
      </c>
    </row>
    <row r="36" spans="1:8" x14ac:dyDescent="0.75">
      <c r="A36" s="59" t="s">
        <v>13964</v>
      </c>
      <c r="B36" s="60">
        <v>0</v>
      </c>
      <c r="C36" s="61">
        <v>0</v>
      </c>
      <c r="D36" t="s">
        <v>14018</v>
      </c>
      <c r="E36" s="62">
        <v>0</v>
      </c>
      <c r="F36" s="63">
        <v>0</v>
      </c>
      <c r="G36" s="53">
        <v>0</v>
      </c>
      <c r="H36" s="53">
        <v>1</v>
      </c>
    </row>
    <row r="37" spans="1:8" x14ac:dyDescent="0.75">
      <c r="A37" s="59" t="s">
        <v>13965</v>
      </c>
      <c r="B37" s="60">
        <v>0</v>
      </c>
      <c r="C37" s="61">
        <v>0</v>
      </c>
      <c r="D37" t="s">
        <v>14018</v>
      </c>
      <c r="E37" s="62">
        <v>0</v>
      </c>
      <c r="F37" s="63">
        <v>0</v>
      </c>
      <c r="G37" s="53">
        <v>0</v>
      </c>
      <c r="H37" s="53">
        <v>1</v>
      </c>
    </row>
    <row r="38" spans="1:8" x14ac:dyDescent="0.75">
      <c r="A38" s="59" t="s">
        <v>13966</v>
      </c>
      <c r="B38" s="60">
        <v>0</v>
      </c>
      <c r="C38" s="61">
        <v>0</v>
      </c>
      <c r="D38" t="s">
        <v>14018</v>
      </c>
      <c r="E38" s="62">
        <v>0</v>
      </c>
      <c r="F38" s="63">
        <v>0</v>
      </c>
      <c r="G38" s="53">
        <v>0</v>
      </c>
      <c r="H38" s="53">
        <v>1</v>
      </c>
    </row>
    <row r="39" spans="1:8" x14ac:dyDescent="0.75">
      <c r="A39" s="59" t="s">
        <v>13967</v>
      </c>
      <c r="B39" s="60">
        <v>0</v>
      </c>
      <c r="C39" s="61">
        <v>0</v>
      </c>
      <c r="D39" t="s">
        <v>14018</v>
      </c>
      <c r="E39" s="62">
        <v>0</v>
      </c>
      <c r="F39" s="63">
        <v>0</v>
      </c>
      <c r="G39" s="53">
        <v>0</v>
      </c>
      <c r="H39" s="53">
        <v>1</v>
      </c>
    </row>
    <row r="40" spans="1:8" x14ac:dyDescent="0.75">
      <c r="A40" s="59" t="s">
        <v>13968</v>
      </c>
      <c r="B40" s="60">
        <v>0</v>
      </c>
      <c r="C40" s="61">
        <v>0</v>
      </c>
      <c r="D40" t="s">
        <v>14018</v>
      </c>
      <c r="E40" s="62">
        <v>0</v>
      </c>
      <c r="F40" s="63">
        <v>0</v>
      </c>
      <c r="G40" s="53">
        <v>0</v>
      </c>
      <c r="H40" s="53">
        <v>1</v>
      </c>
    </row>
    <row r="41" spans="1:8" x14ac:dyDescent="0.75">
      <c r="A41" s="59" t="s">
        <v>13969</v>
      </c>
      <c r="B41" s="60">
        <v>0</v>
      </c>
      <c r="C41" s="61">
        <v>0</v>
      </c>
      <c r="D41" t="s">
        <v>14018</v>
      </c>
      <c r="E41" s="62">
        <v>0</v>
      </c>
      <c r="F41" s="63">
        <v>0</v>
      </c>
      <c r="G41" s="53">
        <v>0</v>
      </c>
      <c r="H41" s="53">
        <v>1</v>
      </c>
    </row>
    <row r="42" spans="1:8" x14ac:dyDescent="0.75">
      <c r="A42" s="59" t="s">
        <v>13930</v>
      </c>
      <c r="B42" s="64">
        <v>643</v>
      </c>
      <c r="C42" s="61">
        <v>-0.15707620528771385</v>
      </c>
      <c r="D42" t="s">
        <v>14018</v>
      </c>
      <c r="E42" s="62">
        <v>643</v>
      </c>
      <c r="F42" s="63">
        <v>0</v>
      </c>
      <c r="G42" s="53">
        <v>0</v>
      </c>
      <c r="H42" s="53">
        <v>1</v>
      </c>
    </row>
    <row r="43" spans="1:8" x14ac:dyDescent="0.75">
      <c r="A43" s="59" t="s">
        <v>13970</v>
      </c>
      <c r="B43" s="60">
        <v>0</v>
      </c>
      <c r="C43" s="61">
        <v>0</v>
      </c>
      <c r="D43" t="s">
        <v>14018</v>
      </c>
      <c r="E43" s="62">
        <v>0</v>
      </c>
      <c r="F43" s="63">
        <v>0</v>
      </c>
      <c r="G43" s="53">
        <v>0</v>
      </c>
      <c r="H43" s="53">
        <v>1</v>
      </c>
    </row>
    <row r="44" spans="1:8" x14ac:dyDescent="0.75">
      <c r="A44" s="59" t="s">
        <v>13971</v>
      </c>
      <c r="B44" s="60">
        <v>0</v>
      </c>
      <c r="C44" s="61">
        <v>0</v>
      </c>
      <c r="D44" t="s">
        <v>14018</v>
      </c>
      <c r="E44" s="62">
        <v>0</v>
      </c>
      <c r="F44" s="63">
        <v>0</v>
      </c>
      <c r="G44" s="53">
        <v>0</v>
      </c>
      <c r="H44" s="53">
        <v>1</v>
      </c>
    </row>
    <row r="45" spans="1:8" x14ac:dyDescent="0.75">
      <c r="A45" s="59" t="s">
        <v>13938</v>
      </c>
      <c r="B45" s="64">
        <v>3006</v>
      </c>
      <c r="C45" s="61">
        <v>-1</v>
      </c>
      <c r="D45" t="s">
        <v>14015</v>
      </c>
      <c r="E45" s="62">
        <v>3006</v>
      </c>
      <c r="F45" s="63">
        <v>0</v>
      </c>
      <c r="G45" s="53">
        <v>0</v>
      </c>
      <c r="H45" s="53">
        <v>1</v>
      </c>
    </row>
    <row r="46" spans="1:8" x14ac:dyDescent="0.75">
      <c r="A46" s="59" t="s">
        <v>13972</v>
      </c>
      <c r="B46" s="60">
        <v>0</v>
      </c>
      <c r="C46" s="61">
        <v>0</v>
      </c>
      <c r="D46" t="s">
        <v>14018</v>
      </c>
      <c r="E46" s="62">
        <v>0</v>
      </c>
      <c r="F46" s="63">
        <v>0</v>
      </c>
      <c r="G46" s="53">
        <v>0</v>
      </c>
      <c r="H46" s="53">
        <v>1</v>
      </c>
    </row>
    <row r="47" spans="1:8" x14ac:dyDescent="0.75">
      <c r="A47" s="59" t="s">
        <v>13973</v>
      </c>
      <c r="B47" s="60">
        <v>0</v>
      </c>
      <c r="C47" s="61">
        <v>0</v>
      </c>
      <c r="D47" t="s">
        <v>14018</v>
      </c>
      <c r="E47" s="62">
        <v>0</v>
      </c>
      <c r="F47" s="63">
        <v>0</v>
      </c>
      <c r="G47" s="53">
        <v>0</v>
      </c>
      <c r="H47" s="53">
        <v>1</v>
      </c>
    </row>
    <row r="48" spans="1:8" x14ac:dyDescent="0.75">
      <c r="A48" s="59" t="s">
        <v>13933</v>
      </c>
      <c r="B48" s="64">
        <v>1013</v>
      </c>
      <c r="C48" s="61">
        <v>2.7522211253701876</v>
      </c>
      <c r="D48" t="s">
        <v>14015</v>
      </c>
      <c r="E48" s="62">
        <v>1013</v>
      </c>
      <c r="F48" s="63">
        <v>0</v>
      </c>
      <c r="G48" s="53">
        <v>0</v>
      </c>
      <c r="H48" s="53">
        <v>1</v>
      </c>
    </row>
    <row r="49" spans="1:8" x14ac:dyDescent="0.75">
      <c r="A49" s="59" t="s">
        <v>13974</v>
      </c>
      <c r="B49" s="60">
        <v>0</v>
      </c>
      <c r="C49" s="61">
        <v>1488</v>
      </c>
      <c r="D49" t="s">
        <v>14015</v>
      </c>
      <c r="E49" s="62">
        <v>0</v>
      </c>
      <c r="F49" s="63">
        <v>0</v>
      </c>
      <c r="G49" s="53">
        <v>0</v>
      </c>
      <c r="H49" s="53">
        <v>1</v>
      </c>
    </row>
    <row r="50" spans="1:8" x14ac:dyDescent="0.75">
      <c r="A50" s="59" t="s">
        <v>13934</v>
      </c>
      <c r="B50" s="64">
        <v>153</v>
      </c>
      <c r="C50" s="61">
        <v>0.79738562091503273</v>
      </c>
      <c r="D50" t="s">
        <v>14018</v>
      </c>
      <c r="E50" s="62">
        <v>153</v>
      </c>
      <c r="F50" s="63">
        <v>0</v>
      </c>
      <c r="G50" s="53">
        <v>0</v>
      </c>
      <c r="H50" s="53">
        <v>1</v>
      </c>
    </row>
    <row r="51" spans="1:8" x14ac:dyDescent="0.75">
      <c r="A51" s="59" t="s">
        <v>13975</v>
      </c>
      <c r="B51" s="60">
        <v>0</v>
      </c>
      <c r="C51" s="61">
        <v>0</v>
      </c>
      <c r="D51" t="s">
        <v>14018</v>
      </c>
      <c r="E51" s="62">
        <v>0</v>
      </c>
      <c r="F51" s="63">
        <v>0</v>
      </c>
      <c r="G51" s="53">
        <v>0</v>
      </c>
      <c r="H51" s="53">
        <v>1</v>
      </c>
    </row>
    <row r="52" spans="1:8" x14ac:dyDescent="0.75">
      <c r="A52" s="59" t="s">
        <v>13976</v>
      </c>
      <c r="B52" s="60">
        <v>0</v>
      </c>
      <c r="C52" s="61">
        <v>0</v>
      </c>
      <c r="D52" t="s">
        <v>14018</v>
      </c>
      <c r="E52" s="62">
        <v>0</v>
      </c>
      <c r="F52" s="63">
        <v>0</v>
      </c>
      <c r="G52" s="53">
        <v>0</v>
      </c>
      <c r="H52" s="53">
        <v>1</v>
      </c>
    </row>
    <row r="53" spans="1:8" x14ac:dyDescent="0.75">
      <c r="A53" s="59" t="s">
        <v>13977</v>
      </c>
      <c r="B53" s="60">
        <v>0</v>
      </c>
      <c r="C53" s="61">
        <v>0</v>
      </c>
      <c r="D53" t="s">
        <v>14018</v>
      </c>
      <c r="E53" s="62">
        <v>0</v>
      </c>
      <c r="F53" s="63">
        <v>0</v>
      </c>
      <c r="G53" s="53">
        <v>0</v>
      </c>
      <c r="H53" s="53">
        <v>1</v>
      </c>
    </row>
    <row r="54" spans="1:8" x14ac:dyDescent="0.75">
      <c r="A54" s="59" t="s">
        <v>13978</v>
      </c>
      <c r="B54" s="60">
        <v>0</v>
      </c>
      <c r="C54" s="61">
        <v>0</v>
      </c>
      <c r="D54" t="s">
        <v>14018</v>
      </c>
      <c r="E54" s="62">
        <v>0</v>
      </c>
      <c r="F54" s="63">
        <v>0</v>
      </c>
      <c r="G54" s="53">
        <v>0</v>
      </c>
      <c r="H54" s="53">
        <v>1</v>
      </c>
    </row>
    <row r="55" spans="1:8" x14ac:dyDescent="0.75">
      <c r="A55" s="59" t="s">
        <v>13979</v>
      </c>
      <c r="B55" s="60">
        <v>0</v>
      </c>
      <c r="C55" s="61">
        <v>0</v>
      </c>
      <c r="D55" t="s">
        <v>14018</v>
      </c>
      <c r="E55" s="62">
        <v>0</v>
      </c>
      <c r="F55" s="63">
        <v>0</v>
      </c>
      <c r="G55" s="53">
        <v>0</v>
      </c>
      <c r="H55" s="53">
        <v>1</v>
      </c>
    </row>
    <row r="56" spans="1:8" x14ac:dyDescent="0.75">
      <c r="A56" s="59" t="s">
        <v>13980</v>
      </c>
      <c r="B56" s="60">
        <v>0</v>
      </c>
      <c r="C56" s="61">
        <v>0</v>
      </c>
      <c r="D56" t="s">
        <v>14018</v>
      </c>
      <c r="E56" s="62">
        <v>0</v>
      </c>
      <c r="F56" s="63">
        <v>0</v>
      </c>
      <c r="G56" s="53">
        <v>0</v>
      </c>
      <c r="H56" s="53">
        <v>1</v>
      </c>
    </row>
    <row r="57" spans="1:8" x14ac:dyDescent="0.75">
      <c r="A57" s="59" t="s">
        <v>13981</v>
      </c>
      <c r="B57" s="60">
        <v>0</v>
      </c>
      <c r="C57" s="61">
        <v>0</v>
      </c>
      <c r="D57" t="s">
        <v>14018</v>
      </c>
      <c r="E57" s="62">
        <v>0</v>
      </c>
      <c r="F57" s="63">
        <v>0</v>
      </c>
      <c r="G57" s="53">
        <v>0</v>
      </c>
      <c r="H57" s="53">
        <v>1</v>
      </c>
    </row>
    <row r="58" spans="1:8" x14ac:dyDescent="0.75">
      <c r="A58" s="59" t="s">
        <v>13982</v>
      </c>
      <c r="B58" s="60">
        <v>0</v>
      </c>
      <c r="C58" s="61">
        <v>0</v>
      </c>
      <c r="D58" t="s">
        <v>14018</v>
      </c>
      <c r="E58" s="62">
        <v>0</v>
      </c>
      <c r="F58" s="63">
        <v>0</v>
      </c>
      <c r="G58" s="53">
        <v>0</v>
      </c>
      <c r="H58" s="53">
        <v>1</v>
      </c>
    </row>
    <row r="59" spans="1:8" x14ac:dyDescent="0.75">
      <c r="A59" s="59" t="s">
        <v>13983</v>
      </c>
      <c r="B59" s="60">
        <v>0</v>
      </c>
      <c r="C59" s="61">
        <v>0</v>
      </c>
      <c r="D59" t="s">
        <v>14018</v>
      </c>
      <c r="E59" s="62">
        <v>0</v>
      </c>
      <c r="F59" s="63">
        <v>0</v>
      </c>
      <c r="G59" s="53">
        <v>0</v>
      </c>
      <c r="H59" s="53">
        <v>1</v>
      </c>
    </row>
    <row r="60" spans="1:8" x14ac:dyDescent="0.75">
      <c r="A60" s="59" t="s">
        <v>13984</v>
      </c>
      <c r="B60" s="60">
        <v>0</v>
      </c>
      <c r="C60" s="61">
        <v>0</v>
      </c>
      <c r="D60" t="s">
        <v>14018</v>
      </c>
      <c r="E60" s="62">
        <v>0</v>
      </c>
      <c r="F60" s="63">
        <v>0</v>
      </c>
      <c r="G60" s="53">
        <v>0</v>
      </c>
      <c r="H60" s="53">
        <v>1</v>
      </c>
    </row>
    <row r="61" spans="1:8" x14ac:dyDescent="0.75">
      <c r="A61" s="59" t="s">
        <v>13985</v>
      </c>
      <c r="B61" s="60">
        <v>0</v>
      </c>
      <c r="C61" s="61">
        <v>0</v>
      </c>
      <c r="D61" t="s">
        <v>14018</v>
      </c>
      <c r="E61" s="62">
        <v>0</v>
      </c>
      <c r="F61" s="63">
        <v>0</v>
      </c>
      <c r="G61" s="53">
        <v>0</v>
      </c>
      <c r="H61" s="53">
        <v>1</v>
      </c>
    </row>
    <row r="62" spans="1:8" x14ac:dyDescent="0.75">
      <c r="A62" s="59" t="s">
        <v>13986</v>
      </c>
      <c r="B62" s="60">
        <v>0</v>
      </c>
      <c r="C62" s="61">
        <v>0</v>
      </c>
      <c r="D62" t="s">
        <v>14018</v>
      </c>
      <c r="E62" s="62">
        <v>0</v>
      </c>
      <c r="F62" s="63">
        <v>0</v>
      </c>
      <c r="G62" s="53">
        <v>0</v>
      </c>
      <c r="H62" s="53">
        <v>1</v>
      </c>
    </row>
    <row r="63" spans="1:8" x14ac:dyDescent="0.75">
      <c r="A63" s="59" t="s">
        <v>13987</v>
      </c>
      <c r="B63" s="60">
        <v>0</v>
      </c>
      <c r="C63" s="61">
        <v>0</v>
      </c>
      <c r="D63" t="s">
        <v>14018</v>
      </c>
      <c r="E63" s="62">
        <v>0</v>
      </c>
      <c r="F63" s="63">
        <v>0</v>
      </c>
      <c r="G63" s="53">
        <v>0</v>
      </c>
      <c r="H63" s="53">
        <v>1</v>
      </c>
    </row>
    <row r="64" spans="1:8" x14ac:dyDescent="0.75">
      <c r="A64" s="59" t="s">
        <v>13988</v>
      </c>
      <c r="B64" s="60">
        <v>0</v>
      </c>
      <c r="C64" s="61">
        <v>600</v>
      </c>
      <c r="D64" t="s">
        <v>14018</v>
      </c>
      <c r="E64" s="62">
        <v>0</v>
      </c>
      <c r="F64" s="63">
        <v>0</v>
      </c>
      <c r="G64" s="53">
        <v>0</v>
      </c>
      <c r="H64" s="53">
        <v>1</v>
      </c>
    </row>
    <row r="65" spans="1:8" x14ac:dyDescent="0.75">
      <c r="A65" s="59" t="s">
        <v>13989</v>
      </c>
      <c r="B65" s="60">
        <v>0</v>
      </c>
      <c r="C65" s="61">
        <v>0</v>
      </c>
      <c r="D65" t="s">
        <v>14018</v>
      </c>
      <c r="E65" s="62">
        <v>0</v>
      </c>
      <c r="F65" s="63">
        <v>0</v>
      </c>
      <c r="G65" s="53">
        <v>0</v>
      </c>
      <c r="H65" s="53">
        <v>1</v>
      </c>
    </row>
    <row r="66" spans="1:8" x14ac:dyDescent="0.75">
      <c r="A66" s="59" t="s">
        <v>13990</v>
      </c>
      <c r="B66" s="60">
        <v>0</v>
      </c>
      <c r="C66" s="61">
        <v>0</v>
      </c>
      <c r="D66" t="s">
        <v>14018</v>
      </c>
      <c r="E66" s="62">
        <v>0</v>
      </c>
      <c r="F66" s="63">
        <v>0</v>
      </c>
      <c r="G66" s="53">
        <v>0</v>
      </c>
      <c r="H66" s="53">
        <v>1</v>
      </c>
    </row>
    <row r="67" spans="1:8" x14ac:dyDescent="0.75">
      <c r="A67" s="59" t="s">
        <v>13991</v>
      </c>
      <c r="B67" s="60">
        <v>0</v>
      </c>
      <c r="C67" s="61">
        <v>0</v>
      </c>
      <c r="D67" t="s">
        <v>14018</v>
      </c>
      <c r="E67" s="62">
        <v>0</v>
      </c>
      <c r="F67" s="63">
        <v>0</v>
      </c>
      <c r="G67" s="53">
        <v>0</v>
      </c>
      <c r="H67" s="53">
        <v>1</v>
      </c>
    </row>
    <row r="68" spans="1:8" x14ac:dyDescent="0.75">
      <c r="A68" s="59" t="s">
        <v>13992</v>
      </c>
      <c r="B68" s="60">
        <v>0</v>
      </c>
      <c r="C68" s="61">
        <v>0</v>
      </c>
      <c r="D68" t="s">
        <v>14018</v>
      </c>
      <c r="E68" s="62">
        <v>0</v>
      </c>
      <c r="F68" s="63">
        <v>0</v>
      </c>
      <c r="G68" s="53">
        <v>0</v>
      </c>
      <c r="H68" s="53">
        <v>1</v>
      </c>
    </row>
    <row r="69" spans="1:8" x14ac:dyDescent="0.75">
      <c r="A69" s="59" t="s">
        <v>13993</v>
      </c>
      <c r="B69" s="60">
        <v>0</v>
      </c>
      <c r="C69" s="61">
        <v>0</v>
      </c>
      <c r="D69" t="s">
        <v>14018</v>
      </c>
      <c r="E69" s="62">
        <v>0</v>
      </c>
      <c r="F69" s="63">
        <v>0</v>
      </c>
      <c r="G69" s="53">
        <v>0</v>
      </c>
      <c r="H69" s="53">
        <v>1</v>
      </c>
    </row>
    <row r="70" spans="1:8" x14ac:dyDescent="0.75">
      <c r="A70" s="59" t="s">
        <v>13994</v>
      </c>
      <c r="B70" s="60">
        <v>0</v>
      </c>
      <c r="C70" s="61">
        <v>0</v>
      </c>
      <c r="D70" t="s">
        <v>14018</v>
      </c>
      <c r="E70" s="62">
        <v>0</v>
      </c>
      <c r="F70" s="63">
        <v>0</v>
      </c>
      <c r="G70" s="53">
        <v>0</v>
      </c>
      <c r="H70" s="53">
        <v>1</v>
      </c>
    </row>
    <row r="71" spans="1:8" x14ac:dyDescent="0.75">
      <c r="A71" s="66" t="s">
        <v>13933</v>
      </c>
      <c r="B71" s="60">
        <v>0</v>
      </c>
      <c r="C71" s="61">
        <v>0</v>
      </c>
      <c r="D71" t="s">
        <v>14018</v>
      </c>
      <c r="E71" s="62">
        <v>0</v>
      </c>
      <c r="F71" s="63">
        <v>0</v>
      </c>
      <c r="G71" s="53">
        <v>0</v>
      </c>
      <c r="H71" s="53">
        <v>1</v>
      </c>
    </row>
    <row r="72" spans="1:8" x14ac:dyDescent="0.75">
      <c r="A72" s="66" t="s">
        <v>14017</v>
      </c>
      <c r="B72" s="60">
        <v>0</v>
      </c>
      <c r="C72" s="61">
        <v>0</v>
      </c>
      <c r="D72" t="s">
        <v>14018</v>
      </c>
      <c r="E72" s="62">
        <v>0</v>
      </c>
      <c r="F72" s="63">
        <v>0</v>
      </c>
      <c r="G72" s="53">
        <v>0</v>
      </c>
      <c r="H72" s="53">
        <v>1</v>
      </c>
    </row>
  </sheetData>
  <conditionalFormatting sqref="G5">
    <cfRule type="colorScale" priority="5">
      <colorScale>
        <cfvo type="min"/>
        <cfvo type="percentile" val="50"/>
        <cfvo type="max"/>
        <color rgb="FF63BE7B"/>
        <color rgb="FFFFEB84"/>
        <color rgb="FFF8696B"/>
      </colorScale>
    </cfRule>
  </conditionalFormatting>
  <conditionalFormatting sqref="G6:G72">
    <cfRule type="cellIs" dxfId="1" priority="2" operator="equal">
      <formula>0</formula>
    </cfRule>
    <cfRule type="colorScale" priority="4">
      <colorScale>
        <cfvo type="min"/>
        <cfvo type="percentile" val="50"/>
        <cfvo type="max"/>
        <color rgb="FF63BE7B"/>
        <color rgb="FFFFEB84"/>
        <color rgb="FFF8696B"/>
      </colorScale>
    </cfRule>
  </conditionalFormatting>
  <conditionalFormatting sqref="G6:G72">
    <cfRule type="colorScale" priority="3">
      <colorScale>
        <cfvo type="min"/>
        <cfvo type="percentile" val="50"/>
        <cfvo type="max"/>
        <color rgb="FF63BE7B"/>
        <color rgb="FFFFEB84"/>
        <color rgb="FFF8696B"/>
      </colorScale>
    </cfRule>
  </conditionalFormatting>
  <conditionalFormatting sqref="H6:H72">
    <cfRule type="cellIs" dxfId="0" priority="1" operator="equal">
      <formula>1</formula>
    </cfRule>
  </conditionalFormatting>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6" sqref="B6"/>
    </sheetView>
  </sheetViews>
  <sheetFormatPr defaultRowHeight="14.75" x14ac:dyDescent="0.75"/>
  <cols>
    <col min="1" max="1" width="16.54296875" bestFit="1" customWidth="1"/>
    <col min="2" max="2" width="22.1328125" bestFit="1" customWidth="1"/>
  </cols>
  <sheetData>
    <row r="1" spans="1:2" x14ac:dyDescent="0.75">
      <c r="A1" t="s">
        <v>11596</v>
      </c>
      <c r="B1" t="s">
        <v>11597</v>
      </c>
    </row>
    <row r="2" spans="1:2" x14ac:dyDescent="0.75">
      <c r="A2" t="s">
        <v>2490</v>
      </c>
      <c r="B2" t="s">
        <v>11226</v>
      </c>
    </row>
    <row r="3" spans="1:2" x14ac:dyDescent="0.75">
      <c r="A3" t="s">
        <v>2507</v>
      </c>
      <c r="B3" t="s">
        <v>11071</v>
      </c>
    </row>
    <row r="4" spans="1:2" x14ac:dyDescent="0.75">
      <c r="A4" t="s">
        <v>2399</v>
      </c>
      <c r="B4" t="s">
        <v>11221</v>
      </c>
    </row>
    <row r="5" spans="1:2" x14ac:dyDescent="0.75">
      <c r="A5" t="s">
        <v>2406</v>
      </c>
      <c r="B5" t="s">
        <v>11223</v>
      </c>
    </row>
    <row r="6" spans="1:2" x14ac:dyDescent="0.75">
      <c r="A6" t="s">
        <v>2437</v>
      </c>
      <c r="B6" t="s">
        <v>11500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352"/>
  <sheetViews>
    <sheetView workbookViewId="0">
      <pane xSplit="3" ySplit="5" topLeftCell="D304" activePane="bottomRight" state="frozen"/>
      <selection pane="topRight" activeCell="D1" sqref="D1"/>
      <selection pane="bottomLeft" activeCell="A6" sqref="A6"/>
      <selection pane="bottomRight" activeCell="C314" sqref="C314"/>
    </sheetView>
  </sheetViews>
  <sheetFormatPr defaultRowHeight="14.75" x14ac:dyDescent="0.75"/>
  <cols>
    <col min="1" max="1" width="5" bestFit="1" customWidth="1"/>
    <col min="2" max="2" width="27.1328125" bestFit="1" customWidth="1"/>
    <col min="3" max="3" width="81.40625" bestFit="1" customWidth="1"/>
    <col min="4" max="4" width="20.26953125" bestFit="1" customWidth="1"/>
    <col min="5" max="5" width="22.54296875" bestFit="1" customWidth="1"/>
    <col min="6" max="6" width="10.86328125" bestFit="1" customWidth="1"/>
    <col min="7" max="7" width="30.1328125" bestFit="1" customWidth="1"/>
    <col min="8" max="8" width="26.26953125" bestFit="1" customWidth="1"/>
    <col min="9" max="9" width="13.26953125" bestFit="1" customWidth="1"/>
    <col min="10" max="10" width="17.54296875" bestFit="1" customWidth="1"/>
    <col min="11" max="11" width="12.86328125" bestFit="1" customWidth="1"/>
    <col min="12" max="12" width="20.1328125" bestFit="1" customWidth="1"/>
    <col min="13" max="13" width="16.86328125" bestFit="1" customWidth="1"/>
    <col min="14" max="14" width="19.1328125" bestFit="1" customWidth="1"/>
    <col min="15" max="15" width="16.40625" bestFit="1" customWidth="1"/>
    <col min="16" max="16" width="13.86328125" bestFit="1" customWidth="1"/>
    <col min="17" max="17" width="14.40625" bestFit="1" customWidth="1"/>
    <col min="18" max="18" width="26.40625" bestFit="1" customWidth="1"/>
    <col min="19" max="19" width="14.54296875" bestFit="1" customWidth="1"/>
    <col min="20" max="20" width="13.7265625" bestFit="1" customWidth="1"/>
    <col min="21" max="21" width="13.54296875" bestFit="1" customWidth="1"/>
    <col min="22" max="22" width="31" bestFit="1" customWidth="1"/>
    <col min="23" max="23" width="15.54296875" bestFit="1" customWidth="1"/>
    <col min="24" max="25" width="15.54296875" style="5" customWidth="1"/>
    <col min="26" max="28" width="9.1328125" style="5"/>
  </cols>
  <sheetData>
    <row r="1" spans="1:28" x14ac:dyDescent="0.7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s="5" t="s">
        <v>11598</v>
      </c>
      <c r="Y1" s="5" t="s">
        <v>11599</v>
      </c>
      <c r="Z1" s="5" t="s">
        <v>11581</v>
      </c>
      <c r="AA1" s="5" t="s">
        <v>11594</v>
      </c>
      <c r="AB1" s="5" t="s">
        <v>11593</v>
      </c>
    </row>
    <row r="2" spans="1:28" x14ac:dyDescent="0.75">
      <c r="A2">
        <v>1</v>
      </c>
      <c r="B2" t="s">
        <v>23</v>
      </c>
      <c r="C2" t="s">
        <v>24</v>
      </c>
      <c r="D2" t="s">
        <v>25</v>
      </c>
      <c r="E2" t="s">
        <v>26</v>
      </c>
      <c r="F2" t="s">
        <v>27</v>
      </c>
      <c r="G2" t="s">
        <v>28</v>
      </c>
      <c r="H2" t="s">
        <v>29</v>
      </c>
      <c r="I2" t="s">
        <v>30</v>
      </c>
      <c r="J2" t="s">
        <v>31</v>
      </c>
      <c r="K2" t="s">
        <v>32</v>
      </c>
      <c r="L2" s="2">
        <v>32381</v>
      </c>
      <c r="M2" s="2">
        <v>73050</v>
      </c>
      <c r="N2">
        <v>1</v>
      </c>
      <c r="O2">
        <v>1.7</v>
      </c>
      <c r="P2">
        <v>0.2</v>
      </c>
      <c r="Q2" s="1">
        <v>0.02</v>
      </c>
      <c r="R2" t="s">
        <v>33</v>
      </c>
      <c r="S2" t="s">
        <v>33</v>
      </c>
      <c r="T2" t="s">
        <v>33</v>
      </c>
      <c r="U2" t="s">
        <v>34</v>
      </c>
      <c r="V2" t="s">
        <v>35</v>
      </c>
      <c r="W2">
        <v>1</v>
      </c>
      <c r="X2" s="5" t="e">
        <f>INDEX(name_mapping!B:B,MATCH(C2,name_mapping!A:A,0))</f>
        <v>#N/A</v>
      </c>
      <c r="Y2" s="5" t="str">
        <f>IF(NOT(ISBLANK(D2)),D2,
IF(NOT(ISNA(X2)),X2,C2))</f>
        <v>CSTRVL_7_QFUNTS</v>
      </c>
      <c r="Z2" s="5" t="str">
        <f t="shared" ref="Z2:Z65" si="0">T2&amp;"_"&amp;U2</f>
        <v>CAISO_Biomass</v>
      </c>
      <c r="AA2" s="5">
        <f>IF(P2="                      -  ",0,P2)</f>
        <v>0.2</v>
      </c>
      <c r="AB2" s="5">
        <f>INDEX(relevant_resources!B:B,MATCH(Z2,relevant_resources!A:A,0))</f>
        <v>0</v>
      </c>
    </row>
    <row r="3" spans="1:28" x14ac:dyDescent="0.75">
      <c r="A3">
        <v>2</v>
      </c>
      <c r="B3" t="s">
        <v>36</v>
      </c>
      <c r="C3" t="s">
        <v>37</v>
      </c>
      <c r="E3" t="s">
        <v>26</v>
      </c>
      <c r="F3" t="s">
        <v>27</v>
      </c>
      <c r="G3" t="s">
        <v>38</v>
      </c>
      <c r="H3" t="s">
        <v>39</v>
      </c>
      <c r="I3" t="s">
        <v>30</v>
      </c>
      <c r="J3" t="s">
        <v>31</v>
      </c>
      <c r="K3" t="s">
        <v>32</v>
      </c>
      <c r="L3" s="2">
        <v>33992</v>
      </c>
      <c r="M3" s="2">
        <v>44948</v>
      </c>
      <c r="N3">
        <v>1</v>
      </c>
      <c r="O3">
        <v>0.6</v>
      </c>
      <c r="P3">
        <v>0.1</v>
      </c>
      <c r="Q3" s="1">
        <v>0.01</v>
      </c>
      <c r="R3" t="s">
        <v>33</v>
      </c>
      <c r="S3" t="s">
        <v>33</v>
      </c>
      <c r="T3" t="s">
        <v>33</v>
      </c>
      <c r="U3" t="s">
        <v>34</v>
      </c>
      <c r="V3" t="s">
        <v>35</v>
      </c>
      <c r="W3">
        <v>1</v>
      </c>
      <c r="X3" s="5" t="e">
        <f>INDEX(name_mapping!B:B,MATCH(C3,name_mapping!A:A,0))</f>
        <v>#N/A</v>
      </c>
      <c r="Y3" s="5" t="str">
        <f t="shared" ref="Y3:Y66" si="1">IF(NOT(ISBLANK(D3)),D3,
IF(NOT(ISNA(X3)),X3,C3))</f>
        <v>City Of Watsonville</v>
      </c>
      <c r="Z3" s="5" t="str">
        <f t="shared" si="0"/>
        <v>CAISO_Biomass</v>
      </c>
      <c r="AA3" s="5">
        <f t="shared" ref="AA3:AA66" si="2">IF(P3="                      -  ",0,P3)</f>
        <v>0.1</v>
      </c>
      <c r="AB3" s="5">
        <f>INDEX(relevant_resources!B:B,MATCH(Z3,relevant_resources!A:A,0))</f>
        <v>0</v>
      </c>
    </row>
    <row r="4" spans="1:28" x14ac:dyDescent="0.75">
      <c r="A4">
        <v>3</v>
      </c>
      <c r="B4" t="s">
        <v>40</v>
      </c>
      <c r="C4" t="s">
        <v>41</v>
      </c>
      <c r="D4" t="s">
        <v>42</v>
      </c>
      <c r="E4" t="s">
        <v>26</v>
      </c>
      <c r="F4" t="s">
        <v>27</v>
      </c>
      <c r="G4" t="s">
        <v>43</v>
      </c>
      <c r="H4" t="s">
        <v>44</v>
      </c>
      <c r="I4" t="s">
        <v>30</v>
      </c>
      <c r="J4" t="s">
        <v>31</v>
      </c>
      <c r="K4" t="s">
        <v>32</v>
      </c>
      <c r="L4" s="2">
        <v>41827</v>
      </c>
      <c r="M4" s="2">
        <v>45479</v>
      </c>
      <c r="N4">
        <v>1</v>
      </c>
      <c r="O4">
        <v>0.8</v>
      </c>
      <c r="P4">
        <v>5.7</v>
      </c>
      <c r="Q4" s="1">
        <v>0.77</v>
      </c>
      <c r="R4" t="s">
        <v>33</v>
      </c>
      <c r="S4" t="s">
        <v>33</v>
      </c>
      <c r="T4" t="s">
        <v>33</v>
      </c>
      <c r="U4" t="s">
        <v>34</v>
      </c>
      <c r="V4" t="s">
        <v>45</v>
      </c>
      <c r="W4">
        <v>1</v>
      </c>
      <c r="X4" s="5" t="e">
        <f>INDEX(name_mapping!B:B,MATCH(C4,name_mapping!A:A,0))</f>
        <v>#N/A</v>
      </c>
      <c r="Y4" s="5" t="str">
        <f t="shared" si="1"/>
        <v>CSTOGA_6_LNDFIL</v>
      </c>
      <c r="Z4" s="5" t="str">
        <f t="shared" si="0"/>
        <v>CAISO_Biomass</v>
      </c>
      <c r="AA4" s="5">
        <f t="shared" si="2"/>
        <v>5.7</v>
      </c>
      <c r="AB4" s="5">
        <f>INDEX(relevant_resources!B:B,MATCH(Z4,relevant_resources!A:A,0))</f>
        <v>0</v>
      </c>
    </row>
    <row r="5" spans="1:28" x14ac:dyDescent="0.75">
      <c r="A5">
        <v>4</v>
      </c>
      <c r="B5" t="s">
        <v>46</v>
      </c>
      <c r="C5" t="s">
        <v>47</v>
      </c>
      <c r="E5" t="s">
        <v>26</v>
      </c>
      <c r="F5" t="s">
        <v>27</v>
      </c>
      <c r="G5" t="s">
        <v>43</v>
      </c>
      <c r="H5" t="s">
        <v>44</v>
      </c>
      <c r="I5" t="s">
        <v>30</v>
      </c>
      <c r="J5" t="s">
        <v>31</v>
      </c>
      <c r="K5" t="s">
        <v>32</v>
      </c>
      <c r="L5" s="2">
        <v>31447</v>
      </c>
      <c r="M5" s="2">
        <v>42403</v>
      </c>
      <c r="N5">
        <v>1</v>
      </c>
      <c r="O5">
        <v>1.5</v>
      </c>
      <c r="P5">
        <v>7.8</v>
      </c>
      <c r="Q5" s="1">
        <v>0.59</v>
      </c>
      <c r="R5" t="s">
        <v>33</v>
      </c>
      <c r="S5" t="s">
        <v>33</v>
      </c>
      <c r="T5" t="s">
        <v>33</v>
      </c>
      <c r="U5" t="s">
        <v>34</v>
      </c>
      <c r="V5" t="s">
        <v>45</v>
      </c>
      <c r="W5">
        <v>1</v>
      </c>
      <c r="X5" s="5" t="e">
        <f>INDEX(name_mapping!B:B,MATCH(C5,name_mapping!A:A,0))</f>
        <v>#N/A</v>
      </c>
      <c r="Y5" s="5" t="str">
        <f t="shared" si="1"/>
        <v>Gas Recovery Sys. (American Cyn)</v>
      </c>
      <c r="Z5" s="5" t="str">
        <f t="shared" si="0"/>
        <v>CAISO_Biomass</v>
      </c>
      <c r="AA5" s="5">
        <f t="shared" si="2"/>
        <v>7.8</v>
      </c>
      <c r="AB5" s="5">
        <f>INDEX(relevant_resources!B:B,MATCH(Z5,relevant_resources!A:A,0))</f>
        <v>0</v>
      </c>
    </row>
    <row r="6" spans="1:28" x14ac:dyDescent="0.75">
      <c r="A6">
        <v>5</v>
      </c>
      <c r="B6" t="s">
        <v>48</v>
      </c>
      <c r="C6" t="s">
        <v>49</v>
      </c>
      <c r="E6" t="s">
        <v>26</v>
      </c>
      <c r="F6" t="s">
        <v>27</v>
      </c>
      <c r="G6" t="s">
        <v>50</v>
      </c>
      <c r="H6" t="s">
        <v>51</v>
      </c>
      <c r="I6" t="s">
        <v>30</v>
      </c>
      <c r="J6" t="s">
        <v>31</v>
      </c>
      <c r="K6" t="s">
        <v>32</v>
      </c>
      <c r="L6" s="2">
        <v>30926</v>
      </c>
      <c r="M6" s="2">
        <v>41853</v>
      </c>
      <c r="N6">
        <v>1</v>
      </c>
      <c r="O6">
        <v>4.2</v>
      </c>
      <c r="P6">
        <v>26</v>
      </c>
      <c r="Q6" s="1">
        <v>0.71</v>
      </c>
      <c r="R6" t="s">
        <v>33</v>
      </c>
      <c r="S6" t="s">
        <v>33</v>
      </c>
      <c r="T6" t="s">
        <v>33</v>
      </c>
      <c r="U6" t="s">
        <v>34</v>
      </c>
      <c r="V6" t="s">
        <v>35</v>
      </c>
      <c r="W6">
        <v>1</v>
      </c>
      <c r="X6" s="5" t="e">
        <f>INDEX(name_mapping!B:B,MATCH(C6,name_mapping!A:A,0))</f>
        <v>#N/A</v>
      </c>
      <c r="Y6" s="5" t="str">
        <f t="shared" si="1"/>
        <v>Gas Recovery Sys. (Newby Island 2)</v>
      </c>
      <c r="Z6" s="5" t="str">
        <f t="shared" si="0"/>
        <v>CAISO_Biomass</v>
      </c>
      <c r="AA6" s="5">
        <f t="shared" si="2"/>
        <v>26</v>
      </c>
      <c r="AB6" s="5">
        <f>INDEX(relevant_resources!B:B,MATCH(Z6,relevant_resources!A:A,0))</f>
        <v>0</v>
      </c>
    </row>
    <row r="7" spans="1:28" x14ac:dyDescent="0.75">
      <c r="A7">
        <v>6</v>
      </c>
      <c r="B7" t="s">
        <v>52</v>
      </c>
      <c r="C7" t="s">
        <v>53</v>
      </c>
      <c r="D7" t="s">
        <v>54</v>
      </c>
      <c r="E7" t="s">
        <v>26</v>
      </c>
      <c r="F7" t="s">
        <v>27</v>
      </c>
      <c r="G7" t="s">
        <v>55</v>
      </c>
      <c r="H7" t="s">
        <v>56</v>
      </c>
      <c r="I7" t="s">
        <v>30</v>
      </c>
      <c r="J7" t="s">
        <v>31</v>
      </c>
      <c r="K7" t="s">
        <v>32</v>
      </c>
      <c r="L7" s="2">
        <v>32632</v>
      </c>
      <c r="M7" s="2">
        <v>73050</v>
      </c>
      <c r="N7">
        <v>1</v>
      </c>
      <c r="O7">
        <v>13.2</v>
      </c>
      <c r="P7">
        <v>44.4</v>
      </c>
      <c r="Q7" s="1">
        <v>0.38</v>
      </c>
      <c r="R7" t="s">
        <v>33</v>
      </c>
      <c r="S7" t="s">
        <v>33</v>
      </c>
      <c r="T7" t="s">
        <v>33</v>
      </c>
      <c r="U7" t="s">
        <v>34</v>
      </c>
      <c r="V7" t="s">
        <v>56</v>
      </c>
      <c r="W7">
        <v>1</v>
      </c>
      <c r="X7" s="5" t="e">
        <f>INDEX(name_mapping!B:B,MATCH(C7,name_mapping!A:A,0))</f>
        <v>#N/A</v>
      </c>
      <c r="Y7" s="5" t="str">
        <f t="shared" si="1"/>
        <v>USWND4_2_UNITS</v>
      </c>
      <c r="Z7" s="5" t="str">
        <f t="shared" si="0"/>
        <v>CAISO_Biomass</v>
      </c>
      <c r="AA7" s="5">
        <f t="shared" si="2"/>
        <v>44.4</v>
      </c>
      <c r="AB7" s="5">
        <f>INDEX(relevant_resources!B:B,MATCH(Z7,relevant_resources!A:A,0))</f>
        <v>0</v>
      </c>
    </row>
    <row r="8" spans="1:28" x14ac:dyDescent="0.75">
      <c r="A8">
        <v>7</v>
      </c>
      <c r="B8" t="s">
        <v>57</v>
      </c>
      <c r="C8" t="s">
        <v>58</v>
      </c>
      <c r="D8" t="s">
        <v>59</v>
      </c>
      <c r="E8" t="s">
        <v>26</v>
      </c>
      <c r="F8" t="s">
        <v>27</v>
      </c>
      <c r="G8" t="s">
        <v>60</v>
      </c>
      <c r="H8" t="s">
        <v>61</v>
      </c>
      <c r="I8" t="s">
        <v>30</v>
      </c>
      <c r="J8" t="s">
        <v>31</v>
      </c>
      <c r="K8" t="s">
        <v>32</v>
      </c>
      <c r="L8" s="2">
        <v>41476</v>
      </c>
      <c r="M8" s="2">
        <v>48780</v>
      </c>
      <c r="N8">
        <v>1</v>
      </c>
      <c r="O8">
        <v>1.5</v>
      </c>
      <c r="P8">
        <v>11.2</v>
      </c>
      <c r="Q8" s="1">
        <v>0.85</v>
      </c>
      <c r="R8" t="s">
        <v>33</v>
      </c>
      <c r="S8" t="s">
        <v>33</v>
      </c>
      <c r="T8" t="s">
        <v>33</v>
      </c>
      <c r="U8" t="s">
        <v>34</v>
      </c>
      <c r="V8" t="s">
        <v>62</v>
      </c>
      <c r="W8">
        <v>1</v>
      </c>
      <c r="X8" s="5" t="e">
        <f>INDEX(name_mapping!B:B,MATCH(C8,name_mapping!A:A,0))</f>
        <v>#N/A</v>
      </c>
      <c r="Y8" s="5" t="str">
        <f t="shared" si="1"/>
        <v>SANLOB_1_LNDFIL</v>
      </c>
      <c r="Z8" s="5" t="str">
        <f t="shared" si="0"/>
        <v>CAISO_Biomass</v>
      </c>
      <c r="AA8" s="5">
        <f t="shared" si="2"/>
        <v>11.2</v>
      </c>
      <c r="AB8" s="5">
        <f>INDEX(relevant_resources!B:B,MATCH(Z8,relevant_resources!A:A,0))</f>
        <v>0</v>
      </c>
    </row>
    <row r="9" spans="1:28" x14ac:dyDescent="0.75">
      <c r="A9">
        <v>8</v>
      </c>
      <c r="B9" t="s">
        <v>63</v>
      </c>
      <c r="C9" t="s">
        <v>64</v>
      </c>
      <c r="E9" t="s">
        <v>26</v>
      </c>
      <c r="F9" t="s">
        <v>27</v>
      </c>
      <c r="G9" t="s">
        <v>65</v>
      </c>
      <c r="H9" t="s">
        <v>66</v>
      </c>
      <c r="I9" t="s">
        <v>30</v>
      </c>
      <c r="J9" t="s">
        <v>31</v>
      </c>
      <c r="K9" t="s">
        <v>32</v>
      </c>
      <c r="L9" s="2">
        <v>40484</v>
      </c>
      <c r="M9" s="2">
        <v>44136</v>
      </c>
      <c r="N9">
        <v>1</v>
      </c>
      <c r="O9">
        <v>0.1</v>
      </c>
      <c r="P9">
        <v>0.6</v>
      </c>
      <c r="Q9" s="1">
        <v>0.86</v>
      </c>
      <c r="R9" t="s">
        <v>33</v>
      </c>
      <c r="S9" t="s">
        <v>33</v>
      </c>
      <c r="T9" t="s">
        <v>33</v>
      </c>
      <c r="U9" t="s">
        <v>34</v>
      </c>
      <c r="V9" t="s">
        <v>35</v>
      </c>
      <c r="W9">
        <v>1</v>
      </c>
      <c r="X9" s="5" t="e">
        <f>INDEX(name_mapping!B:B,MATCH(C9,name_mapping!A:A,0))</f>
        <v>#N/A</v>
      </c>
      <c r="Y9" s="5" t="str">
        <f t="shared" si="1"/>
        <v>Blake's Landing - 80kW Generator</v>
      </c>
      <c r="Z9" s="5" t="str">
        <f t="shared" si="0"/>
        <v>CAISO_Biomass</v>
      </c>
      <c r="AA9" s="5">
        <f t="shared" si="2"/>
        <v>0.6</v>
      </c>
      <c r="AB9" s="5">
        <f>INDEX(relevant_resources!B:B,MATCH(Z9,relevant_resources!A:A,0))</f>
        <v>0</v>
      </c>
    </row>
    <row r="10" spans="1:28" x14ac:dyDescent="0.75">
      <c r="A10">
        <v>9</v>
      </c>
      <c r="B10" t="s">
        <v>67</v>
      </c>
      <c r="C10" t="s">
        <v>68</v>
      </c>
      <c r="E10" t="s">
        <v>26</v>
      </c>
      <c r="F10" t="s">
        <v>27</v>
      </c>
      <c r="G10" t="s">
        <v>69</v>
      </c>
      <c r="H10" t="s">
        <v>56</v>
      </c>
      <c r="I10" t="s">
        <v>30</v>
      </c>
      <c r="J10" t="s">
        <v>31</v>
      </c>
      <c r="K10" t="s">
        <v>32</v>
      </c>
      <c r="L10" s="2">
        <v>39981</v>
      </c>
      <c r="M10" s="2">
        <v>43632</v>
      </c>
      <c r="N10">
        <v>1</v>
      </c>
      <c r="O10">
        <v>0.3</v>
      </c>
      <c r="P10">
        <v>1.3</v>
      </c>
      <c r="Q10" s="1">
        <v>0.49</v>
      </c>
      <c r="R10" t="s">
        <v>33</v>
      </c>
      <c r="S10" t="s">
        <v>33</v>
      </c>
      <c r="T10" t="s">
        <v>33</v>
      </c>
      <c r="U10" t="s">
        <v>34</v>
      </c>
      <c r="V10" t="s">
        <v>56</v>
      </c>
      <c r="W10">
        <v>1</v>
      </c>
      <c r="X10" s="5" t="e">
        <f>INDEX(name_mapping!B:B,MATCH(C10,name_mapping!A:A,0))</f>
        <v>#N/A</v>
      </c>
      <c r="Y10" s="5" t="str">
        <f t="shared" si="1"/>
        <v>Castelanelli Bros. Biogas</v>
      </c>
      <c r="Z10" s="5" t="str">
        <f t="shared" si="0"/>
        <v>CAISO_Biomass</v>
      </c>
      <c r="AA10" s="5">
        <f t="shared" si="2"/>
        <v>1.3</v>
      </c>
      <c r="AB10" s="5">
        <f>INDEX(relevant_resources!B:B,MATCH(Z10,relevant_resources!A:A,0))</f>
        <v>0</v>
      </c>
    </row>
    <row r="11" spans="1:28" x14ac:dyDescent="0.75">
      <c r="A11">
        <v>10</v>
      </c>
      <c r="B11" t="s">
        <v>70</v>
      </c>
      <c r="C11" t="s">
        <v>71</v>
      </c>
      <c r="D11" t="s">
        <v>72</v>
      </c>
      <c r="E11" t="s">
        <v>26</v>
      </c>
      <c r="F11" t="s">
        <v>27</v>
      </c>
      <c r="G11" t="s">
        <v>73</v>
      </c>
      <c r="H11" t="s">
        <v>73</v>
      </c>
      <c r="I11" t="s">
        <v>30</v>
      </c>
      <c r="J11" t="s">
        <v>31</v>
      </c>
      <c r="K11" t="s">
        <v>32</v>
      </c>
      <c r="L11" s="2">
        <v>40434</v>
      </c>
      <c r="M11" s="2">
        <v>45912</v>
      </c>
      <c r="N11">
        <v>1</v>
      </c>
      <c r="O11">
        <v>1.4</v>
      </c>
      <c r="P11">
        <v>12.4</v>
      </c>
      <c r="Q11" s="1">
        <v>1</v>
      </c>
      <c r="R11" t="s">
        <v>33</v>
      </c>
      <c r="S11" t="s">
        <v>33</v>
      </c>
      <c r="T11" t="s">
        <v>33</v>
      </c>
      <c r="U11" t="s">
        <v>34</v>
      </c>
      <c r="V11" t="s">
        <v>62</v>
      </c>
      <c r="W11">
        <v>1</v>
      </c>
      <c r="X11" s="5" t="e">
        <f>INDEX(name_mapping!B:B,MATCH(C11,name_mapping!A:A,0))</f>
        <v>#N/A</v>
      </c>
      <c r="Y11" s="5" t="str">
        <f t="shared" si="1"/>
        <v>SISQUC_1_SMARIA</v>
      </c>
      <c r="Z11" s="5" t="str">
        <f t="shared" si="0"/>
        <v>CAISO_Biomass</v>
      </c>
      <c r="AA11" s="5">
        <f t="shared" si="2"/>
        <v>12.4</v>
      </c>
      <c r="AB11" s="5">
        <f>INDEX(relevant_resources!B:B,MATCH(Z11,relevant_resources!A:A,0))</f>
        <v>0</v>
      </c>
    </row>
    <row r="12" spans="1:28" x14ac:dyDescent="0.75">
      <c r="A12">
        <v>11</v>
      </c>
      <c r="B12" t="s">
        <v>74</v>
      </c>
      <c r="C12" t="s">
        <v>75</v>
      </c>
      <c r="D12" t="s">
        <v>76</v>
      </c>
      <c r="E12" t="s">
        <v>26</v>
      </c>
      <c r="F12" t="s">
        <v>27</v>
      </c>
      <c r="G12" t="s">
        <v>77</v>
      </c>
      <c r="H12" t="s">
        <v>78</v>
      </c>
      <c r="I12" t="s">
        <v>30</v>
      </c>
      <c r="J12" t="s">
        <v>31</v>
      </c>
      <c r="K12" t="s">
        <v>32</v>
      </c>
      <c r="L12" s="2">
        <v>41708</v>
      </c>
      <c r="M12" s="2">
        <v>47186</v>
      </c>
      <c r="N12">
        <v>1</v>
      </c>
      <c r="O12">
        <v>1.8</v>
      </c>
      <c r="P12">
        <v>13</v>
      </c>
      <c r="Q12" s="1">
        <v>0.8</v>
      </c>
      <c r="R12" t="s">
        <v>33</v>
      </c>
      <c r="S12" t="s">
        <v>33</v>
      </c>
      <c r="T12" t="s">
        <v>33</v>
      </c>
      <c r="U12" t="s">
        <v>34</v>
      </c>
      <c r="V12" t="s">
        <v>78</v>
      </c>
      <c r="W12">
        <v>1</v>
      </c>
      <c r="X12" s="5" t="e">
        <f>INDEX(name_mapping!B:B,MATCH(C12,name_mapping!A:A,0))</f>
        <v>#N/A</v>
      </c>
      <c r="Y12" s="5" t="str">
        <f t="shared" si="1"/>
        <v>OLDRIV_6_BIOGAS</v>
      </c>
      <c r="Z12" s="5" t="str">
        <f t="shared" si="0"/>
        <v>CAISO_Biomass</v>
      </c>
      <c r="AA12" s="5">
        <f t="shared" si="2"/>
        <v>13</v>
      </c>
      <c r="AB12" s="5">
        <f>INDEX(relevant_resources!B:B,MATCH(Z12,relevant_resources!A:A,0))</f>
        <v>0</v>
      </c>
    </row>
    <row r="13" spans="1:28" x14ac:dyDescent="0.75">
      <c r="A13">
        <v>12</v>
      </c>
      <c r="B13" t="s">
        <v>79</v>
      </c>
      <c r="C13" t="s">
        <v>80</v>
      </c>
      <c r="D13" t="s">
        <v>81</v>
      </c>
      <c r="E13" t="s">
        <v>26</v>
      </c>
      <c r="F13" t="s">
        <v>27</v>
      </c>
      <c r="G13" t="s">
        <v>77</v>
      </c>
      <c r="H13" t="s">
        <v>78</v>
      </c>
      <c r="I13" t="s">
        <v>30</v>
      </c>
      <c r="J13" t="s">
        <v>31</v>
      </c>
      <c r="K13" t="s">
        <v>32</v>
      </c>
      <c r="L13" s="2">
        <v>41370</v>
      </c>
      <c r="M13" s="2">
        <v>45180</v>
      </c>
      <c r="N13">
        <v>1</v>
      </c>
      <c r="O13">
        <v>0.6</v>
      </c>
      <c r="P13">
        <v>1.4</v>
      </c>
      <c r="Q13" s="1">
        <v>0.27</v>
      </c>
      <c r="R13" t="s">
        <v>33</v>
      </c>
      <c r="S13" t="s">
        <v>33</v>
      </c>
      <c r="T13" t="s">
        <v>33</v>
      </c>
      <c r="U13" t="s">
        <v>34</v>
      </c>
      <c r="V13" t="s">
        <v>78</v>
      </c>
      <c r="W13">
        <v>1</v>
      </c>
      <c r="X13" s="5" t="e">
        <f>INDEX(name_mapping!B:B,MATCH(C13,name_mapping!A:A,0))</f>
        <v>#N/A</v>
      </c>
      <c r="Y13" s="5" t="str">
        <f t="shared" si="1"/>
        <v>TUPMAN_1_BIOGAS</v>
      </c>
      <c r="Z13" s="5" t="str">
        <f t="shared" si="0"/>
        <v>CAISO_Biomass</v>
      </c>
      <c r="AA13" s="5">
        <f t="shared" si="2"/>
        <v>1.4</v>
      </c>
      <c r="AB13" s="5">
        <f>INDEX(relevant_resources!B:B,MATCH(Z13,relevant_resources!A:A,0))</f>
        <v>0</v>
      </c>
    </row>
    <row r="14" spans="1:28" x14ac:dyDescent="0.75">
      <c r="A14">
        <v>13</v>
      </c>
      <c r="B14" t="s">
        <v>82</v>
      </c>
      <c r="C14" t="s">
        <v>83</v>
      </c>
      <c r="D14" t="s">
        <v>84</v>
      </c>
      <c r="E14" t="s">
        <v>26</v>
      </c>
      <c r="F14" t="s">
        <v>27</v>
      </c>
      <c r="G14" t="s">
        <v>56</v>
      </c>
      <c r="H14" t="s">
        <v>56</v>
      </c>
      <c r="I14" t="s">
        <v>30</v>
      </c>
      <c r="J14" t="s">
        <v>31</v>
      </c>
      <c r="K14" t="s">
        <v>32</v>
      </c>
      <c r="L14" s="2">
        <v>42473</v>
      </c>
      <c r="M14" s="2">
        <v>51603</v>
      </c>
      <c r="N14">
        <v>1</v>
      </c>
      <c r="O14">
        <v>8</v>
      </c>
      <c r="P14">
        <v>56.1</v>
      </c>
      <c r="Q14" s="1">
        <v>0.8</v>
      </c>
      <c r="R14" t="s">
        <v>33</v>
      </c>
      <c r="S14" t="s">
        <v>33</v>
      </c>
      <c r="T14" t="s">
        <v>33</v>
      </c>
      <c r="U14" t="s">
        <v>34</v>
      </c>
      <c r="V14" t="s">
        <v>56</v>
      </c>
      <c r="W14">
        <v>1</v>
      </c>
      <c r="X14" s="5" t="e">
        <f>INDEX(name_mapping!B:B,MATCH(C14,name_mapping!A:A,0))</f>
        <v>#N/A</v>
      </c>
      <c r="Y14" s="5" t="str">
        <f t="shared" si="1"/>
        <v>PEABDY_2_LNDFL1</v>
      </c>
      <c r="Z14" s="5" t="str">
        <f t="shared" si="0"/>
        <v>CAISO_Biomass</v>
      </c>
      <c r="AA14" s="5">
        <f t="shared" si="2"/>
        <v>56.1</v>
      </c>
      <c r="AB14" s="5">
        <f>INDEX(relevant_resources!B:B,MATCH(Z14,relevant_resources!A:A,0))</f>
        <v>0</v>
      </c>
    </row>
    <row r="15" spans="1:28" x14ac:dyDescent="0.75">
      <c r="A15">
        <v>14</v>
      </c>
      <c r="B15" t="s">
        <v>85</v>
      </c>
      <c r="C15" t="s">
        <v>86</v>
      </c>
      <c r="D15" t="s">
        <v>87</v>
      </c>
      <c r="E15" t="s">
        <v>26</v>
      </c>
      <c r="F15" t="s">
        <v>27</v>
      </c>
      <c r="G15" t="s">
        <v>88</v>
      </c>
      <c r="H15" t="s">
        <v>89</v>
      </c>
      <c r="I15" t="s">
        <v>30</v>
      </c>
      <c r="J15" t="s">
        <v>31</v>
      </c>
      <c r="K15" t="s">
        <v>32</v>
      </c>
      <c r="L15" s="2">
        <v>41883</v>
      </c>
      <c r="M15" s="2">
        <v>49187</v>
      </c>
      <c r="N15">
        <v>1</v>
      </c>
      <c r="O15">
        <v>19</v>
      </c>
      <c r="P15">
        <v>132.9</v>
      </c>
      <c r="Q15" s="1">
        <v>0.8</v>
      </c>
      <c r="R15" t="s">
        <v>33</v>
      </c>
      <c r="S15" t="s">
        <v>33</v>
      </c>
      <c r="T15" t="s">
        <v>33</v>
      </c>
      <c r="U15" t="s">
        <v>34</v>
      </c>
      <c r="V15" t="s">
        <v>89</v>
      </c>
      <c r="W15">
        <v>1</v>
      </c>
      <c r="X15" s="5" t="e">
        <f>INDEX(name_mapping!B:B,MATCH(C15,name_mapping!A:A,0))</f>
        <v>#N/A</v>
      </c>
      <c r="Y15" s="5" t="str">
        <f t="shared" si="1"/>
        <v>SUNSHN_2_LNDFL</v>
      </c>
      <c r="Z15" s="5" t="str">
        <f t="shared" si="0"/>
        <v>CAISO_Biomass</v>
      </c>
      <c r="AA15" s="5">
        <f t="shared" si="2"/>
        <v>132.9</v>
      </c>
      <c r="AB15" s="5">
        <f>INDEX(relevant_resources!B:B,MATCH(Z15,relevant_resources!A:A,0))</f>
        <v>0</v>
      </c>
    </row>
    <row r="16" spans="1:28" x14ac:dyDescent="0.75">
      <c r="A16">
        <v>15</v>
      </c>
      <c r="B16" t="s">
        <v>90</v>
      </c>
      <c r="C16" t="s">
        <v>91</v>
      </c>
      <c r="D16" t="s">
        <v>92</v>
      </c>
      <c r="E16" t="s">
        <v>26</v>
      </c>
      <c r="F16" t="s">
        <v>27</v>
      </c>
      <c r="G16" t="s">
        <v>93</v>
      </c>
      <c r="H16" t="s">
        <v>94</v>
      </c>
      <c r="I16" t="s">
        <v>34</v>
      </c>
      <c r="J16" t="s">
        <v>95</v>
      </c>
      <c r="K16" t="s">
        <v>32</v>
      </c>
      <c r="L16" s="2">
        <v>40817</v>
      </c>
      <c r="M16" s="2">
        <v>73050</v>
      </c>
      <c r="N16">
        <v>1</v>
      </c>
      <c r="O16">
        <v>28.8</v>
      </c>
      <c r="P16">
        <v>113.7</v>
      </c>
      <c r="Q16" s="1">
        <v>0.45</v>
      </c>
      <c r="R16" t="s">
        <v>33</v>
      </c>
      <c r="S16" t="s">
        <v>33</v>
      </c>
      <c r="T16" t="s">
        <v>33</v>
      </c>
      <c r="U16" t="s">
        <v>34</v>
      </c>
      <c r="V16" t="s">
        <v>35</v>
      </c>
      <c r="W16">
        <v>1</v>
      </c>
      <c r="X16" s="5" t="e">
        <f>INDEX(name_mapping!B:B,MATCH(C16,name_mapping!A:A,0))</f>
        <v>#N/A</v>
      </c>
      <c r="Y16" s="5" t="str">
        <f t="shared" si="1"/>
        <v>PACLUM_6_UNIT</v>
      </c>
      <c r="Z16" s="5" t="str">
        <f t="shared" si="0"/>
        <v>CAISO_Biomass</v>
      </c>
      <c r="AA16" s="5">
        <f t="shared" si="2"/>
        <v>113.7</v>
      </c>
      <c r="AB16" s="5">
        <f>INDEX(relevant_resources!B:B,MATCH(Z16,relevant_resources!A:A,0))</f>
        <v>0</v>
      </c>
    </row>
    <row r="17" spans="1:28" x14ac:dyDescent="0.75">
      <c r="A17">
        <v>16</v>
      </c>
      <c r="B17" t="s">
        <v>96</v>
      </c>
      <c r="C17" t="s">
        <v>97</v>
      </c>
      <c r="D17" t="s">
        <v>98</v>
      </c>
      <c r="E17" t="s">
        <v>26</v>
      </c>
      <c r="F17" t="s">
        <v>27</v>
      </c>
      <c r="G17" t="s">
        <v>99</v>
      </c>
      <c r="H17" t="s">
        <v>100</v>
      </c>
      <c r="I17" t="s">
        <v>34</v>
      </c>
      <c r="J17" t="s">
        <v>95</v>
      </c>
      <c r="K17" t="s">
        <v>32</v>
      </c>
      <c r="L17" s="2">
        <v>31778</v>
      </c>
      <c r="M17" s="2">
        <v>42255</v>
      </c>
      <c r="N17">
        <v>0</v>
      </c>
      <c r="O17">
        <v>20</v>
      </c>
      <c r="P17">
        <v>85.1</v>
      </c>
      <c r="Q17" s="1">
        <v>0.49</v>
      </c>
      <c r="R17" t="s">
        <v>33</v>
      </c>
      <c r="S17" t="s">
        <v>33</v>
      </c>
      <c r="T17" t="s">
        <v>33</v>
      </c>
      <c r="U17" t="s">
        <v>34</v>
      </c>
      <c r="V17" t="s">
        <v>45</v>
      </c>
      <c r="W17">
        <v>1</v>
      </c>
      <c r="X17" s="5" t="e">
        <f>INDEX(name_mapping!B:B,MATCH(C17,name_mapping!A:A,0))</f>
        <v>#N/A</v>
      </c>
      <c r="Y17" s="5" t="str">
        <f t="shared" si="1"/>
        <v>SPBURN_2_UNIT 1</v>
      </c>
      <c r="Z17" s="5" t="str">
        <f t="shared" si="0"/>
        <v>CAISO_Biomass</v>
      </c>
      <c r="AA17" s="5">
        <f t="shared" si="2"/>
        <v>85.1</v>
      </c>
      <c r="AB17" s="5">
        <f>INDEX(relevant_resources!B:B,MATCH(Z17,relevant_resources!A:A,0))</f>
        <v>0</v>
      </c>
    </row>
    <row r="18" spans="1:28" x14ac:dyDescent="0.75">
      <c r="A18">
        <v>17</v>
      </c>
      <c r="B18" t="s">
        <v>101</v>
      </c>
      <c r="C18" t="s">
        <v>102</v>
      </c>
      <c r="D18" t="s">
        <v>103</v>
      </c>
      <c r="E18" t="s">
        <v>26</v>
      </c>
      <c r="F18" t="s">
        <v>27</v>
      </c>
      <c r="G18" t="s">
        <v>104</v>
      </c>
      <c r="H18" t="s">
        <v>105</v>
      </c>
      <c r="I18" t="s">
        <v>34</v>
      </c>
      <c r="J18" t="s">
        <v>95</v>
      </c>
      <c r="K18" t="s">
        <v>32</v>
      </c>
      <c r="L18" s="2">
        <v>31841</v>
      </c>
      <c r="M18" s="2">
        <v>42255</v>
      </c>
      <c r="N18">
        <v>0</v>
      </c>
      <c r="O18">
        <v>20</v>
      </c>
      <c r="P18">
        <v>130.69999999999999</v>
      </c>
      <c r="Q18" s="1">
        <v>0.75</v>
      </c>
      <c r="R18" t="s">
        <v>33</v>
      </c>
      <c r="S18" t="s">
        <v>33</v>
      </c>
      <c r="T18" t="s">
        <v>33</v>
      </c>
      <c r="U18" t="s">
        <v>34</v>
      </c>
      <c r="V18" t="s">
        <v>35</v>
      </c>
      <c r="W18">
        <v>1</v>
      </c>
      <c r="X18" s="5" t="e">
        <f>INDEX(name_mapping!B:B,MATCH(C18,name_mapping!A:A,0))</f>
        <v>#N/A</v>
      </c>
      <c r="Y18" s="5" t="str">
        <f t="shared" si="1"/>
        <v>SPQUIN_6_SRPCQU</v>
      </c>
      <c r="Z18" s="5" t="str">
        <f t="shared" si="0"/>
        <v>CAISO_Biomass</v>
      </c>
      <c r="AA18" s="5">
        <f t="shared" si="2"/>
        <v>130.69999999999999</v>
      </c>
      <c r="AB18" s="5">
        <f>INDEX(relevant_resources!B:B,MATCH(Z18,relevant_resources!A:A,0))</f>
        <v>0</v>
      </c>
    </row>
    <row r="19" spans="1:28" x14ac:dyDescent="0.75">
      <c r="A19">
        <v>18</v>
      </c>
      <c r="B19" t="s">
        <v>106</v>
      </c>
      <c r="C19" t="s">
        <v>107</v>
      </c>
      <c r="D19" t="s">
        <v>108</v>
      </c>
      <c r="E19" t="s">
        <v>26</v>
      </c>
      <c r="F19" t="s">
        <v>27</v>
      </c>
      <c r="G19" t="s">
        <v>99</v>
      </c>
      <c r="H19" t="s">
        <v>100</v>
      </c>
      <c r="I19" t="s">
        <v>34</v>
      </c>
      <c r="J19" t="s">
        <v>95</v>
      </c>
      <c r="K19" t="s">
        <v>32</v>
      </c>
      <c r="L19" s="2">
        <v>32876</v>
      </c>
      <c r="M19" s="2">
        <v>43832</v>
      </c>
      <c r="N19">
        <v>1</v>
      </c>
      <c r="O19">
        <v>31</v>
      </c>
      <c r="P19">
        <v>212.6</v>
      </c>
      <c r="Q19" s="1">
        <v>0.78</v>
      </c>
      <c r="R19" t="s">
        <v>33</v>
      </c>
      <c r="S19" t="s">
        <v>33</v>
      </c>
      <c r="T19" t="s">
        <v>33</v>
      </c>
      <c r="U19" t="s">
        <v>34</v>
      </c>
      <c r="V19" t="s">
        <v>45</v>
      </c>
      <c r="W19">
        <v>1</v>
      </c>
      <c r="X19" s="5" t="e">
        <f>INDEX(name_mapping!B:B,MATCH(C19,name_mapping!A:A,0))</f>
        <v>#N/A</v>
      </c>
      <c r="Y19" s="5" t="str">
        <f t="shared" si="1"/>
        <v>BURNYF_2_UNIT 1</v>
      </c>
      <c r="Z19" s="5" t="str">
        <f t="shared" si="0"/>
        <v>CAISO_Biomass</v>
      </c>
      <c r="AA19" s="5">
        <f t="shared" si="2"/>
        <v>212.6</v>
      </c>
      <c r="AB19" s="5">
        <f>INDEX(relevant_resources!B:B,MATCH(Z19,relevant_resources!A:A,0))</f>
        <v>0</v>
      </c>
    </row>
    <row r="20" spans="1:28" x14ac:dyDescent="0.75">
      <c r="A20">
        <v>19</v>
      </c>
      <c r="B20" t="s">
        <v>109</v>
      </c>
      <c r="C20" t="s">
        <v>110</v>
      </c>
      <c r="D20" t="s">
        <v>111</v>
      </c>
      <c r="E20" t="s">
        <v>26</v>
      </c>
      <c r="F20" t="s">
        <v>27</v>
      </c>
      <c r="G20" t="s">
        <v>112</v>
      </c>
      <c r="H20" t="s">
        <v>113</v>
      </c>
      <c r="I20" t="s">
        <v>34</v>
      </c>
      <c r="J20" t="s">
        <v>95</v>
      </c>
      <c r="K20" t="s">
        <v>32</v>
      </c>
      <c r="L20" s="2">
        <v>31805</v>
      </c>
      <c r="M20" s="2">
        <v>42255</v>
      </c>
      <c r="N20">
        <v>0</v>
      </c>
      <c r="O20">
        <v>7.5</v>
      </c>
      <c r="P20">
        <v>61.8</v>
      </c>
      <c r="Q20" s="1">
        <v>0.94</v>
      </c>
      <c r="R20" t="s">
        <v>33</v>
      </c>
      <c r="S20" t="s">
        <v>33</v>
      </c>
      <c r="T20" t="s">
        <v>33</v>
      </c>
      <c r="U20" t="s">
        <v>34</v>
      </c>
      <c r="V20" t="s">
        <v>35</v>
      </c>
      <c r="W20">
        <v>1</v>
      </c>
      <c r="X20" s="5" t="e">
        <f>INDEX(name_mapping!B:B,MATCH(C20,name_mapping!A:A,0))</f>
        <v>#N/A</v>
      </c>
      <c r="Y20" s="5" t="str">
        <f t="shared" si="1"/>
        <v>SPI LI_2_UNIT 1</v>
      </c>
      <c r="Z20" s="5" t="str">
        <f t="shared" si="0"/>
        <v>CAISO_Biomass</v>
      </c>
      <c r="AA20" s="5">
        <f t="shared" si="2"/>
        <v>61.8</v>
      </c>
      <c r="AB20" s="5">
        <f>INDEX(relevant_resources!B:B,MATCH(Z20,relevant_resources!A:A,0))</f>
        <v>0</v>
      </c>
    </row>
    <row r="21" spans="1:28" x14ac:dyDescent="0.75">
      <c r="A21">
        <v>20</v>
      </c>
      <c r="B21" t="s">
        <v>114</v>
      </c>
      <c r="C21" t="s">
        <v>115</v>
      </c>
      <c r="D21" t="s">
        <v>116</v>
      </c>
      <c r="E21" t="s">
        <v>26</v>
      </c>
      <c r="F21" t="s">
        <v>27</v>
      </c>
      <c r="G21" t="s">
        <v>99</v>
      </c>
      <c r="H21" t="s">
        <v>100</v>
      </c>
      <c r="I21" t="s">
        <v>34</v>
      </c>
      <c r="J21" t="s">
        <v>95</v>
      </c>
      <c r="K21" t="s">
        <v>32</v>
      </c>
      <c r="L21" s="2">
        <v>35827</v>
      </c>
      <c r="M21" s="2">
        <v>42255</v>
      </c>
      <c r="N21">
        <v>0</v>
      </c>
      <c r="O21">
        <v>5</v>
      </c>
      <c r="P21">
        <v>1.7</v>
      </c>
      <c r="Q21" s="1">
        <v>0.04</v>
      </c>
      <c r="R21" t="s">
        <v>33</v>
      </c>
      <c r="S21" t="s">
        <v>33</v>
      </c>
      <c r="T21" t="s">
        <v>33</v>
      </c>
      <c r="U21" t="s">
        <v>34</v>
      </c>
      <c r="V21" t="s">
        <v>45</v>
      </c>
      <c r="W21">
        <v>1</v>
      </c>
      <c r="X21" s="5" t="e">
        <f>INDEX(name_mapping!B:B,MATCH(C21,name_mapping!A:A,0))</f>
        <v>#N/A</v>
      </c>
      <c r="Y21" s="5" t="str">
        <f t="shared" si="1"/>
        <v>SPIAND_1_ANDSN2</v>
      </c>
      <c r="Z21" s="5" t="str">
        <f t="shared" si="0"/>
        <v>CAISO_Biomass</v>
      </c>
      <c r="AA21" s="5">
        <f t="shared" si="2"/>
        <v>1.7</v>
      </c>
      <c r="AB21" s="5">
        <f>INDEX(relevant_resources!B:B,MATCH(Z21,relevant_resources!A:A,0))</f>
        <v>0</v>
      </c>
    </row>
    <row r="22" spans="1:28" x14ac:dyDescent="0.75">
      <c r="A22">
        <v>21</v>
      </c>
      <c r="B22" t="s">
        <v>117</v>
      </c>
      <c r="C22" t="s">
        <v>118</v>
      </c>
      <c r="D22" t="s">
        <v>119</v>
      </c>
      <c r="E22" t="s">
        <v>26</v>
      </c>
      <c r="F22" t="s">
        <v>27</v>
      </c>
      <c r="G22" t="s">
        <v>120</v>
      </c>
      <c r="H22" t="s">
        <v>121</v>
      </c>
      <c r="I22" t="s">
        <v>34</v>
      </c>
      <c r="J22" t="s">
        <v>95</v>
      </c>
      <c r="K22" t="s">
        <v>32</v>
      </c>
      <c r="L22" s="2">
        <v>39814</v>
      </c>
      <c r="M22" s="2">
        <v>42255</v>
      </c>
      <c r="N22">
        <v>0</v>
      </c>
      <c r="O22">
        <v>7.5</v>
      </c>
      <c r="P22">
        <v>12.1</v>
      </c>
      <c r="Q22" s="1">
        <v>0.18</v>
      </c>
      <c r="R22" t="s">
        <v>33</v>
      </c>
      <c r="S22" t="s">
        <v>33</v>
      </c>
      <c r="T22" t="s">
        <v>33</v>
      </c>
      <c r="U22" t="s">
        <v>34</v>
      </c>
      <c r="V22" t="s">
        <v>35</v>
      </c>
      <c r="W22">
        <v>1</v>
      </c>
      <c r="X22" s="5" t="e">
        <f>INDEX(name_mapping!B:B,MATCH(C22,name_mapping!A:A,0))</f>
        <v>#N/A</v>
      </c>
      <c r="Y22" s="5" t="str">
        <f t="shared" si="1"/>
        <v>SPIFBD_1_PL1X2</v>
      </c>
      <c r="Z22" s="5" t="str">
        <f t="shared" si="0"/>
        <v>CAISO_Biomass</v>
      </c>
      <c r="AA22" s="5">
        <f t="shared" si="2"/>
        <v>12.1</v>
      </c>
      <c r="AB22" s="5">
        <f>INDEX(relevant_resources!B:B,MATCH(Z22,relevant_resources!A:A,0))</f>
        <v>0</v>
      </c>
    </row>
    <row r="23" spans="1:28" x14ac:dyDescent="0.75">
      <c r="A23">
        <v>22</v>
      </c>
      <c r="B23" t="s">
        <v>122</v>
      </c>
      <c r="C23" t="s">
        <v>123</v>
      </c>
      <c r="D23" t="s">
        <v>124</v>
      </c>
      <c r="E23" t="s">
        <v>26</v>
      </c>
      <c r="F23" t="s">
        <v>27</v>
      </c>
      <c r="G23" t="s">
        <v>104</v>
      </c>
      <c r="H23" t="s">
        <v>105</v>
      </c>
      <c r="I23" t="s">
        <v>34</v>
      </c>
      <c r="J23" t="s">
        <v>95</v>
      </c>
      <c r="K23" t="s">
        <v>32</v>
      </c>
      <c r="L23" s="2">
        <v>31545</v>
      </c>
      <c r="M23" s="2">
        <v>42502</v>
      </c>
      <c r="N23">
        <v>1</v>
      </c>
      <c r="O23">
        <v>12</v>
      </c>
      <c r="P23">
        <v>27.9</v>
      </c>
      <c r="Q23" s="1">
        <v>0.27</v>
      </c>
      <c r="R23" t="s">
        <v>33</v>
      </c>
      <c r="S23" t="s">
        <v>33</v>
      </c>
      <c r="T23" t="s">
        <v>33</v>
      </c>
      <c r="U23" t="s">
        <v>34</v>
      </c>
      <c r="V23" t="s">
        <v>35</v>
      </c>
      <c r="W23">
        <v>1</v>
      </c>
      <c r="X23" s="5" t="e">
        <f>INDEX(name_mapping!B:B,MATCH(C23,name_mapping!A:A,0))</f>
        <v>#N/A</v>
      </c>
      <c r="Y23" s="5" t="str">
        <f t="shared" si="1"/>
        <v>COLPIN_6_COLLNS</v>
      </c>
      <c r="Z23" s="5" t="str">
        <f t="shared" si="0"/>
        <v>CAISO_Biomass</v>
      </c>
      <c r="AA23" s="5">
        <f t="shared" si="2"/>
        <v>27.9</v>
      </c>
      <c r="AB23" s="5">
        <f>INDEX(relevant_resources!B:B,MATCH(Z23,relevant_resources!A:A,0))</f>
        <v>0</v>
      </c>
    </row>
    <row r="24" spans="1:28" x14ac:dyDescent="0.75">
      <c r="A24">
        <v>23</v>
      </c>
      <c r="B24" t="s">
        <v>125</v>
      </c>
      <c r="C24" t="s">
        <v>126</v>
      </c>
      <c r="D24" t="s">
        <v>127</v>
      </c>
      <c r="E24" t="s">
        <v>26</v>
      </c>
      <c r="F24" t="s">
        <v>27</v>
      </c>
      <c r="G24" t="s">
        <v>128</v>
      </c>
      <c r="H24" t="s">
        <v>78</v>
      </c>
      <c r="I24" t="s">
        <v>34</v>
      </c>
      <c r="J24" t="s">
        <v>95</v>
      </c>
      <c r="K24" t="s">
        <v>32</v>
      </c>
      <c r="L24" s="2">
        <v>32888</v>
      </c>
      <c r="M24" s="2">
        <v>42018</v>
      </c>
      <c r="N24">
        <v>1</v>
      </c>
      <c r="O24">
        <v>25</v>
      </c>
      <c r="P24" s="3">
        <v>170</v>
      </c>
      <c r="Q24" s="1">
        <v>0.78</v>
      </c>
      <c r="R24" t="s">
        <v>33</v>
      </c>
      <c r="S24" t="s">
        <v>33</v>
      </c>
      <c r="T24" t="s">
        <v>33</v>
      </c>
      <c r="U24" t="s">
        <v>34</v>
      </c>
      <c r="V24" t="s">
        <v>78</v>
      </c>
      <c r="W24">
        <v>1</v>
      </c>
      <c r="X24" s="5" t="e">
        <f>INDEX(name_mapping!B:B,MATCH(C24,name_mapping!A:A,0))</f>
        <v>#N/A</v>
      </c>
      <c r="Y24" s="5" t="str">
        <f t="shared" si="1"/>
        <v>MENBIO_6_UNIT</v>
      </c>
      <c r="Z24" s="5" t="str">
        <f t="shared" si="0"/>
        <v>CAISO_Biomass</v>
      </c>
      <c r="AA24" s="5">
        <f t="shared" si="2"/>
        <v>170</v>
      </c>
      <c r="AB24" s="5">
        <f>INDEX(relevant_resources!B:B,MATCH(Z24,relevant_resources!A:A,0))</f>
        <v>0</v>
      </c>
    </row>
    <row r="25" spans="1:28" x14ac:dyDescent="0.75">
      <c r="A25">
        <v>24</v>
      </c>
      <c r="B25" t="s">
        <v>129</v>
      </c>
      <c r="C25" t="s">
        <v>130</v>
      </c>
      <c r="D25" t="s">
        <v>131</v>
      </c>
      <c r="E25" t="s">
        <v>26</v>
      </c>
      <c r="F25" t="s">
        <v>27</v>
      </c>
      <c r="G25" t="s">
        <v>93</v>
      </c>
      <c r="H25" t="s">
        <v>94</v>
      </c>
      <c r="I25" t="s">
        <v>34</v>
      </c>
      <c r="J25" t="s">
        <v>95</v>
      </c>
      <c r="K25" t="s">
        <v>32</v>
      </c>
      <c r="L25" s="2">
        <v>31811</v>
      </c>
      <c r="M25" s="2">
        <v>42768</v>
      </c>
      <c r="N25">
        <v>1</v>
      </c>
      <c r="O25">
        <v>17.3</v>
      </c>
      <c r="P25" s="3">
        <v>102.7</v>
      </c>
      <c r="Q25" s="1">
        <v>0.68</v>
      </c>
      <c r="R25" t="s">
        <v>33</v>
      </c>
      <c r="S25" t="s">
        <v>33</v>
      </c>
      <c r="T25" t="s">
        <v>33</v>
      </c>
      <c r="U25" t="s">
        <v>34</v>
      </c>
      <c r="V25" t="s">
        <v>35</v>
      </c>
      <c r="W25">
        <v>1</v>
      </c>
      <c r="X25" s="5" t="e">
        <f>INDEX(name_mapping!B:B,MATCH(C25,name_mapping!A:A,0))</f>
        <v>#N/A</v>
      </c>
      <c r="Y25" s="5" t="str">
        <f t="shared" si="1"/>
        <v>FAIRHV_6_UNIT</v>
      </c>
      <c r="Z25" s="5" t="str">
        <f t="shared" si="0"/>
        <v>CAISO_Biomass</v>
      </c>
      <c r="AA25" s="5">
        <f t="shared" si="2"/>
        <v>102.7</v>
      </c>
      <c r="AB25" s="5">
        <f>INDEX(relevant_resources!B:B,MATCH(Z25,relevant_resources!A:A,0))</f>
        <v>0</v>
      </c>
    </row>
    <row r="26" spans="1:28" x14ac:dyDescent="0.75">
      <c r="A26">
        <v>25</v>
      </c>
      <c r="B26" t="s">
        <v>132</v>
      </c>
      <c r="C26" t="s">
        <v>133</v>
      </c>
      <c r="D26" t="s">
        <v>134</v>
      </c>
      <c r="E26" t="s">
        <v>26</v>
      </c>
      <c r="F26" t="s">
        <v>27</v>
      </c>
      <c r="G26" t="s">
        <v>135</v>
      </c>
      <c r="H26" t="s">
        <v>44</v>
      </c>
      <c r="I26" t="s">
        <v>34</v>
      </c>
      <c r="J26" t="s">
        <v>95</v>
      </c>
      <c r="K26" t="s">
        <v>32</v>
      </c>
      <c r="L26" s="2">
        <v>40238</v>
      </c>
      <c r="M26" s="2">
        <v>43890</v>
      </c>
      <c r="N26">
        <v>1</v>
      </c>
      <c r="O26">
        <v>25</v>
      </c>
      <c r="P26" s="3">
        <v>175</v>
      </c>
      <c r="Q26" s="1">
        <v>0.8</v>
      </c>
      <c r="R26" t="s">
        <v>33</v>
      </c>
      <c r="S26" t="s">
        <v>33</v>
      </c>
      <c r="T26" t="s">
        <v>33</v>
      </c>
      <c r="U26" t="s">
        <v>34</v>
      </c>
      <c r="V26" t="s">
        <v>45</v>
      </c>
      <c r="W26">
        <v>1</v>
      </c>
      <c r="X26" s="5" t="e">
        <f>INDEX(name_mapping!B:B,MATCH(C26,name_mapping!A:A,0))</f>
        <v>#N/A</v>
      </c>
      <c r="Y26" s="5" t="str">
        <f t="shared" si="1"/>
        <v>BIOMAS_1_UNIT 1</v>
      </c>
      <c r="Z26" s="5" t="str">
        <f t="shared" si="0"/>
        <v>CAISO_Biomass</v>
      </c>
      <c r="AA26" s="5">
        <f t="shared" si="2"/>
        <v>175</v>
      </c>
      <c r="AB26" s="5">
        <f>INDEX(relevant_resources!B:B,MATCH(Z26,relevant_resources!A:A,0))</f>
        <v>0</v>
      </c>
    </row>
    <row r="27" spans="1:28" x14ac:dyDescent="0.75">
      <c r="A27">
        <v>26</v>
      </c>
      <c r="B27" t="s">
        <v>136</v>
      </c>
      <c r="C27" t="s">
        <v>137</v>
      </c>
      <c r="E27" t="s">
        <v>26</v>
      </c>
      <c r="F27" t="s">
        <v>27</v>
      </c>
      <c r="G27" t="s">
        <v>138</v>
      </c>
      <c r="H27" t="s">
        <v>139</v>
      </c>
      <c r="I27" t="s">
        <v>34</v>
      </c>
      <c r="J27" t="s">
        <v>95</v>
      </c>
      <c r="K27" t="s">
        <v>32</v>
      </c>
      <c r="L27" s="2">
        <v>32767</v>
      </c>
      <c r="M27" s="2">
        <v>43723</v>
      </c>
      <c r="N27">
        <v>1</v>
      </c>
      <c r="O27">
        <v>32</v>
      </c>
      <c r="P27" s="3">
        <v>166</v>
      </c>
      <c r="Q27" s="1">
        <v>0.59</v>
      </c>
      <c r="R27" t="s">
        <v>33</v>
      </c>
      <c r="S27" t="s">
        <v>33</v>
      </c>
      <c r="T27" t="s">
        <v>33</v>
      </c>
      <c r="U27" t="s">
        <v>34</v>
      </c>
      <c r="V27" t="s">
        <v>45</v>
      </c>
      <c r="W27">
        <v>1</v>
      </c>
      <c r="X27" s="5" t="e">
        <f>INDEX(name_mapping!B:B,MATCH(C27,name_mapping!A:A,0))</f>
        <v>#N/A</v>
      </c>
      <c r="Y27" s="5" t="str">
        <f t="shared" si="1"/>
        <v>HL Power</v>
      </c>
      <c r="Z27" s="5" t="str">
        <f t="shared" si="0"/>
        <v>CAISO_Biomass</v>
      </c>
      <c r="AA27" s="5">
        <f t="shared" si="2"/>
        <v>166</v>
      </c>
      <c r="AB27" s="5">
        <f>INDEX(relevant_resources!B:B,MATCH(Z27,relevant_resources!A:A,0))</f>
        <v>0</v>
      </c>
    </row>
    <row r="28" spans="1:28" x14ac:dyDescent="0.75">
      <c r="A28">
        <v>27</v>
      </c>
      <c r="B28" t="s">
        <v>140</v>
      </c>
      <c r="C28" t="s">
        <v>141</v>
      </c>
      <c r="D28" t="s">
        <v>142</v>
      </c>
      <c r="E28" t="s">
        <v>26</v>
      </c>
      <c r="F28" t="s">
        <v>27</v>
      </c>
      <c r="G28" t="s">
        <v>120</v>
      </c>
      <c r="H28" t="s">
        <v>121</v>
      </c>
      <c r="I28" t="s">
        <v>34</v>
      </c>
      <c r="J28" t="s">
        <v>95</v>
      </c>
      <c r="K28" t="s">
        <v>32</v>
      </c>
      <c r="L28" s="2">
        <v>31801</v>
      </c>
      <c r="M28" s="2">
        <v>42758</v>
      </c>
      <c r="N28">
        <v>1</v>
      </c>
      <c r="O28">
        <v>22</v>
      </c>
      <c r="P28" s="3">
        <v>127.4</v>
      </c>
      <c r="Q28" s="1">
        <v>0.66</v>
      </c>
      <c r="R28" t="s">
        <v>33</v>
      </c>
      <c r="S28" t="s">
        <v>33</v>
      </c>
      <c r="T28" t="s">
        <v>33</v>
      </c>
      <c r="U28" t="s">
        <v>34</v>
      </c>
      <c r="V28" t="s">
        <v>35</v>
      </c>
      <c r="W28">
        <v>1</v>
      </c>
      <c r="X28" s="5" t="e">
        <f>INDEX(name_mapping!B:B,MATCH(C28,name_mapping!A:A,0))</f>
        <v>#N/A</v>
      </c>
      <c r="Y28" s="5" t="str">
        <f t="shared" si="1"/>
        <v>ULTPCH_1_UNIT 1</v>
      </c>
      <c r="Z28" s="5" t="str">
        <f t="shared" si="0"/>
        <v>CAISO_Biomass</v>
      </c>
      <c r="AA28" s="5">
        <f t="shared" si="2"/>
        <v>127.4</v>
      </c>
      <c r="AB28" s="5">
        <f>INDEX(relevant_resources!B:B,MATCH(Z28,relevant_resources!A:A,0))</f>
        <v>0</v>
      </c>
    </row>
    <row r="29" spans="1:28" x14ac:dyDescent="0.75">
      <c r="A29">
        <v>28</v>
      </c>
      <c r="B29" t="s">
        <v>143</v>
      </c>
      <c r="C29" t="s">
        <v>144</v>
      </c>
      <c r="D29" t="s">
        <v>145</v>
      </c>
      <c r="E29" t="s">
        <v>26</v>
      </c>
      <c r="F29" t="s">
        <v>27</v>
      </c>
      <c r="G29" t="s">
        <v>128</v>
      </c>
      <c r="H29" t="s">
        <v>78</v>
      </c>
      <c r="I29" t="s">
        <v>34</v>
      </c>
      <c r="J29" t="s">
        <v>95</v>
      </c>
      <c r="K29" t="s">
        <v>32</v>
      </c>
      <c r="L29" s="2">
        <v>32552</v>
      </c>
      <c r="M29" s="2">
        <v>43508</v>
      </c>
      <c r="N29">
        <v>1</v>
      </c>
      <c r="O29">
        <v>26.5</v>
      </c>
      <c r="P29" s="3">
        <v>170.3</v>
      </c>
      <c r="Q29" s="1">
        <v>0.73</v>
      </c>
      <c r="R29" t="s">
        <v>33</v>
      </c>
      <c r="S29" t="s">
        <v>33</v>
      </c>
      <c r="T29" t="s">
        <v>33</v>
      </c>
      <c r="U29" t="s">
        <v>34</v>
      </c>
      <c r="V29" t="s">
        <v>78</v>
      </c>
      <c r="W29">
        <v>1</v>
      </c>
      <c r="X29" s="5" t="e">
        <f>INDEX(name_mapping!B:B,MATCH(C29,name_mapping!A:A,0))</f>
        <v>#N/A</v>
      </c>
      <c r="Y29" s="5" t="str">
        <f t="shared" si="1"/>
        <v>ULTPFR_1_UNIT 1</v>
      </c>
      <c r="Z29" s="5" t="str">
        <f t="shared" si="0"/>
        <v>CAISO_Biomass</v>
      </c>
      <c r="AA29" s="5">
        <f t="shared" si="2"/>
        <v>170.3</v>
      </c>
      <c r="AB29" s="5">
        <f>INDEX(relevant_resources!B:B,MATCH(Z29,relevant_resources!A:A,0))</f>
        <v>0</v>
      </c>
    </row>
    <row r="30" spans="1:28" x14ac:dyDescent="0.75">
      <c r="A30">
        <v>29</v>
      </c>
      <c r="B30" t="s">
        <v>146</v>
      </c>
      <c r="C30" t="s">
        <v>147</v>
      </c>
      <c r="D30" t="s">
        <v>148</v>
      </c>
      <c r="E30" t="s">
        <v>26</v>
      </c>
      <c r="F30" t="s">
        <v>27</v>
      </c>
      <c r="G30" t="s">
        <v>112</v>
      </c>
      <c r="H30" t="s">
        <v>113</v>
      </c>
      <c r="I30" t="s">
        <v>34</v>
      </c>
      <c r="J30" t="s">
        <v>95</v>
      </c>
      <c r="K30" t="s">
        <v>32</v>
      </c>
      <c r="L30" s="2">
        <v>32949</v>
      </c>
      <c r="M30" s="2">
        <v>43906</v>
      </c>
      <c r="N30">
        <v>1</v>
      </c>
      <c r="O30">
        <v>25</v>
      </c>
      <c r="P30" s="3">
        <v>168.1</v>
      </c>
      <c r="Q30" s="1">
        <v>0.77</v>
      </c>
      <c r="R30" t="s">
        <v>33</v>
      </c>
      <c r="S30" t="s">
        <v>33</v>
      </c>
      <c r="T30" t="s">
        <v>33</v>
      </c>
      <c r="U30" t="s">
        <v>34</v>
      </c>
      <c r="V30" t="s">
        <v>35</v>
      </c>
      <c r="W30">
        <v>1</v>
      </c>
      <c r="X30" s="5" t="e">
        <f>INDEX(name_mapping!B:B,MATCH(C30,name_mapping!A:A,0))</f>
        <v>#N/A</v>
      </c>
      <c r="Y30" s="5" t="str">
        <f t="shared" si="1"/>
        <v>ULTRCK_2_UNIT</v>
      </c>
      <c r="Z30" s="5" t="str">
        <f t="shared" si="0"/>
        <v>CAISO_Biomass</v>
      </c>
      <c r="AA30" s="5">
        <f t="shared" si="2"/>
        <v>168.1</v>
      </c>
      <c r="AB30" s="5">
        <f>INDEX(relevant_resources!B:B,MATCH(Z30,relevant_resources!A:A,0))</f>
        <v>0</v>
      </c>
    </row>
    <row r="31" spans="1:28" x14ac:dyDescent="0.75">
      <c r="A31">
        <v>30</v>
      </c>
      <c r="B31" t="s">
        <v>149</v>
      </c>
      <c r="C31" t="s">
        <v>150</v>
      </c>
      <c r="D31" t="s">
        <v>151</v>
      </c>
      <c r="E31" t="s">
        <v>26</v>
      </c>
      <c r="F31" t="s">
        <v>27</v>
      </c>
      <c r="G31" t="s">
        <v>69</v>
      </c>
      <c r="H31" t="s">
        <v>56</v>
      </c>
      <c r="I31" t="s">
        <v>34</v>
      </c>
      <c r="J31" t="s">
        <v>95</v>
      </c>
      <c r="K31" t="s">
        <v>32</v>
      </c>
      <c r="L31" s="2">
        <v>33024</v>
      </c>
      <c r="M31" s="2">
        <v>43981</v>
      </c>
      <c r="N31">
        <v>1</v>
      </c>
      <c r="O31">
        <v>21</v>
      </c>
      <c r="P31">
        <v>142.5</v>
      </c>
      <c r="Q31" s="1">
        <v>0.77</v>
      </c>
      <c r="R31" t="s">
        <v>33</v>
      </c>
      <c r="S31" t="s">
        <v>33</v>
      </c>
      <c r="T31" t="s">
        <v>33</v>
      </c>
      <c r="U31" t="s">
        <v>34</v>
      </c>
      <c r="V31" t="s">
        <v>56</v>
      </c>
      <c r="W31">
        <v>1</v>
      </c>
      <c r="X31" s="5" t="e">
        <f>INDEX(name_mapping!B:B,MATCH(C31,name_mapping!A:A,0))</f>
        <v>#N/A</v>
      </c>
      <c r="Y31" s="5" t="str">
        <f t="shared" si="1"/>
        <v>THMENG_1_UNIT 1</v>
      </c>
      <c r="Z31" s="5" t="str">
        <f t="shared" si="0"/>
        <v>CAISO_Biomass</v>
      </c>
      <c r="AA31" s="5">
        <f t="shared" si="2"/>
        <v>142.5</v>
      </c>
      <c r="AB31" s="5">
        <f>INDEX(relevant_resources!B:B,MATCH(Z31,relevant_resources!A:A,0))</f>
        <v>0</v>
      </c>
    </row>
    <row r="32" spans="1:28" x14ac:dyDescent="0.75">
      <c r="A32">
        <v>31</v>
      </c>
      <c r="B32" t="s">
        <v>152</v>
      </c>
      <c r="C32" t="s">
        <v>153</v>
      </c>
      <c r="D32" t="s">
        <v>154</v>
      </c>
      <c r="E32" t="s">
        <v>26</v>
      </c>
      <c r="F32" t="s">
        <v>27</v>
      </c>
      <c r="G32" t="s">
        <v>99</v>
      </c>
      <c r="H32" t="s">
        <v>100</v>
      </c>
      <c r="I32" t="s">
        <v>34</v>
      </c>
      <c r="J32" t="s">
        <v>95</v>
      </c>
      <c r="K32" t="s">
        <v>32</v>
      </c>
      <c r="L32" s="2">
        <v>32264</v>
      </c>
      <c r="M32" s="2">
        <v>43220</v>
      </c>
      <c r="N32">
        <v>1</v>
      </c>
      <c r="O32">
        <v>54.9</v>
      </c>
      <c r="P32">
        <v>388.8</v>
      </c>
      <c r="Q32" s="1">
        <v>0.81</v>
      </c>
      <c r="R32" t="s">
        <v>33</v>
      </c>
      <c r="S32" t="s">
        <v>33</v>
      </c>
      <c r="T32" t="s">
        <v>33</v>
      </c>
      <c r="U32" t="s">
        <v>34</v>
      </c>
      <c r="V32" t="s">
        <v>45</v>
      </c>
      <c r="W32">
        <v>1</v>
      </c>
      <c r="X32" s="5" t="e">
        <f>INDEX(name_mapping!B:B,MATCH(C32,name_mapping!A:A,0))</f>
        <v>#N/A</v>
      </c>
      <c r="Y32" s="5" t="str">
        <f t="shared" si="1"/>
        <v>WSENGY_1_UNIT 1</v>
      </c>
      <c r="Z32" s="5" t="str">
        <f t="shared" si="0"/>
        <v>CAISO_Biomass</v>
      </c>
      <c r="AA32" s="5">
        <f t="shared" si="2"/>
        <v>388.8</v>
      </c>
      <c r="AB32" s="5">
        <f>INDEX(relevant_resources!B:B,MATCH(Z32,relevant_resources!A:A,0))</f>
        <v>0</v>
      </c>
    </row>
    <row r="33" spans="1:28" x14ac:dyDescent="0.75">
      <c r="A33">
        <v>32</v>
      </c>
      <c r="B33" t="s">
        <v>155</v>
      </c>
      <c r="C33" t="s">
        <v>156</v>
      </c>
      <c r="D33" t="s">
        <v>157</v>
      </c>
      <c r="E33" t="s">
        <v>26</v>
      </c>
      <c r="F33" t="s">
        <v>27</v>
      </c>
      <c r="G33" t="s">
        <v>158</v>
      </c>
      <c r="H33" t="s">
        <v>44</v>
      </c>
      <c r="I33" t="s">
        <v>34</v>
      </c>
      <c r="J33" t="s">
        <v>95</v>
      </c>
      <c r="K33" t="s">
        <v>32</v>
      </c>
      <c r="L33" s="2">
        <v>39600</v>
      </c>
      <c r="M33" s="2">
        <v>43251</v>
      </c>
      <c r="N33">
        <v>1</v>
      </c>
      <c r="O33">
        <v>26.5</v>
      </c>
      <c r="P33">
        <v>141</v>
      </c>
      <c r="Q33" s="1">
        <v>0.61</v>
      </c>
      <c r="R33" t="s">
        <v>33</v>
      </c>
      <c r="S33" t="s">
        <v>33</v>
      </c>
      <c r="T33" t="s">
        <v>33</v>
      </c>
      <c r="U33" t="s">
        <v>34</v>
      </c>
      <c r="V33" t="s">
        <v>45</v>
      </c>
      <c r="W33">
        <v>1</v>
      </c>
      <c r="X33" s="5" t="e">
        <f>INDEX(name_mapping!B:B,MATCH(C33,name_mapping!A:A,0))</f>
        <v>#N/A</v>
      </c>
      <c r="Y33" s="5" t="str">
        <f t="shared" si="1"/>
        <v>WADHAM_6_UNIT</v>
      </c>
      <c r="Z33" s="5" t="str">
        <f t="shared" si="0"/>
        <v>CAISO_Biomass</v>
      </c>
      <c r="AA33" s="5">
        <f t="shared" si="2"/>
        <v>141</v>
      </c>
      <c r="AB33" s="5">
        <f>INDEX(relevant_resources!B:B,MATCH(Z33,relevant_resources!A:A,0))</f>
        <v>0</v>
      </c>
    </row>
    <row r="34" spans="1:28" x14ac:dyDescent="0.75">
      <c r="A34">
        <v>33</v>
      </c>
      <c r="B34" t="s">
        <v>159</v>
      </c>
      <c r="C34" t="s">
        <v>160</v>
      </c>
      <c r="E34" t="s">
        <v>26</v>
      </c>
      <c r="F34" t="s">
        <v>27</v>
      </c>
      <c r="G34" t="s">
        <v>161</v>
      </c>
      <c r="H34" t="s">
        <v>162</v>
      </c>
      <c r="I34" t="s">
        <v>34</v>
      </c>
      <c r="J34" t="s">
        <v>95</v>
      </c>
      <c r="K34" t="s">
        <v>32</v>
      </c>
      <c r="L34" s="2">
        <v>41320</v>
      </c>
      <c r="M34" s="2">
        <v>43145</v>
      </c>
      <c r="N34">
        <v>1</v>
      </c>
      <c r="O34" t="s">
        <v>163</v>
      </c>
      <c r="P34">
        <v>100</v>
      </c>
      <c r="Q34" s="1">
        <v>0</v>
      </c>
      <c r="R34" t="s">
        <v>33</v>
      </c>
      <c r="S34" t="s">
        <v>33</v>
      </c>
      <c r="T34" t="s">
        <v>33</v>
      </c>
      <c r="U34" t="s">
        <v>34</v>
      </c>
      <c r="V34" t="s">
        <v>164</v>
      </c>
      <c r="W34">
        <v>1</v>
      </c>
      <c r="X34" s="5" t="e">
        <f>INDEX(name_mapping!B:B,MATCH(C34,name_mapping!A:A,0))</f>
        <v>#N/A</v>
      </c>
      <c r="Y34" s="5" t="str">
        <f t="shared" si="1"/>
        <v>Sierra Pacific Industries (SPI) REC Purchase Amended &amp; Restated</v>
      </c>
      <c r="Z34" s="5" t="str">
        <f t="shared" si="0"/>
        <v>CAISO_Biomass</v>
      </c>
      <c r="AA34" s="5">
        <f t="shared" si="2"/>
        <v>100</v>
      </c>
      <c r="AB34" s="5">
        <f>INDEX(relevant_resources!B:B,MATCH(Z34,relevant_resources!A:A,0))</f>
        <v>0</v>
      </c>
    </row>
    <row r="35" spans="1:28" x14ac:dyDescent="0.75">
      <c r="A35">
        <v>34</v>
      </c>
      <c r="B35" t="s">
        <v>165</v>
      </c>
      <c r="C35" t="s">
        <v>166</v>
      </c>
      <c r="D35" t="s">
        <v>167</v>
      </c>
      <c r="E35" t="s">
        <v>26</v>
      </c>
      <c r="F35" t="s">
        <v>27</v>
      </c>
      <c r="G35" t="s">
        <v>77</v>
      </c>
      <c r="H35" t="s">
        <v>78</v>
      </c>
      <c r="I35" t="s">
        <v>34</v>
      </c>
      <c r="J35" t="s">
        <v>95</v>
      </c>
      <c r="K35" t="s">
        <v>32</v>
      </c>
      <c r="L35" s="2">
        <v>40960</v>
      </c>
      <c r="M35" s="2">
        <v>46438</v>
      </c>
      <c r="N35">
        <v>1</v>
      </c>
      <c r="O35">
        <v>44</v>
      </c>
      <c r="P35">
        <v>234.8</v>
      </c>
      <c r="Q35" s="1">
        <v>0.61</v>
      </c>
      <c r="R35" t="s">
        <v>33</v>
      </c>
      <c r="S35" t="s">
        <v>33</v>
      </c>
      <c r="T35" t="s">
        <v>33</v>
      </c>
      <c r="U35" t="s">
        <v>34</v>
      </c>
      <c r="V35" t="s">
        <v>78</v>
      </c>
      <c r="W35">
        <v>1</v>
      </c>
      <c r="X35" s="5" t="e">
        <f>INDEX(name_mapping!B:B,MATCH(C35,name_mapping!A:A,0))</f>
        <v>#N/A</v>
      </c>
      <c r="Y35" s="5" t="str">
        <f t="shared" si="1"/>
        <v>MTNPOS_1_UNIT</v>
      </c>
      <c r="Z35" s="5" t="str">
        <f t="shared" si="0"/>
        <v>CAISO_Biomass</v>
      </c>
      <c r="AA35" s="5">
        <f t="shared" si="2"/>
        <v>234.8</v>
      </c>
      <c r="AB35" s="5">
        <f>INDEX(relevant_resources!B:B,MATCH(Z35,relevant_resources!A:A,0))</f>
        <v>0</v>
      </c>
    </row>
    <row r="36" spans="1:28" x14ac:dyDescent="0.75">
      <c r="A36">
        <v>35</v>
      </c>
      <c r="B36" t="s">
        <v>168</v>
      </c>
      <c r="C36" t="s">
        <v>169</v>
      </c>
      <c r="D36" t="s">
        <v>116</v>
      </c>
      <c r="E36" t="s">
        <v>26</v>
      </c>
      <c r="F36" t="s">
        <v>27</v>
      </c>
      <c r="G36" t="s">
        <v>99</v>
      </c>
      <c r="H36" t="s">
        <v>100</v>
      </c>
      <c r="I36" t="s">
        <v>34</v>
      </c>
      <c r="J36" t="s">
        <v>95</v>
      </c>
      <c r="K36" t="s">
        <v>32</v>
      </c>
      <c r="L36" s="2">
        <v>41255</v>
      </c>
      <c r="M36" s="2">
        <v>42034</v>
      </c>
      <c r="N36">
        <v>0</v>
      </c>
      <c r="O36">
        <v>6.8</v>
      </c>
      <c r="P36">
        <v>50</v>
      </c>
      <c r="Q36" s="1">
        <v>0.84</v>
      </c>
      <c r="R36" t="s">
        <v>33</v>
      </c>
      <c r="S36" t="s">
        <v>33</v>
      </c>
      <c r="T36" t="s">
        <v>33</v>
      </c>
      <c r="U36" t="s">
        <v>34</v>
      </c>
      <c r="V36" t="s">
        <v>45</v>
      </c>
      <c r="W36">
        <v>1</v>
      </c>
      <c r="X36" s="5" t="e">
        <f>INDEX(name_mapping!B:B,MATCH(C36,name_mapping!A:A,0))</f>
        <v>#N/A</v>
      </c>
      <c r="Y36" s="5" t="str">
        <f t="shared" si="1"/>
        <v>SPIAND_1_ANDSN2</v>
      </c>
      <c r="Z36" s="5" t="str">
        <f t="shared" si="0"/>
        <v>CAISO_Biomass</v>
      </c>
      <c r="AA36" s="5">
        <f t="shared" si="2"/>
        <v>50</v>
      </c>
      <c r="AB36" s="5">
        <f>INDEX(relevant_resources!B:B,MATCH(Z36,relevant_resources!A:A,0))</f>
        <v>0</v>
      </c>
    </row>
    <row r="37" spans="1:28" x14ac:dyDescent="0.75">
      <c r="A37">
        <v>36</v>
      </c>
      <c r="B37" t="s">
        <v>170</v>
      </c>
      <c r="C37" t="s">
        <v>171</v>
      </c>
      <c r="D37" t="s">
        <v>172</v>
      </c>
      <c r="E37" t="s">
        <v>26</v>
      </c>
      <c r="F37" t="s">
        <v>27</v>
      </c>
      <c r="G37" t="s">
        <v>173</v>
      </c>
      <c r="H37" t="s">
        <v>174</v>
      </c>
      <c r="I37" t="s">
        <v>34</v>
      </c>
      <c r="J37" t="s">
        <v>95</v>
      </c>
      <c r="K37" t="s">
        <v>32</v>
      </c>
      <c r="L37" s="2">
        <v>39865</v>
      </c>
      <c r="M37" s="2">
        <v>47887</v>
      </c>
      <c r="N37">
        <v>1</v>
      </c>
      <c r="O37">
        <v>9</v>
      </c>
      <c r="P37">
        <v>72</v>
      </c>
      <c r="Q37" s="1">
        <v>0.91</v>
      </c>
      <c r="R37" t="s">
        <v>33</v>
      </c>
      <c r="S37" t="s">
        <v>33</v>
      </c>
      <c r="T37" t="s">
        <v>33</v>
      </c>
      <c r="U37" t="s">
        <v>34</v>
      </c>
      <c r="V37" t="s">
        <v>175</v>
      </c>
      <c r="W37">
        <v>1</v>
      </c>
      <c r="X37" s="5" t="e">
        <f>INDEX(name_mapping!B:B,MATCH(C37,name_mapping!A:A,0))</f>
        <v>#N/A</v>
      </c>
      <c r="Y37" s="5" t="str">
        <f t="shared" si="1"/>
        <v>ELNIDP_6_BIOMAS</v>
      </c>
      <c r="Z37" s="5" t="str">
        <f t="shared" si="0"/>
        <v>CAISO_Biomass</v>
      </c>
      <c r="AA37" s="5">
        <f t="shared" si="2"/>
        <v>72</v>
      </c>
      <c r="AB37" s="5">
        <f>INDEX(relevant_resources!B:B,MATCH(Z37,relevant_resources!A:A,0))</f>
        <v>0</v>
      </c>
    </row>
    <row r="38" spans="1:28" x14ac:dyDescent="0.75">
      <c r="A38">
        <v>37</v>
      </c>
      <c r="B38" t="s">
        <v>176</v>
      </c>
      <c r="C38" t="s">
        <v>177</v>
      </c>
      <c r="D38" t="s">
        <v>178</v>
      </c>
      <c r="E38" t="s">
        <v>26</v>
      </c>
      <c r="F38" t="s">
        <v>27</v>
      </c>
      <c r="G38" t="s">
        <v>179</v>
      </c>
      <c r="H38" t="s">
        <v>78</v>
      </c>
      <c r="I38" t="s">
        <v>34</v>
      </c>
      <c r="J38" t="s">
        <v>95</v>
      </c>
      <c r="K38" t="s">
        <v>32</v>
      </c>
      <c r="L38" s="2">
        <v>39794</v>
      </c>
      <c r="M38" s="2">
        <v>47887</v>
      </c>
      <c r="N38">
        <v>1</v>
      </c>
      <c r="O38">
        <v>9</v>
      </c>
      <c r="P38">
        <v>72</v>
      </c>
      <c r="Q38" s="1">
        <v>0.91</v>
      </c>
      <c r="R38" t="s">
        <v>33</v>
      </c>
      <c r="S38" t="s">
        <v>33</v>
      </c>
      <c r="T38" t="s">
        <v>33</v>
      </c>
      <c r="U38" t="s">
        <v>34</v>
      </c>
      <c r="V38" t="s">
        <v>78</v>
      </c>
      <c r="W38">
        <v>1</v>
      </c>
      <c r="X38" s="5" t="e">
        <f>INDEX(name_mapping!B:B,MATCH(C38,name_mapping!A:A,0))</f>
        <v>#N/A</v>
      </c>
      <c r="Y38" s="5" t="str">
        <f t="shared" si="1"/>
        <v>CHWCHL_1_BIOMAS</v>
      </c>
      <c r="Z38" s="5" t="str">
        <f t="shared" si="0"/>
        <v>CAISO_Biomass</v>
      </c>
      <c r="AA38" s="5">
        <f t="shared" si="2"/>
        <v>72</v>
      </c>
      <c r="AB38" s="5">
        <f>INDEX(relevant_resources!B:B,MATCH(Z38,relevant_resources!A:A,0))</f>
        <v>0</v>
      </c>
    </row>
    <row r="39" spans="1:28" x14ac:dyDescent="0.75">
      <c r="A39">
        <v>38</v>
      </c>
      <c r="B39" t="s">
        <v>180</v>
      </c>
      <c r="C39" t="s">
        <v>181</v>
      </c>
      <c r="D39" t="s">
        <v>182</v>
      </c>
      <c r="E39" t="s">
        <v>26</v>
      </c>
      <c r="F39" t="s">
        <v>27</v>
      </c>
      <c r="G39" t="s">
        <v>69</v>
      </c>
      <c r="H39" t="s">
        <v>56</v>
      </c>
      <c r="I39" t="s">
        <v>34</v>
      </c>
      <c r="J39" t="s">
        <v>95</v>
      </c>
      <c r="K39" t="s">
        <v>32</v>
      </c>
      <c r="L39" s="2">
        <v>41691</v>
      </c>
      <c r="M39" s="2">
        <v>50821</v>
      </c>
      <c r="N39">
        <v>1</v>
      </c>
      <c r="O39">
        <v>44.5</v>
      </c>
      <c r="P39">
        <v>315</v>
      </c>
      <c r="Q39" s="1">
        <v>0.81</v>
      </c>
      <c r="R39" t="s">
        <v>33</v>
      </c>
      <c r="S39" t="s">
        <v>33</v>
      </c>
      <c r="T39" t="s">
        <v>33</v>
      </c>
      <c r="U39" t="s">
        <v>34</v>
      </c>
      <c r="V39" t="s">
        <v>56</v>
      </c>
      <c r="W39">
        <v>1</v>
      </c>
      <c r="X39" s="5" t="e">
        <f>INDEX(name_mapping!B:B,MATCH(C39,name_mapping!A:A,0))</f>
        <v>#N/A</v>
      </c>
      <c r="Y39" s="5" t="str">
        <f t="shared" si="1"/>
        <v>COGNAT_1_UNIT</v>
      </c>
      <c r="Z39" s="5" t="str">
        <f t="shared" si="0"/>
        <v>CAISO_Biomass</v>
      </c>
      <c r="AA39" s="5">
        <f t="shared" si="2"/>
        <v>315</v>
      </c>
      <c r="AB39" s="5">
        <f>INDEX(relevant_resources!B:B,MATCH(Z39,relevant_resources!A:A,0))</f>
        <v>0</v>
      </c>
    </row>
    <row r="40" spans="1:28" x14ac:dyDescent="0.75">
      <c r="A40">
        <v>39</v>
      </c>
      <c r="B40" t="s">
        <v>183</v>
      </c>
      <c r="C40" t="s">
        <v>184</v>
      </c>
      <c r="E40" t="s">
        <v>26</v>
      </c>
      <c r="F40" t="s">
        <v>27</v>
      </c>
      <c r="G40" t="s">
        <v>173</v>
      </c>
      <c r="H40" t="s">
        <v>174</v>
      </c>
      <c r="I40" t="s">
        <v>34</v>
      </c>
      <c r="J40" t="s">
        <v>31</v>
      </c>
      <c r="K40" t="s">
        <v>32</v>
      </c>
      <c r="L40" s="2">
        <v>40711</v>
      </c>
      <c r="M40" s="2">
        <v>46189</v>
      </c>
      <c r="N40">
        <v>1</v>
      </c>
      <c r="O40">
        <v>0.8</v>
      </c>
      <c r="P40">
        <v>5.6</v>
      </c>
      <c r="Q40" s="1">
        <v>0.85</v>
      </c>
      <c r="R40" t="s">
        <v>33</v>
      </c>
      <c r="S40" t="s">
        <v>33</v>
      </c>
      <c r="T40" t="s">
        <v>33</v>
      </c>
      <c r="U40" t="s">
        <v>34</v>
      </c>
      <c r="V40" t="s">
        <v>175</v>
      </c>
      <c r="W40">
        <v>1</v>
      </c>
      <c r="X40" s="5" t="e">
        <f>INDEX(name_mapping!B:B,MATCH(C40,name_mapping!A:A,0))</f>
        <v>#N/A</v>
      </c>
      <c r="Y40" s="5" t="str">
        <f t="shared" si="1"/>
        <v>Ortigalita Power Company (Madera Project)</v>
      </c>
      <c r="Z40" s="5" t="str">
        <f t="shared" si="0"/>
        <v>CAISO_Biomass</v>
      </c>
      <c r="AA40" s="5">
        <f t="shared" si="2"/>
        <v>5.6</v>
      </c>
      <c r="AB40" s="5">
        <f>INDEX(relevant_resources!B:B,MATCH(Z40,relevant_resources!A:A,0))</f>
        <v>0</v>
      </c>
    </row>
    <row r="41" spans="1:28" x14ac:dyDescent="0.75">
      <c r="A41">
        <v>40</v>
      </c>
      <c r="B41" t="s">
        <v>185</v>
      </c>
      <c r="C41" t="s">
        <v>186</v>
      </c>
      <c r="D41" t="s">
        <v>116</v>
      </c>
      <c r="E41" t="s">
        <v>26</v>
      </c>
      <c r="F41" t="s">
        <v>27</v>
      </c>
      <c r="G41" t="s">
        <v>161</v>
      </c>
      <c r="H41" t="s">
        <v>162</v>
      </c>
      <c r="I41" t="s">
        <v>34</v>
      </c>
      <c r="J41" t="s">
        <v>95</v>
      </c>
      <c r="K41" t="s">
        <v>32</v>
      </c>
      <c r="L41" s="2">
        <v>42255</v>
      </c>
      <c r="M41" s="2">
        <v>49560</v>
      </c>
      <c r="N41">
        <v>1</v>
      </c>
      <c r="O41">
        <v>58</v>
      </c>
      <c r="P41">
        <v>346</v>
      </c>
      <c r="Q41" s="1">
        <v>0.68</v>
      </c>
      <c r="R41" t="s">
        <v>33</v>
      </c>
      <c r="S41" t="s">
        <v>33</v>
      </c>
      <c r="T41" t="s">
        <v>33</v>
      </c>
      <c r="U41" t="s">
        <v>34</v>
      </c>
      <c r="V41" t="s">
        <v>164</v>
      </c>
      <c r="W41">
        <v>1</v>
      </c>
      <c r="X41" s="5" t="e">
        <f>INDEX(name_mapping!B:B,MATCH(C41,name_mapping!A:A,0))</f>
        <v>#N/A</v>
      </c>
      <c r="Y41" s="5" t="str">
        <f t="shared" si="1"/>
        <v>SPIAND_1_ANDSN2</v>
      </c>
      <c r="Z41" s="5" t="str">
        <f t="shared" si="0"/>
        <v>CAISO_Biomass</v>
      </c>
      <c r="AA41" s="5">
        <f t="shared" si="2"/>
        <v>346</v>
      </c>
      <c r="AB41" s="5">
        <f>INDEX(relevant_resources!B:B,MATCH(Z41,relevant_resources!A:A,0))</f>
        <v>0</v>
      </c>
    </row>
    <row r="42" spans="1:28" x14ac:dyDescent="0.75">
      <c r="A42">
        <v>41</v>
      </c>
      <c r="B42" t="s">
        <v>187</v>
      </c>
      <c r="C42" t="s">
        <v>188</v>
      </c>
      <c r="D42" t="s">
        <v>189</v>
      </c>
      <c r="E42" t="s">
        <v>26</v>
      </c>
      <c r="F42" t="s">
        <v>27</v>
      </c>
      <c r="G42" t="s">
        <v>138</v>
      </c>
      <c r="H42" t="s">
        <v>139</v>
      </c>
      <c r="I42" t="s">
        <v>190</v>
      </c>
      <c r="K42" t="s">
        <v>32</v>
      </c>
      <c r="L42" s="2">
        <v>41579</v>
      </c>
      <c r="M42" s="2">
        <v>42674</v>
      </c>
      <c r="N42">
        <v>1</v>
      </c>
      <c r="O42">
        <v>0.7</v>
      </c>
      <c r="P42">
        <v>3.5</v>
      </c>
      <c r="Q42" s="1">
        <v>0.57999999999999996</v>
      </c>
      <c r="R42" t="s">
        <v>33</v>
      </c>
      <c r="S42" t="s">
        <v>33</v>
      </c>
      <c r="T42" t="s">
        <v>33</v>
      </c>
      <c r="U42" t="s">
        <v>190</v>
      </c>
      <c r="V42" t="s">
        <v>45</v>
      </c>
      <c r="W42">
        <v>1</v>
      </c>
      <c r="X42" s="5" t="e">
        <f>INDEX(name_mapping!B:B,MATCH(C42,name_mapping!A:A,0))</f>
        <v>#N/A</v>
      </c>
      <c r="Y42" s="5" t="str">
        <f t="shared" si="1"/>
        <v>WINAMD_6_UNIT 1</v>
      </c>
      <c r="Z42" s="5" t="str">
        <f t="shared" si="0"/>
        <v>CAISO_Geothermal</v>
      </c>
      <c r="AA42" s="5">
        <f t="shared" si="2"/>
        <v>3.5</v>
      </c>
      <c r="AB42" s="5">
        <f>INDEX(relevant_resources!B:B,MATCH(Z42,relevant_resources!A:A,0))</f>
        <v>0</v>
      </c>
    </row>
    <row r="43" spans="1:28" x14ac:dyDescent="0.75">
      <c r="A43">
        <v>42</v>
      </c>
      <c r="B43" t="s">
        <v>191</v>
      </c>
      <c r="C43" t="s">
        <v>192</v>
      </c>
      <c r="E43" t="s">
        <v>26</v>
      </c>
      <c r="F43" t="s">
        <v>27</v>
      </c>
      <c r="G43" t="s">
        <v>138</v>
      </c>
      <c r="H43" t="s">
        <v>139</v>
      </c>
      <c r="I43" t="s">
        <v>190</v>
      </c>
      <c r="K43" t="s">
        <v>32</v>
      </c>
      <c r="L43" s="2">
        <v>31371</v>
      </c>
      <c r="M43" s="2">
        <v>42035</v>
      </c>
      <c r="N43">
        <v>1</v>
      </c>
      <c r="O43">
        <v>0.7</v>
      </c>
      <c r="P43">
        <v>3.1</v>
      </c>
      <c r="Q43" s="1">
        <v>0.51</v>
      </c>
      <c r="R43" t="s">
        <v>33</v>
      </c>
      <c r="S43" t="s">
        <v>33</v>
      </c>
      <c r="T43" t="s">
        <v>33</v>
      </c>
      <c r="U43" t="s">
        <v>190</v>
      </c>
      <c r="V43" t="s">
        <v>45</v>
      </c>
      <c r="W43">
        <v>1</v>
      </c>
      <c r="X43" s="5" t="e">
        <f>INDEX(name_mapping!B:B,MATCH(C43,name_mapping!A:A,0))</f>
        <v>#N/A</v>
      </c>
      <c r="Y43" s="5" t="str">
        <f t="shared" si="1"/>
        <v>Wendel Energy Operations 1, LLC</v>
      </c>
      <c r="Z43" s="5" t="str">
        <f t="shared" si="0"/>
        <v>CAISO_Geothermal</v>
      </c>
      <c r="AA43" s="5">
        <f t="shared" si="2"/>
        <v>3.1</v>
      </c>
      <c r="AB43" s="5">
        <f>INDEX(relevant_resources!B:B,MATCH(Z43,relevant_resources!A:A,0))</f>
        <v>0</v>
      </c>
    </row>
    <row r="44" spans="1:28" x14ac:dyDescent="0.75">
      <c r="A44">
        <v>43</v>
      </c>
      <c r="B44" t="s">
        <v>193</v>
      </c>
      <c r="C44" t="s">
        <v>194</v>
      </c>
      <c r="D44" t="s">
        <v>195</v>
      </c>
      <c r="E44" t="s">
        <v>26</v>
      </c>
      <c r="F44" t="s">
        <v>27</v>
      </c>
      <c r="G44" t="s">
        <v>161</v>
      </c>
      <c r="H44" t="s">
        <v>196</v>
      </c>
      <c r="I44" t="s">
        <v>190</v>
      </c>
      <c r="K44" t="s">
        <v>32</v>
      </c>
      <c r="L44" s="2">
        <v>40360</v>
      </c>
      <c r="M44" s="2">
        <v>44561</v>
      </c>
      <c r="N44">
        <v>1</v>
      </c>
      <c r="O44">
        <v>250</v>
      </c>
      <c r="P44" s="3">
        <v>2080</v>
      </c>
      <c r="Q44" s="1">
        <v>0.95</v>
      </c>
      <c r="R44" t="s">
        <v>33</v>
      </c>
      <c r="S44" t="s">
        <v>33</v>
      </c>
      <c r="T44" t="s">
        <v>33</v>
      </c>
      <c r="U44" t="s">
        <v>190</v>
      </c>
      <c r="V44" t="s">
        <v>35</v>
      </c>
      <c r="W44">
        <v>1</v>
      </c>
      <c r="X44" s="5" t="e">
        <f>INDEX(name_mapping!B:B,MATCH(C44,name_mapping!A:A,0))</f>
        <v>#N/A</v>
      </c>
      <c r="Y44" s="5" t="str">
        <f t="shared" si="1"/>
        <v>ADLIN_1_UNITS</v>
      </c>
      <c r="Z44" s="5" t="str">
        <f t="shared" si="0"/>
        <v>CAISO_Geothermal</v>
      </c>
      <c r="AA44" s="5">
        <f t="shared" si="2"/>
        <v>2080</v>
      </c>
      <c r="AB44" s="5">
        <f>INDEX(relevant_resources!B:B,MATCH(Z44,relevant_resources!A:A,0))</f>
        <v>0</v>
      </c>
    </row>
    <row r="45" spans="1:28" x14ac:dyDescent="0.75">
      <c r="A45">
        <v>44</v>
      </c>
      <c r="B45" t="s">
        <v>197</v>
      </c>
      <c r="C45" t="s">
        <v>198</v>
      </c>
      <c r="E45" t="s">
        <v>26</v>
      </c>
      <c r="F45" t="s">
        <v>27</v>
      </c>
      <c r="G45" t="s">
        <v>161</v>
      </c>
      <c r="H45" t="s">
        <v>196</v>
      </c>
      <c r="I45" t="s">
        <v>190</v>
      </c>
      <c r="K45" t="s">
        <v>32</v>
      </c>
      <c r="L45" s="2">
        <v>39494</v>
      </c>
      <c r="M45" s="2">
        <v>42004</v>
      </c>
      <c r="N45">
        <v>1</v>
      </c>
      <c r="O45">
        <v>175</v>
      </c>
      <c r="P45" s="3">
        <v>1533</v>
      </c>
      <c r="Q45" s="1">
        <v>1</v>
      </c>
      <c r="R45" t="s">
        <v>33</v>
      </c>
      <c r="S45" t="s">
        <v>33</v>
      </c>
      <c r="T45" t="s">
        <v>33</v>
      </c>
      <c r="U45" t="s">
        <v>190</v>
      </c>
      <c r="V45" t="s">
        <v>35</v>
      </c>
      <c r="W45">
        <v>1</v>
      </c>
      <c r="X45" s="5" t="e">
        <f>INDEX(name_mapping!B:B,MATCH(C45,name_mapping!A:A,0))</f>
        <v>#N/A</v>
      </c>
      <c r="Y45" s="5" t="str">
        <f t="shared" si="1"/>
        <v>Geysers 2008 (175 MW)</v>
      </c>
      <c r="Z45" s="5" t="str">
        <f t="shared" si="0"/>
        <v>CAISO_Geothermal</v>
      </c>
      <c r="AA45" s="5">
        <f t="shared" si="2"/>
        <v>1533</v>
      </c>
      <c r="AB45" s="5">
        <f>INDEX(relevant_resources!B:B,MATCH(Z45,relevant_resources!A:A,0))</f>
        <v>0</v>
      </c>
    </row>
    <row r="46" spans="1:28" x14ac:dyDescent="0.75">
      <c r="A46">
        <v>45</v>
      </c>
      <c r="B46" t="s">
        <v>199</v>
      </c>
      <c r="C46" t="s">
        <v>200</v>
      </c>
      <c r="D46" t="s">
        <v>201</v>
      </c>
      <c r="E46" t="s">
        <v>26</v>
      </c>
      <c r="F46" t="s">
        <v>27</v>
      </c>
      <c r="G46" t="s">
        <v>202</v>
      </c>
      <c r="H46" t="s">
        <v>203</v>
      </c>
      <c r="I46" t="s">
        <v>190</v>
      </c>
      <c r="K46" t="s">
        <v>32</v>
      </c>
      <c r="L46" s="2">
        <v>41634</v>
      </c>
      <c r="M46" s="2">
        <v>48938</v>
      </c>
      <c r="N46">
        <v>1</v>
      </c>
      <c r="O46">
        <v>7.5</v>
      </c>
      <c r="P46">
        <v>52.8</v>
      </c>
      <c r="Q46" s="1">
        <v>0.8</v>
      </c>
      <c r="R46" t="s">
        <v>33</v>
      </c>
      <c r="S46" t="s">
        <v>33</v>
      </c>
      <c r="T46" t="s">
        <v>33</v>
      </c>
      <c r="U46" t="s">
        <v>190</v>
      </c>
      <c r="V46" t="s">
        <v>35</v>
      </c>
      <c r="W46">
        <v>1</v>
      </c>
      <c r="X46" s="5" t="e">
        <f>INDEX(name_mapping!B:B,MATCH(C46,name_mapping!A:A,0))</f>
        <v>#N/A</v>
      </c>
      <c r="Y46" s="5" t="str">
        <f t="shared" si="1"/>
        <v>CONTRL_1_CASAD1</v>
      </c>
      <c r="Z46" s="5" t="str">
        <f t="shared" si="0"/>
        <v>CAISO_Geothermal</v>
      </c>
      <c r="AA46" s="5">
        <f t="shared" si="2"/>
        <v>52.8</v>
      </c>
      <c r="AB46" s="5">
        <f>INDEX(relevant_resources!B:B,MATCH(Z46,relevant_resources!A:A,0))</f>
        <v>0</v>
      </c>
    </row>
    <row r="47" spans="1:28" x14ac:dyDescent="0.75">
      <c r="A47">
        <v>46</v>
      </c>
      <c r="B47" t="s">
        <v>204</v>
      </c>
      <c r="C47" t="s">
        <v>205</v>
      </c>
      <c r="D47" t="s">
        <v>206</v>
      </c>
      <c r="E47" t="s">
        <v>26</v>
      </c>
      <c r="F47" t="s">
        <v>27</v>
      </c>
      <c r="G47" t="s">
        <v>202</v>
      </c>
      <c r="H47" t="s">
        <v>203</v>
      </c>
      <c r="I47" t="s">
        <v>190</v>
      </c>
      <c r="K47" t="s">
        <v>32</v>
      </c>
      <c r="L47" s="2">
        <v>41365</v>
      </c>
      <c r="M47" s="2">
        <v>48669</v>
      </c>
      <c r="N47">
        <v>1</v>
      </c>
      <c r="O47">
        <v>14</v>
      </c>
      <c r="P47">
        <v>98.5</v>
      </c>
      <c r="Q47" s="1">
        <v>0.8</v>
      </c>
      <c r="R47" t="s">
        <v>33</v>
      </c>
      <c r="S47" t="s">
        <v>33</v>
      </c>
      <c r="T47" t="s">
        <v>33</v>
      </c>
      <c r="U47" t="s">
        <v>190</v>
      </c>
      <c r="V47" t="s">
        <v>35</v>
      </c>
      <c r="W47">
        <v>1</v>
      </c>
      <c r="X47" s="5" t="e">
        <f>INDEX(name_mapping!B:B,MATCH(C47,name_mapping!A:A,0))</f>
        <v>#N/A</v>
      </c>
      <c r="Y47" s="5" t="str">
        <f t="shared" si="1"/>
        <v>CONTRL_1_CASAD3</v>
      </c>
      <c r="Z47" s="5" t="str">
        <f t="shared" si="0"/>
        <v>CAISO_Geothermal</v>
      </c>
      <c r="AA47" s="5">
        <f t="shared" si="2"/>
        <v>98.5</v>
      </c>
      <c r="AB47" s="5">
        <f>INDEX(relevant_resources!B:B,MATCH(Z47,relevant_resources!A:A,0))</f>
        <v>0</v>
      </c>
    </row>
    <row r="48" spans="1:28" x14ac:dyDescent="0.75">
      <c r="A48">
        <v>47</v>
      </c>
      <c r="B48" t="s">
        <v>207</v>
      </c>
      <c r="C48" t="s">
        <v>208</v>
      </c>
      <c r="D48" t="s">
        <v>209</v>
      </c>
      <c r="E48" t="s">
        <v>26</v>
      </c>
      <c r="F48" t="s">
        <v>27</v>
      </c>
      <c r="G48" t="s">
        <v>112</v>
      </c>
      <c r="H48" t="s">
        <v>113</v>
      </c>
      <c r="I48" t="s">
        <v>210</v>
      </c>
      <c r="J48" t="s">
        <v>211</v>
      </c>
      <c r="K48" t="s">
        <v>32</v>
      </c>
      <c r="L48" s="2">
        <v>31404</v>
      </c>
      <c r="M48" s="2">
        <v>73050</v>
      </c>
      <c r="N48">
        <v>1</v>
      </c>
      <c r="O48">
        <v>0.1</v>
      </c>
      <c r="P48">
        <v>0.3</v>
      </c>
      <c r="Q48" s="1">
        <v>0.33</v>
      </c>
      <c r="R48" t="s">
        <v>33</v>
      </c>
      <c r="S48" t="s">
        <v>33</v>
      </c>
      <c r="T48" t="s">
        <v>33</v>
      </c>
      <c r="U48" t="s">
        <v>212</v>
      </c>
      <c r="V48" t="s">
        <v>35</v>
      </c>
      <c r="W48">
        <v>1</v>
      </c>
      <c r="X48" s="5" t="e">
        <f>INDEX(name_mapping!B:B,MATCH(C48,name_mapping!A:A,0))</f>
        <v>#N/A</v>
      </c>
      <c r="Y48" s="5" t="str">
        <f t="shared" si="1"/>
        <v>RIOOSO_1_QF</v>
      </c>
      <c r="Z48" s="5" t="str">
        <f t="shared" si="0"/>
        <v>CAISO_Small_Hydro</v>
      </c>
      <c r="AA48" s="5">
        <f t="shared" si="2"/>
        <v>0.3</v>
      </c>
      <c r="AB48" s="5">
        <f>INDEX(relevant_resources!B:B,MATCH(Z48,relevant_resources!A:A,0))</f>
        <v>0</v>
      </c>
    </row>
    <row r="49" spans="1:28" x14ac:dyDescent="0.75">
      <c r="A49">
        <v>48</v>
      </c>
      <c r="B49" t="s">
        <v>213</v>
      </c>
      <c r="C49" t="s">
        <v>214</v>
      </c>
      <c r="D49" t="s">
        <v>215</v>
      </c>
      <c r="E49" t="s">
        <v>26</v>
      </c>
      <c r="F49" t="s">
        <v>27</v>
      </c>
      <c r="G49" t="s">
        <v>216</v>
      </c>
      <c r="H49" t="s">
        <v>217</v>
      </c>
      <c r="I49" t="s">
        <v>210</v>
      </c>
      <c r="J49" t="s">
        <v>211</v>
      </c>
      <c r="K49" t="s">
        <v>32</v>
      </c>
      <c r="L49" s="2">
        <v>30277</v>
      </c>
      <c r="M49" s="2">
        <v>73050</v>
      </c>
      <c r="N49">
        <v>1</v>
      </c>
      <c r="O49">
        <v>0</v>
      </c>
      <c r="P49">
        <v>0.1</v>
      </c>
      <c r="Q49" s="1">
        <v>0.36</v>
      </c>
      <c r="R49" t="s">
        <v>33</v>
      </c>
      <c r="S49" t="s">
        <v>33</v>
      </c>
      <c r="T49" t="s">
        <v>33</v>
      </c>
      <c r="U49" t="s">
        <v>212</v>
      </c>
      <c r="V49" t="s">
        <v>35</v>
      </c>
      <c r="W49">
        <v>1</v>
      </c>
      <c r="X49" s="5" t="e">
        <f>INDEX(name_mapping!B:B,MATCH(C49,name_mapping!A:A,0))</f>
        <v>#N/A</v>
      </c>
      <c r="Y49" s="5" t="str">
        <f t="shared" si="1"/>
        <v>FTSWRD_7_QFUNTS</v>
      </c>
      <c r="Z49" s="5" t="str">
        <f t="shared" si="0"/>
        <v>CAISO_Small_Hydro</v>
      </c>
      <c r="AA49" s="5">
        <f t="shared" si="2"/>
        <v>0.1</v>
      </c>
      <c r="AB49" s="5">
        <f>INDEX(relevant_resources!B:B,MATCH(Z49,relevant_resources!A:A,0))</f>
        <v>0</v>
      </c>
    </row>
    <row r="50" spans="1:28" x14ac:dyDescent="0.75">
      <c r="A50">
        <v>49</v>
      </c>
      <c r="B50" t="s">
        <v>218</v>
      </c>
      <c r="C50" t="s">
        <v>219</v>
      </c>
      <c r="D50" t="s">
        <v>220</v>
      </c>
      <c r="E50" t="s">
        <v>26</v>
      </c>
      <c r="F50" t="s">
        <v>27</v>
      </c>
      <c r="G50" t="s">
        <v>99</v>
      </c>
      <c r="H50" t="s">
        <v>100</v>
      </c>
      <c r="I50" t="s">
        <v>210</v>
      </c>
      <c r="J50" t="s">
        <v>211</v>
      </c>
      <c r="K50" t="s">
        <v>32</v>
      </c>
      <c r="L50" s="2">
        <v>30294</v>
      </c>
      <c r="M50" s="2">
        <v>73050</v>
      </c>
      <c r="N50">
        <v>1</v>
      </c>
      <c r="O50">
        <v>0.1</v>
      </c>
      <c r="P50">
        <v>0.3</v>
      </c>
      <c r="Q50" s="1">
        <v>0.36</v>
      </c>
      <c r="R50" t="s">
        <v>33</v>
      </c>
      <c r="S50" t="s">
        <v>33</v>
      </c>
      <c r="T50" t="s">
        <v>33</v>
      </c>
      <c r="U50" t="s">
        <v>212</v>
      </c>
      <c r="V50" t="s">
        <v>45</v>
      </c>
      <c r="W50">
        <v>1</v>
      </c>
      <c r="X50" s="5" t="e">
        <f>INDEX(name_mapping!B:B,MATCH(C50,name_mapping!A:A,0))</f>
        <v>#N/A</v>
      </c>
      <c r="Y50" s="5" t="str">
        <f t="shared" si="1"/>
        <v>CTNWDP_1_QF</v>
      </c>
      <c r="Z50" s="5" t="str">
        <f t="shared" si="0"/>
        <v>CAISO_Small_Hydro</v>
      </c>
      <c r="AA50" s="5">
        <f t="shared" si="2"/>
        <v>0.3</v>
      </c>
      <c r="AB50" s="5">
        <f>INDEX(relevant_resources!B:B,MATCH(Z50,relevant_resources!A:A,0))</f>
        <v>0</v>
      </c>
    </row>
    <row r="51" spans="1:28" x14ac:dyDescent="0.75">
      <c r="A51">
        <v>50</v>
      </c>
      <c r="B51" t="s">
        <v>221</v>
      </c>
      <c r="C51" t="s">
        <v>222</v>
      </c>
      <c r="D51" t="s">
        <v>209</v>
      </c>
      <c r="E51" t="s">
        <v>26</v>
      </c>
      <c r="F51" t="s">
        <v>27</v>
      </c>
      <c r="G51" t="s">
        <v>223</v>
      </c>
      <c r="H51" t="s">
        <v>224</v>
      </c>
      <c r="I51" t="s">
        <v>210</v>
      </c>
      <c r="J51" t="s">
        <v>211</v>
      </c>
      <c r="K51" t="s">
        <v>32</v>
      </c>
      <c r="L51" s="2">
        <v>31456</v>
      </c>
      <c r="M51" s="2">
        <v>73050</v>
      </c>
      <c r="N51">
        <v>1</v>
      </c>
      <c r="O51">
        <v>0.1</v>
      </c>
      <c r="P51">
        <v>0</v>
      </c>
      <c r="Q51" s="1">
        <v>0.03</v>
      </c>
      <c r="R51" t="s">
        <v>33</v>
      </c>
      <c r="S51" t="s">
        <v>33</v>
      </c>
      <c r="T51" t="s">
        <v>33</v>
      </c>
      <c r="U51" t="s">
        <v>212</v>
      </c>
      <c r="V51" t="s">
        <v>35</v>
      </c>
      <c r="W51">
        <v>1</v>
      </c>
      <c r="X51" s="5" t="e">
        <f>INDEX(name_mapping!B:B,MATCH(C51,name_mapping!A:A,0))</f>
        <v>#N/A</v>
      </c>
      <c r="Y51" s="5" t="str">
        <f t="shared" si="1"/>
        <v>RIOOSO_1_QF</v>
      </c>
      <c r="Z51" s="5" t="str">
        <f t="shared" si="0"/>
        <v>CAISO_Small_Hydro</v>
      </c>
      <c r="AA51" s="5">
        <f t="shared" si="2"/>
        <v>0</v>
      </c>
      <c r="AB51" s="5">
        <f>INDEX(relevant_resources!B:B,MATCH(Z51,relevant_resources!A:A,0))</f>
        <v>0</v>
      </c>
    </row>
    <row r="52" spans="1:28" x14ac:dyDescent="0.75">
      <c r="A52">
        <v>51</v>
      </c>
      <c r="B52" t="s">
        <v>225</v>
      </c>
      <c r="C52" t="s">
        <v>226</v>
      </c>
      <c r="D52" t="s">
        <v>227</v>
      </c>
      <c r="E52" t="s">
        <v>26</v>
      </c>
      <c r="F52" t="s">
        <v>27</v>
      </c>
      <c r="G52" t="s">
        <v>104</v>
      </c>
      <c r="H52" t="s">
        <v>105</v>
      </c>
      <c r="I52" t="s">
        <v>210</v>
      </c>
      <c r="J52" t="s">
        <v>211</v>
      </c>
      <c r="K52" t="s">
        <v>32</v>
      </c>
      <c r="L52" s="2">
        <v>30698</v>
      </c>
      <c r="M52" s="2">
        <v>73050</v>
      </c>
      <c r="N52">
        <v>1</v>
      </c>
      <c r="O52">
        <v>0</v>
      </c>
      <c r="P52">
        <v>0.1</v>
      </c>
      <c r="Q52" s="1">
        <v>0.9</v>
      </c>
      <c r="R52" t="s">
        <v>33</v>
      </c>
      <c r="S52" t="s">
        <v>33</v>
      </c>
      <c r="T52" t="s">
        <v>33</v>
      </c>
      <c r="U52" t="s">
        <v>212</v>
      </c>
      <c r="V52" t="s">
        <v>35</v>
      </c>
      <c r="W52">
        <v>1</v>
      </c>
      <c r="X52" s="5" t="e">
        <f>INDEX(name_mapping!B:B,MATCH(C52,name_mapping!A:A,0))</f>
        <v>#N/A</v>
      </c>
      <c r="Y52" s="5" t="str">
        <f t="shared" si="1"/>
        <v>TBLMTN_6_QF</v>
      </c>
      <c r="Z52" s="5" t="str">
        <f t="shared" si="0"/>
        <v>CAISO_Small_Hydro</v>
      </c>
      <c r="AA52" s="5">
        <f t="shared" si="2"/>
        <v>0.1</v>
      </c>
      <c r="AB52" s="5">
        <f>INDEX(relevant_resources!B:B,MATCH(Z52,relevant_resources!A:A,0))</f>
        <v>0</v>
      </c>
    </row>
    <row r="53" spans="1:28" x14ac:dyDescent="0.75">
      <c r="A53">
        <v>52</v>
      </c>
      <c r="B53" t="s">
        <v>228</v>
      </c>
      <c r="C53" t="s">
        <v>229</v>
      </c>
      <c r="D53" t="s">
        <v>230</v>
      </c>
      <c r="E53" t="s">
        <v>26</v>
      </c>
      <c r="F53" t="s">
        <v>27</v>
      </c>
      <c r="G53" t="s">
        <v>99</v>
      </c>
      <c r="H53" t="s">
        <v>100</v>
      </c>
      <c r="I53" t="s">
        <v>210</v>
      </c>
      <c r="J53" t="s">
        <v>211</v>
      </c>
      <c r="K53" t="s">
        <v>32</v>
      </c>
      <c r="L53" s="2">
        <v>31223</v>
      </c>
      <c r="M53" s="2">
        <v>73050</v>
      </c>
      <c r="N53">
        <v>1</v>
      </c>
      <c r="O53">
        <v>0.2</v>
      </c>
      <c r="P53">
        <v>0.7</v>
      </c>
      <c r="Q53" s="1">
        <v>0.56999999999999995</v>
      </c>
      <c r="R53" t="s">
        <v>33</v>
      </c>
      <c r="S53" t="s">
        <v>33</v>
      </c>
      <c r="T53" t="s">
        <v>33</v>
      </c>
      <c r="U53" t="s">
        <v>212</v>
      </c>
      <c r="V53" t="s">
        <v>45</v>
      </c>
      <c r="W53">
        <v>1</v>
      </c>
      <c r="X53" s="5" t="e">
        <f>INDEX(name_mapping!B:B,MATCH(C53,name_mapping!A:A,0))</f>
        <v>#N/A</v>
      </c>
      <c r="Y53" s="5" t="str">
        <f t="shared" si="1"/>
        <v>VOLTA_7_QFUNTS</v>
      </c>
      <c r="Z53" s="5" t="str">
        <f t="shared" si="0"/>
        <v>CAISO_Small_Hydro</v>
      </c>
      <c r="AA53" s="5">
        <f t="shared" si="2"/>
        <v>0.7</v>
      </c>
      <c r="AB53" s="5">
        <f>INDEX(relevant_resources!B:B,MATCH(Z53,relevant_resources!A:A,0))</f>
        <v>0</v>
      </c>
    </row>
    <row r="54" spans="1:28" x14ac:dyDescent="0.75">
      <c r="A54">
        <v>53</v>
      </c>
      <c r="B54" t="s">
        <v>231</v>
      </c>
      <c r="C54" t="s">
        <v>232</v>
      </c>
      <c r="E54" t="s">
        <v>26</v>
      </c>
      <c r="F54" t="s">
        <v>27</v>
      </c>
      <c r="G54" t="s">
        <v>104</v>
      </c>
      <c r="H54" t="s">
        <v>105</v>
      </c>
      <c r="I54" t="s">
        <v>210</v>
      </c>
      <c r="J54" t="s">
        <v>211</v>
      </c>
      <c r="K54" t="s">
        <v>32</v>
      </c>
      <c r="L54" s="2">
        <v>31143</v>
      </c>
      <c r="M54" s="2">
        <v>73050</v>
      </c>
      <c r="N54">
        <v>1</v>
      </c>
      <c r="O54">
        <v>0.3</v>
      </c>
      <c r="P54">
        <v>0.3</v>
      </c>
      <c r="Q54" s="1">
        <v>0.12</v>
      </c>
      <c r="R54" t="s">
        <v>33</v>
      </c>
      <c r="S54" t="s">
        <v>33</v>
      </c>
      <c r="T54" t="s">
        <v>33</v>
      </c>
      <c r="U54" t="s">
        <v>212</v>
      </c>
      <c r="V54" t="s">
        <v>35</v>
      </c>
      <c r="W54">
        <v>1</v>
      </c>
      <c r="X54" s="5" t="e">
        <f>INDEX(name_mapping!B:B,MATCH(C54,name_mapping!A:A,0))</f>
        <v>#N/A</v>
      </c>
      <c r="Y54" s="5" t="str">
        <f t="shared" si="1"/>
        <v>Eric And Debbie Wattenburg</v>
      </c>
      <c r="Z54" s="5" t="str">
        <f t="shared" si="0"/>
        <v>CAISO_Small_Hydro</v>
      </c>
      <c r="AA54" s="5">
        <f t="shared" si="2"/>
        <v>0.3</v>
      </c>
      <c r="AB54" s="5">
        <f>INDEX(relevant_resources!B:B,MATCH(Z54,relevant_resources!A:A,0))</f>
        <v>0</v>
      </c>
    </row>
    <row r="55" spans="1:28" x14ac:dyDescent="0.75">
      <c r="A55">
        <v>54</v>
      </c>
      <c r="B55" t="s">
        <v>233</v>
      </c>
      <c r="C55" t="s">
        <v>234</v>
      </c>
      <c r="D55" t="s">
        <v>235</v>
      </c>
      <c r="E55" t="s">
        <v>26</v>
      </c>
      <c r="F55" t="s">
        <v>27</v>
      </c>
      <c r="G55" t="s">
        <v>236</v>
      </c>
      <c r="H55" t="s">
        <v>237</v>
      </c>
      <c r="I55" t="s">
        <v>210</v>
      </c>
      <c r="J55" t="s">
        <v>211</v>
      </c>
      <c r="K55" t="s">
        <v>32</v>
      </c>
      <c r="L55" s="2">
        <v>31468</v>
      </c>
      <c r="M55" s="2">
        <v>73050</v>
      </c>
      <c r="N55">
        <v>1</v>
      </c>
      <c r="O55">
        <v>0.7</v>
      </c>
      <c r="P55">
        <v>1</v>
      </c>
      <c r="Q55" s="1">
        <v>0.16</v>
      </c>
      <c r="R55" t="s">
        <v>33</v>
      </c>
      <c r="S55" t="s">
        <v>33</v>
      </c>
      <c r="T55" t="s">
        <v>33</v>
      </c>
      <c r="U55" t="s">
        <v>212</v>
      </c>
      <c r="V55" t="s">
        <v>175</v>
      </c>
      <c r="W55">
        <v>1</v>
      </c>
      <c r="X55" s="5" t="e">
        <f>INDEX(name_mapping!B:B,MATCH(C55,name_mapping!A:A,0))</f>
        <v>#N/A</v>
      </c>
      <c r="Y55" s="5" t="str">
        <f t="shared" si="1"/>
        <v>TESLA_1_QF</v>
      </c>
      <c r="Z55" s="5" t="str">
        <f t="shared" si="0"/>
        <v>CAISO_Small_Hydro</v>
      </c>
      <c r="AA55" s="5">
        <f t="shared" si="2"/>
        <v>1</v>
      </c>
      <c r="AB55" s="5">
        <f>INDEX(relevant_resources!B:B,MATCH(Z55,relevant_resources!A:A,0))</f>
        <v>0</v>
      </c>
    </row>
    <row r="56" spans="1:28" x14ac:dyDescent="0.75">
      <c r="A56">
        <v>55</v>
      </c>
      <c r="B56" t="s">
        <v>238</v>
      </c>
      <c r="C56" t="s">
        <v>239</v>
      </c>
      <c r="D56" t="s">
        <v>240</v>
      </c>
      <c r="E56" t="s">
        <v>26</v>
      </c>
      <c r="F56" t="s">
        <v>27</v>
      </c>
      <c r="G56" t="s">
        <v>241</v>
      </c>
      <c r="H56" t="s">
        <v>44</v>
      </c>
      <c r="I56" t="s">
        <v>210</v>
      </c>
      <c r="J56" t="s">
        <v>211</v>
      </c>
      <c r="K56" t="s">
        <v>32</v>
      </c>
      <c r="L56" s="2">
        <v>33679</v>
      </c>
      <c r="M56" s="2">
        <v>44635</v>
      </c>
      <c r="N56">
        <v>1</v>
      </c>
      <c r="O56">
        <v>10.8</v>
      </c>
      <c r="P56">
        <v>42</v>
      </c>
      <c r="Q56" s="1">
        <v>0.44</v>
      </c>
      <c r="R56" t="s">
        <v>33</v>
      </c>
      <c r="S56" t="s">
        <v>33</v>
      </c>
      <c r="T56" t="s">
        <v>33</v>
      </c>
      <c r="U56" t="s">
        <v>212</v>
      </c>
      <c r="V56" t="s">
        <v>45</v>
      </c>
      <c r="W56">
        <v>1</v>
      </c>
      <c r="X56" s="5" t="e">
        <f>INDEX(name_mapping!B:B,MATCH(C56,name_mapping!A:A,0))</f>
        <v>#N/A</v>
      </c>
      <c r="Y56" s="5" t="str">
        <f t="shared" si="1"/>
        <v>FORKBU_6_UNIT</v>
      </c>
      <c r="Z56" s="5" t="str">
        <f t="shared" si="0"/>
        <v>CAISO_Small_Hydro</v>
      </c>
      <c r="AA56" s="5">
        <f t="shared" si="2"/>
        <v>42</v>
      </c>
      <c r="AB56" s="5">
        <f>INDEX(relevant_resources!B:B,MATCH(Z56,relevant_resources!A:A,0))</f>
        <v>0</v>
      </c>
    </row>
    <row r="57" spans="1:28" x14ac:dyDescent="0.75">
      <c r="A57">
        <v>56</v>
      </c>
      <c r="B57" t="s">
        <v>242</v>
      </c>
      <c r="C57" t="s">
        <v>243</v>
      </c>
      <c r="D57" t="s">
        <v>244</v>
      </c>
      <c r="E57" t="s">
        <v>26</v>
      </c>
      <c r="F57" t="s">
        <v>27</v>
      </c>
      <c r="G57" t="s">
        <v>245</v>
      </c>
      <c r="H57" t="s">
        <v>246</v>
      </c>
      <c r="I57" t="s">
        <v>210</v>
      </c>
      <c r="J57" t="s">
        <v>211</v>
      </c>
      <c r="K57" t="s">
        <v>32</v>
      </c>
      <c r="L57" s="2">
        <v>31642</v>
      </c>
      <c r="M57" s="2">
        <v>42735</v>
      </c>
      <c r="N57">
        <v>1</v>
      </c>
      <c r="O57">
        <v>3.6</v>
      </c>
      <c r="P57">
        <v>13.1</v>
      </c>
      <c r="Q57" s="1">
        <v>0.41</v>
      </c>
      <c r="R57" t="s">
        <v>33</v>
      </c>
      <c r="S57" t="s">
        <v>33</v>
      </c>
      <c r="T57" t="s">
        <v>33</v>
      </c>
      <c r="U57" t="s">
        <v>212</v>
      </c>
      <c r="V57" t="s">
        <v>35</v>
      </c>
      <c r="W57">
        <v>1</v>
      </c>
      <c r="X57" s="5" t="e">
        <f>INDEX(name_mapping!B:B,MATCH(C57,name_mapping!A:A,0))</f>
        <v>#N/A</v>
      </c>
      <c r="Y57" s="5" t="str">
        <f t="shared" si="1"/>
        <v>BOWMN_6_HYDRO</v>
      </c>
      <c r="Z57" s="5" t="str">
        <f t="shared" si="0"/>
        <v>CAISO_Small_Hydro</v>
      </c>
      <c r="AA57" s="5">
        <f t="shared" si="2"/>
        <v>13.1</v>
      </c>
      <c r="AB57" s="5">
        <f>INDEX(relevant_resources!B:B,MATCH(Z57,relevant_resources!A:A,0))</f>
        <v>0</v>
      </c>
    </row>
    <row r="58" spans="1:28" x14ac:dyDescent="0.75">
      <c r="A58">
        <v>57</v>
      </c>
      <c r="B58" t="s">
        <v>247</v>
      </c>
      <c r="C58" t="s">
        <v>248</v>
      </c>
      <c r="D58" t="s">
        <v>249</v>
      </c>
      <c r="E58" t="s">
        <v>26</v>
      </c>
      <c r="F58" t="s">
        <v>27</v>
      </c>
      <c r="G58" t="s">
        <v>138</v>
      </c>
      <c r="H58" t="s">
        <v>100</v>
      </c>
      <c r="I58" t="s">
        <v>210</v>
      </c>
      <c r="J58" t="s">
        <v>211</v>
      </c>
      <c r="K58" t="s">
        <v>32</v>
      </c>
      <c r="L58" s="2">
        <v>32484</v>
      </c>
      <c r="M58" s="2">
        <v>47093</v>
      </c>
      <c r="N58">
        <v>1</v>
      </c>
      <c r="O58">
        <v>26</v>
      </c>
      <c r="P58">
        <v>55.1</v>
      </c>
      <c r="Q58" s="1">
        <v>0.24</v>
      </c>
      <c r="R58" t="s">
        <v>33</v>
      </c>
      <c r="S58" t="s">
        <v>33</v>
      </c>
      <c r="T58" t="s">
        <v>33</v>
      </c>
      <c r="U58" t="s">
        <v>212</v>
      </c>
      <c r="V58" t="s">
        <v>45</v>
      </c>
      <c r="W58">
        <v>1</v>
      </c>
      <c r="X58" s="5" t="e">
        <f>INDEX(name_mapping!B:B,MATCH(C58,name_mapping!A:A,0))</f>
        <v>#N/A</v>
      </c>
      <c r="Y58" s="5" t="str">
        <f t="shared" si="1"/>
        <v>MALCHQ_7_UNIT 1</v>
      </c>
      <c r="Z58" s="5" t="str">
        <f t="shared" si="0"/>
        <v>CAISO_Small_Hydro</v>
      </c>
      <c r="AA58" s="5">
        <f t="shared" si="2"/>
        <v>55.1</v>
      </c>
      <c r="AB58" s="5">
        <f>INDEX(relevant_resources!B:B,MATCH(Z58,relevant_resources!A:A,0))</f>
        <v>0</v>
      </c>
    </row>
    <row r="59" spans="1:28" x14ac:dyDescent="0.75">
      <c r="A59">
        <v>58</v>
      </c>
      <c r="B59" t="s">
        <v>250</v>
      </c>
      <c r="C59" t="s">
        <v>251</v>
      </c>
      <c r="D59" t="s">
        <v>235</v>
      </c>
      <c r="E59" t="s">
        <v>26</v>
      </c>
      <c r="F59" t="s">
        <v>27</v>
      </c>
      <c r="G59" t="s">
        <v>236</v>
      </c>
      <c r="H59" t="s">
        <v>252</v>
      </c>
      <c r="I59" t="s">
        <v>210</v>
      </c>
      <c r="J59" t="s">
        <v>211</v>
      </c>
      <c r="K59" t="s">
        <v>32</v>
      </c>
      <c r="L59" s="2">
        <v>31461</v>
      </c>
      <c r="M59" s="2">
        <v>73050</v>
      </c>
      <c r="N59">
        <v>1</v>
      </c>
      <c r="O59">
        <v>0.2</v>
      </c>
      <c r="P59">
        <v>0.6</v>
      </c>
      <c r="Q59" s="1">
        <v>0.3</v>
      </c>
      <c r="R59" t="s">
        <v>33</v>
      </c>
      <c r="S59" t="s">
        <v>33</v>
      </c>
      <c r="T59" t="s">
        <v>33</v>
      </c>
      <c r="U59" t="s">
        <v>212</v>
      </c>
      <c r="V59" t="s">
        <v>35</v>
      </c>
      <c r="W59">
        <v>1</v>
      </c>
      <c r="X59" s="5" t="e">
        <f>INDEX(name_mapping!B:B,MATCH(C59,name_mapping!A:A,0))</f>
        <v>#N/A</v>
      </c>
      <c r="Y59" s="5" t="str">
        <f t="shared" si="1"/>
        <v>TESLA_1_QF</v>
      </c>
      <c r="Z59" s="5" t="str">
        <f t="shared" si="0"/>
        <v>CAISO_Small_Hydro</v>
      </c>
      <c r="AA59" s="5">
        <f t="shared" si="2"/>
        <v>0.6</v>
      </c>
      <c r="AB59" s="5">
        <f>INDEX(relevant_resources!B:B,MATCH(Z59,relevant_resources!A:A,0))</f>
        <v>0</v>
      </c>
    </row>
    <row r="60" spans="1:28" x14ac:dyDescent="0.75">
      <c r="A60">
        <v>59</v>
      </c>
      <c r="B60" t="s">
        <v>253</v>
      </c>
      <c r="C60" t="s">
        <v>254</v>
      </c>
      <c r="E60" t="s">
        <v>26</v>
      </c>
      <c r="F60" t="s">
        <v>27</v>
      </c>
      <c r="G60" t="s">
        <v>99</v>
      </c>
      <c r="H60" t="s">
        <v>100</v>
      </c>
      <c r="I60" t="s">
        <v>210</v>
      </c>
      <c r="J60" t="s">
        <v>211</v>
      </c>
      <c r="K60" t="s">
        <v>32</v>
      </c>
      <c r="L60" s="2">
        <v>30603</v>
      </c>
      <c r="M60" s="2">
        <v>73050</v>
      </c>
      <c r="N60">
        <v>1</v>
      </c>
      <c r="O60">
        <v>0.1</v>
      </c>
      <c r="P60">
        <v>0.2</v>
      </c>
      <c r="Q60" s="1">
        <v>0.22</v>
      </c>
      <c r="R60" t="s">
        <v>33</v>
      </c>
      <c r="S60" t="s">
        <v>33</v>
      </c>
      <c r="T60" t="s">
        <v>33</v>
      </c>
      <c r="U60" t="s">
        <v>212</v>
      </c>
      <c r="V60" t="s">
        <v>45</v>
      </c>
      <c r="W60">
        <v>1</v>
      </c>
      <c r="X60" s="5" t="e">
        <f>INDEX(name_mapping!B:B,MATCH(C60,name_mapping!A:A,0))</f>
        <v>#N/A</v>
      </c>
      <c r="Y60" s="5" t="str">
        <f t="shared" si="1"/>
        <v>Steve &amp; Bonnie Tetrick</v>
      </c>
      <c r="Z60" s="5" t="str">
        <f t="shared" si="0"/>
        <v>CAISO_Small_Hydro</v>
      </c>
      <c r="AA60" s="5">
        <f t="shared" si="2"/>
        <v>0.2</v>
      </c>
      <c r="AB60" s="5">
        <f>INDEX(relevant_resources!B:B,MATCH(Z60,relevant_resources!A:A,0))</f>
        <v>0</v>
      </c>
    </row>
    <row r="61" spans="1:28" x14ac:dyDescent="0.75">
      <c r="A61">
        <v>60</v>
      </c>
      <c r="B61" t="s">
        <v>255</v>
      </c>
      <c r="C61" t="s">
        <v>256</v>
      </c>
      <c r="D61" t="s">
        <v>227</v>
      </c>
      <c r="E61" t="s">
        <v>26</v>
      </c>
      <c r="F61" t="s">
        <v>27</v>
      </c>
      <c r="G61" t="s">
        <v>99</v>
      </c>
      <c r="H61" t="s">
        <v>100</v>
      </c>
      <c r="I61" t="s">
        <v>210</v>
      </c>
      <c r="J61" t="s">
        <v>211</v>
      </c>
      <c r="K61" t="s">
        <v>32</v>
      </c>
      <c r="L61" s="2">
        <v>30624</v>
      </c>
      <c r="M61" s="2">
        <v>73050</v>
      </c>
      <c r="N61">
        <v>1</v>
      </c>
      <c r="O61">
        <v>0.3</v>
      </c>
      <c r="P61">
        <v>1</v>
      </c>
      <c r="Q61" s="1">
        <v>0.39</v>
      </c>
      <c r="R61" t="s">
        <v>33</v>
      </c>
      <c r="S61" t="s">
        <v>33</v>
      </c>
      <c r="T61" t="s">
        <v>33</v>
      </c>
      <c r="U61" t="s">
        <v>212</v>
      </c>
      <c r="V61" t="s">
        <v>45</v>
      </c>
      <c r="W61">
        <v>1</v>
      </c>
      <c r="X61" s="5" t="e">
        <f>INDEX(name_mapping!B:B,MATCH(C61,name_mapping!A:A,0))</f>
        <v>#N/A</v>
      </c>
      <c r="Y61" s="5" t="str">
        <f t="shared" si="1"/>
        <v>TBLMTN_6_QF</v>
      </c>
      <c r="Z61" s="5" t="str">
        <f t="shared" si="0"/>
        <v>CAISO_Small_Hydro</v>
      </c>
      <c r="AA61" s="5">
        <f t="shared" si="2"/>
        <v>1</v>
      </c>
      <c r="AB61" s="5">
        <f>INDEX(relevant_resources!B:B,MATCH(Z61,relevant_resources!A:A,0))</f>
        <v>0</v>
      </c>
    </row>
    <row r="62" spans="1:28" x14ac:dyDescent="0.75">
      <c r="A62">
        <v>61</v>
      </c>
      <c r="B62" t="s">
        <v>257</v>
      </c>
      <c r="C62" t="s">
        <v>258</v>
      </c>
      <c r="E62" t="s">
        <v>26</v>
      </c>
      <c r="F62" t="s">
        <v>27</v>
      </c>
      <c r="G62" t="s">
        <v>99</v>
      </c>
      <c r="H62" t="s">
        <v>100</v>
      </c>
      <c r="I62" t="s">
        <v>210</v>
      </c>
      <c r="J62" t="s">
        <v>211</v>
      </c>
      <c r="K62" t="s">
        <v>32</v>
      </c>
      <c r="L62" s="2">
        <v>31747</v>
      </c>
      <c r="M62" s="2">
        <v>42704</v>
      </c>
      <c r="N62">
        <v>1</v>
      </c>
      <c r="O62">
        <v>0.3</v>
      </c>
      <c r="P62">
        <v>0.5</v>
      </c>
      <c r="Q62" s="1">
        <v>0.18</v>
      </c>
      <c r="R62" t="s">
        <v>33</v>
      </c>
      <c r="S62" t="s">
        <v>33</v>
      </c>
      <c r="T62" t="s">
        <v>33</v>
      </c>
      <c r="U62" t="s">
        <v>212</v>
      </c>
      <c r="V62" t="s">
        <v>45</v>
      </c>
      <c r="W62">
        <v>1</v>
      </c>
      <c r="X62" s="5" t="e">
        <f>INDEX(name_mapping!B:B,MATCH(C62,name_mapping!A:A,0))</f>
        <v>#N/A</v>
      </c>
      <c r="Y62" s="5" t="str">
        <f t="shared" si="1"/>
        <v>Arbuckle Mountain Hydro</v>
      </c>
      <c r="Z62" s="5" t="str">
        <f t="shared" si="0"/>
        <v>CAISO_Small_Hydro</v>
      </c>
      <c r="AA62" s="5">
        <f t="shared" si="2"/>
        <v>0.5</v>
      </c>
      <c r="AB62" s="5">
        <f>INDEX(relevant_resources!B:B,MATCH(Z62,relevant_resources!A:A,0))</f>
        <v>0</v>
      </c>
    </row>
    <row r="63" spans="1:28" x14ac:dyDescent="0.75">
      <c r="A63">
        <v>62</v>
      </c>
      <c r="B63" t="s">
        <v>259</v>
      </c>
      <c r="C63" t="s">
        <v>260</v>
      </c>
      <c r="D63" t="s">
        <v>261</v>
      </c>
      <c r="E63" t="s">
        <v>26</v>
      </c>
      <c r="F63" t="s">
        <v>27</v>
      </c>
      <c r="G63" t="s">
        <v>173</v>
      </c>
      <c r="H63" t="s">
        <v>174</v>
      </c>
      <c r="I63" t="s">
        <v>210</v>
      </c>
      <c r="J63" t="s">
        <v>211</v>
      </c>
      <c r="K63" t="s">
        <v>32</v>
      </c>
      <c r="L63" s="2">
        <v>30256</v>
      </c>
      <c r="M63" s="2">
        <v>42063</v>
      </c>
      <c r="N63">
        <v>1</v>
      </c>
      <c r="O63">
        <v>0.9</v>
      </c>
      <c r="P63">
        <v>1.2</v>
      </c>
      <c r="Q63" s="1">
        <v>0.15</v>
      </c>
      <c r="R63" t="s">
        <v>33</v>
      </c>
      <c r="S63" t="s">
        <v>33</v>
      </c>
      <c r="T63" t="s">
        <v>33</v>
      </c>
      <c r="U63" t="s">
        <v>212</v>
      </c>
      <c r="V63" t="s">
        <v>175</v>
      </c>
      <c r="W63">
        <v>1</v>
      </c>
      <c r="X63" s="5" t="e">
        <f>INDEX(name_mapping!B:B,MATCH(C63,name_mapping!A:A,0))</f>
        <v>#N/A</v>
      </c>
      <c r="Y63" s="5" t="str">
        <f t="shared" si="1"/>
        <v>CURTIS_1_CANLCK</v>
      </c>
      <c r="Z63" s="5" t="str">
        <f t="shared" si="0"/>
        <v>CAISO_Small_Hydro</v>
      </c>
      <c r="AA63" s="5">
        <f t="shared" si="2"/>
        <v>1.2</v>
      </c>
      <c r="AB63" s="5">
        <f>INDEX(relevant_resources!B:B,MATCH(Z63,relevant_resources!A:A,0))</f>
        <v>0</v>
      </c>
    </row>
    <row r="64" spans="1:28" x14ac:dyDescent="0.75">
      <c r="A64">
        <v>63</v>
      </c>
      <c r="B64" t="s">
        <v>262</v>
      </c>
      <c r="C64" t="s">
        <v>263</v>
      </c>
      <c r="D64" t="s">
        <v>264</v>
      </c>
      <c r="E64" t="s">
        <v>26</v>
      </c>
      <c r="F64" t="s">
        <v>27</v>
      </c>
      <c r="G64" t="s">
        <v>173</v>
      </c>
      <c r="H64" t="s">
        <v>174</v>
      </c>
      <c r="I64" t="s">
        <v>210</v>
      </c>
      <c r="J64" t="s">
        <v>211</v>
      </c>
      <c r="K64" t="s">
        <v>32</v>
      </c>
      <c r="L64" s="2">
        <v>30530</v>
      </c>
      <c r="M64" s="2">
        <v>42063</v>
      </c>
      <c r="N64">
        <v>0</v>
      </c>
      <c r="O64">
        <v>0.9</v>
      </c>
      <c r="P64">
        <v>1.7</v>
      </c>
      <c r="Q64" s="1">
        <v>0.21</v>
      </c>
      <c r="R64" t="s">
        <v>33</v>
      </c>
      <c r="S64" t="s">
        <v>33</v>
      </c>
      <c r="T64" t="s">
        <v>33</v>
      </c>
      <c r="U64" t="s">
        <v>212</v>
      </c>
      <c r="V64" t="s">
        <v>175</v>
      </c>
      <c r="W64">
        <v>1</v>
      </c>
      <c r="X64" s="5" t="e">
        <f>INDEX(name_mapping!B:B,MATCH(C64,name_mapping!A:A,0))</f>
        <v>#N/A</v>
      </c>
      <c r="Y64" s="5" t="str">
        <f t="shared" si="1"/>
        <v>CURTIS_1_FARFLD</v>
      </c>
      <c r="Z64" s="5" t="str">
        <f t="shared" si="0"/>
        <v>CAISO_Small_Hydro</v>
      </c>
      <c r="AA64" s="5">
        <f t="shared" si="2"/>
        <v>1.7</v>
      </c>
      <c r="AB64" s="5">
        <f>INDEX(relevant_resources!B:B,MATCH(Z64,relevant_resources!A:A,0))</f>
        <v>0</v>
      </c>
    </row>
    <row r="65" spans="1:28" x14ac:dyDescent="0.75">
      <c r="A65">
        <v>64</v>
      </c>
      <c r="B65" t="s">
        <v>265</v>
      </c>
      <c r="C65" t="s">
        <v>266</v>
      </c>
      <c r="E65" t="s">
        <v>26</v>
      </c>
      <c r="F65" t="s">
        <v>27</v>
      </c>
      <c r="G65" t="s">
        <v>267</v>
      </c>
      <c r="H65" t="s">
        <v>268</v>
      </c>
      <c r="I65" t="s">
        <v>210</v>
      </c>
      <c r="J65" t="s">
        <v>211</v>
      </c>
      <c r="K65" t="s">
        <v>32</v>
      </c>
      <c r="L65" s="2">
        <v>31404</v>
      </c>
      <c r="M65" s="2">
        <v>73050</v>
      </c>
      <c r="N65">
        <v>1</v>
      </c>
      <c r="O65">
        <v>0.5</v>
      </c>
      <c r="P65">
        <v>1.5</v>
      </c>
      <c r="Q65" s="1">
        <v>0.35</v>
      </c>
      <c r="R65" t="s">
        <v>33</v>
      </c>
      <c r="S65" t="s">
        <v>33</v>
      </c>
      <c r="T65" t="s">
        <v>33</v>
      </c>
      <c r="U65" t="s">
        <v>212</v>
      </c>
      <c r="V65" t="s">
        <v>35</v>
      </c>
      <c r="W65">
        <v>1</v>
      </c>
      <c r="X65" s="5" t="e">
        <f>INDEX(name_mapping!B:B,MATCH(C65,name_mapping!A:A,0))</f>
        <v>#N/A</v>
      </c>
      <c r="Y65" s="5" t="str">
        <f t="shared" si="1"/>
        <v>Eagle Hydro</v>
      </c>
      <c r="Z65" s="5" t="str">
        <f t="shared" si="0"/>
        <v>CAISO_Small_Hydro</v>
      </c>
      <c r="AA65" s="5">
        <f t="shared" si="2"/>
        <v>1.5</v>
      </c>
      <c r="AB65" s="5">
        <f>INDEX(relevant_resources!B:B,MATCH(Z65,relevant_resources!A:A,0))</f>
        <v>0</v>
      </c>
    </row>
    <row r="66" spans="1:28" x14ac:dyDescent="0.75">
      <c r="A66">
        <v>65</v>
      </c>
      <c r="B66" t="s">
        <v>269</v>
      </c>
      <c r="C66" t="s">
        <v>270</v>
      </c>
      <c r="E66" t="s">
        <v>26</v>
      </c>
      <c r="F66" t="s">
        <v>27</v>
      </c>
      <c r="G66" t="s">
        <v>223</v>
      </c>
      <c r="H66" t="s">
        <v>224</v>
      </c>
      <c r="I66" t="s">
        <v>210</v>
      </c>
      <c r="J66" t="s">
        <v>211</v>
      </c>
      <c r="K66" t="s">
        <v>32</v>
      </c>
      <c r="L66" s="2">
        <v>31373</v>
      </c>
      <c r="M66" s="2">
        <v>73050</v>
      </c>
      <c r="N66">
        <v>1</v>
      </c>
      <c r="O66">
        <v>0</v>
      </c>
      <c r="P66">
        <v>0</v>
      </c>
      <c r="Q66" s="1">
        <v>0.03</v>
      </c>
      <c r="R66" t="s">
        <v>33</v>
      </c>
      <c r="S66" t="s">
        <v>33</v>
      </c>
      <c r="T66" t="s">
        <v>33</v>
      </c>
      <c r="U66" t="s">
        <v>212</v>
      </c>
      <c r="V66" t="s">
        <v>35</v>
      </c>
      <c r="W66">
        <v>1</v>
      </c>
      <c r="X66" s="5" t="e">
        <f>INDEX(name_mapping!B:B,MATCH(C66,name_mapping!A:A,0))</f>
        <v>#N/A</v>
      </c>
      <c r="Y66" s="5" t="str">
        <f t="shared" si="1"/>
        <v>Wright Ranch Hydroelectric (fka Bertha Wright Bertillion)</v>
      </c>
      <c r="Z66" s="5" t="str">
        <f t="shared" ref="Z66:Z129" si="3">T66&amp;"_"&amp;U66</f>
        <v>CAISO_Small_Hydro</v>
      </c>
      <c r="AA66" s="5">
        <f t="shared" si="2"/>
        <v>0</v>
      </c>
      <c r="AB66" s="5">
        <f>INDEX(relevant_resources!B:B,MATCH(Z66,relevant_resources!A:A,0))</f>
        <v>0</v>
      </c>
    </row>
    <row r="67" spans="1:28" x14ac:dyDescent="0.75">
      <c r="A67">
        <v>66</v>
      </c>
      <c r="B67" t="s">
        <v>271</v>
      </c>
      <c r="C67" t="s">
        <v>272</v>
      </c>
      <c r="D67" t="s">
        <v>273</v>
      </c>
      <c r="E67" t="s">
        <v>26</v>
      </c>
      <c r="F67" t="s">
        <v>27</v>
      </c>
      <c r="G67" t="s">
        <v>274</v>
      </c>
      <c r="H67" t="s">
        <v>217</v>
      </c>
      <c r="I67" t="s">
        <v>210</v>
      </c>
      <c r="J67" t="s">
        <v>211</v>
      </c>
      <c r="K67" t="s">
        <v>32</v>
      </c>
      <c r="L67" s="2">
        <v>30416</v>
      </c>
      <c r="M67" s="2">
        <v>73050</v>
      </c>
      <c r="N67">
        <v>1</v>
      </c>
      <c r="O67">
        <v>2</v>
      </c>
      <c r="P67">
        <v>5.5</v>
      </c>
      <c r="Q67" s="1">
        <v>0.32</v>
      </c>
      <c r="R67" t="s">
        <v>33</v>
      </c>
      <c r="S67" t="s">
        <v>33</v>
      </c>
      <c r="T67" t="s">
        <v>33</v>
      </c>
      <c r="U67" t="s">
        <v>212</v>
      </c>
      <c r="V67" t="s">
        <v>35</v>
      </c>
      <c r="W67">
        <v>1</v>
      </c>
      <c r="X67" s="5" t="e">
        <f>INDEX(name_mapping!B:B,MATCH(C67,name_mapping!A:A,0))</f>
        <v>#N/A</v>
      </c>
      <c r="Y67" s="5" t="str">
        <f t="shared" ref="Y67:Y130" si="4">IF(NOT(ISBLANK(D67)),D67,
IF(NOT(ISNA(X67)),X67,C67))</f>
        <v>LOWGAP_7_MATHEW</v>
      </c>
      <c r="Z67" s="5" t="str">
        <f t="shared" si="3"/>
        <v>CAISO_Small_Hydro</v>
      </c>
      <c r="AA67" s="5">
        <f t="shared" ref="AA67:AA130" si="5">IF(P67="                      -  ",0,P67)</f>
        <v>5.5</v>
      </c>
      <c r="AB67" s="5">
        <f>INDEX(relevant_resources!B:B,MATCH(Z67,relevant_resources!A:A,0))</f>
        <v>0</v>
      </c>
    </row>
    <row r="68" spans="1:28" x14ac:dyDescent="0.75">
      <c r="A68">
        <v>67</v>
      </c>
      <c r="B68" t="s">
        <v>275</v>
      </c>
      <c r="C68" t="s">
        <v>276</v>
      </c>
      <c r="E68" t="s">
        <v>26</v>
      </c>
      <c r="F68" t="s">
        <v>27</v>
      </c>
      <c r="G68" t="s">
        <v>267</v>
      </c>
      <c r="H68" t="s">
        <v>268</v>
      </c>
      <c r="I68" t="s">
        <v>210</v>
      </c>
      <c r="J68" t="s">
        <v>211</v>
      </c>
      <c r="K68" t="s">
        <v>32</v>
      </c>
      <c r="L68" s="2">
        <v>33926</v>
      </c>
      <c r="M68" s="2">
        <v>73050</v>
      </c>
      <c r="N68">
        <v>1</v>
      </c>
      <c r="O68">
        <v>0.1</v>
      </c>
      <c r="P68">
        <v>0</v>
      </c>
      <c r="Q68" s="1">
        <v>0.02</v>
      </c>
      <c r="R68" t="s">
        <v>33</v>
      </c>
      <c r="S68" t="s">
        <v>33</v>
      </c>
      <c r="T68" t="s">
        <v>33</v>
      </c>
      <c r="U68" t="s">
        <v>212</v>
      </c>
      <c r="V68" t="s">
        <v>35</v>
      </c>
      <c r="W68">
        <v>1</v>
      </c>
      <c r="X68" s="5" t="e">
        <f>INDEX(name_mapping!B:B,MATCH(C68,name_mapping!A:A,0))</f>
        <v>#N/A</v>
      </c>
      <c r="Y68" s="5" t="str">
        <f t="shared" si="4"/>
        <v>David O. Harde</v>
      </c>
      <c r="Z68" s="5" t="str">
        <f t="shared" si="3"/>
        <v>CAISO_Small_Hydro</v>
      </c>
      <c r="AA68" s="5">
        <f t="shared" si="5"/>
        <v>0</v>
      </c>
      <c r="AB68" s="5">
        <f>INDEX(relevant_resources!B:B,MATCH(Z68,relevant_resources!A:A,0))</f>
        <v>0</v>
      </c>
    </row>
    <row r="69" spans="1:28" x14ac:dyDescent="0.75">
      <c r="A69">
        <v>68</v>
      </c>
      <c r="B69" t="s">
        <v>277</v>
      </c>
      <c r="C69" t="s">
        <v>278</v>
      </c>
      <c r="E69" t="s">
        <v>26</v>
      </c>
      <c r="F69" t="s">
        <v>27</v>
      </c>
      <c r="G69" t="s">
        <v>43</v>
      </c>
      <c r="H69" t="s">
        <v>196</v>
      </c>
      <c r="I69" t="s">
        <v>210</v>
      </c>
      <c r="J69" t="s">
        <v>211</v>
      </c>
      <c r="K69" t="s">
        <v>32</v>
      </c>
      <c r="L69" s="2">
        <v>31898</v>
      </c>
      <c r="M69" s="2">
        <v>73050</v>
      </c>
      <c r="N69">
        <v>1</v>
      </c>
      <c r="O69">
        <v>0.1</v>
      </c>
      <c r="P69">
        <v>0.1</v>
      </c>
      <c r="Q69" s="1">
        <v>0.11</v>
      </c>
      <c r="R69" t="s">
        <v>33</v>
      </c>
      <c r="S69" t="s">
        <v>33</v>
      </c>
      <c r="T69" t="s">
        <v>33</v>
      </c>
      <c r="U69" t="s">
        <v>212</v>
      </c>
      <c r="V69" t="s">
        <v>35</v>
      </c>
      <c r="W69">
        <v>1</v>
      </c>
      <c r="X69" s="5" t="e">
        <f>INDEX(name_mapping!B:B,MATCH(C69,name_mapping!A:A,0))</f>
        <v>#N/A</v>
      </c>
      <c r="Y69" s="5" t="str">
        <f t="shared" si="4"/>
        <v>John Neerhout Jr.</v>
      </c>
      <c r="Z69" s="5" t="str">
        <f t="shared" si="3"/>
        <v>CAISO_Small_Hydro</v>
      </c>
      <c r="AA69" s="5">
        <f t="shared" si="5"/>
        <v>0.1</v>
      </c>
      <c r="AB69" s="5">
        <f>INDEX(relevant_resources!B:B,MATCH(Z69,relevant_resources!A:A,0))</f>
        <v>0</v>
      </c>
    </row>
    <row r="70" spans="1:28" x14ac:dyDescent="0.75">
      <c r="A70">
        <v>69</v>
      </c>
      <c r="B70" t="s">
        <v>279</v>
      </c>
      <c r="C70" t="s">
        <v>280</v>
      </c>
      <c r="D70" t="s">
        <v>227</v>
      </c>
      <c r="E70" t="s">
        <v>26</v>
      </c>
      <c r="F70" t="s">
        <v>27</v>
      </c>
      <c r="G70" t="s">
        <v>241</v>
      </c>
      <c r="H70" t="s">
        <v>44</v>
      </c>
      <c r="I70" t="s">
        <v>210</v>
      </c>
      <c r="J70" t="s">
        <v>211</v>
      </c>
      <c r="K70" t="s">
        <v>32</v>
      </c>
      <c r="L70" s="2">
        <v>33409</v>
      </c>
      <c r="M70" s="2">
        <v>73050</v>
      </c>
      <c r="N70">
        <v>1</v>
      </c>
      <c r="O70">
        <v>0</v>
      </c>
      <c r="P70">
        <v>0</v>
      </c>
      <c r="Q70" s="1">
        <v>0.27</v>
      </c>
      <c r="R70" t="s">
        <v>33</v>
      </c>
      <c r="S70" t="s">
        <v>33</v>
      </c>
      <c r="T70" t="s">
        <v>33</v>
      </c>
      <c r="U70" t="s">
        <v>212</v>
      </c>
      <c r="V70" t="s">
        <v>45</v>
      </c>
      <c r="W70">
        <v>1</v>
      </c>
      <c r="X70" s="5" t="e">
        <f>INDEX(name_mapping!B:B,MATCH(C70,name_mapping!A:A,0))</f>
        <v>#N/A</v>
      </c>
      <c r="Y70" s="5" t="str">
        <f t="shared" si="4"/>
        <v>TBLMTN_6_QF</v>
      </c>
      <c r="Z70" s="5" t="str">
        <f t="shared" si="3"/>
        <v>CAISO_Small_Hydro</v>
      </c>
      <c r="AA70" s="5">
        <f t="shared" si="5"/>
        <v>0</v>
      </c>
      <c r="AB70" s="5">
        <f>INDEX(relevant_resources!B:B,MATCH(Z70,relevant_resources!A:A,0))</f>
        <v>0</v>
      </c>
    </row>
    <row r="71" spans="1:28" x14ac:dyDescent="0.75">
      <c r="A71">
        <v>70</v>
      </c>
      <c r="B71" t="s">
        <v>281</v>
      </c>
      <c r="C71" t="s">
        <v>282</v>
      </c>
      <c r="D71" t="s">
        <v>283</v>
      </c>
      <c r="E71" t="s">
        <v>26</v>
      </c>
      <c r="F71" t="s">
        <v>27</v>
      </c>
      <c r="G71" t="s">
        <v>284</v>
      </c>
      <c r="H71" t="s">
        <v>285</v>
      </c>
      <c r="I71" t="s">
        <v>210</v>
      </c>
      <c r="J71" t="s">
        <v>211</v>
      </c>
      <c r="K71" t="s">
        <v>32</v>
      </c>
      <c r="L71" s="2">
        <v>34698</v>
      </c>
      <c r="M71" s="2">
        <v>73050</v>
      </c>
      <c r="N71">
        <v>1</v>
      </c>
      <c r="O71">
        <v>24</v>
      </c>
      <c r="P71">
        <v>5.7</v>
      </c>
      <c r="Q71" s="1">
        <v>0.03</v>
      </c>
      <c r="R71" t="s">
        <v>33</v>
      </c>
      <c r="S71" t="s">
        <v>33</v>
      </c>
      <c r="T71" t="s">
        <v>33</v>
      </c>
      <c r="U71" t="s">
        <v>212</v>
      </c>
      <c r="V71" t="s">
        <v>286</v>
      </c>
      <c r="W71">
        <v>1</v>
      </c>
      <c r="X71" s="5" t="e">
        <f>INDEX(name_mapping!B:B,MATCH(C71,name_mapping!A:A,0))</f>
        <v>#N/A</v>
      </c>
      <c r="Y71" s="5" t="str">
        <f t="shared" si="4"/>
        <v>ETIWND_6_MWDETI</v>
      </c>
      <c r="Z71" s="5" t="str">
        <f t="shared" si="3"/>
        <v>CAISO_Small_Hydro</v>
      </c>
      <c r="AA71" s="5">
        <f t="shared" si="5"/>
        <v>5.7</v>
      </c>
      <c r="AB71" s="5">
        <f>INDEX(relevant_resources!B:B,MATCH(Z71,relevant_resources!A:A,0))</f>
        <v>0</v>
      </c>
    </row>
    <row r="72" spans="1:28" x14ac:dyDescent="0.75">
      <c r="A72">
        <v>71</v>
      </c>
      <c r="B72" t="s">
        <v>287</v>
      </c>
      <c r="C72" t="s">
        <v>288</v>
      </c>
      <c r="E72" t="s">
        <v>26</v>
      </c>
      <c r="F72" t="s">
        <v>27</v>
      </c>
      <c r="G72" t="s">
        <v>289</v>
      </c>
      <c r="H72" t="s">
        <v>290</v>
      </c>
      <c r="I72" t="s">
        <v>210</v>
      </c>
      <c r="J72" t="s">
        <v>211</v>
      </c>
      <c r="K72" t="s">
        <v>32</v>
      </c>
      <c r="L72" s="2">
        <v>41011</v>
      </c>
      <c r="M72" s="2">
        <v>44662</v>
      </c>
      <c r="N72">
        <v>1</v>
      </c>
      <c r="O72">
        <v>1</v>
      </c>
      <c r="P72">
        <v>5.2</v>
      </c>
      <c r="Q72" s="1">
        <v>0.56999999999999995</v>
      </c>
      <c r="R72" t="s">
        <v>33</v>
      </c>
      <c r="S72" t="s">
        <v>33</v>
      </c>
      <c r="T72" t="s">
        <v>33</v>
      </c>
      <c r="U72" t="s">
        <v>212</v>
      </c>
      <c r="V72" t="s">
        <v>291</v>
      </c>
      <c r="W72">
        <v>1</v>
      </c>
      <c r="X72" s="5" t="e">
        <f>INDEX(name_mapping!B:B,MATCH(C72,name_mapping!A:A,0))</f>
        <v>#N/A</v>
      </c>
      <c r="Y72" s="5" t="str">
        <f t="shared" si="4"/>
        <v>Browns Valley Irrigation District FiT</v>
      </c>
      <c r="Z72" s="5" t="str">
        <f t="shared" si="3"/>
        <v>CAISO_Small_Hydro</v>
      </c>
      <c r="AA72" s="5">
        <f t="shared" si="5"/>
        <v>5.2</v>
      </c>
      <c r="AB72" s="5">
        <f>INDEX(relevant_resources!B:B,MATCH(Z72,relevant_resources!A:A,0))</f>
        <v>0</v>
      </c>
    </row>
    <row r="73" spans="1:28" x14ac:dyDescent="0.75">
      <c r="A73">
        <v>72</v>
      </c>
      <c r="B73" t="s">
        <v>292</v>
      </c>
      <c r="C73" t="s">
        <v>293</v>
      </c>
      <c r="D73" t="s">
        <v>294</v>
      </c>
      <c r="E73" t="s">
        <v>26</v>
      </c>
      <c r="F73" t="s">
        <v>27</v>
      </c>
      <c r="G73" t="s">
        <v>295</v>
      </c>
      <c r="H73" t="s">
        <v>94</v>
      </c>
      <c r="I73" t="s">
        <v>210</v>
      </c>
      <c r="J73" t="s">
        <v>211</v>
      </c>
      <c r="K73" t="s">
        <v>32</v>
      </c>
      <c r="L73" s="2">
        <v>42156</v>
      </c>
      <c r="M73" s="2">
        <v>49460</v>
      </c>
      <c r="N73">
        <v>1</v>
      </c>
      <c r="O73">
        <v>5.5</v>
      </c>
      <c r="P73">
        <v>13.3</v>
      </c>
      <c r="Q73" s="1">
        <v>0.28000000000000003</v>
      </c>
      <c r="R73" t="s">
        <v>33</v>
      </c>
      <c r="S73" t="s">
        <v>33</v>
      </c>
      <c r="T73" t="s">
        <v>33</v>
      </c>
      <c r="U73" t="s">
        <v>212</v>
      </c>
      <c r="V73" t="s">
        <v>35</v>
      </c>
      <c r="W73">
        <v>1</v>
      </c>
      <c r="X73" s="5" t="e">
        <f>INDEX(name_mapping!B:B,MATCH(C73,name_mapping!A:A,0))</f>
        <v>#N/A</v>
      </c>
      <c r="Y73" s="5" t="str">
        <f t="shared" si="4"/>
        <v>KEKAWK_6_UNIT</v>
      </c>
      <c r="Z73" s="5" t="str">
        <f t="shared" si="3"/>
        <v>CAISO_Small_Hydro</v>
      </c>
      <c r="AA73" s="5">
        <f t="shared" si="5"/>
        <v>13.3</v>
      </c>
      <c r="AB73" s="5">
        <f>INDEX(relevant_resources!B:B,MATCH(Z73,relevant_resources!A:A,0))</f>
        <v>0</v>
      </c>
    </row>
    <row r="74" spans="1:28" x14ac:dyDescent="0.75">
      <c r="A74">
        <v>73</v>
      </c>
      <c r="B74" t="s">
        <v>296</v>
      </c>
      <c r="C74" t="s">
        <v>297</v>
      </c>
      <c r="D74" t="s">
        <v>298</v>
      </c>
      <c r="E74" t="s">
        <v>26</v>
      </c>
      <c r="F74" t="s">
        <v>27</v>
      </c>
      <c r="G74" t="s">
        <v>299</v>
      </c>
      <c r="H74" t="s">
        <v>44</v>
      </c>
      <c r="I74" t="s">
        <v>210</v>
      </c>
      <c r="J74" t="s">
        <v>211</v>
      </c>
      <c r="K74" t="s">
        <v>32</v>
      </c>
      <c r="L74" s="2">
        <v>41823</v>
      </c>
      <c r="M74" s="2">
        <v>45475</v>
      </c>
      <c r="N74">
        <v>1</v>
      </c>
      <c r="O74">
        <v>0.7</v>
      </c>
      <c r="P74">
        <v>3.5</v>
      </c>
      <c r="Q74" s="1">
        <v>0.61</v>
      </c>
      <c r="R74" t="s">
        <v>33</v>
      </c>
      <c r="S74" t="s">
        <v>33</v>
      </c>
      <c r="T74" t="s">
        <v>33</v>
      </c>
      <c r="U74" t="s">
        <v>212</v>
      </c>
      <c r="V74" t="s">
        <v>45</v>
      </c>
      <c r="W74">
        <v>1</v>
      </c>
      <c r="X74" s="5" t="e">
        <f>INDEX(name_mapping!B:B,MATCH(C74,name_mapping!A:A,0))</f>
        <v>#N/A</v>
      </c>
      <c r="Y74" s="5" t="str">
        <f t="shared" si="4"/>
        <v>VOLTA_6_DIGHYD</v>
      </c>
      <c r="Z74" s="5" t="str">
        <f t="shared" si="3"/>
        <v>CAISO_Small_Hydro</v>
      </c>
      <c r="AA74" s="5">
        <f t="shared" si="5"/>
        <v>3.5</v>
      </c>
      <c r="AB74" s="5">
        <f>INDEX(relevant_resources!B:B,MATCH(Z74,relevant_resources!A:A,0))</f>
        <v>0</v>
      </c>
    </row>
    <row r="75" spans="1:28" x14ac:dyDescent="0.75">
      <c r="A75">
        <v>74</v>
      </c>
      <c r="B75" t="s">
        <v>300</v>
      </c>
      <c r="C75" t="s">
        <v>301</v>
      </c>
      <c r="E75" t="s">
        <v>26</v>
      </c>
      <c r="F75" t="s">
        <v>27</v>
      </c>
      <c r="G75" t="s">
        <v>274</v>
      </c>
      <c r="H75" t="s">
        <v>217</v>
      </c>
      <c r="I75" t="s">
        <v>210</v>
      </c>
      <c r="J75" t="s">
        <v>211</v>
      </c>
      <c r="K75" t="s">
        <v>32</v>
      </c>
      <c r="L75" s="2">
        <v>42111</v>
      </c>
      <c r="M75" s="2">
        <v>47589</v>
      </c>
      <c r="N75">
        <v>1</v>
      </c>
      <c r="O75">
        <v>0.3</v>
      </c>
      <c r="P75">
        <v>1.1000000000000001</v>
      </c>
      <c r="Q75" s="1">
        <v>0.42</v>
      </c>
      <c r="R75" t="s">
        <v>33</v>
      </c>
      <c r="S75" t="s">
        <v>33</v>
      </c>
      <c r="T75" t="s">
        <v>33</v>
      </c>
      <c r="U75" t="s">
        <v>212</v>
      </c>
      <c r="V75" t="s">
        <v>35</v>
      </c>
      <c r="W75">
        <v>1</v>
      </c>
      <c r="X75" s="5" t="e">
        <f>INDEX(name_mapping!B:B,MATCH(C75,name_mapping!A:A,0))</f>
        <v>#N/A</v>
      </c>
      <c r="Y75" s="5" t="str">
        <f t="shared" si="4"/>
        <v>Cedar Flat</v>
      </c>
      <c r="Z75" s="5" t="str">
        <f t="shared" si="3"/>
        <v>CAISO_Small_Hydro</v>
      </c>
      <c r="AA75" s="5">
        <f t="shared" si="5"/>
        <v>1.1000000000000001</v>
      </c>
      <c r="AB75" s="5">
        <f>INDEX(relevant_resources!B:B,MATCH(Z75,relevant_resources!A:A,0))</f>
        <v>0</v>
      </c>
    </row>
    <row r="76" spans="1:28" x14ac:dyDescent="0.75">
      <c r="A76">
        <v>75</v>
      </c>
      <c r="B76" t="s">
        <v>302</v>
      </c>
      <c r="C76" t="s">
        <v>303</v>
      </c>
      <c r="E76" t="s">
        <v>26</v>
      </c>
      <c r="F76" t="s">
        <v>27</v>
      </c>
      <c r="G76" t="s">
        <v>99</v>
      </c>
      <c r="H76" t="s">
        <v>100</v>
      </c>
      <c r="I76" t="s">
        <v>210</v>
      </c>
      <c r="J76" t="s">
        <v>211</v>
      </c>
      <c r="K76" t="s">
        <v>32</v>
      </c>
      <c r="L76" s="2">
        <v>42109</v>
      </c>
      <c r="M76" s="2">
        <v>47587</v>
      </c>
      <c r="N76">
        <v>1</v>
      </c>
      <c r="O76">
        <v>0.2</v>
      </c>
      <c r="P76">
        <v>0.8</v>
      </c>
      <c r="Q76" s="1">
        <v>0.46</v>
      </c>
      <c r="R76" t="s">
        <v>33</v>
      </c>
      <c r="S76" t="s">
        <v>33</v>
      </c>
      <c r="T76" t="s">
        <v>33</v>
      </c>
      <c r="U76" t="s">
        <v>212</v>
      </c>
      <c r="V76" t="s">
        <v>45</v>
      </c>
      <c r="W76">
        <v>1</v>
      </c>
      <c r="X76" s="5" t="e">
        <f>INDEX(name_mapping!B:B,MATCH(C76,name_mapping!A:A,0))</f>
        <v>#N/A</v>
      </c>
      <c r="Y76" s="5" t="str">
        <f t="shared" si="4"/>
        <v>Clover Leaf</v>
      </c>
      <c r="Z76" s="5" t="str">
        <f t="shared" si="3"/>
        <v>CAISO_Small_Hydro</v>
      </c>
      <c r="AA76" s="5">
        <f t="shared" si="5"/>
        <v>0.8</v>
      </c>
      <c r="AB76" s="5">
        <f>INDEX(relevant_resources!B:B,MATCH(Z76,relevant_resources!A:A,0))</f>
        <v>0</v>
      </c>
    </row>
    <row r="77" spans="1:28" x14ac:dyDescent="0.75">
      <c r="A77">
        <v>76</v>
      </c>
      <c r="B77" t="s">
        <v>304</v>
      </c>
      <c r="C77" t="s">
        <v>305</v>
      </c>
      <c r="E77" t="s">
        <v>26</v>
      </c>
      <c r="F77" t="s">
        <v>27</v>
      </c>
      <c r="G77" t="s">
        <v>306</v>
      </c>
      <c r="H77" t="s">
        <v>307</v>
      </c>
      <c r="I77" t="s">
        <v>210</v>
      </c>
      <c r="J77" t="s">
        <v>211</v>
      </c>
      <c r="K77" t="s">
        <v>32</v>
      </c>
      <c r="L77" s="2">
        <v>41717</v>
      </c>
      <c r="M77" s="2">
        <v>49021</v>
      </c>
      <c r="N77">
        <v>1</v>
      </c>
      <c r="O77">
        <v>0.4</v>
      </c>
      <c r="P77">
        <v>1.4</v>
      </c>
      <c r="Q77" s="1">
        <v>0.46</v>
      </c>
      <c r="R77" t="s">
        <v>33</v>
      </c>
      <c r="S77" t="s">
        <v>33</v>
      </c>
      <c r="T77" t="s">
        <v>33</v>
      </c>
      <c r="U77" t="s">
        <v>212</v>
      </c>
      <c r="V77" t="s">
        <v>35</v>
      </c>
      <c r="W77">
        <v>1</v>
      </c>
      <c r="X77" s="5" t="e">
        <f>INDEX(name_mapping!B:B,MATCH(C77,name_mapping!A:A,0))</f>
        <v>#N/A</v>
      </c>
      <c r="Y77" s="5" t="str">
        <f t="shared" si="4"/>
        <v>McFadden Hydroelectric Facility (SB32)</v>
      </c>
      <c r="Z77" s="5" t="str">
        <f t="shared" si="3"/>
        <v>CAISO_Small_Hydro</v>
      </c>
      <c r="AA77" s="5">
        <f t="shared" si="5"/>
        <v>1.4</v>
      </c>
      <c r="AB77" s="5">
        <f>INDEX(relevant_resources!B:B,MATCH(Z77,relevant_resources!A:A,0))</f>
        <v>0</v>
      </c>
    </row>
    <row r="78" spans="1:28" x14ac:dyDescent="0.75">
      <c r="A78">
        <v>77</v>
      </c>
      <c r="B78" t="s">
        <v>308</v>
      </c>
      <c r="C78" t="s">
        <v>309</v>
      </c>
      <c r="D78" t="s">
        <v>310</v>
      </c>
      <c r="E78" t="s">
        <v>26</v>
      </c>
      <c r="F78" t="s">
        <v>27</v>
      </c>
      <c r="G78" t="s">
        <v>93</v>
      </c>
      <c r="H78" t="s">
        <v>94</v>
      </c>
      <c r="I78" t="s">
        <v>210</v>
      </c>
      <c r="J78" t="s">
        <v>211</v>
      </c>
      <c r="K78" t="s">
        <v>32</v>
      </c>
      <c r="L78" s="2">
        <v>41949</v>
      </c>
      <c r="M78" s="2">
        <v>49253</v>
      </c>
      <c r="N78">
        <v>1</v>
      </c>
      <c r="O78">
        <v>1.5</v>
      </c>
      <c r="P78">
        <v>4.3</v>
      </c>
      <c r="Q78" s="1">
        <v>0.32</v>
      </c>
      <c r="R78" t="s">
        <v>33</v>
      </c>
      <c r="S78" t="s">
        <v>33</v>
      </c>
      <c r="T78" t="s">
        <v>33</v>
      </c>
      <c r="U78" t="s">
        <v>212</v>
      </c>
      <c r="V78" t="s">
        <v>35</v>
      </c>
      <c r="W78">
        <v>1</v>
      </c>
      <c r="X78" s="5" t="e">
        <f>INDEX(name_mapping!B:B,MATCH(C78,name_mapping!A:A,0))</f>
        <v>#N/A</v>
      </c>
      <c r="Y78" s="5" t="str">
        <f t="shared" si="4"/>
        <v>BRDGVL_7_BAKER</v>
      </c>
      <c r="Z78" s="5" t="str">
        <f t="shared" si="3"/>
        <v>CAISO_Small_Hydro</v>
      </c>
      <c r="AA78" s="5">
        <f t="shared" si="5"/>
        <v>4.3</v>
      </c>
      <c r="AB78" s="5">
        <f>INDEX(relevant_resources!B:B,MATCH(Z78,relevant_resources!A:A,0))</f>
        <v>0</v>
      </c>
    </row>
    <row r="79" spans="1:28" x14ac:dyDescent="0.75">
      <c r="A79">
        <v>78</v>
      </c>
      <c r="B79" t="s">
        <v>311</v>
      </c>
      <c r="C79" t="s">
        <v>312</v>
      </c>
      <c r="D79" t="s">
        <v>313</v>
      </c>
      <c r="E79" t="s">
        <v>26</v>
      </c>
      <c r="F79" t="s">
        <v>27</v>
      </c>
      <c r="G79" t="s">
        <v>99</v>
      </c>
      <c r="H79" t="s">
        <v>100</v>
      </c>
      <c r="I79" t="s">
        <v>210</v>
      </c>
      <c r="J79" t="s">
        <v>211</v>
      </c>
      <c r="K79" t="s">
        <v>32</v>
      </c>
      <c r="L79" s="2">
        <v>42095</v>
      </c>
      <c r="M79" s="2">
        <v>45747</v>
      </c>
      <c r="N79">
        <v>1</v>
      </c>
      <c r="O79">
        <v>1</v>
      </c>
      <c r="P79">
        <v>3.4</v>
      </c>
      <c r="Q79" s="1">
        <v>0.4</v>
      </c>
      <c r="R79" t="s">
        <v>33</v>
      </c>
      <c r="S79" t="s">
        <v>33</v>
      </c>
      <c r="T79" t="s">
        <v>33</v>
      </c>
      <c r="U79" t="s">
        <v>212</v>
      </c>
      <c r="V79" t="s">
        <v>45</v>
      </c>
      <c r="W79">
        <v>1</v>
      </c>
      <c r="X79" s="5" t="e">
        <f>INDEX(name_mapping!B:B,MATCH(C79,name_mapping!A:A,0))</f>
        <v>#N/A</v>
      </c>
      <c r="Y79" s="5" t="str">
        <f t="shared" si="4"/>
        <v>CEDRCK_6_UNIT</v>
      </c>
      <c r="Z79" s="5" t="str">
        <f t="shared" si="3"/>
        <v>CAISO_Small_Hydro</v>
      </c>
      <c r="AA79" s="5">
        <f t="shared" si="5"/>
        <v>3.4</v>
      </c>
      <c r="AB79" s="5">
        <f>INDEX(relevant_resources!B:B,MATCH(Z79,relevant_resources!A:A,0))</f>
        <v>0</v>
      </c>
    </row>
    <row r="80" spans="1:28" x14ac:dyDescent="0.75">
      <c r="A80">
        <v>79</v>
      </c>
      <c r="B80" t="s">
        <v>314</v>
      </c>
      <c r="C80" t="s">
        <v>315</v>
      </c>
      <c r="D80" t="s">
        <v>316</v>
      </c>
      <c r="E80" t="s">
        <v>26</v>
      </c>
      <c r="F80" t="s">
        <v>27</v>
      </c>
      <c r="G80" t="s">
        <v>223</v>
      </c>
      <c r="H80" t="s">
        <v>224</v>
      </c>
      <c r="I80" t="s">
        <v>210</v>
      </c>
      <c r="J80" t="s">
        <v>211</v>
      </c>
      <c r="K80" t="s">
        <v>32</v>
      </c>
      <c r="L80" s="2">
        <v>41976</v>
      </c>
      <c r="M80" s="2">
        <v>49280</v>
      </c>
      <c r="N80">
        <v>1</v>
      </c>
      <c r="O80">
        <v>0.5</v>
      </c>
      <c r="P80">
        <v>2.2999999999999998</v>
      </c>
      <c r="Q80" s="1">
        <v>0.5</v>
      </c>
      <c r="R80" t="s">
        <v>33</v>
      </c>
      <c r="S80" t="s">
        <v>33</v>
      </c>
      <c r="T80" t="s">
        <v>33</v>
      </c>
      <c r="U80" t="s">
        <v>212</v>
      </c>
      <c r="V80" t="s">
        <v>35</v>
      </c>
      <c r="W80">
        <v>1</v>
      </c>
      <c r="X80" s="5" t="e">
        <f>INDEX(name_mapping!B:B,MATCH(C80,name_mapping!A:A,0))</f>
        <v>#N/A</v>
      </c>
      <c r="Y80" s="5" t="str">
        <f t="shared" si="4"/>
        <v>ALLGNY_6_HYDRO1</v>
      </c>
      <c r="Z80" s="5" t="str">
        <f t="shared" si="3"/>
        <v>CAISO_Small_Hydro</v>
      </c>
      <c r="AA80" s="5">
        <f t="shared" si="5"/>
        <v>2.2999999999999998</v>
      </c>
      <c r="AB80" s="5">
        <f>INDEX(relevant_resources!B:B,MATCH(Z80,relevant_resources!A:A,0))</f>
        <v>0</v>
      </c>
    </row>
    <row r="81" spans="1:28" x14ac:dyDescent="0.75">
      <c r="A81">
        <v>80</v>
      </c>
      <c r="B81" t="s">
        <v>317</v>
      </c>
      <c r="C81" t="s">
        <v>318</v>
      </c>
      <c r="E81" t="s">
        <v>26</v>
      </c>
      <c r="F81" t="s">
        <v>27</v>
      </c>
      <c r="G81" t="s">
        <v>93</v>
      </c>
      <c r="H81" t="s">
        <v>94</v>
      </c>
      <c r="I81" t="s">
        <v>210</v>
      </c>
      <c r="J81" t="s">
        <v>211</v>
      </c>
      <c r="K81" t="s">
        <v>32</v>
      </c>
      <c r="L81" s="2">
        <v>42005</v>
      </c>
      <c r="M81" s="2">
        <v>49309</v>
      </c>
      <c r="N81">
        <v>1</v>
      </c>
      <c r="O81">
        <v>1</v>
      </c>
      <c r="P81">
        <v>2.5</v>
      </c>
      <c r="Q81" s="1">
        <v>0.28000000000000003</v>
      </c>
      <c r="R81" t="s">
        <v>33</v>
      </c>
      <c r="S81" t="s">
        <v>33</v>
      </c>
      <c r="T81" t="s">
        <v>33</v>
      </c>
      <c r="U81" t="s">
        <v>212</v>
      </c>
      <c r="V81" t="s">
        <v>35</v>
      </c>
      <c r="W81">
        <v>1</v>
      </c>
      <c r="X81" s="5" t="e">
        <f>INDEX(name_mapping!B:B,MATCH(C81,name_mapping!A:A,0))</f>
        <v>#N/A</v>
      </c>
      <c r="Y81" s="5" t="str">
        <f t="shared" si="4"/>
        <v>Mill Sulphur Creek Project (SB32) (ReMAT)</v>
      </c>
      <c r="Z81" s="5" t="str">
        <f t="shared" si="3"/>
        <v>CAISO_Small_Hydro</v>
      </c>
      <c r="AA81" s="5">
        <f t="shared" si="5"/>
        <v>2.5</v>
      </c>
      <c r="AB81" s="5">
        <f>INDEX(relevant_resources!B:B,MATCH(Z81,relevant_resources!A:A,0))</f>
        <v>0</v>
      </c>
    </row>
    <row r="82" spans="1:28" x14ac:dyDescent="0.75">
      <c r="A82">
        <v>81</v>
      </c>
      <c r="B82" t="s">
        <v>319</v>
      </c>
      <c r="C82" t="s">
        <v>320</v>
      </c>
      <c r="D82" t="s">
        <v>321</v>
      </c>
      <c r="E82" t="s">
        <v>26</v>
      </c>
      <c r="F82" t="s">
        <v>27</v>
      </c>
      <c r="G82" t="s">
        <v>179</v>
      </c>
      <c r="H82" t="s">
        <v>78</v>
      </c>
      <c r="I82" t="s">
        <v>210</v>
      </c>
      <c r="J82" t="s">
        <v>211</v>
      </c>
      <c r="K82" t="s">
        <v>32</v>
      </c>
      <c r="L82" s="2">
        <v>42583</v>
      </c>
      <c r="M82" s="2">
        <v>48060</v>
      </c>
      <c r="N82">
        <v>1</v>
      </c>
      <c r="O82">
        <v>0.6</v>
      </c>
      <c r="P82">
        <v>2.4</v>
      </c>
      <c r="Q82" s="1">
        <v>0.48</v>
      </c>
      <c r="R82" t="s">
        <v>33</v>
      </c>
      <c r="S82" t="s">
        <v>33</v>
      </c>
      <c r="T82" t="s">
        <v>33</v>
      </c>
      <c r="U82" t="s">
        <v>212</v>
      </c>
      <c r="V82" t="s">
        <v>78</v>
      </c>
      <c r="W82">
        <v>1</v>
      </c>
      <c r="X82" s="5" t="e">
        <f>INDEX(name_mapping!B:B,MATCH(C82,name_mapping!A:A,0))</f>
        <v>#N/A</v>
      </c>
      <c r="Y82" s="5" t="str">
        <f t="shared" si="4"/>
        <v>STOREY_2_MDRCH2</v>
      </c>
      <c r="Z82" s="5" t="str">
        <f t="shared" si="3"/>
        <v>CAISO_Small_Hydro</v>
      </c>
      <c r="AA82" s="5">
        <f t="shared" si="5"/>
        <v>2.4</v>
      </c>
      <c r="AB82" s="5">
        <f>INDEX(relevant_resources!B:B,MATCH(Z82,relevant_resources!A:A,0))</f>
        <v>0</v>
      </c>
    </row>
    <row r="83" spans="1:28" x14ac:dyDescent="0.75">
      <c r="A83">
        <v>82</v>
      </c>
      <c r="B83" t="s">
        <v>322</v>
      </c>
      <c r="C83" t="s">
        <v>323</v>
      </c>
      <c r="D83" t="s">
        <v>324</v>
      </c>
      <c r="E83" t="s">
        <v>26</v>
      </c>
      <c r="F83" t="s">
        <v>27</v>
      </c>
      <c r="G83" t="s">
        <v>179</v>
      </c>
      <c r="H83" t="s">
        <v>78</v>
      </c>
      <c r="I83" t="s">
        <v>210</v>
      </c>
      <c r="J83" t="s">
        <v>211</v>
      </c>
      <c r="K83" t="s">
        <v>32</v>
      </c>
      <c r="L83" s="2">
        <v>42173</v>
      </c>
      <c r="M83" s="2">
        <v>47651</v>
      </c>
      <c r="N83">
        <v>1</v>
      </c>
      <c r="O83">
        <v>1.8</v>
      </c>
      <c r="P83">
        <v>7</v>
      </c>
      <c r="Q83" s="1">
        <v>0.44</v>
      </c>
      <c r="R83" t="s">
        <v>33</v>
      </c>
      <c r="S83" t="s">
        <v>33</v>
      </c>
      <c r="T83" t="s">
        <v>33</v>
      </c>
      <c r="U83" t="s">
        <v>212</v>
      </c>
      <c r="V83" t="s">
        <v>78</v>
      </c>
      <c r="W83">
        <v>1</v>
      </c>
      <c r="X83" s="5" t="e">
        <f>INDEX(name_mapping!B:B,MATCH(C83,name_mapping!A:A,0))</f>
        <v>#N/A</v>
      </c>
      <c r="Y83" s="5" t="str">
        <f t="shared" si="4"/>
        <v>STOREY_7_MDRCHW</v>
      </c>
      <c r="Z83" s="5" t="str">
        <f t="shared" si="3"/>
        <v>CAISO_Small_Hydro</v>
      </c>
      <c r="AA83" s="5">
        <f t="shared" si="5"/>
        <v>7</v>
      </c>
      <c r="AB83" s="5">
        <f>INDEX(relevant_resources!B:B,MATCH(Z83,relevant_resources!A:A,0))</f>
        <v>0</v>
      </c>
    </row>
    <row r="84" spans="1:28" x14ac:dyDescent="0.75">
      <c r="A84">
        <v>83</v>
      </c>
      <c r="B84" t="s">
        <v>325</v>
      </c>
      <c r="C84" t="s">
        <v>326</v>
      </c>
      <c r="D84" t="s">
        <v>327</v>
      </c>
      <c r="E84" t="s">
        <v>26</v>
      </c>
      <c r="F84" t="s">
        <v>27</v>
      </c>
      <c r="G84" t="s">
        <v>179</v>
      </c>
      <c r="H84" t="s">
        <v>78</v>
      </c>
      <c r="I84" t="s">
        <v>210</v>
      </c>
      <c r="J84" t="s">
        <v>211</v>
      </c>
      <c r="K84" t="s">
        <v>32</v>
      </c>
      <c r="L84" s="2">
        <v>42570</v>
      </c>
      <c r="M84" s="2">
        <v>48047</v>
      </c>
      <c r="N84">
        <v>1</v>
      </c>
      <c r="O84">
        <v>0.9</v>
      </c>
      <c r="P84">
        <v>2.9</v>
      </c>
      <c r="Q84" s="1">
        <v>0.36</v>
      </c>
      <c r="R84" t="s">
        <v>33</v>
      </c>
      <c r="S84" t="s">
        <v>33</v>
      </c>
      <c r="T84" t="s">
        <v>33</v>
      </c>
      <c r="U84" t="s">
        <v>212</v>
      </c>
      <c r="V84" t="s">
        <v>78</v>
      </c>
      <c r="W84">
        <v>1</v>
      </c>
      <c r="X84" s="5" t="e">
        <f>INDEX(name_mapping!B:B,MATCH(C84,name_mapping!A:A,0))</f>
        <v>#N/A</v>
      </c>
      <c r="Y84" s="5" t="str">
        <f t="shared" si="4"/>
        <v>STOREY_2_MDRCH4</v>
      </c>
      <c r="Z84" s="5" t="str">
        <f t="shared" si="3"/>
        <v>CAISO_Small_Hydro</v>
      </c>
      <c r="AA84" s="5">
        <f t="shared" si="5"/>
        <v>2.9</v>
      </c>
      <c r="AB84" s="5">
        <f>INDEX(relevant_resources!B:B,MATCH(Z84,relevant_resources!A:A,0))</f>
        <v>0</v>
      </c>
    </row>
    <row r="85" spans="1:28" x14ac:dyDescent="0.75">
      <c r="A85">
        <v>84</v>
      </c>
      <c r="B85" t="s">
        <v>328</v>
      </c>
      <c r="C85" t="s">
        <v>329</v>
      </c>
      <c r="D85" t="s">
        <v>330</v>
      </c>
      <c r="E85" t="s">
        <v>26</v>
      </c>
      <c r="F85" t="s">
        <v>27</v>
      </c>
      <c r="G85" t="s">
        <v>179</v>
      </c>
      <c r="H85" t="s">
        <v>78</v>
      </c>
      <c r="I85" t="s">
        <v>210</v>
      </c>
      <c r="J85" t="s">
        <v>211</v>
      </c>
      <c r="K85" t="s">
        <v>32</v>
      </c>
      <c r="L85" s="2">
        <v>42583</v>
      </c>
      <c r="M85" s="2">
        <v>48060</v>
      </c>
      <c r="N85">
        <v>1</v>
      </c>
      <c r="O85">
        <v>0.4</v>
      </c>
      <c r="P85">
        <v>1</v>
      </c>
      <c r="Q85" s="1">
        <v>0.27</v>
      </c>
      <c r="R85" t="s">
        <v>33</v>
      </c>
      <c r="S85" t="s">
        <v>33</v>
      </c>
      <c r="T85" t="s">
        <v>33</v>
      </c>
      <c r="U85" t="s">
        <v>212</v>
      </c>
      <c r="V85" t="s">
        <v>78</v>
      </c>
      <c r="W85">
        <v>1</v>
      </c>
      <c r="X85" s="5" t="e">
        <f>INDEX(name_mapping!B:B,MATCH(C85,name_mapping!A:A,0))</f>
        <v>#N/A</v>
      </c>
      <c r="Y85" s="5" t="str">
        <f t="shared" si="4"/>
        <v>STOREY_2_MDRCH3</v>
      </c>
      <c r="Z85" s="5" t="str">
        <f t="shared" si="3"/>
        <v>CAISO_Small_Hydro</v>
      </c>
      <c r="AA85" s="5">
        <f t="shared" si="5"/>
        <v>1</v>
      </c>
      <c r="AB85" s="5">
        <f>INDEX(relevant_resources!B:B,MATCH(Z85,relevant_resources!A:A,0))</f>
        <v>0</v>
      </c>
    </row>
    <row r="86" spans="1:28" x14ac:dyDescent="0.75">
      <c r="A86">
        <v>85</v>
      </c>
      <c r="B86" t="s">
        <v>331</v>
      </c>
      <c r="C86" t="s">
        <v>332</v>
      </c>
      <c r="D86" t="s">
        <v>333</v>
      </c>
      <c r="E86" t="s">
        <v>26</v>
      </c>
      <c r="F86" t="s">
        <v>27</v>
      </c>
      <c r="G86" t="s">
        <v>241</v>
      </c>
      <c r="H86" t="s">
        <v>44</v>
      </c>
      <c r="I86" t="s">
        <v>210</v>
      </c>
      <c r="J86" t="s">
        <v>211</v>
      </c>
      <c r="K86" t="s">
        <v>32</v>
      </c>
      <c r="L86" s="2">
        <v>32994</v>
      </c>
      <c r="M86" s="2">
        <v>73050</v>
      </c>
      <c r="N86">
        <v>1</v>
      </c>
      <c r="O86">
        <v>6.4</v>
      </c>
      <c r="P86" t="s">
        <v>334</v>
      </c>
      <c r="Q86" s="1">
        <v>0</v>
      </c>
      <c r="R86" t="s">
        <v>33</v>
      </c>
      <c r="S86" t="s">
        <v>33</v>
      </c>
      <c r="T86" t="s">
        <v>33</v>
      </c>
      <c r="U86" t="s">
        <v>212</v>
      </c>
      <c r="V86" t="s">
        <v>45</v>
      </c>
      <c r="W86">
        <v>1</v>
      </c>
      <c r="X86" s="5" t="e">
        <f>INDEX(name_mapping!B:B,MATCH(C86,name_mapping!A:A,0))</f>
        <v>#N/A</v>
      </c>
      <c r="Y86" s="5" t="str">
        <f t="shared" si="4"/>
        <v>CNTRVL_6_UNIT</v>
      </c>
      <c r="Z86" s="5" t="str">
        <f t="shared" si="3"/>
        <v>CAISO_Small_Hydro</v>
      </c>
      <c r="AA86" s="5">
        <f t="shared" si="5"/>
        <v>0</v>
      </c>
      <c r="AB86" s="5">
        <f>INDEX(relevant_resources!B:B,MATCH(Z86,relevant_resources!A:A,0))</f>
        <v>0</v>
      </c>
    </row>
    <row r="87" spans="1:28" x14ac:dyDescent="0.75">
      <c r="A87">
        <v>86</v>
      </c>
      <c r="B87" t="s">
        <v>335</v>
      </c>
      <c r="C87" t="s">
        <v>336</v>
      </c>
      <c r="D87" t="s">
        <v>337</v>
      </c>
      <c r="E87" t="s">
        <v>26</v>
      </c>
      <c r="F87" t="s">
        <v>27</v>
      </c>
      <c r="G87" t="s">
        <v>99</v>
      </c>
      <c r="H87" t="s">
        <v>100</v>
      </c>
      <c r="I87" t="s">
        <v>210</v>
      </c>
      <c r="J87" t="s">
        <v>211</v>
      </c>
      <c r="K87" t="s">
        <v>32</v>
      </c>
      <c r="L87" s="2">
        <v>1370</v>
      </c>
      <c r="M87" s="2">
        <v>73050</v>
      </c>
      <c r="N87">
        <v>1</v>
      </c>
      <c r="O87">
        <v>3.2</v>
      </c>
      <c r="P87">
        <v>17</v>
      </c>
      <c r="Q87" s="1">
        <v>0.61</v>
      </c>
      <c r="R87" t="s">
        <v>33</v>
      </c>
      <c r="S87" t="s">
        <v>33</v>
      </c>
      <c r="T87" t="s">
        <v>33</v>
      </c>
      <c r="U87" t="s">
        <v>212</v>
      </c>
      <c r="V87" t="s">
        <v>45</v>
      </c>
      <c r="W87">
        <v>1</v>
      </c>
      <c r="X87" s="5" t="e">
        <f>INDEX(name_mapping!B:B,MATCH(C87,name_mapping!A:A,0))</f>
        <v>#N/A</v>
      </c>
      <c r="Y87" s="5" t="str">
        <f t="shared" si="4"/>
        <v>KILARC_2_UNIT 1</v>
      </c>
      <c r="Z87" s="5" t="str">
        <f t="shared" si="3"/>
        <v>CAISO_Small_Hydro</v>
      </c>
      <c r="AA87" s="5">
        <f t="shared" si="5"/>
        <v>17</v>
      </c>
      <c r="AB87" s="5">
        <f>INDEX(relevant_resources!B:B,MATCH(Z87,relevant_resources!A:A,0))</f>
        <v>0</v>
      </c>
    </row>
    <row r="88" spans="1:28" x14ac:dyDescent="0.75">
      <c r="A88">
        <v>87</v>
      </c>
      <c r="B88" t="s">
        <v>338</v>
      </c>
      <c r="C88" t="s">
        <v>339</v>
      </c>
      <c r="D88" t="s">
        <v>340</v>
      </c>
      <c r="E88" t="s">
        <v>26</v>
      </c>
      <c r="F88" t="s">
        <v>27</v>
      </c>
      <c r="G88" t="s">
        <v>112</v>
      </c>
      <c r="H88" t="s">
        <v>113</v>
      </c>
      <c r="I88" t="s">
        <v>210</v>
      </c>
      <c r="J88" t="s">
        <v>211</v>
      </c>
      <c r="K88" t="s">
        <v>32</v>
      </c>
      <c r="L88" s="2">
        <v>1956</v>
      </c>
      <c r="M88" s="2">
        <v>73050</v>
      </c>
      <c r="N88">
        <v>1</v>
      </c>
      <c r="O88">
        <v>1</v>
      </c>
      <c r="P88">
        <v>4.5999999999999996</v>
      </c>
      <c r="Q88" s="1">
        <v>0.53</v>
      </c>
      <c r="R88" t="s">
        <v>33</v>
      </c>
      <c r="S88" t="s">
        <v>33</v>
      </c>
      <c r="T88" t="s">
        <v>33</v>
      </c>
      <c r="U88" t="s">
        <v>212</v>
      </c>
      <c r="V88" t="s">
        <v>35</v>
      </c>
      <c r="W88">
        <v>1</v>
      </c>
      <c r="X88" s="5" t="e">
        <f>INDEX(name_mapping!B:B,MATCH(C88,name_mapping!A:A,0))</f>
        <v>#N/A</v>
      </c>
      <c r="Y88" s="5" t="str">
        <f t="shared" si="4"/>
        <v>BNNIEN_7_ALTAPH</v>
      </c>
      <c r="Z88" s="5" t="str">
        <f t="shared" si="3"/>
        <v>CAISO_Small_Hydro</v>
      </c>
      <c r="AA88" s="5">
        <f t="shared" si="5"/>
        <v>4.5999999999999996</v>
      </c>
      <c r="AB88" s="5">
        <f>INDEX(relevant_resources!B:B,MATCH(Z88,relevant_resources!A:A,0))</f>
        <v>0</v>
      </c>
    </row>
    <row r="89" spans="1:28" x14ac:dyDescent="0.75">
      <c r="A89">
        <v>88</v>
      </c>
      <c r="B89" t="s">
        <v>341</v>
      </c>
      <c r="C89" t="s">
        <v>342</v>
      </c>
      <c r="D89" t="s">
        <v>343</v>
      </c>
      <c r="E89" t="s">
        <v>26</v>
      </c>
      <c r="F89" t="s">
        <v>27</v>
      </c>
      <c r="G89" t="s">
        <v>241</v>
      </c>
      <c r="H89" t="s">
        <v>44</v>
      </c>
      <c r="I89" t="s">
        <v>210</v>
      </c>
      <c r="J89" t="s">
        <v>211</v>
      </c>
      <c r="K89" t="s">
        <v>32</v>
      </c>
      <c r="L89" s="2">
        <v>2405</v>
      </c>
      <c r="M89" s="2">
        <v>73050</v>
      </c>
      <c r="N89">
        <v>1</v>
      </c>
      <c r="O89">
        <v>2</v>
      </c>
      <c r="P89">
        <v>7</v>
      </c>
      <c r="Q89" s="1">
        <v>0.4</v>
      </c>
      <c r="R89" t="s">
        <v>33</v>
      </c>
      <c r="S89" t="s">
        <v>33</v>
      </c>
      <c r="T89" t="s">
        <v>33</v>
      </c>
      <c r="U89" t="s">
        <v>212</v>
      </c>
      <c r="V89" t="s">
        <v>45</v>
      </c>
      <c r="W89">
        <v>1</v>
      </c>
      <c r="X89" s="5" t="e">
        <f>INDEX(name_mapping!B:B,MATCH(C89,name_mapping!A:A,0))</f>
        <v>#N/A</v>
      </c>
      <c r="Y89" s="5" t="str">
        <f t="shared" si="4"/>
        <v>CLRKRD_6_LIMESD</v>
      </c>
      <c r="Z89" s="5" t="str">
        <f t="shared" si="3"/>
        <v>CAISO_Small_Hydro</v>
      </c>
      <c r="AA89" s="5">
        <f t="shared" si="5"/>
        <v>7</v>
      </c>
      <c r="AB89" s="5">
        <f>INDEX(relevant_resources!B:B,MATCH(Z89,relevant_resources!A:A,0))</f>
        <v>0</v>
      </c>
    </row>
    <row r="90" spans="1:28" x14ac:dyDescent="0.75">
      <c r="A90">
        <v>89</v>
      </c>
      <c r="B90" t="s">
        <v>344</v>
      </c>
      <c r="C90" t="s">
        <v>345</v>
      </c>
      <c r="D90" t="s">
        <v>346</v>
      </c>
      <c r="E90" t="s">
        <v>26</v>
      </c>
      <c r="F90" t="s">
        <v>27</v>
      </c>
      <c r="G90" t="s">
        <v>99</v>
      </c>
      <c r="H90" t="s">
        <v>100</v>
      </c>
      <c r="I90" t="s">
        <v>210</v>
      </c>
      <c r="J90" t="s">
        <v>211</v>
      </c>
      <c r="K90" t="s">
        <v>32</v>
      </c>
      <c r="L90" s="2">
        <v>2559</v>
      </c>
      <c r="M90" s="2">
        <v>73050</v>
      </c>
      <c r="N90">
        <v>1</v>
      </c>
      <c r="O90">
        <v>1.8</v>
      </c>
      <c r="P90">
        <v>8.8000000000000007</v>
      </c>
      <c r="Q90" s="1">
        <v>0.56000000000000005</v>
      </c>
      <c r="R90" t="s">
        <v>33</v>
      </c>
      <c r="S90" t="s">
        <v>33</v>
      </c>
      <c r="T90" t="s">
        <v>33</v>
      </c>
      <c r="U90" t="s">
        <v>212</v>
      </c>
      <c r="V90" t="s">
        <v>45</v>
      </c>
      <c r="W90">
        <v>1</v>
      </c>
      <c r="X90" s="5" t="e">
        <f>INDEX(name_mapping!B:B,MATCH(C90,name_mapping!A:A,0))</f>
        <v>#N/A</v>
      </c>
      <c r="Y90" s="5" t="str">
        <f t="shared" si="4"/>
        <v>COWCRK_2_UNIT</v>
      </c>
      <c r="Z90" s="5" t="str">
        <f t="shared" si="3"/>
        <v>CAISO_Small_Hydro</v>
      </c>
      <c r="AA90" s="5">
        <f t="shared" si="5"/>
        <v>8.8000000000000007</v>
      </c>
      <c r="AB90" s="5">
        <f>INDEX(relevant_resources!B:B,MATCH(Z90,relevant_resources!A:A,0))</f>
        <v>0</v>
      </c>
    </row>
    <row r="91" spans="1:28" x14ac:dyDescent="0.75">
      <c r="A91">
        <v>90</v>
      </c>
      <c r="B91" t="s">
        <v>347</v>
      </c>
      <c r="C91" t="s">
        <v>348</v>
      </c>
      <c r="D91" t="s">
        <v>349</v>
      </c>
      <c r="E91" t="s">
        <v>26</v>
      </c>
      <c r="F91" t="s">
        <v>27</v>
      </c>
      <c r="G91" t="s">
        <v>306</v>
      </c>
      <c r="H91" t="s">
        <v>307</v>
      </c>
      <c r="I91" t="s">
        <v>210</v>
      </c>
      <c r="J91" t="s">
        <v>211</v>
      </c>
      <c r="K91" t="s">
        <v>32</v>
      </c>
      <c r="L91" s="2">
        <v>3014</v>
      </c>
      <c r="M91" s="2">
        <v>73050</v>
      </c>
      <c r="N91">
        <v>1</v>
      </c>
      <c r="O91">
        <v>9.1999999999999993</v>
      </c>
      <c r="P91">
        <v>38.799999999999997</v>
      </c>
      <c r="Q91" s="1">
        <v>0.48</v>
      </c>
      <c r="R91" t="s">
        <v>33</v>
      </c>
      <c r="S91" t="s">
        <v>33</v>
      </c>
      <c r="T91" t="s">
        <v>33</v>
      </c>
      <c r="U91" t="s">
        <v>212</v>
      </c>
      <c r="V91" t="s">
        <v>35</v>
      </c>
      <c r="W91">
        <v>1</v>
      </c>
      <c r="X91" s="5" t="e">
        <f>INDEX(name_mapping!B:B,MATCH(C91,name_mapping!A:A,0))</f>
        <v>#N/A</v>
      </c>
      <c r="Y91" s="5" t="str">
        <f t="shared" si="4"/>
        <v>POTTER_6_UNIT 1</v>
      </c>
      <c r="Z91" s="5" t="str">
        <f t="shared" si="3"/>
        <v>CAISO_Small_Hydro</v>
      </c>
      <c r="AA91" s="5">
        <f t="shared" si="5"/>
        <v>38.799999999999997</v>
      </c>
      <c r="AB91" s="5">
        <f>INDEX(relevant_resources!B:B,MATCH(Z91,relevant_resources!A:A,0))</f>
        <v>0</v>
      </c>
    </row>
    <row r="92" spans="1:28" x14ac:dyDescent="0.75">
      <c r="A92">
        <v>91</v>
      </c>
      <c r="B92" t="s">
        <v>350</v>
      </c>
      <c r="C92" t="s">
        <v>351</v>
      </c>
      <c r="D92" t="s">
        <v>352</v>
      </c>
      <c r="E92" t="s">
        <v>26</v>
      </c>
      <c r="F92" t="s">
        <v>27</v>
      </c>
      <c r="G92" t="s">
        <v>245</v>
      </c>
      <c r="H92" t="s">
        <v>246</v>
      </c>
      <c r="I92" t="s">
        <v>210</v>
      </c>
      <c r="J92" t="s">
        <v>211</v>
      </c>
      <c r="K92" t="s">
        <v>32</v>
      </c>
      <c r="L92" s="2">
        <v>3049</v>
      </c>
      <c r="M92" s="2">
        <v>73050</v>
      </c>
      <c r="N92">
        <v>1</v>
      </c>
      <c r="O92">
        <v>5.7</v>
      </c>
      <c r="P92">
        <v>25.4</v>
      </c>
      <c r="Q92" s="1">
        <v>0.51</v>
      </c>
      <c r="R92" t="s">
        <v>33</v>
      </c>
      <c r="S92" t="s">
        <v>33</v>
      </c>
      <c r="T92" t="s">
        <v>33</v>
      </c>
      <c r="U92" t="s">
        <v>212</v>
      </c>
      <c r="V92" t="s">
        <v>35</v>
      </c>
      <c r="W92">
        <v>1</v>
      </c>
      <c r="X92" s="5" t="e">
        <f>INDEX(name_mapping!B:B,MATCH(C92,name_mapping!A:A,0))</f>
        <v>#N/A</v>
      </c>
      <c r="Y92" s="5" t="str">
        <f t="shared" si="4"/>
        <v>DEERCR_6_UNIT 1</v>
      </c>
      <c r="Z92" s="5" t="str">
        <f t="shared" si="3"/>
        <v>CAISO_Small_Hydro</v>
      </c>
      <c r="AA92" s="5">
        <f t="shared" si="5"/>
        <v>25.4</v>
      </c>
      <c r="AB92" s="5">
        <f>INDEX(relevant_resources!B:B,MATCH(Z92,relevant_resources!A:A,0))</f>
        <v>0</v>
      </c>
    </row>
    <row r="93" spans="1:28" x14ac:dyDescent="0.75">
      <c r="A93">
        <v>92</v>
      </c>
      <c r="B93" t="s">
        <v>353</v>
      </c>
      <c r="C93" t="s">
        <v>354</v>
      </c>
      <c r="D93" t="s">
        <v>355</v>
      </c>
      <c r="E93" t="s">
        <v>26</v>
      </c>
      <c r="F93" t="s">
        <v>27</v>
      </c>
      <c r="G93" t="s">
        <v>179</v>
      </c>
      <c r="H93" t="s">
        <v>78</v>
      </c>
      <c r="I93" t="s">
        <v>210</v>
      </c>
      <c r="J93" t="s">
        <v>211</v>
      </c>
      <c r="K93" t="s">
        <v>32</v>
      </c>
      <c r="L93" s="2">
        <v>3916</v>
      </c>
      <c r="M93" s="2">
        <v>73050</v>
      </c>
      <c r="N93">
        <v>1</v>
      </c>
      <c r="O93">
        <v>20</v>
      </c>
      <c r="P93">
        <v>67.3</v>
      </c>
      <c r="Q93" s="1">
        <v>0.38</v>
      </c>
      <c r="R93" t="s">
        <v>33</v>
      </c>
      <c r="S93" t="s">
        <v>33</v>
      </c>
      <c r="T93" t="s">
        <v>33</v>
      </c>
      <c r="U93" t="s">
        <v>212</v>
      </c>
      <c r="V93" t="s">
        <v>78</v>
      </c>
      <c r="W93">
        <v>1</v>
      </c>
      <c r="X93" s="5" t="e">
        <f>INDEX(name_mapping!B:B,MATCH(C93,name_mapping!A:A,0))</f>
        <v>#N/A</v>
      </c>
      <c r="Y93" s="5" t="str">
        <f t="shared" si="4"/>
        <v>WISHON_6_UNIT 1</v>
      </c>
      <c r="Z93" s="5" t="str">
        <f t="shared" si="3"/>
        <v>CAISO_Small_Hydro</v>
      </c>
      <c r="AA93" s="5">
        <f t="shared" si="5"/>
        <v>67.3</v>
      </c>
      <c r="AB93" s="5">
        <f>INDEX(relevant_resources!B:B,MATCH(Z93,relevant_resources!A:A,0))</f>
        <v>0</v>
      </c>
    </row>
    <row r="94" spans="1:28" x14ac:dyDescent="0.75">
      <c r="A94">
        <v>93</v>
      </c>
      <c r="B94" t="s">
        <v>356</v>
      </c>
      <c r="C94" t="s">
        <v>357</v>
      </c>
      <c r="D94" t="s">
        <v>358</v>
      </c>
      <c r="E94" t="s">
        <v>26</v>
      </c>
      <c r="F94" t="s">
        <v>27</v>
      </c>
      <c r="G94" t="s">
        <v>359</v>
      </c>
      <c r="H94" t="s">
        <v>78</v>
      </c>
      <c r="I94" t="s">
        <v>210</v>
      </c>
      <c r="J94" t="s">
        <v>211</v>
      </c>
      <c r="K94" t="s">
        <v>32</v>
      </c>
      <c r="L94" s="2">
        <v>5135</v>
      </c>
      <c r="M94" s="2">
        <v>73050</v>
      </c>
      <c r="N94">
        <v>1</v>
      </c>
      <c r="O94">
        <v>6.4</v>
      </c>
      <c r="P94">
        <v>23.7</v>
      </c>
      <c r="Q94" s="1">
        <v>0.42</v>
      </c>
      <c r="R94" t="s">
        <v>33</v>
      </c>
      <c r="S94" t="s">
        <v>33</v>
      </c>
      <c r="T94" t="s">
        <v>33</v>
      </c>
      <c r="U94" t="s">
        <v>212</v>
      </c>
      <c r="V94" t="s">
        <v>78</v>
      </c>
      <c r="W94">
        <v>1</v>
      </c>
      <c r="X94" s="5" t="e">
        <f>INDEX(name_mapping!B:B,MATCH(C94,name_mapping!A:A,0))</f>
        <v>#N/A</v>
      </c>
      <c r="Y94" s="5" t="str">
        <f t="shared" si="4"/>
        <v>SPRGVL_2_TULE</v>
      </c>
      <c r="Z94" s="5" t="str">
        <f t="shared" si="3"/>
        <v>CAISO_Small_Hydro</v>
      </c>
      <c r="AA94" s="5">
        <f t="shared" si="5"/>
        <v>23.7</v>
      </c>
      <c r="AB94" s="5">
        <f>INDEX(relevant_resources!B:B,MATCH(Z94,relevant_resources!A:A,0))</f>
        <v>0</v>
      </c>
    </row>
    <row r="95" spans="1:28" x14ac:dyDescent="0.75">
      <c r="A95">
        <v>94</v>
      </c>
      <c r="B95" t="s">
        <v>360</v>
      </c>
      <c r="C95" t="s">
        <v>361</v>
      </c>
      <c r="D95" t="s">
        <v>362</v>
      </c>
      <c r="E95" t="s">
        <v>26</v>
      </c>
      <c r="F95" t="s">
        <v>27</v>
      </c>
      <c r="G95" t="s">
        <v>112</v>
      </c>
      <c r="H95" t="s">
        <v>113</v>
      </c>
      <c r="I95" t="s">
        <v>210</v>
      </c>
      <c r="J95" t="s">
        <v>211</v>
      </c>
      <c r="K95" t="s">
        <v>32</v>
      </c>
      <c r="L95" s="2">
        <v>6185</v>
      </c>
      <c r="M95" s="2">
        <v>73050</v>
      </c>
      <c r="N95">
        <v>1</v>
      </c>
      <c r="O95">
        <v>11</v>
      </c>
      <c r="P95">
        <v>65.099999999999994</v>
      </c>
      <c r="Q95" s="1">
        <v>0.68</v>
      </c>
      <c r="R95" t="s">
        <v>33</v>
      </c>
      <c r="S95" t="s">
        <v>33</v>
      </c>
      <c r="T95" t="s">
        <v>33</v>
      </c>
      <c r="U95" t="s">
        <v>212</v>
      </c>
      <c r="V95" t="s">
        <v>35</v>
      </c>
      <c r="W95">
        <v>1</v>
      </c>
      <c r="X95" s="5" t="e">
        <f>INDEX(name_mapping!B:B,MATCH(C95,name_mapping!A:A,0))</f>
        <v>#N/A</v>
      </c>
      <c r="Y95" s="5" t="str">
        <f t="shared" si="4"/>
        <v>HALSEY_6_UNIT</v>
      </c>
      <c r="Z95" s="5" t="str">
        <f t="shared" si="3"/>
        <v>CAISO_Small_Hydro</v>
      </c>
      <c r="AA95" s="5">
        <f t="shared" si="5"/>
        <v>65.099999999999994</v>
      </c>
      <c r="AB95" s="5">
        <f>INDEX(relevant_resources!B:B,MATCH(Z95,relevant_resources!A:A,0))</f>
        <v>0</v>
      </c>
    </row>
    <row r="96" spans="1:28" x14ac:dyDescent="0.75">
      <c r="A96">
        <v>95</v>
      </c>
      <c r="B96" t="s">
        <v>363</v>
      </c>
      <c r="C96" t="s">
        <v>364</v>
      </c>
      <c r="D96" t="s">
        <v>365</v>
      </c>
      <c r="E96" t="s">
        <v>26</v>
      </c>
      <c r="F96" t="s">
        <v>27</v>
      </c>
      <c r="G96" t="s">
        <v>112</v>
      </c>
      <c r="H96" t="s">
        <v>113</v>
      </c>
      <c r="I96" t="s">
        <v>210</v>
      </c>
      <c r="J96" t="s">
        <v>211</v>
      </c>
      <c r="K96" t="s">
        <v>32</v>
      </c>
      <c r="L96" s="2">
        <v>6273</v>
      </c>
      <c r="M96" s="2">
        <v>73050</v>
      </c>
      <c r="N96">
        <v>1</v>
      </c>
      <c r="O96">
        <v>14</v>
      </c>
      <c r="P96">
        <v>82.8</v>
      </c>
      <c r="Q96" s="1">
        <v>0.68</v>
      </c>
      <c r="R96" t="s">
        <v>33</v>
      </c>
      <c r="S96" t="s">
        <v>33</v>
      </c>
      <c r="T96" t="s">
        <v>33</v>
      </c>
      <c r="U96" t="s">
        <v>212</v>
      </c>
      <c r="V96" t="s">
        <v>35</v>
      </c>
      <c r="W96">
        <v>1</v>
      </c>
      <c r="X96" s="5" t="e">
        <f>INDEX(name_mapping!B:B,MATCH(C96,name_mapping!A:A,0))</f>
        <v>#N/A</v>
      </c>
      <c r="Y96" s="5" t="str">
        <f t="shared" si="4"/>
        <v>WISE_1_UNIT 1</v>
      </c>
      <c r="Z96" s="5" t="str">
        <f t="shared" si="3"/>
        <v>CAISO_Small_Hydro</v>
      </c>
      <c r="AA96" s="5">
        <f t="shared" si="5"/>
        <v>82.8</v>
      </c>
      <c r="AB96" s="5">
        <f>INDEX(relevant_resources!B:B,MATCH(Z96,relevant_resources!A:A,0))</f>
        <v>0</v>
      </c>
    </row>
    <row r="97" spans="1:28" x14ac:dyDescent="0.75">
      <c r="A97">
        <v>96</v>
      </c>
      <c r="B97" t="s">
        <v>366</v>
      </c>
      <c r="C97" t="s">
        <v>367</v>
      </c>
      <c r="E97" t="s">
        <v>26</v>
      </c>
      <c r="F97" t="s">
        <v>27</v>
      </c>
      <c r="G97" t="s">
        <v>236</v>
      </c>
      <c r="H97" t="s">
        <v>252</v>
      </c>
      <c r="I97" t="s">
        <v>210</v>
      </c>
      <c r="J97" t="s">
        <v>211</v>
      </c>
      <c r="K97" t="s">
        <v>32</v>
      </c>
      <c r="L97" s="2">
        <v>41000</v>
      </c>
      <c r="M97" s="2">
        <v>48304</v>
      </c>
      <c r="N97">
        <v>1</v>
      </c>
      <c r="O97">
        <v>0.1</v>
      </c>
      <c r="P97">
        <v>0.4</v>
      </c>
      <c r="Q97" s="1">
        <v>0.51</v>
      </c>
      <c r="R97" t="s">
        <v>33</v>
      </c>
      <c r="S97" t="s">
        <v>33</v>
      </c>
      <c r="T97" t="s">
        <v>33</v>
      </c>
      <c r="U97" t="s">
        <v>212</v>
      </c>
      <c r="V97" t="s">
        <v>35</v>
      </c>
      <c r="W97">
        <v>1</v>
      </c>
      <c r="X97" s="5" t="e">
        <f>INDEX(name_mapping!B:B,MATCH(C97,name_mapping!A:A,0))</f>
        <v>#N/A</v>
      </c>
      <c r="Y97" s="5" t="str">
        <f t="shared" si="4"/>
        <v>Calaveras PUD-Hydro #1</v>
      </c>
      <c r="Z97" s="5" t="str">
        <f t="shared" si="3"/>
        <v>CAISO_Small_Hydro</v>
      </c>
      <c r="AA97" s="5">
        <f t="shared" si="5"/>
        <v>0.4</v>
      </c>
      <c r="AB97" s="5">
        <f>INDEX(relevant_resources!B:B,MATCH(Z97,relevant_resources!A:A,0))</f>
        <v>0</v>
      </c>
    </row>
    <row r="98" spans="1:28" x14ac:dyDescent="0.75">
      <c r="A98">
        <v>97</v>
      </c>
      <c r="B98" t="s">
        <v>368</v>
      </c>
      <c r="C98" t="s">
        <v>369</v>
      </c>
      <c r="D98" t="s">
        <v>370</v>
      </c>
      <c r="E98" t="s">
        <v>26</v>
      </c>
      <c r="F98" t="s">
        <v>27</v>
      </c>
      <c r="G98" t="s">
        <v>179</v>
      </c>
      <c r="H98" t="s">
        <v>78</v>
      </c>
      <c r="I98" t="s">
        <v>210</v>
      </c>
      <c r="J98" t="s">
        <v>211</v>
      </c>
      <c r="K98" t="s">
        <v>32</v>
      </c>
      <c r="L98" s="2">
        <v>6482</v>
      </c>
      <c r="M98" s="2">
        <v>73050</v>
      </c>
      <c r="N98">
        <v>1</v>
      </c>
      <c r="O98">
        <v>3.2</v>
      </c>
      <c r="P98">
        <v>11.1</v>
      </c>
      <c r="Q98" s="1">
        <v>0.4</v>
      </c>
      <c r="R98" t="s">
        <v>33</v>
      </c>
      <c r="S98" t="s">
        <v>33</v>
      </c>
      <c r="T98" t="s">
        <v>33</v>
      </c>
      <c r="U98" t="s">
        <v>212</v>
      </c>
      <c r="V98" t="s">
        <v>78</v>
      </c>
      <c r="W98">
        <v>1</v>
      </c>
      <c r="X98" s="5" t="e">
        <f>INDEX(name_mapping!B:B,MATCH(C98,name_mapping!A:A,0))</f>
        <v>#N/A</v>
      </c>
      <c r="Y98" s="5" t="str">
        <f t="shared" si="4"/>
        <v>CRNEVL_6_SJQN 2</v>
      </c>
      <c r="Z98" s="5" t="str">
        <f t="shared" si="3"/>
        <v>CAISO_Small_Hydro</v>
      </c>
      <c r="AA98" s="5">
        <f t="shared" si="5"/>
        <v>11.1</v>
      </c>
      <c r="AB98" s="5">
        <f>INDEX(relevant_resources!B:B,MATCH(Z98,relevant_resources!A:A,0))</f>
        <v>0</v>
      </c>
    </row>
    <row r="99" spans="1:28" x14ac:dyDescent="0.75">
      <c r="A99">
        <v>98</v>
      </c>
      <c r="B99" t="s">
        <v>371</v>
      </c>
      <c r="C99" t="s">
        <v>372</v>
      </c>
      <c r="D99" t="s">
        <v>373</v>
      </c>
      <c r="E99" t="s">
        <v>26</v>
      </c>
      <c r="F99" t="s">
        <v>27</v>
      </c>
      <c r="G99" t="s">
        <v>179</v>
      </c>
      <c r="H99" t="s">
        <v>78</v>
      </c>
      <c r="I99" t="s">
        <v>210</v>
      </c>
      <c r="J99" t="s">
        <v>211</v>
      </c>
      <c r="K99" t="s">
        <v>32</v>
      </c>
      <c r="L99" s="2">
        <v>7011</v>
      </c>
      <c r="M99" s="2">
        <v>73050</v>
      </c>
      <c r="N99">
        <v>1</v>
      </c>
      <c r="O99">
        <v>0.4</v>
      </c>
      <c r="P99">
        <v>1.6</v>
      </c>
      <c r="Q99" s="1">
        <v>0.46</v>
      </c>
      <c r="R99" t="s">
        <v>33</v>
      </c>
      <c r="S99" t="s">
        <v>33</v>
      </c>
      <c r="T99" t="s">
        <v>33</v>
      </c>
      <c r="U99" t="s">
        <v>212</v>
      </c>
      <c r="V99" t="s">
        <v>78</v>
      </c>
      <c r="W99">
        <v>1</v>
      </c>
      <c r="X99" s="5" t="e">
        <f>INDEX(name_mapping!B:B,MATCH(C99,name_mapping!A:A,0))</f>
        <v>#N/A</v>
      </c>
      <c r="Y99" s="5" t="str">
        <f t="shared" si="4"/>
        <v>CRNEVL_6_SJQN 1</v>
      </c>
      <c r="Z99" s="5" t="str">
        <f t="shared" si="3"/>
        <v>CAISO_Small_Hydro</v>
      </c>
      <c r="AA99" s="5">
        <f t="shared" si="5"/>
        <v>1.6</v>
      </c>
      <c r="AB99" s="5">
        <f>INDEX(relevant_resources!B:B,MATCH(Z99,relevant_resources!A:A,0))</f>
        <v>0</v>
      </c>
    </row>
    <row r="100" spans="1:28" x14ac:dyDescent="0.75">
      <c r="A100">
        <v>99</v>
      </c>
      <c r="B100" t="s">
        <v>374</v>
      </c>
      <c r="C100" t="s">
        <v>375</v>
      </c>
      <c r="D100" t="s">
        <v>376</v>
      </c>
      <c r="E100" t="s">
        <v>26</v>
      </c>
      <c r="F100" t="s">
        <v>27</v>
      </c>
      <c r="G100" t="s">
        <v>179</v>
      </c>
      <c r="H100" t="s">
        <v>78</v>
      </c>
      <c r="I100" t="s">
        <v>210</v>
      </c>
      <c r="J100" t="s">
        <v>211</v>
      </c>
      <c r="K100" t="s">
        <v>32</v>
      </c>
      <c r="L100" s="2">
        <v>7125</v>
      </c>
      <c r="M100" s="2">
        <v>73050</v>
      </c>
      <c r="N100">
        <v>1</v>
      </c>
      <c r="O100">
        <v>0.9</v>
      </c>
      <c r="P100">
        <v>3.4</v>
      </c>
      <c r="Q100" s="1">
        <v>0.43</v>
      </c>
      <c r="R100" t="s">
        <v>33</v>
      </c>
      <c r="S100" t="s">
        <v>33</v>
      </c>
      <c r="T100" t="s">
        <v>33</v>
      </c>
      <c r="U100" t="s">
        <v>212</v>
      </c>
      <c r="V100" t="s">
        <v>78</v>
      </c>
      <c r="W100">
        <v>1</v>
      </c>
      <c r="X100" s="5" t="e">
        <f>INDEX(name_mapping!B:B,MATCH(C100,name_mapping!A:A,0))</f>
        <v>#N/A</v>
      </c>
      <c r="Y100" s="5" t="str">
        <f t="shared" si="4"/>
        <v>CRNEVL_6_CRNVA</v>
      </c>
      <c r="Z100" s="5" t="str">
        <f t="shared" si="3"/>
        <v>CAISO_Small_Hydro</v>
      </c>
      <c r="AA100" s="5">
        <f t="shared" si="5"/>
        <v>3.4</v>
      </c>
      <c r="AB100" s="5">
        <f>INDEX(relevant_resources!B:B,MATCH(Z100,relevant_resources!A:A,0))</f>
        <v>0</v>
      </c>
    </row>
    <row r="101" spans="1:28" x14ac:dyDescent="0.75">
      <c r="A101">
        <v>100</v>
      </c>
      <c r="B101" t="s">
        <v>377</v>
      </c>
      <c r="C101" t="s">
        <v>378</v>
      </c>
      <c r="D101" t="s">
        <v>379</v>
      </c>
      <c r="E101" t="s">
        <v>26</v>
      </c>
      <c r="F101" t="s">
        <v>27</v>
      </c>
      <c r="G101" t="s">
        <v>104</v>
      </c>
      <c r="H101" t="s">
        <v>105</v>
      </c>
      <c r="I101" t="s">
        <v>210</v>
      </c>
      <c r="J101" t="s">
        <v>211</v>
      </c>
      <c r="K101" t="s">
        <v>32</v>
      </c>
      <c r="L101" s="2">
        <v>7673</v>
      </c>
      <c r="M101" s="2">
        <v>73050</v>
      </c>
      <c r="N101">
        <v>1</v>
      </c>
      <c r="O101">
        <v>4.8</v>
      </c>
      <c r="P101">
        <v>28.6</v>
      </c>
      <c r="Q101" s="1">
        <v>0.68</v>
      </c>
      <c r="R101" t="s">
        <v>33</v>
      </c>
      <c r="S101" t="s">
        <v>33</v>
      </c>
      <c r="T101" t="s">
        <v>33</v>
      </c>
      <c r="U101" t="s">
        <v>212</v>
      </c>
      <c r="V101" t="s">
        <v>35</v>
      </c>
      <c r="W101">
        <v>1</v>
      </c>
      <c r="X101" s="5" t="e">
        <f>INDEX(name_mapping!B:B,MATCH(C101,name_mapping!A:A,0))</f>
        <v>#N/A</v>
      </c>
      <c r="Y101" s="5" t="str">
        <f t="shared" si="4"/>
        <v>HMLTBR_6_UNITS</v>
      </c>
      <c r="Z101" s="5" t="str">
        <f t="shared" si="3"/>
        <v>CAISO_Small_Hydro</v>
      </c>
      <c r="AA101" s="5">
        <f t="shared" si="5"/>
        <v>28.6</v>
      </c>
      <c r="AB101" s="5">
        <f>INDEX(relevant_resources!B:B,MATCH(Z101,relevant_resources!A:A,0))</f>
        <v>0</v>
      </c>
    </row>
    <row r="102" spans="1:28" x14ac:dyDescent="0.75">
      <c r="A102">
        <v>101</v>
      </c>
      <c r="B102" t="s">
        <v>380</v>
      </c>
      <c r="C102" t="s">
        <v>381</v>
      </c>
      <c r="D102" t="s">
        <v>382</v>
      </c>
      <c r="E102" t="s">
        <v>26</v>
      </c>
      <c r="F102" t="s">
        <v>27</v>
      </c>
      <c r="G102" t="s">
        <v>77</v>
      </c>
      <c r="H102" t="s">
        <v>78</v>
      </c>
      <c r="I102" t="s">
        <v>210</v>
      </c>
      <c r="J102" t="s">
        <v>211</v>
      </c>
      <c r="K102" t="s">
        <v>32</v>
      </c>
      <c r="L102" s="2">
        <v>7891</v>
      </c>
      <c r="M102" s="2">
        <v>73050</v>
      </c>
      <c r="N102">
        <v>1</v>
      </c>
      <c r="O102">
        <v>11.5</v>
      </c>
      <c r="P102">
        <v>53.9</v>
      </c>
      <c r="Q102" s="1">
        <v>0.54</v>
      </c>
      <c r="R102" t="s">
        <v>33</v>
      </c>
      <c r="S102" t="s">
        <v>33</v>
      </c>
      <c r="T102" t="s">
        <v>33</v>
      </c>
      <c r="U102" t="s">
        <v>212</v>
      </c>
      <c r="V102" t="s">
        <v>78</v>
      </c>
      <c r="W102">
        <v>1</v>
      </c>
      <c r="X102" s="5" t="e">
        <f>INDEX(name_mapping!B:B,MATCH(C102,name_mapping!A:A,0))</f>
        <v>#N/A</v>
      </c>
      <c r="Y102" s="5" t="str">
        <f t="shared" si="4"/>
        <v>KRNCNY_6_UNIT</v>
      </c>
      <c r="Z102" s="5" t="str">
        <f t="shared" si="3"/>
        <v>CAISO_Small_Hydro</v>
      </c>
      <c r="AA102" s="5">
        <f t="shared" si="5"/>
        <v>53.9</v>
      </c>
      <c r="AB102" s="5">
        <f>INDEX(relevant_resources!B:B,MATCH(Z102,relevant_resources!A:A,0))</f>
        <v>0</v>
      </c>
    </row>
    <row r="103" spans="1:28" x14ac:dyDescent="0.75">
      <c r="A103">
        <v>102</v>
      </c>
      <c r="B103" t="s">
        <v>383</v>
      </c>
      <c r="C103" t="s">
        <v>384</v>
      </c>
      <c r="D103" t="s">
        <v>385</v>
      </c>
      <c r="E103" t="s">
        <v>26</v>
      </c>
      <c r="F103" t="s">
        <v>27</v>
      </c>
      <c r="G103" t="s">
        <v>99</v>
      </c>
      <c r="H103" t="s">
        <v>100</v>
      </c>
      <c r="I103" t="s">
        <v>210</v>
      </c>
      <c r="J103" t="s">
        <v>211</v>
      </c>
      <c r="K103" t="s">
        <v>32</v>
      </c>
      <c r="L103" s="2">
        <v>7905</v>
      </c>
      <c r="M103" s="2">
        <v>73050</v>
      </c>
      <c r="N103">
        <v>1</v>
      </c>
      <c r="O103">
        <v>8.5</v>
      </c>
      <c r="P103">
        <v>34.4</v>
      </c>
      <c r="Q103" s="1">
        <v>0.46</v>
      </c>
      <c r="R103" t="s">
        <v>33</v>
      </c>
      <c r="S103" t="s">
        <v>33</v>
      </c>
      <c r="T103" t="s">
        <v>33</v>
      </c>
      <c r="U103" t="s">
        <v>212</v>
      </c>
      <c r="V103" t="s">
        <v>45</v>
      </c>
      <c r="W103">
        <v>1</v>
      </c>
      <c r="X103" s="5" t="e">
        <f>INDEX(name_mapping!B:B,MATCH(C103,name_mapping!A:A,0))</f>
        <v>#N/A</v>
      </c>
      <c r="Y103" s="5" t="str">
        <f t="shared" si="4"/>
        <v>HATCR1_7_UNIT</v>
      </c>
      <c r="Z103" s="5" t="str">
        <f t="shared" si="3"/>
        <v>CAISO_Small_Hydro</v>
      </c>
      <c r="AA103" s="5">
        <f t="shared" si="5"/>
        <v>34.4</v>
      </c>
      <c r="AB103" s="5">
        <f>INDEX(relevant_resources!B:B,MATCH(Z103,relevant_resources!A:A,0))</f>
        <v>0</v>
      </c>
    </row>
    <row r="104" spans="1:28" x14ac:dyDescent="0.75">
      <c r="A104">
        <v>103</v>
      </c>
      <c r="B104" t="s">
        <v>386</v>
      </c>
      <c r="C104" t="s">
        <v>387</v>
      </c>
      <c r="D104" t="s">
        <v>388</v>
      </c>
      <c r="E104" t="s">
        <v>26</v>
      </c>
      <c r="F104" t="s">
        <v>27</v>
      </c>
      <c r="G104" t="s">
        <v>120</v>
      </c>
      <c r="H104" t="s">
        <v>121</v>
      </c>
      <c r="I104" t="s">
        <v>210</v>
      </c>
      <c r="J104" t="s">
        <v>211</v>
      </c>
      <c r="K104" t="s">
        <v>32</v>
      </c>
      <c r="L104" s="2">
        <v>7930</v>
      </c>
      <c r="M104" s="2">
        <v>73050</v>
      </c>
      <c r="N104">
        <v>1</v>
      </c>
      <c r="O104">
        <v>7</v>
      </c>
      <c r="P104">
        <v>46.4</v>
      </c>
      <c r="Q104" s="1">
        <v>0.76</v>
      </c>
      <c r="R104" t="s">
        <v>33</v>
      </c>
      <c r="S104" t="s">
        <v>33</v>
      </c>
      <c r="T104" t="s">
        <v>33</v>
      </c>
      <c r="U104" t="s">
        <v>212</v>
      </c>
      <c r="V104" t="s">
        <v>35</v>
      </c>
      <c r="W104">
        <v>1</v>
      </c>
      <c r="X104" s="5" t="e">
        <f>INDEX(name_mapping!B:B,MATCH(C104,name_mapping!A:A,0))</f>
        <v>#N/A</v>
      </c>
      <c r="Y104" s="5" t="str">
        <f t="shared" si="4"/>
        <v>SPRGAP_1_UNIT 1</v>
      </c>
      <c r="Z104" s="5" t="str">
        <f t="shared" si="3"/>
        <v>CAISO_Small_Hydro</v>
      </c>
      <c r="AA104" s="5">
        <f t="shared" si="5"/>
        <v>46.4</v>
      </c>
      <c r="AB104" s="5">
        <f>INDEX(relevant_resources!B:B,MATCH(Z104,relevant_resources!A:A,0))</f>
        <v>0</v>
      </c>
    </row>
    <row r="105" spans="1:28" x14ac:dyDescent="0.75">
      <c r="A105">
        <v>104</v>
      </c>
      <c r="B105" t="s">
        <v>389</v>
      </c>
      <c r="C105" t="s">
        <v>390</v>
      </c>
      <c r="D105" t="s">
        <v>385</v>
      </c>
      <c r="E105" t="s">
        <v>26</v>
      </c>
      <c r="F105" t="s">
        <v>27</v>
      </c>
      <c r="G105" t="s">
        <v>99</v>
      </c>
      <c r="H105" t="s">
        <v>100</v>
      </c>
      <c r="I105" t="s">
        <v>210</v>
      </c>
      <c r="J105" t="s">
        <v>211</v>
      </c>
      <c r="K105" t="s">
        <v>32</v>
      </c>
      <c r="L105" s="2">
        <v>7942</v>
      </c>
      <c r="M105" s="2">
        <v>73050</v>
      </c>
      <c r="N105">
        <v>1</v>
      </c>
      <c r="O105">
        <v>8.5</v>
      </c>
      <c r="P105">
        <v>46.7</v>
      </c>
      <c r="Q105" s="1">
        <v>0.63</v>
      </c>
      <c r="R105" t="s">
        <v>33</v>
      </c>
      <c r="S105" t="s">
        <v>33</v>
      </c>
      <c r="T105" t="s">
        <v>33</v>
      </c>
      <c r="U105" t="s">
        <v>212</v>
      </c>
      <c r="V105" t="s">
        <v>45</v>
      </c>
      <c r="W105">
        <v>1</v>
      </c>
      <c r="X105" s="5" t="e">
        <f>INDEX(name_mapping!B:B,MATCH(C105,name_mapping!A:A,0))</f>
        <v>#N/A</v>
      </c>
      <c r="Y105" s="5" t="str">
        <f t="shared" si="4"/>
        <v>HATCR1_7_UNIT</v>
      </c>
      <c r="Z105" s="5" t="str">
        <f t="shared" si="3"/>
        <v>CAISO_Small_Hydro</v>
      </c>
      <c r="AA105" s="5">
        <f t="shared" si="5"/>
        <v>46.7</v>
      </c>
      <c r="AB105" s="5">
        <f>INDEX(relevant_resources!B:B,MATCH(Z105,relevant_resources!A:A,0))</f>
        <v>0</v>
      </c>
    </row>
    <row r="106" spans="1:28" x14ac:dyDescent="0.75">
      <c r="A106">
        <v>105</v>
      </c>
      <c r="B106" t="s">
        <v>391</v>
      </c>
      <c r="C106" t="s">
        <v>392</v>
      </c>
      <c r="D106" t="s">
        <v>393</v>
      </c>
      <c r="E106" t="s">
        <v>26</v>
      </c>
      <c r="F106" t="s">
        <v>27</v>
      </c>
      <c r="G106" t="s">
        <v>179</v>
      </c>
      <c r="H106" t="s">
        <v>78</v>
      </c>
      <c r="I106" t="s">
        <v>210</v>
      </c>
      <c r="J106" t="s">
        <v>211</v>
      </c>
      <c r="K106" t="s">
        <v>32</v>
      </c>
      <c r="L106" s="2">
        <v>8630</v>
      </c>
      <c r="M106" s="2">
        <v>73050</v>
      </c>
      <c r="N106">
        <v>1</v>
      </c>
      <c r="O106">
        <v>4.2</v>
      </c>
      <c r="P106">
        <v>14.5</v>
      </c>
      <c r="Q106" s="1">
        <v>0.4</v>
      </c>
      <c r="R106" t="s">
        <v>33</v>
      </c>
      <c r="S106" t="s">
        <v>33</v>
      </c>
      <c r="T106" t="s">
        <v>33</v>
      </c>
      <c r="U106" t="s">
        <v>212</v>
      </c>
      <c r="V106" t="s">
        <v>78</v>
      </c>
      <c r="W106">
        <v>1</v>
      </c>
      <c r="X106" s="5" t="e">
        <f>INDEX(name_mapping!B:B,MATCH(C106,name_mapping!A:A,0))</f>
        <v>#N/A</v>
      </c>
      <c r="Y106" s="5" t="str">
        <f t="shared" si="4"/>
        <v>CRNEVL_6_SJQN 3</v>
      </c>
      <c r="Z106" s="5" t="str">
        <f t="shared" si="3"/>
        <v>CAISO_Small_Hydro</v>
      </c>
      <c r="AA106" s="5">
        <f t="shared" si="5"/>
        <v>14.5</v>
      </c>
      <c r="AB106" s="5">
        <f>INDEX(relevant_resources!B:B,MATCH(Z106,relevant_resources!A:A,0))</f>
        <v>0</v>
      </c>
    </row>
    <row r="107" spans="1:28" x14ac:dyDescent="0.75">
      <c r="A107">
        <v>106</v>
      </c>
      <c r="B107" t="s">
        <v>394</v>
      </c>
      <c r="C107" t="s">
        <v>395</v>
      </c>
      <c r="D107" t="s">
        <v>396</v>
      </c>
      <c r="E107" t="s">
        <v>26</v>
      </c>
      <c r="F107" t="s">
        <v>27</v>
      </c>
      <c r="G107" t="s">
        <v>245</v>
      </c>
      <c r="H107" t="s">
        <v>246</v>
      </c>
      <c r="I107" t="s">
        <v>210</v>
      </c>
      <c r="J107" t="s">
        <v>211</v>
      </c>
      <c r="K107" t="s">
        <v>32</v>
      </c>
      <c r="L107" s="2">
        <v>10356</v>
      </c>
      <c r="M107" s="2">
        <v>73050</v>
      </c>
      <c r="N107">
        <v>1</v>
      </c>
      <c r="O107">
        <v>7</v>
      </c>
      <c r="P107">
        <v>10.1</v>
      </c>
      <c r="Q107" s="1">
        <v>0.17</v>
      </c>
      <c r="R107" t="s">
        <v>33</v>
      </c>
      <c r="S107" t="s">
        <v>33</v>
      </c>
      <c r="T107" t="s">
        <v>33</v>
      </c>
      <c r="U107" t="s">
        <v>212</v>
      </c>
      <c r="V107" t="s">
        <v>35</v>
      </c>
      <c r="W107">
        <v>1</v>
      </c>
      <c r="X107" s="5" t="e">
        <f>INDEX(name_mapping!B:B,MATCH(C107,name_mapping!A:A,0))</f>
        <v>#N/A</v>
      </c>
      <c r="Y107" s="5" t="str">
        <f t="shared" si="4"/>
        <v>SPAULD_6_UNIT 1</v>
      </c>
      <c r="Z107" s="5" t="str">
        <f t="shared" si="3"/>
        <v>CAISO_Small_Hydro</v>
      </c>
      <c r="AA107" s="5">
        <f t="shared" si="5"/>
        <v>10.1</v>
      </c>
      <c r="AB107" s="5">
        <f>INDEX(relevant_resources!B:B,MATCH(Z107,relevant_resources!A:A,0))</f>
        <v>0</v>
      </c>
    </row>
    <row r="108" spans="1:28" x14ac:dyDescent="0.75">
      <c r="A108">
        <v>107</v>
      </c>
      <c r="B108" t="s">
        <v>397</v>
      </c>
      <c r="C108" t="s">
        <v>398</v>
      </c>
      <c r="E108" t="s">
        <v>26</v>
      </c>
      <c r="F108" t="s">
        <v>27</v>
      </c>
      <c r="G108" t="s">
        <v>236</v>
      </c>
      <c r="H108" t="s">
        <v>252</v>
      </c>
      <c r="I108" t="s">
        <v>210</v>
      </c>
      <c r="J108" t="s">
        <v>211</v>
      </c>
      <c r="K108" t="s">
        <v>32</v>
      </c>
      <c r="L108" s="2">
        <v>41000</v>
      </c>
      <c r="M108" s="2">
        <v>48304</v>
      </c>
      <c r="N108">
        <v>1</v>
      </c>
      <c r="O108">
        <v>0.1</v>
      </c>
      <c r="P108">
        <v>0.4</v>
      </c>
      <c r="Q108" s="1">
        <v>0.51</v>
      </c>
      <c r="R108" t="s">
        <v>33</v>
      </c>
      <c r="S108" t="s">
        <v>33</v>
      </c>
      <c r="T108" t="s">
        <v>33</v>
      </c>
      <c r="U108" t="s">
        <v>212</v>
      </c>
      <c r="V108" t="s">
        <v>35</v>
      </c>
      <c r="W108">
        <v>1</v>
      </c>
      <c r="X108" s="5" t="e">
        <f>INDEX(name_mapping!B:B,MATCH(C108,name_mapping!A:A,0))</f>
        <v>#N/A</v>
      </c>
      <c r="Y108" s="5" t="str">
        <f t="shared" si="4"/>
        <v>Calaveras PUD-Hydro #2</v>
      </c>
      <c r="Z108" s="5" t="str">
        <f t="shared" si="3"/>
        <v>CAISO_Small_Hydro</v>
      </c>
      <c r="AA108" s="5">
        <f t="shared" si="5"/>
        <v>0.4</v>
      </c>
      <c r="AB108" s="5">
        <f>INDEX(relevant_resources!B:B,MATCH(Z108,relevant_resources!A:A,0))</f>
        <v>0</v>
      </c>
    </row>
    <row r="109" spans="1:28" x14ac:dyDescent="0.75">
      <c r="A109">
        <v>108</v>
      </c>
      <c r="B109" t="s">
        <v>399</v>
      </c>
      <c r="C109" t="s">
        <v>400</v>
      </c>
      <c r="D109" t="s">
        <v>401</v>
      </c>
      <c r="E109" t="s">
        <v>26</v>
      </c>
      <c r="F109" t="s">
        <v>27</v>
      </c>
      <c r="G109" t="s">
        <v>245</v>
      </c>
      <c r="H109" t="s">
        <v>246</v>
      </c>
      <c r="I109" t="s">
        <v>210</v>
      </c>
      <c r="J109" t="s">
        <v>211</v>
      </c>
      <c r="K109" t="s">
        <v>32</v>
      </c>
      <c r="L109" s="2">
        <v>10425</v>
      </c>
      <c r="M109" s="2">
        <v>73050</v>
      </c>
      <c r="N109">
        <v>1</v>
      </c>
      <c r="O109">
        <v>4.4000000000000004</v>
      </c>
      <c r="P109">
        <v>49.5</v>
      </c>
      <c r="Q109" s="1">
        <v>1.28</v>
      </c>
      <c r="R109" t="s">
        <v>33</v>
      </c>
      <c r="S109" t="s">
        <v>33</v>
      </c>
      <c r="T109" t="s">
        <v>33</v>
      </c>
      <c r="U109" t="s">
        <v>212</v>
      </c>
      <c r="V109" t="s">
        <v>35</v>
      </c>
      <c r="W109">
        <v>1</v>
      </c>
      <c r="X109" s="5" t="e">
        <f>INDEX(name_mapping!B:B,MATCH(C109,name_mapping!A:A,0))</f>
        <v>#N/A</v>
      </c>
      <c r="Y109" s="5" t="str">
        <f t="shared" si="4"/>
        <v>SPAULD_6_UNIT 2</v>
      </c>
      <c r="Z109" s="5" t="str">
        <f t="shared" si="3"/>
        <v>CAISO_Small_Hydro</v>
      </c>
      <c r="AA109" s="5">
        <f t="shared" si="5"/>
        <v>49.5</v>
      </c>
      <c r="AB109" s="5">
        <f>INDEX(relevant_resources!B:B,MATCH(Z109,relevant_resources!A:A,0))</f>
        <v>0</v>
      </c>
    </row>
    <row r="110" spans="1:28" x14ac:dyDescent="0.75">
      <c r="A110">
        <v>109</v>
      </c>
      <c r="B110" t="s">
        <v>402</v>
      </c>
      <c r="C110" t="s">
        <v>403</v>
      </c>
      <c r="D110" t="s">
        <v>404</v>
      </c>
      <c r="E110" t="s">
        <v>26</v>
      </c>
      <c r="F110" t="s">
        <v>27</v>
      </c>
      <c r="G110" t="s">
        <v>245</v>
      </c>
      <c r="H110" t="s">
        <v>246</v>
      </c>
      <c r="I110" t="s">
        <v>210</v>
      </c>
      <c r="J110" t="s">
        <v>211</v>
      </c>
      <c r="K110" t="s">
        <v>32</v>
      </c>
      <c r="L110" s="2">
        <v>10645</v>
      </c>
      <c r="M110" s="2">
        <v>73050</v>
      </c>
      <c r="N110">
        <v>1</v>
      </c>
      <c r="O110">
        <v>5.8</v>
      </c>
      <c r="P110">
        <v>40.1</v>
      </c>
      <c r="Q110" s="1">
        <v>0.79</v>
      </c>
      <c r="R110" t="s">
        <v>33</v>
      </c>
      <c r="S110" t="s">
        <v>33</v>
      </c>
      <c r="T110" t="s">
        <v>33</v>
      </c>
      <c r="U110" t="s">
        <v>212</v>
      </c>
      <c r="V110" t="s">
        <v>35</v>
      </c>
      <c r="W110">
        <v>1</v>
      </c>
      <c r="X110" s="5" t="e">
        <f>INDEX(name_mapping!B:B,MATCH(C110,name_mapping!A:A,0))</f>
        <v>#N/A</v>
      </c>
      <c r="Y110" s="5" t="str">
        <f t="shared" si="4"/>
        <v>SPAULD_6_UNIT 3</v>
      </c>
      <c r="Z110" s="5" t="str">
        <f t="shared" si="3"/>
        <v>CAISO_Small_Hydro</v>
      </c>
      <c r="AA110" s="5">
        <f t="shared" si="5"/>
        <v>40.1</v>
      </c>
      <c r="AB110" s="5">
        <f>INDEX(relevant_resources!B:B,MATCH(Z110,relevant_resources!A:A,0))</f>
        <v>0</v>
      </c>
    </row>
    <row r="111" spans="1:28" x14ac:dyDescent="0.75">
      <c r="A111">
        <v>110</v>
      </c>
      <c r="B111" t="s">
        <v>405</v>
      </c>
      <c r="C111" t="s">
        <v>406</v>
      </c>
      <c r="D111" t="s">
        <v>407</v>
      </c>
      <c r="E111" t="s">
        <v>26</v>
      </c>
      <c r="F111" t="s">
        <v>27</v>
      </c>
      <c r="G111" t="s">
        <v>173</v>
      </c>
      <c r="H111" t="s">
        <v>174</v>
      </c>
      <c r="I111" t="s">
        <v>210</v>
      </c>
      <c r="J111" t="s">
        <v>211</v>
      </c>
      <c r="K111" t="s">
        <v>32</v>
      </c>
      <c r="L111" s="2">
        <v>11160</v>
      </c>
      <c r="M111" s="2">
        <v>73050</v>
      </c>
      <c r="N111">
        <v>1</v>
      </c>
      <c r="O111">
        <v>3.5</v>
      </c>
      <c r="P111">
        <v>11.1</v>
      </c>
      <c r="Q111" s="1">
        <v>0.36</v>
      </c>
      <c r="R111" t="s">
        <v>33</v>
      </c>
      <c r="S111" t="s">
        <v>33</v>
      </c>
      <c r="T111" t="s">
        <v>33</v>
      </c>
      <c r="U111" t="s">
        <v>212</v>
      </c>
      <c r="V111" t="s">
        <v>175</v>
      </c>
      <c r="W111">
        <v>1</v>
      </c>
      <c r="X111" s="5" t="e">
        <f>INDEX(name_mapping!B:B,MATCH(C111,name_mapping!A:A,0))</f>
        <v>#N/A</v>
      </c>
      <c r="Y111" s="5" t="str">
        <f t="shared" si="4"/>
        <v>MERCFL_6_UNIT</v>
      </c>
      <c r="Z111" s="5" t="str">
        <f t="shared" si="3"/>
        <v>CAISO_Small_Hydro</v>
      </c>
      <c r="AA111" s="5">
        <f t="shared" si="5"/>
        <v>11.1</v>
      </c>
      <c r="AB111" s="5">
        <f>INDEX(relevant_resources!B:B,MATCH(Z111,relevant_resources!A:A,0))</f>
        <v>0</v>
      </c>
    </row>
    <row r="112" spans="1:28" x14ac:dyDescent="0.75">
      <c r="A112">
        <v>111</v>
      </c>
      <c r="B112" t="s">
        <v>408</v>
      </c>
      <c r="C112" t="s">
        <v>409</v>
      </c>
      <c r="D112" t="s">
        <v>410</v>
      </c>
      <c r="E112" t="s">
        <v>26</v>
      </c>
      <c r="F112" t="s">
        <v>27</v>
      </c>
      <c r="G112" t="s">
        <v>120</v>
      </c>
      <c r="H112" t="s">
        <v>121</v>
      </c>
      <c r="I112" t="s">
        <v>210</v>
      </c>
      <c r="J112" t="s">
        <v>211</v>
      </c>
      <c r="K112" t="s">
        <v>32</v>
      </c>
      <c r="L112" s="2">
        <v>14661</v>
      </c>
      <c r="M112" s="2">
        <v>73050</v>
      </c>
      <c r="N112">
        <v>1</v>
      </c>
      <c r="O112">
        <v>2</v>
      </c>
      <c r="P112">
        <v>12</v>
      </c>
      <c r="Q112" s="1">
        <v>0.68</v>
      </c>
      <c r="R112" t="s">
        <v>33</v>
      </c>
      <c r="S112" t="s">
        <v>33</v>
      </c>
      <c r="T112" t="s">
        <v>33</v>
      </c>
      <c r="U112" t="s">
        <v>212</v>
      </c>
      <c r="V112" t="s">
        <v>35</v>
      </c>
      <c r="W112">
        <v>1</v>
      </c>
      <c r="X112" s="5" t="e">
        <f>INDEX(name_mapping!B:B,MATCH(C112,name_mapping!A:A,0))</f>
        <v>#N/A</v>
      </c>
      <c r="Y112" s="5" t="str">
        <f t="shared" si="4"/>
        <v>PHOENX_1_UNIT</v>
      </c>
      <c r="Z112" s="5" t="str">
        <f t="shared" si="3"/>
        <v>CAISO_Small_Hydro</v>
      </c>
      <c r="AA112" s="5">
        <f t="shared" si="5"/>
        <v>12</v>
      </c>
      <c r="AB112" s="5">
        <f>INDEX(relevant_resources!B:B,MATCH(Z112,relevant_resources!A:A,0))</f>
        <v>0</v>
      </c>
    </row>
    <row r="113" spans="1:28" x14ac:dyDescent="0.75">
      <c r="A113">
        <v>112</v>
      </c>
      <c r="B113" t="s">
        <v>411</v>
      </c>
      <c r="C113" t="s">
        <v>412</v>
      </c>
      <c r="D113" t="s">
        <v>413</v>
      </c>
      <c r="E113" t="s">
        <v>26</v>
      </c>
      <c r="F113" t="s">
        <v>27</v>
      </c>
      <c r="G113" t="s">
        <v>245</v>
      </c>
      <c r="H113" t="s">
        <v>246</v>
      </c>
      <c r="I113" t="s">
        <v>210</v>
      </c>
      <c r="J113" t="s">
        <v>211</v>
      </c>
      <c r="K113" t="s">
        <v>32</v>
      </c>
      <c r="L113" s="2">
        <v>15704</v>
      </c>
      <c r="M113" s="2">
        <v>73050</v>
      </c>
      <c r="N113">
        <v>1</v>
      </c>
      <c r="O113">
        <v>12</v>
      </c>
      <c r="P113">
        <v>85.3</v>
      </c>
      <c r="Q113" s="1">
        <v>0.81</v>
      </c>
      <c r="R113" t="s">
        <v>33</v>
      </c>
      <c r="S113" t="s">
        <v>33</v>
      </c>
      <c r="T113" t="s">
        <v>33</v>
      </c>
      <c r="U113" t="s">
        <v>212</v>
      </c>
      <c r="V113" t="s">
        <v>35</v>
      </c>
      <c r="W113">
        <v>1</v>
      </c>
      <c r="X113" s="5" t="e">
        <f>INDEX(name_mapping!B:B,MATCH(C113,name_mapping!A:A,0))</f>
        <v>#N/A</v>
      </c>
      <c r="Y113" s="5" t="str">
        <f t="shared" si="4"/>
        <v>NAROW1_2_UNIT</v>
      </c>
      <c r="Z113" s="5" t="str">
        <f t="shared" si="3"/>
        <v>CAISO_Small_Hydro</v>
      </c>
      <c r="AA113" s="5">
        <f t="shared" si="5"/>
        <v>85.3</v>
      </c>
      <c r="AB113" s="5">
        <f>INDEX(relevant_resources!B:B,MATCH(Z113,relevant_resources!A:A,0))</f>
        <v>0</v>
      </c>
    </row>
    <row r="114" spans="1:28" x14ac:dyDescent="0.75">
      <c r="A114">
        <v>113</v>
      </c>
      <c r="B114" t="s">
        <v>414</v>
      </c>
      <c r="C114" t="s">
        <v>415</v>
      </c>
      <c r="D114" t="s">
        <v>416</v>
      </c>
      <c r="E114" t="s">
        <v>26</v>
      </c>
      <c r="F114" t="s">
        <v>27</v>
      </c>
      <c r="G114" t="s">
        <v>112</v>
      </c>
      <c r="H114" t="s">
        <v>113</v>
      </c>
      <c r="I114" t="s">
        <v>210</v>
      </c>
      <c r="J114" t="s">
        <v>211</v>
      </c>
      <c r="K114" t="s">
        <v>32</v>
      </c>
      <c r="L114" s="2">
        <v>15794</v>
      </c>
      <c r="M114" s="2">
        <v>73050</v>
      </c>
      <c r="N114">
        <v>1</v>
      </c>
      <c r="O114">
        <v>22</v>
      </c>
      <c r="P114">
        <v>77.5</v>
      </c>
      <c r="Q114" s="1">
        <v>0.4</v>
      </c>
      <c r="R114" t="s">
        <v>33</v>
      </c>
      <c r="S114" t="s">
        <v>33</v>
      </c>
      <c r="T114" t="s">
        <v>33</v>
      </c>
      <c r="U114" t="s">
        <v>212</v>
      </c>
      <c r="V114" t="s">
        <v>35</v>
      </c>
      <c r="W114">
        <v>1</v>
      </c>
      <c r="X114" s="5" t="e">
        <f>INDEX(name_mapping!B:B,MATCH(C114,name_mapping!A:A,0))</f>
        <v>#N/A</v>
      </c>
      <c r="Y114" s="5" t="str">
        <f t="shared" si="4"/>
        <v>DUTCH1_7_UNIT 1</v>
      </c>
      <c r="Z114" s="5" t="str">
        <f t="shared" si="3"/>
        <v>CAISO_Small_Hydro</v>
      </c>
      <c r="AA114" s="5">
        <f t="shared" si="5"/>
        <v>77.5</v>
      </c>
      <c r="AB114" s="5">
        <f>INDEX(relevant_resources!B:B,MATCH(Z114,relevant_resources!A:A,0))</f>
        <v>0</v>
      </c>
    </row>
    <row r="115" spans="1:28" x14ac:dyDescent="0.75">
      <c r="A115">
        <v>114</v>
      </c>
      <c r="B115" t="s">
        <v>417</v>
      </c>
      <c r="C115" t="s">
        <v>418</v>
      </c>
      <c r="D115" t="s">
        <v>419</v>
      </c>
      <c r="E115" t="s">
        <v>26</v>
      </c>
      <c r="F115" t="s">
        <v>27</v>
      </c>
      <c r="G115" t="s">
        <v>420</v>
      </c>
      <c r="H115" t="s">
        <v>421</v>
      </c>
      <c r="I115" t="s">
        <v>210</v>
      </c>
      <c r="J115" t="s">
        <v>211</v>
      </c>
      <c r="K115" t="s">
        <v>32</v>
      </c>
      <c r="L115" s="2">
        <v>17858</v>
      </c>
      <c r="M115" s="2">
        <v>73050</v>
      </c>
      <c r="N115">
        <v>1</v>
      </c>
      <c r="O115">
        <v>14.5</v>
      </c>
      <c r="P115">
        <v>102.3</v>
      </c>
      <c r="Q115" s="1">
        <v>0.81</v>
      </c>
      <c r="R115" t="s">
        <v>33</v>
      </c>
      <c r="S115" t="s">
        <v>33</v>
      </c>
      <c r="T115" t="s">
        <v>33</v>
      </c>
      <c r="U115" t="s">
        <v>212</v>
      </c>
      <c r="V115" t="s">
        <v>35</v>
      </c>
      <c r="W115">
        <v>1</v>
      </c>
      <c r="X115" s="5" t="e">
        <f>INDEX(name_mapping!B:B,MATCH(C115,name_mapping!A:A,0))</f>
        <v>#N/A</v>
      </c>
      <c r="Y115" s="5" t="str">
        <f t="shared" si="4"/>
        <v>WESTPT_2_UNIT</v>
      </c>
      <c r="Z115" s="5" t="str">
        <f t="shared" si="3"/>
        <v>CAISO_Small_Hydro</v>
      </c>
      <c r="AA115" s="5">
        <f t="shared" si="5"/>
        <v>102.3</v>
      </c>
      <c r="AB115" s="5">
        <f>INDEX(relevant_resources!B:B,MATCH(Z115,relevant_resources!A:A,0))</f>
        <v>0</v>
      </c>
    </row>
    <row r="116" spans="1:28" x14ac:dyDescent="0.75">
      <c r="A116">
        <v>115</v>
      </c>
      <c r="B116" t="s">
        <v>422</v>
      </c>
      <c r="C116" t="s">
        <v>423</v>
      </c>
      <c r="D116" t="s">
        <v>424</v>
      </c>
      <c r="E116" t="s">
        <v>26</v>
      </c>
      <c r="F116" t="s">
        <v>27</v>
      </c>
      <c r="G116" t="s">
        <v>241</v>
      </c>
      <c r="H116" t="s">
        <v>44</v>
      </c>
      <c r="I116" t="s">
        <v>210</v>
      </c>
      <c r="J116" t="s">
        <v>211</v>
      </c>
      <c r="K116" t="s">
        <v>32</v>
      </c>
      <c r="L116" s="2">
        <v>23070</v>
      </c>
      <c r="M116" s="2">
        <v>73050</v>
      </c>
      <c r="N116">
        <v>1</v>
      </c>
      <c r="O116">
        <v>18.5</v>
      </c>
      <c r="P116">
        <v>87.3</v>
      </c>
      <c r="Q116" s="1">
        <v>0.54</v>
      </c>
      <c r="R116" t="s">
        <v>33</v>
      </c>
      <c r="S116" t="s">
        <v>33</v>
      </c>
      <c r="T116" t="s">
        <v>33</v>
      </c>
      <c r="U116" t="s">
        <v>212</v>
      </c>
      <c r="V116" t="s">
        <v>45</v>
      </c>
      <c r="W116">
        <v>1</v>
      </c>
      <c r="X116" s="5" t="e">
        <f>INDEX(name_mapping!B:B,MATCH(C116,name_mapping!A:A,0))</f>
        <v>#N/A</v>
      </c>
      <c r="Y116" s="5" t="str">
        <f t="shared" si="4"/>
        <v>DSABLA_7_UNIT</v>
      </c>
      <c r="Z116" s="5" t="str">
        <f t="shared" si="3"/>
        <v>CAISO_Small_Hydro</v>
      </c>
      <c r="AA116" s="5">
        <f t="shared" si="5"/>
        <v>87.3</v>
      </c>
      <c r="AB116" s="5">
        <f>INDEX(relevant_resources!B:B,MATCH(Z116,relevant_resources!A:A,0))</f>
        <v>0</v>
      </c>
    </row>
    <row r="117" spans="1:28" x14ac:dyDescent="0.75">
      <c r="A117">
        <v>116</v>
      </c>
      <c r="B117" t="s">
        <v>425</v>
      </c>
      <c r="C117" t="s">
        <v>426</v>
      </c>
      <c r="D117" t="s">
        <v>427</v>
      </c>
      <c r="E117" t="s">
        <v>26</v>
      </c>
      <c r="F117" t="s">
        <v>27</v>
      </c>
      <c r="G117" t="s">
        <v>267</v>
      </c>
      <c r="H117" t="s">
        <v>268</v>
      </c>
      <c r="I117" t="s">
        <v>210</v>
      </c>
      <c r="J117" t="s">
        <v>211</v>
      </c>
      <c r="K117" t="s">
        <v>32</v>
      </c>
      <c r="L117" s="2">
        <v>23823</v>
      </c>
      <c r="M117" s="2">
        <v>73050</v>
      </c>
      <c r="N117">
        <v>1</v>
      </c>
      <c r="O117">
        <v>7</v>
      </c>
      <c r="P117">
        <v>33.6</v>
      </c>
      <c r="Q117" s="1">
        <v>0.55000000000000004</v>
      </c>
      <c r="R117" t="s">
        <v>33</v>
      </c>
      <c r="S117" t="s">
        <v>33</v>
      </c>
      <c r="T117" t="s">
        <v>33</v>
      </c>
      <c r="U117" t="s">
        <v>212</v>
      </c>
      <c r="V117" t="s">
        <v>35</v>
      </c>
      <c r="W117">
        <v>1</v>
      </c>
      <c r="X117" s="5" t="e">
        <f>INDEX(name_mapping!B:B,MATCH(C117,name_mapping!A:A,0))</f>
        <v>#N/A</v>
      </c>
      <c r="Y117" s="5" t="str">
        <f t="shared" si="4"/>
        <v>PLACVL_1_CHILIB</v>
      </c>
      <c r="Z117" s="5" t="str">
        <f t="shared" si="3"/>
        <v>CAISO_Small_Hydro</v>
      </c>
      <c r="AA117" s="5">
        <f t="shared" si="5"/>
        <v>33.6</v>
      </c>
      <c r="AB117" s="5">
        <f>INDEX(relevant_resources!B:B,MATCH(Z117,relevant_resources!A:A,0))</f>
        <v>0</v>
      </c>
    </row>
    <row r="118" spans="1:28" x14ac:dyDescent="0.75">
      <c r="A118">
        <v>117</v>
      </c>
      <c r="B118" t="s">
        <v>428</v>
      </c>
      <c r="C118" t="s">
        <v>429</v>
      </c>
      <c r="D118" t="s">
        <v>430</v>
      </c>
      <c r="E118" t="s">
        <v>26</v>
      </c>
      <c r="F118" t="s">
        <v>27</v>
      </c>
      <c r="G118" t="s">
        <v>99</v>
      </c>
      <c r="H118" t="s">
        <v>100</v>
      </c>
      <c r="I118" t="s">
        <v>210</v>
      </c>
      <c r="J118" t="s">
        <v>211</v>
      </c>
      <c r="K118" t="s">
        <v>32</v>
      </c>
      <c r="L118" s="2">
        <v>29117</v>
      </c>
      <c r="M118" s="2">
        <v>73050</v>
      </c>
      <c r="N118">
        <v>1</v>
      </c>
      <c r="O118">
        <v>13</v>
      </c>
      <c r="P118">
        <v>60.2</v>
      </c>
      <c r="Q118" s="1">
        <v>0.53</v>
      </c>
      <c r="R118" t="s">
        <v>33</v>
      </c>
      <c r="S118" t="s">
        <v>33</v>
      </c>
      <c r="T118" t="s">
        <v>33</v>
      </c>
      <c r="U118" t="s">
        <v>212</v>
      </c>
      <c r="V118" t="s">
        <v>45</v>
      </c>
      <c r="W118">
        <v>1</v>
      </c>
      <c r="X118" s="5" t="e">
        <f>INDEX(name_mapping!B:B,MATCH(C118,name_mapping!A:A,0))</f>
        <v>#N/A</v>
      </c>
      <c r="Y118" s="5" t="str">
        <f t="shared" si="4"/>
        <v>COLEMN_2_UNIT</v>
      </c>
      <c r="Z118" s="5" t="str">
        <f t="shared" si="3"/>
        <v>CAISO_Small_Hydro</v>
      </c>
      <c r="AA118" s="5">
        <f t="shared" si="5"/>
        <v>60.2</v>
      </c>
      <c r="AB118" s="5">
        <f>INDEX(relevant_resources!B:B,MATCH(Z118,relevant_resources!A:A,0))</f>
        <v>0</v>
      </c>
    </row>
    <row r="119" spans="1:28" x14ac:dyDescent="0.75">
      <c r="A119">
        <v>118</v>
      </c>
      <c r="B119" t="s">
        <v>431</v>
      </c>
      <c r="C119" t="s">
        <v>432</v>
      </c>
      <c r="E119" t="s">
        <v>26</v>
      </c>
      <c r="F119" t="s">
        <v>27</v>
      </c>
      <c r="G119" t="s">
        <v>236</v>
      </c>
      <c r="H119" t="s">
        <v>252</v>
      </c>
      <c r="I119" t="s">
        <v>210</v>
      </c>
      <c r="J119" t="s">
        <v>211</v>
      </c>
      <c r="K119" t="s">
        <v>32</v>
      </c>
      <c r="L119" s="2">
        <v>41000</v>
      </c>
      <c r="M119" s="2">
        <v>48304</v>
      </c>
      <c r="N119">
        <v>1</v>
      </c>
      <c r="O119">
        <v>0.1</v>
      </c>
      <c r="P119">
        <v>0.4</v>
      </c>
      <c r="Q119" s="1">
        <v>0.51</v>
      </c>
      <c r="R119" t="s">
        <v>33</v>
      </c>
      <c r="S119" t="s">
        <v>33</v>
      </c>
      <c r="T119" t="s">
        <v>33</v>
      </c>
      <c r="U119" t="s">
        <v>212</v>
      </c>
      <c r="V119" t="s">
        <v>35</v>
      </c>
      <c r="W119">
        <v>1</v>
      </c>
      <c r="X119" s="5" t="e">
        <f>INDEX(name_mapping!B:B,MATCH(C119,name_mapping!A:A,0))</f>
        <v>#N/A</v>
      </c>
      <c r="Y119" s="5" t="str">
        <f t="shared" si="4"/>
        <v>Calaveras PUD-Hydro #3</v>
      </c>
      <c r="Z119" s="5" t="str">
        <f t="shared" si="3"/>
        <v>CAISO_Small_Hydro</v>
      </c>
      <c r="AA119" s="5">
        <f t="shared" si="5"/>
        <v>0.4</v>
      </c>
      <c r="AB119" s="5">
        <f>INDEX(relevant_resources!B:B,MATCH(Z119,relevant_resources!A:A,0))</f>
        <v>0</v>
      </c>
    </row>
    <row r="120" spans="1:28" x14ac:dyDescent="0.75">
      <c r="A120">
        <v>119</v>
      </c>
      <c r="B120" t="s">
        <v>433</v>
      </c>
      <c r="C120" t="s">
        <v>434</v>
      </c>
      <c r="D120" t="s">
        <v>435</v>
      </c>
      <c r="E120" t="s">
        <v>26</v>
      </c>
      <c r="F120" t="s">
        <v>27</v>
      </c>
      <c r="G120" t="s">
        <v>299</v>
      </c>
      <c r="H120" t="s">
        <v>44</v>
      </c>
      <c r="I120" t="s">
        <v>210</v>
      </c>
      <c r="J120" t="s">
        <v>211</v>
      </c>
      <c r="K120" t="s">
        <v>32</v>
      </c>
      <c r="L120" s="2">
        <v>29137</v>
      </c>
      <c r="M120" s="2">
        <v>73050</v>
      </c>
      <c r="N120">
        <v>1</v>
      </c>
      <c r="O120">
        <v>8</v>
      </c>
      <c r="P120">
        <v>52.8</v>
      </c>
      <c r="Q120" s="1">
        <v>0.75</v>
      </c>
      <c r="R120" t="s">
        <v>33</v>
      </c>
      <c r="S120" t="s">
        <v>33</v>
      </c>
      <c r="T120" t="s">
        <v>33</v>
      </c>
      <c r="U120" t="s">
        <v>212</v>
      </c>
      <c r="V120" t="s">
        <v>45</v>
      </c>
      <c r="W120">
        <v>1</v>
      </c>
      <c r="X120" s="5" t="e">
        <f>INDEX(name_mapping!B:B,MATCH(C120,name_mapping!A:A,0))</f>
        <v>#N/A</v>
      </c>
      <c r="Y120" s="5" t="str">
        <f t="shared" si="4"/>
        <v>INSKIP_2_UNIT</v>
      </c>
      <c r="Z120" s="5" t="str">
        <f t="shared" si="3"/>
        <v>CAISO_Small_Hydro</v>
      </c>
      <c r="AA120" s="5">
        <f t="shared" si="5"/>
        <v>52.8</v>
      </c>
      <c r="AB120" s="5">
        <f>INDEX(relevant_resources!B:B,MATCH(Z120,relevant_resources!A:A,0))</f>
        <v>0</v>
      </c>
    </row>
    <row r="121" spans="1:28" x14ac:dyDescent="0.75">
      <c r="A121">
        <v>120</v>
      </c>
      <c r="B121" t="s">
        <v>436</v>
      </c>
      <c r="C121" t="s">
        <v>437</v>
      </c>
      <c r="D121" t="s">
        <v>438</v>
      </c>
      <c r="E121" t="s">
        <v>26</v>
      </c>
      <c r="F121" t="s">
        <v>27</v>
      </c>
      <c r="G121" t="s">
        <v>299</v>
      </c>
      <c r="H121" t="s">
        <v>44</v>
      </c>
      <c r="I121" t="s">
        <v>210</v>
      </c>
      <c r="J121" t="s">
        <v>211</v>
      </c>
      <c r="K121" t="s">
        <v>32</v>
      </c>
      <c r="L121" s="2">
        <v>29197</v>
      </c>
      <c r="M121" s="2">
        <v>73050</v>
      </c>
      <c r="N121">
        <v>1</v>
      </c>
      <c r="O121">
        <v>7</v>
      </c>
      <c r="P121">
        <v>47.7</v>
      </c>
      <c r="Q121" s="1">
        <v>0.78</v>
      </c>
      <c r="R121" t="s">
        <v>33</v>
      </c>
      <c r="S121" t="s">
        <v>33</v>
      </c>
      <c r="T121" t="s">
        <v>33</v>
      </c>
      <c r="U121" t="s">
        <v>212</v>
      </c>
      <c r="V121" t="s">
        <v>45</v>
      </c>
      <c r="W121">
        <v>1</v>
      </c>
      <c r="X121" s="5" t="e">
        <f>INDEX(name_mapping!B:B,MATCH(C121,name_mapping!A:A,0))</f>
        <v>#N/A</v>
      </c>
      <c r="Y121" s="5" t="str">
        <f t="shared" si="4"/>
        <v>SOUTH_2_UNIT</v>
      </c>
      <c r="Z121" s="5" t="str">
        <f t="shared" si="3"/>
        <v>CAISO_Small_Hydro</v>
      </c>
      <c r="AA121" s="5">
        <f t="shared" si="5"/>
        <v>47.7</v>
      </c>
      <c r="AB121" s="5">
        <f>INDEX(relevant_resources!B:B,MATCH(Z121,relevant_resources!A:A,0))</f>
        <v>0</v>
      </c>
    </row>
    <row r="122" spans="1:28" x14ac:dyDescent="0.75">
      <c r="A122">
        <v>121</v>
      </c>
      <c r="B122" t="s">
        <v>439</v>
      </c>
      <c r="C122" t="s">
        <v>440</v>
      </c>
      <c r="D122" t="s">
        <v>441</v>
      </c>
      <c r="E122" t="s">
        <v>26</v>
      </c>
      <c r="F122" t="s">
        <v>27</v>
      </c>
      <c r="G122" t="s">
        <v>99</v>
      </c>
      <c r="H122" t="s">
        <v>100</v>
      </c>
      <c r="I122" t="s">
        <v>210</v>
      </c>
      <c r="J122" t="s">
        <v>211</v>
      </c>
      <c r="K122" t="s">
        <v>32</v>
      </c>
      <c r="L122" s="2">
        <v>29315</v>
      </c>
      <c r="M122" s="2">
        <v>73050</v>
      </c>
      <c r="N122">
        <v>1</v>
      </c>
      <c r="O122">
        <v>9</v>
      </c>
      <c r="P122">
        <v>38.4</v>
      </c>
      <c r="Q122" s="1">
        <v>0.49</v>
      </c>
      <c r="R122" t="s">
        <v>33</v>
      </c>
      <c r="S122" t="s">
        <v>33</v>
      </c>
      <c r="T122" t="s">
        <v>33</v>
      </c>
      <c r="U122" t="s">
        <v>212</v>
      </c>
      <c r="V122" t="s">
        <v>45</v>
      </c>
      <c r="W122">
        <v>1</v>
      </c>
      <c r="X122" s="5" t="e">
        <f>INDEX(name_mapping!B:B,MATCH(C122,name_mapping!A:A,0))</f>
        <v>#N/A</v>
      </c>
      <c r="Y122" s="5" t="str">
        <f t="shared" si="4"/>
        <v>VOLTA_2_UNIT 1</v>
      </c>
      <c r="Z122" s="5" t="str">
        <f t="shared" si="3"/>
        <v>CAISO_Small_Hydro</v>
      </c>
      <c r="AA122" s="5">
        <f t="shared" si="5"/>
        <v>38.4</v>
      </c>
      <c r="AB122" s="5">
        <f>INDEX(relevant_resources!B:B,MATCH(Z122,relevant_resources!A:A,0))</f>
        <v>0</v>
      </c>
    </row>
    <row r="123" spans="1:28" x14ac:dyDescent="0.75">
      <c r="A123">
        <v>122</v>
      </c>
      <c r="B123" t="s">
        <v>442</v>
      </c>
      <c r="C123" t="s">
        <v>443</v>
      </c>
      <c r="D123" t="s">
        <v>444</v>
      </c>
      <c r="E123" t="s">
        <v>26</v>
      </c>
      <c r="F123" t="s">
        <v>27</v>
      </c>
      <c r="G123" t="s">
        <v>99</v>
      </c>
      <c r="H123" t="s">
        <v>100</v>
      </c>
      <c r="I123" t="s">
        <v>210</v>
      </c>
      <c r="J123" t="s">
        <v>211</v>
      </c>
      <c r="K123" t="s">
        <v>32</v>
      </c>
      <c r="L123" s="2">
        <v>29889</v>
      </c>
      <c r="M123" s="2">
        <v>73050</v>
      </c>
      <c r="N123">
        <v>1</v>
      </c>
      <c r="O123">
        <v>0.9</v>
      </c>
      <c r="P123">
        <v>6.2</v>
      </c>
      <c r="Q123" s="1">
        <v>0.78</v>
      </c>
      <c r="R123" t="s">
        <v>33</v>
      </c>
      <c r="S123" t="s">
        <v>33</v>
      </c>
      <c r="T123" t="s">
        <v>33</v>
      </c>
      <c r="U123" t="s">
        <v>212</v>
      </c>
      <c r="V123" t="s">
        <v>45</v>
      </c>
      <c r="W123">
        <v>1</v>
      </c>
      <c r="X123" s="5" t="e">
        <f>INDEX(name_mapping!B:B,MATCH(C123,name_mapping!A:A,0))</f>
        <v>#N/A</v>
      </c>
      <c r="Y123" s="5" t="str">
        <f t="shared" si="4"/>
        <v>VOLTA_2_UNIT 2</v>
      </c>
      <c r="Z123" s="5" t="str">
        <f t="shared" si="3"/>
        <v>CAISO_Small_Hydro</v>
      </c>
      <c r="AA123" s="5">
        <f t="shared" si="5"/>
        <v>6.2</v>
      </c>
      <c r="AB123" s="5">
        <f>INDEX(relevant_resources!B:B,MATCH(Z123,relevant_resources!A:A,0))</f>
        <v>0</v>
      </c>
    </row>
    <row r="124" spans="1:28" x14ac:dyDescent="0.75">
      <c r="A124">
        <v>123</v>
      </c>
      <c r="B124" t="s">
        <v>445</v>
      </c>
      <c r="C124" t="s">
        <v>446</v>
      </c>
      <c r="D124" t="s">
        <v>447</v>
      </c>
      <c r="E124" t="s">
        <v>26</v>
      </c>
      <c r="F124" t="s">
        <v>27</v>
      </c>
      <c r="G124" t="s">
        <v>104</v>
      </c>
      <c r="H124" t="s">
        <v>105</v>
      </c>
      <c r="I124" t="s">
        <v>210</v>
      </c>
      <c r="J124" t="s">
        <v>211</v>
      </c>
      <c r="K124" t="s">
        <v>32</v>
      </c>
      <c r="L124" s="2">
        <v>31353</v>
      </c>
      <c r="M124" s="2">
        <v>73050</v>
      </c>
      <c r="N124">
        <v>1</v>
      </c>
      <c r="O124">
        <v>1.3</v>
      </c>
      <c r="P124">
        <v>7.2</v>
      </c>
      <c r="Q124" s="1">
        <v>0.63</v>
      </c>
      <c r="R124" t="s">
        <v>33</v>
      </c>
      <c r="S124" t="s">
        <v>33</v>
      </c>
      <c r="T124" t="s">
        <v>33</v>
      </c>
      <c r="U124" t="s">
        <v>212</v>
      </c>
      <c r="V124" t="s">
        <v>35</v>
      </c>
      <c r="W124">
        <v>1</v>
      </c>
      <c r="X124" s="5" t="e">
        <f>INDEX(name_mapping!B:B,MATCH(C124,name_mapping!A:A,0))</f>
        <v>#N/A</v>
      </c>
      <c r="Y124" s="5" t="str">
        <f t="shared" si="4"/>
        <v>BUCKCK_7_OAKFLT</v>
      </c>
      <c r="Z124" s="5" t="str">
        <f t="shared" si="3"/>
        <v>CAISO_Small_Hydro</v>
      </c>
      <c r="AA124" s="5">
        <f t="shared" si="5"/>
        <v>7.2</v>
      </c>
      <c r="AB124" s="5">
        <f>INDEX(relevant_resources!B:B,MATCH(Z124,relevant_resources!A:A,0))</f>
        <v>0</v>
      </c>
    </row>
    <row r="125" spans="1:28" x14ac:dyDescent="0.75">
      <c r="A125">
        <v>124</v>
      </c>
      <c r="B125" t="s">
        <v>448</v>
      </c>
      <c r="C125" t="s">
        <v>449</v>
      </c>
      <c r="D125" t="s">
        <v>450</v>
      </c>
      <c r="E125" t="s">
        <v>26</v>
      </c>
      <c r="F125" t="s">
        <v>27</v>
      </c>
      <c r="G125" t="s">
        <v>241</v>
      </c>
      <c r="H125" t="s">
        <v>44</v>
      </c>
      <c r="I125" t="s">
        <v>210</v>
      </c>
      <c r="J125" t="s">
        <v>211</v>
      </c>
      <c r="K125" t="s">
        <v>32</v>
      </c>
      <c r="L125" s="2">
        <v>31524</v>
      </c>
      <c r="M125" s="2">
        <v>73050</v>
      </c>
      <c r="N125">
        <v>1</v>
      </c>
      <c r="O125">
        <v>1.5</v>
      </c>
      <c r="P125">
        <v>5</v>
      </c>
      <c r="Q125" s="1">
        <v>0.38</v>
      </c>
      <c r="R125" t="s">
        <v>33</v>
      </c>
      <c r="S125" t="s">
        <v>33</v>
      </c>
      <c r="T125" t="s">
        <v>33</v>
      </c>
      <c r="U125" t="s">
        <v>212</v>
      </c>
      <c r="V125" t="s">
        <v>45</v>
      </c>
      <c r="W125">
        <v>1</v>
      </c>
      <c r="X125" s="5" t="e">
        <f>INDEX(name_mapping!B:B,MATCH(C125,name_mapping!A:A,0))</f>
        <v>#N/A</v>
      </c>
      <c r="Y125" s="5" t="str">
        <f t="shared" si="4"/>
        <v>TOADTW_6_UNIT</v>
      </c>
      <c r="Z125" s="5" t="str">
        <f t="shared" si="3"/>
        <v>CAISO_Small_Hydro</v>
      </c>
      <c r="AA125" s="5">
        <f t="shared" si="5"/>
        <v>5</v>
      </c>
      <c r="AB125" s="5">
        <f>INDEX(relevant_resources!B:B,MATCH(Z125,relevant_resources!A:A,0))</f>
        <v>0</v>
      </c>
    </row>
    <row r="126" spans="1:28" x14ac:dyDescent="0.75">
      <c r="A126">
        <v>125</v>
      </c>
      <c r="B126" t="s">
        <v>451</v>
      </c>
      <c r="C126" t="s">
        <v>452</v>
      </c>
      <c r="D126" t="s">
        <v>453</v>
      </c>
      <c r="E126" t="s">
        <v>26</v>
      </c>
      <c r="F126" t="s">
        <v>27</v>
      </c>
      <c r="G126" t="s">
        <v>112</v>
      </c>
      <c r="H126" t="s">
        <v>113</v>
      </c>
      <c r="I126" t="s">
        <v>210</v>
      </c>
      <c r="J126" t="s">
        <v>211</v>
      </c>
      <c r="K126" t="s">
        <v>32</v>
      </c>
      <c r="L126" s="2">
        <v>31713</v>
      </c>
      <c r="M126" s="2">
        <v>73050</v>
      </c>
      <c r="N126">
        <v>1</v>
      </c>
      <c r="O126">
        <v>11.5</v>
      </c>
      <c r="P126">
        <v>38</v>
      </c>
      <c r="Q126" s="1">
        <v>0.38</v>
      </c>
      <c r="R126" t="s">
        <v>33</v>
      </c>
      <c r="S126" t="s">
        <v>33</v>
      </c>
      <c r="T126" t="s">
        <v>33</v>
      </c>
      <c r="U126" t="s">
        <v>212</v>
      </c>
      <c r="V126" t="s">
        <v>35</v>
      </c>
      <c r="W126">
        <v>1</v>
      </c>
      <c r="X126" s="5" t="e">
        <f>INDEX(name_mapping!B:B,MATCH(C126,name_mapping!A:A,0))</f>
        <v>#N/A</v>
      </c>
      <c r="Y126" s="5" t="str">
        <f t="shared" si="4"/>
        <v>NWCSTL_7_UNIT 1</v>
      </c>
      <c r="Z126" s="5" t="str">
        <f t="shared" si="3"/>
        <v>CAISO_Small_Hydro</v>
      </c>
      <c r="AA126" s="5">
        <f t="shared" si="5"/>
        <v>38</v>
      </c>
      <c r="AB126" s="5">
        <f>INDEX(relevant_resources!B:B,MATCH(Z126,relevant_resources!A:A,0))</f>
        <v>0</v>
      </c>
    </row>
    <row r="127" spans="1:28" x14ac:dyDescent="0.75">
      <c r="A127">
        <v>126</v>
      </c>
      <c r="B127" t="s">
        <v>454</v>
      </c>
      <c r="C127" t="s">
        <v>455</v>
      </c>
      <c r="D127" t="s">
        <v>365</v>
      </c>
      <c r="E127" t="s">
        <v>26</v>
      </c>
      <c r="F127" t="s">
        <v>27</v>
      </c>
      <c r="G127" t="s">
        <v>112</v>
      </c>
      <c r="H127" t="s">
        <v>113</v>
      </c>
      <c r="I127" t="s">
        <v>210</v>
      </c>
      <c r="J127" t="s">
        <v>211</v>
      </c>
      <c r="K127" t="s">
        <v>32</v>
      </c>
      <c r="L127" s="2">
        <v>31758</v>
      </c>
      <c r="M127" s="2">
        <v>73050</v>
      </c>
      <c r="N127">
        <v>1</v>
      </c>
      <c r="O127">
        <v>3.1</v>
      </c>
      <c r="P127">
        <v>2.2999999999999998</v>
      </c>
      <c r="Q127" s="1">
        <v>0.08</v>
      </c>
      <c r="R127" t="s">
        <v>33</v>
      </c>
      <c r="S127" t="s">
        <v>33</v>
      </c>
      <c r="T127" t="s">
        <v>33</v>
      </c>
      <c r="U127" t="s">
        <v>212</v>
      </c>
      <c r="V127" t="s">
        <v>35</v>
      </c>
      <c r="W127">
        <v>1</v>
      </c>
      <c r="X127" s="5" t="e">
        <f>INDEX(name_mapping!B:B,MATCH(C127,name_mapping!A:A,0))</f>
        <v>#N/A</v>
      </c>
      <c r="Y127" s="5" t="str">
        <f t="shared" si="4"/>
        <v>WISE_1_UNIT 1</v>
      </c>
      <c r="Z127" s="5" t="str">
        <f t="shared" si="3"/>
        <v>CAISO_Small_Hydro</v>
      </c>
      <c r="AA127" s="5">
        <f t="shared" si="5"/>
        <v>2.2999999999999998</v>
      </c>
      <c r="AB127" s="5">
        <f>INDEX(relevant_resources!B:B,MATCH(Z127,relevant_resources!A:A,0))</f>
        <v>0</v>
      </c>
    </row>
    <row r="128" spans="1:28" x14ac:dyDescent="0.75">
      <c r="A128">
        <v>127</v>
      </c>
      <c r="B128" t="s">
        <v>456</v>
      </c>
      <c r="C128" t="s">
        <v>457</v>
      </c>
      <c r="D128" t="s">
        <v>458</v>
      </c>
      <c r="E128" t="s">
        <v>26</v>
      </c>
      <c r="F128" t="s">
        <v>27</v>
      </c>
      <c r="G128" t="s">
        <v>128</v>
      </c>
      <c r="H128" t="s">
        <v>78</v>
      </c>
      <c r="I128" t="s">
        <v>210</v>
      </c>
      <c r="J128" t="s">
        <v>211</v>
      </c>
      <c r="K128" t="s">
        <v>32</v>
      </c>
      <c r="L128" s="2">
        <v>7533</v>
      </c>
      <c r="M128" s="2">
        <v>73050</v>
      </c>
      <c r="N128">
        <v>1</v>
      </c>
      <c r="O128">
        <v>25.4</v>
      </c>
      <c r="P128">
        <v>19.399999999999999</v>
      </c>
      <c r="Q128" s="1">
        <v>0.09</v>
      </c>
      <c r="R128" t="s">
        <v>33</v>
      </c>
      <c r="S128" t="s">
        <v>33</v>
      </c>
      <c r="T128" t="s">
        <v>33</v>
      </c>
      <c r="U128" t="s">
        <v>212</v>
      </c>
      <c r="V128" t="s">
        <v>78</v>
      </c>
      <c r="W128">
        <v>1</v>
      </c>
      <c r="X128" s="5" t="e">
        <f>INDEX(name_mapping!B:B,MATCH(C128,name_mapping!A:A,0))</f>
        <v>#N/A</v>
      </c>
      <c r="Y128" s="5" t="str">
        <f t="shared" si="4"/>
        <v>KERKH1_7_UNIT 1</v>
      </c>
      <c r="Z128" s="5" t="str">
        <f t="shared" si="3"/>
        <v>CAISO_Small_Hydro</v>
      </c>
      <c r="AA128" s="5">
        <f t="shared" si="5"/>
        <v>19.399999999999999</v>
      </c>
      <c r="AB128" s="5">
        <f>INDEX(relevant_resources!B:B,MATCH(Z128,relevant_resources!A:A,0))</f>
        <v>0</v>
      </c>
    </row>
    <row r="129" spans="1:28" x14ac:dyDescent="0.75">
      <c r="A129">
        <v>128</v>
      </c>
      <c r="B129" t="s">
        <v>459</v>
      </c>
      <c r="C129" t="s">
        <v>460</v>
      </c>
      <c r="D129" t="s">
        <v>461</v>
      </c>
      <c r="E129" t="s">
        <v>26</v>
      </c>
      <c r="F129" t="s">
        <v>27</v>
      </c>
      <c r="G129" t="s">
        <v>104</v>
      </c>
      <c r="H129" t="s">
        <v>105</v>
      </c>
      <c r="I129" t="s">
        <v>210</v>
      </c>
      <c r="J129" t="s">
        <v>211</v>
      </c>
      <c r="K129" t="s">
        <v>32</v>
      </c>
      <c r="L129" s="2">
        <v>18323</v>
      </c>
      <c r="M129" s="2">
        <v>73050</v>
      </c>
      <c r="N129">
        <v>1</v>
      </c>
      <c r="O129">
        <v>11</v>
      </c>
      <c r="P129">
        <v>31.9</v>
      </c>
      <c r="Q129" s="1">
        <v>0.33</v>
      </c>
      <c r="R129" t="s">
        <v>33</v>
      </c>
      <c r="S129" t="s">
        <v>33</v>
      </c>
      <c r="T129" t="s">
        <v>33</v>
      </c>
      <c r="U129" t="s">
        <v>212</v>
      </c>
      <c r="V129" t="s">
        <v>35</v>
      </c>
      <c r="W129">
        <v>1</v>
      </c>
      <c r="X129" s="5" t="e">
        <f>INDEX(name_mapping!B:B,MATCH(C129,name_mapping!A:A,0))</f>
        <v>#N/A</v>
      </c>
      <c r="Y129" s="5" t="str">
        <f t="shared" si="4"/>
        <v>RCKCRK_7_UNIT 2</v>
      </c>
      <c r="Z129" s="5" t="str">
        <f t="shared" si="3"/>
        <v>CAISO_Small_Hydro</v>
      </c>
      <c r="AA129" s="5">
        <f t="shared" si="5"/>
        <v>31.9</v>
      </c>
      <c r="AB129" s="5">
        <f>INDEX(relevant_resources!B:B,MATCH(Z129,relevant_resources!A:A,0))</f>
        <v>0</v>
      </c>
    </row>
    <row r="130" spans="1:28" x14ac:dyDescent="0.75">
      <c r="A130">
        <v>129</v>
      </c>
      <c r="B130" t="s">
        <v>462</v>
      </c>
      <c r="C130" t="s">
        <v>463</v>
      </c>
      <c r="D130" t="s">
        <v>464</v>
      </c>
      <c r="E130" t="s">
        <v>26</v>
      </c>
      <c r="F130" t="s">
        <v>27</v>
      </c>
      <c r="G130" t="s">
        <v>267</v>
      </c>
      <c r="H130" t="s">
        <v>268</v>
      </c>
      <c r="I130" t="s">
        <v>210</v>
      </c>
      <c r="J130" t="s">
        <v>211</v>
      </c>
      <c r="K130" t="s">
        <v>32</v>
      </c>
      <c r="L130" s="2">
        <v>42670</v>
      </c>
      <c r="M130" s="2">
        <v>49974</v>
      </c>
      <c r="N130">
        <v>1</v>
      </c>
      <c r="O130">
        <v>2.8</v>
      </c>
      <c r="P130">
        <v>6.3</v>
      </c>
      <c r="Q130" s="1">
        <v>0.26</v>
      </c>
      <c r="R130" t="s">
        <v>33</v>
      </c>
      <c r="S130" t="s">
        <v>33</v>
      </c>
      <c r="T130" t="s">
        <v>33</v>
      </c>
      <c r="U130" t="s">
        <v>212</v>
      </c>
      <c r="V130" t="s">
        <v>35</v>
      </c>
      <c r="W130">
        <v>1</v>
      </c>
      <c r="X130" s="5" t="e">
        <f>INDEX(name_mapping!B:B,MATCH(C130,name_mapping!A:A,0))</f>
        <v>#N/A</v>
      </c>
      <c r="Y130" s="5" t="str">
        <f t="shared" si="4"/>
        <v>PLACVL_1_RCKCRE</v>
      </c>
      <c r="Z130" s="5" t="str">
        <f t="shared" ref="Z130:Z193" si="6">T130&amp;"_"&amp;U130</f>
        <v>CAISO_Small_Hydro</v>
      </c>
      <c r="AA130" s="5">
        <f t="shared" si="5"/>
        <v>6.3</v>
      </c>
      <c r="AB130" s="5">
        <f>INDEX(relevant_resources!B:B,MATCH(Z130,relevant_resources!A:A,0))</f>
        <v>0</v>
      </c>
    </row>
    <row r="131" spans="1:28" x14ac:dyDescent="0.75">
      <c r="A131">
        <v>130</v>
      </c>
      <c r="B131" t="s">
        <v>465</v>
      </c>
      <c r="C131" t="s">
        <v>466</v>
      </c>
      <c r="D131" t="s">
        <v>467</v>
      </c>
      <c r="E131" t="s">
        <v>26</v>
      </c>
      <c r="F131" t="s">
        <v>27</v>
      </c>
      <c r="G131" t="s">
        <v>43</v>
      </c>
      <c r="H131" t="s">
        <v>44</v>
      </c>
      <c r="I131" t="s">
        <v>210</v>
      </c>
      <c r="J131" t="s">
        <v>211</v>
      </c>
      <c r="K131" t="s">
        <v>32</v>
      </c>
      <c r="L131" s="2">
        <v>29830</v>
      </c>
      <c r="M131" s="2">
        <v>47848</v>
      </c>
      <c r="N131">
        <v>1</v>
      </c>
      <c r="O131">
        <v>11.9</v>
      </c>
      <c r="P131">
        <v>32.799999999999997</v>
      </c>
      <c r="Q131" s="1">
        <v>0.31</v>
      </c>
      <c r="R131" t="s">
        <v>33</v>
      </c>
      <c r="S131" t="s">
        <v>33</v>
      </c>
      <c r="T131" t="s">
        <v>33</v>
      </c>
      <c r="U131" t="s">
        <v>212</v>
      </c>
      <c r="V131" t="s">
        <v>45</v>
      </c>
      <c r="W131">
        <v>1</v>
      </c>
      <c r="X131" s="5" t="e">
        <f>INDEX(name_mapping!B:B,MATCH(C131,name_mapping!A:A,0))</f>
        <v>#N/A</v>
      </c>
      <c r="Y131" s="5" t="str">
        <f t="shared" ref="Y131:Y194" si="7">IF(NOT(ISBLANK(D131)),D131,
IF(NOT(ISNA(X131)),X131,C131))</f>
        <v>MONTPH_7_UNITS</v>
      </c>
      <c r="Z131" s="5" t="str">
        <f t="shared" si="6"/>
        <v>CAISO_Small_Hydro</v>
      </c>
      <c r="AA131" s="5">
        <f t="shared" ref="AA131:AA194" si="8">IF(P131="                      -  ",0,P131)</f>
        <v>32.799999999999997</v>
      </c>
      <c r="AB131" s="5">
        <f>INDEX(relevant_resources!B:B,MATCH(Z131,relevant_resources!A:A,0))</f>
        <v>0</v>
      </c>
    </row>
    <row r="132" spans="1:28" x14ac:dyDescent="0.75">
      <c r="A132">
        <v>131</v>
      </c>
      <c r="B132" t="s">
        <v>468</v>
      </c>
      <c r="C132" t="s">
        <v>469</v>
      </c>
      <c r="D132" t="s">
        <v>470</v>
      </c>
      <c r="E132" t="s">
        <v>26</v>
      </c>
      <c r="F132" t="s">
        <v>27</v>
      </c>
      <c r="G132" t="s">
        <v>223</v>
      </c>
      <c r="H132" t="s">
        <v>224</v>
      </c>
      <c r="I132" t="s">
        <v>210</v>
      </c>
      <c r="J132" t="s">
        <v>211</v>
      </c>
      <c r="K132" t="s">
        <v>32</v>
      </c>
      <c r="L132" s="2">
        <v>32609</v>
      </c>
      <c r="M132" s="2">
        <v>43565</v>
      </c>
      <c r="N132">
        <v>1</v>
      </c>
      <c r="O132">
        <v>6.1</v>
      </c>
      <c r="P132">
        <v>8.1999999999999993</v>
      </c>
      <c r="Q132" s="1">
        <v>0.15</v>
      </c>
      <c r="R132" t="s">
        <v>33</v>
      </c>
      <c r="S132" t="s">
        <v>33</v>
      </c>
      <c r="T132" t="s">
        <v>33</v>
      </c>
      <c r="U132" t="s">
        <v>212</v>
      </c>
      <c r="V132" t="s">
        <v>35</v>
      </c>
      <c r="W132">
        <v>1</v>
      </c>
      <c r="X132" s="5" t="e">
        <f>INDEX(name_mapping!B:B,MATCH(C132,name_mapping!A:A,0))</f>
        <v>#N/A</v>
      </c>
      <c r="Y132" s="5" t="str">
        <f t="shared" si="7"/>
        <v>HAYPRS_6_QFUNTS</v>
      </c>
      <c r="Z132" s="5" t="str">
        <f t="shared" si="6"/>
        <v>CAISO_Small_Hydro</v>
      </c>
      <c r="AA132" s="5">
        <f t="shared" si="8"/>
        <v>8.1999999999999993</v>
      </c>
      <c r="AB132" s="5">
        <f>INDEX(relevant_resources!B:B,MATCH(Z132,relevant_resources!A:A,0))</f>
        <v>0</v>
      </c>
    </row>
    <row r="133" spans="1:28" x14ac:dyDescent="0.75">
      <c r="A133">
        <v>132</v>
      </c>
      <c r="B133" t="s">
        <v>471</v>
      </c>
      <c r="C133" t="s">
        <v>472</v>
      </c>
      <c r="D133" t="s">
        <v>470</v>
      </c>
      <c r="E133" t="s">
        <v>26</v>
      </c>
      <c r="F133" t="s">
        <v>27</v>
      </c>
      <c r="G133" t="s">
        <v>223</v>
      </c>
      <c r="H133" t="s">
        <v>224</v>
      </c>
      <c r="I133" t="s">
        <v>210</v>
      </c>
      <c r="J133" t="s">
        <v>211</v>
      </c>
      <c r="K133" t="s">
        <v>32</v>
      </c>
      <c r="L133" s="2">
        <v>32613</v>
      </c>
      <c r="M133" s="2">
        <v>43569</v>
      </c>
      <c r="N133">
        <v>1</v>
      </c>
      <c r="O133">
        <v>8.6999999999999993</v>
      </c>
      <c r="P133">
        <v>8.5</v>
      </c>
      <c r="Q133" s="1">
        <v>0.11</v>
      </c>
      <c r="R133" t="s">
        <v>33</v>
      </c>
      <c r="S133" t="s">
        <v>33</v>
      </c>
      <c r="T133" t="s">
        <v>33</v>
      </c>
      <c r="U133" t="s">
        <v>212</v>
      </c>
      <c r="V133" t="s">
        <v>35</v>
      </c>
      <c r="W133">
        <v>1</v>
      </c>
      <c r="X133" s="5" t="e">
        <f>INDEX(name_mapping!B:B,MATCH(C133,name_mapping!A:A,0))</f>
        <v>#N/A</v>
      </c>
      <c r="Y133" s="5" t="str">
        <f t="shared" si="7"/>
        <v>HAYPRS_6_QFUNTS</v>
      </c>
      <c r="Z133" s="5" t="str">
        <f t="shared" si="6"/>
        <v>CAISO_Small_Hydro</v>
      </c>
      <c r="AA133" s="5">
        <f t="shared" si="8"/>
        <v>8.5</v>
      </c>
      <c r="AB133" s="5">
        <f>INDEX(relevant_resources!B:B,MATCH(Z133,relevant_resources!A:A,0))</f>
        <v>0</v>
      </c>
    </row>
    <row r="134" spans="1:28" x14ac:dyDescent="0.75">
      <c r="A134">
        <v>133</v>
      </c>
      <c r="B134" t="s">
        <v>473</v>
      </c>
      <c r="C134" t="s">
        <v>474</v>
      </c>
      <c r="D134" t="s">
        <v>475</v>
      </c>
      <c r="E134" t="s">
        <v>26</v>
      </c>
      <c r="F134" t="s">
        <v>27</v>
      </c>
      <c r="G134" t="s">
        <v>267</v>
      </c>
      <c r="H134" t="s">
        <v>100</v>
      </c>
      <c r="I134" t="s">
        <v>210</v>
      </c>
      <c r="J134" t="s">
        <v>211</v>
      </c>
      <c r="K134" t="s">
        <v>32</v>
      </c>
      <c r="L134" s="2">
        <v>31836</v>
      </c>
      <c r="M134" s="2">
        <v>42793</v>
      </c>
      <c r="N134">
        <v>1</v>
      </c>
      <c r="O134">
        <v>2.6</v>
      </c>
      <c r="P134">
        <v>8.6999999999999993</v>
      </c>
      <c r="Q134" s="1">
        <v>0.38</v>
      </c>
      <c r="R134" t="s">
        <v>33</v>
      </c>
      <c r="S134" t="s">
        <v>33</v>
      </c>
      <c r="T134" t="s">
        <v>33</v>
      </c>
      <c r="U134" t="s">
        <v>212</v>
      </c>
      <c r="V134" t="s">
        <v>45</v>
      </c>
      <c r="W134">
        <v>1</v>
      </c>
      <c r="X134" s="5" t="e">
        <f>INDEX(name_mapping!B:B,MATCH(C134,name_mapping!A:A,0))</f>
        <v>#N/A</v>
      </c>
      <c r="Y134" s="5" t="str">
        <f t="shared" si="7"/>
        <v>ELDORO_7_UNIT 1</v>
      </c>
      <c r="Z134" s="5" t="str">
        <f t="shared" si="6"/>
        <v>CAISO_Small_Hydro</v>
      </c>
      <c r="AA134" s="5">
        <f t="shared" si="8"/>
        <v>8.6999999999999993</v>
      </c>
      <c r="AB134" s="5">
        <f>INDEX(relevant_resources!B:B,MATCH(Z134,relevant_resources!A:A,0))</f>
        <v>0</v>
      </c>
    </row>
    <row r="135" spans="1:28" x14ac:dyDescent="0.75">
      <c r="A135">
        <v>134</v>
      </c>
      <c r="B135" t="s">
        <v>476</v>
      </c>
      <c r="C135" t="s">
        <v>477</v>
      </c>
      <c r="D135" t="s">
        <v>478</v>
      </c>
      <c r="E135" t="s">
        <v>26</v>
      </c>
      <c r="F135" t="s">
        <v>27</v>
      </c>
      <c r="G135" t="s">
        <v>306</v>
      </c>
      <c r="H135" t="s">
        <v>307</v>
      </c>
      <c r="I135" t="s">
        <v>210</v>
      </c>
      <c r="J135" t="s">
        <v>211</v>
      </c>
      <c r="K135" t="s">
        <v>32</v>
      </c>
      <c r="L135" s="2">
        <v>32050</v>
      </c>
      <c r="M135" s="2">
        <v>43007</v>
      </c>
      <c r="N135">
        <v>1</v>
      </c>
      <c r="O135">
        <v>0.4</v>
      </c>
      <c r="P135">
        <v>0.2</v>
      </c>
      <c r="Q135" s="1">
        <v>0.06</v>
      </c>
      <c r="R135" t="s">
        <v>33</v>
      </c>
      <c r="S135" t="s">
        <v>33</v>
      </c>
      <c r="T135" t="s">
        <v>33</v>
      </c>
      <c r="U135" t="s">
        <v>212</v>
      </c>
      <c r="V135" t="s">
        <v>35</v>
      </c>
      <c r="W135">
        <v>1</v>
      </c>
      <c r="X135" s="5" t="e">
        <f>INDEX(name_mapping!B:B,MATCH(C135,name_mapping!A:A,0))</f>
        <v>#N/A</v>
      </c>
      <c r="Y135" s="5" t="str">
        <f t="shared" si="7"/>
        <v>FULTON_1_QF</v>
      </c>
      <c r="Z135" s="5" t="str">
        <f t="shared" si="6"/>
        <v>CAISO_Small_Hydro</v>
      </c>
      <c r="AA135" s="5">
        <f t="shared" si="8"/>
        <v>0.2</v>
      </c>
      <c r="AB135" s="5">
        <f>INDEX(relevant_resources!B:B,MATCH(Z135,relevant_resources!A:A,0))</f>
        <v>0</v>
      </c>
    </row>
    <row r="136" spans="1:28" x14ac:dyDescent="0.75">
      <c r="A136">
        <v>135</v>
      </c>
      <c r="B136" t="s">
        <v>479</v>
      </c>
      <c r="C136" t="s">
        <v>480</v>
      </c>
      <c r="D136" t="s">
        <v>227</v>
      </c>
      <c r="E136" t="s">
        <v>26</v>
      </c>
      <c r="F136" t="s">
        <v>27</v>
      </c>
      <c r="G136" t="s">
        <v>104</v>
      </c>
      <c r="H136" t="s">
        <v>105</v>
      </c>
      <c r="I136" t="s">
        <v>210</v>
      </c>
      <c r="J136" t="s">
        <v>211</v>
      </c>
      <c r="K136" t="s">
        <v>32</v>
      </c>
      <c r="L136" s="2">
        <v>32625</v>
      </c>
      <c r="M136" s="2">
        <v>43581</v>
      </c>
      <c r="N136">
        <v>1</v>
      </c>
      <c r="O136">
        <v>1</v>
      </c>
      <c r="P136">
        <v>1</v>
      </c>
      <c r="Q136" s="1">
        <v>0.12</v>
      </c>
      <c r="R136" t="s">
        <v>33</v>
      </c>
      <c r="S136" t="s">
        <v>33</v>
      </c>
      <c r="T136" t="s">
        <v>33</v>
      </c>
      <c r="U136" t="s">
        <v>212</v>
      </c>
      <c r="V136" t="s">
        <v>35</v>
      </c>
      <c r="W136">
        <v>1</v>
      </c>
      <c r="X136" s="5" t="e">
        <f>INDEX(name_mapping!B:B,MATCH(C136,name_mapping!A:A,0))</f>
        <v>#N/A</v>
      </c>
      <c r="Y136" s="5" t="str">
        <f t="shared" si="7"/>
        <v>TBLMTN_6_QF</v>
      </c>
      <c r="Z136" s="5" t="str">
        <f t="shared" si="6"/>
        <v>CAISO_Small_Hydro</v>
      </c>
      <c r="AA136" s="5">
        <f t="shared" si="8"/>
        <v>1</v>
      </c>
      <c r="AB136" s="5">
        <f>INDEX(relevant_resources!B:B,MATCH(Z136,relevant_resources!A:A,0))</f>
        <v>0</v>
      </c>
    </row>
    <row r="137" spans="1:28" x14ac:dyDescent="0.75">
      <c r="A137">
        <v>136</v>
      </c>
      <c r="B137" t="s">
        <v>481</v>
      </c>
      <c r="C137" t="s">
        <v>482</v>
      </c>
      <c r="D137" t="s">
        <v>483</v>
      </c>
      <c r="E137" t="s">
        <v>26</v>
      </c>
      <c r="F137" t="s">
        <v>27</v>
      </c>
      <c r="G137" t="s">
        <v>128</v>
      </c>
      <c r="H137" t="s">
        <v>78</v>
      </c>
      <c r="I137" t="s">
        <v>210</v>
      </c>
      <c r="J137" t="s">
        <v>211</v>
      </c>
      <c r="K137" t="s">
        <v>32</v>
      </c>
      <c r="L137" s="2">
        <v>31153</v>
      </c>
      <c r="M137" s="2">
        <v>42369</v>
      </c>
      <c r="N137">
        <v>0</v>
      </c>
      <c r="O137">
        <v>25</v>
      </c>
      <c r="P137">
        <v>80.099999999999994</v>
      </c>
      <c r="Q137" s="1">
        <v>0.37</v>
      </c>
      <c r="R137" t="s">
        <v>33</v>
      </c>
      <c r="S137" t="s">
        <v>33</v>
      </c>
      <c r="T137" t="s">
        <v>33</v>
      </c>
      <c r="U137" t="s">
        <v>212</v>
      </c>
      <c r="V137" t="s">
        <v>78</v>
      </c>
      <c r="W137">
        <v>1</v>
      </c>
      <c r="X137" s="5" t="e">
        <f>INDEX(name_mapping!B:B,MATCH(C137,name_mapping!A:A,0))</f>
        <v>#N/A</v>
      </c>
      <c r="Y137" s="5" t="str">
        <f t="shared" si="7"/>
        <v>FRIANT_6_UNITS</v>
      </c>
      <c r="Z137" s="5" t="str">
        <f t="shared" si="6"/>
        <v>CAISO_Small_Hydro</v>
      </c>
      <c r="AA137" s="5">
        <f t="shared" si="8"/>
        <v>80.099999999999994</v>
      </c>
      <c r="AB137" s="5">
        <f>INDEX(relevant_resources!B:B,MATCH(Z137,relevant_resources!A:A,0))</f>
        <v>0</v>
      </c>
    </row>
    <row r="138" spans="1:28" x14ac:dyDescent="0.75">
      <c r="A138">
        <v>137</v>
      </c>
      <c r="B138" t="s">
        <v>484</v>
      </c>
      <c r="C138" t="s">
        <v>485</v>
      </c>
      <c r="D138" t="s">
        <v>316</v>
      </c>
      <c r="E138" t="s">
        <v>26</v>
      </c>
      <c r="F138" t="s">
        <v>27</v>
      </c>
      <c r="G138" t="s">
        <v>223</v>
      </c>
      <c r="H138" t="s">
        <v>224</v>
      </c>
      <c r="I138" t="s">
        <v>210</v>
      </c>
      <c r="J138" t="s">
        <v>211</v>
      </c>
      <c r="K138" t="s">
        <v>32</v>
      </c>
      <c r="L138" s="2">
        <v>31014</v>
      </c>
      <c r="M138" s="2">
        <v>41970</v>
      </c>
      <c r="N138">
        <v>0</v>
      </c>
      <c r="O138">
        <v>0.6</v>
      </c>
      <c r="P138">
        <v>2</v>
      </c>
      <c r="Q138" s="1">
        <v>0.39</v>
      </c>
      <c r="R138" t="s">
        <v>33</v>
      </c>
      <c r="S138" t="s">
        <v>33</v>
      </c>
      <c r="T138" t="s">
        <v>33</v>
      </c>
      <c r="U138" t="s">
        <v>212</v>
      </c>
      <c r="V138" t="s">
        <v>35</v>
      </c>
      <c r="W138">
        <v>1</v>
      </c>
      <c r="X138" s="5" t="e">
        <f>INDEX(name_mapping!B:B,MATCH(C138,name_mapping!A:A,0))</f>
        <v>#N/A</v>
      </c>
      <c r="Y138" s="5" t="str">
        <f t="shared" si="7"/>
        <v>ALLGNY_6_HYDRO1</v>
      </c>
      <c r="Z138" s="5" t="str">
        <f t="shared" si="6"/>
        <v>CAISO_Small_Hydro</v>
      </c>
      <c r="AA138" s="5">
        <f t="shared" si="8"/>
        <v>2</v>
      </c>
      <c r="AB138" s="5">
        <f>INDEX(relevant_resources!B:B,MATCH(Z138,relevant_resources!A:A,0))</f>
        <v>0</v>
      </c>
    </row>
    <row r="139" spans="1:28" x14ac:dyDescent="0.75">
      <c r="A139">
        <v>138</v>
      </c>
      <c r="B139" t="s">
        <v>486</v>
      </c>
      <c r="C139" t="s">
        <v>487</v>
      </c>
      <c r="D139" t="s">
        <v>235</v>
      </c>
      <c r="E139" t="s">
        <v>26</v>
      </c>
      <c r="F139" t="s">
        <v>27</v>
      </c>
      <c r="G139" t="s">
        <v>420</v>
      </c>
      <c r="H139" t="s">
        <v>421</v>
      </c>
      <c r="I139" t="s">
        <v>210</v>
      </c>
      <c r="J139" t="s">
        <v>211</v>
      </c>
      <c r="K139" t="s">
        <v>32</v>
      </c>
      <c r="L139" s="2">
        <v>41000</v>
      </c>
      <c r="M139" s="2">
        <v>48304</v>
      </c>
      <c r="N139">
        <v>1</v>
      </c>
      <c r="O139">
        <v>0.5</v>
      </c>
      <c r="P139">
        <v>2.2999999999999998</v>
      </c>
      <c r="Q139" s="1">
        <v>0.57999999999999996</v>
      </c>
      <c r="R139" t="s">
        <v>33</v>
      </c>
      <c r="S139" t="s">
        <v>33</v>
      </c>
      <c r="T139" t="s">
        <v>33</v>
      </c>
      <c r="U139" t="s">
        <v>212</v>
      </c>
      <c r="V139" t="s">
        <v>35</v>
      </c>
      <c r="W139">
        <v>1</v>
      </c>
      <c r="X139" s="5" t="e">
        <f>INDEX(name_mapping!B:B,MATCH(C139,name_mapping!A:A,0))</f>
        <v>#N/A</v>
      </c>
      <c r="Y139" s="5" t="str">
        <f t="shared" si="7"/>
        <v>TESLA_1_QF</v>
      </c>
      <c r="Z139" s="5" t="str">
        <f t="shared" si="6"/>
        <v>CAISO_Small_Hydro</v>
      </c>
      <c r="AA139" s="5">
        <f t="shared" si="8"/>
        <v>2.2999999999999998</v>
      </c>
      <c r="AB139" s="5">
        <f>INDEX(relevant_resources!B:B,MATCH(Z139,relevant_resources!A:A,0))</f>
        <v>0</v>
      </c>
    </row>
    <row r="140" spans="1:28" x14ac:dyDescent="0.75">
      <c r="A140">
        <v>139</v>
      </c>
      <c r="B140" t="s">
        <v>488</v>
      </c>
      <c r="C140" t="s">
        <v>489</v>
      </c>
      <c r="D140" t="s">
        <v>490</v>
      </c>
      <c r="E140" t="s">
        <v>26</v>
      </c>
      <c r="F140" t="s">
        <v>27</v>
      </c>
      <c r="G140" t="s">
        <v>77</v>
      </c>
      <c r="H140" t="s">
        <v>78</v>
      </c>
      <c r="I140" t="s">
        <v>210</v>
      </c>
      <c r="J140" t="s">
        <v>211</v>
      </c>
      <c r="K140" t="s">
        <v>32</v>
      </c>
      <c r="L140" s="2">
        <v>32646</v>
      </c>
      <c r="M140" s="2">
        <v>43602</v>
      </c>
      <c r="N140">
        <v>1</v>
      </c>
      <c r="O140">
        <v>16</v>
      </c>
      <c r="P140">
        <v>34</v>
      </c>
      <c r="Q140" s="1">
        <v>0.24</v>
      </c>
      <c r="R140" t="s">
        <v>33</v>
      </c>
      <c r="S140" t="s">
        <v>33</v>
      </c>
      <c r="T140" t="s">
        <v>33</v>
      </c>
      <c r="U140" t="s">
        <v>212</v>
      </c>
      <c r="V140" t="s">
        <v>78</v>
      </c>
      <c r="W140">
        <v>1</v>
      </c>
      <c r="X140" s="5" t="e">
        <f>INDEX(name_mapping!B:B,MATCH(C140,name_mapping!A:A,0))</f>
        <v>#N/A</v>
      </c>
      <c r="Y140" s="5" t="str">
        <f t="shared" si="7"/>
        <v>RIOBRV_6_UNIT 1</v>
      </c>
      <c r="Z140" s="5" t="str">
        <f t="shared" si="6"/>
        <v>CAISO_Small_Hydro</v>
      </c>
      <c r="AA140" s="5">
        <f t="shared" si="8"/>
        <v>34</v>
      </c>
      <c r="AB140" s="5">
        <f>INDEX(relevant_resources!B:B,MATCH(Z140,relevant_resources!A:A,0))</f>
        <v>0</v>
      </c>
    </row>
    <row r="141" spans="1:28" x14ac:dyDescent="0.75">
      <c r="A141">
        <v>140</v>
      </c>
      <c r="B141" t="s">
        <v>491</v>
      </c>
      <c r="C141" t="s">
        <v>492</v>
      </c>
      <c r="D141" t="s">
        <v>493</v>
      </c>
      <c r="E141" t="s">
        <v>26</v>
      </c>
      <c r="F141" t="s">
        <v>27</v>
      </c>
      <c r="G141" t="s">
        <v>128</v>
      </c>
      <c r="H141" t="s">
        <v>78</v>
      </c>
      <c r="I141" t="s">
        <v>210</v>
      </c>
      <c r="J141" t="s">
        <v>211</v>
      </c>
      <c r="K141" t="s">
        <v>32</v>
      </c>
      <c r="L141" s="2">
        <v>33104</v>
      </c>
      <c r="M141" s="2">
        <v>44061</v>
      </c>
      <c r="N141">
        <v>1</v>
      </c>
      <c r="O141">
        <v>1</v>
      </c>
      <c r="P141">
        <v>1.4</v>
      </c>
      <c r="Q141" s="1">
        <v>0.16</v>
      </c>
      <c r="R141" t="s">
        <v>33</v>
      </c>
      <c r="S141" t="s">
        <v>33</v>
      </c>
      <c r="T141" t="s">
        <v>33</v>
      </c>
      <c r="U141" t="s">
        <v>212</v>
      </c>
      <c r="V141" t="s">
        <v>78</v>
      </c>
      <c r="W141">
        <v>1</v>
      </c>
      <c r="X141" s="5" t="e">
        <f>INDEX(name_mapping!B:B,MATCH(C141,name_mapping!A:A,0))</f>
        <v>#N/A</v>
      </c>
      <c r="Y141" s="5" t="str">
        <f t="shared" si="7"/>
        <v>MCCALL_1_QF</v>
      </c>
      <c r="Z141" s="5" t="str">
        <f t="shared" si="6"/>
        <v>CAISO_Small_Hydro</v>
      </c>
      <c r="AA141" s="5">
        <f t="shared" si="8"/>
        <v>1.4</v>
      </c>
      <c r="AB141" s="5">
        <f>INDEX(relevant_resources!B:B,MATCH(Z141,relevant_resources!A:A,0))</f>
        <v>0</v>
      </c>
    </row>
    <row r="142" spans="1:28" x14ac:dyDescent="0.75">
      <c r="A142">
        <v>141</v>
      </c>
      <c r="B142" t="s">
        <v>494</v>
      </c>
      <c r="C142" t="s">
        <v>495</v>
      </c>
      <c r="D142" t="s">
        <v>227</v>
      </c>
      <c r="E142" t="s">
        <v>26</v>
      </c>
      <c r="F142" t="s">
        <v>27</v>
      </c>
      <c r="G142" t="s">
        <v>241</v>
      </c>
      <c r="H142" t="s">
        <v>44</v>
      </c>
      <c r="I142" t="s">
        <v>210</v>
      </c>
      <c r="J142" t="s">
        <v>211</v>
      </c>
      <c r="K142" t="s">
        <v>32</v>
      </c>
      <c r="L142" s="2">
        <v>31554</v>
      </c>
      <c r="M142" s="2">
        <v>42511</v>
      </c>
      <c r="N142">
        <v>1</v>
      </c>
      <c r="O142">
        <v>1</v>
      </c>
      <c r="P142">
        <v>2.7</v>
      </c>
      <c r="Q142" s="1">
        <v>0.31</v>
      </c>
      <c r="R142" t="s">
        <v>33</v>
      </c>
      <c r="S142" t="s">
        <v>33</v>
      </c>
      <c r="T142" t="s">
        <v>33</v>
      </c>
      <c r="U142" t="s">
        <v>212</v>
      </c>
      <c r="V142" t="s">
        <v>45</v>
      </c>
      <c r="W142">
        <v>1</v>
      </c>
      <c r="X142" s="5" t="e">
        <f>INDEX(name_mapping!B:B,MATCH(C142,name_mapping!A:A,0))</f>
        <v>#N/A</v>
      </c>
      <c r="Y142" s="5" t="str">
        <f t="shared" si="7"/>
        <v>TBLMTN_6_QF</v>
      </c>
      <c r="Z142" s="5" t="str">
        <f t="shared" si="6"/>
        <v>CAISO_Small_Hydro</v>
      </c>
      <c r="AA142" s="5">
        <f t="shared" si="8"/>
        <v>2.7</v>
      </c>
      <c r="AB142" s="5">
        <f>INDEX(relevant_resources!B:B,MATCH(Z142,relevant_resources!A:A,0))</f>
        <v>0</v>
      </c>
    </row>
    <row r="143" spans="1:28" x14ac:dyDescent="0.75">
      <c r="A143">
        <v>142</v>
      </c>
      <c r="B143" t="s">
        <v>496</v>
      </c>
      <c r="C143" t="s">
        <v>497</v>
      </c>
      <c r="D143" t="s">
        <v>321</v>
      </c>
      <c r="E143" t="s">
        <v>26</v>
      </c>
      <c r="F143" t="s">
        <v>27</v>
      </c>
      <c r="G143" t="s">
        <v>179</v>
      </c>
      <c r="H143" t="s">
        <v>78</v>
      </c>
      <c r="I143" t="s">
        <v>210</v>
      </c>
      <c r="J143" t="s">
        <v>211</v>
      </c>
      <c r="K143" t="s">
        <v>32</v>
      </c>
      <c r="L143" s="2">
        <v>31513</v>
      </c>
      <c r="M143" s="2">
        <v>42470</v>
      </c>
      <c r="N143">
        <v>0</v>
      </c>
      <c r="O143">
        <v>0.6</v>
      </c>
      <c r="P143">
        <v>1.4</v>
      </c>
      <c r="Q143" s="1">
        <v>0.28999999999999998</v>
      </c>
      <c r="R143" t="s">
        <v>33</v>
      </c>
      <c r="S143" t="s">
        <v>33</v>
      </c>
      <c r="T143" t="s">
        <v>33</v>
      </c>
      <c r="U143" t="s">
        <v>212</v>
      </c>
      <c r="V143" t="s">
        <v>78</v>
      </c>
      <c r="W143">
        <v>1</v>
      </c>
      <c r="X143" s="5" t="e">
        <f>INDEX(name_mapping!B:B,MATCH(C143,name_mapping!A:A,0))</f>
        <v>#N/A</v>
      </c>
      <c r="Y143" s="5" t="str">
        <f t="shared" si="7"/>
        <v>STOREY_2_MDRCH2</v>
      </c>
      <c r="Z143" s="5" t="str">
        <f t="shared" si="6"/>
        <v>CAISO_Small_Hydro</v>
      </c>
      <c r="AA143" s="5">
        <f t="shared" si="8"/>
        <v>1.4</v>
      </c>
      <c r="AB143" s="5">
        <f>INDEX(relevant_resources!B:B,MATCH(Z143,relevant_resources!A:A,0))</f>
        <v>0</v>
      </c>
    </row>
    <row r="144" spans="1:28" x14ac:dyDescent="0.75">
      <c r="A144">
        <v>143</v>
      </c>
      <c r="B144" t="s">
        <v>498</v>
      </c>
      <c r="C144" t="s">
        <v>499</v>
      </c>
      <c r="D144" t="s">
        <v>327</v>
      </c>
      <c r="E144" t="s">
        <v>26</v>
      </c>
      <c r="F144" t="s">
        <v>27</v>
      </c>
      <c r="G144" t="s">
        <v>179</v>
      </c>
      <c r="H144" t="s">
        <v>78</v>
      </c>
      <c r="I144" t="s">
        <v>210</v>
      </c>
      <c r="J144" t="s">
        <v>211</v>
      </c>
      <c r="K144" t="s">
        <v>32</v>
      </c>
      <c r="L144" s="2">
        <v>31503</v>
      </c>
      <c r="M144" s="2">
        <v>42460</v>
      </c>
      <c r="N144">
        <v>0</v>
      </c>
      <c r="O144">
        <v>0.9</v>
      </c>
      <c r="P144">
        <v>1.7</v>
      </c>
      <c r="Q144" s="1">
        <v>0.21</v>
      </c>
      <c r="R144" t="s">
        <v>33</v>
      </c>
      <c r="S144" t="s">
        <v>33</v>
      </c>
      <c r="T144" t="s">
        <v>33</v>
      </c>
      <c r="U144" t="s">
        <v>212</v>
      </c>
      <c r="V144" t="s">
        <v>78</v>
      </c>
      <c r="W144">
        <v>1</v>
      </c>
      <c r="X144" s="5" t="e">
        <f>INDEX(name_mapping!B:B,MATCH(C144,name_mapping!A:A,0))</f>
        <v>#N/A</v>
      </c>
      <c r="Y144" s="5" t="str">
        <f t="shared" si="7"/>
        <v>STOREY_2_MDRCH4</v>
      </c>
      <c r="Z144" s="5" t="str">
        <f t="shared" si="6"/>
        <v>CAISO_Small_Hydro</v>
      </c>
      <c r="AA144" s="5">
        <f t="shared" si="8"/>
        <v>1.7</v>
      </c>
      <c r="AB144" s="5">
        <f>INDEX(relevant_resources!B:B,MATCH(Z144,relevant_resources!A:A,0))</f>
        <v>0</v>
      </c>
    </row>
    <row r="145" spans="1:28" x14ac:dyDescent="0.75">
      <c r="A145">
        <v>144</v>
      </c>
      <c r="B145" t="s">
        <v>500</v>
      </c>
      <c r="C145" t="s">
        <v>501</v>
      </c>
      <c r="D145" t="s">
        <v>330</v>
      </c>
      <c r="E145" t="s">
        <v>26</v>
      </c>
      <c r="F145" t="s">
        <v>27</v>
      </c>
      <c r="G145" t="s">
        <v>179</v>
      </c>
      <c r="H145" t="s">
        <v>78</v>
      </c>
      <c r="I145" t="s">
        <v>210</v>
      </c>
      <c r="J145" t="s">
        <v>211</v>
      </c>
      <c r="K145" t="s">
        <v>32</v>
      </c>
      <c r="L145" s="2">
        <v>31518</v>
      </c>
      <c r="M145" s="2">
        <v>42475</v>
      </c>
      <c r="N145">
        <v>0</v>
      </c>
      <c r="O145">
        <v>0.4</v>
      </c>
      <c r="P145">
        <v>0.7</v>
      </c>
      <c r="Q145" s="1">
        <v>0.19</v>
      </c>
      <c r="R145" t="s">
        <v>33</v>
      </c>
      <c r="S145" t="s">
        <v>33</v>
      </c>
      <c r="T145" t="s">
        <v>33</v>
      </c>
      <c r="U145" t="s">
        <v>212</v>
      </c>
      <c r="V145" t="s">
        <v>78</v>
      </c>
      <c r="W145">
        <v>1</v>
      </c>
      <c r="X145" s="5" t="e">
        <f>INDEX(name_mapping!B:B,MATCH(C145,name_mapping!A:A,0))</f>
        <v>#N/A</v>
      </c>
      <c r="Y145" s="5" t="str">
        <f t="shared" si="7"/>
        <v>STOREY_2_MDRCH3</v>
      </c>
      <c r="Z145" s="5" t="str">
        <f t="shared" si="6"/>
        <v>CAISO_Small_Hydro</v>
      </c>
      <c r="AA145" s="5">
        <f t="shared" si="8"/>
        <v>0.7</v>
      </c>
      <c r="AB145" s="5">
        <f>INDEX(relevant_resources!B:B,MATCH(Z145,relevant_resources!A:A,0))</f>
        <v>0</v>
      </c>
    </row>
    <row r="146" spans="1:28" x14ac:dyDescent="0.75">
      <c r="A146">
        <v>145</v>
      </c>
      <c r="B146" t="s">
        <v>502</v>
      </c>
      <c r="C146" t="s">
        <v>503</v>
      </c>
      <c r="D146" t="s">
        <v>324</v>
      </c>
      <c r="E146" t="s">
        <v>26</v>
      </c>
      <c r="F146" t="s">
        <v>27</v>
      </c>
      <c r="G146" t="s">
        <v>179</v>
      </c>
      <c r="H146" t="s">
        <v>78</v>
      </c>
      <c r="I146" t="s">
        <v>210</v>
      </c>
      <c r="J146" t="s">
        <v>211</v>
      </c>
      <c r="K146" t="s">
        <v>32</v>
      </c>
      <c r="L146" s="2">
        <v>31080</v>
      </c>
      <c r="M146" s="2">
        <v>42094</v>
      </c>
      <c r="N146">
        <v>0</v>
      </c>
      <c r="O146">
        <v>2</v>
      </c>
      <c r="P146">
        <v>4</v>
      </c>
      <c r="Q146" s="1">
        <v>0.23</v>
      </c>
      <c r="R146" t="s">
        <v>33</v>
      </c>
      <c r="S146" t="s">
        <v>33</v>
      </c>
      <c r="T146" t="s">
        <v>33</v>
      </c>
      <c r="U146" t="s">
        <v>212</v>
      </c>
      <c r="V146" t="s">
        <v>78</v>
      </c>
      <c r="W146">
        <v>1</v>
      </c>
      <c r="X146" s="5" t="e">
        <f>INDEX(name_mapping!B:B,MATCH(C146,name_mapping!A:A,0))</f>
        <v>#N/A</v>
      </c>
      <c r="Y146" s="5" t="str">
        <f t="shared" si="7"/>
        <v>STOREY_7_MDRCHW</v>
      </c>
      <c r="Z146" s="5" t="str">
        <f t="shared" si="6"/>
        <v>CAISO_Small_Hydro</v>
      </c>
      <c r="AA146" s="5">
        <f t="shared" si="8"/>
        <v>4</v>
      </c>
      <c r="AB146" s="5">
        <f>INDEX(relevant_resources!B:B,MATCH(Z146,relevant_resources!A:A,0))</f>
        <v>0</v>
      </c>
    </row>
    <row r="147" spans="1:28" x14ac:dyDescent="0.75">
      <c r="A147">
        <v>146</v>
      </c>
      <c r="B147" t="s">
        <v>504</v>
      </c>
      <c r="C147" t="s">
        <v>505</v>
      </c>
      <c r="D147" t="s">
        <v>506</v>
      </c>
      <c r="E147" t="s">
        <v>26</v>
      </c>
      <c r="F147" t="s">
        <v>27</v>
      </c>
      <c r="G147" t="s">
        <v>99</v>
      </c>
      <c r="H147" t="s">
        <v>100</v>
      </c>
      <c r="I147" t="s">
        <v>210</v>
      </c>
      <c r="J147" t="s">
        <v>211</v>
      </c>
      <c r="K147" t="s">
        <v>32</v>
      </c>
      <c r="L147" s="2">
        <v>31464</v>
      </c>
      <c r="M147" s="2">
        <v>42420</v>
      </c>
      <c r="N147">
        <v>0</v>
      </c>
      <c r="O147">
        <v>1</v>
      </c>
      <c r="P147">
        <v>3.9</v>
      </c>
      <c r="Q147" s="1">
        <v>0.44</v>
      </c>
      <c r="R147" t="s">
        <v>33</v>
      </c>
      <c r="S147" t="s">
        <v>33</v>
      </c>
      <c r="T147" t="s">
        <v>33</v>
      </c>
      <c r="U147" t="s">
        <v>212</v>
      </c>
      <c r="V147" t="s">
        <v>45</v>
      </c>
      <c r="W147">
        <v>1</v>
      </c>
      <c r="X147" s="5" t="e">
        <f>INDEX(name_mapping!B:B,MATCH(C147,name_mapping!A:A,0))</f>
        <v>#N/A</v>
      </c>
      <c r="Y147" s="5" t="str">
        <f t="shared" si="7"/>
        <v>CLOVER_2_UNIT</v>
      </c>
      <c r="Z147" s="5" t="str">
        <f t="shared" si="6"/>
        <v>CAISO_Small_Hydro</v>
      </c>
      <c r="AA147" s="5">
        <f t="shared" si="8"/>
        <v>3.9</v>
      </c>
      <c r="AB147" s="5">
        <f>INDEX(relevant_resources!B:B,MATCH(Z147,relevant_resources!A:A,0))</f>
        <v>0</v>
      </c>
    </row>
    <row r="148" spans="1:28" x14ac:dyDescent="0.75">
      <c r="A148">
        <v>147</v>
      </c>
      <c r="B148" t="s">
        <v>507</v>
      </c>
      <c r="C148" t="s">
        <v>508</v>
      </c>
      <c r="D148" t="s">
        <v>509</v>
      </c>
      <c r="E148" t="s">
        <v>26</v>
      </c>
      <c r="F148" t="s">
        <v>27</v>
      </c>
      <c r="G148" t="s">
        <v>99</v>
      </c>
      <c r="H148" t="s">
        <v>100</v>
      </c>
      <c r="I148" t="s">
        <v>210</v>
      </c>
      <c r="J148" t="s">
        <v>211</v>
      </c>
      <c r="K148" t="s">
        <v>32</v>
      </c>
      <c r="L148" s="2">
        <v>31830</v>
      </c>
      <c r="M148" s="2">
        <v>42787</v>
      </c>
      <c r="N148">
        <v>1</v>
      </c>
      <c r="O148">
        <v>2</v>
      </c>
      <c r="P148">
        <v>11.1</v>
      </c>
      <c r="Q148" s="1">
        <v>0.63</v>
      </c>
      <c r="R148" t="s">
        <v>33</v>
      </c>
      <c r="S148" t="s">
        <v>33</v>
      </c>
      <c r="T148" t="s">
        <v>33</v>
      </c>
      <c r="U148" t="s">
        <v>212</v>
      </c>
      <c r="V148" t="s">
        <v>45</v>
      </c>
      <c r="W148">
        <v>1</v>
      </c>
      <c r="X148" s="5" t="e">
        <f>INDEX(name_mapping!B:B,MATCH(C148,name_mapping!A:A,0))</f>
        <v>#N/A</v>
      </c>
      <c r="Y148" s="5" t="str">
        <f t="shared" si="7"/>
        <v>HATLOS_6_QFUNTS</v>
      </c>
      <c r="Z148" s="5" t="str">
        <f t="shared" si="6"/>
        <v>CAISO_Small_Hydro</v>
      </c>
      <c r="AA148" s="5">
        <f t="shared" si="8"/>
        <v>11.1</v>
      </c>
      <c r="AB148" s="5">
        <f>INDEX(relevant_resources!B:B,MATCH(Z148,relevant_resources!A:A,0))</f>
        <v>0</v>
      </c>
    </row>
    <row r="149" spans="1:28" x14ac:dyDescent="0.75">
      <c r="A149">
        <v>148</v>
      </c>
      <c r="B149" t="s">
        <v>510</v>
      </c>
      <c r="C149" t="s">
        <v>511</v>
      </c>
      <c r="D149" t="s">
        <v>512</v>
      </c>
      <c r="E149" t="s">
        <v>26</v>
      </c>
      <c r="F149" t="s">
        <v>27</v>
      </c>
      <c r="G149" t="s">
        <v>99</v>
      </c>
      <c r="H149" t="s">
        <v>100</v>
      </c>
      <c r="I149" t="s">
        <v>210</v>
      </c>
      <c r="J149" t="s">
        <v>211</v>
      </c>
      <c r="K149" t="s">
        <v>32</v>
      </c>
      <c r="L149" s="2">
        <v>31782</v>
      </c>
      <c r="M149" s="2">
        <v>42739</v>
      </c>
      <c r="N149">
        <v>1</v>
      </c>
      <c r="O149">
        <v>7</v>
      </c>
      <c r="P149">
        <v>17.7</v>
      </c>
      <c r="Q149" s="1">
        <v>0.28999999999999998</v>
      </c>
      <c r="R149" t="s">
        <v>33</v>
      </c>
      <c r="S149" t="s">
        <v>33</v>
      </c>
      <c r="T149" t="s">
        <v>33</v>
      </c>
      <c r="U149" t="s">
        <v>212</v>
      </c>
      <c r="V149" t="s">
        <v>45</v>
      </c>
      <c r="W149">
        <v>1</v>
      </c>
      <c r="X149" s="5" t="e">
        <f>INDEX(name_mapping!B:B,MATCH(C149,name_mapping!A:A,0))</f>
        <v>#N/A</v>
      </c>
      <c r="Y149" s="5" t="str">
        <f t="shared" si="7"/>
        <v>COVERD_2_QFUNTS</v>
      </c>
      <c r="Z149" s="5" t="str">
        <f t="shared" si="6"/>
        <v>CAISO_Small_Hydro</v>
      </c>
      <c r="AA149" s="5">
        <f t="shared" si="8"/>
        <v>17.7</v>
      </c>
      <c r="AB149" s="5">
        <f>INDEX(relevant_resources!B:B,MATCH(Z149,relevant_resources!A:A,0))</f>
        <v>0</v>
      </c>
    </row>
    <row r="150" spans="1:28" x14ac:dyDescent="0.75">
      <c r="A150">
        <v>149</v>
      </c>
      <c r="B150" t="s">
        <v>513</v>
      </c>
      <c r="C150" t="s">
        <v>514</v>
      </c>
      <c r="D150" t="s">
        <v>512</v>
      </c>
      <c r="E150" t="s">
        <v>26</v>
      </c>
      <c r="F150" t="s">
        <v>27</v>
      </c>
      <c r="G150" t="s">
        <v>99</v>
      </c>
      <c r="H150" t="s">
        <v>100</v>
      </c>
      <c r="I150" t="s">
        <v>210</v>
      </c>
      <c r="J150" t="s">
        <v>211</v>
      </c>
      <c r="K150" t="s">
        <v>32</v>
      </c>
      <c r="L150" s="2">
        <v>31751</v>
      </c>
      <c r="M150" s="2">
        <v>42708</v>
      </c>
      <c r="N150">
        <v>1</v>
      </c>
      <c r="O150">
        <v>2</v>
      </c>
      <c r="P150">
        <v>6</v>
      </c>
      <c r="Q150" s="1">
        <v>0.34</v>
      </c>
      <c r="R150" t="s">
        <v>33</v>
      </c>
      <c r="S150" t="s">
        <v>33</v>
      </c>
      <c r="T150" t="s">
        <v>33</v>
      </c>
      <c r="U150" t="s">
        <v>212</v>
      </c>
      <c r="V150" t="s">
        <v>45</v>
      </c>
      <c r="W150">
        <v>1</v>
      </c>
      <c r="X150" s="5" t="e">
        <f>INDEX(name_mapping!B:B,MATCH(C150,name_mapping!A:A,0))</f>
        <v>#N/A</v>
      </c>
      <c r="Y150" s="5" t="str">
        <f t="shared" si="7"/>
        <v>COVERD_2_QFUNTS</v>
      </c>
      <c r="Z150" s="5" t="str">
        <f t="shared" si="6"/>
        <v>CAISO_Small_Hydro</v>
      </c>
      <c r="AA150" s="5">
        <f t="shared" si="8"/>
        <v>6</v>
      </c>
      <c r="AB150" s="5">
        <f>INDEX(relevant_resources!B:B,MATCH(Z150,relevant_resources!A:A,0))</f>
        <v>0</v>
      </c>
    </row>
    <row r="151" spans="1:28" x14ac:dyDescent="0.75">
      <c r="A151">
        <v>150</v>
      </c>
      <c r="B151" t="s">
        <v>515</v>
      </c>
      <c r="C151" t="s">
        <v>516</v>
      </c>
      <c r="D151" t="s">
        <v>517</v>
      </c>
      <c r="E151" t="s">
        <v>26</v>
      </c>
      <c r="F151" t="s">
        <v>27</v>
      </c>
      <c r="G151" t="s">
        <v>99</v>
      </c>
      <c r="H151" t="s">
        <v>100</v>
      </c>
      <c r="I151" t="s">
        <v>210</v>
      </c>
      <c r="J151" t="s">
        <v>211</v>
      </c>
      <c r="K151" t="s">
        <v>32</v>
      </c>
      <c r="L151" s="2">
        <v>32004</v>
      </c>
      <c r="M151" s="2">
        <v>42961</v>
      </c>
      <c r="N151">
        <v>1</v>
      </c>
      <c r="O151">
        <v>0.6</v>
      </c>
      <c r="P151">
        <v>2.1</v>
      </c>
      <c r="Q151" s="1">
        <v>0.41</v>
      </c>
      <c r="R151" t="s">
        <v>33</v>
      </c>
      <c r="S151" t="s">
        <v>33</v>
      </c>
      <c r="T151" t="s">
        <v>33</v>
      </c>
      <c r="U151" t="s">
        <v>212</v>
      </c>
      <c r="V151" t="s">
        <v>45</v>
      </c>
      <c r="W151">
        <v>1</v>
      </c>
      <c r="X151" s="5" t="e">
        <f>INDEX(name_mapping!B:B,MATCH(C151,name_mapping!A:A,0))</f>
        <v>#N/A</v>
      </c>
      <c r="Y151" s="5" t="str">
        <f t="shared" si="7"/>
        <v>PIT5_7_QFUNTS</v>
      </c>
      <c r="Z151" s="5" t="str">
        <f t="shared" si="6"/>
        <v>CAISO_Small_Hydro</v>
      </c>
      <c r="AA151" s="5">
        <f t="shared" si="8"/>
        <v>2.1</v>
      </c>
      <c r="AB151" s="5">
        <f>INDEX(relevant_resources!B:B,MATCH(Z151,relevant_resources!A:A,0))</f>
        <v>0</v>
      </c>
    </row>
    <row r="152" spans="1:28" x14ac:dyDescent="0.75">
      <c r="A152">
        <v>151</v>
      </c>
      <c r="B152" t="s">
        <v>518</v>
      </c>
      <c r="C152" t="s">
        <v>519</v>
      </c>
      <c r="D152" t="s">
        <v>520</v>
      </c>
      <c r="E152" t="s">
        <v>26</v>
      </c>
      <c r="F152" t="s">
        <v>27</v>
      </c>
      <c r="G152" t="s">
        <v>93</v>
      </c>
      <c r="H152" t="s">
        <v>94</v>
      </c>
      <c r="I152" t="s">
        <v>210</v>
      </c>
      <c r="J152" t="s">
        <v>211</v>
      </c>
      <c r="K152" t="s">
        <v>32</v>
      </c>
      <c r="L152" s="2">
        <v>32196</v>
      </c>
      <c r="M152" s="2">
        <v>42004</v>
      </c>
      <c r="N152">
        <v>1</v>
      </c>
      <c r="O152">
        <v>1</v>
      </c>
      <c r="P152">
        <v>1.9</v>
      </c>
      <c r="Q152" s="1">
        <v>0.21</v>
      </c>
      <c r="R152" t="s">
        <v>33</v>
      </c>
      <c r="S152" t="s">
        <v>33</v>
      </c>
      <c r="T152" t="s">
        <v>33</v>
      </c>
      <c r="U152" t="s">
        <v>212</v>
      </c>
      <c r="V152" t="s">
        <v>35</v>
      </c>
      <c r="W152">
        <v>1</v>
      </c>
      <c r="X152" s="5" t="e">
        <f>INDEX(name_mapping!B:B,MATCH(C152,name_mapping!A:A,0))</f>
        <v>#N/A</v>
      </c>
      <c r="Y152" s="5" t="str">
        <f t="shared" si="7"/>
        <v>LOWGAP_1_SUPHR</v>
      </c>
      <c r="Z152" s="5" t="str">
        <f t="shared" si="6"/>
        <v>CAISO_Small_Hydro</v>
      </c>
      <c r="AA152" s="5">
        <f t="shared" si="8"/>
        <v>1.9</v>
      </c>
      <c r="AB152" s="5">
        <f>INDEX(relevant_resources!B:B,MATCH(Z152,relevant_resources!A:A,0))</f>
        <v>0</v>
      </c>
    </row>
    <row r="153" spans="1:28" x14ac:dyDescent="0.75">
      <c r="A153">
        <v>152</v>
      </c>
      <c r="B153" t="s">
        <v>521</v>
      </c>
      <c r="C153" t="s">
        <v>522</v>
      </c>
      <c r="D153" t="s">
        <v>517</v>
      </c>
      <c r="E153" t="s">
        <v>26</v>
      </c>
      <c r="F153" t="s">
        <v>27</v>
      </c>
      <c r="G153" t="s">
        <v>99</v>
      </c>
      <c r="H153" t="s">
        <v>100</v>
      </c>
      <c r="I153" t="s">
        <v>210</v>
      </c>
      <c r="J153" t="s">
        <v>211</v>
      </c>
      <c r="K153" t="s">
        <v>32</v>
      </c>
      <c r="L153" s="2">
        <v>32496</v>
      </c>
      <c r="M153" s="2">
        <v>43452</v>
      </c>
      <c r="N153">
        <v>1</v>
      </c>
      <c r="O153">
        <v>1.1000000000000001</v>
      </c>
      <c r="P153">
        <v>2.9</v>
      </c>
      <c r="Q153" s="1">
        <v>0.3</v>
      </c>
      <c r="R153" t="s">
        <v>33</v>
      </c>
      <c r="S153" t="s">
        <v>33</v>
      </c>
      <c r="T153" t="s">
        <v>33</v>
      </c>
      <c r="U153" t="s">
        <v>212</v>
      </c>
      <c r="V153" t="s">
        <v>45</v>
      </c>
      <c r="W153">
        <v>1</v>
      </c>
      <c r="X153" s="5" t="e">
        <f>INDEX(name_mapping!B:B,MATCH(C153,name_mapping!A:A,0))</f>
        <v>#N/A</v>
      </c>
      <c r="Y153" s="5" t="str">
        <f t="shared" si="7"/>
        <v>PIT5_7_QFUNTS</v>
      </c>
      <c r="Z153" s="5" t="str">
        <f t="shared" si="6"/>
        <v>CAISO_Small_Hydro</v>
      </c>
      <c r="AA153" s="5">
        <f t="shared" si="8"/>
        <v>2.9</v>
      </c>
      <c r="AB153" s="5">
        <f>INDEX(relevant_resources!B:B,MATCH(Z153,relevant_resources!A:A,0))</f>
        <v>0</v>
      </c>
    </row>
    <row r="154" spans="1:28" x14ac:dyDescent="0.75">
      <c r="A154">
        <v>153</v>
      </c>
      <c r="B154" t="s">
        <v>523</v>
      </c>
      <c r="C154" t="s">
        <v>524</v>
      </c>
      <c r="D154" t="s">
        <v>525</v>
      </c>
      <c r="E154" t="s">
        <v>26</v>
      </c>
      <c r="F154" t="s">
        <v>27</v>
      </c>
      <c r="G154" t="s">
        <v>161</v>
      </c>
      <c r="H154" t="s">
        <v>526</v>
      </c>
      <c r="I154" t="s">
        <v>210</v>
      </c>
      <c r="J154" t="s">
        <v>211</v>
      </c>
      <c r="K154" t="s">
        <v>32</v>
      </c>
      <c r="L154" s="2">
        <v>41456</v>
      </c>
      <c r="M154" s="2">
        <v>48760</v>
      </c>
      <c r="N154">
        <v>1</v>
      </c>
      <c r="O154">
        <v>42.6</v>
      </c>
      <c r="P154">
        <v>188.4</v>
      </c>
      <c r="Q154" s="1">
        <v>0.5</v>
      </c>
      <c r="R154" t="s">
        <v>33</v>
      </c>
      <c r="S154" t="s">
        <v>33</v>
      </c>
      <c r="T154" t="s">
        <v>33</v>
      </c>
      <c r="U154" t="s">
        <v>212</v>
      </c>
      <c r="V154" t="s">
        <v>164</v>
      </c>
      <c r="W154">
        <v>1</v>
      </c>
      <c r="X154" s="5" t="e">
        <f>INDEX(name_mapping!B:B,MATCH(C154,name_mapping!A:A,0))</f>
        <v>#N/A</v>
      </c>
      <c r="Y154" s="5" t="str">
        <f t="shared" si="7"/>
        <v>DUTCH2_7_UNIT 1</v>
      </c>
      <c r="Z154" s="5" t="str">
        <f t="shared" si="6"/>
        <v>CAISO_Small_Hydro</v>
      </c>
      <c r="AA154" s="5">
        <f t="shared" si="8"/>
        <v>188.4</v>
      </c>
      <c r="AB154" s="5">
        <f>INDEX(relevant_resources!B:B,MATCH(Z154,relevant_resources!A:A,0))</f>
        <v>0</v>
      </c>
    </row>
    <row r="155" spans="1:28" x14ac:dyDescent="0.75">
      <c r="A155">
        <v>154</v>
      </c>
      <c r="B155" t="s">
        <v>527</v>
      </c>
      <c r="C155" t="s">
        <v>528</v>
      </c>
      <c r="D155" t="s">
        <v>529</v>
      </c>
      <c r="E155" t="s">
        <v>26</v>
      </c>
      <c r="F155" t="s">
        <v>27</v>
      </c>
      <c r="G155" t="s">
        <v>99</v>
      </c>
      <c r="H155" t="s">
        <v>139</v>
      </c>
      <c r="I155" t="s">
        <v>210</v>
      </c>
      <c r="J155" t="s">
        <v>211</v>
      </c>
      <c r="K155" t="s">
        <v>32</v>
      </c>
      <c r="L155" s="2">
        <v>32876</v>
      </c>
      <c r="M155" s="2">
        <v>43832</v>
      </c>
      <c r="N155">
        <v>1</v>
      </c>
      <c r="O155">
        <v>5</v>
      </c>
      <c r="P155">
        <v>8.8000000000000007</v>
      </c>
      <c r="Q155" s="1">
        <v>0.2</v>
      </c>
      <c r="R155" t="s">
        <v>33</v>
      </c>
      <c r="S155" t="s">
        <v>33</v>
      </c>
      <c r="T155" t="s">
        <v>33</v>
      </c>
      <c r="U155" t="s">
        <v>212</v>
      </c>
      <c r="V155" t="s">
        <v>45</v>
      </c>
      <c r="W155">
        <v>1</v>
      </c>
      <c r="X155" s="5" t="e">
        <f>INDEX(name_mapping!B:B,MATCH(C155,name_mapping!A:A,0))</f>
        <v>#N/A</v>
      </c>
      <c r="Y155" s="5" t="str">
        <f t="shared" si="7"/>
        <v>OLSEN_2_UNIT</v>
      </c>
      <c r="Z155" s="5" t="str">
        <f t="shared" si="6"/>
        <v>CAISO_Small_Hydro</v>
      </c>
      <c r="AA155" s="5">
        <f t="shared" si="8"/>
        <v>8.8000000000000007</v>
      </c>
      <c r="AB155" s="5">
        <f>INDEX(relevant_resources!B:B,MATCH(Z155,relevant_resources!A:A,0))</f>
        <v>0</v>
      </c>
    </row>
    <row r="156" spans="1:28" x14ac:dyDescent="0.75">
      <c r="A156">
        <v>155</v>
      </c>
      <c r="B156" t="s">
        <v>530</v>
      </c>
      <c r="C156" t="s">
        <v>531</v>
      </c>
      <c r="D156" t="s">
        <v>493</v>
      </c>
      <c r="E156" t="s">
        <v>26</v>
      </c>
      <c r="F156" t="s">
        <v>27</v>
      </c>
      <c r="G156" t="s">
        <v>128</v>
      </c>
      <c r="H156" t="s">
        <v>78</v>
      </c>
      <c r="I156" t="s">
        <v>210</v>
      </c>
      <c r="J156" t="s">
        <v>211</v>
      </c>
      <c r="K156" t="s">
        <v>32</v>
      </c>
      <c r="L156" s="2">
        <v>33108</v>
      </c>
      <c r="M156" s="2">
        <v>44065</v>
      </c>
      <c r="N156">
        <v>1</v>
      </c>
      <c r="O156">
        <v>0.5</v>
      </c>
      <c r="P156">
        <v>3.4</v>
      </c>
      <c r="Q156" s="1">
        <v>0.86</v>
      </c>
      <c r="R156" t="s">
        <v>33</v>
      </c>
      <c r="S156" t="s">
        <v>33</v>
      </c>
      <c r="T156" t="s">
        <v>33</v>
      </c>
      <c r="U156" t="s">
        <v>212</v>
      </c>
      <c r="V156" t="s">
        <v>78</v>
      </c>
      <c r="W156">
        <v>1</v>
      </c>
      <c r="X156" s="5" t="e">
        <f>INDEX(name_mapping!B:B,MATCH(C156,name_mapping!A:A,0))</f>
        <v>#N/A</v>
      </c>
      <c r="Y156" s="5" t="str">
        <f t="shared" si="7"/>
        <v>MCCALL_1_QF</v>
      </c>
      <c r="Z156" s="5" t="str">
        <f t="shared" si="6"/>
        <v>CAISO_Small_Hydro</v>
      </c>
      <c r="AA156" s="5">
        <f t="shared" si="8"/>
        <v>3.4</v>
      </c>
      <c r="AB156" s="5">
        <f>INDEX(relevant_resources!B:B,MATCH(Z156,relevant_resources!A:A,0))</f>
        <v>0</v>
      </c>
    </row>
    <row r="157" spans="1:28" x14ac:dyDescent="0.75">
      <c r="A157">
        <v>156</v>
      </c>
      <c r="B157" t="s">
        <v>532</v>
      </c>
      <c r="C157" t="s">
        <v>533</v>
      </c>
      <c r="D157" t="s">
        <v>534</v>
      </c>
      <c r="E157" t="s">
        <v>26</v>
      </c>
      <c r="F157" t="s">
        <v>27</v>
      </c>
      <c r="G157" t="s">
        <v>161</v>
      </c>
      <c r="H157" t="s">
        <v>526</v>
      </c>
      <c r="I157" t="s">
        <v>210</v>
      </c>
      <c r="J157" t="s">
        <v>211</v>
      </c>
      <c r="K157" t="s">
        <v>32</v>
      </c>
      <c r="L157" s="2">
        <v>41395</v>
      </c>
      <c r="M157" s="2">
        <v>43100</v>
      </c>
      <c r="N157">
        <v>1</v>
      </c>
      <c r="O157">
        <v>24.6</v>
      </c>
      <c r="P157">
        <v>93</v>
      </c>
      <c r="Q157" s="1">
        <v>0.43</v>
      </c>
      <c r="R157" t="s">
        <v>33</v>
      </c>
      <c r="S157" t="s">
        <v>33</v>
      </c>
      <c r="T157" t="s">
        <v>33</v>
      </c>
      <c r="U157" t="s">
        <v>212</v>
      </c>
      <c r="V157" t="s">
        <v>164</v>
      </c>
      <c r="W157">
        <v>1</v>
      </c>
      <c r="X157" s="5" t="e">
        <f>INDEX(name_mapping!B:B,MATCH(C157,name_mapping!A:A,0))</f>
        <v>#N/A</v>
      </c>
      <c r="Y157" s="5" t="str">
        <f t="shared" si="7"/>
        <v>FMEADO_7_UNIT</v>
      </c>
      <c r="Z157" s="5" t="str">
        <f t="shared" si="6"/>
        <v>CAISO_Small_Hydro</v>
      </c>
      <c r="AA157" s="5">
        <f t="shared" si="8"/>
        <v>93</v>
      </c>
      <c r="AB157" s="5">
        <f>INDEX(relevant_resources!B:B,MATCH(Z157,relevant_resources!A:A,0))</f>
        <v>0</v>
      </c>
    </row>
    <row r="158" spans="1:28" x14ac:dyDescent="0.75">
      <c r="A158">
        <v>157</v>
      </c>
      <c r="B158" t="s">
        <v>535</v>
      </c>
      <c r="C158" t="s">
        <v>536</v>
      </c>
      <c r="D158" t="s">
        <v>464</v>
      </c>
      <c r="E158" t="s">
        <v>26</v>
      </c>
      <c r="F158" t="s">
        <v>27</v>
      </c>
      <c r="G158" t="s">
        <v>267</v>
      </c>
      <c r="H158" t="s">
        <v>268</v>
      </c>
      <c r="I158" t="s">
        <v>210</v>
      </c>
      <c r="J158" t="s">
        <v>211</v>
      </c>
      <c r="K158" t="s">
        <v>32</v>
      </c>
      <c r="L158" s="2">
        <v>31526</v>
      </c>
      <c r="M158" s="2">
        <v>42483</v>
      </c>
      <c r="N158">
        <v>0</v>
      </c>
      <c r="O158">
        <v>3</v>
      </c>
      <c r="P158">
        <v>2.7</v>
      </c>
      <c r="Q158" s="1">
        <v>0.1</v>
      </c>
      <c r="R158" t="s">
        <v>33</v>
      </c>
      <c r="S158" t="s">
        <v>33</v>
      </c>
      <c r="T158" t="s">
        <v>33</v>
      </c>
      <c r="U158" t="s">
        <v>212</v>
      </c>
      <c r="V158" t="s">
        <v>35</v>
      </c>
      <c r="W158">
        <v>1</v>
      </c>
      <c r="X158" s="5" t="e">
        <f>INDEX(name_mapping!B:B,MATCH(C158,name_mapping!A:A,0))</f>
        <v>#N/A</v>
      </c>
      <c r="Y158" s="5" t="str">
        <f t="shared" si="7"/>
        <v>PLACVL_1_RCKCRE</v>
      </c>
      <c r="Z158" s="5" t="str">
        <f t="shared" si="6"/>
        <v>CAISO_Small_Hydro</v>
      </c>
      <c r="AA158" s="5">
        <f t="shared" si="8"/>
        <v>2.7</v>
      </c>
      <c r="AB158" s="5">
        <f>INDEX(relevant_resources!B:B,MATCH(Z158,relevant_resources!A:A,0))</f>
        <v>0</v>
      </c>
    </row>
    <row r="159" spans="1:28" x14ac:dyDescent="0.75">
      <c r="A159">
        <v>158</v>
      </c>
      <c r="B159" t="s">
        <v>537</v>
      </c>
      <c r="C159" t="s">
        <v>538</v>
      </c>
      <c r="D159" t="s">
        <v>539</v>
      </c>
      <c r="E159" t="s">
        <v>26</v>
      </c>
      <c r="F159" t="s">
        <v>27</v>
      </c>
      <c r="G159" t="s">
        <v>50</v>
      </c>
      <c r="H159" t="s">
        <v>51</v>
      </c>
      <c r="I159" t="s">
        <v>210</v>
      </c>
      <c r="J159" t="s">
        <v>211</v>
      </c>
      <c r="K159" t="s">
        <v>32</v>
      </c>
      <c r="L159" s="2">
        <v>32478</v>
      </c>
      <c r="M159" s="2">
        <v>43434</v>
      </c>
      <c r="N159">
        <v>1</v>
      </c>
      <c r="O159">
        <v>0.8</v>
      </c>
      <c r="P159">
        <v>0.8</v>
      </c>
      <c r="Q159" s="1">
        <v>0.11</v>
      </c>
      <c r="R159" t="s">
        <v>33</v>
      </c>
      <c r="S159" t="s">
        <v>33</v>
      </c>
      <c r="T159" t="s">
        <v>33</v>
      </c>
      <c r="U159" t="s">
        <v>212</v>
      </c>
      <c r="V159" t="s">
        <v>35</v>
      </c>
      <c r="W159">
        <v>1</v>
      </c>
      <c r="X159" s="5" t="e">
        <f>INDEX(name_mapping!B:B,MATCH(C159,name_mapping!A:A,0))</f>
        <v>#N/A</v>
      </c>
      <c r="Y159" s="5" t="str">
        <f t="shared" si="7"/>
        <v>METCLF_1_QF</v>
      </c>
      <c r="Z159" s="5" t="str">
        <f t="shared" si="6"/>
        <v>CAISO_Small_Hydro</v>
      </c>
      <c r="AA159" s="5">
        <f t="shared" si="8"/>
        <v>0.8</v>
      </c>
      <c r="AB159" s="5">
        <f>INDEX(relevant_resources!B:B,MATCH(Z159,relevant_resources!A:A,0))</f>
        <v>0</v>
      </c>
    </row>
    <row r="160" spans="1:28" x14ac:dyDescent="0.75">
      <c r="A160">
        <v>159</v>
      </c>
      <c r="B160" t="s">
        <v>540</v>
      </c>
      <c r="C160" t="s">
        <v>541</v>
      </c>
      <c r="E160" t="s">
        <v>26</v>
      </c>
      <c r="F160" t="s">
        <v>27</v>
      </c>
      <c r="G160" t="s">
        <v>274</v>
      </c>
      <c r="H160" t="s">
        <v>217</v>
      </c>
      <c r="I160" t="s">
        <v>210</v>
      </c>
      <c r="J160" t="s">
        <v>211</v>
      </c>
      <c r="K160" t="s">
        <v>32</v>
      </c>
      <c r="L160" s="2">
        <v>30690</v>
      </c>
      <c r="M160" s="2">
        <v>42110</v>
      </c>
      <c r="N160">
        <v>0</v>
      </c>
      <c r="O160">
        <v>0.3</v>
      </c>
      <c r="P160">
        <v>1.2</v>
      </c>
      <c r="Q160" s="1">
        <v>0.44</v>
      </c>
      <c r="R160" t="s">
        <v>33</v>
      </c>
      <c r="S160" t="s">
        <v>33</v>
      </c>
      <c r="T160" t="s">
        <v>33</v>
      </c>
      <c r="U160" t="s">
        <v>212</v>
      </c>
      <c r="V160" t="s">
        <v>35</v>
      </c>
      <c r="W160">
        <v>1</v>
      </c>
      <c r="X160" s="5" t="e">
        <f>INDEX(name_mapping!B:B,MATCH(C160,name_mapping!A:A,0))</f>
        <v>#N/A</v>
      </c>
      <c r="Y160" s="5" t="str">
        <f t="shared" si="7"/>
        <v>Shamrock Utilities (Cedar Flat)</v>
      </c>
      <c r="Z160" s="5" t="str">
        <f t="shared" si="6"/>
        <v>CAISO_Small_Hydro</v>
      </c>
      <c r="AA160" s="5">
        <f t="shared" si="8"/>
        <v>1.2</v>
      </c>
      <c r="AB160" s="5">
        <f>INDEX(relevant_resources!B:B,MATCH(Z160,relevant_resources!A:A,0))</f>
        <v>0</v>
      </c>
    </row>
    <row r="161" spans="1:28" x14ac:dyDescent="0.75">
      <c r="A161">
        <v>160</v>
      </c>
      <c r="B161" t="s">
        <v>542</v>
      </c>
      <c r="C161" t="s">
        <v>543</v>
      </c>
      <c r="E161" t="s">
        <v>26</v>
      </c>
      <c r="F161" t="s">
        <v>27</v>
      </c>
      <c r="G161" t="s">
        <v>99</v>
      </c>
      <c r="H161" t="s">
        <v>100</v>
      </c>
      <c r="I161" t="s">
        <v>210</v>
      </c>
      <c r="J161" t="s">
        <v>211</v>
      </c>
      <c r="K161" t="s">
        <v>32</v>
      </c>
      <c r="L161" s="2">
        <v>31079</v>
      </c>
      <c r="M161" s="2">
        <v>42108</v>
      </c>
      <c r="N161">
        <v>0</v>
      </c>
      <c r="O161">
        <v>0.2</v>
      </c>
      <c r="P161">
        <v>0.7</v>
      </c>
      <c r="Q161" s="1">
        <v>0.4</v>
      </c>
      <c r="R161" t="s">
        <v>33</v>
      </c>
      <c r="S161" t="s">
        <v>33</v>
      </c>
      <c r="T161" t="s">
        <v>33</v>
      </c>
      <c r="U161" t="s">
        <v>212</v>
      </c>
      <c r="V161" t="s">
        <v>45</v>
      </c>
      <c r="W161">
        <v>1</v>
      </c>
      <c r="X161" s="5" t="e">
        <f>INDEX(name_mapping!B:B,MATCH(C161,name_mapping!A:A,0))</f>
        <v>#N/A</v>
      </c>
      <c r="Y161" s="5" t="str">
        <f t="shared" si="7"/>
        <v>Shamrock Utilities (Clover Leaf)</v>
      </c>
      <c r="Z161" s="5" t="str">
        <f t="shared" si="6"/>
        <v>CAISO_Small_Hydro</v>
      </c>
      <c r="AA161" s="5">
        <f t="shared" si="8"/>
        <v>0.7</v>
      </c>
      <c r="AB161" s="5">
        <f>INDEX(relevant_resources!B:B,MATCH(Z161,relevant_resources!A:A,0))</f>
        <v>0</v>
      </c>
    </row>
    <row r="162" spans="1:28" x14ac:dyDescent="0.75">
      <c r="A162">
        <v>161</v>
      </c>
      <c r="B162" t="s">
        <v>544</v>
      </c>
      <c r="C162" t="s">
        <v>545</v>
      </c>
      <c r="D162" t="s">
        <v>546</v>
      </c>
      <c r="E162" t="s">
        <v>26</v>
      </c>
      <c r="F162" t="s">
        <v>27</v>
      </c>
      <c r="G162" t="s">
        <v>99</v>
      </c>
      <c r="H162" t="s">
        <v>100</v>
      </c>
      <c r="I162" t="s">
        <v>210</v>
      </c>
      <c r="J162" t="s">
        <v>211</v>
      </c>
      <c r="K162" t="s">
        <v>32</v>
      </c>
      <c r="L162" s="2">
        <v>32960</v>
      </c>
      <c r="M162" s="2">
        <v>43917</v>
      </c>
      <c r="N162">
        <v>1</v>
      </c>
      <c r="O162">
        <v>3</v>
      </c>
      <c r="P162">
        <v>5.6</v>
      </c>
      <c r="Q162" s="1">
        <v>0.21</v>
      </c>
      <c r="R162" t="s">
        <v>33</v>
      </c>
      <c r="S162" t="s">
        <v>33</v>
      </c>
      <c r="T162" t="s">
        <v>33</v>
      </c>
      <c r="U162" t="s">
        <v>212</v>
      </c>
      <c r="V162" t="s">
        <v>45</v>
      </c>
      <c r="W162">
        <v>1</v>
      </c>
      <c r="X162" s="5" t="e">
        <f>INDEX(name_mapping!B:B,MATCH(C162,name_mapping!A:A,0))</f>
        <v>#N/A</v>
      </c>
      <c r="Y162" s="5" t="str">
        <f t="shared" si="7"/>
        <v>SPBURN_7_SNOWMT</v>
      </c>
      <c r="Z162" s="5" t="str">
        <f t="shared" si="6"/>
        <v>CAISO_Small_Hydro</v>
      </c>
      <c r="AA162" s="5">
        <f t="shared" si="8"/>
        <v>5.6</v>
      </c>
      <c r="AB162" s="5">
        <f>INDEX(relevant_resources!B:B,MATCH(Z162,relevant_resources!A:A,0))</f>
        <v>0</v>
      </c>
    </row>
    <row r="163" spans="1:28" x14ac:dyDescent="0.75">
      <c r="A163">
        <v>162</v>
      </c>
      <c r="B163" t="s">
        <v>547</v>
      </c>
      <c r="C163" t="s">
        <v>548</v>
      </c>
      <c r="D163" t="s">
        <v>512</v>
      </c>
      <c r="E163" t="s">
        <v>26</v>
      </c>
      <c r="F163" t="s">
        <v>27</v>
      </c>
      <c r="G163" t="s">
        <v>99</v>
      </c>
      <c r="H163" t="s">
        <v>100</v>
      </c>
      <c r="I163" t="s">
        <v>210</v>
      </c>
      <c r="J163" t="s">
        <v>211</v>
      </c>
      <c r="K163" t="s">
        <v>32</v>
      </c>
      <c r="L163" s="2">
        <v>32924</v>
      </c>
      <c r="M163" s="2">
        <v>43880</v>
      </c>
      <c r="N163">
        <v>1</v>
      </c>
      <c r="O163">
        <v>5</v>
      </c>
      <c r="P163">
        <v>14.8</v>
      </c>
      <c r="Q163" s="1">
        <v>0.34</v>
      </c>
      <c r="R163" t="s">
        <v>33</v>
      </c>
      <c r="S163" t="s">
        <v>33</v>
      </c>
      <c r="T163" t="s">
        <v>33</v>
      </c>
      <c r="U163" t="s">
        <v>212</v>
      </c>
      <c r="V163" t="s">
        <v>45</v>
      </c>
      <c r="W163">
        <v>1</v>
      </c>
      <c r="X163" s="5" t="e">
        <f>INDEX(name_mapping!B:B,MATCH(C163,name_mapping!A:A,0))</f>
        <v>#N/A</v>
      </c>
      <c r="Y163" s="5" t="str">
        <f t="shared" si="7"/>
        <v>COVERD_2_QFUNTS</v>
      </c>
      <c r="Z163" s="5" t="str">
        <f t="shared" si="6"/>
        <v>CAISO_Small_Hydro</v>
      </c>
      <c r="AA163" s="5">
        <f t="shared" si="8"/>
        <v>14.8</v>
      </c>
      <c r="AB163" s="5">
        <f>INDEX(relevant_resources!B:B,MATCH(Z163,relevant_resources!A:A,0))</f>
        <v>0</v>
      </c>
    </row>
    <row r="164" spans="1:28" x14ac:dyDescent="0.75">
      <c r="A164">
        <v>163</v>
      </c>
      <c r="B164" t="s">
        <v>549</v>
      </c>
      <c r="C164" t="s">
        <v>550</v>
      </c>
      <c r="D164" t="s">
        <v>230</v>
      </c>
      <c r="E164" t="s">
        <v>26</v>
      </c>
      <c r="F164" t="s">
        <v>27</v>
      </c>
      <c r="G164" t="s">
        <v>99</v>
      </c>
      <c r="H164" t="s">
        <v>100</v>
      </c>
      <c r="I164" t="s">
        <v>210</v>
      </c>
      <c r="J164" t="s">
        <v>211</v>
      </c>
      <c r="K164" t="s">
        <v>32</v>
      </c>
      <c r="L164" s="2">
        <v>32929</v>
      </c>
      <c r="M164" s="2">
        <v>43885</v>
      </c>
      <c r="N164">
        <v>1</v>
      </c>
      <c r="O164">
        <v>1.1000000000000001</v>
      </c>
      <c r="P164">
        <v>2.2999999999999998</v>
      </c>
      <c r="Q164" s="1">
        <v>0.23</v>
      </c>
      <c r="R164" t="s">
        <v>33</v>
      </c>
      <c r="S164" t="s">
        <v>33</v>
      </c>
      <c r="T164" t="s">
        <v>33</v>
      </c>
      <c r="U164" t="s">
        <v>212</v>
      </c>
      <c r="V164" t="s">
        <v>45</v>
      </c>
      <c r="W164">
        <v>1</v>
      </c>
      <c r="X164" s="5" t="e">
        <f>INDEX(name_mapping!B:B,MATCH(C164,name_mapping!A:A,0))</f>
        <v>#N/A</v>
      </c>
      <c r="Y164" s="5" t="str">
        <f t="shared" si="7"/>
        <v>VOLTA_7_QFUNTS</v>
      </c>
      <c r="Z164" s="5" t="str">
        <f t="shared" si="6"/>
        <v>CAISO_Small_Hydro</v>
      </c>
      <c r="AA164" s="5">
        <f t="shared" si="8"/>
        <v>2.2999999999999998</v>
      </c>
      <c r="AB164" s="5">
        <f>INDEX(relevant_resources!B:B,MATCH(Z164,relevant_resources!A:A,0))</f>
        <v>0</v>
      </c>
    </row>
    <row r="165" spans="1:28" x14ac:dyDescent="0.75">
      <c r="A165">
        <v>164</v>
      </c>
      <c r="B165" t="s">
        <v>551</v>
      </c>
      <c r="C165" t="s">
        <v>552</v>
      </c>
      <c r="D165" t="s">
        <v>553</v>
      </c>
      <c r="E165" t="s">
        <v>26</v>
      </c>
      <c r="F165" t="s">
        <v>27</v>
      </c>
      <c r="G165" t="s">
        <v>241</v>
      </c>
      <c r="H165" t="s">
        <v>44</v>
      </c>
      <c r="I165" t="s">
        <v>210</v>
      </c>
      <c r="J165" t="s">
        <v>211</v>
      </c>
      <c r="K165" t="s">
        <v>32</v>
      </c>
      <c r="L165" s="2">
        <v>32552</v>
      </c>
      <c r="M165" s="2">
        <v>43508</v>
      </c>
      <c r="N165">
        <v>1</v>
      </c>
      <c r="O165">
        <v>1.1000000000000001</v>
      </c>
      <c r="P165">
        <v>1.7</v>
      </c>
      <c r="Q165" s="1">
        <v>0.18</v>
      </c>
      <c r="R165" t="s">
        <v>33</v>
      </c>
      <c r="S165" t="s">
        <v>33</v>
      </c>
      <c r="T165" t="s">
        <v>33</v>
      </c>
      <c r="U165" t="s">
        <v>212</v>
      </c>
      <c r="V165" t="s">
        <v>45</v>
      </c>
      <c r="W165">
        <v>1</v>
      </c>
      <c r="X165" s="5" t="e">
        <f>INDEX(name_mapping!B:B,MATCH(C165,name_mapping!A:A,0))</f>
        <v>#N/A</v>
      </c>
      <c r="Y165" s="5" t="str">
        <f t="shared" si="7"/>
        <v>KANAKA_1_UNIT</v>
      </c>
      <c r="Z165" s="5" t="str">
        <f t="shared" si="6"/>
        <v>CAISO_Small_Hydro</v>
      </c>
      <c r="AA165" s="5">
        <f t="shared" si="8"/>
        <v>1.7</v>
      </c>
      <c r="AB165" s="5">
        <f>INDEX(relevant_resources!B:B,MATCH(Z165,relevant_resources!A:A,0))</f>
        <v>0</v>
      </c>
    </row>
    <row r="166" spans="1:28" x14ac:dyDescent="0.75">
      <c r="A166">
        <v>165</v>
      </c>
      <c r="B166" t="s">
        <v>554</v>
      </c>
      <c r="C166" t="s">
        <v>555</v>
      </c>
      <c r="D166" t="s">
        <v>294</v>
      </c>
      <c r="E166" t="s">
        <v>26</v>
      </c>
      <c r="F166" t="s">
        <v>27</v>
      </c>
      <c r="G166" t="s">
        <v>295</v>
      </c>
      <c r="H166" t="s">
        <v>94</v>
      </c>
      <c r="I166" t="s">
        <v>210</v>
      </c>
      <c r="J166" t="s">
        <v>211</v>
      </c>
      <c r="K166" t="s">
        <v>32</v>
      </c>
      <c r="L166" s="2">
        <v>41183</v>
      </c>
      <c r="M166" s="2">
        <v>42155</v>
      </c>
      <c r="N166">
        <v>1</v>
      </c>
      <c r="O166">
        <v>5.4</v>
      </c>
      <c r="P166">
        <v>16</v>
      </c>
      <c r="Q166" s="1">
        <v>0.34</v>
      </c>
      <c r="R166" t="s">
        <v>33</v>
      </c>
      <c r="S166" t="s">
        <v>33</v>
      </c>
      <c r="T166" t="s">
        <v>33</v>
      </c>
      <c r="U166" t="s">
        <v>212</v>
      </c>
      <c r="V166" t="s">
        <v>35</v>
      </c>
      <c r="W166">
        <v>1</v>
      </c>
      <c r="X166" s="5" t="e">
        <f>INDEX(name_mapping!B:B,MATCH(C166,name_mapping!A:A,0))</f>
        <v>#N/A</v>
      </c>
      <c r="Y166" s="5" t="str">
        <f t="shared" si="7"/>
        <v>KEKAWK_6_UNIT</v>
      </c>
      <c r="Z166" s="5" t="str">
        <f t="shared" si="6"/>
        <v>CAISO_Small_Hydro</v>
      </c>
      <c r="AA166" s="5">
        <f t="shared" si="8"/>
        <v>16</v>
      </c>
      <c r="AB166" s="5">
        <f>INDEX(relevant_resources!B:B,MATCH(Z166,relevant_resources!A:A,0))</f>
        <v>0</v>
      </c>
    </row>
    <row r="167" spans="1:28" x14ac:dyDescent="0.75">
      <c r="A167">
        <v>166</v>
      </c>
      <c r="B167" t="s">
        <v>556</v>
      </c>
      <c r="C167" t="s">
        <v>557</v>
      </c>
      <c r="D167" t="s">
        <v>558</v>
      </c>
      <c r="E167" t="s">
        <v>26</v>
      </c>
      <c r="F167" t="s">
        <v>27</v>
      </c>
      <c r="G167" t="s">
        <v>99</v>
      </c>
      <c r="H167" t="s">
        <v>100</v>
      </c>
      <c r="I167" t="s">
        <v>210</v>
      </c>
      <c r="J167" t="s">
        <v>211</v>
      </c>
      <c r="K167" t="s">
        <v>32</v>
      </c>
      <c r="L167" s="2">
        <v>31427</v>
      </c>
      <c r="M167" s="2">
        <v>42383</v>
      </c>
      <c r="N167">
        <v>1</v>
      </c>
      <c r="O167">
        <v>3</v>
      </c>
      <c r="P167">
        <v>4.2</v>
      </c>
      <c r="Q167" s="1">
        <v>0.16</v>
      </c>
      <c r="R167" t="s">
        <v>33</v>
      </c>
      <c r="S167" t="s">
        <v>33</v>
      </c>
      <c r="T167" t="s">
        <v>33</v>
      </c>
      <c r="U167" t="s">
        <v>212</v>
      </c>
      <c r="V167" t="s">
        <v>45</v>
      </c>
      <c r="W167">
        <v>1</v>
      </c>
      <c r="X167" s="5" t="e">
        <f>INDEX(name_mapping!B:B,MATCH(C167,name_mapping!A:A,0))</f>
        <v>#N/A</v>
      </c>
      <c r="Y167" s="5" t="str">
        <f t="shared" si="7"/>
        <v>TKOPWR_2_UNIT</v>
      </c>
      <c r="Z167" s="5" t="str">
        <f t="shared" si="6"/>
        <v>CAISO_Small_Hydro</v>
      </c>
      <c r="AA167" s="5">
        <f t="shared" si="8"/>
        <v>4.2</v>
      </c>
      <c r="AB167" s="5">
        <f>INDEX(relevant_resources!B:B,MATCH(Z167,relevant_resources!A:A,0))</f>
        <v>0</v>
      </c>
    </row>
    <row r="168" spans="1:28" x14ac:dyDescent="0.75">
      <c r="A168">
        <v>167</v>
      </c>
      <c r="B168" t="s">
        <v>559</v>
      </c>
      <c r="C168" t="s">
        <v>560</v>
      </c>
      <c r="D168" t="s">
        <v>561</v>
      </c>
      <c r="E168" t="s">
        <v>26</v>
      </c>
      <c r="F168" t="s">
        <v>27</v>
      </c>
      <c r="G168" t="s">
        <v>120</v>
      </c>
      <c r="H168" t="s">
        <v>121</v>
      </c>
      <c r="I168" t="s">
        <v>210</v>
      </c>
      <c r="J168" t="s">
        <v>211</v>
      </c>
      <c r="K168" t="s">
        <v>32</v>
      </c>
      <c r="L168" s="2">
        <v>31778</v>
      </c>
      <c r="M168" s="2">
        <v>42735</v>
      </c>
      <c r="N168">
        <v>1</v>
      </c>
      <c r="O168">
        <v>16.2</v>
      </c>
      <c r="P168">
        <v>78.2</v>
      </c>
      <c r="Q168" s="1">
        <v>0.55000000000000004</v>
      </c>
      <c r="R168" t="s">
        <v>33</v>
      </c>
      <c r="S168" t="s">
        <v>33</v>
      </c>
      <c r="T168" t="s">
        <v>33</v>
      </c>
      <c r="U168" t="s">
        <v>212</v>
      </c>
      <c r="V168" t="s">
        <v>35</v>
      </c>
      <c r="W168">
        <v>1</v>
      </c>
      <c r="X168" s="5" t="e">
        <f>INDEX(name_mapping!B:B,MATCH(C168,name_mapping!A:A,0))</f>
        <v>#N/A</v>
      </c>
      <c r="Y168" s="5" t="str">
        <f t="shared" si="7"/>
        <v>SNDBAR_7_UNIT 1</v>
      </c>
      <c r="Z168" s="5" t="str">
        <f t="shared" si="6"/>
        <v>CAISO_Small_Hydro</v>
      </c>
      <c r="AA168" s="5">
        <f t="shared" si="8"/>
        <v>78.2</v>
      </c>
      <c r="AB168" s="5">
        <f>INDEX(relevant_resources!B:B,MATCH(Z168,relevant_resources!A:A,0))</f>
        <v>0</v>
      </c>
    </row>
    <row r="169" spans="1:28" x14ac:dyDescent="0.75">
      <c r="A169">
        <v>168</v>
      </c>
      <c r="B169" t="s">
        <v>562</v>
      </c>
      <c r="C169" t="s">
        <v>563</v>
      </c>
      <c r="D169" t="s">
        <v>313</v>
      </c>
      <c r="E169" t="s">
        <v>26</v>
      </c>
      <c r="F169" t="s">
        <v>27</v>
      </c>
      <c r="G169" t="s">
        <v>99</v>
      </c>
      <c r="H169" t="s">
        <v>100</v>
      </c>
      <c r="I169" t="s">
        <v>210</v>
      </c>
      <c r="J169" t="s">
        <v>211</v>
      </c>
      <c r="K169" t="s">
        <v>32</v>
      </c>
      <c r="L169" s="2">
        <v>30763</v>
      </c>
      <c r="M169" s="2">
        <v>42094</v>
      </c>
      <c r="N169">
        <v>0</v>
      </c>
      <c r="O169">
        <v>1</v>
      </c>
      <c r="P169">
        <v>3</v>
      </c>
      <c r="Q169" s="1">
        <v>0.35</v>
      </c>
      <c r="R169" t="s">
        <v>33</v>
      </c>
      <c r="S169" t="s">
        <v>33</v>
      </c>
      <c r="T169" t="s">
        <v>33</v>
      </c>
      <c r="U169" t="s">
        <v>212</v>
      </c>
      <c r="V169" t="s">
        <v>45</v>
      </c>
      <c r="W169">
        <v>1</v>
      </c>
      <c r="X169" s="5" t="e">
        <f>INDEX(name_mapping!B:B,MATCH(C169,name_mapping!A:A,0))</f>
        <v>#N/A</v>
      </c>
      <c r="Y169" s="5" t="str">
        <f t="shared" si="7"/>
        <v>CEDRCK_6_UNIT</v>
      </c>
      <c r="Z169" s="5" t="str">
        <f t="shared" si="6"/>
        <v>CAISO_Small_Hydro</v>
      </c>
      <c r="AA169" s="5">
        <f t="shared" si="8"/>
        <v>3</v>
      </c>
      <c r="AB169" s="5">
        <f>INDEX(relevant_resources!B:B,MATCH(Z169,relevant_resources!A:A,0))</f>
        <v>0</v>
      </c>
    </row>
    <row r="170" spans="1:28" x14ac:dyDescent="0.75">
      <c r="A170">
        <v>169</v>
      </c>
      <c r="B170" t="s">
        <v>564</v>
      </c>
      <c r="C170" t="s">
        <v>565</v>
      </c>
      <c r="D170" t="s">
        <v>566</v>
      </c>
      <c r="E170" t="s">
        <v>26</v>
      </c>
      <c r="F170" t="s">
        <v>27</v>
      </c>
      <c r="G170" t="s">
        <v>289</v>
      </c>
      <c r="H170" t="s">
        <v>290</v>
      </c>
      <c r="I170" t="s">
        <v>210</v>
      </c>
      <c r="J170" t="s">
        <v>211</v>
      </c>
      <c r="K170" t="s">
        <v>32</v>
      </c>
      <c r="L170" s="2">
        <v>32902</v>
      </c>
      <c r="M170" s="2">
        <v>43858</v>
      </c>
      <c r="N170">
        <v>1</v>
      </c>
      <c r="O170">
        <v>2</v>
      </c>
      <c r="P170">
        <v>2.9</v>
      </c>
      <c r="Q170" s="1">
        <v>0.17</v>
      </c>
      <c r="R170" t="s">
        <v>33</v>
      </c>
      <c r="S170" t="s">
        <v>33</v>
      </c>
      <c r="T170" t="s">
        <v>33</v>
      </c>
      <c r="U170" t="s">
        <v>212</v>
      </c>
      <c r="V170" t="s">
        <v>291</v>
      </c>
      <c r="W170">
        <v>1</v>
      </c>
      <c r="X170" s="5" t="e">
        <f>INDEX(name_mapping!B:B,MATCH(C170,name_mapping!A:A,0))</f>
        <v>#N/A</v>
      </c>
      <c r="Y170" s="5" t="str">
        <f t="shared" si="7"/>
        <v>DEADCK_1_UNIT</v>
      </c>
      <c r="Z170" s="5" t="str">
        <f t="shared" si="6"/>
        <v>CAISO_Small_Hydro</v>
      </c>
      <c r="AA170" s="5">
        <f t="shared" si="8"/>
        <v>2.9</v>
      </c>
      <c r="AB170" s="5">
        <f>INDEX(relevant_resources!B:B,MATCH(Z170,relevant_resources!A:A,0))</f>
        <v>0</v>
      </c>
    </row>
    <row r="171" spans="1:28" x14ac:dyDescent="0.75">
      <c r="A171">
        <v>170</v>
      </c>
      <c r="B171" t="s">
        <v>567</v>
      </c>
      <c r="C171" t="s">
        <v>568</v>
      </c>
      <c r="D171" t="s">
        <v>227</v>
      </c>
      <c r="E171" t="s">
        <v>26</v>
      </c>
      <c r="F171" t="s">
        <v>27</v>
      </c>
      <c r="G171" t="s">
        <v>289</v>
      </c>
      <c r="H171" t="s">
        <v>290</v>
      </c>
      <c r="I171" t="s">
        <v>210</v>
      </c>
      <c r="J171" t="s">
        <v>211</v>
      </c>
      <c r="K171" t="s">
        <v>32</v>
      </c>
      <c r="L171" s="2">
        <v>31685</v>
      </c>
      <c r="M171" s="2">
        <v>42642</v>
      </c>
      <c r="N171">
        <v>1</v>
      </c>
      <c r="O171">
        <v>0.2</v>
      </c>
      <c r="P171">
        <v>1.1000000000000001</v>
      </c>
      <c r="Q171" s="1">
        <v>0.8</v>
      </c>
      <c r="R171" t="s">
        <v>33</v>
      </c>
      <c r="S171" t="s">
        <v>33</v>
      </c>
      <c r="T171" t="s">
        <v>33</v>
      </c>
      <c r="U171" t="s">
        <v>212</v>
      </c>
      <c r="V171" t="s">
        <v>291</v>
      </c>
      <c r="W171">
        <v>1</v>
      </c>
      <c r="X171" s="5" t="e">
        <f>INDEX(name_mapping!B:B,MATCH(C171,name_mapping!A:A,0))</f>
        <v>#N/A</v>
      </c>
      <c r="Y171" s="5" t="str">
        <f t="shared" si="7"/>
        <v>TBLMTN_6_QF</v>
      </c>
      <c r="Z171" s="5" t="str">
        <f t="shared" si="6"/>
        <v>CAISO_Small_Hydro</v>
      </c>
      <c r="AA171" s="5">
        <f t="shared" si="8"/>
        <v>1.1000000000000001</v>
      </c>
      <c r="AB171" s="5">
        <f>INDEX(relevant_resources!B:B,MATCH(Z171,relevant_resources!A:A,0))</f>
        <v>0</v>
      </c>
    </row>
    <row r="172" spans="1:28" x14ac:dyDescent="0.75">
      <c r="A172">
        <v>171</v>
      </c>
      <c r="B172" t="s">
        <v>569</v>
      </c>
      <c r="C172" t="s">
        <v>570</v>
      </c>
      <c r="E172" t="s">
        <v>26</v>
      </c>
      <c r="F172" t="s">
        <v>27</v>
      </c>
      <c r="G172" t="s">
        <v>50</v>
      </c>
      <c r="H172" t="s">
        <v>51</v>
      </c>
      <c r="I172" t="s">
        <v>210</v>
      </c>
      <c r="J172" t="s">
        <v>211</v>
      </c>
      <c r="K172" t="s">
        <v>32</v>
      </c>
      <c r="L172" s="2">
        <v>40869</v>
      </c>
      <c r="M172" s="2">
        <v>48173</v>
      </c>
      <c r="N172">
        <v>1</v>
      </c>
      <c r="O172">
        <v>0.1</v>
      </c>
      <c r="P172">
        <v>0.6</v>
      </c>
      <c r="Q172" s="1">
        <v>0.61</v>
      </c>
      <c r="R172" t="s">
        <v>33</v>
      </c>
      <c r="S172" t="s">
        <v>33</v>
      </c>
      <c r="T172" t="s">
        <v>33</v>
      </c>
      <c r="U172" t="s">
        <v>212</v>
      </c>
      <c r="V172" t="s">
        <v>35</v>
      </c>
      <c r="W172">
        <v>1</v>
      </c>
      <c r="X172" s="5" t="e">
        <f>INDEX(name_mapping!B:B,MATCH(C172,name_mapping!A:A,0))</f>
        <v>#N/A</v>
      </c>
      <c r="Y172" s="5" t="str">
        <f t="shared" si="7"/>
        <v>Cox Ave Hydro</v>
      </c>
      <c r="Z172" s="5" t="str">
        <f t="shared" si="6"/>
        <v>CAISO_Small_Hydro</v>
      </c>
      <c r="AA172" s="5">
        <f t="shared" si="8"/>
        <v>0.6</v>
      </c>
      <c r="AB172" s="5">
        <f>INDEX(relevant_resources!B:B,MATCH(Z172,relevant_resources!A:A,0))</f>
        <v>0</v>
      </c>
    </row>
    <row r="173" spans="1:28" x14ac:dyDescent="0.75">
      <c r="A173">
        <v>172</v>
      </c>
      <c r="B173" t="s">
        <v>571</v>
      </c>
      <c r="C173" t="s">
        <v>572</v>
      </c>
      <c r="D173" t="s">
        <v>573</v>
      </c>
      <c r="E173" t="s">
        <v>26</v>
      </c>
      <c r="F173" t="s">
        <v>27</v>
      </c>
      <c r="G173" t="s">
        <v>274</v>
      </c>
      <c r="H173" t="s">
        <v>217</v>
      </c>
      <c r="I173" t="s">
        <v>210</v>
      </c>
      <c r="J173" t="s">
        <v>211</v>
      </c>
      <c r="K173" t="s">
        <v>32</v>
      </c>
      <c r="L173" s="2">
        <v>40848</v>
      </c>
      <c r="M173" s="2">
        <v>48152</v>
      </c>
      <c r="N173">
        <v>1</v>
      </c>
      <c r="O173">
        <v>1.6</v>
      </c>
      <c r="P173">
        <v>8</v>
      </c>
      <c r="Q173" s="1">
        <v>0.56000000000000005</v>
      </c>
      <c r="R173" t="s">
        <v>33</v>
      </c>
      <c r="S173" t="s">
        <v>33</v>
      </c>
      <c r="T173" t="s">
        <v>33</v>
      </c>
      <c r="U173" t="s">
        <v>212</v>
      </c>
      <c r="V173" t="s">
        <v>35</v>
      </c>
      <c r="W173">
        <v>1</v>
      </c>
      <c r="X173" s="5" t="e">
        <f>INDEX(name_mapping!B:B,MATCH(C173,name_mapping!A:A,0))</f>
        <v>#N/A</v>
      </c>
      <c r="Y173" s="5" t="str">
        <f t="shared" si="7"/>
        <v>FTSWRD_6_TRFORK</v>
      </c>
      <c r="Z173" s="5" t="str">
        <f t="shared" si="6"/>
        <v>CAISO_Small_Hydro</v>
      </c>
      <c r="AA173" s="5">
        <f t="shared" si="8"/>
        <v>8</v>
      </c>
      <c r="AB173" s="5">
        <f>INDEX(relevant_resources!B:B,MATCH(Z173,relevant_resources!A:A,0))</f>
        <v>0</v>
      </c>
    </row>
    <row r="174" spans="1:28" x14ac:dyDescent="0.75">
      <c r="A174">
        <v>173</v>
      </c>
      <c r="B174" t="s">
        <v>574</v>
      </c>
      <c r="C174" t="s">
        <v>575</v>
      </c>
      <c r="E174" t="s">
        <v>26</v>
      </c>
      <c r="F174" t="s">
        <v>27</v>
      </c>
      <c r="G174" t="s">
        <v>173</v>
      </c>
      <c r="H174" t="s">
        <v>174</v>
      </c>
      <c r="I174" t="s">
        <v>210</v>
      </c>
      <c r="J174" t="s">
        <v>211</v>
      </c>
      <c r="K174" t="s">
        <v>32</v>
      </c>
      <c r="L174" s="2">
        <v>41030</v>
      </c>
      <c r="M174" s="2">
        <v>44681</v>
      </c>
      <c r="N174">
        <v>1</v>
      </c>
      <c r="O174">
        <v>1</v>
      </c>
      <c r="P174">
        <v>5</v>
      </c>
      <c r="Q174" s="1">
        <v>0.57999999999999996</v>
      </c>
      <c r="R174" t="s">
        <v>33</v>
      </c>
      <c r="S174" t="s">
        <v>33</v>
      </c>
      <c r="T174" t="s">
        <v>33</v>
      </c>
      <c r="U174" t="s">
        <v>212</v>
      </c>
      <c r="V174" t="s">
        <v>175</v>
      </c>
      <c r="W174">
        <v>1</v>
      </c>
      <c r="X174" s="5" t="e">
        <f>INDEX(name_mapping!B:B,MATCH(C174,name_mapping!A:A,0))</f>
        <v>#N/A</v>
      </c>
      <c r="Y174" s="5" t="str">
        <f t="shared" si="7"/>
        <v>Wolfsen Bypass FiT</v>
      </c>
      <c r="Z174" s="5" t="str">
        <f t="shared" si="6"/>
        <v>CAISO_Small_Hydro</v>
      </c>
      <c r="AA174" s="5">
        <f t="shared" si="8"/>
        <v>5</v>
      </c>
      <c r="AB174" s="5">
        <f>INDEX(relevant_resources!B:B,MATCH(Z174,relevant_resources!A:A,0))</f>
        <v>0</v>
      </c>
    </row>
    <row r="175" spans="1:28" x14ac:dyDescent="0.75">
      <c r="A175">
        <v>174</v>
      </c>
      <c r="B175" t="s">
        <v>576</v>
      </c>
      <c r="C175" t="s">
        <v>577</v>
      </c>
      <c r="D175" t="s">
        <v>578</v>
      </c>
      <c r="E175" t="s">
        <v>26</v>
      </c>
      <c r="F175" t="s">
        <v>27</v>
      </c>
      <c r="G175" t="s">
        <v>274</v>
      </c>
      <c r="H175" t="s">
        <v>217</v>
      </c>
      <c r="I175" t="s">
        <v>210</v>
      </c>
      <c r="J175" t="s">
        <v>211</v>
      </c>
      <c r="K175" t="s">
        <v>32</v>
      </c>
      <c r="L175" s="2">
        <v>40179</v>
      </c>
      <c r="M175" s="2">
        <v>47656</v>
      </c>
      <c r="N175">
        <v>1</v>
      </c>
      <c r="O175">
        <v>4.8</v>
      </c>
      <c r="P175">
        <v>8</v>
      </c>
      <c r="Q175" s="1">
        <v>0.19</v>
      </c>
      <c r="R175" t="s">
        <v>33</v>
      </c>
      <c r="S175" t="s">
        <v>33</v>
      </c>
      <c r="T175" t="s">
        <v>33</v>
      </c>
      <c r="U175" t="s">
        <v>212</v>
      </c>
      <c r="V175" t="s">
        <v>35</v>
      </c>
      <c r="W175">
        <v>1</v>
      </c>
      <c r="X175" s="5" t="e">
        <f>INDEX(name_mapping!B:B,MATCH(C175,name_mapping!A:A,0))</f>
        <v>#N/A</v>
      </c>
      <c r="Y175" s="5" t="str">
        <f t="shared" si="7"/>
        <v>GRSCRK_6_BGCKWW</v>
      </c>
      <c r="Z175" s="5" t="str">
        <f t="shared" si="6"/>
        <v>CAISO_Small_Hydro</v>
      </c>
      <c r="AA175" s="5">
        <f t="shared" si="8"/>
        <v>8</v>
      </c>
      <c r="AB175" s="5">
        <f>INDEX(relevant_resources!B:B,MATCH(Z175,relevant_resources!A:A,0))</f>
        <v>0</v>
      </c>
    </row>
    <row r="176" spans="1:28" x14ac:dyDescent="0.75">
      <c r="A176">
        <v>175</v>
      </c>
      <c r="B176" t="s">
        <v>579</v>
      </c>
      <c r="C176" t="s">
        <v>580</v>
      </c>
      <c r="D176" t="s">
        <v>475</v>
      </c>
      <c r="E176" t="s">
        <v>26</v>
      </c>
      <c r="F176" t="s">
        <v>27</v>
      </c>
      <c r="G176" t="s">
        <v>161</v>
      </c>
      <c r="H176" t="s">
        <v>526</v>
      </c>
      <c r="I176" t="s">
        <v>210</v>
      </c>
      <c r="J176" t="s">
        <v>211</v>
      </c>
      <c r="K176" t="s">
        <v>32</v>
      </c>
      <c r="L176" s="2">
        <v>40317</v>
      </c>
      <c r="M176" s="2">
        <v>44331</v>
      </c>
      <c r="N176">
        <v>1</v>
      </c>
      <c r="O176">
        <v>22</v>
      </c>
      <c r="P176">
        <v>99.3</v>
      </c>
      <c r="Q176" s="1">
        <v>0.52</v>
      </c>
      <c r="R176" t="s">
        <v>33</v>
      </c>
      <c r="S176" t="s">
        <v>33</v>
      </c>
      <c r="T176" t="s">
        <v>33</v>
      </c>
      <c r="U176" t="s">
        <v>212</v>
      </c>
      <c r="V176" t="s">
        <v>164</v>
      </c>
      <c r="W176">
        <v>1</v>
      </c>
      <c r="X176" s="5" t="e">
        <f>INDEX(name_mapping!B:B,MATCH(C176,name_mapping!A:A,0))</f>
        <v>#N/A</v>
      </c>
      <c r="Y176" s="5" t="str">
        <f t="shared" si="7"/>
        <v>ELDORO_7_UNIT 1</v>
      </c>
      <c r="Z176" s="5" t="str">
        <f t="shared" si="6"/>
        <v>CAISO_Small_Hydro</v>
      </c>
      <c r="AA176" s="5">
        <f t="shared" si="8"/>
        <v>99.3</v>
      </c>
      <c r="AB176" s="5">
        <f>INDEX(relevant_resources!B:B,MATCH(Z176,relevant_resources!A:A,0))</f>
        <v>0</v>
      </c>
    </row>
    <row r="177" spans="1:28" x14ac:dyDescent="0.75">
      <c r="A177">
        <v>176</v>
      </c>
      <c r="B177" t="s">
        <v>581</v>
      </c>
      <c r="C177" t="s">
        <v>582</v>
      </c>
      <c r="E177" t="s">
        <v>26</v>
      </c>
      <c r="F177" t="s">
        <v>27</v>
      </c>
      <c r="G177" t="s">
        <v>173</v>
      </c>
      <c r="H177" t="s">
        <v>174</v>
      </c>
      <c r="I177" t="s">
        <v>210</v>
      </c>
      <c r="J177" t="s">
        <v>211</v>
      </c>
      <c r="K177" t="s">
        <v>32</v>
      </c>
      <c r="L177" s="2">
        <v>41030</v>
      </c>
      <c r="M177" s="2">
        <v>44681</v>
      </c>
      <c r="N177">
        <v>1</v>
      </c>
      <c r="O177">
        <v>0.6</v>
      </c>
      <c r="P177">
        <v>3</v>
      </c>
      <c r="Q177" s="1">
        <v>0.56999999999999995</v>
      </c>
      <c r="R177" t="s">
        <v>33</v>
      </c>
      <c r="S177" t="s">
        <v>33</v>
      </c>
      <c r="T177" t="s">
        <v>33</v>
      </c>
      <c r="U177" t="s">
        <v>212</v>
      </c>
      <c r="V177" t="s">
        <v>175</v>
      </c>
      <c r="W177">
        <v>1</v>
      </c>
      <c r="X177" s="5" t="e">
        <f>INDEX(name_mapping!B:B,MATCH(C177,name_mapping!A:A,0))</f>
        <v>#N/A</v>
      </c>
      <c r="Y177" s="5" t="str">
        <f t="shared" si="7"/>
        <v>San Luis Bypass FiT</v>
      </c>
      <c r="Z177" s="5" t="str">
        <f t="shared" si="6"/>
        <v>CAISO_Small_Hydro</v>
      </c>
      <c r="AA177" s="5">
        <f t="shared" si="8"/>
        <v>3</v>
      </c>
      <c r="AB177" s="5">
        <f>INDEX(relevant_resources!B:B,MATCH(Z177,relevant_resources!A:A,0))</f>
        <v>0</v>
      </c>
    </row>
    <row r="178" spans="1:28" x14ac:dyDescent="0.75">
      <c r="A178">
        <v>177</v>
      </c>
      <c r="B178" t="s">
        <v>583</v>
      </c>
      <c r="C178" t="s">
        <v>584</v>
      </c>
      <c r="D178" t="s">
        <v>209</v>
      </c>
      <c r="E178" t="s">
        <v>26</v>
      </c>
      <c r="F178" t="s">
        <v>27</v>
      </c>
      <c r="G178" t="s">
        <v>245</v>
      </c>
      <c r="H178" t="s">
        <v>246</v>
      </c>
      <c r="I178" t="s">
        <v>210</v>
      </c>
      <c r="J178" t="s">
        <v>211</v>
      </c>
      <c r="K178" t="s">
        <v>32</v>
      </c>
      <c r="L178" s="2">
        <v>40330</v>
      </c>
      <c r="M178" s="2">
        <v>43982</v>
      </c>
      <c r="N178">
        <v>1</v>
      </c>
      <c r="O178">
        <v>0.9</v>
      </c>
      <c r="P178">
        <v>3.2</v>
      </c>
      <c r="Q178" s="1">
        <v>0.43</v>
      </c>
      <c r="R178" t="s">
        <v>33</v>
      </c>
      <c r="S178" t="s">
        <v>33</v>
      </c>
      <c r="T178" t="s">
        <v>33</v>
      </c>
      <c r="U178" t="s">
        <v>212</v>
      </c>
      <c r="V178" t="s">
        <v>35</v>
      </c>
      <c r="W178">
        <v>1</v>
      </c>
      <c r="X178" s="5" t="e">
        <f>INDEX(name_mapping!B:B,MATCH(C178,name_mapping!A:A,0))</f>
        <v>#N/A</v>
      </c>
      <c r="Y178" s="5" t="str">
        <f t="shared" si="7"/>
        <v>RIOOSO_1_QF</v>
      </c>
      <c r="Z178" s="5" t="str">
        <f t="shared" si="6"/>
        <v>CAISO_Small_Hydro</v>
      </c>
      <c r="AA178" s="5">
        <f t="shared" si="8"/>
        <v>3.2</v>
      </c>
      <c r="AB178" s="5">
        <f>INDEX(relevant_resources!B:B,MATCH(Z178,relevant_resources!A:A,0))</f>
        <v>0</v>
      </c>
    </row>
    <row r="179" spans="1:28" x14ac:dyDescent="0.75">
      <c r="A179">
        <v>178</v>
      </c>
      <c r="B179" t="s">
        <v>585</v>
      </c>
      <c r="C179" t="s">
        <v>586</v>
      </c>
      <c r="E179" t="s">
        <v>26</v>
      </c>
      <c r="F179" t="s">
        <v>27</v>
      </c>
      <c r="G179" t="s">
        <v>99</v>
      </c>
      <c r="H179" t="s">
        <v>100</v>
      </c>
      <c r="I179" t="s">
        <v>210</v>
      </c>
      <c r="J179" t="s">
        <v>211</v>
      </c>
      <c r="K179" t="s">
        <v>32</v>
      </c>
      <c r="L179" s="2">
        <v>40925</v>
      </c>
      <c r="M179" s="2">
        <v>48229</v>
      </c>
      <c r="N179">
        <v>1</v>
      </c>
      <c r="O179">
        <v>0.5</v>
      </c>
      <c r="P179">
        <v>2.6</v>
      </c>
      <c r="Q179" s="1">
        <v>0.56999999999999995</v>
      </c>
      <c r="R179" t="s">
        <v>33</v>
      </c>
      <c r="S179" t="s">
        <v>33</v>
      </c>
      <c r="T179" t="s">
        <v>33</v>
      </c>
      <c r="U179" t="s">
        <v>212</v>
      </c>
      <c r="V179" t="s">
        <v>45</v>
      </c>
      <c r="W179">
        <v>1</v>
      </c>
      <c r="X179" s="5" t="e">
        <f>INDEX(name_mapping!B:B,MATCH(C179,name_mapping!A:A,0))</f>
        <v>#N/A</v>
      </c>
      <c r="Y179" s="5" t="str">
        <f t="shared" si="7"/>
        <v>T&amp;G Hydro</v>
      </c>
      <c r="Z179" s="5" t="str">
        <f t="shared" si="6"/>
        <v>CAISO_Small_Hydro</v>
      </c>
      <c r="AA179" s="5">
        <f t="shared" si="8"/>
        <v>2.6</v>
      </c>
      <c r="AB179" s="5">
        <f>INDEX(relevant_resources!B:B,MATCH(Z179,relevant_resources!A:A,0))</f>
        <v>0</v>
      </c>
    </row>
    <row r="180" spans="1:28" x14ac:dyDescent="0.75">
      <c r="A180">
        <v>179</v>
      </c>
      <c r="B180" t="s">
        <v>587</v>
      </c>
      <c r="C180" t="s">
        <v>588</v>
      </c>
      <c r="E180" t="s">
        <v>26</v>
      </c>
      <c r="F180" t="s">
        <v>27</v>
      </c>
      <c r="G180" t="s">
        <v>306</v>
      </c>
      <c r="H180" t="s">
        <v>307</v>
      </c>
      <c r="I180" t="s">
        <v>210</v>
      </c>
      <c r="J180" t="s">
        <v>211</v>
      </c>
      <c r="K180" t="s">
        <v>32</v>
      </c>
      <c r="L180" s="2">
        <v>40652</v>
      </c>
      <c r="M180" s="2">
        <v>46130</v>
      </c>
      <c r="N180">
        <v>1</v>
      </c>
      <c r="O180">
        <v>0.3</v>
      </c>
      <c r="P180">
        <v>0.1</v>
      </c>
      <c r="Q180" s="1">
        <v>0.03</v>
      </c>
      <c r="R180" t="s">
        <v>33</v>
      </c>
      <c r="S180" t="s">
        <v>33</v>
      </c>
      <c r="T180" t="s">
        <v>33</v>
      </c>
      <c r="U180" t="s">
        <v>212</v>
      </c>
      <c r="V180" t="s">
        <v>35</v>
      </c>
      <c r="W180">
        <v>1</v>
      </c>
      <c r="X180" s="5" t="e">
        <f>INDEX(name_mapping!B:B,MATCH(C180,name_mapping!A:A,0))</f>
        <v>#N/A</v>
      </c>
      <c r="Y180" s="5" t="str">
        <f t="shared" si="7"/>
        <v>Vecino Vineyards FiT</v>
      </c>
      <c r="Z180" s="5" t="str">
        <f t="shared" si="6"/>
        <v>CAISO_Small_Hydro</v>
      </c>
      <c r="AA180" s="5">
        <f t="shared" si="8"/>
        <v>0.1</v>
      </c>
      <c r="AB180" s="5">
        <f>INDEX(relevant_resources!B:B,MATCH(Z180,relevant_resources!A:A,0))</f>
        <v>0</v>
      </c>
    </row>
    <row r="181" spans="1:28" x14ac:dyDescent="0.75">
      <c r="A181">
        <v>180</v>
      </c>
      <c r="B181" t="s">
        <v>589</v>
      </c>
      <c r="C181" t="s">
        <v>590</v>
      </c>
      <c r="D181" t="s">
        <v>591</v>
      </c>
      <c r="E181" t="s">
        <v>26</v>
      </c>
      <c r="F181" t="s">
        <v>27</v>
      </c>
      <c r="G181" t="s">
        <v>245</v>
      </c>
      <c r="H181" t="s">
        <v>246</v>
      </c>
      <c r="I181" t="s">
        <v>210</v>
      </c>
      <c r="J181" t="s">
        <v>211</v>
      </c>
      <c r="K181" t="s">
        <v>32</v>
      </c>
      <c r="L181" s="2">
        <v>40092</v>
      </c>
      <c r="M181" s="2">
        <v>45570</v>
      </c>
      <c r="N181">
        <v>1</v>
      </c>
      <c r="O181">
        <v>0.5</v>
      </c>
      <c r="P181">
        <v>1.3</v>
      </c>
      <c r="Q181" s="1">
        <v>0.3</v>
      </c>
      <c r="R181" t="s">
        <v>33</v>
      </c>
      <c r="S181" t="s">
        <v>33</v>
      </c>
      <c r="T181" t="s">
        <v>33</v>
      </c>
      <c r="U181" t="s">
        <v>212</v>
      </c>
      <c r="V181" t="s">
        <v>35</v>
      </c>
      <c r="W181">
        <v>1</v>
      </c>
      <c r="X181" s="5" t="e">
        <f>INDEX(name_mapping!B:B,MATCH(C181,name_mapping!A:A,0))</f>
        <v>#N/A</v>
      </c>
      <c r="Y181" s="5" t="str">
        <f t="shared" si="7"/>
        <v>HIGGNS_1_COMBIE</v>
      </c>
      <c r="Z181" s="5" t="str">
        <f t="shared" si="6"/>
        <v>CAISO_Small_Hydro</v>
      </c>
      <c r="AA181" s="5">
        <f t="shared" si="8"/>
        <v>1.3</v>
      </c>
      <c r="AB181" s="5">
        <f>INDEX(relevant_resources!B:B,MATCH(Z181,relevant_resources!A:A,0))</f>
        <v>0</v>
      </c>
    </row>
    <row r="182" spans="1:28" x14ac:dyDescent="0.75">
      <c r="A182">
        <v>181</v>
      </c>
      <c r="B182" t="s">
        <v>592</v>
      </c>
      <c r="C182" t="s">
        <v>593</v>
      </c>
      <c r="D182" t="s">
        <v>591</v>
      </c>
      <c r="E182" t="s">
        <v>26</v>
      </c>
      <c r="F182" t="s">
        <v>27</v>
      </c>
      <c r="G182" t="s">
        <v>245</v>
      </c>
      <c r="H182" t="s">
        <v>246</v>
      </c>
      <c r="I182" t="s">
        <v>210</v>
      </c>
      <c r="J182" t="s">
        <v>211</v>
      </c>
      <c r="K182" t="s">
        <v>32</v>
      </c>
      <c r="L182" s="2">
        <v>40299</v>
      </c>
      <c r="M182" s="2">
        <v>43951</v>
      </c>
      <c r="N182">
        <v>1</v>
      </c>
      <c r="O182">
        <v>1.5</v>
      </c>
      <c r="P182">
        <v>3.9</v>
      </c>
      <c r="Q182" s="1">
        <v>0.3</v>
      </c>
      <c r="R182" t="s">
        <v>33</v>
      </c>
      <c r="S182" t="s">
        <v>33</v>
      </c>
      <c r="T182" t="s">
        <v>33</v>
      </c>
      <c r="U182" t="s">
        <v>212</v>
      </c>
      <c r="V182" t="s">
        <v>35</v>
      </c>
      <c r="W182">
        <v>1</v>
      </c>
      <c r="X182" s="5" t="e">
        <f>INDEX(name_mapping!B:B,MATCH(C182,name_mapping!A:A,0))</f>
        <v>#N/A</v>
      </c>
      <c r="Y182" s="5" t="str">
        <f t="shared" si="7"/>
        <v>HIGGNS_1_COMBIE</v>
      </c>
      <c r="Z182" s="5" t="str">
        <f t="shared" si="6"/>
        <v>CAISO_Small_Hydro</v>
      </c>
      <c r="AA182" s="5">
        <f t="shared" si="8"/>
        <v>3.9</v>
      </c>
      <c r="AB182" s="5">
        <f>INDEX(relevant_resources!B:B,MATCH(Z182,relevant_resources!A:A,0))</f>
        <v>0</v>
      </c>
    </row>
    <row r="183" spans="1:28" x14ac:dyDescent="0.75">
      <c r="A183">
        <v>182</v>
      </c>
      <c r="B183" t="s">
        <v>594</v>
      </c>
      <c r="C183" t="s">
        <v>595</v>
      </c>
      <c r="D183" t="s">
        <v>596</v>
      </c>
      <c r="E183" t="s">
        <v>26</v>
      </c>
      <c r="F183" t="s">
        <v>27</v>
      </c>
      <c r="G183" t="s">
        <v>99</v>
      </c>
      <c r="H183" t="s">
        <v>100</v>
      </c>
      <c r="I183" t="s">
        <v>210</v>
      </c>
      <c r="J183" t="s">
        <v>211</v>
      </c>
      <c r="K183" t="s">
        <v>32</v>
      </c>
      <c r="L183" s="2">
        <v>40179</v>
      </c>
      <c r="M183" s="2">
        <v>43830</v>
      </c>
      <c r="N183">
        <v>1</v>
      </c>
      <c r="O183">
        <v>1.1000000000000001</v>
      </c>
      <c r="P183">
        <v>9.6</v>
      </c>
      <c r="Q183" s="1">
        <v>1</v>
      </c>
      <c r="R183" t="s">
        <v>33</v>
      </c>
      <c r="S183" t="s">
        <v>33</v>
      </c>
      <c r="T183" t="s">
        <v>33</v>
      </c>
      <c r="U183" t="s">
        <v>212</v>
      </c>
      <c r="V183" t="s">
        <v>45</v>
      </c>
      <c r="W183">
        <v>1</v>
      </c>
      <c r="X183" s="5" t="e">
        <f>INDEX(name_mapping!B:B,MATCH(C183,name_mapping!A:A,0))</f>
        <v>#N/A</v>
      </c>
      <c r="Y183" s="5" t="str">
        <f t="shared" si="7"/>
        <v>HATLOS_6_LSCRK</v>
      </c>
      <c r="Z183" s="5" t="str">
        <f t="shared" si="6"/>
        <v>CAISO_Small_Hydro</v>
      </c>
      <c r="AA183" s="5">
        <f t="shared" si="8"/>
        <v>9.6</v>
      </c>
      <c r="AB183" s="5">
        <f>INDEX(relevant_resources!B:B,MATCH(Z183,relevant_resources!A:A,0))</f>
        <v>0</v>
      </c>
    </row>
    <row r="184" spans="1:28" x14ac:dyDescent="0.75">
      <c r="A184">
        <v>183</v>
      </c>
      <c r="B184" t="s">
        <v>597</v>
      </c>
      <c r="C184" t="s">
        <v>598</v>
      </c>
      <c r="D184" t="s">
        <v>596</v>
      </c>
      <c r="E184" t="s">
        <v>26</v>
      </c>
      <c r="F184" t="s">
        <v>27</v>
      </c>
      <c r="G184" t="s">
        <v>99</v>
      </c>
      <c r="H184" t="s">
        <v>100</v>
      </c>
      <c r="I184" t="s">
        <v>210</v>
      </c>
      <c r="J184" t="s">
        <v>211</v>
      </c>
      <c r="K184" t="s">
        <v>32</v>
      </c>
      <c r="L184" s="2">
        <v>40179</v>
      </c>
      <c r="M184" s="2">
        <v>43830</v>
      </c>
      <c r="N184">
        <v>1</v>
      </c>
      <c r="O184">
        <v>0.5</v>
      </c>
      <c r="P184">
        <v>4.4000000000000004</v>
      </c>
      <c r="Q184" s="1">
        <v>1</v>
      </c>
      <c r="R184" t="s">
        <v>33</v>
      </c>
      <c r="S184" t="s">
        <v>33</v>
      </c>
      <c r="T184" t="s">
        <v>33</v>
      </c>
      <c r="U184" t="s">
        <v>212</v>
      </c>
      <c r="V184" t="s">
        <v>45</v>
      </c>
      <c r="W184">
        <v>1</v>
      </c>
      <c r="X184" s="5" t="e">
        <f>INDEX(name_mapping!B:B,MATCH(C184,name_mapping!A:A,0))</f>
        <v>#N/A</v>
      </c>
      <c r="Y184" s="5" t="str">
        <f t="shared" si="7"/>
        <v>HATLOS_6_LSCRK</v>
      </c>
      <c r="Z184" s="5" t="str">
        <f t="shared" si="6"/>
        <v>CAISO_Small_Hydro</v>
      </c>
      <c r="AA184" s="5">
        <f t="shared" si="8"/>
        <v>4.4000000000000004</v>
      </c>
      <c r="AB184" s="5">
        <f>INDEX(relevant_resources!B:B,MATCH(Z184,relevant_resources!A:A,0))</f>
        <v>0</v>
      </c>
    </row>
    <row r="185" spans="1:28" x14ac:dyDescent="0.75">
      <c r="A185">
        <v>184</v>
      </c>
      <c r="B185" t="s">
        <v>599</v>
      </c>
      <c r="C185" t="s">
        <v>600</v>
      </c>
      <c r="E185" t="s">
        <v>26</v>
      </c>
      <c r="F185" t="s">
        <v>27</v>
      </c>
      <c r="G185" t="s">
        <v>245</v>
      </c>
      <c r="H185" t="s">
        <v>246</v>
      </c>
      <c r="I185" t="s">
        <v>210</v>
      </c>
      <c r="J185" t="s">
        <v>211</v>
      </c>
      <c r="K185" t="s">
        <v>32</v>
      </c>
      <c r="L185" s="2">
        <v>40353</v>
      </c>
      <c r="M185" s="2">
        <v>47657</v>
      </c>
      <c r="N185">
        <v>1</v>
      </c>
      <c r="O185">
        <v>0</v>
      </c>
      <c r="P185">
        <v>0.2</v>
      </c>
      <c r="Q185" s="1">
        <v>0.51</v>
      </c>
      <c r="R185" t="s">
        <v>33</v>
      </c>
      <c r="S185" t="s">
        <v>33</v>
      </c>
      <c r="T185" t="s">
        <v>33</v>
      </c>
      <c r="U185" t="s">
        <v>212</v>
      </c>
      <c r="V185" t="s">
        <v>35</v>
      </c>
      <c r="W185">
        <v>1</v>
      </c>
      <c r="X185" s="5" t="e">
        <f>INDEX(name_mapping!B:B,MATCH(C185,name_mapping!A:A,0))</f>
        <v>#N/A</v>
      </c>
      <c r="Y185" s="5" t="str">
        <f t="shared" si="7"/>
        <v>SGE Site 1</v>
      </c>
      <c r="Z185" s="5" t="str">
        <f t="shared" si="6"/>
        <v>CAISO_Small_Hydro</v>
      </c>
      <c r="AA185" s="5">
        <f t="shared" si="8"/>
        <v>0.2</v>
      </c>
      <c r="AB185" s="5">
        <f>INDEX(relevant_resources!B:B,MATCH(Z185,relevant_resources!A:A,0))</f>
        <v>0</v>
      </c>
    </row>
    <row r="186" spans="1:28" x14ac:dyDescent="0.75">
      <c r="A186">
        <v>185</v>
      </c>
      <c r="B186" t="s">
        <v>601</v>
      </c>
      <c r="C186" t="s">
        <v>602</v>
      </c>
      <c r="D186" t="s">
        <v>603</v>
      </c>
      <c r="E186" t="s">
        <v>26</v>
      </c>
      <c r="F186" t="s">
        <v>27</v>
      </c>
      <c r="G186" t="s">
        <v>161</v>
      </c>
      <c r="H186" t="s">
        <v>526</v>
      </c>
      <c r="I186" t="s">
        <v>210</v>
      </c>
      <c r="J186" t="s">
        <v>211</v>
      </c>
      <c r="K186" t="s">
        <v>32</v>
      </c>
      <c r="L186" s="2">
        <v>40360</v>
      </c>
      <c r="M186" s="2">
        <v>44012</v>
      </c>
      <c r="N186">
        <v>1</v>
      </c>
      <c r="O186">
        <v>23</v>
      </c>
      <c r="P186">
        <v>106</v>
      </c>
      <c r="Q186" s="1">
        <v>0.53</v>
      </c>
      <c r="R186" t="s">
        <v>33</v>
      </c>
      <c r="S186" t="s">
        <v>33</v>
      </c>
      <c r="T186" t="s">
        <v>33</v>
      </c>
      <c r="U186" t="s">
        <v>212</v>
      </c>
      <c r="V186" t="s">
        <v>164</v>
      </c>
      <c r="W186">
        <v>1</v>
      </c>
      <c r="X186" s="5" t="e">
        <f>INDEX(name_mapping!B:B,MATCH(C186,name_mapping!A:A,0))</f>
        <v>#N/A</v>
      </c>
      <c r="Y186" s="5" t="str">
        <f t="shared" si="7"/>
        <v>KELYRG_6_UNIT</v>
      </c>
      <c r="Z186" s="5" t="str">
        <f t="shared" si="6"/>
        <v>CAISO_Small_Hydro</v>
      </c>
      <c r="AA186" s="5">
        <f t="shared" si="8"/>
        <v>106</v>
      </c>
      <c r="AB186" s="5">
        <f>INDEX(relevant_resources!B:B,MATCH(Z186,relevant_resources!A:A,0))</f>
        <v>0</v>
      </c>
    </row>
    <row r="187" spans="1:28" x14ac:dyDescent="0.75">
      <c r="A187">
        <v>186</v>
      </c>
      <c r="B187" t="s">
        <v>604</v>
      </c>
      <c r="C187" t="s">
        <v>605</v>
      </c>
      <c r="E187" t="s">
        <v>26</v>
      </c>
      <c r="F187" t="s">
        <v>27</v>
      </c>
      <c r="G187" t="s">
        <v>267</v>
      </c>
      <c r="H187" t="s">
        <v>268</v>
      </c>
      <c r="I187" t="s">
        <v>210</v>
      </c>
      <c r="J187" t="s">
        <v>211</v>
      </c>
      <c r="K187" t="s">
        <v>32</v>
      </c>
      <c r="L187" s="2">
        <v>39675</v>
      </c>
      <c r="M187" s="2">
        <v>46979</v>
      </c>
      <c r="N187">
        <v>1</v>
      </c>
      <c r="O187">
        <v>0.4</v>
      </c>
      <c r="P187">
        <v>2</v>
      </c>
      <c r="Q187" s="1">
        <v>0.56999999999999995</v>
      </c>
      <c r="R187" t="s">
        <v>33</v>
      </c>
      <c r="S187" t="s">
        <v>33</v>
      </c>
      <c r="T187" t="s">
        <v>33</v>
      </c>
      <c r="U187" t="s">
        <v>212</v>
      </c>
      <c r="V187" t="s">
        <v>35</v>
      </c>
      <c r="W187">
        <v>1</v>
      </c>
      <c r="X187" s="5" t="e">
        <f>INDEX(name_mapping!B:B,MATCH(C187,name_mapping!A:A,0))</f>
        <v>#N/A</v>
      </c>
      <c r="Y187" s="5" t="str">
        <f t="shared" si="7"/>
        <v>Buckeye Hydroelectric Project</v>
      </c>
      <c r="Z187" s="5" t="str">
        <f t="shared" si="6"/>
        <v>CAISO_Small_Hydro</v>
      </c>
      <c r="AA187" s="5">
        <f t="shared" si="8"/>
        <v>2</v>
      </c>
      <c r="AB187" s="5">
        <f>INDEX(relevant_resources!B:B,MATCH(Z187,relevant_resources!A:A,0))</f>
        <v>0</v>
      </c>
    </row>
    <row r="188" spans="1:28" x14ac:dyDescent="0.75">
      <c r="A188">
        <v>187</v>
      </c>
      <c r="B188" t="s">
        <v>606</v>
      </c>
      <c r="C188" t="s">
        <v>607</v>
      </c>
      <c r="E188" t="s">
        <v>26</v>
      </c>
      <c r="F188" t="s">
        <v>27</v>
      </c>
      <c r="G188" t="s">
        <v>267</v>
      </c>
      <c r="H188" t="s">
        <v>268</v>
      </c>
      <c r="I188" t="s">
        <v>210</v>
      </c>
      <c r="J188" t="s">
        <v>211</v>
      </c>
      <c r="K188" t="s">
        <v>32</v>
      </c>
      <c r="L188" s="2">
        <v>39955</v>
      </c>
      <c r="M188" s="2">
        <v>47259</v>
      </c>
      <c r="N188">
        <v>1</v>
      </c>
      <c r="O188">
        <v>0.6</v>
      </c>
      <c r="P188">
        <v>3</v>
      </c>
      <c r="Q188" s="1">
        <v>0.56999999999999995</v>
      </c>
      <c r="R188" t="s">
        <v>33</v>
      </c>
      <c r="S188" t="s">
        <v>33</v>
      </c>
      <c r="T188" t="s">
        <v>33</v>
      </c>
      <c r="U188" t="s">
        <v>212</v>
      </c>
      <c r="V188" t="s">
        <v>35</v>
      </c>
      <c r="W188">
        <v>1</v>
      </c>
      <c r="X188" s="5" t="e">
        <f>INDEX(name_mapping!B:B,MATCH(C188,name_mapping!A:A,0))</f>
        <v>#N/A</v>
      </c>
      <c r="Y188" s="5" t="str">
        <f t="shared" si="7"/>
        <v>Tunnel Hill Hydroelectric Project</v>
      </c>
      <c r="Z188" s="5" t="str">
        <f t="shared" si="6"/>
        <v>CAISO_Small_Hydro</v>
      </c>
      <c r="AA188" s="5">
        <f t="shared" si="8"/>
        <v>3</v>
      </c>
      <c r="AB188" s="5">
        <f>INDEX(relevant_resources!B:B,MATCH(Z188,relevant_resources!A:A,0))</f>
        <v>0</v>
      </c>
    </row>
    <row r="189" spans="1:28" x14ac:dyDescent="0.75">
      <c r="A189">
        <v>188</v>
      </c>
      <c r="B189" t="s">
        <v>608</v>
      </c>
      <c r="C189" t="s">
        <v>609</v>
      </c>
      <c r="D189" t="s">
        <v>227</v>
      </c>
      <c r="E189" t="s">
        <v>26</v>
      </c>
      <c r="F189" t="s">
        <v>27</v>
      </c>
      <c r="G189" t="s">
        <v>112</v>
      </c>
      <c r="H189" t="s">
        <v>113</v>
      </c>
      <c r="I189" t="s">
        <v>210</v>
      </c>
      <c r="J189" t="s">
        <v>211</v>
      </c>
      <c r="K189" t="s">
        <v>32</v>
      </c>
      <c r="L189" s="2">
        <v>40932</v>
      </c>
      <c r="M189" s="2">
        <v>44584</v>
      </c>
      <c r="N189">
        <v>1</v>
      </c>
      <c r="O189">
        <v>0.4</v>
      </c>
      <c r="P189">
        <v>2</v>
      </c>
      <c r="Q189" s="1">
        <v>0.57999999999999996</v>
      </c>
      <c r="R189" t="s">
        <v>33</v>
      </c>
      <c r="S189" t="s">
        <v>33</v>
      </c>
      <c r="T189" t="s">
        <v>33</v>
      </c>
      <c r="U189" t="s">
        <v>212</v>
      </c>
      <c r="V189" t="s">
        <v>35</v>
      </c>
      <c r="W189">
        <v>1</v>
      </c>
      <c r="X189" s="5" t="e">
        <f>INDEX(name_mapping!B:B,MATCH(C189,name_mapping!A:A,0))</f>
        <v>#N/A</v>
      </c>
      <c r="Y189" s="5" t="str">
        <f t="shared" si="7"/>
        <v>TBLMTN_6_QF</v>
      </c>
      <c r="Z189" s="5" t="str">
        <f t="shared" si="6"/>
        <v>CAISO_Small_Hydro</v>
      </c>
      <c r="AA189" s="5">
        <f t="shared" si="8"/>
        <v>2</v>
      </c>
      <c r="AB189" s="5">
        <f>INDEX(relevant_resources!B:B,MATCH(Z189,relevant_resources!A:A,0))</f>
        <v>0</v>
      </c>
    </row>
    <row r="190" spans="1:28" x14ac:dyDescent="0.75">
      <c r="A190">
        <v>189</v>
      </c>
      <c r="B190" t="s">
        <v>610</v>
      </c>
      <c r="C190" t="s">
        <v>611</v>
      </c>
      <c r="E190" t="s">
        <v>26</v>
      </c>
      <c r="F190" t="s">
        <v>27</v>
      </c>
      <c r="G190" t="s">
        <v>112</v>
      </c>
      <c r="H190" t="s">
        <v>113</v>
      </c>
      <c r="I190" t="s">
        <v>210</v>
      </c>
      <c r="J190" t="s">
        <v>211</v>
      </c>
      <c r="K190" t="s">
        <v>32</v>
      </c>
      <c r="L190" s="2">
        <v>42272</v>
      </c>
      <c r="M190" s="2">
        <v>49576</v>
      </c>
      <c r="N190">
        <v>1</v>
      </c>
      <c r="O190">
        <v>0.3</v>
      </c>
      <c r="P190">
        <v>1.6</v>
      </c>
      <c r="Q190" s="1">
        <v>0.57999999999999996</v>
      </c>
      <c r="R190" t="s">
        <v>33</v>
      </c>
      <c r="S190" t="s">
        <v>33</v>
      </c>
      <c r="T190" t="s">
        <v>33</v>
      </c>
      <c r="U190" t="s">
        <v>212</v>
      </c>
      <c r="V190" t="s">
        <v>35</v>
      </c>
      <c r="W190">
        <v>1</v>
      </c>
      <c r="X190" s="5" t="e">
        <f>INDEX(name_mapping!B:B,MATCH(C190,name_mapping!A:A,0))</f>
        <v>#N/A</v>
      </c>
      <c r="Y190" s="5" t="str">
        <f t="shared" si="7"/>
        <v>PCWA- Lincoln Metering and Hydroelectric Station</v>
      </c>
      <c r="Z190" s="5" t="str">
        <f t="shared" si="6"/>
        <v>CAISO_Small_Hydro</v>
      </c>
      <c r="AA190" s="5">
        <f t="shared" si="8"/>
        <v>1.6</v>
      </c>
      <c r="AB190" s="5">
        <f>INDEX(relevant_resources!B:B,MATCH(Z190,relevant_resources!A:A,0))</f>
        <v>0</v>
      </c>
    </row>
    <row r="191" spans="1:28" x14ac:dyDescent="0.75">
      <c r="A191">
        <v>190</v>
      </c>
      <c r="B191" t="s">
        <v>612</v>
      </c>
      <c r="C191" t="s">
        <v>613</v>
      </c>
      <c r="E191" t="s">
        <v>26</v>
      </c>
      <c r="F191" t="s">
        <v>27</v>
      </c>
      <c r="G191" t="s">
        <v>43</v>
      </c>
      <c r="H191" t="s">
        <v>44</v>
      </c>
      <c r="I191" t="s">
        <v>614</v>
      </c>
      <c r="J191" t="s">
        <v>615</v>
      </c>
      <c r="K191" t="s">
        <v>32</v>
      </c>
      <c r="L191" s="2">
        <v>34075</v>
      </c>
      <c r="M191" s="2">
        <v>73050</v>
      </c>
      <c r="N191">
        <v>1</v>
      </c>
      <c r="O191">
        <v>0</v>
      </c>
      <c r="P191">
        <v>0</v>
      </c>
      <c r="Q191" s="1">
        <v>0.03</v>
      </c>
      <c r="R191" t="s">
        <v>33</v>
      </c>
      <c r="S191" t="s">
        <v>33</v>
      </c>
      <c r="T191" t="s">
        <v>33</v>
      </c>
      <c r="U191" t="s">
        <v>616</v>
      </c>
      <c r="V191" t="s">
        <v>45</v>
      </c>
      <c r="W191">
        <v>1</v>
      </c>
      <c r="X191" s="5" t="e">
        <f>INDEX(name_mapping!B:B,MATCH(C191,name_mapping!A:A,0))</f>
        <v>#N/A</v>
      </c>
      <c r="Y191" s="5" t="str">
        <f t="shared" si="7"/>
        <v>Villa Sorriso Solar</v>
      </c>
      <c r="Z191" s="5" t="str">
        <f t="shared" si="6"/>
        <v>CAISO_Solar</v>
      </c>
      <c r="AA191" s="5">
        <f t="shared" si="8"/>
        <v>0</v>
      </c>
      <c r="AB191" s="5">
        <f>INDEX(relevant_resources!B:B,MATCH(Z191,relevant_resources!A:A,0))</f>
        <v>1</v>
      </c>
    </row>
    <row r="192" spans="1:28" x14ac:dyDescent="0.75">
      <c r="A192">
        <v>191</v>
      </c>
      <c r="B192" t="s">
        <v>617</v>
      </c>
      <c r="C192" t="s">
        <v>618</v>
      </c>
      <c r="E192" t="s">
        <v>26</v>
      </c>
      <c r="F192" t="s">
        <v>27</v>
      </c>
      <c r="G192" t="s">
        <v>359</v>
      </c>
      <c r="H192" t="s">
        <v>78</v>
      </c>
      <c r="I192" t="s">
        <v>614</v>
      </c>
      <c r="J192" t="s">
        <v>619</v>
      </c>
      <c r="K192" t="s">
        <v>620</v>
      </c>
      <c r="L192" s="2">
        <v>42403</v>
      </c>
      <c r="M192" s="2">
        <v>49707</v>
      </c>
      <c r="N192">
        <v>1</v>
      </c>
      <c r="O192">
        <v>1</v>
      </c>
      <c r="P192">
        <v>1.4</v>
      </c>
      <c r="Q192" s="1">
        <v>0.16</v>
      </c>
      <c r="R192" t="s">
        <v>33</v>
      </c>
      <c r="S192" t="s">
        <v>33</v>
      </c>
      <c r="T192" t="s">
        <v>33</v>
      </c>
      <c r="U192" t="s">
        <v>616</v>
      </c>
      <c r="V192" t="s">
        <v>78</v>
      </c>
      <c r="W192">
        <v>0.84</v>
      </c>
      <c r="X192" s="5" t="e">
        <f>INDEX(name_mapping!B:B,MATCH(C192,name_mapping!A:A,0))</f>
        <v>#N/A</v>
      </c>
      <c r="Y192" s="5" t="str">
        <f t="shared" si="7"/>
        <v>GreenLight- Peacock Solar Project</v>
      </c>
      <c r="Z192" s="5" t="str">
        <f t="shared" si="6"/>
        <v>CAISO_Solar</v>
      </c>
      <c r="AA192" s="5">
        <f t="shared" si="8"/>
        <v>1.4</v>
      </c>
      <c r="AB192" s="5">
        <f>INDEX(relevant_resources!B:B,MATCH(Z192,relevant_resources!A:A,0))</f>
        <v>1</v>
      </c>
    </row>
    <row r="193" spans="1:28" x14ac:dyDescent="0.75">
      <c r="A193">
        <v>192</v>
      </c>
      <c r="B193" t="s">
        <v>621</v>
      </c>
      <c r="C193" t="s">
        <v>622</v>
      </c>
      <c r="D193" t="s">
        <v>623</v>
      </c>
      <c r="E193" t="s">
        <v>26</v>
      </c>
      <c r="F193" t="s">
        <v>27</v>
      </c>
      <c r="G193" t="s">
        <v>624</v>
      </c>
      <c r="H193" t="s">
        <v>78</v>
      </c>
      <c r="I193" t="s">
        <v>614</v>
      </c>
      <c r="J193" t="s">
        <v>615</v>
      </c>
      <c r="K193" t="s">
        <v>32</v>
      </c>
      <c r="L193" s="2">
        <v>42401</v>
      </c>
      <c r="M193" s="2">
        <v>49705</v>
      </c>
      <c r="N193">
        <v>1</v>
      </c>
      <c r="O193">
        <v>1.5</v>
      </c>
      <c r="P193">
        <v>2.1</v>
      </c>
      <c r="Q193" s="1">
        <v>0.16</v>
      </c>
      <c r="R193" t="s">
        <v>33</v>
      </c>
      <c r="S193" t="s">
        <v>33</v>
      </c>
      <c r="T193" t="s">
        <v>33</v>
      </c>
      <c r="U193" t="s">
        <v>616</v>
      </c>
      <c r="V193" t="s">
        <v>78</v>
      </c>
      <c r="W193">
        <v>1</v>
      </c>
      <c r="X193" s="5" t="e">
        <f>INDEX(name_mapping!B:B,MATCH(C193,name_mapping!A:A,0))</f>
        <v>#N/A</v>
      </c>
      <c r="Y193" s="5" t="str">
        <f t="shared" si="7"/>
        <v>HENRTA_6_SOLAR1</v>
      </c>
      <c r="Z193" s="5" t="str">
        <f t="shared" si="6"/>
        <v>CAISO_Solar</v>
      </c>
      <c r="AA193" s="5">
        <f t="shared" si="8"/>
        <v>2.1</v>
      </c>
      <c r="AB193" s="5">
        <f>INDEX(relevant_resources!B:B,MATCH(Z193,relevant_resources!A:A,0))</f>
        <v>1</v>
      </c>
    </row>
    <row r="194" spans="1:28" x14ac:dyDescent="0.75">
      <c r="A194">
        <v>193</v>
      </c>
      <c r="B194" t="s">
        <v>625</v>
      </c>
      <c r="C194" t="s">
        <v>626</v>
      </c>
      <c r="E194" t="s">
        <v>26</v>
      </c>
      <c r="F194" t="s">
        <v>27</v>
      </c>
      <c r="G194" t="s">
        <v>241</v>
      </c>
      <c r="H194" t="s">
        <v>44</v>
      </c>
      <c r="I194" t="s">
        <v>614</v>
      </c>
      <c r="J194" t="s">
        <v>615</v>
      </c>
      <c r="K194" t="s">
        <v>620</v>
      </c>
      <c r="L194" s="2">
        <v>42692</v>
      </c>
      <c r="M194" s="2">
        <v>49996</v>
      </c>
      <c r="N194">
        <v>1</v>
      </c>
      <c r="O194">
        <v>0.3</v>
      </c>
      <c r="P194">
        <v>0.4</v>
      </c>
      <c r="Q194" s="1">
        <v>0.16</v>
      </c>
      <c r="R194" t="s">
        <v>33</v>
      </c>
      <c r="S194" t="s">
        <v>33</v>
      </c>
      <c r="T194" t="s">
        <v>33</v>
      </c>
      <c r="U194" t="s">
        <v>616</v>
      </c>
      <c r="V194" t="s">
        <v>45</v>
      </c>
      <c r="W194">
        <v>0.84</v>
      </c>
      <c r="X194" s="5" t="e">
        <f>INDEX(name_mapping!B:B,MATCH(C194,name_mapping!A:A,0))</f>
        <v>#N/A</v>
      </c>
      <c r="Y194" s="5" t="str">
        <f t="shared" si="7"/>
        <v>Pristine Sun- 2154 Foote</v>
      </c>
      <c r="Z194" s="5" t="str">
        <f t="shared" ref="Z194:Z257" si="9">T194&amp;"_"&amp;U194</f>
        <v>CAISO_Solar</v>
      </c>
      <c r="AA194" s="5">
        <f t="shared" si="8"/>
        <v>0.4</v>
      </c>
      <c r="AB194" s="5">
        <f>INDEX(relevant_resources!B:B,MATCH(Z194,relevant_resources!A:A,0))</f>
        <v>1</v>
      </c>
    </row>
    <row r="195" spans="1:28" x14ac:dyDescent="0.75">
      <c r="A195">
        <v>194</v>
      </c>
      <c r="B195" t="s">
        <v>627</v>
      </c>
      <c r="C195" t="s">
        <v>628</v>
      </c>
      <c r="E195" t="s">
        <v>26</v>
      </c>
      <c r="F195" t="s">
        <v>27</v>
      </c>
      <c r="G195" t="s">
        <v>299</v>
      </c>
      <c r="H195" t="s">
        <v>44</v>
      </c>
      <c r="I195" t="s">
        <v>614</v>
      </c>
      <c r="J195" t="s">
        <v>619</v>
      </c>
      <c r="K195" t="s">
        <v>620</v>
      </c>
      <c r="L195" s="2">
        <v>42411</v>
      </c>
      <c r="M195" s="2">
        <v>49715</v>
      </c>
      <c r="N195">
        <v>1</v>
      </c>
      <c r="O195">
        <v>0.5</v>
      </c>
      <c r="P195">
        <v>0.7</v>
      </c>
      <c r="Q195" s="1">
        <v>0.16</v>
      </c>
      <c r="R195" t="s">
        <v>33</v>
      </c>
      <c r="S195" t="s">
        <v>33</v>
      </c>
      <c r="T195" t="s">
        <v>33</v>
      </c>
      <c r="U195" t="s">
        <v>616</v>
      </c>
      <c r="V195" t="s">
        <v>45</v>
      </c>
      <c r="W195">
        <v>0.84</v>
      </c>
      <c r="X195" s="5" t="e">
        <f>INDEX(name_mapping!B:B,MATCH(C195,name_mapping!A:A,0))</f>
        <v>#N/A</v>
      </c>
      <c r="Y195" s="5" t="str">
        <f t="shared" ref="Y195:Y258" si="10">IF(NOT(ISBLANK(D195)),D195,
IF(NOT(ISNA(X195)),X195,C195))</f>
        <v>Pristine Sun- 2192 Ramirez</v>
      </c>
      <c r="Z195" s="5" t="str">
        <f t="shared" si="9"/>
        <v>CAISO_Solar</v>
      </c>
      <c r="AA195" s="5">
        <f t="shared" ref="AA195:AA258" si="11">IF(P195="                      -  ",0,P195)</f>
        <v>0.7</v>
      </c>
      <c r="AB195" s="5">
        <f>INDEX(relevant_resources!B:B,MATCH(Z195,relevant_resources!A:A,0))</f>
        <v>1</v>
      </c>
    </row>
    <row r="196" spans="1:28" x14ac:dyDescent="0.75">
      <c r="A196">
        <v>195</v>
      </c>
      <c r="B196" t="s">
        <v>629</v>
      </c>
      <c r="C196" t="s">
        <v>630</v>
      </c>
      <c r="D196" t="s">
        <v>631</v>
      </c>
      <c r="E196" t="s">
        <v>26</v>
      </c>
      <c r="F196" t="s">
        <v>27</v>
      </c>
      <c r="G196" t="s">
        <v>77</v>
      </c>
      <c r="H196" t="s">
        <v>78</v>
      </c>
      <c r="I196" t="s">
        <v>614</v>
      </c>
      <c r="J196" t="s">
        <v>615</v>
      </c>
      <c r="K196" t="s">
        <v>32</v>
      </c>
      <c r="L196" s="2">
        <v>42213</v>
      </c>
      <c r="M196" s="2">
        <v>49517</v>
      </c>
      <c r="N196">
        <v>1</v>
      </c>
      <c r="O196">
        <v>1.4</v>
      </c>
      <c r="P196">
        <v>19.600000000000001</v>
      </c>
      <c r="Q196" s="1">
        <v>1.6</v>
      </c>
      <c r="R196" t="s">
        <v>33</v>
      </c>
      <c r="S196" t="s">
        <v>33</v>
      </c>
      <c r="T196" t="s">
        <v>33</v>
      </c>
      <c r="U196" t="s">
        <v>616</v>
      </c>
      <c r="V196" t="s">
        <v>78</v>
      </c>
      <c r="W196">
        <v>1</v>
      </c>
      <c r="X196" s="5" t="e">
        <f>INDEX(name_mapping!B:B,MATCH(C196,name_mapping!A:A,0))</f>
        <v>#N/A</v>
      </c>
      <c r="Y196" s="5" t="str">
        <f t="shared" si="10"/>
        <v>BKRFLD_2_SOLAR1</v>
      </c>
      <c r="Z196" s="5" t="str">
        <f t="shared" si="9"/>
        <v>CAISO_Solar</v>
      </c>
      <c r="AA196" s="5">
        <f t="shared" si="11"/>
        <v>19.600000000000001</v>
      </c>
      <c r="AB196" s="5">
        <f>INDEX(relevant_resources!B:B,MATCH(Z196,relevant_resources!A:A,0))</f>
        <v>1</v>
      </c>
    </row>
    <row r="197" spans="1:28" x14ac:dyDescent="0.75">
      <c r="A197">
        <v>196</v>
      </c>
      <c r="B197" t="s">
        <v>632</v>
      </c>
      <c r="C197" t="s">
        <v>633</v>
      </c>
      <c r="D197" t="s">
        <v>634</v>
      </c>
      <c r="E197" t="s">
        <v>26</v>
      </c>
      <c r="F197" t="s">
        <v>27</v>
      </c>
      <c r="G197" t="s">
        <v>77</v>
      </c>
      <c r="H197" t="s">
        <v>89</v>
      </c>
      <c r="I197" t="s">
        <v>614</v>
      </c>
      <c r="J197" t="s">
        <v>619</v>
      </c>
      <c r="K197" t="s">
        <v>32</v>
      </c>
      <c r="L197" s="2">
        <v>42361</v>
      </c>
      <c r="M197" s="2">
        <v>49729</v>
      </c>
      <c r="N197">
        <v>1</v>
      </c>
      <c r="O197">
        <v>15</v>
      </c>
      <c r="P197">
        <v>32.9</v>
      </c>
      <c r="Q197" s="1">
        <v>0.25</v>
      </c>
      <c r="R197" t="s">
        <v>33</v>
      </c>
      <c r="S197" t="s">
        <v>33</v>
      </c>
      <c r="T197" t="s">
        <v>33</v>
      </c>
      <c r="U197" t="s">
        <v>616</v>
      </c>
      <c r="V197" t="s">
        <v>89</v>
      </c>
      <c r="W197">
        <v>1</v>
      </c>
      <c r="X197" s="5" t="e">
        <f>INDEX(name_mapping!B:B,MATCH(C197,name_mapping!A:A,0))</f>
        <v>#N/A</v>
      </c>
      <c r="Y197" s="5" t="str">
        <f t="shared" si="10"/>
        <v>LAMONT_1_SOLAR3</v>
      </c>
      <c r="Z197" s="5" t="str">
        <f t="shared" si="9"/>
        <v>CAISO_Solar</v>
      </c>
      <c r="AA197" s="5">
        <f t="shared" si="11"/>
        <v>32.9</v>
      </c>
      <c r="AB197" s="5">
        <f>INDEX(relevant_resources!B:B,MATCH(Z197,relevant_resources!A:A,0))</f>
        <v>1</v>
      </c>
    </row>
    <row r="198" spans="1:28" x14ac:dyDescent="0.75">
      <c r="A198">
        <v>197</v>
      </c>
      <c r="B198" t="s">
        <v>635</v>
      </c>
      <c r="C198" t="s">
        <v>636</v>
      </c>
      <c r="D198" t="s">
        <v>637</v>
      </c>
      <c r="E198" t="s">
        <v>26</v>
      </c>
      <c r="F198" t="s">
        <v>27</v>
      </c>
      <c r="G198" t="s">
        <v>77</v>
      </c>
      <c r="H198" t="s">
        <v>638</v>
      </c>
      <c r="I198" t="s">
        <v>614</v>
      </c>
      <c r="J198" t="s">
        <v>619</v>
      </c>
      <c r="K198" t="s">
        <v>32</v>
      </c>
      <c r="L198" s="2">
        <v>42585</v>
      </c>
      <c r="M198" s="2">
        <v>49934</v>
      </c>
      <c r="N198">
        <v>1</v>
      </c>
      <c r="O198">
        <v>20</v>
      </c>
      <c r="P198">
        <v>48.2</v>
      </c>
      <c r="Q198" s="1">
        <v>0.27</v>
      </c>
      <c r="R198" t="s">
        <v>33</v>
      </c>
      <c r="S198" t="s">
        <v>33</v>
      </c>
      <c r="T198" t="s">
        <v>33</v>
      </c>
      <c r="U198" t="s">
        <v>616</v>
      </c>
      <c r="V198" t="s">
        <v>62</v>
      </c>
      <c r="W198">
        <v>1</v>
      </c>
      <c r="X198" s="5" t="e">
        <f>INDEX(name_mapping!B:B,MATCH(C198,name_mapping!A:A,0))</f>
        <v>#N/A</v>
      </c>
      <c r="Y198" s="5" t="str">
        <f t="shared" si="10"/>
        <v>LHILLS_6_SOLAR1</v>
      </c>
      <c r="Z198" s="5" t="str">
        <f t="shared" si="9"/>
        <v>CAISO_Solar</v>
      </c>
      <c r="AA198" s="5">
        <f t="shared" si="11"/>
        <v>48.2</v>
      </c>
      <c r="AB198" s="5">
        <f>INDEX(relevant_resources!B:B,MATCH(Z198,relevant_resources!A:A,0))</f>
        <v>1</v>
      </c>
    </row>
    <row r="199" spans="1:28" x14ac:dyDescent="0.75">
      <c r="A199">
        <v>198</v>
      </c>
      <c r="B199" t="s">
        <v>639</v>
      </c>
      <c r="C199" t="s">
        <v>640</v>
      </c>
      <c r="D199" t="s">
        <v>641</v>
      </c>
      <c r="E199" t="s">
        <v>26</v>
      </c>
      <c r="F199" t="s">
        <v>27</v>
      </c>
      <c r="G199" t="s">
        <v>135</v>
      </c>
      <c r="H199" t="s">
        <v>56</v>
      </c>
      <c r="I199" t="s">
        <v>614</v>
      </c>
      <c r="J199" t="s">
        <v>619</v>
      </c>
      <c r="K199" t="s">
        <v>32</v>
      </c>
      <c r="L199" s="2">
        <v>41996</v>
      </c>
      <c r="M199" s="2">
        <v>49300</v>
      </c>
      <c r="N199">
        <v>1</v>
      </c>
      <c r="O199">
        <v>2</v>
      </c>
      <c r="P199">
        <v>4.5999999999999996</v>
      </c>
      <c r="Q199" s="1">
        <v>0.26</v>
      </c>
      <c r="R199" t="s">
        <v>33</v>
      </c>
      <c r="S199" t="s">
        <v>33</v>
      </c>
      <c r="T199" t="s">
        <v>33</v>
      </c>
      <c r="U199" t="s">
        <v>616</v>
      </c>
      <c r="V199" t="s">
        <v>56</v>
      </c>
      <c r="W199">
        <v>1</v>
      </c>
      <c r="X199" s="5" t="e">
        <f>INDEX(name_mapping!B:B,MATCH(C199,name_mapping!A:A,0))</f>
        <v>#N/A</v>
      </c>
      <c r="Y199" s="5" t="str">
        <f t="shared" si="10"/>
        <v>PUTHCR_1_SOLAR1</v>
      </c>
      <c r="Z199" s="5" t="str">
        <f t="shared" si="9"/>
        <v>CAISO_Solar</v>
      </c>
      <c r="AA199" s="5">
        <f t="shared" si="11"/>
        <v>4.5999999999999996</v>
      </c>
      <c r="AB199" s="5">
        <f>INDEX(relevant_resources!B:B,MATCH(Z199,relevant_resources!A:A,0))</f>
        <v>1</v>
      </c>
    </row>
    <row r="200" spans="1:28" x14ac:dyDescent="0.75">
      <c r="A200">
        <v>199</v>
      </c>
      <c r="B200" t="s">
        <v>642</v>
      </c>
      <c r="C200" t="s">
        <v>643</v>
      </c>
      <c r="D200" t="s">
        <v>644</v>
      </c>
      <c r="E200" t="s">
        <v>26</v>
      </c>
      <c r="F200" t="s">
        <v>27</v>
      </c>
      <c r="G200" t="s">
        <v>173</v>
      </c>
      <c r="H200" t="s">
        <v>174</v>
      </c>
      <c r="I200" t="s">
        <v>614</v>
      </c>
      <c r="J200" t="s">
        <v>615</v>
      </c>
      <c r="K200" t="s">
        <v>32</v>
      </c>
      <c r="L200" s="2">
        <v>42152</v>
      </c>
      <c r="M200" s="2">
        <v>49456</v>
      </c>
      <c r="N200">
        <v>1</v>
      </c>
      <c r="O200">
        <v>1.5</v>
      </c>
      <c r="P200">
        <v>2.8</v>
      </c>
      <c r="Q200" s="1">
        <v>0.21</v>
      </c>
      <c r="R200" t="s">
        <v>33</v>
      </c>
      <c r="S200" t="s">
        <v>33</v>
      </c>
      <c r="T200" t="s">
        <v>33</v>
      </c>
      <c r="U200" t="s">
        <v>616</v>
      </c>
      <c r="V200" t="s">
        <v>175</v>
      </c>
      <c r="W200">
        <v>1</v>
      </c>
      <c r="X200" s="5" t="e">
        <f>INDEX(name_mapping!B:B,MATCH(C200,name_mapping!A:A,0))</f>
        <v>#N/A</v>
      </c>
      <c r="Y200" s="5" t="str">
        <f t="shared" si="10"/>
        <v>S_RITA_6_SOLAR1</v>
      </c>
      <c r="Z200" s="5" t="str">
        <f t="shared" si="9"/>
        <v>CAISO_Solar</v>
      </c>
      <c r="AA200" s="5">
        <f t="shared" si="11"/>
        <v>2.8</v>
      </c>
      <c r="AB200" s="5">
        <f>INDEX(relevant_resources!B:B,MATCH(Z200,relevant_resources!A:A,0))</f>
        <v>1</v>
      </c>
    </row>
    <row r="201" spans="1:28" x14ac:dyDescent="0.75">
      <c r="A201">
        <v>200</v>
      </c>
      <c r="B201" t="s">
        <v>645</v>
      </c>
      <c r="C201" t="s">
        <v>646</v>
      </c>
      <c r="E201" t="s">
        <v>26</v>
      </c>
      <c r="F201" t="s">
        <v>27</v>
      </c>
      <c r="G201" t="s">
        <v>77</v>
      </c>
      <c r="H201" t="s">
        <v>78</v>
      </c>
      <c r="I201" t="s">
        <v>614</v>
      </c>
      <c r="J201" t="s">
        <v>619</v>
      </c>
      <c r="K201" t="s">
        <v>620</v>
      </c>
      <c r="L201" s="2">
        <v>42490</v>
      </c>
      <c r="M201" s="2">
        <v>49794</v>
      </c>
      <c r="N201">
        <v>1</v>
      </c>
      <c r="O201">
        <v>2</v>
      </c>
      <c r="P201">
        <v>3.8</v>
      </c>
      <c r="Q201" s="1">
        <v>0.21</v>
      </c>
      <c r="R201" t="s">
        <v>33</v>
      </c>
      <c r="S201" t="s">
        <v>33</v>
      </c>
      <c r="T201" t="s">
        <v>33</v>
      </c>
      <c r="U201" t="s">
        <v>616</v>
      </c>
      <c r="V201" t="s">
        <v>78</v>
      </c>
      <c r="W201">
        <v>0.84</v>
      </c>
      <c r="X201" s="5" t="e">
        <f>INDEX(name_mapping!B:B,MATCH(C201,name_mapping!A:A,0))</f>
        <v>#N/A</v>
      </c>
      <c r="Y201" s="5" t="str">
        <f t="shared" si="10"/>
        <v>Peterson Rd. Solar I (SB32) (ReMAT)</v>
      </c>
      <c r="Z201" s="5" t="str">
        <f t="shared" si="9"/>
        <v>CAISO_Solar</v>
      </c>
      <c r="AA201" s="5">
        <f t="shared" si="11"/>
        <v>3.8</v>
      </c>
      <c r="AB201" s="5">
        <f>INDEX(relevant_resources!B:B,MATCH(Z201,relevant_resources!A:A,0))</f>
        <v>1</v>
      </c>
    </row>
    <row r="202" spans="1:28" x14ac:dyDescent="0.75">
      <c r="A202">
        <v>201</v>
      </c>
      <c r="B202" t="s">
        <v>647</v>
      </c>
      <c r="C202" t="s">
        <v>648</v>
      </c>
      <c r="E202" t="s">
        <v>26</v>
      </c>
      <c r="F202" t="s">
        <v>27</v>
      </c>
      <c r="G202" t="s">
        <v>128</v>
      </c>
      <c r="H202" t="s">
        <v>78</v>
      </c>
      <c r="I202" t="s">
        <v>614</v>
      </c>
      <c r="J202" t="s">
        <v>615</v>
      </c>
      <c r="K202" t="s">
        <v>620</v>
      </c>
      <c r="L202" s="2">
        <v>42401</v>
      </c>
      <c r="M202" s="2">
        <v>49705</v>
      </c>
      <c r="N202">
        <v>1</v>
      </c>
      <c r="O202">
        <v>1.8</v>
      </c>
      <c r="P202">
        <v>3.4</v>
      </c>
      <c r="Q202" s="1">
        <v>0.22</v>
      </c>
      <c r="R202" t="s">
        <v>33</v>
      </c>
      <c r="S202" t="s">
        <v>33</v>
      </c>
      <c r="T202" t="s">
        <v>33</v>
      </c>
      <c r="U202" t="s">
        <v>616</v>
      </c>
      <c r="V202" t="s">
        <v>78</v>
      </c>
      <c r="W202">
        <v>0.84</v>
      </c>
      <c r="X202" s="5" t="e">
        <f>INDEX(name_mapping!B:B,MATCH(C202,name_mapping!A:A,0))</f>
        <v>#N/A</v>
      </c>
      <c r="Y202" s="5" t="str">
        <f t="shared" si="10"/>
        <v>RGA2 Solar (SB32) (ReMAT)</v>
      </c>
      <c r="Z202" s="5" t="str">
        <f t="shared" si="9"/>
        <v>CAISO_Solar</v>
      </c>
      <c r="AA202" s="5">
        <f t="shared" si="11"/>
        <v>3.4</v>
      </c>
      <c r="AB202" s="5">
        <f>INDEX(relevant_resources!B:B,MATCH(Z202,relevant_resources!A:A,0))</f>
        <v>1</v>
      </c>
    </row>
    <row r="203" spans="1:28" x14ac:dyDescent="0.75">
      <c r="A203">
        <v>202</v>
      </c>
      <c r="B203" t="s">
        <v>649</v>
      </c>
      <c r="C203" t="s">
        <v>650</v>
      </c>
      <c r="E203" t="s">
        <v>26</v>
      </c>
      <c r="F203" t="s">
        <v>27</v>
      </c>
      <c r="G203" t="s">
        <v>651</v>
      </c>
      <c r="H203" t="s">
        <v>44</v>
      </c>
      <c r="I203" t="s">
        <v>614</v>
      </c>
      <c r="J203" t="s">
        <v>619</v>
      </c>
      <c r="K203" t="s">
        <v>620</v>
      </c>
      <c r="L203" s="2">
        <v>42452</v>
      </c>
      <c r="M203" s="2">
        <v>49756</v>
      </c>
      <c r="N203">
        <v>1</v>
      </c>
      <c r="O203">
        <v>1.5</v>
      </c>
      <c r="P203">
        <v>2.9</v>
      </c>
      <c r="Q203" s="1">
        <v>0.22</v>
      </c>
      <c r="R203" t="s">
        <v>33</v>
      </c>
      <c r="S203" t="s">
        <v>33</v>
      </c>
      <c r="T203" t="s">
        <v>33</v>
      </c>
      <c r="U203" t="s">
        <v>616</v>
      </c>
      <c r="V203" t="s">
        <v>45</v>
      </c>
      <c r="W203">
        <v>0.84</v>
      </c>
      <c r="X203" s="5" t="e">
        <f>INDEX(name_mapping!B:B,MATCH(C203,name_mapping!A:A,0))</f>
        <v>#N/A</v>
      </c>
      <c r="Y203" s="5" t="str">
        <f t="shared" si="10"/>
        <v>2184 Gruber (SB32)</v>
      </c>
      <c r="Z203" s="5" t="str">
        <f t="shared" si="9"/>
        <v>CAISO_Solar</v>
      </c>
      <c r="AA203" s="5">
        <f t="shared" si="11"/>
        <v>2.9</v>
      </c>
      <c r="AB203" s="5">
        <f>INDEX(relevant_resources!B:B,MATCH(Z203,relevant_resources!A:A,0))</f>
        <v>1</v>
      </c>
    </row>
    <row r="204" spans="1:28" x14ac:dyDescent="0.75">
      <c r="A204">
        <v>203</v>
      </c>
      <c r="B204" t="s">
        <v>652</v>
      </c>
      <c r="C204" t="s">
        <v>653</v>
      </c>
      <c r="D204" t="s">
        <v>654</v>
      </c>
      <c r="E204" t="s">
        <v>26</v>
      </c>
      <c r="F204" t="s">
        <v>27</v>
      </c>
      <c r="G204" t="s">
        <v>128</v>
      </c>
      <c r="H204" t="s">
        <v>78</v>
      </c>
      <c r="I204" t="s">
        <v>614</v>
      </c>
      <c r="J204" t="s">
        <v>615</v>
      </c>
      <c r="K204" t="s">
        <v>32</v>
      </c>
      <c r="L204" s="2">
        <v>40298</v>
      </c>
      <c r="M204" s="2">
        <v>47602</v>
      </c>
      <c r="N204">
        <v>1</v>
      </c>
      <c r="O204">
        <v>5</v>
      </c>
      <c r="P204">
        <v>9</v>
      </c>
      <c r="Q204" s="1">
        <v>0.21</v>
      </c>
      <c r="R204" t="s">
        <v>33</v>
      </c>
      <c r="S204" t="s">
        <v>33</v>
      </c>
      <c r="T204" t="s">
        <v>33</v>
      </c>
      <c r="U204" t="s">
        <v>616</v>
      </c>
      <c r="V204" t="s">
        <v>78</v>
      </c>
      <c r="W204">
        <v>1</v>
      </c>
      <c r="X204" s="5" t="e">
        <f>INDEX(name_mapping!B:B,MATCH(C204,name_mapping!A:A,0))</f>
        <v>#N/A</v>
      </c>
      <c r="Y204" s="5" t="str">
        <f t="shared" si="10"/>
        <v>MENBIO_6_RENEW1</v>
      </c>
      <c r="Z204" s="5" t="str">
        <f t="shared" si="9"/>
        <v>CAISO_Solar</v>
      </c>
      <c r="AA204" s="5">
        <f t="shared" si="11"/>
        <v>9</v>
      </c>
      <c r="AB204" s="5">
        <f>INDEX(relevant_resources!B:B,MATCH(Z204,relevant_resources!A:A,0))</f>
        <v>1</v>
      </c>
    </row>
    <row r="205" spans="1:28" x14ac:dyDescent="0.75">
      <c r="A205">
        <v>204</v>
      </c>
      <c r="B205" t="s">
        <v>655</v>
      </c>
      <c r="C205" t="s">
        <v>656</v>
      </c>
      <c r="E205" t="s">
        <v>26</v>
      </c>
      <c r="F205" t="s">
        <v>27</v>
      </c>
      <c r="G205" t="s">
        <v>135</v>
      </c>
      <c r="H205" t="s">
        <v>56</v>
      </c>
      <c r="I205" t="s">
        <v>614</v>
      </c>
      <c r="J205" t="s">
        <v>615</v>
      </c>
      <c r="K205" t="s">
        <v>620</v>
      </c>
      <c r="L205" s="2">
        <v>42548</v>
      </c>
      <c r="M205" s="2">
        <v>49852</v>
      </c>
      <c r="N205">
        <v>1</v>
      </c>
      <c r="O205">
        <v>0.5</v>
      </c>
      <c r="P205">
        <v>0.9</v>
      </c>
      <c r="Q205" s="1">
        <v>0.21</v>
      </c>
      <c r="R205" t="s">
        <v>33</v>
      </c>
      <c r="S205" t="s">
        <v>33</v>
      </c>
      <c r="T205" t="s">
        <v>33</v>
      </c>
      <c r="U205" t="s">
        <v>616</v>
      </c>
      <c r="V205" t="s">
        <v>56</v>
      </c>
      <c r="W205">
        <v>0.84</v>
      </c>
      <c r="X205" s="5" t="e">
        <f>INDEX(name_mapping!B:B,MATCH(C205,name_mapping!A:A,0))</f>
        <v>#N/A</v>
      </c>
      <c r="Y205" s="5" t="str">
        <f t="shared" si="10"/>
        <v>3N Energy Woodland</v>
      </c>
      <c r="Z205" s="5" t="str">
        <f t="shared" si="9"/>
        <v>CAISO_Solar</v>
      </c>
      <c r="AA205" s="5">
        <f t="shared" si="11"/>
        <v>0.9</v>
      </c>
      <c r="AB205" s="5">
        <f>INDEX(relevant_resources!B:B,MATCH(Z205,relevant_resources!A:A,0))</f>
        <v>1</v>
      </c>
    </row>
    <row r="206" spans="1:28" x14ac:dyDescent="0.75">
      <c r="A206">
        <v>205</v>
      </c>
      <c r="B206" t="s">
        <v>657</v>
      </c>
      <c r="C206" t="s">
        <v>658</v>
      </c>
      <c r="E206" t="s">
        <v>26</v>
      </c>
      <c r="F206" t="s">
        <v>27</v>
      </c>
      <c r="G206" t="s">
        <v>128</v>
      </c>
      <c r="H206" t="s">
        <v>78</v>
      </c>
      <c r="I206" t="s">
        <v>614</v>
      </c>
      <c r="J206" t="s">
        <v>619</v>
      </c>
      <c r="K206" t="s">
        <v>620</v>
      </c>
      <c r="L206" s="2">
        <v>42475</v>
      </c>
      <c r="M206" s="2">
        <v>49779</v>
      </c>
      <c r="N206">
        <v>1</v>
      </c>
      <c r="O206">
        <v>2</v>
      </c>
      <c r="P206">
        <v>4.7</v>
      </c>
      <c r="Q206" s="1">
        <v>0.27</v>
      </c>
      <c r="R206" t="s">
        <v>33</v>
      </c>
      <c r="S206" t="s">
        <v>33</v>
      </c>
      <c r="T206" t="s">
        <v>33</v>
      </c>
      <c r="U206" t="s">
        <v>616</v>
      </c>
      <c r="V206" t="s">
        <v>78</v>
      </c>
      <c r="W206">
        <v>0.84</v>
      </c>
      <c r="X206" s="5" t="e">
        <f>INDEX(name_mapping!B:B,MATCH(C206,name_mapping!A:A,0))</f>
        <v>#N/A</v>
      </c>
      <c r="Y206" s="5" t="str">
        <f t="shared" si="10"/>
        <v>Camden 1 FIT (GASNA 30P)</v>
      </c>
      <c r="Z206" s="5" t="str">
        <f t="shared" si="9"/>
        <v>CAISO_Solar</v>
      </c>
      <c r="AA206" s="5">
        <f t="shared" si="11"/>
        <v>4.7</v>
      </c>
      <c r="AB206" s="5">
        <f>INDEX(relevant_resources!B:B,MATCH(Z206,relevant_resources!A:A,0))</f>
        <v>1</v>
      </c>
    </row>
    <row r="207" spans="1:28" x14ac:dyDescent="0.75">
      <c r="A207">
        <v>206</v>
      </c>
      <c r="B207" t="s">
        <v>659</v>
      </c>
      <c r="C207" t="s">
        <v>660</v>
      </c>
      <c r="E207" t="s">
        <v>26</v>
      </c>
      <c r="F207" t="s">
        <v>27</v>
      </c>
      <c r="G207" t="s">
        <v>173</v>
      </c>
      <c r="H207" t="s">
        <v>174</v>
      </c>
      <c r="I207" t="s">
        <v>614</v>
      </c>
      <c r="J207" t="s">
        <v>619</v>
      </c>
      <c r="K207" t="s">
        <v>620</v>
      </c>
      <c r="L207" s="2">
        <v>42548</v>
      </c>
      <c r="M207" s="2">
        <v>49852</v>
      </c>
      <c r="N207">
        <v>1</v>
      </c>
      <c r="O207">
        <v>2</v>
      </c>
      <c r="P207">
        <v>4.5999999999999996</v>
      </c>
      <c r="Q207" s="1">
        <v>0.26</v>
      </c>
      <c r="R207" t="s">
        <v>33</v>
      </c>
      <c r="S207" t="s">
        <v>33</v>
      </c>
      <c r="T207" t="s">
        <v>33</v>
      </c>
      <c r="U207" t="s">
        <v>616</v>
      </c>
      <c r="V207" t="s">
        <v>175</v>
      </c>
      <c r="W207">
        <v>0.84</v>
      </c>
      <c r="X207" s="5" t="e">
        <f>INDEX(name_mapping!B:B,MATCH(C207,name_mapping!A:A,0))</f>
        <v>#N/A</v>
      </c>
      <c r="Y207" s="5" t="str">
        <f t="shared" si="10"/>
        <v>Gustine 1 FIT 2 (GASNA 60P)</v>
      </c>
      <c r="Z207" s="5" t="str">
        <f t="shared" si="9"/>
        <v>CAISO_Solar</v>
      </c>
      <c r="AA207" s="5">
        <f t="shared" si="11"/>
        <v>4.5999999999999996</v>
      </c>
      <c r="AB207" s="5">
        <f>INDEX(relevant_resources!B:B,MATCH(Z207,relevant_resources!A:A,0))</f>
        <v>1</v>
      </c>
    </row>
    <row r="208" spans="1:28" x14ac:dyDescent="0.75">
      <c r="A208">
        <v>207</v>
      </c>
      <c r="B208" t="s">
        <v>661</v>
      </c>
      <c r="C208" t="s">
        <v>662</v>
      </c>
      <c r="E208" t="s">
        <v>26</v>
      </c>
      <c r="F208" t="s">
        <v>27</v>
      </c>
      <c r="G208" t="s">
        <v>299</v>
      </c>
      <c r="H208" t="s">
        <v>44</v>
      </c>
      <c r="I208" t="s">
        <v>614</v>
      </c>
      <c r="J208" t="s">
        <v>619</v>
      </c>
      <c r="K208" t="s">
        <v>620</v>
      </c>
      <c r="L208" s="2">
        <v>42675</v>
      </c>
      <c r="M208" s="2">
        <v>49979</v>
      </c>
      <c r="N208">
        <v>1</v>
      </c>
      <c r="O208">
        <v>0.5</v>
      </c>
      <c r="P208">
        <v>1</v>
      </c>
      <c r="Q208" s="1">
        <v>0.24</v>
      </c>
      <c r="R208" t="s">
        <v>33</v>
      </c>
      <c r="S208" t="s">
        <v>33</v>
      </c>
      <c r="T208" t="s">
        <v>33</v>
      </c>
      <c r="U208" t="s">
        <v>616</v>
      </c>
      <c r="V208" t="s">
        <v>45</v>
      </c>
      <c r="W208">
        <v>0.84</v>
      </c>
      <c r="X208" s="5" t="e">
        <f>INDEX(name_mapping!B:B,MATCH(C208,name_mapping!A:A,0))</f>
        <v>#N/A</v>
      </c>
      <c r="Y208" s="5" t="str">
        <f t="shared" si="10"/>
        <v>2105 Hart (Pristine Sun)</v>
      </c>
      <c r="Z208" s="5" t="str">
        <f t="shared" si="9"/>
        <v>CAISO_Solar</v>
      </c>
      <c r="AA208" s="5">
        <f t="shared" si="11"/>
        <v>1</v>
      </c>
      <c r="AB208" s="5">
        <f>INDEX(relevant_resources!B:B,MATCH(Z208,relevant_resources!A:A,0))</f>
        <v>1</v>
      </c>
    </row>
    <row r="209" spans="1:28" x14ac:dyDescent="0.75">
      <c r="A209">
        <v>208</v>
      </c>
      <c r="B209" t="s">
        <v>663</v>
      </c>
      <c r="C209" t="s">
        <v>664</v>
      </c>
      <c r="E209" t="s">
        <v>26</v>
      </c>
      <c r="F209" t="s">
        <v>27</v>
      </c>
      <c r="G209" t="s">
        <v>665</v>
      </c>
      <c r="H209" t="s">
        <v>666</v>
      </c>
      <c r="I209" t="s">
        <v>614</v>
      </c>
      <c r="J209" t="s">
        <v>615</v>
      </c>
      <c r="K209" t="s">
        <v>32</v>
      </c>
      <c r="L209" s="2">
        <v>39244</v>
      </c>
      <c r="M209" s="2">
        <v>73050</v>
      </c>
      <c r="N209">
        <v>1</v>
      </c>
      <c r="O209">
        <v>0.1</v>
      </c>
      <c r="P209" t="s">
        <v>334</v>
      </c>
      <c r="Q209" s="1">
        <v>0</v>
      </c>
      <c r="R209" t="s">
        <v>33</v>
      </c>
      <c r="S209" t="s">
        <v>33</v>
      </c>
      <c r="T209" t="s">
        <v>33</v>
      </c>
      <c r="U209" t="s">
        <v>616</v>
      </c>
      <c r="V209" t="s">
        <v>35</v>
      </c>
      <c r="W209">
        <v>1</v>
      </c>
      <c r="X209" s="5" t="e">
        <f>INDEX(name_mapping!B:B,MATCH(C209,name_mapping!A:A,0))</f>
        <v>#N/A</v>
      </c>
      <c r="Y209" s="5" t="str">
        <f t="shared" si="10"/>
        <v>SF Service Center Solar Array 2</v>
      </c>
      <c r="Z209" s="5" t="str">
        <f t="shared" si="9"/>
        <v>CAISO_Solar</v>
      </c>
      <c r="AA209" s="5">
        <f t="shared" si="11"/>
        <v>0</v>
      </c>
      <c r="AB209" s="5">
        <f>INDEX(relevant_resources!B:B,MATCH(Z209,relevant_resources!A:A,0))</f>
        <v>1</v>
      </c>
    </row>
    <row r="210" spans="1:28" x14ac:dyDescent="0.75">
      <c r="A210">
        <v>209</v>
      </c>
      <c r="B210" t="s">
        <v>667</v>
      </c>
      <c r="C210" t="s">
        <v>668</v>
      </c>
      <c r="E210" t="s">
        <v>26</v>
      </c>
      <c r="F210" t="s">
        <v>27</v>
      </c>
      <c r="G210" t="s">
        <v>56</v>
      </c>
      <c r="H210" t="s">
        <v>56</v>
      </c>
      <c r="I210" t="s">
        <v>614</v>
      </c>
      <c r="J210" t="s">
        <v>615</v>
      </c>
      <c r="K210" t="s">
        <v>32</v>
      </c>
      <c r="L210" s="2">
        <v>40169</v>
      </c>
      <c r="M210" s="2">
        <v>73050</v>
      </c>
      <c r="N210">
        <v>1</v>
      </c>
      <c r="O210">
        <v>2</v>
      </c>
      <c r="P210">
        <v>3</v>
      </c>
      <c r="Q210" s="1">
        <v>0.17</v>
      </c>
      <c r="R210" t="s">
        <v>33</v>
      </c>
      <c r="S210" t="s">
        <v>33</v>
      </c>
      <c r="T210" t="s">
        <v>33</v>
      </c>
      <c r="U210" t="s">
        <v>616</v>
      </c>
      <c r="V210" t="s">
        <v>56</v>
      </c>
      <c r="W210">
        <v>1</v>
      </c>
      <c r="X210" s="5" t="e">
        <f>INDEX(name_mapping!B:B,MATCH(C210,name_mapping!A:A,0))</f>
        <v>#N/A</v>
      </c>
      <c r="Y210" s="5" t="str">
        <f t="shared" si="10"/>
        <v>Vaca Dixon Solar Station</v>
      </c>
      <c r="Z210" s="5" t="str">
        <f t="shared" si="9"/>
        <v>CAISO_Solar</v>
      </c>
      <c r="AA210" s="5">
        <f t="shared" si="11"/>
        <v>3</v>
      </c>
      <c r="AB210" s="5">
        <f>INDEX(relevant_resources!B:B,MATCH(Z210,relevant_resources!A:A,0))</f>
        <v>1</v>
      </c>
    </row>
    <row r="211" spans="1:28" x14ac:dyDescent="0.75">
      <c r="A211">
        <v>210</v>
      </c>
      <c r="B211" t="s">
        <v>669</v>
      </c>
      <c r="C211" t="s">
        <v>670</v>
      </c>
      <c r="D211" t="s">
        <v>671</v>
      </c>
      <c r="E211" t="s">
        <v>26</v>
      </c>
      <c r="F211" t="s">
        <v>27</v>
      </c>
      <c r="G211" t="s">
        <v>128</v>
      </c>
      <c r="H211" t="s">
        <v>78</v>
      </c>
      <c r="I211" t="s">
        <v>614</v>
      </c>
      <c r="J211" t="s">
        <v>615</v>
      </c>
      <c r="K211" t="s">
        <v>32</v>
      </c>
      <c r="L211" s="2">
        <v>40786</v>
      </c>
      <c r="M211" s="2">
        <v>73050</v>
      </c>
      <c r="N211">
        <v>1</v>
      </c>
      <c r="O211">
        <v>15</v>
      </c>
      <c r="P211">
        <v>30.2</v>
      </c>
      <c r="Q211" s="1">
        <v>0.23</v>
      </c>
      <c r="R211" t="s">
        <v>33</v>
      </c>
      <c r="S211" t="s">
        <v>33</v>
      </c>
      <c r="T211" t="s">
        <v>33</v>
      </c>
      <c r="U211" t="s">
        <v>616</v>
      </c>
      <c r="V211" t="s">
        <v>78</v>
      </c>
      <c r="W211">
        <v>1</v>
      </c>
      <c r="X211" s="5" t="e">
        <f>INDEX(name_mapping!B:B,MATCH(C211,name_mapping!A:A,0))</f>
        <v>#N/A</v>
      </c>
      <c r="Y211" s="5" t="str">
        <f t="shared" si="10"/>
        <v>SCHNDR_1_WSTSDE</v>
      </c>
      <c r="Z211" s="5" t="str">
        <f t="shared" si="9"/>
        <v>CAISO_Solar</v>
      </c>
      <c r="AA211" s="5">
        <f t="shared" si="11"/>
        <v>30.2</v>
      </c>
      <c r="AB211" s="5">
        <f>INDEX(relevant_resources!B:B,MATCH(Z211,relevant_resources!A:A,0))</f>
        <v>1</v>
      </c>
    </row>
    <row r="212" spans="1:28" x14ac:dyDescent="0.75">
      <c r="A212">
        <v>211</v>
      </c>
      <c r="B212" t="s">
        <v>672</v>
      </c>
      <c r="C212" t="s">
        <v>673</v>
      </c>
      <c r="D212" t="s">
        <v>674</v>
      </c>
      <c r="E212" t="s">
        <v>26</v>
      </c>
      <c r="F212" t="s">
        <v>27</v>
      </c>
      <c r="G212" t="s">
        <v>128</v>
      </c>
      <c r="H212" t="s">
        <v>78</v>
      </c>
      <c r="I212" t="s">
        <v>614</v>
      </c>
      <c r="J212" t="s">
        <v>615</v>
      </c>
      <c r="K212" t="s">
        <v>32</v>
      </c>
      <c r="L212" s="2">
        <v>40810</v>
      </c>
      <c r="M212" s="2">
        <v>73050</v>
      </c>
      <c r="N212">
        <v>1</v>
      </c>
      <c r="O212">
        <v>15</v>
      </c>
      <c r="P212">
        <v>30.1</v>
      </c>
      <c r="Q212" s="1">
        <v>0.23</v>
      </c>
      <c r="R212" t="s">
        <v>33</v>
      </c>
      <c r="S212" t="s">
        <v>33</v>
      </c>
      <c r="T212" t="s">
        <v>33</v>
      </c>
      <c r="U212" t="s">
        <v>616</v>
      </c>
      <c r="V212" t="s">
        <v>78</v>
      </c>
      <c r="W212">
        <v>1</v>
      </c>
      <c r="X212" s="5" t="e">
        <f>INDEX(name_mapping!B:B,MATCH(C212,name_mapping!A:A,0))</f>
        <v>#N/A</v>
      </c>
      <c r="Y212" s="5" t="str">
        <f t="shared" si="10"/>
        <v>SCHNDR_1_FIVPTS</v>
      </c>
      <c r="Z212" s="5" t="str">
        <f t="shared" si="9"/>
        <v>CAISO_Solar</v>
      </c>
      <c r="AA212" s="5">
        <f t="shared" si="11"/>
        <v>30.1</v>
      </c>
      <c r="AB212" s="5">
        <f>INDEX(relevant_resources!B:B,MATCH(Z212,relevant_resources!A:A,0))</f>
        <v>1</v>
      </c>
    </row>
    <row r="213" spans="1:28" x14ac:dyDescent="0.75">
      <c r="A213">
        <v>212</v>
      </c>
      <c r="B213" t="s">
        <v>675</v>
      </c>
      <c r="C213" t="s">
        <v>676</v>
      </c>
      <c r="D213" t="s">
        <v>677</v>
      </c>
      <c r="E213" t="s">
        <v>26</v>
      </c>
      <c r="F213" t="s">
        <v>27</v>
      </c>
      <c r="G213" t="s">
        <v>128</v>
      </c>
      <c r="H213" t="s">
        <v>78</v>
      </c>
      <c r="I213" t="s">
        <v>614</v>
      </c>
      <c r="J213" t="s">
        <v>615</v>
      </c>
      <c r="K213" t="s">
        <v>32</v>
      </c>
      <c r="L213" s="2">
        <v>41178</v>
      </c>
      <c r="M213" s="2">
        <v>73050</v>
      </c>
      <c r="N213">
        <v>1</v>
      </c>
      <c r="O213">
        <v>20</v>
      </c>
      <c r="P213">
        <v>40.299999999999997</v>
      </c>
      <c r="Q213" s="1">
        <v>0.23</v>
      </c>
      <c r="R213" t="s">
        <v>33</v>
      </c>
      <c r="S213" t="s">
        <v>33</v>
      </c>
      <c r="T213" t="s">
        <v>33</v>
      </c>
      <c r="U213" t="s">
        <v>616</v>
      </c>
      <c r="V213" t="s">
        <v>78</v>
      </c>
      <c r="W213">
        <v>1</v>
      </c>
      <c r="X213" s="5" t="e">
        <f>INDEX(name_mapping!B:B,MATCH(C213,name_mapping!A:A,0))</f>
        <v>#N/A</v>
      </c>
      <c r="Y213" s="5" t="str">
        <f t="shared" si="10"/>
        <v>STROUD_6_SOLAR</v>
      </c>
      <c r="Z213" s="5" t="str">
        <f t="shared" si="9"/>
        <v>CAISO_Solar</v>
      </c>
      <c r="AA213" s="5">
        <f t="shared" si="11"/>
        <v>40.299999999999997</v>
      </c>
      <c r="AB213" s="5">
        <f>INDEX(relevant_resources!B:B,MATCH(Z213,relevant_resources!A:A,0))</f>
        <v>1</v>
      </c>
    </row>
    <row r="214" spans="1:28" x14ac:dyDescent="0.75">
      <c r="A214">
        <v>213</v>
      </c>
      <c r="B214" t="s">
        <v>678</v>
      </c>
      <c r="C214" t="s">
        <v>679</v>
      </c>
      <c r="D214" t="s">
        <v>680</v>
      </c>
      <c r="E214" t="s">
        <v>26</v>
      </c>
      <c r="F214" t="s">
        <v>27</v>
      </c>
      <c r="G214" t="s">
        <v>128</v>
      </c>
      <c r="H214" t="s">
        <v>78</v>
      </c>
      <c r="I214" t="s">
        <v>614</v>
      </c>
      <c r="J214" t="s">
        <v>615</v>
      </c>
      <c r="K214" t="s">
        <v>32</v>
      </c>
      <c r="L214" s="2">
        <v>41079</v>
      </c>
      <c r="M214" s="2">
        <v>73050</v>
      </c>
      <c r="N214">
        <v>1</v>
      </c>
      <c r="O214">
        <v>20</v>
      </c>
      <c r="P214">
        <v>43.5</v>
      </c>
      <c r="Q214" s="1">
        <v>0.25</v>
      </c>
      <c r="R214" t="s">
        <v>33</v>
      </c>
      <c r="S214" t="s">
        <v>33</v>
      </c>
      <c r="T214" t="s">
        <v>33</v>
      </c>
      <c r="U214" t="s">
        <v>616</v>
      </c>
      <c r="V214" t="s">
        <v>78</v>
      </c>
      <c r="W214">
        <v>1</v>
      </c>
      <c r="X214" s="5" t="e">
        <f>INDEX(name_mapping!B:B,MATCH(C214,name_mapping!A:A,0))</f>
        <v>#N/A</v>
      </c>
      <c r="Y214" s="5" t="str">
        <f t="shared" si="10"/>
        <v>CANTUA_1_SOLAR</v>
      </c>
      <c r="Z214" s="5" t="str">
        <f t="shared" si="9"/>
        <v>CAISO_Solar</v>
      </c>
      <c r="AA214" s="5">
        <f t="shared" si="11"/>
        <v>43.5</v>
      </c>
      <c r="AB214" s="5">
        <f>INDEX(relevant_resources!B:B,MATCH(Z214,relevant_resources!A:A,0))</f>
        <v>1</v>
      </c>
    </row>
    <row r="215" spans="1:28" x14ac:dyDescent="0.75">
      <c r="A215">
        <v>214</v>
      </c>
      <c r="B215" t="s">
        <v>681</v>
      </c>
      <c r="C215" t="s">
        <v>682</v>
      </c>
      <c r="D215" t="s">
        <v>683</v>
      </c>
      <c r="E215" t="s">
        <v>26</v>
      </c>
      <c r="F215" t="s">
        <v>27</v>
      </c>
      <c r="G215" t="s">
        <v>128</v>
      </c>
      <c r="H215" t="s">
        <v>78</v>
      </c>
      <c r="I215" t="s">
        <v>614</v>
      </c>
      <c r="J215" t="s">
        <v>615</v>
      </c>
      <c r="K215" t="s">
        <v>32</v>
      </c>
      <c r="L215" s="2">
        <v>41087</v>
      </c>
      <c r="M215" s="2">
        <v>73050</v>
      </c>
      <c r="N215">
        <v>1</v>
      </c>
      <c r="O215">
        <v>20</v>
      </c>
      <c r="P215">
        <v>43.8</v>
      </c>
      <c r="Q215" s="1">
        <v>0.25</v>
      </c>
      <c r="R215" t="s">
        <v>33</v>
      </c>
      <c r="S215" t="s">
        <v>33</v>
      </c>
      <c r="T215" t="s">
        <v>33</v>
      </c>
      <c r="U215" t="s">
        <v>616</v>
      </c>
      <c r="V215" t="s">
        <v>78</v>
      </c>
      <c r="W215">
        <v>1</v>
      </c>
      <c r="X215" s="5" t="e">
        <f>INDEX(name_mapping!B:B,MATCH(C215,name_mapping!A:A,0))</f>
        <v>#N/A</v>
      </c>
      <c r="Y215" s="5" t="str">
        <f t="shared" si="10"/>
        <v>HURON_6_SOLAR</v>
      </c>
      <c r="Z215" s="5" t="str">
        <f t="shared" si="9"/>
        <v>CAISO_Solar</v>
      </c>
      <c r="AA215" s="5">
        <f t="shared" si="11"/>
        <v>43.8</v>
      </c>
      <c r="AB215" s="5">
        <f>INDEX(relevant_resources!B:B,MATCH(Z215,relevant_resources!A:A,0))</f>
        <v>1</v>
      </c>
    </row>
    <row r="216" spans="1:28" x14ac:dyDescent="0.75">
      <c r="A216">
        <v>215</v>
      </c>
      <c r="B216" t="s">
        <v>684</v>
      </c>
      <c r="C216" t="s">
        <v>685</v>
      </c>
      <c r="D216" t="s">
        <v>686</v>
      </c>
      <c r="E216" t="s">
        <v>26</v>
      </c>
      <c r="F216" t="s">
        <v>27</v>
      </c>
      <c r="G216" t="s">
        <v>128</v>
      </c>
      <c r="H216" t="s">
        <v>78</v>
      </c>
      <c r="I216" t="s">
        <v>614</v>
      </c>
      <c r="J216" t="s">
        <v>615</v>
      </c>
      <c r="K216" t="s">
        <v>32</v>
      </c>
      <c r="L216" s="2">
        <v>41090</v>
      </c>
      <c r="M216" s="2">
        <v>73050</v>
      </c>
      <c r="N216">
        <v>1</v>
      </c>
      <c r="O216">
        <v>10</v>
      </c>
      <c r="P216">
        <v>21.7</v>
      </c>
      <c r="Q216" s="1">
        <v>0.25</v>
      </c>
      <c r="R216" t="s">
        <v>33</v>
      </c>
      <c r="S216" t="s">
        <v>33</v>
      </c>
      <c r="T216" t="s">
        <v>33</v>
      </c>
      <c r="U216" t="s">
        <v>616</v>
      </c>
      <c r="V216" t="s">
        <v>78</v>
      </c>
      <c r="W216">
        <v>1</v>
      </c>
      <c r="X216" s="5" t="e">
        <f>INDEX(name_mapping!B:B,MATCH(C216,name_mapping!A:A,0))</f>
        <v>#N/A</v>
      </c>
      <c r="Y216" s="5" t="str">
        <f t="shared" si="10"/>
        <v>GIFFEN_6_SOLAR</v>
      </c>
      <c r="Z216" s="5" t="str">
        <f t="shared" si="9"/>
        <v>CAISO_Solar</v>
      </c>
      <c r="AA216" s="5">
        <f t="shared" si="11"/>
        <v>21.7</v>
      </c>
      <c r="AB216" s="5">
        <f>INDEX(relevant_resources!B:B,MATCH(Z216,relevant_resources!A:A,0))</f>
        <v>1</v>
      </c>
    </row>
    <row r="217" spans="1:28" x14ac:dyDescent="0.75">
      <c r="A217">
        <v>216</v>
      </c>
      <c r="B217" t="s">
        <v>687</v>
      </c>
      <c r="C217" t="s">
        <v>688</v>
      </c>
      <c r="D217" t="s">
        <v>689</v>
      </c>
      <c r="E217" t="s">
        <v>26</v>
      </c>
      <c r="F217" t="s">
        <v>27</v>
      </c>
      <c r="G217" t="s">
        <v>128</v>
      </c>
      <c r="H217" t="s">
        <v>78</v>
      </c>
      <c r="I217" t="s">
        <v>614</v>
      </c>
      <c r="J217" t="s">
        <v>615</v>
      </c>
      <c r="K217" t="s">
        <v>32</v>
      </c>
      <c r="L217" s="2">
        <v>41449</v>
      </c>
      <c r="M217" s="2">
        <v>73050</v>
      </c>
      <c r="N217">
        <v>1</v>
      </c>
      <c r="O217">
        <v>20</v>
      </c>
      <c r="P217">
        <v>45.6</v>
      </c>
      <c r="Q217" s="1">
        <v>0.26</v>
      </c>
      <c r="R217" t="s">
        <v>33</v>
      </c>
      <c r="S217" t="s">
        <v>33</v>
      </c>
      <c r="T217" t="s">
        <v>33</v>
      </c>
      <c r="U217" t="s">
        <v>616</v>
      </c>
      <c r="V217" t="s">
        <v>78</v>
      </c>
      <c r="W217">
        <v>1</v>
      </c>
      <c r="X217" s="5" t="e">
        <f>INDEX(name_mapping!B:B,MATCH(C217,name_mapping!A:A,0))</f>
        <v>#N/A</v>
      </c>
      <c r="Y217" s="5" t="str">
        <f t="shared" si="10"/>
        <v>GATES_2_SOLAR</v>
      </c>
      <c r="Z217" s="5" t="str">
        <f t="shared" si="9"/>
        <v>CAISO_Solar</v>
      </c>
      <c r="AA217" s="5">
        <f t="shared" si="11"/>
        <v>45.6</v>
      </c>
      <c r="AB217" s="5">
        <f>INDEX(relevant_resources!B:B,MATCH(Z217,relevant_resources!A:A,0))</f>
        <v>1</v>
      </c>
    </row>
    <row r="218" spans="1:28" x14ac:dyDescent="0.75">
      <c r="A218">
        <v>217</v>
      </c>
      <c r="B218" t="s">
        <v>690</v>
      </c>
      <c r="C218" t="s">
        <v>691</v>
      </c>
      <c r="D218" t="s">
        <v>692</v>
      </c>
      <c r="E218" t="s">
        <v>26</v>
      </c>
      <c r="F218" t="s">
        <v>27</v>
      </c>
      <c r="G218" t="s">
        <v>128</v>
      </c>
      <c r="H218" t="s">
        <v>78</v>
      </c>
      <c r="I218" t="s">
        <v>614</v>
      </c>
      <c r="J218" t="s">
        <v>615</v>
      </c>
      <c r="K218" t="s">
        <v>32</v>
      </c>
      <c r="L218" s="2">
        <v>41449</v>
      </c>
      <c r="M218" s="2">
        <v>73050</v>
      </c>
      <c r="N218">
        <v>1</v>
      </c>
      <c r="O218">
        <v>10</v>
      </c>
      <c r="P218">
        <v>22.4</v>
      </c>
      <c r="Q218" s="1">
        <v>0.26</v>
      </c>
      <c r="R218" t="s">
        <v>33</v>
      </c>
      <c r="S218" t="s">
        <v>33</v>
      </c>
      <c r="T218" t="s">
        <v>33</v>
      </c>
      <c r="U218" t="s">
        <v>616</v>
      </c>
      <c r="V218" t="s">
        <v>78</v>
      </c>
      <c r="W218">
        <v>1</v>
      </c>
      <c r="X218" s="5" t="e">
        <f>INDEX(name_mapping!B:B,MATCH(C218,name_mapping!A:A,0))</f>
        <v>#N/A</v>
      </c>
      <c r="Y218" s="5" t="str">
        <f t="shared" si="10"/>
        <v>GATES_2_WSOLAR</v>
      </c>
      <c r="Z218" s="5" t="str">
        <f t="shared" si="9"/>
        <v>CAISO_Solar</v>
      </c>
      <c r="AA218" s="5">
        <f t="shared" si="11"/>
        <v>22.4</v>
      </c>
      <c r="AB218" s="5">
        <f>INDEX(relevant_resources!B:B,MATCH(Z218,relevant_resources!A:A,0))</f>
        <v>1</v>
      </c>
    </row>
    <row r="219" spans="1:28" x14ac:dyDescent="0.75">
      <c r="A219">
        <v>218</v>
      </c>
      <c r="B219" t="s">
        <v>693</v>
      </c>
      <c r="C219" t="s">
        <v>694</v>
      </c>
      <c r="D219" t="s">
        <v>695</v>
      </c>
      <c r="E219" t="s">
        <v>26</v>
      </c>
      <c r="F219" t="s">
        <v>27</v>
      </c>
      <c r="G219" t="s">
        <v>624</v>
      </c>
      <c r="H219" t="s">
        <v>78</v>
      </c>
      <c r="I219" t="s">
        <v>614</v>
      </c>
      <c r="J219" t="s">
        <v>619</v>
      </c>
      <c r="K219" t="s">
        <v>32</v>
      </c>
      <c r="L219" s="2">
        <v>41535</v>
      </c>
      <c r="M219" s="2">
        <v>73050</v>
      </c>
      <c r="N219">
        <v>1</v>
      </c>
      <c r="O219">
        <v>20</v>
      </c>
      <c r="P219">
        <v>52</v>
      </c>
      <c r="Q219" s="1">
        <v>0.3</v>
      </c>
      <c r="R219" t="s">
        <v>33</v>
      </c>
      <c r="S219" t="s">
        <v>33</v>
      </c>
      <c r="T219" t="s">
        <v>33</v>
      </c>
      <c r="U219" t="s">
        <v>616</v>
      </c>
      <c r="V219" t="s">
        <v>78</v>
      </c>
      <c r="W219">
        <v>1</v>
      </c>
      <c r="X219" s="5" t="e">
        <f>INDEX(name_mapping!B:B,MATCH(C219,name_mapping!A:A,0))</f>
        <v>#N/A</v>
      </c>
      <c r="Y219" s="5" t="str">
        <f t="shared" si="10"/>
        <v>GUERNS_6_SOLAR</v>
      </c>
      <c r="Z219" s="5" t="str">
        <f t="shared" si="9"/>
        <v>CAISO_Solar</v>
      </c>
      <c r="AA219" s="5">
        <f t="shared" si="11"/>
        <v>52</v>
      </c>
      <c r="AB219" s="5">
        <f>INDEX(relevant_resources!B:B,MATCH(Z219,relevant_resources!A:A,0))</f>
        <v>1</v>
      </c>
    </row>
    <row r="220" spans="1:28" x14ac:dyDescent="0.75">
      <c r="A220">
        <v>219</v>
      </c>
      <c r="B220" t="s">
        <v>696</v>
      </c>
      <c r="C220" t="s">
        <v>697</v>
      </c>
      <c r="E220" t="s">
        <v>26</v>
      </c>
      <c r="F220" t="s">
        <v>27</v>
      </c>
      <c r="G220" t="s">
        <v>56</v>
      </c>
      <c r="H220" t="s">
        <v>56</v>
      </c>
      <c r="I220" t="s">
        <v>614</v>
      </c>
      <c r="J220" t="s">
        <v>619</v>
      </c>
      <c r="K220" t="s">
        <v>620</v>
      </c>
      <c r="L220" s="2">
        <v>42521</v>
      </c>
      <c r="M220" s="2">
        <v>49825</v>
      </c>
      <c r="N220">
        <v>1</v>
      </c>
      <c r="O220">
        <v>2.1</v>
      </c>
      <c r="P220">
        <v>5.6</v>
      </c>
      <c r="Q220" s="1">
        <v>0.3</v>
      </c>
      <c r="R220" t="s">
        <v>33</v>
      </c>
      <c r="S220" t="s">
        <v>33</v>
      </c>
      <c r="T220" t="s">
        <v>33</v>
      </c>
      <c r="U220" t="s">
        <v>616</v>
      </c>
      <c r="V220" t="s">
        <v>56</v>
      </c>
      <c r="W220">
        <v>0.84</v>
      </c>
      <c r="X220" s="5" t="e">
        <f>INDEX(name_mapping!B:B,MATCH(C220,name_mapping!A:A,0))</f>
        <v>#N/A</v>
      </c>
      <c r="Y220" s="5" t="str">
        <f t="shared" si="10"/>
        <v>2241 Alavi (SB32)</v>
      </c>
      <c r="Z220" s="5" t="str">
        <f t="shared" si="9"/>
        <v>CAISO_Solar</v>
      </c>
      <c r="AA220" s="5">
        <f t="shared" si="11"/>
        <v>5.6</v>
      </c>
      <c r="AB220" s="5">
        <f>INDEX(relevant_resources!B:B,MATCH(Z220,relevant_resources!A:A,0))</f>
        <v>1</v>
      </c>
    </row>
    <row r="221" spans="1:28" x14ac:dyDescent="0.75">
      <c r="A221">
        <v>220</v>
      </c>
      <c r="B221" t="s">
        <v>698</v>
      </c>
      <c r="C221" t="s">
        <v>699</v>
      </c>
      <c r="E221" t="s">
        <v>26</v>
      </c>
      <c r="F221" t="s">
        <v>27</v>
      </c>
      <c r="G221" t="s">
        <v>624</v>
      </c>
      <c r="H221" t="s">
        <v>78</v>
      </c>
      <c r="I221" t="s">
        <v>614</v>
      </c>
      <c r="J221" t="s">
        <v>619</v>
      </c>
      <c r="K221" t="s">
        <v>620</v>
      </c>
      <c r="L221" s="2">
        <v>42840</v>
      </c>
      <c r="M221" s="2">
        <v>50144</v>
      </c>
      <c r="N221">
        <v>1</v>
      </c>
      <c r="O221">
        <v>1.9</v>
      </c>
      <c r="P221">
        <v>4.5999999999999996</v>
      </c>
      <c r="Q221" s="1">
        <v>0.28000000000000003</v>
      </c>
      <c r="R221" t="s">
        <v>33</v>
      </c>
      <c r="S221" t="s">
        <v>33</v>
      </c>
      <c r="T221" t="s">
        <v>33</v>
      </c>
      <c r="U221" t="s">
        <v>616</v>
      </c>
      <c r="V221" t="s">
        <v>78</v>
      </c>
      <c r="W221">
        <v>0.84</v>
      </c>
      <c r="X221" s="5" t="e">
        <f>INDEX(name_mapping!B:B,MATCH(C221,name_mapping!A:A,0))</f>
        <v>#N/A</v>
      </c>
      <c r="Y221" s="5" t="str">
        <f t="shared" si="10"/>
        <v>2275 Hattesen (SB32)</v>
      </c>
      <c r="Z221" s="5" t="str">
        <f t="shared" si="9"/>
        <v>CAISO_Solar</v>
      </c>
      <c r="AA221" s="5">
        <f t="shared" si="11"/>
        <v>4.5999999999999996</v>
      </c>
      <c r="AB221" s="5">
        <f>INDEX(relevant_resources!B:B,MATCH(Z221,relevant_resources!A:A,0))</f>
        <v>1</v>
      </c>
    </row>
    <row r="222" spans="1:28" x14ac:dyDescent="0.75">
      <c r="A222">
        <v>221</v>
      </c>
      <c r="B222" t="s">
        <v>700</v>
      </c>
      <c r="C222" t="s">
        <v>701</v>
      </c>
      <c r="E222" t="s">
        <v>26</v>
      </c>
      <c r="F222" t="s">
        <v>27</v>
      </c>
      <c r="G222" t="s">
        <v>77</v>
      </c>
      <c r="H222" t="s">
        <v>78</v>
      </c>
      <c r="I222" t="s">
        <v>614</v>
      </c>
      <c r="J222" t="s">
        <v>619</v>
      </c>
      <c r="K222" t="s">
        <v>620</v>
      </c>
      <c r="L222" s="2">
        <v>42917</v>
      </c>
      <c r="M222" s="2">
        <v>48440</v>
      </c>
      <c r="N222">
        <v>1</v>
      </c>
      <c r="O222">
        <v>20</v>
      </c>
      <c r="P222">
        <v>54.9</v>
      </c>
      <c r="Q222" s="1">
        <v>0.31</v>
      </c>
      <c r="R222" t="s">
        <v>33</v>
      </c>
      <c r="S222" t="s">
        <v>33</v>
      </c>
      <c r="T222" t="s">
        <v>33</v>
      </c>
      <c r="U222" t="s">
        <v>616</v>
      </c>
      <c r="V222" t="s">
        <v>78</v>
      </c>
      <c r="W222">
        <v>0.84</v>
      </c>
      <c r="X222" s="5" t="e">
        <f>INDEX(name_mapping!B:B,MATCH(C222,name_mapping!A:A,0))</f>
        <v>#N/A</v>
      </c>
      <c r="Y222" s="5" t="str">
        <f t="shared" si="10"/>
        <v>Maricopa West Solar PV 2, LLC</v>
      </c>
      <c r="Z222" s="5" t="str">
        <f t="shared" si="9"/>
        <v>CAISO_Solar</v>
      </c>
      <c r="AA222" s="5">
        <f t="shared" si="11"/>
        <v>54.9</v>
      </c>
      <c r="AB222" s="5">
        <f>INDEX(relevant_resources!B:B,MATCH(Z222,relevant_resources!A:A,0))</f>
        <v>1</v>
      </c>
    </row>
    <row r="223" spans="1:28" x14ac:dyDescent="0.75">
      <c r="A223">
        <v>222</v>
      </c>
      <c r="B223" t="s">
        <v>702</v>
      </c>
      <c r="C223" t="s">
        <v>703</v>
      </c>
      <c r="D223" t="s">
        <v>704</v>
      </c>
      <c r="E223" t="s">
        <v>26</v>
      </c>
      <c r="F223" t="s">
        <v>27</v>
      </c>
      <c r="G223" t="s">
        <v>88</v>
      </c>
      <c r="H223" t="s">
        <v>705</v>
      </c>
      <c r="I223" t="s">
        <v>614</v>
      </c>
      <c r="J223" t="s">
        <v>619</v>
      </c>
      <c r="K223" t="s">
        <v>32</v>
      </c>
      <c r="L223" s="2">
        <v>42688</v>
      </c>
      <c r="M223" s="2">
        <v>50037</v>
      </c>
      <c r="N223">
        <v>1</v>
      </c>
      <c r="O223">
        <v>11.4</v>
      </c>
      <c r="P223">
        <v>29.7</v>
      </c>
      <c r="Q223" s="1">
        <v>0.3</v>
      </c>
      <c r="R223" t="s">
        <v>33</v>
      </c>
      <c r="S223" t="s">
        <v>33</v>
      </c>
      <c r="T223" t="s">
        <v>33</v>
      </c>
      <c r="U223" t="s">
        <v>616</v>
      </c>
      <c r="V223" t="s">
        <v>35</v>
      </c>
      <c r="W223">
        <v>1</v>
      </c>
      <c r="X223" s="5" t="e">
        <f>INDEX(name_mapping!B:B,MATCH(C223,name_mapping!A:A,0))</f>
        <v>#N/A</v>
      </c>
      <c r="Y223" s="5" t="str">
        <f t="shared" si="10"/>
        <v>GLDFGR_6_SOLAR2</v>
      </c>
      <c r="Z223" s="5" t="str">
        <f t="shared" si="9"/>
        <v>CAISO_Solar</v>
      </c>
      <c r="AA223" s="5">
        <f t="shared" si="11"/>
        <v>29.7</v>
      </c>
      <c r="AB223" s="5">
        <f>INDEX(relevant_resources!B:B,MATCH(Z223,relevant_resources!A:A,0))</f>
        <v>1</v>
      </c>
    </row>
    <row r="224" spans="1:28" x14ac:dyDescent="0.75">
      <c r="A224">
        <v>223</v>
      </c>
      <c r="B224" t="s">
        <v>706</v>
      </c>
      <c r="C224" t="s">
        <v>707</v>
      </c>
      <c r="D224" t="s">
        <v>708</v>
      </c>
      <c r="E224" t="s">
        <v>26</v>
      </c>
      <c r="F224" t="s">
        <v>27</v>
      </c>
      <c r="G224" t="s">
        <v>128</v>
      </c>
      <c r="H224" t="s">
        <v>78</v>
      </c>
      <c r="I224" t="s">
        <v>614</v>
      </c>
      <c r="J224" t="s">
        <v>619</v>
      </c>
      <c r="K224" t="s">
        <v>32</v>
      </c>
      <c r="L224" s="2">
        <v>42752</v>
      </c>
      <c r="M224" s="2">
        <v>50101</v>
      </c>
      <c r="N224">
        <v>1</v>
      </c>
      <c r="O224">
        <v>10</v>
      </c>
      <c r="P224">
        <v>25.9</v>
      </c>
      <c r="Q224" s="1">
        <v>0.3</v>
      </c>
      <c r="R224" t="s">
        <v>33</v>
      </c>
      <c r="S224" t="s">
        <v>33</v>
      </c>
      <c r="T224" t="s">
        <v>33</v>
      </c>
      <c r="U224" t="s">
        <v>616</v>
      </c>
      <c r="V224" t="s">
        <v>78</v>
      </c>
      <c r="W224">
        <v>1</v>
      </c>
      <c r="X224" s="5" t="e">
        <f>INDEX(name_mapping!B:B,MATCH(C224,name_mapping!A:A,0))</f>
        <v>#N/A</v>
      </c>
      <c r="Y224" s="5" t="str">
        <f t="shared" si="10"/>
        <v>OROLOM_1_SOLAR1</v>
      </c>
      <c r="Z224" s="5" t="str">
        <f t="shared" si="9"/>
        <v>CAISO_Solar</v>
      </c>
      <c r="AA224" s="5">
        <f t="shared" si="11"/>
        <v>25.9</v>
      </c>
      <c r="AB224" s="5">
        <f>INDEX(relevant_resources!B:B,MATCH(Z224,relevant_resources!A:A,0))</f>
        <v>1</v>
      </c>
    </row>
    <row r="225" spans="1:28" x14ac:dyDescent="0.75">
      <c r="A225">
        <v>224</v>
      </c>
      <c r="B225" t="s">
        <v>709</v>
      </c>
      <c r="C225" t="s">
        <v>710</v>
      </c>
      <c r="D225" t="s">
        <v>708</v>
      </c>
      <c r="E225" t="s">
        <v>26</v>
      </c>
      <c r="F225" t="s">
        <v>27</v>
      </c>
      <c r="G225" t="s">
        <v>711</v>
      </c>
      <c r="H225" t="s">
        <v>285</v>
      </c>
      <c r="I225" t="s">
        <v>614</v>
      </c>
      <c r="J225" t="s">
        <v>619</v>
      </c>
      <c r="K225" t="s">
        <v>32</v>
      </c>
      <c r="L225" s="2">
        <v>42936</v>
      </c>
      <c r="M225" s="2">
        <v>50285</v>
      </c>
      <c r="N225">
        <v>1</v>
      </c>
      <c r="O225">
        <v>20</v>
      </c>
      <c r="P225">
        <v>51.4</v>
      </c>
      <c r="Q225" s="1">
        <v>0.28999999999999998</v>
      </c>
      <c r="R225" t="s">
        <v>33</v>
      </c>
      <c r="S225" t="s">
        <v>33</v>
      </c>
      <c r="T225" t="s">
        <v>33</v>
      </c>
      <c r="U225" t="s">
        <v>616</v>
      </c>
      <c r="V225" t="s">
        <v>286</v>
      </c>
      <c r="W225">
        <v>1</v>
      </c>
      <c r="X225" s="5" t="e">
        <f>INDEX(name_mapping!B:B,MATCH(C225,name_mapping!A:A,0))</f>
        <v>#N/A</v>
      </c>
      <c r="Y225" s="5" t="str">
        <f t="shared" si="10"/>
        <v>OROLOM_1_SOLAR1</v>
      </c>
      <c r="Z225" s="5" t="str">
        <f t="shared" si="9"/>
        <v>CAISO_Solar</v>
      </c>
      <c r="AA225" s="5">
        <f t="shared" si="11"/>
        <v>51.4</v>
      </c>
      <c r="AB225" s="5">
        <f>INDEX(relevant_resources!B:B,MATCH(Z225,relevant_resources!A:A,0))</f>
        <v>1</v>
      </c>
    </row>
    <row r="226" spans="1:28" x14ac:dyDescent="0.75">
      <c r="A226">
        <v>225</v>
      </c>
      <c r="B226" t="s">
        <v>712</v>
      </c>
      <c r="C226" t="s">
        <v>713</v>
      </c>
      <c r="D226" t="s">
        <v>714</v>
      </c>
      <c r="E226" t="s">
        <v>26</v>
      </c>
      <c r="F226" t="s">
        <v>27</v>
      </c>
      <c r="G226" t="s">
        <v>624</v>
      </c>
      <c r="H226" t="s">
        <v>78</v>
      </c>
      <c r="I226" t="s">
        <v>614</v>
      </c>
      <c r="J226" t="s">
        <v>619</v>
      </c>
      <c r="K226" t="s">
        <v>32</v>
      </c>
      <c r="L226" s="2">
        <v>42752</v>
      </c>
      <c r="M226" s="2">
        <v>50101</v>
      </c>
      <c r="N226">
        <v>1</v>
      </c>
      <c r="O226">
        <v>7.9</v>
      </c>
      <c r="P226">
        <v>19.7</v>
      </c>
      <c r="Q226" s="1">
        <v>0.28000000000000003</v>
      </c>
      <c r="R226" t="s">
        <v>33</v>
      </c>
      <c r="S226" t="s">
        <v>33</v>
      </c>
      <c r="T226" t="s">
        <v>33</v>
      </c>
      <c r="U226" t="s">
        <v>616</v>
      </c>
      <c r="V226" t="s">
        <v>78</v>
      </c>
      <c r="W226">
        <v>1</v>
      </c>
      <c r="X226" s="5" t="e">
        <f>INDEX(name_mapping!B:B,MATCH(C226,name_mapping!A:A,0))</f>
        <v>#N/A</v>
      </c>
      <c r="Y226" s="5" t="str">
        <f t="shared" si="10"/>
        <v>AVENAL_6_AVSLR1</v>
      </c>
      <c r="Z226" s="5" t="str">
        <f t="shared" si="9"/>
        <v>CAISO_Solar</v>
      </c>
      <c r="AA226" s="5">
        <f t="shared" si="11"/>
        <v>19.7</v>
      </c>
      <c r="AB226" s="5">
        <f>INDEX(relevant_resources!B:B,MATCH(Z226,relevant_resources!A:A,0))</f>
        <v>1</v>
      </c>
    </row>
    <row r="227" spans="1:28" x14ac:dyDescent="0.75">
      <c r="A227">
        <v>226</v>
      </c>
      <c r="B227" t="s">
        <v>715</v>
      </c>
      <c r="C227" t="s">
        <v>716</v>
      </c>
      <c r="D227" t="s">
        <v>717</v>
      </c>
      <c r="E227" t="s">
        <v>26</v>
      </c>
      <c r="F227" t="s">
        <v>27</v>
      </c>
      <c r="G227" t="s">
        <v>128</v>
      </c>
      <c r="H227" t="s">
        <v>78</v>
      </c>
      <c r="I227" t="s">
        <v>614</v>
      </c>
      <c r="J227" t="s">
        <v>619</v>
      </c>
      <c r="K227" t="s">
        <v>32</v>
      </c>
      <c r="L227" s="2">
        <v>42752</v>
      </c>
      <c r="M227" s="2">
        <v>50101</v>
      </c>
      <c r="N227">
        <v>1</v>
      </c>
      <c r="O227">
        <v>10</v>
      </c>
      <c r="P227">
        <v>25.9</v>
      </c>
      <c r="Q227" s="1">
        <v>0.3</v>
      </c>
      <c r="R227" t="s">
        <v>33</v>
      </c>
      <c r="S227" t="s">
        <v>33</v>
      </c>
      <c r="T227" t="s">
        <v>33</v>
      </c>
      <c r="U227" t="s">
        <v>616</v>
      </c>
      <c r="V227" t="s">
        <v>78</v>
      </c>
      <c r="W227">
        <v>1</v>
      </c>
      <c r="X227" s="5" t="e">
        <f>INDEX(name_mapping!B:B,MATCH(C227,name_mapping!A:A,0))</f>
        <v>#N/A</v>
      </c>
      <c r="Y227" s="5" t="str">
        <f t="shared" si="10"/>
        <v>OROLOM_1_SOLAR2</v>
      </c>
      <c r="Z227" s="5" t="str">
        <f t="shared" si="9"/>
        <v>CAISO_Solar</v>
      </c>
      <c r="AA227" s="5">
        <f t="shared" si="11"/>
        <v>25.9</v>
      </c>
      <c r="AB227" s="5">
        <f>INDEX(relevant_resources!B:B,MATCH(Z227,relevant_resources!A:A,0))</f>
        <v>1</v>
      </c>
    </row>
    <row r="228" spans="1:28" x14ac:dyDescent="0.75">
      <c r="A228">
        <v>227</v>
      </c>
      <c r="B228" t="s">
        <v>718</v>
      </c>
      <c r="C228" t="s">
        <v>719</v>
      </c>
      <c r="D228" t="s">
        <v>720</v>
      </c>
      <c r="E228" t="s">
        <v>26</v>
      </c>
      <c r="F228" t="s">
        <v>27</v>
      </c>
      <c r="G228" t="s">
        <v>624</v>
      </c>
      <c r="H228" t="s">
        <v>78</v>
      </c>
      <c r="I228" t="s">
        <v>614</v>
      </c>
      <c r="J228" t="s">
        <v>619</v>
      </c>
      <c r="K228" t="s">
        <v>32</v>
      </c>
      <c r="L228" s="2">
        <v>42752</v>
      </c>
      <c r="M228" s="2">
        <v>50101</v>
      </c>
      <c r="N228">
        <v>1</v>
      </c>
      <c r="O228">
        <v>7.9</v>
      </c>
      <c r="P228">
        <v>19.7</v>
      </c>
      <c r="Q228" s="1">
        <v>0.28000000000000003</v>
      </c>
      <c r="R228" t="s">
        <v>33</v>
      </c>
      <c r="S228" t="s">
        <v>33</v>
      </c>
      <c r="T228" t="s">
        <v>33</v>
      </c>
      <c r="U228" t="s">
        <v>616</v>
      </c>
      <c r="V228" t="s">
        <v>78</v>
      </c>
      <c r="W228">
        <v>1</v>
      </c>
      <c r="X228" s="5" t="e">
        <f>INDEX(name_mapping!B:B,MATCH(C228,name_mapping!A:A,0))</f>
        <v>#N/A</v>
      </c>
      <c r="Y228" s="5" t="str">
        <f t="shared" si="10"/>
        <v>AVENAL_6_AVSLR2</v>
      </c>
      <c r="Z228" s="5" t="str">
        <f t="shared" si="9"/>
        <v>CAISO_Solar</v>
      </c>
      <c r="AA228" s="5">
        <f t="shared" si="11"/>
        <v>19.7</v>
      </c>
      <c r="AB228" s="5">
        <f>INDEX(relevant_resources!B:B,MATCH(Z228,relevant_resources!A:A,0))</f>
        <v>1</v>
      </c>
    </row>
    <row r="229" spans="1:28" x14ac:dyDescent="0.75">
      <c r="A229">
        <v>228</v>
      </c>
      <c r="B229" t="s">
        <v>721</v>
      </c>
      <c r="C229" t="s">
        <v>722</v>
      </c>
      <c r="E229" t="s">
        <v>26</v>
      </c>
      <c r="F229" t="s">
        <v>27</v>
      </c>
      <c r="G229" t="s">
        <v>723</v>
      </c>
      <c r="H229" t="s">
        <v>44</v>
      </c>
      <c r="I229" t="s">
        <v>614</v>
      </c>
      <c r="J229" t="s">
        <v>619</v>
      </c>
      <c r="K229" t="s">
        <v>620</v>
      </c>
      <c r="L229" s="2">
        <v>42728</v>
      </c>
      <c r="M229" s="2">
        <v>50032</v>
      </c>
      <c r="N229">
        <v>1</v>
      </c>
      <c r="O229">
        <v>1.3</v>
      </c>
      <c r="P229">
        <v>3</v>
      </c>
      <c r="Q229" s="1">
        <v>0.28000000000000003</v>
      </c>
      <c r="R229" t="s">
        <v>33</v>
      </c>
      <c r="S229" t="s">
        <v>33</v>
      </c>
      <c r="T229" t="s">
        <v>33</v>
      </c>
      <c r="U229" t="s">
        <v>616</v>
      </c>
      <c r="V229" t="s">
        <v>45</v>
      </c>
      <c r="W229">
        <v>0.84</v>
      </c>
      <c r="X229" s="5" t="e">
        <f>INDEX(name_mapping!B:B,MATCH(C229,name_mapping!A:A,0))</f>
        <v>#N/A</v>
      </c>
      <c r="Y229" s="5" t="str">
        <f t="shared" si="10"/>
        <v>Pristine Sun - 2042 Baldwin (SB32)</v>
      </c>
      <c r="Z229" s="5" t="str">
        <f t="shared" si="9"/>
        <v>CAISO_Solar</v>
      </c>
      <c r="AA229" s="5">
        <f t="shared" si="11"/>
        <v>3</v>
      </c>
      <c r="AB229" s="5">
        <f>INDEX(relevant_resources!B:B,MATCH(Z229,relevant_resources!A:A,0))</f>
        <v>1</v>
      </c>
    </row>
    <row r="230" spans="1:28" x14ac:dyDescent="0.75">
      <c r="A230">
        <v>229</v>
      </c>
      <c r="B230" t="s">
        <v>724</v>
      </c>
      <c r="C230" t="s">
        <v>725</v>
      </c>
      <c r="E230" t="s">
        <v>26</v>
      </c>
      <c r="F230" t="s">
        <v>27</v>
      </c>
      <c r="G230" t="s">
        <v>112</v>
      </c>
      <c r="H230" t="s">
        <v>113</v>
      </c>
      <c r="I230" t="s">
        <v>614</v>
      </c>
      <c r="J230" t="s">
        <v>619</v>
      </c>
      <c r="K230" t="s">
        <v>620</v>
      </c>
      <c r="L230" s="2">
        <v>42979</v>
      </c>
      <c r="M230" s="2">
        <v>50283</v>
      </c>
      <c r="N230">
        <v>1</v>
      </c>
      <c r="O230">
        <v>2.2999999999999998</v>
      </c>
      <c r="P230">
        <v>5.4</v>
      </c>
      <c r="Q230" s="1">
        <v>0.27</v>
      </c>
      <c r="R230" t="s">
        <v>33</v>
      </c>
      <c r="S230" t="s">
        <v>33</v>
      </c>
      <c r="T230" t="s">
        <v>33</v>
      </c>
      <c r="U230" t="s">
        <v>616</v>
      </c>
      <c r="V230" t="s">
        <v>35</v>
      </c>
      <c r="W230">
        <v>0.84</v>
      </c>
      <c r="X230" s="5" t="e">
        <f>INDEX(name_mapping!B:B,MATCH(C230,name_mapping!A:A,0))</f>
        <v>#N/A</v>
      </c>
      <c r="Y230" s="5" t="str">
        <f t="shared" si="10"/>
        <v>Pristine Sun - 2245 Gentry (SB32)</v>
      </c>
      <c r="Z230" s="5" t="str">
        <f t="shared" si="9"/>
        <v>CAISO_Solar</v>
      </c>
      <c r="AA230" s="5">
        <f t="shared" si="11"/>
        <v>5.4</v>
      </c>
      <c r="AB230" s="5">
        <f>INDEX(relevant_resources!B:B,MATCH(Z230,relevant_resources!A:A,0))</f>
        <v>1</v>
      </c>
    </row>
    <row r="231" spans="1:28" x14ac:dyDescent="0.75">
      <c r="A231">
        <v>230</v>
      </c>
      <c r="B231" t="s">
        <v>726</v>
      </c>
      <c r="C231" t="s">
        <v>727</v>
      </c>
      <c r="E231" t="s">
        <v>26</v>
      </c>
      <c r="F231" t="s">
        <v>27</v>
      </c>
      <c r="G231" t="s">
        <v>651</v>
      </c>
      <c r="H231" t="s">
        <v>44</v>
      </c>
      <c r="I231" t="s">
        <v>614</v>
      </c>
      <c r="J231" t="s">
        <v>619</v>
      </c>
      <c r="K231" t="s">
        <v>620</v>
      </c>
      <c r="L231" s="2">
        <v>42805</v>
      </c>
      <c r="M231" s="2">
        <v>50109</v>
      </c>
      <c r="N231">
        <v>1</v>
      </c>
      <c r="O231">
        <v>0.8</v>
      </c>
      <c r="P231">
        <v>1.8</v>
      </c>
      <c r="Q231" s="1">
        <v>0.27</v>
      </c>
      <c r="R231" t="s">
        <v>33</v>
      </c>
      <c r="S231" t="s">
        <v>33</v>
      </c>
      <c r="T231" t="s">
        <v>33</v>
      </c>
      <c r="U231" t="s">
        <v>616</v>
      </c>
      <c r="V231" t="s">
        <v>45</v>
      </c>
      <c r="W231">
        <v>0.84</v>
      </c>
      <c r="X231" s="5" t="e">
        <f>INDEX(name_mapping!B:B,MATCH(C231,name_mapping!A:A,0))</f>
        <v>#N/A</v>
      </c>
      <c r="Y231" s="5" t="str">
        <f t="shared" si="10"/>
        <v>Pristine Sun - 2257 Campbell (SB32)</v>
      </c>
      <c r="Z231" s="5" t="str">
        <f t="shared" si="9"/>
        <v>CAISO_Solar</v>
      </c>
      <c r="AA231" s="5">
        <f t="shared" si="11"/>
        <v>1.8</v>
      </c>
      <c r="AB231" s="5">
        <f>INDEX(relevant_resources!B:B,MATCH(Z231,relevant_resources!A:A,0))</f>
        <v>1</v>
      </c>
    </row>
    <row r="232" spans="1:28" x14ac:dyDescent="0.75">
      <c r="A232">
        <v>231</v>
      </c>
      <c r="B232" t="s">
        <v>728</v>
      </c>
      <c r="C232" t="s">
        <v>729</v>
      </c>
      <c r="E232" t="s">
        <v>26</v>
      </c>
      <c r="F232" t="s">
        <v>27</v>
      </c>
      <c r="G232" t="s">
        <v>289</v>
      </c>
      <c r="H232" t="s">
        <v>290</v>
      </c>
      <c r="I232" t="s">
        <v>614</v>
      </c>
      <c r="J232" t="s">
        <v>619</v>
      </c>
      <c r="K232" t="s">
        <v>620</v>
      </c>
      <c r="L232" s="2">
        <v>42805</v>
      </c>
      <c r="M232" s="2">
        <v>50109</v>
      </c>
      <c r="N232">
        <v>1</v>
      </c>
      <c r="O232">
        <v>0.5</v>
      </c>
      <c r="P232">
        <v>1.1000000000000001</v>
      </c>
      <c r="Q232" s="1">
        <v>0.25</v>
      </c>
      <c r="R232" t="s">
        <v>33</v>
      </c>
      <c r="S232" t="s">
        <v>33</v>
      </c>
      <c r="T232" t="s">
        <v>33</v>
      </c>
      <c r="U232" t="s">
        <v>616</v>
      </c>
      <c r="V232" t="s">
        <v>291</v>
      </c>
      <c r="W232">
        <v>0.84</v>
      </c>
      <c r="X232" s="5" t="e">
        <f>INDEX(name_mapping!B:B,MATCH(C232,name_mapping!A:A,0))</f>
        <v>#N/A</v>
      </c>
      <c r="Y232" s="5" t="str">
        <f t="shared" si="10"/>
        <v>Pristine Sun - 2272 McCall (SB32)</v>
      </c>
      <c r="Z232" s="5" t="str">
        <f t="shared" si="9"/>
        <v>CAISO_Solar</v>
      </c>
      <c r="AA232" s="5">
        <f t="shared" si="11"/>
        <v>1.1000000000000001</v>
      </c>
      <c r="AB232" s="5">
        <f>INDEX(relevant_resources!B:B,MATCH(Z232,relevant_resources!A:A,0))</f>
        <v>1</v>
      </c>
    </row>
    <row r="233" spans="1:28" x14ac:dyDescent="0.75">
      <c r="A233">
        <v>232</v>
      </c>
      <c r="B233" t="s">
        <v>730</v>
      </c>
      <c r="C233" t="s">
        <v>731</v>
      </c>
      <c r="D233" t="s">
        <v>732</v>
      </c>
      <c r="E233" t="s">
        <v>26</v>
      </c>
      <c r="F233" t="s">
        <v>27</v>
      </c>
      <c r="G233" t="s">
        <v>120</v>
      </c>
      <c r="H233" t="s">
        <v>121</v>
      </c>
      <c r="I233" t="s">
        <v>614</v>
      </c>
      <c r="J233" t="s">
        <v>619</v>
      </c>
      <c r="K233" t="s">
        <v>32</v>
      </c>
      <c r="L233" s="2">
        <v>41639</v>
      </c>
      <c r="M233" s="2">
        <v>48943</v>
      </c>
      <c r="N233">
        <v>1</v>
      </c>
      <c r="O233">
        <v>1.5</v>
      </c>
      <c r="P233">
        <v>2.1</v>
      </c>
      <c r="Q233" s="1">
        <v>0.16</v>
      </c>
      <c r="R233" t="s">
        <v>33</v>
      </c>
      <c r="S233" t="s">
        <v>33</v>
      </c>
      <c r="T233" t="s">
        <v>33</v>
      </c>
      <c r="U233" t="s">
        <v>616</v>
      </c>
      <c r="V233" t="s">
        <v>35</v>
      </c>
      <c r="W233">
        <v>1</v>
      </c>
      <c r="X233" s="5" t="e">
        <f>INDEX(name_mapping!B:B,MATCH(C233,name_mapping!A:A,0))</f>
        <v>#N/A</v>
      </c>
      <c r="Y233" s="5" t="str">
        <f t="shared" si="10"/>
        <v>PEORIA_1_SOLAR</v>
      </c>
      <c r="Z233" s="5" t="str">
        <f t="shared" si="9"/>
        <v>CAISO_Solar</v>
      </c>
      <c r="AA233" s="5">
        <f t="shared" si="11"/>
        <v>2.1</v>
      </c>
      <c r="AB233" s="5">
        <f>INDEX(relevant_resources!B:B,MATCH(Z233,relevant_resources!A:A,0))</f>
        <v>1</v>
      </c>
    </row>
    <row r="234" spans="1:28" x14ac:dyDescent="0.75">
      <c r="A234">
        <v>233</v>
      </c>
      <c r="B234" t="s">
        <v>733</v>
      </c>
      <c r="C234" t="s">
        <v>734</v>
      </c>
      <c r="D234" t="s">
        <v>735</v>
      </c>
      <c r="E234" t="s">
        <v>26</v>
      </c>
      <c r="F234" t="s">
        <v>27</v>
      </c>
      <c r="G234" t="s">
        <v>69</v>
      </c>
      <c r="H234" t="s">
        <v>56</v>
      </c>
      <c r="I234" t="s">
        <v>614</v>
      </c>
      <c r="J234" t="s">
        <v>619</v>
      </c>
      <c r="K234" t="s">
        <v>32</v>
      </c>
      <c r="L234" s="2">
        <v>41675</v>
      </c>
      <c r="M234" s="2">
        <v>48979</v>
      </c>
      <c r="N234">
        <v>1</v>
      </c>
      <c r="O234">
        <v>1.5</v>
      </c>
      <c r="P234">
        <v>2.1</v>
      </c>
      <c r="Q234" s="1">
        <v>0.16</v>
      </c>
      <c r="R234" t="s">
        <v>33</v>
      </c>
      <c r="S234" t="s">
        <v>33</v>
      </c>
      <c r="T234" t="s">
        <v>33</v>
      </c>
      <c r="U234" t="s">
        <v>616</v>
      </c>
      <c r="V234" t="s">
        <v>56</v>
      </c>
      <c r="W234">
        <v>1</v>
      </c>
      <c r="X234" s="5" t="e">
        <f>INDEX(name_mapping!B:B,MATCH(C234,name_mapping!A:A,0))</f>
        <v>#N/A</v>
      </c>
      <c r="Y234" s="5" t="str">
        <f t="shared" si="10"/>
        <v>LOCKFD_1_BEARCK</v>
      </c>
      <c r="Z234" s="5" t="str">
        <f t="shared" si="9"/>
        <v>CAISO_Solar</v>
      </c>
      <c r="AA234" s="5">
        <f t="shared" si="11"/>
        <v>2.1</v>
      </c>
      <c r="AB234" s="5">
        <f>INDEX(relevant_resources!B:B,MATCH(Z234,relevant_resources!A:A,0))</f>
        <v>1</v>
      </c>
    </row>
    <row r="235" spans="1:28" x14ac:dyDescent="0.75">
      <c r="A235">
        <v>234</v>
      </c>
      <c r="B235" t="s">
        <v>736</v>
      </c>
      <c r="C235" t="s">
        <v>737</v>
      </c>
      <c r="D235" t="s">
        <v>738</v>
      </c>
      <c r="E235" t="s">
        <v>26</v>
      </c>
      <c r="F235" t="s">
        <v>27</v>
      </c>
      <c r="G235" t="s">
        <v>77</v>
      </c>
      <c r="H235" t="s">
        <v>78</v>
      </c>
      <c r="I235" t="s">
        <v>614</v>
      </c>
      <c r="J235" t="s">
        <v>619</v>
      </c>
      <c r="K235" t="s">
        <v>32</v>
      </c>
      <c r="L235" s="2">
        <v>41743</v>
      </c>
      <c r="M235" s="2">
        <v>49120</v>
      </c>
      <c r="N235">
        <v>1</v>
      </c>
      <c r="O235">
        <v>12</v>
      </c>
      <c r="P235">
        <v>28</v>
      </c>
      <c r="Q235" s="1">
        <v>0.27</v>
      </c>
      <c r="R235" t="s">
        <v>33</v>
      </c>
      <c r="S235" t="s">
        <v>33</v>
      </c>
      <c r="T235" t="s">
        <v>33</v>
      </c>
      <c r="U235" t="s">
        <v>616</v>
      </c>
      <c r="V235" t="s">
        <v>78</v>
      </c>
      <c r="W235">
        <v>1</v>
      </c>
      <c r="X235" s="5" t="e">
        <f>INDEX(name_mapping!B:B,MATCH(C235,name_mapping!A:A,0))</f>
        <v>#N/A</v>
      </c>
      <c r="Y235" s="5" t="str">
        <f t="shared" si="10"/>
        <v>ARVINN_6_ORION1</v>
      </c>
      <c r="Z235" s="5" t="str">
        <f t="shared" si="9"/>
        <v>CAISO_Solar</v>
      </c>
      <c r="AA235" s="5">
        <f t="shared" si="11"/>
        <v>28</v>
      </c>
      <c r="AB235" s="5">
        <f>INDEX(relevant_resources!B:B,MATCH(Z235,relevant_resources!A:A,0))</f>
        <v>1</v>
      </c>
    </row>
    <row r="236" spans="1:28" x14ac:dyDescent="0.75">
      <c r="A236">
        <v>235</v>
      </c>
      <c r="B236" t="s">
        <v>739</v>
      </c>
      <c r="C236" t="s">
        <v>740</v>
      </c>
      <c r="E236" t="s">
        <v>26</v>
      </c>
      <c r="F236" t="s">
        <v>27</v>
      </c>
      <c r="G236" t="s">
        <v>99</v>
      </c>
      <c r="H236" t="s">
        <v>100</v>
      </c>
      <c r="I236" t="s">
        <v>614</v>
      </c>
      <c r="J236" t="s">
        <v>619</v>
      </c>
      <c r="K236" t="s">
        <v>32</v>
      </c>
      <c r="L236" s="2">
        <v>41703</v>
      </c>
      <c r="M236" s="2">
        <v>49007</v>
      </c>
      <c r="N236">
        <v>1</v>
      </c>
      <c r="O236">
        <v>1.5</v>
      </c>
      <c r="P236">
        <v>2.1</v>
      </c>
      <c r="Q236" s="1">
        <v>0.16</v>
      </c>
      <c r="R236" t="s">
        <v>33</v>
      </c>
      <c r="S236" t="s">
        <v>33</v>
      </c>
      <c r="T236" t="s">
        <v>33</v>
      </c>
      <c r="U236" t="s">
        <v>616</v>
      </c>
      <c r="V236" t="s">
        <v>45</v>
      </c>
      <c r="W236">
        <v>1</v>
      </c>
      <c r="X236" s="5" t="e">
        <f>INDEX(name_mapping!B:B,MATCH(C236,name_mapping!A:A,0))</f>
        <v>#N/A</v>
      </c>
      <c r="Y236" s="5" t="str">
        <f t="shared" si="10"/>
        <v>Ignite Solar Holdings 1 - Achomawi</v>
      </c>
      <c r="Z236" s="5" t="str">
        <f t="shared" si="9"/>
        <v>CAISO_Solar</v>
      </c>
      <c r="AA236" s="5">
        <f t="shared" si="11"/>
        <v>2.1</v>
      </c>
      <c r="AB236" s="5">
        <f>INDEX(relevant_resources!B:B,MATCH(Z236,relevant_resources!A:A,0))</f>
        <v>1</v>
      </c>
    </row>
    <row r="237" spans="1:28" x14ac:dyDescent="0.75">
      <c r="A237">
        <v>236</v>
      </c>
      <c r="B237" t="s">
        <v>741</v>
      </c>
      <c r="C237" t="s">
        <v>742</v>
      </c>
      <c r="E237" t="s">
        <v>26</v>
      </c>
      <c r="F237" t="s">
        <v>27</v>
      </c>
      <c r="G237" t="s">
        <v>99</v>
      </c>
      <c r="H237" t="s">
        <v>56</v>
      </c>
      <c r="I237" t="s">
        <v>614</v>
      </c>
      <c r="J237" t="s">
        <v>619</v>
      </c>
      <c r="K237" t="s">
        <v>32</v>
      </c>
      <c r="L237" s="2">
        <v>41703</v>
      </c>
      <c r="M237" s="2">
        <v>49007</v>
      </c>
      <c r="N237">
        <v>1</v>
      </c>
      <c r="O237">
        <v>1.5</v>
      </c>
      <c r="P237">
        <v>2.1</v>
      </c>
      <c r="Q237" s="1">
        <v>0.16</v>
      </c>
      <c r="R237" t="s">
        <v>33</v>
      </c>
      <c r="S237" t="s">
        <v>33</v>
      </c>
      <c r="T237" t="s">
        <v>33</v>
      </c>
      <c r="U237" t="s">
        <v>616</v>
      </c>
      <c r="V237" t="s">
        <v>56</v>
      </c>
      <c r="W237">
        <v>1</v>
      </c>
      <c r="X237" s="5" t="e">
        <f>INDEX(name_mapping!B:B,MATCH(C237,name_mapping!A:A,0))</f>
        <v>#N/A</v>
      </c>
      <c r="Y237" s="5" t="str">
        <f t="shared" si="10"/>
        <v>Ignite Solar Holdings 1 - Ahjumawi</v>
      </c>
      <c r="Z237" s="5" t="str">
        <f t="shared" si="9"/>
        <v>CAISO_Solar</v>
      </c>
      <c r="AA237" s="5">
        <f t="shared" si="11"/>
        <v>2.1</v>
      </c>
      <c r="AB237" s="5">
        <f>INDEX(relevant_resources!B:B,MATCH(Z237,relevant_resources!A:A,0))</f>
        <v>1</v>
      </c>
    </row>
    <row r="238" spans="1:28" x14ac:dyDescent="0.75">
      <c r="A238">
        <v>237</v>
      </c>
      <c r="B238" t="s">
        <v>743</v>
      </c>
      <c r="C238" t="s">
        <v>744</v>
      </c>
      <c r="D238" t="s">
        <v>745</v>
      </c>
      <c r="E238" t="s">
        <v>26</v>
      </c>
      <c r="F238" t="s">
        <v>27</v>
      </c>
      <c r="G238" t="s">
        <v>359</v>
      </c>
      <c r="H238" t="s">
        <v>78</v>
      </c>
      <c r="I238" t="s">
        <v>614</v>
      </c>
      <c r="J238" t="s">
        <v>615</v>
      </c>
      <c r="K238" t="s">
        <v>32</v>
      </c>
      <c r="L238" s="2">
        <v>41638</v>
      </c>
      <c r="M238" s="2">
        <v>48942</v>
      </c>
      <c r="N238">
        <v>1</v>
      </c>
      <c r="O238">
        <v>1.5</v>
      </c>
      <c r="P238">
        <v>2.1</v>
      </c>
      <c r="Q238" s="1">
        <v>0.16</v>
      </c>
      <c r="R238" t="s">
        <v>33</v>
      </c>
      <c r="S238" t="s">
        <v>33</v>
      </c>
      <c r="T238" t="s">
        <v>33</v>
      </c>
      <c r="U238" t="s">
        <v>616</v>
      </c>
      <c r="V238" t="s">
        <v>78</v>
      </c>
      <c r="W238">
        <v>1</v>
      </c>
      <c r="X238" s="5" t="e">
        <f>INDEX(name_mapping!B:B,MATCH(C238,name_mapping!A:A,0))</f>
        <v>#N/A</v>
      </c>
      <c r="Y238" s="5" t="str">
        <f t="shared" si="10"/>
        <v>KNGBRG_1_KBSLR1</v>
      </c>
      <c r="Z238" s="5" t="str">
        <f t="shared" si="9"/>
        <v>CAISO_Solar</v>
      </c>
      <c r="AA238" s="5">
        <f t="shared" si="11"/>
        <v>2.1</v>
      </c>
      <c r="AB238" s="5">
        <f>INDEX(relevant_resources!B:B,MATCH(Z238,relevant_resources!A:A,0))</f>
        <v>1</v>
      </c>
    </row>
    <row r="239" spans="1:28" x14ac:dyDescent="0.75">
      <c r="A239">
        <v>238</v>
      </c>
      <c r="B239" t="s">
        <v>746</v>
      </c>
      <c r="C239" t="s">
        <v>747</v>
      </c>
      <c r="D239" t="s">
        <v>748</v>
      </c>
      <c r="E239" t="s">
        <v>26</v>
      </c>
      <c r="F239" t="s">
        <v>27</v>
      </c>
      <c r="G239" t="s">
        <v>359</v>
      </c>
      <c r="H239" t="s">
        <v>78</v>
      </c>
      <c r="I239" t="s">
        <v>614</v>
      </c>
      <c r="J239" t="s">
        <v>615</v>
      </c>
      <c r="K239" t="s">
        <v>32</v>
      </c>
      <c r="L239" s="2">
        <v>41638</v>
      </c>
      <c r="M239" s="2">
        <v>48942</v>
      </c>
      <c r="N239">
        <v>1</v>
      </c>
      <c r="O239">
        <v>1.5</v>
      </c>
      <c r="P239">
        <v>2.1</v>
      </c>
      <c r="Q239" s="1">
        <v>0.16</v>
      </c>
      <c r="R239" t="s">
        <v>33</v>
      </c>
      <c r="S239" t="s">
        <v>33</v>
      </c>
      <c r="T239" t="s">
        <v>33</v>
      </c>
      <c r="U239" t="s">
        <v>616</v>
      </c>
      <c r="V239" t="s">
        <v>78</v>
      </c>
      <c r="W239">
        <v>1</v>
      </c>
      <c r="X239" s="5" t="e">
        <f>INDEX(name_mapping!B:B,MATCH(C239,name_mapping!A:A,0))</f>
        <v>#N/A</v>
      </c>
      <c r="Y239" s="5" t="str">
        <f t="shared" si="10"/>
        <v>KNGBRG_1_KBSLR2</v>
      </c>
      <c r="Z239" s="5" t="str">
        <f t="shared" si="9"/>
        <v>CAISO_Solar</v>
      </c>
      <c r="AA239" s="5">
        <f t="shared" si="11"/>
        <v>2.1</v>
      </c>
      <c r="AB239" s="5">
        <f>INDEX(relevant_resources!B:B,MATCH(Z239,relevant_resources!A:A,0))</f>
        <v>1</v>
      </c>
    </row>
    <row r="240" spans="1:28" x14ac:dyDescent="0.75">
      <c r="A240">
        <v>239</v>
      </c>
      <c r="B240" t="s">
        <v>749</v>
      </c>
      <c r="C240" t="s">
        <v>750</v>
      </c>
      <c r="E240" t="s">
        <v>26</v>
      </c>
      <c r="F240" t="s">
        <v>27</v>
      </c>
      <c r="G240" t="s">
        <v>359</v>
      </c>
      <c r="H240" t="s">
        <v>78</v>
      </c>
      <c r="I240" t="s">
        <v>614</v>
      </c>
      <c r="J240" t="s">
        <v>615</v>
      </c>
      <c r="K240" t="s">
        <v>32</v>
      </c>
      <c r="L240" s="2">
        <v>41638</v>
      </c>
      <c r="M240" s="2">
        <v>48942</v>
      </c>
      <c r="N240">
        <v>1</v>
      </c>
      <c r="O240">
        <v>0.8</v>
      </c>
      <c r="P240">
        <v>1.1000000000000001</v>
      </c>
      <c r="Q240" s="1">
        <v>0.17</v>
      </c>
      <c r="R240" t="s">
        <v>33</v>
      </c>
      <c r="S240" t="s">
        <v>33</v>
      </c>
      <c r="T240" t="s">
        <v>33</v>
      </c>
      <c r="U240" t="s">
        <v>616</v>
      </c>
      <c r="V240" t="s">
        <v>78</v>
      </c>
      <c r="W240">
        <v>1</v>
      </c>
      <c r="X240" s="5" t="e">
        <f>INDEX(name_mapping!B:B,MATCH(C240,name_mapping!A:A,0))</f>
        <v>#N/A</v>
      </c>
      <c r="Y240" s="5" t="str">
        <f t="shared" si="10"/>
        <v>Kingsburg 3</v>
      </c>
      <c r="Z240" s="5" t="str">
        <f t="shared" si="9"/>
        <v>CAISO_Solar</v>
      </c>
      <c r="AA240" s="5">
        <f t="shared" si="11"/>
        <v>1.1000000000000001</v>
      </c>
      <c r="AB240" s="5">
        <f>INDEX(relevant_resources!B:B,MATCH(Z240,relevant_resources!A:A,0))</f>
        <v>1</v>
      </c>
    </row>
    <row r="241" spans="1:28" x14ac:dyDescent="0.75">
      <c r="A241">
        <v>240</v>
      </c>
      <c r="B241" t="s">
        <v>751</v>
      </c>
      <c r="C241" t="s">
        <v>752</v>
      </c>
      <c r="D241" t="s">
        <v>753</v>
      </c>
      <c r="E241" t="s">
        <v>26</v>
      </c>
      <c r="F241" t="s">
        <v>27</v>
      </c>
      <c r="G241" t="s">
        <v>128</v>
      </c>
      <c r="H241" t="s">
        <v>78</v>
      </c>
      <c r="I241" t="s">
        <v>614</v>
      </c>
      <c r="J241" t="s">
        <v>619</v>
      </c>
      <c r="K241" t="s">
        <v>32</v>
      </c>
      <c r="L241" s="2">
        <v>41267</v>
      </c>
      <c r="M241" s="2">
        <v>48571</v>
      </c>
      <c r="N241">
        <v>1</v>
      </c>
      <c r="O241">
        <v>1.5</v>
      </c>
      <c r="P241">
        <v>2.1</v>
      </c>
      <c r="Q241" s="1">
        <v>0.16</v>
      </c>
      <c r="R241" t="s">
        <v>33</v>
      </c>
      <c r="S241" t="s">
        <v>33</v>
      </c>
      <c r="T241" t="s">
        <v>33</v>
      </c>
      <c r="U241" t="s">
        <v>616</v>
      </c>
      <c r="V241" t="s">
        <v>78</v>
      </c>
      <c r="W241">
        <v>1</v>
      </c>
      <c r="X241" s="5" t="e">
        <f>INDEX(name_mapping!B:B,MATCH(C241,name_mapping!A:A,0))</f>
        <v>#N/A</v>
      </c>
      <c r="Y241" s="5" t="str">
        <f t="shared" si="10"/>
        <v>WFRESN_1_SOLAR</v>
      </c>
      <c r="Z241" s="5" t="str">
        <f t="shared" si="9"/>
        <v>CAISO_Solar</v>
      </c>
      <c r="AA241" s="5">
        <f t="shared" si="11"/>
        <v>2.1</v>
      </c>
      <c r="AB241" s="5">
        <f>INDEX(relevant_resources!B:B,MATCH(Z241,relevant_resources!A:A,0))</f>
        <v>1</v>
      </c>
    </row>
    <row r="242" spans="1:28" x14ac:dyDescent="0.75">
      <c r="A242">
        <v>241</v>
      </c>
      <c r="B242" t="s">
        <v>754</v>
      </c>
      <c r="C242" t="s">
        <v>755</v>
      </c>
      <c r="D242" t="s">
        <v>756</v>
      </c>
      <c r="E242" t="s">
        <v>26</v>
      </c>
      <c r="F242" t="s">
        <v>757</v>
      </c>
      <c r="G242" t="s">
        <v>758</v>
      </c>
      <c r="H242" t="s">
        <v>759</v>
      </c>
      <c r="I242" t="s">
        <v>614</v>
      </c>
      <c r="J242" t="s">
        <v>615</v>
      </c>
      <c r="K242" t="s">
        <v>32</v>
      </c>
      <c r="L242" s="2">
        <v>41341</v>
      </c>
      <c r="M242" s="2">
        <v>48645</v>
      </c>
      <c r="N242">
        <v>1</v>
      </c>
      <c r="O242">
        <v>150</v>
      </c>
      <c r="P242">
        <v>305</v>
      </c>
      <c r="Q242" s="1">
        <v>0.23</v>
      </c>
      <c r="R242" t="s">
        <v>33</v>
      </c>
      <c r="S242" t="s">
        <v>33</v>
      </c>
      <c r="T242" t="s">
        <v>33</v>
      </c>
      <c r="U242" t="s">
        <v>616</v>
      </c>
      <c r="V242" t="s">
        <v>760</v>
      </c>
      <c r="W242">
        <v>1</v>
      </c>
      <c r="X242" s="5" t="e">
        <f>INDEX(name_mapping!B:B,MATCH(C242,name_mapping!A:A,0))</f>
        <v>#N/A</v>
      </c>
      <c r="Y242" s="5" t="str">
        <f t="shared" si="10"/>
        <v>MSOLAR_2_SOLAR1</v>
      </c>
      <c r="Z242" s="5" t="str">
        <f t="shared" si="9"/>
        <v>CAISO_Solar</v>
      </c>
      <c r="AA242" s="5">
        <f t="shared" si="11"/>
        <v>305</v>
      </c>
      <c r="AB242" s="5">
        <f>INDEX(relevant_resources!B:B,MATCH(Z242,relevant_resources!A:A,0))</f>
        <v>1</v>
      </c>
    </row>
    <row r="243" spans="1:28" x14ac:dyDescent="0.75">
      <c r="A243">
        <v>242</v>
      </c>
      <c r="B243" t="s">
        <v>761</v>
      </c>
      <c r="C243" t="s">
        <v>762</v>
      </c>
      <c r="D243" t="s">
        <v>763</v>
      </c>
      <c r="E243" t="s">
        <v>26</v>
      </c>
      <c r="F243" t="s">
        <v>27</v>
      </c>
      <c r="G243" t="s">
        <v>77</v>
      </c>
      <c r="H243" t="s">
        <v>78</v>
      </c>
      <c r="I243" t="s">
        <v>614</v>
      </c>
      <c r="J243" t="s">
        <v>615</v>
      </c>
      <c r="K243" t="s">
        <v>32</v>
      </c>
      <c r="L243" s="2">
        <v>41241</v>
      </c>
      <c r="M243" s="2">
        <v>48545</v>
      </c>
      <c r="N243">
        <v>1</v>
      </c>
      <c r="O243">
        <v>1.5</v>
      </c>
      <c r="P243">
        <v>2.1</v>
      </c>
      <c r="Q243" s="1">
        <v>0.16</v>
      </c>
      <c r="R243" t="s">
        <v>33</v>
      </c>
      <c r="S243" t="s">
        <v>33</v>
      </c>
      <c r="T243" t="s">
        <v>33</v>
      </c>
      <c r="U243" t="s">
        <v>616</v>
      </c>
      <c r="V243" t="s">
        <v>78</v>
      </c>
      <c r="W243">
        <v>1</v>
      </c>
      <c r="X243" s="5" t="e">
        <f>INDEX(name_mapping!B:B,MATCH(C243,name_mapping!A:A,0))</f>
        <v>#N/A</v>
      </c>
      <c r="Y243" s="5" t="str">
        <f t="shared" si="10"/>
        <v>TWISSL_6_SOLAR</v>
      </c>
      <c r="Z243" s="5" t="str">
        <f t="shared" si="9"/>
        <v>CAISO_Solar</v>
      </c>
      <c r="AA243" s="5">
        <f t="shared" si="11"/>
        <v>2.1</v>
      </c>
      <c r="AB243" s="5">
        <f>INDEX(relevant_resources!B:B,MATCH(Z243,relevant_resources!A:A,0))</f>
        <v>1</v>
      </c>
    </row>
    <row r="244" spans="1:28" x14ac:dyDescent="0.75">
      <c r="A244">
        <v>243</v>
      </c>
      <c r="B244" t="s">
        <v>764</v>
      </c>
      <c r="C244" t="s">
        <v>765</v>
      </c>
      <c r="D244" t="s">
        <v>766</v>
      </c>
      <c r="E244" t="s">
        <v>26</v>
      </c>
      <c r="F244" t="s">
        <v>27</v>
      </c>
      <c r="G244" t="s">
        <v>767</v>
      </c>
      <c r="H244" t="s">
        <v>56</v>
      </c>
      <c r="I244" t="s">
        <v>614</v>
      </c>
      <c r="J244" t="s">
        <v>615</v>
      </c>
      <c r="K244" t="s">
        <v>32</v>
      </c>
      <c r="L244" s="2">
        <v>41437</v>
      </c>
      <c r="M244" s="2">
        <v>48741</v>
      </c>
      <c r="N244">
        <v>1</v>
      </c>
      <c r="O244">
        <v>1.5</v>
      </c>
      <c r="P244">
        <v>2.1</v>
      </c>
      <c r="Q244" s="1">
        <v>0.16</v>
      </c>
      <c r="R244" t="s">
        <v>33</v>
      </c>
      <c r="S244" t="s">
        <v>33</v>
      </c>
      <c r="T244" t="s">
        <v>33</v>
      </c>
      <c r="U244" t="s">
        <v>616</v>
      </c>
      <c r="V244" t="s">
        <v>56</v>
      </c>
      <c r="W244">
        <v>1</v>
      </c>
      <c r="X244" s="5" t="e">
        <f>INDEX(name_mapping!B:B,MATCH(C244,name_mapping!A:A,0))</f>
        <v>#N/A</v>
      </c>
      <c r="Y244" s="5" t="str">
        <f t="shared" si="10"/>
        <v>COCOSB_6_SOLAR</v>
      </c>
      <c r="Z244" s="5" t="str">
        <f t="shared" si="9"/>
        <v>CAISO_Solar</v>
      </c>
      <c r="AA244" s="5">
        <f t="shared" si="11"/>
        <v>2.1</v>
      </c>
      <c r="AB244" s="5">
        <f>INDEX(relevant_resources!B:B,MATCH(Z244,relevant_resources!A:A,0))</f>
        <v>1</v>
      </c>
    </row>
    <row r="245" spans="1:28" x14ac:dyDescent="0.75">
      <c r="A245">
        <v>244</v>
      </c>
      <c r="B245" t="s">
        <v>768</v>
      </c>
      <c r="C245" t="s">
        <v>769</v>
      </c>
      <c r="E245" t="s">
        <v>26</v>
      </c>
      <c r="F245" t="s">
        <v>27</v>
      </c>
      <c r="G245" t="s">
        <v>299</v>
      </c>
      <c r="H245" t="s">
        <v>44</v>
      </c>
      <c r="I245" t="s">
        <v>614</v>
      </c>
      <c r="J245" t="s">
        <v>619</v>
      </c>
      <c r="K245" t="s">
        <v>32</v>
      </c>
      <c r="L245" s="2">
        <v>41680</v>
      </c>
      <c r="M245" s="2">
        <v>48984</v>
      </c>
      <c r="N245">
        <v>1</v>
      </c>
      <c r="O245">
        <v>0.3</v>
      </c>
      <c r="P245">
        <v>0.4</v>
      </c>
      <c r="Q245" s="1">
        <v>0.18</v>
      </c>
      <c r="R245" t="s">
        <v>33</v>
      </c>
      <c r="S245" t="s">
        <v>33</v>
      </c>
      <c r="T245" t="s">
        <v>33</v>
      </c>
      <c r="U245" t="s">
        <v>616</v>
      </c>
      <c r="V245" t="s">
        <v>45</v>
      </c>
      <c r="W245">
        <v>1</v>
      </c>
      <c r="X245" s="5" t="e">
        <f>INDEX(name_mapping!B:B,MATCH(C245,name_mapping!A:A,0))</f>
        <v>#N/A</v>
      </c>
      <c r="Y245" s="5" t="str">
        <f t="shared" si="10"/>
        <v>Pristine Sun Alvares 2041</v>
      </c>
      <c r="Z245" s="5" t="str">
        <f t="shared" si="9"/>
        <v>CAISO_Solar</v>
      </c>
      <c r="AA245" s="5">
        <f t="shared" si="11"/>
        <v>0.4</v>
      </c>
      <c r="AB245" s="5">
        <f>INDEX(relevant_resources!B:B,MATCH(Z245,relevant_resources!A:A,0))</f>
        <v>1</v>
      </c>
    </row>
    <row r="246" spans="1:28" x14ac:dyDescent="0.75">
      <c r="A246">
        <v>245</v>
      </c>
      <c r="B246" t="s">
        <v>770</v>
      </c>
      <c r="C246" t="s">
        <v>771</v>
      </c>
      <c r="E246" t="s">
        <v>26</v>
      </c>
      <c r="F246" t="s">
        <v>27</v>
      </c>
      <c r="G246" t="s">
        <v>241</v>
      </c>
      <c r="H246" t="s">
        <v>44</v>
      </c>
      <c r="I246" t="s">
        <v>614</v>
      </c>
      <c r="J246" t="s">
        <v>619</v>
      </c>
      <c r="K246" t="s">
        <v>32</v>
      </c>
      <c r="L246" s="2">
        <v>41704</v>
      </c>
      <c r="M246" s="2">
        <v>49008</v>
      </c>
      <c r="N246">
        <v>1</v>
      </c>
      <c r="O246">
        <v>1</v>
      </c>
      <c r="P246">
        <v>1.4</v>
      </c>
      <c r="Q246" s="1">
        <v>0.16</v>
      </c>
      <c r="R246" t="s">
        <v>33</v>
      </c>
      <c r="S246" t="s">
        <v>33</v>
      </c>
      <c r="T246" t="s">
        <v>33</v>
      </c>
      <c r="U246" t="s">
        <v>616</v>
      </c>
      <c r="V246" t="s">
        <v>45</v>
      </c>
      <c r="W246">
        <v>1</v>
      </c>
      <c r="X246" s="5" t="e">
        <f>INDEX(name_mapping!B:B,MATCH(C246,name_mapping!A:A,0))</f>
        <v>#N/A</v>
      </c>
      <c r="Y246" s="5" t="str">
        <f t="shared" si="10"/>
        <v>Pristine Sun Buzzelle</v>
      </c>
      <c r="Z246" s="5" t="str">
        <f t="shared" si="9"/>
        <v>CAISO_Solar</v>
      </c>
      <c r="AA246" s="5">
        <f t="shared" si="11"/>
        <v>1.4</v>
      </c>
      <c r="AB246" s="5">
        <f>INDEX(relevant_resources!B:B,MATCH(Z246,relevant_resources!A:A,0))</f>
        <v>1</v>
      </c>
    </row>
    <row r="247" spans="1:28" x14ac:dyDescent="0.75">
      <c r="A247">
        <v>246</v>
      </c>
      <c r="B247" t="s">
        <v>772</v>
      </c>
      <c r="C247" t="s">
        <v>773</v>
      </c>
      <c r="E247" t="s">
        <v>26</v>
      </c>
      <c r="F247" t="s">
        <v>27</v>
      </c>
      <c r="G247" t="s">
        <v>128</v>
      </c>
      <c r="H247" t="s">
        <v>78</v>
      </c>
      <c r="I247" t="s">
        <v>614</v>
      </c>
      <c r="J247" t="s">
        <v>619</v>
      </c>
      <c r="K247" t="s">
        <v>32</v>
      </c>
      <c r="L247" s="2">
        <v>41677</v>
      </c>
      <c r="M247" s="2">
        <v>48981</v>
      </c>
      <c r="N247">
        <v>1</v>
      </c>
      <c r="O247">
        <v>1</v>
      </c>
      <c r="P247">
        <v>1.4</v>
      </c>
      <c r="Q247" s="1">
        <v>0.16</v>
      </c>
      <c r="R247" t="s">
        <v>33</v>
      </c>
      <c r="S247" t="s">
        <v>33</v>
      </c>
      <c r="T247" t="s">
        <v>33</v>
      </c>
      <c r="U247" t="s">
        <v>616</v>
      </c>
      <c r="V247" t="s">
        <v>78</v>
      </c>
      <c r="W247">
        <v>1</v>
      </c>
      <c r="X247" s="5" t="e">
        <f>INDEX(name_mapping!B:B,MATCH(C247,name_mapping!A:A,0))</f>
        <v>#N/A</v>
      </c>
      <c r="Y247" s="5" t="str">
        <f t="shared" si="10"/>
        <v>Pristine Sun Christensen</v>
      </c>
      <c r="Z247" s="5" t="str">
        <f t="shared" si="9"/>
        <v>CAISO_Solar</v>
      </c>
      <c r="AA247" s="5">
        <f t="shared" si="11"/>
        <v>1.4</v>
      </c>
      <c r="AB247" s="5">
        <f>INDEX(relevant_resources!B:B,MATCH(Z247,relevant_resources!A:A,0))</f>
        <v>1</v>
      </c>
    </row>
    <row r="248" spans="1:28" x14ac:dyDescent="0.75">
      <c r="A248">
        <v>247</v>
      </c>
      <c r="B248" t="s">
        <v>774</v>
      </c>
      <c r="C248" t="s">
        <v>775</v>
      </c>
      <c r="E248" t="s">
        <v>26</v>
      </c>
      <c r="F248" t="s">
        <v>27</v>
      </c>
      <c r="G248" t="s">
        <v>241</v>
      </c>
      <c r="H248" t="s">
        <v>44</v>
      </c>
      <c r="I248" t="s">
        <v>614</v>
      </c>
      <c r="J248" t="s">
        <v>619</v>
      </c>
      <c r="K248" t="s">
        <v>32</v>
      </c>
      <c r="L248" s="2">
        <v>41701</v>
      </c>
      <c r="M248" s="2">
        <v>49005</v>
      </c>
      <c r="N248">
        <v>1</v>
      </c>
      <c r="O248">
        <v>1</v>
      </c>
      <c r="P248">
        <v>1.4</v>
      </c>
      <c r="Q248" s="1">
        <v>0.16</v>
      </c>
      <c r="R248" t="s">
        <v>33</v>
      </c>
      <c r="S248" t="s">
        <v>33</v>
      </c>
      <c r="T248" t="s">
        <v>33</v>
      </c>
      <c r="U248" t="s">
        <v>616</v>
      </c>
      <c r="V248" t="s">
        <v>45</v>
      </c>
      <c r="W248">
        <v>1</v>
      </c>
      <c r="X248" s="5" t="e">
        <f>INDEX(name_mapping!B:B,MATCH(C248,name_mapping!A:A,0))</f>
        <v>#N/A</v>
      </c>
      <c r="Y248" s="5" t="str">
        <f t="shared" si="10"/>
        <v>Pristine Sun Cotton</v>
      </c>
      <c r="Z248" s="5" t="str">
        <f t="shared" si="9"/>
        <v>CAISO_Solar</v>
      </c>
      <c r="AA248" s="5">
        <f t="shared" si="11"/>
        <v>1.4</v>
      </c>
      <c r="AB248" s="5">
        <f>INDEX(relevant_resources!B:B,MATCH(Z248,relevant_resources!A:A,0))</f>
        <v>1</v>
      </c>
    </row>
    <row r="249" spans="1:28" x14ac:dyDescent="0.75">
      <c r="A249">
        <v>248</v>
      </c>
      <c r="B249" t="s">
        <v>776</v>
      </c>
      <c r="C249" t="s">
        <v>777</v>
      </c>
      <c r="E249" t="s">
        <v>26</v>
      </c>
      <c r="F249" t="s">
        <v>27</v>
      </c>
      <c r="G249" t="s">
        <v>99</v>
      </c>
      <c r="H249" t="s">
        <v>100</v>
      </c>
      <c r="I249" t="s">
        <v>614</v>
      </c>
      <c r="J249" t="s">
        <v>619</v>
      </c>
      <c r="K249" t="s">
        <v>32</v>
      </c>
      <c r="L249" s="2">
        <v>41817</v>
      </c>
      <c r="M249" s="2">
        <v>49121</v>
      </c>
      <c r="N249">
        <v>1</v>
      </c>
      <c r="O249">
        <v>1</v>
      </c>
      <c r="P249">
        <v>1.4</v>
      </c>
      <c r="Q249" s="1">
        <v>0.16</v>
      </c>
      <c r="R249" t="s">
        <v>33</v>
      </c>
      <c r="S249" t="s">
        <v>33</v>
      </c>
      <c r="T249" t="s">
        <v>33</v>
      </c>
      <c r="U249" t="s">
        <v>616</v>
      </c>
      <c r="V249" t="s">
        <v>45</v>
      </c>
      <c r="W249">
        <v>1</v>
      </c>
      <c r="X249" s="5" t="e">
        <f>INDEX(name_mapping!B:B,MATCH(C249,name_mapping!A:A,0))</f>
        <v>#N/A</v>
      </c>
      <c r="Y249" s="5" t="str">
        <f t="shared" si="10"/>
        <v>Pristine Sun Fitzjarrell</v>
      </c>
      <c r="Z249" s="5" t="str">
        <f t="shared" si="9"/>
        <v>CAISO_Solar</v>
      </c>
      <c r="AA249" s="5">
        <f t="shared" si="11"/>
        <v>1.4</v>
      </c>
      <c r="AB249" s="5">
        <f>INDEX(relevant_resources!B:B,MATCH(Z249,relevant_resources!A:A,0))</f>
        <v>1</v>
      </c>
    </row>
    <row r="250" spans="1:28" x14ac:dyDescent="0.75">
      <c r="A250">
        <v>249</v>
      </c>
      <c r="B250" t="s">
        <v>778</v>
      </c>
      <c r="C250" t="s">
        <v>779</v>
      </c>
      <c r="D250" t="s">
        <v>780</v>
      </c>
      <c r="E250" t="s">
        <v>26</v>
      </c>
      <c r="F250" t="s">
        <v>27</v>
      </c>
      <c r="G250" t="s">
        <v>781</v>
      </c>
      <c r="H250" t="s">
        <v>44</v>
      </c>
      <c r="I250" t="s">
        <v>614</v>
      </c>
      <c r="J250" t="s">
        <v>619</v>
      </c>
      <c r="K250" t="s">
        <v>32</v>
      </c>
      <c r="L250" s="2">
        <v>41975</v>
      </c>
      <c r="M250" s="2">
        <v>49279</v>
      </c>
      <c r="N250">
        <v>1</v>
      </c>
      <c r="O250">
        <v>1.3</v>
      </c>
      <c r="P250">
        <v>1.8</v>
      </c>
      <c r="Q250" s="1">
        <v>0.16</v>
      </c>
      <c r="R250" t="s">
        <v>33</v>
      </c>
      <c r="S250" t="s">
        <v>33</v>
      </c>
      <c r="T250" t="s">
        <v>33</v>
      </c>
      <c r="U250" t="s">
        <v>616</v>
      </c>
      <c r="V250" t="s">
        <v>45</v>
      </c>
      <c r="W250">
        <v>1</v>
      </c>
      <c r="X250" s="5" t="e">
        <f>INDEX(name_mapping!B:B,MATCH(C250,name_mapping!A:A,0))</f>
        <v>#N/A</v>
      </c>
      <c r="Y250" s="5" t="str">
        <f t="shared" si="10"/>
        <v>LIVEOK_6_SOLAR</v>
      </c>
      <c r="Z250" s="5" t="str">
        <f t="shared" si="9"/>
        <v>CAISO_Solar</v>
      </c>
      <c r="AA250" s="5">
        <f t="shared" si="11"/>
        <v>1.8</v>
      </c>
      <c r="AB250" s="5">
        <f>INDEX(relevant_resources!B:B,MATCH(Z250,relevant_resources!A:A,0))</f>
        <v>1</v>
      </c>
    </row>
    <row r="251" spans="1:28" x14ac:dyDescent="0.75">
      <c r="A251">
        <v>250</v>
      </c>
      <c r="B251" t="s">
        <v>782</v>
      </c>
      <c r="C251" t="s">
        <v>783</v>
      </c>
      <c r="D251" t="s">
        <v>784</v>
      </c>
      <c r="E251" t="s">
        <v>26</v>
      </c>
      <c r="F251" t="s">
        <v>27</v>
      </c>
      <c r="G251" t="s">
        <v>173</v>
      </c>
      <c r="H251" t="s">
        <v>174</v>
      </c>
      <c r="I251" t="s">
        <v>614</v>
      </c>
      <c r="J251" t="s">
        <v>619</v>
      </c>
      <c r="K251" t="s">
        <v>32</v>
      </c>
      <c r="L251" s="2">
        <v>42124</v>
      </c>
      <c r="M251" s="2">
        <v>49428</v>
      </c>
      <c r="N251">
        <v>1</v>
      </c>
      <c r="O251">
        <v>1.5</v>
      </c>
      <c r="P251">
        <v>2.1</v>
      </c>
      <c r="Q251" s="1">
        <v>0.16</v>
      </c>
      <c r="R251" t="s">
        <v>33</v>
      </c>
      <c r="S251" t="s">
        <v>33</v>
      </c>
      <c r="T251" t="s">
        <v>33</v>
      </c>
      <c r="U251" t="s">
        <v>616</v>
      </c>
      <c r="V251" t="s">
        <v>175</v>
      </c>
      <c r="W251">
        <v>1</v>
      </c>
      <c r="X251" s="5" t="e">
        <f>INDEX(name_mapping!B:B,MATCH(C251,name_mapping!A:A,0))</f>
        <v>#N/A</v>
      </c>
      <c r="Y251" s="5" t="str">
        <f t="shared" si="10"/>
        <v>ELCAP_1_SOLAR</v>
      </c>
      <c r="Z251" s="5" t="str">
        <f t="shared" si="9"/>
        <v>CAISO_Solar</v>
      </c>
      <c r="AA251" s="5">
        <f t="shared" si="11"/>
        <v>2.1</v>
      </c>
      <c r="AB251" s="5">
        <f>INDEX(relevant_resources!B:B,MATCH(Z251,relevant_resources!A:A,0))</f>
        <v>1</v>
      </c>
    </row>
    <row r="252" spans="1:28" x14ac:dyDescent="0.75">
      <c r="A252">
        <v>251</v>
      </c>
      <c r="B252" t="s">
        <v>785</v>
      </c>
      <c r="C252" t="s">
        <v>786</v>
      </c>
      <c r="E252" t="s">
        <v>26</v>
      </c>
      <c r="F252" t="s">
        <v>27</v>
      </c>
      <c r="G252" t="s">
        <v>60</v>
      </c>
      <c r="H252" t="s">
        <v>638</v>
      </c>
      <c r="I252" t="s">
        <v>614</v>
      </c>
      <c r="J252" t="s">
        <v>619</v>
      </c>
      <c r="K252" t="s">
        <v>32</v>
      </c>
      <c r="L252" s="2">
        <v>41690</v>
      </c>
      <c r="M252" s="2">
        <v>48994</v>
      </c>
      <c r="N252">
        <v>1</v>
      </c>
      <c r="O252">
        <v>0.8</v>
      </c>
      <c r="P252">
        <v>1.1000000000000001</v>
      </c>
      <c r="Q252" s="1">
        <v>0.17</v>
      </c>
      <c r="R252" t="s">
        <v>33</v>
      </c>
      <c r="S252" t="s">
        <v>33</v>
      </c>
      <c r="T252" t="s">
        <v>33</v>
      </c>
      <c r="U252" t="s">
        <v>616</v>
      </c>
      <c r="V252" t="s">
        <v>62</v>
      </c>
      <c r="W252">
        <v>1</v>
      </c>
      <c r="X252" s="5" t="e">
        <f>INDEX(name_mapping!B:B,MATCH(C252,name_mapping!A:A,0))</f>
        <v>#N/A</v>
      </c>
      <c r="Y252" s="5" t="str">
        <f t="shared" si="10"/>
        <v>Pristine Sun Hill</v>
      </c>
      <c r="Z252" s="5" t="str">
        <f t="shared" si="9"/>
        <v>CAISO_Solar</v>
      </c>
      <c r="AA252" s="5">
        <f t="shared" si="11"/>
        <v>1.1000000000000001</v>
      </c>
      <c r="AB252" s="5">
        <f>INDEX(relevant_resources!B:B,MATCH(Z252,relevant_resources!A:A,0))</f>
        <v>1</v>
      </c>
    </row>
    <row r="253" spans="1:28" x14ac:dyDescent="0.75">
      <c r="A253">
        <v>252</v>
      </c>
      <c r="B253" t="s">
        <v>787</v>
      </c>
      <c r="C253" t="s">
        <v>788</v>
      </c>
      <c r="E253" t="s">
        <v>26</v>
      </c>
      <c r="F253" t="s">
        <v>27</v>
      </c>
      <c r="G253" t="s">
        <v>60</v>
      </c>
      <c r="H253" t="s">
        <v>638</v>
      </c>
      <c r="I253" t="s">
        <v>614</v>
      </c>
      <c r="J253" t="s">
        <v>619</v>
      </c>
      <c r="K253" t="s">
        <v>32</v>
      </c>
      <c r="L253" s="2">
        <v>41701</v>
      </c>
      <c r="M253" s="2">
        <v>49005</v>
      </c>
      <c r="N253">
        <v>1</v>
      </c>
      <c r="O253">
        <v>1</v>
      </c>
      <c r="P253">
        <v>1.4</v>
      </c>
      <c r="Q253" s="1">
        <v>0.16</v>
      </c>
      <c r="R253" t="s">
        <v>33</v>
      </c>
      <c r="S253" t="s">
        <v>33</v>
      </c>
      <c r="T253" t="s">
        <v>33</v>
      </c>
      <c r="U253" t="s">
        <v>616</v>
      </c>
      <c r="V253" t="s">
        <v>62</v>
      </c>
      <c r="W253">
        <v>1</v>
      </c>
      <c r="X253" s="5" t="e">
        <f>INDEX(name_mapping!B:B,MATCH(C253,name_mapping!A:A,0))</f>
        <v>#N/A</v>
      </c>
      <c r="Y253" s="5" t="str">
        <f t="shared" si="10"/>
        <v>Pristine Sun Jardine</v>
      </c>
      <c r="Z253" s="5" t="str">
        <f t="shared" si="9"/>
        <v>CAISO_Solar</v>
      </c>
      <c r="AA253" s="5">
        <f t="shared" si="11"/>
        <v>1.4</v>
      </c>
      <c r="AB253" s="5">
        <f>INDEX(relevant_resources!B:B,MATCH(Z253,relevant_resources!A:A,0))</f>
        <v>1</v>
      </c>
    </row>
    <row r="254" spans="1:28" x14ac:dyDescent="0.75">
      <c r="A254">
        <v>253</v>
      </c>
      <c r="B254" t="s">
        <v>789</v>
      </c>
      <c r="C254" t="s">
        <v>790</v>
      </c>
      <c r="E254" t="s">
        <v>26</v>
      </c>
      <c r="F254" t="s">
        <v>27</v>
      </c>
      <c r="G254" t="s">
        <v>241</v>
      </c>
      <c r="H254" t="s">
        <v>44</v>
      </c>
      <c r="I254" t="s">
        <v>614</v>
      </c>
      <c r="J254" t="s">
        <v>619</v>
      </c>
      <c r="K254" t="s">
        <v>32</v>
      </c>
      <c r="L254" s="2">
        <v>41817</v>
      </c>
      <c r="M254" s="2">
        <v>49121</v>
      </c>
      <c r="N254">
        <v>1</v>
      </c>
      <c r="O254">
        <v>1</v>
      </c>
      <c r="P254">
        <v>1.4</v>
      </c>
      <c r="Q254" s="1">
        <v>0.16</v>
      </c>
      <c r="R254" t="s">
        <v>33</v>
      </c>
      <c r="S254" t="s">
        <v>33</v>
      </c>
      <c r="T254" t="s">
        <v>33</v>
      </c>
      <c r="U254" t="s">
        <v>616</v>
      </c>
      <c r="V254" t="s">
        <v>45</v>
      </c>
      <c r="W254">
        <v>1</v>
      </c>
      <c r="X254" s="5" t="e">
        <f>INDEX(name_mapping!B:B,MATCH(C254,name_mapping!A:A,0))</f>
        <v>#N/A</v>
      </c>
      <c r="Y254" s="5" t="str">
        <f t="shared" si="10"/>
        <v>Pristine Sun Jarvis</v>
      </c>
      <c r="Z254" s="5" t="str">
        <f t="shared" si="9"/>
        <v>CAISO_Solar</v>
      </c>
      <c r="AA254" s="5">
        <f t="shared" si="11"/>
        <v>1.4</v>
      </c>
      <c r="AB254" s="5">
        <f>INDEX(relevant_resources!B:B,MATCH(Z254,relevant_resources!A:A,0))</f>
        <v>1</v>
      </c>
    </row>
    <row r="255" spans="1:28" x14ac:dyDescent="0.75">
      <c r="A255">
        <v>254</v>
      </c>
      <c r="B255" t="s">
        <v>791</v>
      </c>
      <c r="C255" t="s">
        <v>792</v>
      </c>
      <c r="E255" t="s">
        <v>26</v>
      </c>
      <c r="F255" t="s">
        <v>27</v>
      </c>
      <c r="G255" t="s">
        <v>299</v>
      </c>
      <c r="H255" t="s">
        <v>44</v>
      </c>
      <c r="I255" t="s">
        <v>614</v>
      </c>
      <c r="J255" t="s">
        <v>619</v>
      </c>
      <c r="K255" t="s">
        <v>32</v>
      </c>
      <c r="L255" s="2">
        <v>41467</v>
      </c>
      <c r="M255" s="2">
        <v>48771</v>
      </c>
      <c r="N255">
        <v>1</v>
      </c>
      <c r="O255">
        <v>0.3</v>
      </c>
      <c r="P255">
        <v>0.7</v>
      </c>
      <c r="Q255" s="1">
        <v>0.32</v>
      </c>
      <c r="R255" t="s">
        <v>33</v>
      </c>
      <c r="S255" t="s">
        <v>33</v>
      </c>
      <c r="T255" t="s">
        <v>33</v>
      </c>
      <c r="U255" t="s">
        <v>616</v>
      </c>
      <c r="V255" t="s">
        <v>45</v>
      </c>
      <c r="W255">
        <v>1</v>
      </c>
      <c r="X255" s="5" t="e">
        <f>INDEX(name_mapping!B:B,MATCH(C255,name_mapping!A:A,0))</f>
        <v>#N/A</v>
      </c>
      <c r="Y255" s="5" t="str">
        <f t="shared" si="10"/>
        <v>Pristine Sun Rogers</v>
      </c>
      <c r="Z255" s="5" t="str">
        <f t="shared" si="9"/>
        <v>CAISO_Solar</v>
      </c>
      <c r="AA255" s="5">
        <f t="shared" si="11"/>
        <v>0.7</v>
      </c>
      <c r="AB255" s="5">
        <f>INDEX(relevant_resources!B:B,MATCH(Z255,relevant_resources!A:A,0))</f>
        <v>1</v>
      </c>
    </row>
    <row r="256" spans="1:28" x14ac:dyDescent="0.75">
      <c r="A256">
        <v>255</v>
      </c>
      <c r="B256" t="s">
        <v>793</v>
      </c>
      <c r="C256" t="s">
        <v>794</v>
      </c>
      <c r="E256" t="s">
        <v>26</v>
      </c>
      <c r="F256" t="s">
        <v>27</v>
      </c>
      <c r="G256" t="s">
        <v>60</v>
      </c>
      <c r="H256" t="s">
        <v>795</v>
      </c>
      <c r="I256" t="s">
        <v>614</v>
      </c>
      <c r="J256" t="s">
        <v>619</v>
      </c>
      <c r="K256" t="s">
        <v>32</v>
      </c>
      <c r="L256" s="2">
        <v>41701</v>
      </c>
      <c r="M256" s="2">
        <v>49005</v>
      </c>
      <c r="N256">
        <v>1</v>
      </c>
      <c r="O256">
        <v>0.5</v>
      </c>
      <c r="P256">
        <v>0.7</v>
      </c>
      <c r="Q256" s="1">
        <v>0.16</v>
      </c>
      <c r="R256" t="s">
        <v>33</v>
      </c>
      <c r="S256" t="s">
        <v>33</v>
      </c>
      <c r="T256" t="s">
        <v>33</v>
      </c>
      <c r="U256" t="s">
        <v>616</v>
      </c>
      <c r="V256" t="s">
        <v>62</v>
      </c>
      <c r="W256">
        <v>1</v>
      </c>
      <c r="X256" s="5" t="e">
        <f>INDEX(name_mapping!B:B,MATCH(C256,name_mapping!A:A,0))</f>
        <v>#N/A</v>
      </c>
      <c r="Y256" s="5" t="str">
        <f t="shared" si="10"/>
        <v>Pristine Sun Scherz</v>
      </c>
      <c r="Z256" s="5" t="str">
        <f t="shared" si="9"/>
        <v>CAISO_Solar</v>
      </c>
      <c r="AA256" s="5">
        <f t="shared" si="11"/>
        <v>0.7</v>
      </c>
      <c r="AB256" s="5">
        <f>INDEX(relevant_resources!B:B,MATCH(Z256,relevant_resources!A:A,0))</f>
        <v>1</v>
      </c>
    </row>
    <row r="257" spans="1:28" x14ac:dyDescent="0.75">
      <c r="A257">
        <v>256</v>
      </c>
      <c r="B257" t="s">
        <v>796</v>
      </c>
      <c r="C257" t="s">
        <v>797</v>
      </c>
      <c r="E257" t="s">
        <v>26</v>
      </c>
      <c r="F257" t="s">
        <v>27</v>
      </c>
      <c r="G257" t="s">
        <v>781</v>
      </c>
      <c r="H257" t="s">
        <v>290</v>
      </c>
      <c r="I257" t="s">
        <v>614</v>
      </c>
      <c r="J257" t="s">
        <v>619</v>
      </c>
      <c r="K257" t="s">
        <v>32</v>
      </c>
      <c r="L257" s="2">
        <v>41640</v>
      </c>
      <c r="M257" s="2">
        <v>48944</v>
      </c>
      <c r="N257">
        <v>1</v>
      </c>
      <c r="O257">
        <v>0.3</v>
      </c>
      <c r="P257">
        <v>0.4</v>
      </c>
      <c r="Q257" s="1">
        <v>0.16</v>
      </c>
      <c r="R257" t="s">
        <v>33</v>
      </c>
      <c r="S257" t="s">
        <v>33</v>
      </c>
      <c r="T257" t="s">
        <v>33</v>
      </c>
      <c r="U257" t="s">
        <v>616</v>
      </c>
      <c r="V257" t="s">
        <v>291</v>
      </c>
      <c r="W257">
        <v>1</v>
      </c>
      <c r="X257" s="5" t="e">
        <f>INDEX(name_mapping!B:B,MATCH(C257,name_mapping!A:A,0))</f>
        <v>#N/A</v>
      </c>
      <c r="Y257" s="5" t="str">
        <f t="shared" si="10"/>
        <v>Pristine Sun Smotherman</v>
      </c>
      <c r="Z257" s="5" t="str">
        <f t="shared" si="9"/>
        <v>CAISO_Solar</v>
      </c>
      <c r="AA257" s="5">
        <f t="shared" si="11"/>
        <v>0.4</v>
      </c>
      <c r="AB257" s="5">
        <f>INDEX(relevant_resources!B:B,MATCH(Z257,relevant_resources!A:A,0))</f>
        <v>1</v>
      </c>
    </row>
    <row r="258" spans="1:28" x14ac:dyDescent="0.75">
      <c r="A258">
        <v>257</v>
      </c>
      <c r="B258" t="s">
        <v>798</v>
      </c>
      <c r="C258" t="s">
        <v>799</v>
      </c>
      <c r="E258" t="s">
        <v>26</v>
      </c>
      <c r="F258" t="s">
        <v>27</v>
      </c>
      <c r="G258" t="s">
        <v>299</v>
      </c>
      <c r="H258" t="s">
        <v>44</v>
      </c>
      <c r="I258" t="s">
        <v>614</v>
      </c>
      <c r="J258" t="s">
        <v>619</v>
      </c>
      <c r="K258" t="s">
        <v>32</v>
      </c>
      <c r="L258" s="2">
        <v>41549</v>
      </c>
      <c r="M258" s="2">
        <v>48853</v>
      </c>
      <c r="N258">
        <v>1</v>
      </c>
      <c r="O258">
        <v>0.8</v>
      </c>
      <c r="P258">
        <v>1.1000000000000001</v>
      </c>
      <c r="Q258" s="1">
        <v>0.17</v>
      </c>
      <c r="R258" t="s">
        <v>33</v>
      </c>
      <c r="S258" t="s">
        <v>33</v>
      </c>
      <c r="T258" t="s">
        <v>33</v>
      </c>
      <c r="U258" t="s">
        <v>616</v>
      </c>
      <c r="V258" t="s">
        <v>45</v>
      </c>
      <c r="W258">
        <v>1</v>
      </c>
      <c r="X258" s="5" t="e">
        <f>INDEX(name_mapping!B:B,MATCH(C258,name_mapping!A:A,0))</f>
        <v>#N/A</v>
      </c>
      <c r="Y258" s="5" t="str">
        <f t="shared" si="10"/>
        <v>Pristine Sun Stroing</v>
      </c>
      <c r="Z258" s="5" t="str">
        <f t="shared" ref="Z258:Z321" si="12">T258&amp;"_"&amp;U258</f>
        <v>CAISO_Solar</v>
      </c>
      <c r="AA258" s="5">
        <f t="shared" si="11"/>
        <v>1.1000000000000001</v>
      </c>
      <c r="AB258" s="5">
        <f>INDEX(relevant_resources!B:B,MATCH(Z258,relevant_resources!A:A,0))</f>
        <v>1</v>
      </c>
    </row>
    <row r="259" spans="1:28" x14ac:dyDescent="0.75">
      <c r="A259">
        <v>258</v>
      </c>
      <c r="B259" t="s">
        <v>800</v>
      </c>
      <c r="C259" t="s">
        <v>801</v>
      </c>
      <c r="D259" t="s">
        <v>802</v>
      </c>
      <c r="E259" t="s">
        <v>26</v>
      </c>
      <c r="F259" t="s">
        <v>27</v>
      </c>
      <c r="G259" t="s">
        <v>128</v>
      </c>
      <c r="H259" t="s">
        <v>78</v>
      </c>
      <c r="I259" t="s">
        <v>614</v>
      </c>
      <c r="J259" t="s">
        <v>619</v>
      </c>
      <c r="K259" t="s">
        <v>32</v>
      </c>
      <c r="L259" s="2">
        <v>41807</v>
      </c>
      <c r="M259" s="2">
        <v>49111</v>
      </c>
      <c r="N259">
        <v>1</v>
      </c>
      <c r="O259">
        <v>1.3</v>
      </c>
      <c r="P259">
        <v>1.8</v>
      </c>
      <c r="Q259" s="1">
        <v>0.16</v>
      </c>
      <c r="R259" t="s">
        <v>33</v>
      </c>
      <c r="S259" t="s">
        <v>33</v>
      </c>
      <c r="T259" t="s">
        <v>33</v>
      </c>
      <c r="U259" t="s">
        <v>616</v>
      </c>
      <c r="V259" t="s">
        <v>78</v>
      </c>
      <c r="W259">
        <v>1</v>
      </c>
      <c r="X259" s="5" t="e">
        <f>INDEX(name_mapping!B:B,MATCH(C259,name_mapping!A:A,0))</f>
        <v>#N/A</v>
      </c>
      <c r="Y259" s="5" t="str">
        <f t="shared" ref="Y259:Y322" si="13">IF(NOT(ISBLANK(D259)),D259,
IF(NOT(ISNA(X259)),X259,C259))</f>
        <v>REEDLY_6_SOLAR</v>
      </c>
      <c r="Z259" s="5" t="str">
        <f t="shared" si="12"/>
        <v>CAISO_Solar</v>
      </c>
      <c r="AA259" s="5">
        <f t="shared" ref="AA259:AA322" si="14">IF(P259="                      -  ",0,P259)</f>
        <v>1.8</v>
      </c>
      <c r="AB259" s="5">
        <f>INDEX(relevant_resources!B:B,MATCH(Z259,relevant_resources!A:A,0))</f>
        <v>1</v>
      </c>
    </row>
    <row r="260" spans="1:28" x14ac:dyDescent="0.75">
      <c r="A260">
        <v>259</v>
      </c>
      <c r="B260" t="s">
        <v>803</v>
      </c>
      <c r="C260" t="s">
        <v>804</v>
      </c>
      <c r="D260" t="s">
        <v>805</v>
      </c>
      <c r="E260" t="s">
        <v>26</v>
      </c>
      <c r="F260" t="s">
        <v>27</v>
      </c>
      <c r="G260" t="s">
        <v>624</v>
      </c>
      <c r="H260" t="s">
        <v>78</v>
      </c>
      <c r="I260" t="s">
        <v>614</v>
      </c>
      <c r="J260" t="s">
        <v>619</v>
      </c>
      <c r="K260" t="s">
        <v>32</v>
      </c>
      <c r="L260" s="2">
        <v>41432</v>
      </c>
      <c r="M260" s="2">
        <v>48754</v>
      </c>
      <c r="N260">
        <v>1</v>
      </c>
      <c r="O260">
        <v>20</v>
      </c>
      <c r="P260">
        <v>48.2</v>
      </c>
      <c r="Q260" s="1">
        <v>0.28000000000000003</v>
      </c>
      <c r="R260" t="s">
        <v>33</v>
      </c>
      <c r="S260" t="s">
        <v>33</v>
      </c>
      <c r="T260" t="s">
        <v>33</v>
      </c>
      <c r="U260" t="s">
        <v>616</v>
      </c>
      <c r="V260" t="s">
        <v>78</v>
      </c>
      <c r="W260">
        <v>1</v>
      </c>
      <c r="X260" s="5" t="e">
        <f>INDEX(name_mapping!B:B,MATCH(C260,name_mapping!A:A,0))</f>
        <v>#N/A</v>
      </c>
      <c r="Y260" s="5" t="str">
        <f t="shared" si="13"/>
        <v>KANSAS_6_SOLAR</v>
      </c>
      <c r="Z260" s="5" t="str">
        <f t="shared" si="12"/>
        <v>CAISO_Solar</v>
      </c>
      <c r="AA260" s="5">
        <f t="shared" si="14"/>
        <v>48.2</v>
      </c>
      <c r="AB260" s="5">
        <f>INDEX(relevant_resources!B:B,MATCH(Z260,relevant_resources!A:A,0))</f>
        <v>1</v>
      </c>
    </row>
    <row r="261" spans="1:28" x14ac:dyDescent="0.75">
      <c r="A261">
        <v>260</v>
      </c>
      <c r="B261" t="s">
        <v>806</v>
      </c>
      <c r="C261" t="s">
        <v>807</v>
      </c>
      <c r="D261" t="s">
        <v>808</v>
      </c>
      <c r="E261" t="s">
        <v>26</v>
      </c>
      <c r="F261" t="s">
        <v>27</v>
      </c>
      <c r="G261" t="s">
        <v>809</v>
      </c>
      <c r="H261" t="s">
        <v>810</v>
      </c>
      <c r="I261" t="s">
        <v>614</v>
      </c>
      <c r="J261" t="s">
        <v>615</v>
      </c>
      <c r="K261" t="s">
        <v>32</v>
      </c>
      <c r="L261" s="2">
        <v>41806</v>
      </c>
      <c r="M261" s="2">
        <v>49110</v>
      </c>
      <c r="N261">
        <v>1</v>
      </c>
      <c r="O261">
        <v>1.5</v>
      </c>
      <c r="P261">
        <v>2.1</v>
      </c>
      <c r="Q261" s="1">
        <v>0.16</v>
      </c>
      <c r="R261" t="s">
        <v>33</v>
      </c>
      <c r="S261" t="s">
        <v>33</v>
      </c>
      <c r="T261" t="s">
        <v>33</v>
      </c>
      <c r="U261" t="s">
        <v>616</v>
      </c>
      <c r="V261" t="s">
        <v>35</v>
      </c>
      <c r="W261">
        <v>1</v>
      </c>
      <c r="X261" s="5" t="e">
        <f>INDEX(name_mapping!B:B,MATCH(C261,name_mapping!A:A,0))</f>
        <v>#N/A</v>
      </c>
      <c r="Y261" s="5" t="str">
        <f t="shared" si="13"/>
        <v>HOLSTR_1_SOLAR</v>
      </c>
      <c r="Z261" s="5" t="str">
        <f t="shared" si="12"/>
        <v>CAISO_Solar</v>
      </c>
      <c r="AA261" s="5">
        <f t="shared" si="14"/>
        <v>2.1</v>
      </c>
      <c r="AB261" s="5">
        <f>INDEX(relevant_resources!B:B,MATCH(Z261,relevant_resources!A:A,0))</f>
        <v>1</v>
      </c>
    </row>
    <row r="262" spans="1:28" x14ac:dyDescent="0.75">
      <c r="A262">
        <v>261</v>
      </c>
      <c r="B262" t="s">
        <v>811</v>
      </c>
      <c r="C262" t="s">
        <v>812</v>
      </c>
      <c r="D262" t="s">
        <v>813</v>
      </c>
      <c r="E262" t="s">
        <v>26</v>
      </c>
      <c r="F262" t="s">
        <v>27</v>
      </c>
      <c r="G262" t="s">
        <v>128</v>
      </c>
      <c r="H262" t="s">
        <v>78</v>
      </c>
      <c r="I262" t="s">
        <v>614</v>
      </c>
      <c r="J262" t="s">
        <v>619</v>
      </c>
      <c r="K262" t="s">
        <v>32</v>
      </c>
      <c r="L262" s="2">
        <v>41684</v>
      </c>
      <c r="M262" s="2">
        <v>49064</v>
      </c>
      <c r="N262">
        <v>1</v>
      </c>
      <c r="O262">
        <v>18</v>
      </c>
      <c r="P262">
        <v>36</v>
      </c>
      <c r="Q262" s="1">
        <v>0.23</v>
      </c>
      <c r="R262" t="s">
        <v>33</v>
      </c>
      <c r="S262" t="s">
        <v>33</v>
      </c>
      <c r="T262" t="s">
        <v>33</v>
      </c>
      <c r="U262" t="s">
        <v>616</v>
      </c>
      <c r="V262" t="s">
        <v>78</v>
      </c>
      <c r="W262">
        <v>1</v>
      </c>
      <c r="X262" s="5" t="e">
        <f>INDEX(name_mapping!B:B,MATCH(C262,name_mapping!A:A,0))</f>
        <v>#N/A</v>
      </c>
      <c r="Y262" s="5" t="str">
        <f t="shared" si="13"/>
        <v>JAYNE_6_WLSLR</v>
      </c>
      <c r="Z262" s="5" t="str">
        <f t="shared" si="12"/>
        <v>CAISO_Solar</v>
      </c>
      <c r="AA262" s="5">
        <f t="shared" si="14"/>
        <v>36</v>
      </c>
      <c r="AB262" s="5">
        <f>INDEX(relevant_resources!B:B,MATCH(Z262,relevant_resources!A:A,0))</f>
        <v>1</v>
      </c>
    </row>
    <row r="263" spans="1:28" x14ac:dyDescent="0.75">
      <c r="A263">
        <v>262</v>
      </c>
      <c r="B263" t="s">
        <v>814</v>
      </c>
      <c r="C263" t="s">
        <v>815</v>
      </c>
      <c r="D263" t="s">
        <v>816</v>
      </c>
      <c r="E263" t="s">
        <v>26</v>
      </c>
      <c r="F263" t="s">
        <v>27</v>
      </c>
      <c r="G263" t="s">
        <v>359</v>
      </c>
      <c r="H263" t="s">
        <v>78</v>
      </c>
      <c r="I263" t="s">
        <v>614</v>
      </c>
      <c r="J263" t="s">
        <v>619</v>
      </c>
      <c r="K263" t="s">
        <v>32</v>
      </c>
      <c r="L263" s="2">
        <v>41341</v>
      </c>
      <c r="M263" s="2">
        <v>50471</v>
      </c>
      <c r="N263">
        <v>1</v>
      </c>
      <c r="O263">
        <v>20</v>
      </c>
      <c r="P263">
        <v>33</v>
      </c>
      <c r="Q263" s="1">
        <v>0.19</v>
      </c>
      <c r="R263" t="s">
        <v>33</v>
      </c>
      <c r="S263" t="s">
        <v>33</v>
      </c>
      <c r="T263" t="s">
        <v>33</v>
      </c>
      <c r="U263" t="s">
        <v>616</v>
      </c>
      <c r="V263" t="s">
        <v>78</v>
      </c>
      <c r="W263">
        <v>1</v>
      </c>
      <c r="X263" s="5" t="e">
        <f>INDEX(name_mapping!B:B,MATCH(C263,name_mapping!A:A,0))</f>
        <v>#N/A</v>
      </c>
      <c r="Y263" s="5" t="str">
        <f t="shared" si="13"/>
        <v>ALPSLR_1_NTHSLR</v>
      </c>
      <c r="Z263" s="5" t="str">
        <f t="shared" si="12"/>
        <v>CAISO_Solar</v>
      </c>
      <c r="AA263" s="5">
        <f t="shared" si="14"/>
        <v>33</v>
      </c>
      <c r="AB263" s="5">
        <f>INDEX(relevant_resources!B:B,MATCH(Z263,relevant_resources!A:A,0))</f>
        <v>1</v>
      </c>
    </row>
    <row r="264" spans="1:28" x14ac:dyDescent="0.75">
      <c r="A264">
        <v>263</v>
      </c>
      <c r="B264" t="s">
        <v>817</v>
      </c>
      <c r="C264" t="s">
        <v>818</v>
      </c>
      <c r="D264" t="s">
        <v>819</v>
      </c>
      <c r="E264" t="s">
        <v>26</v>
      </c>
      <c r="F264" t="s">
        <v>27</v>
      </c>
      <c r="G264" t="s">
        <v>359</v>
      </c>
      <c r="H264" t="s">
        <v>78</v>
      </c>
      <c r="I264" t="s">
        <v>614</v>
      </c>
      <c r="J264" t="s">
        <v>619</v>
      </c>
      <c r="K264" t="s">
        <v>32</v>
      </c>
      <c r="L264" s="2">
        <v>41341</v>
      </c>
      <c r="M264" s="2">
        <v>50471</v>
      </c>
      <c r="N264">
        <v>1</v>
      </c>
      <c r="O264">
        <v>50</v>
      </c>
      <c r="P264">
        <v>113</v>
      </c>
      <c r="Q264" s="1">
        <v>0.26</v>
      </c>
      <c r="R264" t="s">
        <v>33</v>
      </c>
      <c r="S264" t="s">
        <v>33</v>
      </c>
      <c r="T264" t="s">
        <v>33</v>
      </c>
      <c r="U264" t="s">
        <v>616</v>
      </c>
      <c r="V264" t="s">
        <v>78</v>
      </c>
      <c r="W264">
        <v>1</v>
      </c>
      <c r="X264" s="5" t="e">
        <f>INDEX(name_mapping!B:B,MATCH(C264,name_mapping!A:A,0))</f>
        <v>#N/A</v>
      </c>
      <c r="Y264" s="5" t="str">
        <f t="shared" si="13"/>
        <v>ALPSLR_1_SPSSLR</v>
      </c>
      <c r="Z264" s="5" t="str">
        <f t="shared" si="12"/>
        <v>CAISO_Solar</v>
      </c>
      <c r="AA264" s="5">
        <f t="shared" si="14"/>
        <v>113</v>
      </c>
      <c r="AB264" s="5">
        <f>INDEX(relevant_resources!B:B,MATCH(Z264,relevant_resources!A:A,0))</f>
        <v>1</v>
      </c>
    </row>
    <row r="265" spans="1:28" x14ac:dyDescent="0.75">
      <c r="A265">
        <v>264</v>
      </c>
      <c r="B265" t="s">
        <v>820</v>
      </c>
      <c r="C265" t="s">
        <v>821</v>
      </c>
      <c r="D265" t="s">
        <v>822</v>
      </c>
      <c r="E265" t="s">
        <v>26</v>
      </c>
      <c r="F265" t="s">
        <v>27</v>
      </c>
      <c r="G265" t="s">
        <v>88</v>
      </c>
      <c r="H265" t="s">
        <v>89</v>
      </c>
      <c r="I265" t="s">
        <v>614</v>
      </c>
      <c r="J265" t="s">
        <v>615</v>
      </c>
      <c r="K265" t="s">
        <v>32</v>
      </c>
      <c r="L265" s="2">
        <v>41292</v>
      </c>
      <c r="M265" s="2">
        <v>48596</v>
      </c>
      <c r="N265">
        <v>1</v>
      </c>
      <c r="O265">
        <v>66</v>
      </c>
      <c r="P265">
        <v>140</v>
      </c>
      <c r="Q265" s="1">
        <v>0.24</v>
      </c>
      <c r="R265" t="s">
        <v>33</v>
      </c>
      <c r="S265" t="s">
        <v>33</v>
      </c>
      <c r="T265" t="s">
        <v>33</v>
      </c>
      <c r="U265" t="s">
        <v>616</v>
      </c>
      <c r="V265" t="s">
        <v>89</v>
      </c>
      <c r="W265">
        <v>1</v>
      </c>
      <c r="X265" s="5" t="e">
        <f>INDEX(name_mapping!B:B,MATCH(C265,name_mapping!A:A,0))</f>
        <v>#N/A</v>
      </c>
      <c r="Y265" s="5" t="str">
        <f t="shared" si="13"/>
        <v>NEENCH_6_SOLAR</v>
      </c>
      <c r="Z265" s="5" t="str">
        <f t="shared" si="12"/>
        <v>CAISO_Solar</v>
      </c>
      <c r="AA265" s="5">
        <f t="shared" si="14"/>
        <v>140</v>
      </c>
      <c r="AB265" s="5">
        <f>INDEX(relevant_resources!B:B,MATCH(Z265,relevant_resources!A:A,0))</f>
        <v>1</v>
      </c>
    </row>
    <row r="266" spans="1:28" x14ac:dyDescent="0.75">
      <c r="A266">
        <v>265</v>
      </c>
      <c r="B266" t="s">
        <v>823</v>
      </c>
      <c r="C266" t="s">
        <v>824</v>
      </c>
      <c r="D266" t="s">
        <v>825</v>
      </c>
      <c r="E266" t="s">
        <v>26</v>
      </c>
      <c r="F266" t="s">
        <v>27</v>
      </c>
      <c r="G266" t="s">
        <v>88</v>
      </c>
      <c r="H266" t="s">
        <v>89</v>
      </c>
      <c r="I266" t="s">
        <v>614</v>
      </c>
      <c r="J266" t="s">
        <v>615</v>
      </c>
      <c r="K266" t="s">
        <v>32</v>
      </c>
      <c r="L266" s="2">
        <v>41964</v>
      </c>
      <c r="M266" s="2">
        <v>51094</v>
      </c>
      <c r="N266">
        <v>1</v>
      </c>
      <c r="O266">
        <v>241.5</v>
      </c>
      <c r="P266">
        <v>621</v>
      </c>
      <c r="Q266" s="1">
        <v>0.28999999999999998</v>
      </c>
      <c r="R266" t="s">
        <v>33</v>
      </c>
      <c r="S266" t="s">
        <v>33</v>
      </c>
      <c r="T266" t="s">
        <v>33</v>
      </c>
      <c r="U266" t="s">
        <v>616</v>
      </c>
      <c r="V266" t="s">
        <v>89</v>
      </c>
      <c r="W266">
        <v>1</v>
      </c>
      <c r="X266" s="5" t="e">
        <f>INDEX(name_mapping!B:B,MATCH(C266,name_mapping!A:A,0))</f>
        <v>#N/A</v>
      </c>
      <c r="Y266" s="5" t="str">
        <f t="shared" si="13"/>
        <v>AVSOLR_2_SOLAR</v>
      </c>
      <c r="Z266" s="5" t="str">
        <f t="shared" si="12"/>
        <v>CAISO_Solar</v>
      </c>
      <c r="AA266" s="5">
        <f t="shared" si="14"/>
        <v>621</v>
      </c>
      <c r="AB266" s="5">
        <f>INDEX(relevant_resources!B:B,MATCH(Z266,relevant_resources!A:A,0))</f>
        <v>1</v>
      </c>
    </row>
    <row r="267" spans="1:28" x14ac:dyDescent="0.75">
      <c r="A267">
        <v>266</v>
      </c>
      <c r="B267" t="s">
        <v>826</v>
      </c>
      <c r="C267" t="s">
        <v>827</v>
      </c>
      <c r="D267" t="s">
        <v>828</v>
      </c>
      <c r="E267" t="s">
        <v>26</v>
      </c>
      <c r="F267" t="s">
        <v>27</v>
      </c>
      <c r="G267" t="s">
        <v>359</v>
      </c>
      <c r="H267" t="s">
        <v>78</v>
      </c>
      <c r="I267" t="s">
        <v>614</v>
      </c>
      <c r="J267" t="s">
        <v>615</v>
      </c>
      <c r="K267" t="s">
        <v>32</v>
      </c>
      <c r="L267" s="2">
        <v>41341</v>
      </c>
      <c r="M267" s="2">
        <v>50475</v>
      </c>
      <c r="N267">
        <v>1</v>
      </c>
      <c r="O267">
        <v>20</v>
      </c>
      <c r="P267">
        <v>33</v>
      </c>
      <c r="Q267" s="1">
        <v>0.19</v>
      </c>
      <c r="R267" t="s">
        <v>33</v>
      </c>
      <c r="S267" t="s">
        <v>33</v>
      </c>
      <c r="T267" t="s">
        <v>33</v>
      </c>
      <c r="U267" t="s">
        <v>616</v>
      </c>
      <c r="V267" t="s">
        <v>78</v>
      </c>
      <c r="W267">
        <v>1</v>
      </c>
      <c r="X267" s="5" t="e">
        <f>INDEX(name_mapping!B:B,MATCH(C267,name_mapping!A:A,0))</f>
        <v>#N/A</v>
      </c>
      <c r="Y267" s="5" t="str">
        <f t="shared" si="13"/>
        <v>ATWELL_1_SOLAR</v>
      </c>
      <c r="Z267" s="5" t="str">
        <f t="shared" si="12"/>
        <v>CAISO_Solar</v>
      </c>
      <c r="AA267" s="5">
        <f t="shared" si="14"/>
        <v>33</v>
      </c>
      <c r="AB267" s="5">
        <f>INDEX(relevant_resources!B:B,MATCH(Z267,relevant_resources!A:A,0))</f>
        <v>1</v>
      </c>
    </row>
    <row r="268" spans="1:28" x14ac:dyDescent="0.75">
      <c r="A268">
        <v>267</v>
      </c>
      <c r="B268" t="s">
        <v>829</v>
      </c>
      <c r="C268" t="s">
        <v>830</v>
      </c>
      <c r="D268" t="s">
        <v>831</v>
      </c>
      <c r="E268" t="s">
        <v>26</v>
      </c>
      <c r="F268" t="s">
        <v>27</v>
      </c>
      <c r="G268" t="s">
        <v>624</v>
      </c>
      <c r="H268" t="s">
        <v>78</v>
      </c>
      <c r="I268" t="s">
        <v>614</v>
      </c>
      <c r="J268" t="s">
        <v>615</v>
      </c>
      <c r="K268" t="s">
        <v>32</v>
      </c>
      <c r="L268" s="2">
        <v>40760</v>
      </c>
      <c r="M268" s="2">
        <v>48064</v>
      </c>
      <c r="N268">
        <v>1</v>
      </c>
      <c r="O268">
        <v>6</v>
      </c>
      <c r="P268">
        <v>10</v>
      </c>
      <c r="Q268" s="1">
        <v>0.19</v>
      </c>
      <c r="R268" t="s">
        <v>33</v>
      </c>
      <c r="S268" t="s">
        <v>33</v>
      </c>
      <c r="T268" t="s">
        <v>33</v>
      </c>
      <c r="U268" t="s">
        <v>616</v>
      </c>
      <c r="V268" t="s">
        <v>78</v>
      </c>
      <c r="W268">
        <v>1</v>
      </c>
      <c r="X268" s="5" t="e">
        <f>INDEX(name_mapping!B:B,MATCH(C268,name_mapping!A:A,0))</f>
        <v>#N/A</v>
      </c>
      <c r="Y268" s="5" t="str">
        <f t="shared" si="13"/>
        <v>AVENAL_6_AVPARK</v>
      </c>
      <c r="Z268" s="5" t="str">
        <f t="shared" si="12"/>
        <v>CAISO_Solar</v>
      </c>
      <c r="AA268" s="5">
        <f t="shared" si="14"/>
        <v>10</v>
      </c>
      <c r="AB268" s="5">
        <f>INDEX(relevant_resources!B:B,MATCH(Z268,relevant_resources!A:A,0))</f>
        <v>1</v>
      </c>
    </row>
    <row r="269" spans="1:28" x14ac:dyDescent="0.75">
      <c r="A269">
        <v>268</v>
      </c>
      <c r="B269" t="s">
        <v>832</v>
      </c>
      <c r="C269" t="s">
        <v>833</v>
      </c>
      <c r="D269" t="s">
        <v>834</v>
      </c>
      <c r="E269" t="s">
        <v>26</v>
      </c>
      <c r="F269" t="s">
        <v>835</v>
      </c>
      <c r="G269" t="s">
        <v>836</v>
      </c>
      <c r="H269" t="s">
        <v>837</v>
      </c>
      <c r="I269" t="s">
        <v>614</v>
      </c>
      <c r="J269" t="s">
        <v>615</v>
      </c>
      <c r="K269" t="s">
        <v>32</v>
      </c>
      <c r="L269" s="2">
        <v>40568</v>
      </c>
      <c r="M269" s="2">
        <v>47879</v>
      </c>
      <c r="N269">
        <v>1</v>
      </c>
      <c r="O269">
        <v>48</v>
      </c>
      <c r="P269">
        <v>100</v>
      </c>
      <c r="Q269" s="1">
        <v>0.24</v>
      </c>
      <c r="R269" t="s">
        <v>33</v>
      </c>
      <c r="S269" t="s">
        <v>33</v>
      </c>
      <c r="T269" t="s">
        <v>33</v>
      </c>
      <c r="U269" t="s">
        <v>616</v>
      </c>
      <c r="V269" t="s">
        <v>838</v>
      </c>
      <c r="W269">
        <v>1</v>
      </c>
      <c r="X269" s="5" t="e">
        <f>INDEX(name_mapping!B:B,MATCH(C269,name_mapping!A:A,0))</f>
        <v>#N/A</v>
      </c>
      <c r="Y269" s="5" t="str">
        <f t="shared" si="13"/>
        <v>COPMTN_2_SOLAR1</v>
      </c>
      <c r="Z269" s="5" t="str">
        <f t="shared" si="12"/>
        <v>CAISO_Solar</v>
      </c>
      <c r="AA269" s="5">
        <f t="shared" si="14"/>
        <v>100</v>
      </c>
      <c r="AB269" s="5">
        <f>INDEX(relevant_resources!B:B,MATCH(Z269,relevant_resources!A:A,0))</f>
        <v>1</v>
      </c>
    </row>
    <row r="270" spans="1:28" x14ac:dyDescent="0.75">
      <c r="A270">
        <v>269</v>
      </c>
      <c r="B270" t="s">
        <v>839</v>
      </c>
      <c r="C270" t="s">
        <v>840</v>
      </c>
      <c r="D270" t="s">
        <v>841</v>
      </c>
      <c r="E270" t="s">
        <v>26</v>
      </c>
      <c r="F270" t="s">
        <v>27</v>
      </c>
      <c r="G270" t="s">
        <v>624</v>
      </c>
      <c r="H270" t="s">
        <v>78</v>
      </c>
      <c r="I270" t="s">
        <v>614</v>
      </c>
      <c r="J270" t="s">
        <v>619</v>
      </c>
      <c r="K270" t="s">
        <v>32</v>
      </c>
      <c r="L270" s="2">
        <v>41500</v>
      </c>
      <c r="M270" s="2">
        <v>50631</v>
      </c>
      <c r="N270">
        <v>1</v>
      </c>
      <c r="O270">
        <v>20</v>
      </c>
      <c r="P270">
        <v>33</v>
      </c>
      <c r="Q270" s="1">
        <v>0.19</v>
      </c>
      <c r="R270" t="s">
        <v>33</v>
      </c>
      <c r="S270" t="s">
        <v>33</v>
      </c>
      <c r="T270" t="s">
        <v>33</v>
      </c>
      <c r="U270" t="s">
        <v>616</v>
      </c>
      <c r="V270" t="s">
        <v>78</v>
      </c>
      <c r="W270">
        <v>1</v>
      </c>
      <c r="X270" s="5" t="e">
        <f>INDEX(name_mapping!B:B,MATCH(C270,name_mapping!A:A,0))</f>
        <v>#N/A</v>
      </c>
      <c r="Y270" s="5" t="str">
        <f t="shared" si="13"/>
        <v>WAUKNA_1_SOLAR</v>
      </c>
      <c r="Z270" s="5" t="str">
        <f t="shared" si="12"/>
        <v>CAISO_Solar</v>
      </c>
      <c r="AA270" s="5">
        <f t="shared" si="14"/>
        <v>33</v>
      </c>
      <c r="AB270" s="5">
        <f>INDEX(relevant_resources!B:B,MATCH(Z270,relevant_resources!A:A,0))</f>
        <v>1</v>
      </c>
    </row>
    <row r="271" spans="1:28" x14ac:dyDescent="0.75">
      <c r="A271">
        <v>270</v>
      </c>
      <c r="B271" t="s">
        <v>842</v>
      </c>
      <c r="C271" t="s">
        <v>843</v>
      </c>
      <c r="D271" t="s">
        <v>844</v>
      </c>
      <c r="E271" t="s">
        <v>26</v>
      </c>
      <c r="F271" t="s">
        <v>27</v>
      </c>
      <c r="G271" t="s">
        <v>845</v>
      </c>
      <c r="H271" t="s">
        <v>846</v>
      </c>
      <c r="I271" t="s">
        <v>614</v>
      </c>
      <c r="J271" t="s">
        <v>615</v>
      </c>
      <c r="K271" t="s">
        <v>32</v>
      </c>
      <c r="L271" s="2">
        <v>41990</v>
      </c>
      <c r="M271" s="2">
        <v>51120</v>
      </c>
      <c r="N271">
        <v>1</v>
      </c>
      <c r="O271">
        <v>300</v>
      </c>
      <c r="P271">
        <v>619</v>
      </c>
      <c r="Q271" s="1">
        <v>0.24</v>
      </c>
      <c r="R271" t="s">
        <v>33</v>
      </c>
      <c r="S271" t="s">
        <v>33</v>
      </c>
      <c r="T271" t="s">
        <v>33</v>
      </c>
      <c r="U271" t="s">
        <v>616</v>
      </c>
      <c r="V271" t="s">
        <v>847</v>
      </c>
      <c r="W271">
        <v>1</v>
      </c>
      <c r="X271" s="5" t="e">
        <f>INDEX(name_mapping!B:B,MATCH(C271,name_mapping!A:A,0))</f>
        <v>#N/A</v>
      </c>
      <c r="Y271" s="5" t="str">
        <f t="shared" si="13"/>
        <v>DSRTSN_2_SOLAR2</v>
      </c>
      <c r="Z271" s="5" t="str">
        <f t="shared" si="12"/>
        <v>CAISO_Solar</v>
      </c>
      <c r="AA271" s="5">
        <f t="shared" si="14"/>
        <v>619</v>
      </c>
      <c r="AB271" s="5">
        <f>INDEX(relevant_resources!B:B,MATCH(Z271,relevant_resources!A:A,0))</f>
        <v>1</v>
      </c>
    </row>
    <row r="272" spans="1:28" x14ac:dyDescent="0.75">
      <c r="A272">
        <v>271</v>
      </c>
      <c r="B272" t="s">
        <v>848</v>
      </c>
      <c r="C272" t="s">
        <v>849</v>
      </c>
      <c r="D272" t="s">
        <v>850</v>
      </c>
      <c r="E272" t="s">
        <v>26</v>
      </c>
      <c r="F272" t="s">
        <v>27</v>
      </c>
      <c r="G272" t="s">
        <v>60</v>
      </c>
      <c r="H272" t="s">
        <v>795</v>
      </c>
      <c r="I272" t="s">
        <v>614</v>
      </c>
      <c r="J272" t="s">
        <v>619</v>
      </c>
      <c r="K272" t="s">
        <v>32</v>
      </c>
      <c r="L272" s="2">
        <v>41274</v>
      </c>
      <c r="M272" s="2">
        <v>50678</v>
      </c>
      <c r="N272">
        <v>1</v>
      </c>
      <c r="O272">
        <v>40</v>
      </c>
      <c r="P272">
        <v>112</v>
      </c>
      <c r="Q272" s="1">
        <v>0.32</v>
      </c>
      <c r="R272" t="s">
        <v>33</v>
      </c>
      <c r="S272" t="s">
        <v>33</v>
      </c>
      <c r="T272" t="s">
        <v>33</v>
      </c>
      <c r="U272" t="s">
        <v>616</v>
      </c>
      <c r="V272" t="s">
        <v>62</v>
      </c>
      <c r="W272">
        <v>1</v>
      </c>
      <c r="X272" s="5" t="e">
        <f>INDEX(name_mapping!B:B,MATCH(C272,name_mapping!A:A,0))</f>
        <v>#N/A</v>
      </c>
      <c r="Y272" s="5" t="str">
        <f t="shared" si="13"/>
        <v>CAVLSR_2_BSOLAR</v>
      </c>
      <c r="Z272" s="5" t="str">
        <f t="shared" si="12"/>
        <v>CAISO_Solar</v>
      </c>
      <c r="AA272" s="5">
        <f t="shared" si="14"/>
        <v>112</v>
      </c>
      <c r="AB272" s="5">
        <f>INDEX(relevant_resources!B:B,MATCH(Z272,relevant_resources!A:A,0))</f>
        <v>1</v>
      </c>
    </row>
    <row r="273" spans="1:28" x14ac:dyDescent="0.75">
      <c r="A273">
        <v>272</v>
      </c>
      <c r="B273" t="s">
        <v>851</v>
      </c>
      <c r="C273" t="s">
        <v>852</v>
      </c>
      <c r="D273" t="s">
        <v>853</v>
      </c>
      <c r="E273" t="s">
        <v>26</v>
      </c>
      <c r="F273" t="s">
        <v>27</v>
      </c>
      <c r="G273" t="s">
        <v>69</v>
      </c>
      <c r="H273" t="s">
        <v>56</v>
      </c>
      <c r="I273" t="s">
        <v>614</v>
      </c>
      <c r="J273" t="s">
        <v>619</v>
      </c>
      <c r="K273" t="s">
        <v>32</v>
      </c>
      <c r="L273" s="2">
        <v>41712</v>
      </c>
      <c r="M273" s="2">
        <v>49016</v>
      </c>
      <c r="N273">
        <v>1</v>
      </c>
      <c r="O273">
        <v>1</v>
      </c>
      <c r="P273">
        <v>1.4</v>
      </c>
      <c r="Q273" s="1">
        <v>0.16</v>
      </c>
      <c r="R273" t="s">
        <v>33</v>
      </c>
      <c r="S273" t="s">
        <v>33</v>
      </c>
      <c r="T273" t="s">
        <v>33</v>
      </c>
      <c r="U273" t="s">
        <v>616</v>
      </c>
      <c r="V273" t="s">
        <v>56</v>
      </c>
      <c r="W273">
        <v>1</v>
      </c>
      <c r="X273" s="5" t="e">
        <f>INDEX(name_mapping!B:B,MATCH(C273,name_mapping!A:A,0))</f>
        <v>#N/A</v>
      </c>
      <c r="Y273" s="5" t="str">
        <f t="shared" si="13"/>
        <v>LOCKFD_1_KSOLAR</v>
      </c>
      <c r="Z273" s="5" t="str">
        <f t="shared" si="12"/>
        <v>CAISO_Solar</v>
      </c>
      <c r="AA273" s="5">
        <f t="shared" si="14"/>
        <v>1.4</v>
      </c>
      <c r="AB273" s="5">
        <f>INDEX(relevant_resources!B:B,MATCH(Z273,relevant_resources!A:A,0))</f>
        <v>1</v>
      </c>
    </row>
    <row r="274" spans="1:28" x14ac:dyDescent="0.75">
      <c r="A274">
        <v>273</v>
      </c>
      <c r="B274" t="s">
        <v>854</v>
      </c>
      <c r="C274" t="s">
        <v>855</v>
      </c>
      <c r="D274" t="s">
        <v>856</v>
      </c>
      <c r="E274" t="s">
        <v>26</v>
      </c>
      <c r="F274" t="s">
        <v>27</v>
      </c>
      <c r="G274" t="s">
        <v>624</v>
      </c>
      <c r="H274" t="s">
        <v>78</v>
      </c>
      <c r="I274" t="s">
        <v>614</v>
      </c>
      <c r="J274" t="s">
        <v>615</v>
      </c>
      <c r="K274" t="s">
        <v>32</v>
      </c>
      <c r="L274" s="2">
        <v>40760</v>
      </c>
      <c r="M274" s="2">
        <v>48064</v>
      </c>
      <c r="N274">
        <v>1</v>
      </c>
      <c r="O274">
        <v>19</v>
      </c>
      <c r="P274">
        <v>30</v>
      </c>
      <c r="Q274" s="1">
        <v>0.18</v>
      </c>
      <c r="R274" t="s">
        <v>33</v>
      </c>
      <c r="S274" t="s">
        <v>33</v>
      </c>
      <c r="T274" t="s">
        <v>33</v>
      </c>
      <c r="U274" t="s">
        <v>616</v>
      </c>
      <c r="V274" t="s">
        <v>78</v>
      </c>
      <c r="W274">
        <v>1</v>
      </c>
      <c r="X274" s="5" t="e">
        <f>INDEX(name_mapping!B:B,MATCH(C274,name_mapping!A:A,0))</f>
        <v>#N/A</v>
      </c>
      <c r="Y274" s="5" t="str">
        <f t="shared" si="13"/>
        <v>AVENAL_6_SANDDG</v>
      </c>
      <c r="Z274" s="5" t="str">
        <f t="shared" si="12"/>
        <v>CAISO_Solar</v>
      </c>
      <c r="AA274" s="5">
        <f t="shared" si="14"/>
        <v>30</v>
      </c>
      <c r="AB274" s="5">
        <f>INDEX(relevant_resources!B:B,MATCH(Z274,relevant_resources!A:A,0))</f>
        <v>1</v>
      </c>
    </row>
    <row r="275" spans="1:28" x14ac:dyDescent="0.75">
      <c r="A275">
        <v>274</v>
      </c>
      <c r="B275" t="s">
        <v>857</v>
      </c>
      <c r="C275" t="s">
        <v>858</v>
      </c>
      <c r="D275" t="s">
        <v>859</v>
      </c>
      <c r="E275" t="s">
        <v>26</v>
      </c>
      <c r="F275" t="s">
        <v>27</v>
      </c>
      <c r="G275" t="s">
        <v>624</v>
      </c>
      <c r="H275" t="s">
        <v>78</v>
      </c>
      <c r="I275" t="s">
        <v>614</v>
      </c>
      <c r="J275" t="s">
        <v>615</v>
      </c>
      <c r="K275" t="s">
        <v>32</v>
      </c>
      <c r="L275" s="2">
        <v>40760</v>
      </c>
      <c r="M275" s="2">
        <v>48064</v>
      </c>
      <c r="N275">
        <v>1</v>
      </c>
      <c r="O275">
        <v>20</v>
      </c>
      <c r="P275">
        <v>32</v>
      </c>
      <c r="Q275" s="1">
        <v>0.18</v>
      </c>
      <c r="R275" t="s">
        <v>33</v>
      </c>
      <c r="S275" t="s">
        <v>33</v>
      </c>
      <c r="T275" t="s">
        <v>33</v>
      </c>
      <c r="U275" t="s">
        <v>616</v>
      </c>
      <c r="V275" t="s">
        <v>78</v>
      </c>
      <c r="W275">
        <v>1</v>
      </c>
      <c r="X275" s="5" t="e">
        <f>INDEX(name_mapping!B:B,MATCH(C275,name_mapping!A:A,0))</f>
        <v>#N/A</v>
      </c>
      <c r="Y275" s="5" t="str">
        <f t="shared" si="13"/>
        <v>AVENAL_6_SUNCTY</v>
      </c>
      <c r="Z275" s="5" t="str">
        <f t="shared" si="12"/>
        <v>CAISO_Solar</v>
      </c>
      <c r="AA275" s="5">
        <f t="shared" si="14"/>
        <v>32</v>
      </c>
      <c r="AB275" s="5">
        <f>INDEX(relevant_resources!B:B,MATCH(Z275,relevant_resources!A:A,0))</f>
        <v>1</v>
      </c>
    </row>
    <row r="276" spans="1:28" x14ac:dyDescent="0.75">
      <c r="A276">
        <v>275</v>
      </c>
      <c r="B276" t="s">
        <v>860</v>
      </c>
      <c r="C276" t="s">
        <v>861</v>
      </c>
      <c r="D276" t="s">
        <v>862</v>
      </c>
      <c r="E276" t="s">
        <v>26</v>
      </c>
      <c r="F276" t="s">
        <v>27</v>
      </c>
      <c r="G276" t="s">
        <v>60</v>
      </c>
      <c r="H276" t="s">
        <v>638</v>
      </c>
      <c r="I276" t="s">
        <v>614</v>
      </c>
      <c r="J276" t="s">
        <v>619</v>
      </c>
      <c r="K276" t="s">
        <v>32</v>
      </c>
      <c r="L276" s="2">
        <v>41704</v>
      </c>
      <c r="M276" s="2">
        <v>49008</v>
      </c>
      <c r="N276">
        <v>1</v>
      </c>
      <c r="O276">
        <v>1.5</v>
      </c>
      <c r="P276">
        <v>2.1</v>
      </c>
      <c r="Q276" s="1">
        <v>0.16</v>
      </c>
      <c r="R276" t="s">
        <v>33</v>
      </c>
      <c r="S276" t="s">
        <v>33</v>
      </c>
      <c r="T276" t="s">
        <v>33</v>
      </c>
      <c r="U276" t="s">
        <v>616</v>
      </c>
      <c r="V276" t="s">
        <v>62</v>
      </c>
      <c r="W276">
        <v>1</v>
      </c>
      <c r="X276" s="5" t="e">
        <f>INDEX(name_mapping!B:B,MATCH(C276,name_mapping!A:A,0))</f>
        <v>#N/A</v>
      </c>
      <c r="Y276" s="5" t="str">
        <f t="shared" si="13"/>
        <v>TMPLTN_2_SOLAR</v>
      </c>
      <c r="Z276" s="5" t="str">
        <f t="shared" si="12"/>
        <v>CAISO_Solar</v>
      </c>
      <c r="AA276" s="5">
        <f t="shared" si="14"/>
        <v>2.1</v>
      </c>
      <c r="AB276" s="5">
        <f>INDEX(relevant_resources!B:B,MATCH(Z276,relevant_resources!A:A,0))</f>
        <v>1</v>
      </c>
    </row>
    <row r="277" spans="1:28" x14ac:dyDescent="0.75">
      <c r="A277">
        <v>276</v>
      </c>
      <c r="B277" t="s">
        <v>863</v>
      </c>
      <c r="C277" t="s">
        <v>864</v>
      </c>
      <c r="D277" t="s">
        <v>865</v>
      </c>
      <c r="E277" t="s">
        <v>26</v>
      </c>
      <c r="F277" t="s">
        <v>27</v>
      </c>
      <c r="G277" t="s">
        <v>359</v>
      </c>
      <c r="H277" t="s">
        <v>78</v>
      </c>
      <c r="I277" t="s">
        <v>614</v>
      </c>
      <c r="J277" t="s">
        <v>619</v>
      </c>
      <c r="K277" t="s">
        <v>32</v>
      </c>
      <c r="L277" s="2">
        <v>41452</v>
      </c>
      <c r="M277" s="2">
        <v>50582</v>
      </c>
      <c r="N277">
        <v>1</v>
      </c>
      <c r="O277">
        <v>20</v>
      </c>
      <c r="P277">
        <v>33</v>
      </c>
      <c r="Q277" s="1">
        <v>0.19</v>
      </c>
      <c r="R277" t="s">
        <v>33</v>
      </c>
      <c r="S277" t="s">
        <v>33</v>
      </c>
      <c r="T277" t="s">
        <v>33</v>
      </c>
      <c r="U277" t="s">
        <v>616</v>
      </c>
      <c r="V277" t="s">
        <v>78</v>
      </c>
      <c r="W277">
        <v>1</v>
      </c>
      <c r="X277" s="5" t="e">
        <f>INDEX(name_mapping!B:B,MATCH(C277,name_mapping!A:A,0))</f>
        <v>#N/A</v>
      </c>
      <c r="Y277" s="5" t="str">
        <f t="shared" si="13"/>
        <v>OLIVEP_1_SOLAR</v>
      </c>
      <c r="Z277" s="5" t="str">
        <f t="shared" si="12"/>
        <v>CAISO_Solar</v>
      </c>
      <c r="AA277" s="5">
        <f t="shared" si="14"/>
        <v>33</v>
      </c>
      <c r="AB277" s="5">
        <f>INDEX(relevant_resources!B:B,MATCH(Z277,relevant_resources!A:A,0))</f>
        <v>1</v>
      </c>
    </row>
    <row r="278" spans="1:28" x14ac:dyDescent="0.75">
      <c r="A278">
        <v>277</v>
      </c>
      <c r="B278" t="s">
        <v>866</v>
      </c>
      <c r="C278" t="s">
        <v>867</v>
      </c>
      <c r="D278" t="s">
        <v>868</v>
      </c>
      <c r="E278" t="s">
        <v>26</v>
      </c>
      <c r="F278" t="s">
        <v>835</v>
      </c>
      <c r="G278" t="s">
        <v>836</v>
      </c>
      <c r="H278" t="s">
        <v>837</v>
      </c>
      <c r="I278" t="s">
        <v>614</v>
      </c>
      <c r="J278" t="s">
        <v>615</v>
      </c>
      <c r="K278" t="s">
        <v>32</v>
      </c>
      <c r="L278" s="2">
        <v>39814</v>
      </c>
      <c r="M278" s="2">
        <v>47118</v>
      </c>
      <c r="N278">
        <v>1</v>
      </c>
      <c r="O278">
        <v>10</v>
      </c>
      <c r="P278">
        <v>23</v>
      </c>
      <c r="Q278" s="1">
        <v>0.26</v>
      </c>
      <c r="R278" t="s">
        <v>33</v>
      </c>
      <c r="S278" t="s">
        <v>33</v>
      </c>
      <c r="T278" t="s">
        <v>33</v>
      </c>
      <c r="U278" t="s">
        <v>616</v>
      </c>
      <c r="V278" t="s">
        <v>838</v>
      </c>
      <c r="W278">
        <v>1</v>
      </c>
      <c r="X278" s="5" t="e">
        <f>INDEX(name_mapping!B:B,MATCH(C278,name_mapping!A:A,0))</f>
        <v>#N/A</v>
      </c>
      <c r="Y278" s="5" t="str">
        <f t="shared" si="13"/>
        <v>COPMTN_2_CM10</v>
      </c>
      <c r="Z278" s="5" t="str">
        <f t="shared" si="12"/>
        <v>CAISO_Solar</v>
      </c>
      <c r="AA278" s="5">
        <f t="shared" si="14"/>
        <v>23</v>
      </c>
      <c r="AB278" s="5">
        <f>INDEX(relevant_resources!B:B,MATCH(Z278,relevant_resources!A:A,0))</f>
        <v>1</v>
      </c>
    </row>
    <row r="279" spans="1:28" x14ac:dyDescent="0.75">
      <c r="A279">
        <v>278</v>
      </c>
      <c r="B279" t="s">
        <v>869</v>
      </c>
      <c r="C279" t="s">
        <v>870</v>
      </c>
      <c r="D279" t="s">
        <v>871</v>
      </c>
      <c r="E279" t="s">
        <v>26</v>
      </c>
      <c r="F279" t="s">
        <v>27</v>
      </c>
      <c r="G279" t="s">
        <v>60</v>
      </c>
      <c r="H279" t="s">
        <v>795</v>
      </c>
      <c r="I279" t="s">
        <v>614</v>
      </c>
      <c r="J279" t="s">
        <v>619</v>
      </c>
      <c r="K279" t="s">
        <v>32</v>
      </c>
      <c r="L279" s="2">
        <v>41578</v>
      </c>
      <c r="M279" s="2">
        <v>50708</v>
      </c>
      <c r="N279">
        <v>1</v>
      </c>
      <c r="O279">
        <v>210</v>
      </c>
      <c r="P279">
        <v>587.4</v>
      </c>
      <c r="Q279" s="1">
        <v>0.32</v>
      </c>
      <c r="R279" t="s">
        <v>33</v>
      </c>
      <c r="S279" t="s">
        <v>33</v>
      </c>
      <c r="T279" t="s">
        <v>33</v>
      </c>
      <c r="U279" t="s">
        <v>616</v>
      </c>
      <c r="V279" t="s">
        <v>62</v>
      </c>
      <c r="W279">
        <v>1</v>
      </c>
      <c r="X279" s="5" t="e">
        <f>INDEX(name_mapping!B:B,MATCH(C279,name_mapping!A:A,0))</f>
        <v>#N/A</v>
      </c>
      <c r="Y279" s="5" t="str">
        <f t="shared" si="13"/>
        <v>CAVLSR_2_RSOLAR</v>
      </c>
      <c r="Z279" s="5" t="str">
        <f t="shared" si="12"/>
        <v>CAISO_Solar</v>
      </c>
      <c r="AA279" s="5">
        <f t="shared" si="14"/>
        <v>587.4</v>
      </c>
      <c r="AB279" s="5">
        <f>INDEX(relevant_resources!B:B,MATCH(Z279,relevant_resources!A:A,0))</f>
        <v>1</v>
      </c>
    </row>
    <row r="280" spans="1:28" x14ac:dyDescent="0.75">
      <c r="A280">
        <v>279</v>
      </c>
      <c r="B280" t="s">
        <v>872</v>
      </c>
      <c r="C280" t="s">
        <v>873</v>
      </c>
      <c r="D280" t="s">
        <v>874</v>
      </c>
      <c r="E280" t="s">
        <v>26</v>
      </c>
      <c r="F280" t="s">
        <v>27</v>
      </c>
      <c r="G280" t="s">
        <v>60</v>
      </c>
      <c r="H280" t="s">
        <v>795</v>
      </c>
      <c r="I280" t="s">
        <v>614</v>
      </c>
      <c r="J280" t="s">
        <v>615</v>
      </c>
      <c r="K280" t="s">
        <v>32</v>
      </c>
      <c r="L280" s="2">
        <v>41939</v>
      </c>
      <c r="M280" s="2">
        <v>51069</v>
      </c>
      <c r="N280">
        <v>1</v>
      </c>
      <c r="O280">
        <v>550</v>
      </c>
      <c r="P280" s="3">
        <v>1275.0999999999999</v>
      </c>
      <c r="Q280" s="1">
        <v>0.26</v>
      </c>
      <c r="R280" t="s">
        <v>33</v>
      </c>
      <c r="S280" t="s">
        <v>33</v>
      </c>
      <c r="T280" t="s">
        <v>33</v>
      </c>
      <c r="U280" t="s">
        <v>616</v>
      </c>
      <c r="V280" t="s">
        <v>62</v>
      </c>
      <c r="W280">
        <v>1</v>
      </c>
      <c r="X280" s="5" t="e">
        <f>INDEX(name_mapping!B:B,MATCH(C280,name_mapping!A:A,0))</f>
        <v>#N/A</v>
      </c>
      <c r="Y280" s="5" t="str">
        <f t="shared" si="13"/>
        <v>TOPAZ_2_SOLAR</v>
      </c>
      <c r="Z280" s="5" t="str">
        <f t="shared" si="12"/>
        <v>CAISO_Solar</v>
      </c>
      <c r="AA280" s="5">
        <f t="shared" si="14"/>
        <v>1275.0999999999999</v>
      </c>
      <c r="AB280" s="5">
        <f>INDEX(relevant_resources!B:B,MATCH(Z280,relevant_resources!A:A,0))</f>
        <v>1</v>
      </c>
    </row>
    <row r="281" spans="1:28" x14ac:dyDescent="0.75">
      <c r="A281">
        <v>280</v>
      </c>
      <c r="B281" t="s">
        <v>875</v>
      </c>
      <c r="C281" t="s">
        <v>876</v>
      </c>
      <c r="D281" t="s">
        <v>877</v>
      </c>
      <c r="E281" t="s">
        <v>26</v>
      </c>
      <c r="F281" t="s">
        <v>757</v>
      </c>
      <c r="G281" t="s">
        <v>878</v>
      </c>
      <c r="H281" t="s">
        <v>759</v>
      </c>
      <c r="I281" t="s">
        <v>614</v>
      </c>
      <c r="J281" t="s">
        <v>615</v>
      </c>
      <c r="K281" t="s">
        <v>32</v>
      </c>
      <c r="L281" s="2">
        <v>41813</v>
      </c>
      <c r="M281" s="2">
        <v>50943</v>
      </c>
      <c r="N281">
        <v>1</v>
      </c>
      <c r="O281">
        <v>290</v>
      </c>
      <c r="P281">
        <v>688</v>
      </c>
      <c r="Q281" s="1">
        <v>0.27</v>
      </c>
      <c r="R281" t="s">
        <v>33</v>
      </c>
      <c r="S281" t="s">
        <v>33</v>
      </c>
      <c r="T281" t="s">
        <v>33</v>
      </c>
      <c r="U281" t="s">
        <v>616</v>
      </c>
      <c r="V281" t="s">
        <v>760</v>
      </c>
      <c r="W281">
        <v>1</v>
      </c>
      <c r="X281" s="5" t="e">
        <f>INDEX(name_mapping!B:B,MATCH(C281,name_mapping!A:A,0))</f>
        <v>#N/A</v>
      </c>
      <c r="Y281" s="5" t="str">
        <f t="shared" si="13"/>
        <v>AGUCAL_5_SOLAR1</v>
      </c>
      <c r="Z281" s="5" t="str">
        <f t="shared" si="12"/>
        <v>CAISO_Solar</v>
      </c>
      <c r="AA281" s="5">
        <f t="shared" si="14"/>
        <v>688</v>
      </c>
      <c r="AB281" s="5">
        <f>INDEX(relevant_resources!B:B,MATCH(Z281,relevant_resources!A:A,0))</f>
        <v>1</v>
      </c>
    </row>
    <row r="282" spans="1:28" x14ac:dyDescent="0.75">
      <c r="A282">
        <v>281</v>
      </c>
      <c r="B282" t="s">
        <v>879</v>
      </c>
      <c r="C282" t="s">
        <v>880</v>
      </c>
      <c r="D282" t="s">
        <v>881</v>
      </c>
      <c r="E282" t="s">
        <v>26</v>
      </c>
      <c r="F282" t="s">
        <v>27</v>
      </c>
      <c r="G282" t="s">
        <v>882</v>
      </c>
      <c r="H282" t="s">
        <v>196</v>
      </c>
      <c r="I282" t="s">
        <v>614</v>
      </c>
      <c r="J282" t="s">
        <v>615</v>
      </c>
      <c r="K282" t="s">
        <v>32</v>
      </c>
      <c r="L282" s="2">
        <v>41816</v>
      </c>
      <c r="M282" s="2">
        <v>49120</v>
      </c>
      <c r="N282">
        <v>1</v>
      </c>
      <c r="O282">
        <v>1.5</v>
      </c>
      <c r="P282">
        <v>2.1</v>
      </c>
      <c r="Q282" s="1">
        <v>0.16</v>
      </c>
      <c r="R282" t="s">
        <v>33</v>
      </c>
      <c r="S282" t="s">
        <v>33</v>
      </c>
      <c r="T282" t="s">
        <v>33</v>
      </c>
      <c r="U282" t="s">
        <v>616</v>
      </c>
      <c r="V282" t="s">
        <v>35</v>
      </c>
      <c r="W282">
        <v>1</v>
      </c>
      <c r="X282" s="5" t="e">
        <f>INDEX(name_mapping!B:B,MATCH(C282,name_mapping!A:A,0))</f>
        <v>#N/A</v>
      </c>
      <c r="Y282" s="5" t="str">
        <f t="shared" si="13"/>
        <v>CLOVDL_1_SOLAR</v>
      </c>
      <c r="Z282" s="5" t="str">
        <f t="shared" si="12"/>
        <v>CAISO_Solar</v>
      </c>
      <c r="AA282" s="5">
        <f t="shared" si="14"/>
        <v>2.1</v>
      </c>
      <c r="AB282" s="5">
        <f>INDEX(relevant_resources!B:B,MATCH(Z282,relevant_resources!A:A,0))</f>
        <v>1</v>
      </c>
    </row>
    <row r="283" spans="1:28" x14ac:dyDescent="0.75">
      <c r="A283">
        <v>282</v>
      </c>
      <c r="B283" t="s">
        <v>883</v>
      </c>
      <c r="C283" t="s">
        <v>884</v>
      </c>
      <c r="D283" t="s">
        <v>885</v>
      </c>
      <c r="E283" t="s">
        <v>26</v>
      </c>
      <c r="F283" t="s">
        <v>835</v>
      </c>
      <c r="G283" t="s">
        <v>836</v>
      </c>
      <c r="H283" t="s">
        <v>837</v>
      </c>
      <c r="I283" t="s">
        <v>614</v>
      </c>
      <c r="J283" t="s">
        <v>615</v>
      </c>
      <c r="K283" t="s">
        <v>32</v>
      </c>
      <c r="L283" s="2">
        <v>42137</v>
      </c>
      <c r="M283" s="2">
        <v>51268</v>
      </c>
      <c r="N283">
        <v>1</v>
      </c>
      <c r="O283">
        <v>150</v>
      </c>
      <c r="P283">
        <v>303</v>
      </c>
      <c r="Q283" s="1">
        <v>0.23</v>
      </c>
      <c r="R283" t="s">
        <v>33</v>
      </c>
      <c r="S283" t="s">
        <v>33</v>
      </c>
      <c r="T283" t="s">
        <v>33</v>
      </c>
      <c r="U283" t="s">
        <v>616</v>
      </c>
      <c r="V283" t="s">
        <v>838</v>
      </c>
      <c r="W283">
        <v>1</v>
      </c>
      <c r="X283" s="5" t="e">
        <f>INDEX(name_mapping!B:B,MATCH(C283,name_mapping!A:A,0))</f>
        <v>#N/A</v>
      </c>
      <c r="Y283" s="5" t="str">
        <f t="shared" si="13"/>
        <v>COPMT2_2_SOLAR2</v>
      </c>
      <c r="Z283" s="5" t="str">
        <f t="shared" si="12"/>
        <v>CAISO_Solar</v>
      </c>
      <c r="AA283" s="5">
        <f t="shared" si="14"/>
        <v>303</v>
      </c>
      <c r="AB283" s="5">
        <f>INDEX(relevant_resources!B:B,MATCH(Z283,relevant_resources!A:A,0))</f>
        <v>1</v>
      </c>
    </row>
    <row r="284" spans="1:28" x14ac:dyDescent="0.75">
      <c r="A284">
        <v>283</v>
      </c>
      <c r="B284" t="s">
        <v>886</v>
      </c>
      <c r="C284" t="s">
        <v>887</v>
      </c>
      <c r="E284" t="s">
        <v>26</v>
      </c>
      <c r="F284" t="s">
        <v>27</v>
      </c>
      <c r="G284" t="s">
        <v>73</v>
      </c>
      <c r="H284" t="s">
        <v>73</v>
      </c>
      <c r="I284" t="s">
        <v>614</v>
      </c>
      <c r="J284" t="s">
        <v>619</v>
      </c>
      <c r="K284" t="s">
        <v>620</v>
      </c>
      <c r="L284" s="2">
        <v>43466</v>
      </c>
      <c r="M284" s="2">
        <v>52596</v>
      </c>
      <c r="N284">
        <v>1</v>
      </c>
      <c r="O284">
        <v>40</v>
      </c>
      <c r="P284">
        <v>104</v>
      </c>
      <c r="Q284" s="1">
        <v>0.3</v>
      </c>
      <c r="R284" t="s">
        <v>33</v>
      </c>
      <c r="S284" t="s">
        <v>33</v>
      </c>
      <c r="T284" t="s">
        <v>33</v>
      </c>
      <c r="U284" t="s">
        <v>616</v>
      </c>
      <c r="V284" t="s">
        <v>62</v>
      </c>
      <c r="W284">
        <v>0.84</v>
      </c>
      <c r="X284" s="5" t="e">
        <f>INDEX(name_mapping!B:B,MATCH(C284,name_mapping!A:A,0))</f>
        <v>#N/A</v>
      </c>
      <c r="Y284" s="5" t="str">
        <f t="shared" si="13"/>
        <v>Cuyama Solar Array</v>
      </c>
      <c r="Z284" s="5" t="str">
        <f t="shared" si="12"/>
        <v>CAISO_Solar</v>
      </c>
      <c r="AA284" s="5">
        <f t="shared" si="14"/>
        <v>104</v>
      </c>
      <c r="AB284" s="5">
        <f>INDEX(relevant_resources!B:B,MATCH(Z284,relevant_resources!A:A,0))</f>
        <v>1</v>
      </c>
    </row>
    <row r="285" spans="1:28" x14ac:dyDescent="0.75">
      <c r="A285">
        <v>284</v>
      </c>
      <c r="B285" t="s">
        <v>888</v>
      </c>
      <c r="C285" t="s">
        <v>889</v>
      </c>
      <c r="D285" t="s">
        <v>890</v>
      </c>
      <c r="E285" t="s">
        <v>26</v>
      </c>
      <c r="F285" t="s">
        <v>27</v>
      </c>
      <c r="G285" t="s">
        <v>624</v>
      </c>
      <c r="H285" t="s">
        <v>78</v>
      </c>
      <c r="I285" t="s">
        <v>614</v>
      </c>
      <c r="J285" t="s">
        <v>619</v>
      </c>
      <c r="K285" t="s">
        <v>32</v>
      </c>
      <c r="L285" s="2">
        <v>42644</v>
      </c>
      <c r="M285" s="2">
        <v>49948</v>
      </c>
      <c r="N285">
        <v>1</v>
      </c>
      <c r="O285">
        <v>100</v>
      </c>
      <c r="P285">
        <v>244.4</v>
      </c>
      <c r="Q285" s="1">
        <v>0.28000000000000003</v>
      </c>
      <c r="R285" t="s">
        <v>33</v>
      </c>
      <c r="S285" t="s">
        <v>33</v>
      </c>
      <c r="T285" t="s">
        <v>33</v>
      </c>
      <c r="U285" t="s">
        <v>616</v>
      </c>
      <c r="V285" t="s">
        <v>78</v>
      </c>
      <c r="W285">
        <v>1</v>
      </c>
      <c r="X285" s="5" t="e">
        <f>INDEX(name_mapping!B:B,MATCH(C285,name_mapping!A:A,0))</f>
        <v>#N/A</v>
      </c>
      <c r="Y285" s="5" t="str">
        <f t="shared" si="13"/>
        <v>HENRTS_1_SOLAR</v>
      </c>
      <c r="Z285" s="5" t="str">
        <f t="shared" si="12"/>
        <v>CAISO_Solar</v>
      </c>
      <c r="AA285" s="5">
        <f t="shared" si="14"/>
        <v>244.4</v>
      </c>
      <c r="AB285" s="5">
        <f>INDEX(relevant_resources!B:B,MATCH(Z285,relevant_resources!A:A,0))</f>
        <v>1</v>
      </c>
    </row>
    <row r="286" spans="1:28" x14ac:dyDescent="0.75">
      <c r="A286">
        <v>285</v>
      </c>
      <c r="B286" t="s">
        <v>891</v>
      </c>
      <c r="C286" t="s">
        <v>892</v>
      </c>
      <c r="D286" t="s">
        <v>893</v>
      </c>
      <c r="E286" t="s">
        <v>26</v>
      </c>
      <c r="F286" t="s">
        <v>27</v>
      </c>
      <c r="G286" t="s">
        <v>624</v>
      </c>
      <c r="H286" t="s">
        <v>78</v>
      </c>
      <c r="I286" t="s">
        <v>614</v>
      </c>
      <c r="J286" t="s">
        <v>619</v>
      </c>
      <c r="K286" t="s">
        <v>32</v>
      </c>
      <c r="L286" s="2">
        <v>43101</v>
      </c>
      <c r="M286" s="2">
        <v>50405</v>
      </c>
      <c r="N286">
        <v>1</v>
      </c>
      <c r="O286">
        <v>20</v>
      </c>
      <c r="P286">
        <v>46.9</v>
      </c>
      <c r="Q286" s="1">
        <v>0.27</v>
      </c>
      <c r="R286" t="s">
        <v>33</v>
      </c>
      <c r="S286" t="s">
        <v>33</v>
      </c>
      <c r="T286" t="s">
        <v>33</v>
      </c>
      <c r="U286" t="s">
        <v>616</v>
      </c>
      <c r="V286" t="s">
        <v>78</v>
      </c>
      <c r="W286">
        <v>1</v>
      </c>
      <c r="X286" s="5" t="e">
        <f>INDEX(name_mapping!B:B,MATCH(C286,name_mapping!A:A,0))</f>
        <v>#N/A</v>
      </c>
      <c r="Y286" s="5" t="str">
        <f t="shared" si="13"/>
        <v>LEPRFD_1_KANSAS</v>
      </c>
      <c r="Z286" s="5" t="str">
        <f t="shared" si="12"/>
        <v>CAISO_Solar</v>
      </c>
      <c r="AA286" s="5">
        <f t="shared" si="14"/>
        <v>46.9</v>
      </c>
      <c r="AB286" s="5">
        <f>INDEX(relevant_resources!B:B,MATCH(Z286,relevant_resources!A:A,0))</f>
        <v>1</v>
      </c>
    </row>
    <row r="287" spans="1:28" x14ac:dyDescent="0.75">
      <c r="A287">
        <v>286</v>
      </c>
      <c r="B287" t="s">
        <v>894</v>
      </c>
      <c r="C287" t="s">
        <v>895</v>
      </c>
      <c r="E287" t="s">
        <v>26</v>
      </c>
      <c r="F287" t="s">
        <v>27</v>
      </c>
      <c r="G287" t="s">
        <v>77</v>
      </c>
      <c r="H287" t="s">
        <v>78</v>
      </c>
      <c r="I287" t="s">
        <v>614</v>
      </c>
      <c r="J287" t="s">
        <v>619</v>
      </c>
      <c r="K287" t="s">
        <v>32</v>
      </c>
      <c r="L287" s="2">
        <v>43466</v>
      </c>
      <c r="M287" s="2">
        <v>52596</v>
      </c>
      <c r="N287">
        <v>1</v>
      </c>
      <c r="O287">
        <v>20</v>
      </c>
      <c r="P287">
        <v>47</v>
      </c>
      <c r="Q287" s="1">
        <v>0.27</v>
      </c>
      <c r="R287" t="s">
        <v>33</v>
      </c>
      <c r="S287" t="s">
        <v>33</v>
      </c>
      <c r="T287" t="s">
        <v>33</v>
      </c>
      <c r="U287" t="s">
        <v>616</v>
      </c>
      <c r="V287" t="s">
        <v>78</v>
      </c>
      <c r="W287">
        <v>1</v>
      </c>
      <c r="X287" s="5" t="e">
        <f>INDEX(name_mapping!B:B,MATCH(C287,name_mapping!A:A,0))</f>
        <v>#N/A</v>
      </c>
      <c r="Y287" s="5" t="str">
        <f t="shared" si="13"/>
        <v>Lost Hills Solar</v>
      </c>
      <c r="Z287" s="5" t="str">
        <f t="shared" si="12"/>
        <v>CAISO_Solar</v>
      </c>
      <c r="AA287" s="5">
        <f t="shared" si="14"/>
        <v>47</v>
      </c>
      <c r="AB287" s="5">
        <f>INDEX(relevant_resources!B:B,MATCH(Z287,relevant_resources!A:A,0))</f>
        <v>1</v>
      </c>
    </row>
    <row r="288" spans="1:28" x14ac:dyDescent="0.75">
      <c r="A288">
        <v>287</v>
      </c>
      <c r="B288" t="s">
        <v>896</v>
      </c>
      <c r="C288" t="s">
        <v>897</v>
      </c>
      <c r="D288" t="s">
        <v>898</v>
      </c>
      <c r="E288" t="s">
        <v>26</v>
      </c>
      <c r="F288" t="s">
        <v>27</v>
      </c>
      <c r="G288" t="s">
        <v>128</v>
      </c>
      <c r="H288" t="s">
        <v>78</v>
      </c>
      <c r="I288" t="s">
        <v>614</v>
      </c>
      <c r="J288" t="s">
        <v>619</v>
      </c>
      <c r="K288" t="s">
        <v>32</v>
      </c>
      <c r="L288" s="2">
        <v>42174</v>
      </c>
      <c r="M288" s="2">
        <v>49478</v>
      </c>
      <c r="N288">
        <v>1</v>
      </c>
      <c r="O288">
        <v>60</v>
      </c>
      <c r="P288">
        <v>136</v>
      </c>
      <c r="Q288" s="1">
        <v>0.26</v>
      </c>
      <c r="R288" t="s">
        <v>33</v>
      </c>
      <c r="S288" t="s">
        <v>33</v>
      </c>
      <c r="T288" t="s">
        <v>33</v>
      </c>
      <c r="U288" t="s">
        <v>616</v>
      </c>
      <c r="V288" t="s">
        <v>78</v>
      </c>
      <c r="W288">
        <v>1</v>
      </c>
      <c r="X288" s="5" t="e">
        <f>INDEX(name_mapping!B:B,MATCH(C288,name_mapping!A:A,0))</f>
        <v>#N/A</v>
      </c>
      <c r="Y288" s="5" t="str">
        <f t="shared" si="13"/>
        <v>MNDOTA_1_SOLAR1</v>
      </c>
      <c r="Z288" s="5" t="str">
        <f t="shared" si="12"/>
        <v>CAISO_Solar</v>
      </c>
      <c r="AA288" s="5">
        <f t="shared" si="14"/>
        <v>136</v>
      </c>
      <c r="AB288" s="5">
        <f>INDEX(relevant_resources!B:B,MATCH(Z288,relevant_resources!A:A,0))</f>
        <v>1</v>
      </c>
    </row>
    <row r="289" spans="1:28" x14ac:dyDescent="0.75">
      <c r="A289">
        <v>288</v>
      </c>
      <c r="B289" t="s">
        <v>899</v>
      </c>
      <c r="C289" t="s">
        <v>900</v>
      </c>
      <c r="D289" t="s">
        <v>901</v>
      </c>
      <c r="E289" t="s">
        <v>26</v>
      </c>
      <c r="F289" t="s">
        <v>27</v>
      </c>
      <c r="G289" t="s">
        <v>359</v>
      </c>
      <c r="H289" t="s">
        <v>78</v>
      </c>
      <c r="I289" t="s">
        <v>614</v>
      </c>
      <c r="J289" t="s">
        <v>619</v>
      </c>
      <c r="K289" t="s">
        <v>32</v>
      </c>
      <c r="L289" s="2">
        <v>41914</v>
      </c>
      <c r="M289" s="2">
        <v>49218</v>
      </c>
      <c r="N289">
        <v>1</v>
      </c>
      <c r="O289">
        <v>19.8</v>
      </c>
      <c r="P289">
        <v>44</v>
      </c>
      <c r="Q289" s="1">
        <v>0.25</v>
      </c>
      <c r="R289" t="s">
        <v>33</v>
      </c>
      <c r="S289" t="s">
        <v>33</v>
      </c>
      <c r="T289" t="s">
        <v>33</v>
      </c>
      <c r="U289" t="s">
        <v>616</v>
      </c>
      <c r="V289" t="s">
        <v>78</v>
      </c>
      <c r="W289">
        <v>1</v>
      </c>
      <c r="X289" s="5" t="e">
        <f>INDEX(name_mapping!B:B,MATCH(C289,name_mapping!A:A,0))</f>
        <v>#N/A</v>
      </c>
      <c r="Y289" s="5" t="str">
        <f t="shared" si="13"/>
        <v>OLIVEP_1_SOLAR2</v>
      </c>
      <c r="Z289" s="5" t="str">
        <f t="shared" si="12"/>
        <v>CAISO_Solar</v>
      </c>
      <c r="AA289" s="5">
        <f t="shared" si="14"/>
        <v>44</v>
      </c>
      <c r="AB289" s="5">
        <f>INDEX(relevant_resources!B:B,MATCH(Z289,relevant_resources!A:A,0))</f>
        <v>1</v>
      </c>
    </row>
    <row r="290" spans="1:28" x14ac:dyDescent="0.75">
      <c r="A290">
        <v>289</v>
      </c>
      <c r="B290" t="s">
        <v>902</v>
      </c>
      <c r="C290" t="s">
        <v>903</v>
      </c>
      <c r="E290" t="s">
        <v>26</v>
      </c>
      <c r="F290" t="s">
        <v>27</v>
      </c>
      <c r="G290" t="s">
        <v>904</v>
      </c>
      <c r="H290" t="s">
        <v>905</v>
      </c>
      <c r="I290" t="s">
        <v>614</v>
      </c>
      <c r="J290" t="s">
        <v>619</v>
      </c>
      <c r="K290" t="s">
        <v>620</v>
      </c>
      <c r="L290" s="2">
        <v>43983</v>
      </c>
      <c r="M290" s="2">
        <v>51287</v>
      </c>
      <c r="N290">
        <v>1</v>
      </c>
      <c r="O290">
        <v>50</v>
      </c>
      <c r="P290">
        <v>119.3</v>
      </c>
      <c r="Q290" s="1">
        <v>0.27</v>
      </c>
      <c r="R290" t="s">
        <v>906</v>
      </c>
      <c r="S290" t="s">
        <v>33</v>
      </c>
      <c r="T290" t="s">
        <v>906</v>
      </c>
      <c r="U290" t="s">
        <v>616</v>
      </c>
      <c r="V290" t="s">
        <v>907</v>
      </c>
      <c r="W290">
        <v>0.84</v>
      </c>
      <c r="X290" s="5" t="e">
        <f>INDEX(name_mapping!B:B,MATCH(C290,name_mapping!A:A,0))</f>
        <v>#N/A</v>
      </c>
      <c r="Y290" s="5" t="str">
        <f t="shared" si="13"/>
        <v>Midway Solar Farm I</v>
      </c>
      <c r="Z290" s="5" t="str">
        <f t="shared" si="12"/>
        <v>IID_Solar</v>
      </c>
      <c r="AA290" s="5">
        <f t="shared" si="14"/>
        <v>119.3</v>
      </c>
      <c r="AB290" s="5">
        <f>INDEX(relevant_resources!B:B,MATCH(Z290,relevant_resources!A:A,0))</f>
        <v>0</v>
      </c>
    </row>
    <row r="291" spans="1:28" x14ac:dyDescent="0.75">
      <c r="A291">
        <v>290</v>
      </c>
      <c r="B291" t="s">
        <v>908</v>
      </c>
      <c r="C291" t="s">
        <v>909</v>
      </c>
      <c r="D291" t="s">
        <v>910</v>
      </c>
      <c r="E291" t="s">
        <v>26</v>
      </c>
      <c r="F291" t="s">
        <v>27</v>
      </c>
      <c r="G291" t="s">
        <v>77</v>
      </c>
      <c r="H291" t="s">
        <v>89</v>
      </c>
      <c r="I291" t="s">
        <v>614</v>
      </c>
      <c r="J291" t="s">
        <v>619</v>
      </c>
      <c r="K291" t="s">
        <v>32</v>
      </c>
      <c r="L291" s="2">
        <v>43468</v>
      </c>
      <c r="M291" s="2">
        <v>48946</v>
      </c>
      <c r="N291">
        <v>1</v>
      </c>
      <c r="O291">
        <v>100</v>
      </c>
      <c r="P291">
        <v>298.10000000000002</v>
      </c>
      <c r="Q291" s="1">
        <v>0.34</v>
      </c>
      <c r="R291" t="s">
        <v>33</v>
      </c>
      <c r="S291" t="s">
        <v>33</v>
      </c>
      <c r="T291" t="s">
        <v>33</v>
      </c>
      <c r="U291" t="s">
        <v>616</v>
      </c>
      <c r="V291" t="s">
        <v>89</v>
      </c>
      <c r="W291">
        <v>1</v>
      </c>
      <c r="X291" s="5" t="e">
        <f>INDEX(name_mapping!B:B,MATCH(C291,name_mapping!A:A,0))</f>
        <v>#N/A</v>
      </c>
      <c r="Y291" s="5" t="str">
        <f t="shared" si="13"/>
        <v>ASTORA_2_SOLAR1</v>
      </c>
      <c r="Z291" s="5" t="str">
        <f t="shared" si="12"/>
        <v>CAISO_Solar</v>
      </c>
      <c r="AA291" s="5">
        <f t="shared" si="14"/>
        <v>298.10000000000002</v>
      </c>
      <c r="AB291" s="5">
        <f>INDEX(relevant_resources!B:B,MATCH(Z291,relevant_resources!A:A,0))</f>
        <v>1</v>
      </c>
    </row>
    <row r="292" spans="1:28" x14ac:dyDescent="0.75">
      <c r="A292">
        <v>291</v>
      </c>
      <c r="B292" t="s">
        <v>911</v>
      </c>
      <c r="C292" t="s">
        <v>912</v>
      </c>
      <c r="E292" t="s">
        <v>26</v>
      </c>
      <c r="F292" t="s">
        <v>27</v>
      </c>
      <c r="G292" t="s">
        <v>28</v>
      </c>
      <c r="H292" t="s">
        <v>638</v>
      </c>
      <c r="I292" t="s">
        <v>614</v>
      </c>
      <c r="J292" t="s">
        <v>619</v>
      </c>
      <c r="K292" t="s">
        <v>620</v>
      </c>
      <c r="L292" s="2">
        <v>43435</v>
      </c>
      <c r="M292" s="2">
        <v>48943</v>
      </c>
      <c r="N292">
        <v>1</v>
      </c>
      <c r="O292">
        <v>150</v>
      </c>
      <c r="P292">
        <v>380.7</v>
      </c>
      <c r="Q292" s="1">
        <v>0.28999999999999998</v>
      </c>
      <c r="R292" t="s">
        <v>33</v>
      </c>
      <c r="S292" t="s">
        <v>33</v>
      </c>
      <c r="T292" t="s">
        <v>33</v>
      </c>
      <c r="U292" t="s">
        <v>616</v>
      </c>
      <c r="V292" t="s">
        <v>62</v>
      </c>
      <c r="W292">
        <v>0.84</v>
      </c>
      <c r="X292" s="5" t="e">
        <f>INDEX(name_mapping!B:B,MATCH(C292,name_mapping!A:A,0))</f>
        <v>#N/A</v>
      </c>
      <c r="Y292" s="5" t="str">
        <f t="shared" si="13"/>
        <v>California Flats Solar Project</v>
      </c>
      <c r="Z292" s="5" t="str">
        <f t="shared" si="12"/>
        <v>CAISO_Solar</v>
      </c>
      <c r="AA292" s="5">
        <f t="shared" si="14"/>
        <v>380.7</v>
      </c>
      <c r="AB292" s="5">
        <f>INDEX(relevant_resources!B:B,MATCH(Z292,relevant_resources!A:A,0))</f>
        <v>1</v>
      </c>
    </row>
    <row r="293" spans="1:28" x14ac:dyDescent="0.75">
      <c r="A293">
        <v>292</v>
      </c>
      <c r="B293" t="s">
        <v>913</v>
      </c>
      <c r="C293" t="s">
        <v>914</v>
      </c>
      <c r="E293" t="s">
        <v>26</v>
      </c>
      <c r="F293" t="s">
        <v>27</v>
      </c>
      <c r="G293" t="s">
        <v>77</v>
      </c>
      <c r="H293" t="s">
        <v>78</v>
      </c>
      <c r="I293" t="s">
        <v>614</v>
      </c>
      <c r="J293" t="s">
        <v>619</v>
      </c>
      <c r="K293" t="s">
        <v>620</v>
      </c>
      <c r="L293" s="2">
        <v>43466</v>
      </c>
      <c r="M293" s="2">
        <v>52596</v>
      </c>
      <c r="N293">
        <v>1</v>
      </c>
      <c r="O293">
        <v>12</v>
      </c>
      <c r="P293">
        <v>28</v>
      </c>
      <c r="Q293" s="1">
        <v>0.27</v>
      </c>
      <c r="R293" t="s">
        <v>33</v>
      </c>
      <c r="S293" t="s">
        <v>33</v>
      </c>
      <c r="T293" t="s">
        <v>33</v>
      </c>
      <c r="U293" t="s">
        <v>616</v>
      </c>
      <c r="V293" t="s">
        <v>78</v>
      </c>
      <c r="W293">
        <v>0.84</v>
      </c>
      <c r="X293" s="5" t="e">
        <f>INDEX(name_mapping!B:B,MATCH(C293,name_mapping!A:A,0))</f>
        <v>#N/A</v>
      </c>
      <c r="Y293" s="5" t="str">
        <f t="shared" si="13"/>
        <v>Blackwell Solar</v>
      </c>
      <c r="Z293" s="5" t="str">
        <f t="shared" si="12"/>
        <v>CAISO_Solar</v>
      </c>
      <c r="AA293" s="5">
        <f t="shared" si="14"/>
        <v>28</v>
      </c>
      <c r="AB293" s="5">
        <f>INDEX(relevant_resources!B:B,MATCH(Z293,relevant_resources!A:A,0))</f>
        <v>1</v>
      </c>
    </row>
    <row r="294" spans="1:28" x14ac:dyDescent="0.75">
      <c r="A294">
        <v>293</v>
      </c>
      <c r="B294" t="s">
        <v>915</v>
      </c>
      <c r="C294" t="s">
        <v>916</v>
      </c>
      <c r="D294" t="s">
        <v>917</v>
      </c>
      <c r="E294" t="s">
        <v>26</v>
      </c>
      <c r="F294" t="s">
        <v>27</v>
      </c>
      <c r="G294" t="s">
        <v>88</v>
      </c>
      <c r="H294" t="s">
        <v>89</v>
      </c>
      <c r="I294" t="s">
        <v>614</v>
      </c>
      <c r="J294" t="s">
        <v>619</v>
      </c>
      <c r="K294" t="s">
        <v>32</v>
      </c>
      <c r="L294" s="2">
        <v>41956</v>
      </c>
      <c r="M294" s="2">
        <v>49348</v>
      </c>
      <c r="N294">
        <v>1</v>
      </c>
      <c r="O294">
        <v>20</v>
      </c>
      <c r="P294">
        <v>53</v>
      </c>
      <c r="Q294" s="1">
        <v>0.3</v>
      </c>
      <c r="R294" t="s">
        <v>33</v>
      </c>
      <c r="S294" t="s">
        <v>33</v>
      </c>
      <c r="T294" t="s">
        <v>33</v>
      </c>
      <c r="U294" t="s">
        <v>616</v>
      </c>
      <c r="V294" t="s">
        <v>89</v>
      </c>
      <c r="W294">
        <v>1</v>
      </c>
      <c r="X294" s="5" t="e">
        <f>INDEX(name_mapping!B:B,MATCH(C294,name_mapping!A:A,0))</f>
        <v>#N/A</v>
      </c>
      <c r="Y294" s="5" t="str">
        <f t="shared" si="13"/>
        <v>ACACIA_6_SOLAR</v>
      </c>
      <c r="Z294" s="5" t="str">
        <f t="shared" si="12"/>
        <v>CAISO_Solar</v>
      </c>
      <c r="AA294" s="5">
        <f t="shared" si="14"/>
        <v>53</v>
      </c>
      <c r="AB294" s="5">
        <f>INDEX(relevant_resources!B:B,MATCH(Z294,relevant_resources!A:A,0))</f>
        <v>1</v>
      </c>
    </row>
    <row r="295" spans="1:28" x14ac:dyDescent="0.75">
      <c r="A295">
        <v>294</v>
      </c>
      <c r="B295" t="s">
        <v>918</v>
      </c>
      <c r="C295" t="s">
        <v>919</v>
      </c>
      <c r="D295" t="s">
        <v>920</v>
      </c>
      <c r="E295" t="s">
        <v>26</v>
      </c>
      <c r="F295" t="s">
        <v>27</v>
      </c>
      <c r="G295" t="s">
        <v>88</v>
      </c>
      <c r="H295" t="s">
        <v>89</v>
      </c>
      <c r="I295" t="s">
        <v>614</v>
      </c>
      <c r="J295" t="s">
        <v>619</v>
      </c>
      <c r="K295" t="s">
        <v>32</v>
      </c>
      <c r="L295" s="2">
        <v>41957</v>
      </c>
      <c r="M295" s="2">
        <v>49356</v>
      </c>
      <c r="N295">
        <v>1</v>
      </c>
      <c r="O295">
        <v>20</v>
      </c>
      <c r="P295">
        <v>47.7</v>
      </c>
      <c r="Q295" s="1">
        <v>0.27</v>
      </c>
      <c r="R295" t="s">
        <v>33</v>
      </c>
      <c r="S295" t="s">
        <v>33</v>
      </c>
      <c r="T295" t="s">
        <v>33</v>
      </c>
      <c r="U295" t="s">
        <v>616</v>
      </c>
      <c r="V295" t="s">
        <v>89</v>
      </c>
      <c r="W295">
        <v>1</v>
      </c>
      <c r="X295" s="5" t="e">
        <f>INDEX(name_mapping!B:B,MATCH(C295,name_mapping!A:A,0))</f>
        <v>#N/A</v>
      </c>
      <c r="Y295" s="5" t="str">
        <f t="shared" si="13"/>
        <v>PLAINV_6_BSOLAR</v>
      </c>
      <c r="Z295" s="5" t="str">
        <f t="shared" si="12"/>
        <v>CAISO_Solar</v>
      </c>
      <c r="AA295" s="5">
        <f t="shared" si="14"/>
        <v>47.7</v>
      </c>
      <c r="AB295" s="5">
        <f>INDEX(relevant_resources!B:B,MATCH(Z295,relevant_resources!A:A,0))</f>
        <v>1</v>
      </c>
    </row>
    <row r="296" spans="1:28" x14ac:dyDescent="0.75">
      <c r="A296">
        <v>295</v>
      </c>
      <c r="B296" t="s">
        <v>921</v>
      </c>
      <c r="C296" t="s">
        <v>922</v>
      </c>
      <c r="D296" t="s">
        <v>923</v>
      </c>
      <c r="E296" t="s">
        <v>26</v>
      </c>
      <c r="F296" t="s">
        <v>27</v>
      </c>
      <c r="G296" t="s">
        <v>624</v>
      </c>
      <c r="H296" t="s">
        <v>78</v>
      </c>
      <c r="I296" t="s">
        <v>614</v>
      </c>
      <c r="J296" t="s">
        <v>619</v>
      </c>
      <c r="K296" t="s">
        <v>32</v>
      </c>
      <c r="L296" s="2">
        <v>42002</v>
      </c>
      <c r="M296" s="2">
        <v>49358</v>
      </c>
      <c r="N296">
        <v>1</v>
      </c>
      <c r="O296">
        <v>20</v>
      </c>
      <c r="P296">
        <v>48</v>
      </c>
      <c r="Q296" s="1">
        <v>0.27</v>
      </c>
      <c r="R296" t="s">
        <v>33</v>
      </c>
      <c r="S296" t="s">
        <v>33</v>
      </c>
      <c r="T296" t="s">
        <v>33</v>
      </c>
      <c r="U296" t="s">
        <v>616</v>
      </c>
      <c r="V296" t="s">
        <v>78</v>
      </c>
      <c r="W296">
        <v>1</v>
      </c>
      <c r="X296" s="5" t="e">
        <f>INDEX(name_mapping!B:B,MATCH(C296,name_mapping!A:A,0))</f>
        <v>#N/A</v>
      </c>
      <c r="Y296" s="5" t="str">
        <f t="shared" si="13"/>
        <v>KNTSTH_6_SOLAR</v>
      </c>
      <c r="Z296" s="5" t="str">
        <f t="shared" si="12"/>
        <v>CAISO_Solar</v>
      </c>
      <c r="AA296" s="5">
        <f t="shared" si="14"/>
        <v>48</v>
      </c>
      <c r="AB296" s="5">
        <f>INDEX(relevant_resources!B:B,MATCH(Z296,relevant_resources!A:A,0))</f>
        <v>1</v>
      </c>
    </row>
    <row r="297" spans="1:28" x14ac:dyDescent="0.75">
      <c r="A297">
        <v>296</v>
      </c>
      <c r="B297" t="s">
        <v>924</v>
      </c>
      <c r="C297" t="s">
        <v>925</v>
      </c>
      <c r="D297" t="s">
        <v>926</v>
      </c>
      <c r="E297" t="s">
        <v>26</v>
      </c>
      <c r="F297" t="s">
        <v>27</v>
      </c>
      <c r="G297" t="s">
        <v>77</v>
      </c>
      <c r="H297" t="s">
        <v>78</v>
      </c>
      <c r="I297" t="s">
        <v>614</v>
      </c>
      <c r="J297" t="s">
        <v>619</v>
      </c>
      <c r="K297" t="s">
        <v>32</v>
      </c>
      <c r="L297" s="2">
        <v>42108</v>
      </c>
      <c r="M297" s="2">
        <v>49443</v>
      </c>
      <c r="N297">
        <v>1</v>
      </c>
      <c r="O297">
        <v>20</v>
      </c>
      <c r="P297">
        <v>47</v>
      </c>
      <c r="Q297" s="1">
        <v>0.27</v>
      </c>
      <c r="R297" t="s">
        <v>33</v>
      </c>
      <c r="S297" t="s">
        <v>33</v>
      </c>
      <c r="T297" t="s">
        <v>33</v>
      </c>
      <c r="U297" t="s">
        <v>616</v>
      </c>
      <c r="V297" t="s">
        <v>78</v>
      </c>
      <c r="W297">
        <v>1</v>
      </c>
      <c r="X297" s="5" t="e">
        <f>INDEX(name_mapping!B:B,MATCH(C297,name_mapping!A:A,0))</f>
        <v>#N/A</v>
      </c>
      <c r="Y297" s="5" t="str">
        <f t="shared" si="13"/>
        <v>SKERN_6_SOLAR1</v>
      </c>
      <c r="Z297" s="5" t="str">
        <f t="shared" si="12"/>
        <v>CAISO_Solar</v>
      </c>
      <c r="AA297" s="5">
        <f t="shared" si="14"/>
        <v>47</v>
      </c>
      <c r="AB297" s="5">
        <f>INDEX(relevant_resources!B:B,MATCH(Z297,relevant_resources!A:A,0))</f>
        <v>1</v>
      </c>
    </row>
    <row r="298" spans="1:28" x14ac:dyDescent="0.75">
      <c r="A298">
        <v>297</v>
      </c>
      <c r="B298" s="4" t="s">
        <v>927</v>
      </c>
      <c r="C298" t="s">
        <v>928</v>
      </c>
      <c r="D298" t="s">
        <v>929</v>
      </c>
      <c r="E298" t="s">
        <v>26</v>
      </c>
      <c r="F298" t="s">
        <v>27</v>
      </c>
      <c r="G298" t="s">
        <v>711</v>
      </c>
      <c r="H298" t="s">
        <v>930</v>
      </c>
      <c r="I298" t="s">
        <v>614</v>
      </c>
      <c r="J298" t="s">
        <v>619</v>
      </c>
      <c r="K298" t="s">
        <v>32</v>
      </c>
      <c r="L298" s="2">
        <v>42144</v>
      </c>
      <c r="M298" s="2">
        <v>49489</v>
      </c>
      <c r="N298">
        <v>1</v>
      </c>
      <c r="O298">
        <v>20</v>
      </c>
      <c r="P298">
        <v>49.8</v>
      </c>
      <c r="Q298" s="1">
        <v>0.28000000000000003</v>
      </c>
      <c r="R298" t="s">
        <v>33</v>
      </c>
      <c r="S298" t="s">
        <v>33</v>
      </c>
      <c r="T298" t="s">
        <v>33</v>
      </c>
      <c r="U298" t="s">
        <v>616</v>
      </c>
      <c r="V298" t="s">
        <v>286</v>
      </c>
      <c r="W298">
        <v>1</v>
      </c>
      <c r="X298" s="5" t="e">
        <f>INDEX(name_mapping!B:B,MATCH(C298,name_mapping!A:A,0))</f>
        <v>#N/A</v>
      </c>
      <c r="Y298" s="5" t="str">
        <f t="shared" si="13"/>
        <v>VICTOR_1_SOLAR2</v>
      </c>
      <c r="Z298" s="5" t="str">
        <f t="shared" si="12"/>
        <v>CAISO_Solar</v>
      </c>
      <c r="AA298" s="5">
        <f t="shared" si="14"/>
        <v>49.8</v>
      </c>
      <c r="AB298" s="5">
        <f>INDEX(relevant_resources!B:B,MATCH(Z298,relevant_resources!A:A,0))</f>
        <v>1</v>
      </c>
    </row>
    <row r="299" spans="1:28" x14ac:dyDescent="0.75">
      <c r="A299">
        <v>298</v>
      </c>
      <c r="B299" t="s">
        <v>931</v>
      </c>
      <c r="C299" t="s">
        <v>932</v>
      </c>
      <c r="D299" t="s">
        <v>933</v>
      </c>
      <c r="E299" t="s">
        <v>26</v>
      </c>
      <c r="F299" t="s">
        <v>27</v>
      </c>
      <c r="G299" t="s">
        <v>624</v>
      </c>
      <c r="H299" t="s">
        <v>78</v>
      </c>
      <c r="I299" t="s">
        <v>614</v>
      </c>
      <c r="J299" t="s">
        <v>619</v>
      </c>
      <c r="K299" t="s">
        <v>32</v>
      </c>
      <c r="L299" s="2">
        <v>42024</v>
      </c>
      <c r="M299" s="2">
        <v>49387</v>
      </c>
      <c r="N299">
        <v>1</v>
      </c>
      <c r="O299">
        <v>19.8</v>
      </c>
      <c r="P299">
        <v>49.7</v>
      </c>
      <c r="Q299" s="1">
        <v>0.28999999999999998</v>
      </c>
      <c r="R299" t="s">
        <v>33</v>
      </c>
      <c r="S299" t="s">
        <v>33</v>
      </c>
      <c r="T299" t="s">
        <v>33</v>
      </c>
      <c r="U299" t="s">
        <v>616</v>
      </c>
      <c r="V299" t="s">
        <v>78</v>
      </c>
      <c r="W299">
        <v>1</v>
      </c>
      <c r="X299" s="5" t="e">
        <f>INDEX(name_mapping!B:B,MATCH(C299,name_mapping!A:A,0))</f>
        <v>#N/A</v>
      </c>
      <c r="Y299" s="5" t="str">
        <f t="shared" si="13"/>
        <v>CORCAN_1_SOLAR1</v>
      </c>
      <c r="Z299" s="5" t="str">
        <f t="shared" si="12"/>
        <v>CAISO_Solar</v>
      </c>
      <c r="AA299" s="5">
        <f t="shared" si="14"/>
        <v>49.7</v>
      </c>
      <c r="AB299" s="5">
        <f>INDEX(relevant_resources!B:B,MATCH(Z299,relevant_resources!A:A,0))</f>
        <v>1</v>
      </c>
    </row>
    <row r="300" spans="1:28" x14ac:dyDescent="0.75">
      <c r="A300">
        <v>299</v>
      </c>
      <c r="B300" t="s">
        <v>934</v>
      </c>
      <c r="C300" t="s">
        <v>935</v>
      </c>
      <c r="D300" t="s">
        <v>936</v>
      </c>
      <c r="E300" t="s">
        <v>26</v>
      </c>
      <c r="F300" t="s">
        <v>27</v>
      </c>
      <c r="G300" t="s">
        <v>767</v>
      </c>
      <c r="H300" t="s">
        <v>56</v>
      </c>
      <c r="I300" t="s">
        <v>614</v>
      </c>
      <c r="J300" t="s">
        <v>619</v>
      </c>
      <c r="K300" t="s">
        <v>32</v>
      </c>
      <c r="L300" s="2">
        <v>42298</v>
      </c>
      <c r="M300" s="2">
        <v>49656</v>
      </c>
      <c r="N300">
        <v>1</v>
      </c>
      <c r="O300">
        <v>19</v>
      </c>
      <c r="P300">
        <v>40.6</v>
      </c>
      <c r="Q300" s="1">
        <v>0.24</v>
      </c>
      <c r="R300" t="s">
        <v>33</v>
      </c>
      <c r="S300" t="s">
        <v>33</v>
      </c>
      <c r="T300" t="s">
        <v>33</v>
      </c>
      <c r="U300" t="s">
        <v>616</v>
      </c>
      <c r="V300" t="s">
        <v>56</v>
      </c>
      <c r="W300">
        <v>1</v>
      </c>
      <c r="X300" s="5" t="e">
        <f>INDEX(name_mapping!B:B,MATCH(C300,name_mapping!A:A,0))</f>
        <v>#N/A</v>
      </c>
      <c r="Y300" s="5" t="str">
        <f t="shared" si="13"/>
        <v>CUMBIA_1_SOLAR</v>
      </c>
      <c r="Z300" s="5" t="str">
        <f t="shared" si="12"/>
        <v>CAISO_Solar</v>
      </c>
      <c r="AA300" s="5">
        <f t="shared" si="14"/>
        <v>40.6</v>
      </c>
      <c r="AB300" s="5">
        <f>INDEX(relevant_resources!B:B,MATCH(Z300,relevant_resources!A:A,0))</f>
        <v>1</v>
      </c>
    </row>
    <row r="301" spans="1:28" x14ac:dyDescent="0.75">
      <c r="A301">
        <v>300</v>
      </c>
      <c r="B301" t="s">
        <v>937</v>
      </c>
      <c r="C301" t="s">
        <v>938</v>
      </c>
      <c r="D301" t="s">
        <v>939</v>
      </c>
      <c r="E301" t="s">
        <v>26</v>
      </c>
      <c r="F301" t="s">
        <v>27</v>
      </c>
      <c r="G301" t="s">
        <v>77</v>
      </c>
      <c r="H301" t="s">
        <v>78</v>
      </c>
      <c r="I301" t="s">
        <v>614</v>
      </c>
      <c r="J301" t="s">
        <v>619</v>
      </c>
      <c r="K301" t="s">
        <v>32</v>
      </c>
      <c r="L301" s="2">
        <v>42158</v>
      </c>
      <c r="M301" s="2">
        <v>49505</v>
      </c>
      <c r="N301">
        <v>1</v>
      </c>
      <c r="O301">
        <v>20</v>
      </c>
      <c r="P301">
        <v>52.6</v>
      </c>
      <c r="Q301" s="1">
        <v>0.3</v>
      </c>
      <c r="R301" t="s">
        <v>33</v>
      </c>
      <c r="S301" t="s">
        <v>33</v>
      </c>
      <c r="T301" t="s">
        <v>33</v>
      </c>
      <c r="U301" t="s">
        <v>616</v>
      </c>
      <c r="V301" t="s">
        <v>78</v>
      </c>
      <c r="W301">
        <v>1</v>
      </c>
      <c r="X301" s="5" t="e">
        <f>INDEX(name_mapping!B:B,MATCH(C301,name_mapping!A:A,0))</f>
        <v>#N/A</v>
      </c>
      <c r="Y301" s="5" t="str">
        <f t="shared" si="13"/>
        <v>7STDRD_1_SOLAR1</v>
      </c>
      <c r="Z301" s="5" t="str">
        <f t="shared" si="12"/>
        <v>CAISO_Solar</v>
      </c>
      <c r="AA301" s="5">
        <f t="shared" si="14"/>
        <v>52.6</v>
      </c>
      <c r="AB301" s="5">
        <f>INDEX(relevant_resources!B:B,MATCH(Z301,relevant_resources!A:A,0))</f>
        <v>1</v>
      </c>
    </row>
    <row r="302" spans="1:28" x14ac:dyDescent="0.75">
      <c r="A302">
        <v>301</v>
      </c>
      <c r="B302" t="s">
        <v>940</v>
      </c>
      <c r="C302" t="s">
        <v>941</v>
      </c>
      <c r="D302" t="s">
        <v>942</v>
      </c>
      <c r="E302" t="s">
        <v>26</v>
      </c>
      <c r="F302" t="s">
        <v>27</v>
      </c>
      <c r="G302" t="s">
        <v>77</v>
      </c>
      <c r="H302" t="s">
        <v>78</v>
      </c>
      <c r="I302" t="s">
        <v>614</v>
      </c>
      <c r="J302" t="s">
        <v>619</v>
      </c>
      <c r="K302" t="s">
        <v>32</v>
      </c>
      <c r="L302" s="2">
        <v>42340</v>
      </c>
      <c r="M302" s="2">
        <v>49734</v>
      </c>
      <c r="N302">
        <v>1</v>
      </c>
      <c r="O302">
        <v>15</v>
      </c>
      <c r="P302">
        <v>32.6</v>
      </c>
      <c r="Q302" s="1">
        <v>0.25</v>
      </c>
      <c r="R302" t="s">
        <v>33</v>
      </c>
      <c r="S302" t="s">
        <v>33</v>
      </c>
      <c r="T302" t="s">
        <v>33</v>
      </c>
      <c r="U302" t="s">
        <v>616</v>
      </c>
      <c r="V302" t="s">
        <v>78</v>
      </c>
      <c r="W302">
        <v>1</v>
      </c>
      <c r="X302" s="5" t="e">
        <f>INDEX(name_mapping!B:B,MATCH(C302,name_mapping!A:A,0))</f>
        <v>#N/A</v>
      </c>
      <c r="Y302" s="5" t="str">
        <f t="shared" si="13"/>
        <v>MRLSDS_6_SOLAR1</v>
      </c>
      <c r="Z302" s="5" t="str">
        <f t="shared" si="12"/>
        <v>CAISO_Solar</v>
      </c>
      <c r="AA302" s="5">
        <f t="shared" si="14"/>
        <v>32.6</v>
      </c>
      <c r="AB302" s="5">
        <f>INDEX(relevant_resources!B:B,MATCH(Z302,relevant_resources!A:A,0))</f>
        <v>1</v>
      </c>
    </row>
    <row r="303" spans="1:28" x14ac:dyDescent="0.75">
      <c r="A303">
        <v>302</v>
      </c>
      <c r="B303" t="s">
        <v>943</v>
      </c>
      <c r="C303" t="s">
        <v>944</v>
      </c>
      <c r="D303" t="s">
        <v>945</v>
      </c>
      <c r="E303" t="s">
        <v>26</v>
      </c>
      <c r="F303" t="s">
        <v>27</v>
      </c>
      <c r="G303" t="s">
        <v>77</v>
      </c>
      <c r="H303" t="s">
        <v>78</v>
      </c>
      <c r="I303" t="s">
        <v>614</v>
      </c>
      <c r="J303" t="s">
        <v>619</v>
      </c>
      <c r="K303" t="s">
        <v>32</v>
      </c>
      <c r="L303" s="2">
        <v>42003</v>
      </c>
      <c r="M303" s="2">
        <v>49348</v>
      </c>
      <c r="N303">
        <v>1</v>
      </c>
      <c r="O303">
        <v>20</v>
      </c>
      <c r="P303">
        <v>51.9</v>
      </c>
      <c r="Q303" s="1">
        <v>0.3</v>
      </c>
      <c r="R303" t="s">
        <v>33</v>
      </c>
      <c r="S303" t="s">
        <v>33</v>
      </c>
      <c r="T303" t="s">
        <v>33</v>
      </c>
      <c r="U303" t="s">
        <v>616</v>
      </c>
      <c r="V303" t="s">
        <v>78</v>
      </c>
      <c r="W303">
        <v>1</v>
      </c>
      <c r="X303" s="5" t="e">
        <f>INDEX(name_mapping!B:B,MATCH(C303,name_mapping!A:A,0))</f>
        <v>#N/A</v>
      </c>
      <c r="Y303" s="5" t="str">
        <f t="shared" si="13"/>
        <v>OLDRV1_6_SOLAR</v>
      </c>
      <c r="Z303" s="5" t="str">
        <f t="shared" si="12"/>
        <v>CAISO_Solar</v>
      </c>
      <c r="AA303" s="5">
        <f t="shared" si="14"/>
        <v>51.9</v>
      </c>
      <c r="AB303" s="5">
        <f>INDEX(relevant_resources!B:B,MATCH(Z303,relevant_resources!A:A,0))</f>
        <v>1</v>
      </c>
    </row>
    <row r="304" spans="1:28" x14ac:dyDescent="0.75">
      <c r="A304">
        <v>303</v>
      </c>
      <c r="B304" t="s">
        <v>946</v>
      </c>
      <c r="C304" t="s">
        <v>947</v>
      </c>
      <c r="D304" t="s">
        <v>948</v>
      </c>
      <c r="E304" t="s">
        <v>26</v>
      </c>
      <c r="F304" t="s">
        <v>27</v>
      </c>
      <c r="G304" t="s">
        <v>135</v>
      </c>
      <c r="H304" t="s">
        <v>56</v>
      </c>
      <c r="I304" t="s">
        <v>614</v>
      </c>
      <c r="J304" t="s">
        <v>619</v>
      </c>
      <c r="K304" t="s">
        <v>32</v>
      </c>
      <c r="L304" s="2">
        <v>41456</v>
      </c>
      <c r="M304" s="2">
        <v>48760</v>
      </c>
      <c r="N304">
        <v>1</v>
      </c>
      <c r="O304">
        <v>1</v>
      </c>
      <c r="P304">
        <v>1.4</v>
      </c>
      <c r="Q304" s="1">
        <v>0.16</v>
      </c>
      <c r="R304" t="s">
        <v>33</v>
      </c>
      <c r="S304" t="s">
        <v>33</v>
      </c>
      <c r="T304" t="s">
        <v>33</v>
      </c>
      <c r="U304" t="s">
        <v>616</v>
      </c>
      <c r="V304" t="s">
        <v>56</v>
      </c>
      <c r="W304">
        <v>1</v>
      </c>
      <c r="X304" s="5" t="e">
        <f>INDEX(name_mapping!B:B,MATCH(C304,name_mapping!A:A,0))</f>
        <v>#N/A</v>
      </c>
      <c r="Y304" s="5" t="str">
        <f t="shared" si="13"/>
        <v>DAVIS_1_SOLAR1</v>
      </c>
      <c r="Z304" s="5" t="str">
        <f t="shared" si="12"/>
        <v>CAISO_Solar</v>
      </c>
      <c r="AA304" s="5">
        <f t="shared" si="14"/>
        <v>1.4</v>
      </c>
      <c r="AB304" s="5">
        <f>INDEX(relevant_resources!B:B,MATCH(Z304,relevant_resources!A:A,0))</f>
        <v>1</v>
      </c>
    </row>
    <row r="305" spans="1:28" x14ac:dyDescent="0.75">
      <c r="A305">
        <v>304</v>
      </c>
      <c r="B305" t="s">
        <v>949</v>
      </c>
      <c r="C305" t="s">
        <v>950</v>
      </c>
      <c r="D305" t="s">
        <v>951</v>
      </c>
      <c r="E305" t="s">
        <v>26</v>
      </c>
      <c r="F305" t="s">
        <v>27</v>
      </c>
      <c r="G305" t="s">
        <v>135</v>
      </c>
      <c r="H305" t="s">
        <v>56</v>
      </c>
      <c r="I305" t="s">
        <v>614</v>
      </c>
      <c r="J305" t="s">
        <v>619</v>
      </c>
      <c r="K305" t="s">
        <v>32</v>
      </c>
      <c r="L305" s="2">
        <v>41491</v>
      </c>
      <c r="M305" s="2">
        <v>48795</v>
      </c>
      <c r="N305">
        <v>1</v>
      </c>
      <c r="O305">
        <v>1</v>
      </c>
      <c r="P305">
        <v>1.4</v>
      </c>
      <c r="Q305" s="1">
        <v>0.16</v>
      </c>
      <c r="R305" t="s">
        <v>33</v>
      </c>
      <c r="S305" t="s">
        <v>33</v>
      </c>
      <c r="T305" t="s">
        <v>33</v>
      </c>
      <c r="U305" t="s">
        <v>616</v>
      </c>
      <c r="V305" t="s">
        <v>56</v>
      </c>
      <c r="W305">
        <v>1</v>
      </c>
      <c r="X305" s="5" t="e">
        <f>INDEX(name_mapping!B:B,MATCH(C305,name_mapping!A:A,0))</f>
        <v>#N/A</v>
      </c>
      <c r="Y305" s="5" t="str">
        <f t="shared" si="13"/>
        <v>DAVIS_1_SOLAR2</v>
      </c>
      <c r="Z305" s="5" t="str">
        <f t="shared" si="12"/>
        <v>CAISO_Solar</v>
      </c>
      <c r="AA305" s="5">
        <f t="shared" si="14"/>
        <v>1.4</v>
      </c>
      <c r="AB305" s="5">
        <f>INDEX(relevant_resources!B:B,MATCH(Z305,relevant_resources!A:A,0))</f>
        <v>1</v>
      </c>
    </row>
    <row r="306" spans="1:28" x14ac:dyDescent="0.75">
      <c r="A306">
        <v>305</v>
      </c>
      <c r="B306" t="s">
        <v>952</v>
      </c>
      <c r="C306" t="s">
        <v>953</v>
      </c>
      <c r="D306" t="s">
        <v>954</v>
      </c>
      <c r="E306" t="s">
        <v>26</v>
      </c>
      <c r="F306" t="s">
        <v>27</v>
      </c>
      <c r="G306" t="s">
        <v>809</v>
      </c>
      <c r="H306" t="s">
        <v>810</v>
      </c>
      <c r="I306" t="s">
        <v>614</v>
      </c>
      <c r="J306" t="s">
        <v>619</v>
      </c>
      <c r="K306" t="s">
        <v>32</v>
      </c>
      <c r="L306" s="2">
        <v>42111</v>
      </c>
      <c r="M306" s="2">
        <v>49415</v>
      </c>
      <c r="N306">
        <v>1</v>
      </c>
      <c r="O306">
        <v>1.5</v>
      </c>
      <c r="P306">
        <v>2.1</v>
      </c>
      <c r="Q306" s="1">
        <v>0.16</v>
      </c>
      <c r="R306" t="s">
        <v>33</v>
      </c>
      <c r="S306" t="s">
        <v>33</v>
      </c>
      <c r="T306" t="s">
        <v>33</v>
      </c>
      <c r="U306" t="s">
        <v>616</v>
      </c>
      <c r="V306" t="s">
        <v>35</v>
      </c>
      <c r="W306">
        <v>1</v>
      </c>
      <c r="X306" s="5" t="e">
        <f>INDEX(name_mapping!B:B,MATCH(C306,name_mapping!A:A,0))</f>
        <v>#N/A</v>
      </c>
      <c r="Y306" s="5" t="str">
        <f t="shared" si="13"/>
        <v>HOLSTR_1_SOLAR2</v>
      </c>
      <c r="Z306" s="5" t="str">
        <f t="shared" si="12"/>
        <v>CAISO_Solar</v>
      </c>
      <c r="AA306" s="5">
        <f t="shared" si="14"/>
        <v>2.1</v>
      </c>
      <c r="AB306" s="5">
        <f>INDEX(relevant_resources!B:B,MATCH(Z306,relevant_resources!A:A,0))</f>
        <v>1</v>
      </c>
    </row>
    <row r="307" spans="1:28" x14ac:dyDescent="0.75">
      <c r="A307">
        <v>306</v>
      </c>
      <c r="B307" t="s">
        <v>955</v>
      </c>
      <c r="C307" t="s">
        <v>956</v>
      </c>
      <c r="D307" t="s">
        <v>957</v>
      </c>
      <c r="E307" t="s">
        <v>26</v>
      </c>
      <c r="F307" t="s">
        <v>27</v>
      </c>
      <c r="G307" t="s">
        <v>173</v>
      </c>
      <c r="H307" t="s">
        <v>174</v>
      </c>
      <c r="I307" t="s">
        <v>614</v>
      </c>
      <c r="J307" t="s">
        <v>619</v>
      </c>
      <c r="K307" t="s">
        <v>32</v>
      </c>
      <c r="L307" s="2">
        <v>42136</v>
      </c>
      <c r="M307" s="2">
        <v>49440</v>
      </c>
      <c r="N307">
        <v>1</v>
      </c>
      <c r="O307">
        <v>1.5</v>
      </c>
      <c r="P307">
        <v>2.1</v>
      </c>
      <c r="Q307" s="1">
        <v>0.16</v>
      </c>
      <c r="R307" t="s">
        <v>33</v>
      </c>
      <c r="S307" t="s">
        <v>33</v>
      </c>
      <c r="T307" t="s">
        <v>33</v>
      </c>
      <c r="U307" t="s">
        <v>616</v>
      </c>
      <c r="V307" t="s">
        <v>175</v>
      </c>
      <c r="W307">
        <v>1</v>
      </c>
      <c r="X307" s="5" t="e">
        <f>INDEX(name_mapping!B:B,MATCH(C307,name_mapping!A:A,0))</f>
        <v>#N/A</v>
      </c>
      <c r="Y307" s="5" t="str">
        <f t="shared" si="13"/>
        <v>MERCED_1_SOLAR2</v>
      </c>
      <c r="Z307" s="5" t="str">
        <f t="shared" si="12"/>
        <v>CAISO_Solar</v>
      </c>
      <c r="AA307" s="5">
        <f t="shared" si="14"/>
        <v>2.1</v>
      </c>
      <c r="AB307" s="5">
        <f>INDEX(relevant_resources!B:B,MATCH(Z307,relevant_resources!A:A,0))</f>
        <v>1</v>
      </c>
    </row>
    <row r="308" spans="1:28" x14ac:dyDescent="0.75">
      <c r="A308">
        <v>307</v>
      </c>
      <c r="B308" t="s">
        <v>958</v>
      </c>
      <c r="C308" t="s">
        <v>959</v>
      </c>
      <c r="D308" t="s">
        <v>960</v>
      </c>
      <c r="E308" t="s">
        <v>26</v>
      </c>
      <c r="F308" t="s">
        <v>27</v>
      </c>
      <c r="G308" t="s">
        <v>173</v>
      </c>
      <c r="H308" t="s">
        <v>174</v>
      </c>
      <c r="I308" t="s">
        <v>614</v>
      </c>
      <c r="J308" t="s">
        <v>619</v>
      </c>
      <c r="K308" t="s">
        <v>32</v>
      </c>
      <c r="L308" s="2">
        <v>42147</v>
      </c>
      <c r="M308" s="2">
        <v>49451</v>
      </c>
      <c r="N308">
        <v>1</v>
      </c>
      <c r="O308">
        <v>1.5</v>
      </c>
      <c r="P308">
        <v>2.1</v>
      </c>
      <c r="Q308" s="1">
        <v>0.16</v>
      </c>
      <c r="R308" t="s">
        <v>33</v>
      </c>
      <c r="S308" t="s">
        <v>33</v>
      </c>
      <c r="T308" t="s">
        <v>33</v>
      </c>
      <c r="U308" t="s">
        <v>616</v>
      </c>
      <c r="V308" t="s">
        <v>175</v>
      </c>
      <c r="W308">
        <v>1</v>
      </c>
      <c r="X308" s="5" t="e">
        <f>INDEX(name_mapping!B:B,MATCH(C308,name_mapping!A:A,0))</f>
        <v>#N/A</v>
      </c>
      <c r="Y308" s="5" t="str">
        <f t="shared" si="13"/>
        <v>MERCED_1_SOLAR1</v>
      </c>
      <c r="Z308" s="5" t="str">
        <f t="shared" si="12"/>
        <v>CAISO_Solar</v>
      </c>
      <c r="AA308" s="5">
        <f t="shared" si="14"/>
        <v>2.1</v>
      </c>
      <c r="AB308" s="5">
        <f>INDEX(relevant_resources!B:B,MATCH(Z308,relevant_resources!A:A,0))</f>
        <v>1</v>
      </c>
    </row>
    <row r="309" spans="1:28" x14ac:dyDescent="0.75">
      <c r="A309">
        <v>308</v>
      </c>
      <c r="B309" t="s">
        <v>961</v>
      </c>
      <c r="C309" t="s">
        <v>962</v>
      </c>
      <c r="E309" t="s">
        <v>26</v>
      </c>
      <c r="F309" t="s">
        <v>27</v>
      </c>
      <c r="G309" t="s">
        <v>359</v>
      </c>
      <c r="H309" t="s">
        <v>78</v>
      </c>
      <c r="I309" t="s">
        <v>614</v>
      </c>
      <c r="J309" t="s">
        <v>619</v>
      </c>
      <c r="K309" t="s">
        <v>32</v>
      </c>
      <c r="L309" s="2">
        <v>42018</v>
      </c>
      <c r="M309" s="2">
        <v>49322</v>
      </c>
      <c r="N309">
        <v>1</v>
      </c>
      <c r="O309">
        <v>0.8</v>
      </c>
      <c r="P309">
        <v>1.1000000000000001</v>
      </c>
      <c r="Q309" s="1">
        <v>0.17</v>
      </c>
      <c r="R309" t="s">
        <v>33</v>
      </c>
      <c r="S309" t="s">
        <v>33</v>
      </c>
      <c r="T309" t="s">
        <v>33</v>
      </c>
      <c r="U309" t="s">
        <v>616</v>
      </c>
      <c r="V309" t="s">
        <v>78</v>
      </c>
      <c r="W309">
        <v>1</v>
      </c>
      <c r="X309" s="5" t="e">
        <f>INDEX(name_mapping!B:B,MATCH(C309,name_mapping!A:A,0))</f>
        <v>#N/A</v>
      </c>
      <c r="Y309" s="5" t="str">
        <f t="shared" si="13"/>
        <v>APEX 646-460</v>
      </c>
      <c r="Z309" s="5" t="str">
        <f t="shared" si="12"/>
        <v>CAISO_Solar</v>
      </c>
      <c r="AA309" s="5">
        <f t="shared" si="14"/>
        <v>1.1000000000000001</v>
      </c>
      <c r="AB309" s="5">
        <f>INDEX(relevant_resources!B:B,MATCH(Z309,relevant_resources!A:A,0))</f>
        <v>1</v>
      </c>
    </row>
    <row r="310" spans="1:28" x14ac:dyDescent="0.75">
      <c r="A310">
        <v>309</v>
      </c>
      <c r="B310" t="s">
        <v>963</v>
      </c>
      <c r="C310" t="s">
        <v>964</v>
      </c>
      <c r="D310" t="s">
        <v>965</v>
      </c>
      <c r="E310" t="s">
        <v>26</v>
      </c>
      <c r="F310" t="s">
        <v>27</v>
      </c>
      <c r="G310" t="s">
        <v>128</v>
      </c>
      <c r="H310" t="s">
        <v>78</v>
      </c>
      <c r="I310" t="s">
        <v>614</v>
      </c>
      <c r="J310" t="s">
        <v>619</v>
      </c>
      <c r="K310" t="s">
        <v>32</v>
      </c>
      <c r="L310" s="2">
        <v>42297</v>
      </c>
      <c r="M310" s="2">
        <v>49601</v>
      </c>
      <c r="N310">
        <v>1</v>
      </c>
      <c r="O310">
        <v>1.5</v>
      </c>
      <c r="P310">
        <v>2.1</v>
      </c>
      <c r="Q310" s="1">
        <v>0.16</v>
      </c>
      <c r="R310" t="s">
        <v>33</v>
      </c>
      <c r="S310" t="s">
        <v>33</v>
      </c>
      <c r="T310" t="s">
        <v>33</v>
      </c>
      <c r="U310" t="s">
        <v>616</v>
      </c>
      <c r="V310" t="s">
        <v>78</v>
      </c>
      <c r="W310">
        <v>1</v>
      </c>
      <c r="X310" s="5" t="e">
        <f>INDEX(name_mapping!B:B,MATCH(C310,name_mapping!A:A,0))</f>
        <v>#N/A</v>
      </c>
      <c r="Y310" s="5" t="str">
        <f t="shared" si="13"/>
        <v>KERMAN_6_SOLAR1</v>
      </c>
      <c r="Z310" s="5" t="str">
        <f t="shared" si="12"/>
        <v>CAISO_Solar</v>
      </c>
      <c r="AA310" s="5">
        <f t="shared" si="14"/>
        <v>2.1</v>
      </c>
      <c r="AB310" s="5">
        <f>INDEX(relevant_resources!B:B,MATCH(Z310,relevant_resources!A:A,0))</f>
        <v>1</v>
      </c>
    </row>
    <row r="311" spans="1:28" x14ac:dyDescent="0.75">
      <c r="A311">
        <v>310</v>
      </c>
      <c r="B311" t="s">
        <v>966</v>
      </c>
      <c r="C311" t="s">
        <v>967</v>
      </c>
      <c r="D311" t="s">
        <v>968</v>
      </c>
      <c r="E311" t="s">
        <v>26</v>
      </c>
      <c r="F311" t="s">
        <v>27</v>
      </c>
      <c r="G311" t="s">
        <v>128</v>
      </c>
      <c r="H311" t="s">
        <v>78</v>
      </c>
      <c r="I311" t="s">
        <v>614</v>
      </c>
      <c r="J311" t="s">
        <v>619</v>
      </c>
      <c r="K311" t="s">
        <v>32</v>
      </c>
      <c r="L311" s="2">
        <v>42297</v>
      </c>
      <c r="M311" s="2">
        <v>49601</v>
      </c>
      <c r="N311">
        <v>1</v>
      </c>
      <c r="O311">
        <v>1.5</v>
      </c>
      <c r="P311">
        <v>2.1</v>
      </c>
      <c r="Q311" s="1">
        <v>0.16</v>
      </c>
      <c r="R311" t="s">
        <v>33</v>
      </c>
      <c r="S311" t="s">
        <v>33</v>
      </c>
      <c r="T311" t="s">
        <v>33</v>
      </c>
      <c r="U311" t="s">
        <v>616</v>
      </c>
      <c r="V311" t="s">
        <v>78</v>
      </c>
      <c r="W311">
        <v>1</v>
      </c>
      <c r="X311" s="5" t="e">
        <f>INDEX(name_mapping!B:B,MATCH(C311,name_mapping!A:A,0))</f>
        <v>#N/A</v>
      </c>
      <c r="Y311" s="5" t="str">
        <f t="shared" si="13"/>
        <v>KERMAN_6_SOLAR2</v>
      </c>
      <c r="Z311" s="5" t="str">
        <f t="shared" si="12"/>
        <v>CAISO_Solar</v>
      </c>
      <c r="AA311" s="5">
        <f t="shared" si="14"/>
        <v>2.1</v>
      </c>
      <c r="AB311" s="5">
        <f>INDEX(relevant_resources!B:B,MATCH(Z311,relevant_resources!A:A,0))</f>
        <v>1</v>
      </c>
    </row>
    <row r="312" spans="1:28" x14ac:dyDescent="0.75">
      <c r="A312">
        <v>311</v>
      </c>
      <c r="B312" t="s">
        <v>969</v>
      </c>
      <c r="C312" t="s">
        <v>970</v>
      </c>
      <c r="E312" t="s">
        <v>26</v>
      </c>
      <c r="F312" t="s">
        <v>27</v>
      </c>
      <c r="G312" t="s">
        <v>173</v>
      </c>
      <c r="H312" t="s">
        <v>174</v>
      </c>
      <c r="I312" t="s">
        <v>614</v>
      </c>
      <c r="J312" t="s">
        <v>619</v>
      </c>
      <c r="K312" t="s">
        <v>32</v>
      </c>
      <c r="L312" s="2">
        <v>42299</v>
      </c>
      <c r="M312" s="2">
        <v>49603</v>
      </c>
      <c r="N312">
        <v>1</v>
      </c>
      <c r="O312">
        <v>1</v>
      </c>
      <c r="P312">
        <v>1.4</v>
      </c>
      <c r="Q312" s="1">
        <v>0.16</v>
      </c>
      <c r="R312" t="s">
        <v>33</v>
      </c>
      <c r="S312" t="s">
        <v>33</v>
      </c>
      <c r="T312" t="s">
        <v>33</v>
      </c>
      <c r="U312" t="s">
        <v>616</v>
      </c>
      <c r="V312" t="s">
        <v>175</v>
      </c>
      <c r="W312">
        <v>1</v>
      </c>
      <c r="X312" s="5" t="e">
        <f>INDEX(name_mapping!B:B,MATCH(C312,name_mapping!A:A,0))</f>
        <v>#N/A</v>
      </c>
      <c r="Y312" s="5" t="str">
        <f t="shared" si="13"/>
        <v>Greenlight - Sirius Solar Project</v>
      </c>
      <c r="Z312" s="5" t="str">
        <f t="shared" si="12"/>
        <v>CAISO_Solar</v>
      </c>
      <c r="AA312" s="5">
        <f t="shared" si="14"/>
        <v>1.4</v>
      </c>
      <c r="AB312" s="5">
        <f>INDEX(relevant_resources!B:B,MATCH(Z312,relevant_resources!A:A,0))</f>
        <v>1</v>
      </c>
    </row>
    <row r="313" spans="1:28" x14ac:dyDescent="0.75">
      <c r="A313">
        <v>312</v>
      </c>
      <c r="B313" t="s">
        <v>971</v>
      </c>
      <c r="C313" t="s">
        <v>972</v>
      </c>
      <c r="D313" t="s">
        <v>973</v>
      </c>
      <c r="E313" t="s">
        <v>26</v>
      </c>
      <c r="F313" t="s">
        <v>27</v>
      </c>
      <c r="G313" t="s">
        <v>77</v>
      </c>
      <c r="H313" t="s">
        <v>78</v>
      </c>
      <c r="I313" t="s">
        <v>614</v>
      </c>
      <c r="J313" t="s">
        <v>619</v>
      </c>
      <c r="K313" t="s">
        <v>32</v>
      </c>
      <c r="L313" s="2">
        <v>42467</v>
      </c>
      <c r="M313" s="2">
        <v>49771</v>
      </c>
      <c r="N313">
        <v>1</v>
      </c>
      <c r="O313">
        <v>1.5</v>
      </c>
      <c r="P313">
        <v>2.1</v>
      </c>
      <c r="Q313" s="1">
        <v>0.16</v>
      </c>
      <c r="R313" t="s">
        <v>33</v>
      </c>
      <c r="S313" t="s">
        <v>33</v>
      </c>
      <c r="T313" t="s">
        <v>33</v>
      </c>
      <c r="U313" t="s">
        <v>616</v>
      </c>
      <c r="V313" t="s">
        <v>78</v>
      </c>
      <c r="W313">
        <v>1</v>
      </c>
      <c r="X313" s="5" t="e">
        <f>INDEX(name_mapping!B:B,MATCH(C313,name_mapping!A:A,0))</f>
        <v>#N/A</v>
      </c>
      <c r="Y313" s="5" t="str">
        <f t="shared" si="13"/>
        <v>TX-ELK_6_SOLAR1</v>
      </c>
      <c r="Z313" s="5" t="str">
        <f t="shared" si="12"/>
        <v>CAISO_Solar</v>
      </c>
      <c r="AA313" s="5">
        <f t="shared" si="14"/>
        <v>2.1</v>
      </c>
      <c r="AB313" s="5">
        <f>INDEX(relevant_resources!B:B,MATCH(Z313,relevant_resources!A:A,0))</f>
        <v>1</v>
      </c>
    </row>
    <row r="314" spans="1:28" x14ac:dyDescent="0.75">
      <c r="A314">
        <v>313</v>
      </c>
      <c r="B314" t="s">
        <v>974</v>
      </c>
      <c r="C314" t="s">
        <v>975</v>
      </c>
      <c r="D314" t="s">
        <v>976</v>
      </c>
      <c r="E314" t="s">
        <v>26</v>
      </c>
      <c r="F314" t="s">
        <v>27</v>
      </c>
      <c r="G314" t="s">
        <v>845</v>
      </c>
      <c r="H314" t="s">
        <v>846</v>
      </c>
      <c r="I314" t="s">
        <v>977</v>
      </c>
      <c r="J314" t="s">
        <v>978</v>
      </c>
      <c r="K314" t="s">
        <v>32</v>
      </c>
      <c r="L314" s="2">
        <v>41705</v>
      </c>
      <c r="M314" s="2">
        <v>50835</v>
      </c>
      <c r="N314">
        <v>1</v>
      </c>
      <c r="O314">
        <v>250</v>
      </c>
      <c r="P314">
        <v>524</v>
      </c>
      <c r="Q314" s="1">
        <v>0.24</v>
      </c>
      <c r="R314" t="s">
        <v>33</v>
      </c>
      <c r="S314" t="s">
        <v>33</v>
      </c>
      <c r="T314" t="s">
        <v>33</v>
      </c>
      <c r="U314" t="s">
        <v>616</v>
      </c>
      <c r="V314" t="s">
        <v>847</v>
      </c>
      <c r="W314">
        <v>1</v>
      </c>
      <c r="X314" s="5" t="e">
        <f>INDEX(name_mapping!B:B,MATCH(C314,name_mapping!A:A,0))</f>
        <v>#N/A</v>
      </c>
      <c r="Y314" s="5" t="str">
        <f t="shared" si="13"/>
        <v>GENESI_2_STG</v>
      </c>
      <c r="Z314" s="5" t="str">
        <f t="shared" si="12"/>
        <v>CAISO_Solar</v>
      </c>
      <c r="AA314" s="5">
        <f t="shared" si="14"/>
        <v>524</v>
      </c>
      <c r="AB314" s="5">
        <f>INDEX(relevant_resources!B:B,MATCH(Z314,relevant_resources!A:A,0))</f>
        <v>1</v>
      </c>
    </row>
    <row r="315" spans="1:28" x14ac:dyDescent="0.75">
      <c r="A315">
        <v>314</v>
      </c>
      <c r="B315" t="s">
        <v>979</v>
      </c>
      <c r="C315" t="s">
        <v>980</v>
      </c>
      <c r="D315" t="s">
        <v>981</v>
      </c>
      <c r="E315" t="s">
        <v>26</v>
      </c>
      <c r="F315" t="s">
        <v>27</v>
      </c>
      <c r="G315" t="s">
        <v>284</v>
      </c>
      <c r="H315" t="s">
        <v>982</v>
      </c>
      <c r="I315" t="s">
        <v>977</v>
      </c>
      <c r="J315" t="s">
        <v>978</v>
      </c>
      <c r="K315" t="s">
        <v>32</v>
      </c>
      <c r="L315" s="2">
        <v>41649</v>
      </c>
      <c r="M315" s="2">
        <v>50790</v>
      </c>
      <c r="N315">
        <v>1</v>
      </c>
      <c r="O315">
        <v>114.5</v>
      </c>
      <c r="P315">
        <v>294.89999999999998</v>
      </c>
      <c r="Q315" s="1">
        <v>0.28999999999999998</v>
      </c>
      <c r="R315" t="s">
        <v>33</v>
      </c>
      <c r="S315" t="s">
        <v>33</v>
      </c>
      <c r="T315" t="s">
        <v>33</v>
      </c>
      <c r="U315" t="s">
        <v>616</v>
      </c>
      <c r="V315" t="s">
        <v>983</v>
      </c>
      <c r="W315">
        <v>1</v>
      </c>
      <c r="X315" s="5" t="e">
        <f>INDEX(name_mapping!B:B,MATCH(C315,name_mapping!A:A,0))</f>
        <v>#N/A</v>
      </c>
      <c r="Y315" s="5" t="str">
        <f t="shared" si="13"/>
        <v>IVANPA_1_UNIT1</v>
      </c>
      <c r="Z315" s="5" t="str">
        <f t="shared" si="12"/>
        <v>CAISO_Solar</v>
      </c>
      <c r="AA315" s="5">
        <f t="shared" si="14"/>
        <v>294.89999999999998</v>
      </c>
      <c r="AB315" s="5">
        <f>INDEX(relevant_resources!B:B,MATCH(Z315,relevant_resources!A:A,0))</f>
        <v>1</v>
      </c>
    </row>
    <row r="316" spans="1:28" x14ac:dyDescent="0.75">
      <c r="A316">
        <v>315</v>
      </c>
      <c r="B316" t="s">
        <v>984</v>
      </c>
      <c r="C316" t="s">
        <v>985</v>
      </c>
      <c r="D316" t="s">
        <v>986</v>
      </c>
      <c r="E316" t="s">
        <v>26</v>
      </c>
      <c r="F316" t="s">
        <v>27</v>
      </c>
      <c r="G316" t="s">
        <v>284</v>
      </c>
      <c r="H316" t="s">
        <v>982</v>
      </c>
      <c r="I316" t="s">
        <v>977</v>
      </c>
      <c r="J316" t="s">
        <v>978</v>
      </c>
      <c r="K316" t="s">
        <v>32</v>
      </c>
      <c r="L316" s="2">
        <v>41654</v>
      </c>
      <c r="M316" s="2">
        <v>50796</v>
      </c>
      <c r="N316">
        <v>1</v>
      </c>
      <c r="O316">
        <v>126.1</v>
      </c>
      <c r="P316">
        <v>325.89999999999998</v>
      </c>
      <c r="Q316" s="1">
        <v>0.3</v>
      </c>
      <c r="R316" t="s">
        <v>33</v>
      </c>
      <c r="S316" t="s">
        <v>33</v>
      </c>
      <c r="T316" t="s">
        <v>33</v>
      </c>
      <c r="U316" t="s">
        <v>616</v>
      </c>
      <c r="V316" t="s">
        <v>983</v>
      </c>
      <c r="W316">
        <v>1</v>
      </c>
      <c r="X316" s="5" t="e">
        <f>INDEX(name_mapping!B:B,MATCH(C316,name_mapping!A:A,0))</f>
        <v>#N/A</v>
      </c>
      <c r="Y316" s="5" t="str">
        <f t="shared" si="13"/>
        <v>IVANPA_1_UNIT3</v>
      </c>
      <c r="Z316" s="5" t="str">
        <f t="shared" si="12"/>
        <v>CAISO_Solar</v>
      </c>
      <c r="AA316" s="5">
        <f t="shared" si="14"/>
        <v>325.89999999999998</v>
      </c>
      <c r="AB316" s="5">
        <f>INDEX(relevant_resources!B:B,MATCH(Z316,relevant_resources!A:A,0))</f>
        <v>1</v>
      </c>
    </row>
    <row r="317" spans="1:28" x14ac:dyDescent="0.75">
      <c r="A317">
        <v>316</v>
      </c>
      <c r="B317" t="s">
        <v>987</v>
      </c>
      <c r="C317" t="s">
        <v>988</v>
      </c>
      <c r="D317" t="s">
        <v>989</v>
      </c>
      <c r="E317" t="s">
        <v>26</v>
      </c>
      <c r="F317" t="s">
        <v>27</v>
      </c>
      <c r="G317" t="s">
        <v>711</v>
      </c>
      <c r="H317" t="s">
        <v>990</v>
      </c>
      <c r="I317" t="s">
        <v>977</v>
      </c>
      <c r="J317" t="s">
        <v>978</v>
      </c>
      <c r="K317" t="s">
        <v>32</v>
      </c>
      <c r="L317" s="2">
        <v>41977</v>
      </c>
      <c r="M317" s="2">
        <v>51107</v>
      </c>
      <c r="N317">
        <v>1</v>
      </c>
      <c r="O317">
        <v>250</v>
      </c>
      <c r="P317">
        <v>617.20000000000005</v>
      </c>
      <c r="Q317" s="1">
        <v>0.28000000000000003</v>
      </c>
      <c r="R317" t="s">
        <v>33</v>
      </c>
      <c r="S317" t="s">
        <v>33</v>
      </c>
      <c r="T317" t="s">
        <v>33</v>
      </c>
      <c r="U317" t="s">
        <v>616</v>
      </c>
      <c r="V317" t="s">
        <v>286</v>
      </c>
      <c r="W317">
        <v>1</v>
      </c>
      <c r="X317" s="5" t="e">
        <f>INDEX(name_mapping!B:B,MATCH(C317,name_mapping!A:A,0))</f>
        <v>#N/A</v>
      </c>
      <c r="Y317" s="5" t="str">
        <f t="shared" si="13"/>
        <v>SANDLT_2_SUNITS</v>
      </c>
      <c r="Z317" s="5" t="str">
        <f t="shared" si="12"/>
        <v>CAISO_Solar</v>
      </c>
      <c r="AA317" s="5">
        <f t="shared" si="14"/>
        <v>617.20000000000005</v>
      </c>
      <c r="AB317" s="5">
        <f>INDEX(relevant_resources!B:B,MATCH(Z317,relevant_resources!A:A,0))</f>
        <v>1</v>
      </c>
    </row>
    <row r="318" spans="1:28" x14ac:dyDescent="0.75">
      <c r="A318">
        <v>317</v>
      </c>
      <c r="B318" t="s">
        <v>991</v>
      </c>
      <c r="C318" t="s">
        <v>992</v>
      </c>
      <c r="E318" t="s">
        <v>26</v>
      </c>
      <c r="F318" t="s">
        <v>27</v>
      </c>
      <c r="G318" t="s">
        <v>69</v>
      </c>
      <c r="H318" t="s">
        <v>56</v>
      </c>
      <c r="I318" t="s">
        <v>993</v>
      </c>
      <c r="K318" t="s">
        <v>32</v>
      </c>
      <c r="L318" s="2">
        <v>31153</v>
      </c>
      <c r="M318" s="2">
        <v>42095</v>
      </c>
      <c r="N318">
        <v>1</v>
      </c>
      <c r="O318">
        <v>48.9</v>
      </c>
      <c r="P318">
        <v>13.1</v>
      </c>
      <c r="Q318" s="1">
        <v>0.03</v>
      </c>
      <c r="R318" t="s">
        <v>33</v>
      </c>
      <c r="S318" t="s">
        <v>33</v>
      </c>
      <c r="T318" t="s">
        <v>33</v>
      </c>
      <c r="U318" t="s">
        <v>993</v>
      </c>
      <c r="V318" t="s">
        <v>56</v>
      </c>
      <c r="W318">
        <v>1</v>
      </c>
      <c r="X318" s="5" t="e">
        <f>INDEX(name_mapping!B:B,MATCH(C318,name_mapping!A:A,0))</f>
        <v>#N/A</v>
      </c>
      <c r="Y318" s="5" t="str">
        <f t="shared" si="13"/>
        <v>Altamont Midway Ltd.</v>
      </c>
      <c r="Z318" s="5" t="str">
        <f t="shared" si="12"/>
        <v>CAISO_Wind</v>
      </c>
      <c r="AA318" s="5">
        <f t="shared" si="14"/>
        <v>13.1</v>
      </c>
      <c r="AB318" s="5">
        <f>INDEX(relevant_resources!B:B,MATCH(Z318,relevant_resources!A:A,0))</f>
        <v>1</v>
      </c>
    </row>
    <row r="319" spans="1:28" x14ac:dyDescent="0.75">
      <c r="A319">
        <v>318</v>
      </c>
      <c r="B319" t="s">
        <v>994</v>
      </c>
      <c r="C319" t="s">
        <v>995</v>
      </c>
      <c r="E319" t="s">
        <v>26</v>
      </c>
      <c r="F319" t="s">
        <v>27</v>
      </c>
      <c r="G319" t="s">
        <v>55</v>
      </c>
      <c r="H319" t="s">
        <v>56</v>
      </c>
      <c r="I319" t="s">
        <v>993</v>
      </c>
      <c r="K319" t="s">
        <v>32</v>
      </c>
      <c r="L319" s="2">
        <v>30165</v>
      </c>
      <c r="M319" s="2">
        <v>73050</v>
      </c>
      <c r="N319">
        <v>1</v>
      </c>
      <c r="O319">
        <v>0</v>
      </c>
      <c r="P319">
        <v>0</v>
      </c>
      <c r="Q319" s="1">
        <v>0.1</v>
      </c>
      <c r="R319" t="s">
        <v>33</v>
      </c>
      <c r="S319" t="s">
        <v>33</v>
      </c>
      <c r="T319" t="s">
        <v>33</v>
      </c>
      <c r="U319" t="s">
        <v>993</v>
      </c>
      <c r="V319" t="s">
        <v>56</v>
      </c>
      <c r="W319">
        <v>1</v>
      </c>
      <c r="X319" s="5" t="e">
        <f>INDEX(name_mapping!B:B,MATCH(C319,name_mapping!A:A,0))</f>
        <v>#N/A</v>
      </c>
      <c r="Y319" s="5" t="str">
        <f t="shared" si="13"/>
        <v>Donald R. Chenoweth</v>
      </c>
      <c r="Z319" s="5" t="str">
        <f t="shared" si="12"/>
        <v>CAISO_Wind</v>
      </c>
      <c r="AA319" s="5">
        <f t="shared" si="14"/>
        <v>0</v>
      </c>
      <c r="AB319" s="5">
        <f>INDEX(relevant_resources!B:B,MATCH(Z319,relevant_resources!A:A,0))</f>
        <v>1</v>
      </c>
    </row>
    <row r="320" spans="1:28" x14ac:dyDescent="0.75">
      <c r="A320">
        <v>319</v>
      </c>
      <c r="B320" t="s">
        <v>996</v>
      </c>
      <c r="C320" t="s">
        <v>997</v>
      </c>
      <c r="E320" t="s">
        <v>26</v>
      </c>
      <c r="F320" t="s">
        <v>27</v>
      </c>
      <c r="G320" t="s">
        <v>55</v>
      </c>
      <c r="H320" t="s">
        <v>56</v>
      </c>
      <c r="I320" t="s">
        <v>993</v>
      </c>
      <c r="K320" t="s">
        <v>32</v>
      </c>
      <c r="L320" s="2">
        <v>31148</v>
      </c>
      <c r="M320" s="2">
        <v>42369</v>
      </c>
      <c r="N320">
        <v>1</v>
      </c>
      <c r="O320">
        <v>4.0999999999999996</v>
      </c>
      <c r="P320">
        <v>10.6</v>
      </c>
      <c r="Q320" s="1">
        <v>0.3</v>
      </c>
      <c r="R320" t="s">
        <v>33</v>
      </c>
      <c r="S320" t="s">
        <v>33</v>
      </c>
      <c r="T320" t="s">
        <v>33</v>
      </c>
      <c r="U320" t="s">
        <v>993</v>
      </c>
      <c r="V320" t="s">
        <v>56</v>
      </c>
      <c r="W320">
        <v>1</v>
      </c>
      <c r="X320" s="5" t="e">
        <f>INDEX(name_mapping!B:B,MATCH(C320,name_mapping!A:A,0))</f>
        <v>#N/A</v>
      </c>
      <c r="Y320" s="5" t="str">
        <f t="shared" si="13"/>
        <v>Altamont Power LLC (3-4 )</v>
      </c>
      <c r="Z320" s="5" t="str">
        <f t="shared" si="12"/>
        <v>CAISO_Wind</v>
      </c>
      <c r="AA320" s="5">
        <f t="shared" si="14"/>
        <v>10.6</v>
      </c>
      <c r="AB320" s="5">
        <f>INDEX(relevant_resources!B:B,MATCH(Z320,relevant_resources!A:A,0))</f>
        <v>1</v>
      </c>
    </row>
    <row r="321" spans="1:28" x14ac:dyDescent="0.75">
      <c r="A321">
        <v>320</v>
      </c>
      <c r="B321" t="s">
        <v>998</v>
      </c>
      <c r="C321" t="s">
        <v>999</v>
      </c>
      <c r="E321" t="s">
        <v>26</v>
      </c>
      <c r="F321" t="s">
        <v>27</v>
      </c>
      <c r="G321" t="s">
        <v>69</v>
      </c>
      <c r="H321" t="s">
        <v>56</v>
      </c>
      <c r="I321" t="s">
        <v>993</v>
      </c>
      <c r="K321" t="s">
        <v>32</v>
      </c>
      <c r="L321" s="2">
        <v>30338</v>
      </c>
      <c r="M321" s="2">
        <v>42095</v>
      </c>
      <c r="N321">
        <v>1</v>
      </c>
      <c r="O321">
        <v>2.1</v>
      </c>
      <c r="P321">
        <v>0.5</v>
      </c>
      <c r="Q321" s="1">
        <v>0.03</v>
      </c>
      <c r="R321" t="s">
        <v>33</v>
      </c>
      <c r="S321" t="s">
        <v>33</v>
      </c>
      <c r="T321" t="s">
        <v>33</v>
      </c>
      <c r="U321" t="s">
        <v>993</v>
      </c>
      <c r="V321" t="s">
        <v>56</v>
      </c>
      <c r="W321">
        <v>1</v>
      </c>
      <c r="X321" s="5" t="e">
        <f>INDEX(name_mapping!B:B,MATCH(C321,name_mapping!A:A,0))</f>
        <v>#N/A</v>
      </c>
      <c r="Y321" s="5" t="str">
        <f t="shared" si="13"/>
        <v>Forebay Wind LLC - Cwes</v>
      </c>
      <c r="Z321" s="5" t="str">
        <f t="shared" si="12"/>
        <v>CAISO_Wind</v>
      </c>
      <c r="AA321" s="5">
        <f t="shared" si="14"/>
        <v>0.5</v>
      </c>
      <c r="AB321" s="5">
        <f>INDEX(relevant_resources!B:B,MATCH(Z321,relevant_resources!A:A,0))</f>
        <v>1</v>
      </c>
    </row>
    <row r="322" spans="1:28" x14ac:dyDescent="0.75">
      <c r="A322">
        <v>321</v>
      </c>
      <c r="B322" t="s">
        <v>1000</v>
      </c>
      <c r="C322" t="s">
        <v>1001</v>
      </c>
      <c r="E322" t="s">
        <v>26</v>
      </c>
      <c r="F322" t="s">
        <v>27</v>
      </c>
      <c r="G322" t="s">
        <v>55</v>
      </c>
      <c r="H322" t="s">
        <v>56</v>
      </c>
      <c r="I322" t="s">
        <v>993</v>
      </c>
      <c r="K322" t="s">
        <v>32</v>
      </c>
      <c r="L322" s="2">
        <v>31778</v>
      </c>
      <c r="M322" s="2">
        <v>42369</v>
      </c>
      <c r="N322">
        <v>1</v>
      </c>
      <c r="O322">
        <v>19</v>
      </c>
      <c r="P322">
        <v>31.6</v>
      </c>
      <c r="Q322" s="1">
        <v>0.19</v>
      </c>
      <c r="R322" t="s">
        <v>33</v>
      </c>
      <c r="S322" t="s">
        <v>33</v>
      </c>
      <c r="T322" t="s">
        <v>33</v>
      </c>
      <c r="U322" t="s">
        <v>993</v>
      </c>
      <c r="V322" t="s">
        <v>56</v>
      </c>
      <c r="W322">
        <v>1</v>
      </c>
      <c r="X322" s="5" t="e">
        <f>INDEX(name_mapping!B:B,MATCH(C322,name_mapping!A:A,0))</f>
        <v>#N/A</v>
      </c>
      <c r="Y322" s="5" t="str">
        <f t="shared" si="13"/>
        <v>Altamont Power LLC (4-4)</v>
      </c>
      <c r="Z322" s="5" t="str">
        <f t="shared" ref="Z322:Z385" si="15">T322&amp;"_"&amp;U322</f>
        <v>CAISO_Wind</v>
      </c>
      <c r="AA322" s="5">
        <f t="shared" si="14"/>
        <v>31.6</v>
      </c>
      <c r="AB322" s="5">
        <f>INDEX(relevant_resources!B:B,MATCH(Z322,relevant_resources!A:A,0))</f>
        <v>1</v>
      </c>
    </row>
    <row r="323" spans="1:28" x14ac:dyDescent="0.75">
      <c r="A323">
        <v>322</v>
      </c>
      <c r="B323" t="s">
        <v>1002</v>
      </c>
      <c r="C323" t="s">
        <v>1003</v>
      </c>
      <c r="E323" t="s">
        <v>26</v>
      </c>
      <c r="F323" t="s">
        <v>27</v>
      </c>
      <c r="G323" t="s">
        <v>767</v>
      </c>
      <c r="H323" t="s">
        <v>56</v>
      </c>
      <c r="I323" t="s">
        <v>993</v>
      </c>
      <c r="K323" t="s">
        <v>32</v>
      </c>
      <c r="L323" s="2">
        <v>31416</v>
      </c>
      <c r="M323" s="2">
        <v>42004</v>
      </c>
      <c r="N323">
        <v>1</v>
      </c>
      <c r="O323">
        <v>28</v>
      </c>
      <c r="P323">
        <v>16.8</v>
      </c>
      <c r="Q323" s="1">
        <v>7.0000000000000007E-2</v>
      </c>
      <c r="R323" t="s">
        <v>33</v>
      </c>
      <c r="S323" t="s">
        <v>33</v>
      </c>
      <c r="T323" t="s">
        <v>33</v>
      </c>
      <c r="U323" t="s">
        <v>993</v>
      </c>
      <c r="V323" t="s">
        <v>56</v>
      </c>
      <c r="W323">
        <v>1</v>
      </c>
      <c r="X323" s="5" t="e">
        <f>INDEX(name_mapping!B:B,MATCH(C323,name_mapping!A:A,0))</f>
        <v>#N/A</v>
      </c>
      <c r="Y323" s="5" t="str">
        <f t="shared" ref="Y323:Y386" si="16">IF(NOT(ISBLANK(D323)),D323,
IF(NOT(ISNA(X323)),X323,C323))</f>
        <v>Tres Vaqueros Wind Farms, LLC</v>
      </c>
      <c r="Z323" s="5" t="str">
        <f t="shared" si="15"/>
        <v>CAISO_Wind</v>
      </c>
      <c r="AA323" s="5">
        <f t="shared" ref="AA323:AA386" si="17">IF(P323="                      -  ",0,P323)</f>
        <v>16.8</v>
      </c>
      <c r="AB323" s="5">
        <f>INDEX(relevant_resources!B:B,MATCH(Z323,relevant_resources!A:A,0))</f>
        <v>1</v>
      </c>
    </row>
    <row r="324" spans="1:28" x14ac:dyDescent="0.75">
      <c r="A324">
        <v>323</v>
      </c>
      <c r="B324" t="s">
        <v>1004</v>
      </c>
      <c r="C324" t="s">
        <v>1005</v>
      </c>
      <c r="D324" t="s">
        <v>1006</v>
      </c>
      <c r="E324" t="s">
        <v>26</v>
      </c>
      <c r="F324" t="s">
        <v>27</v>
      </c>
      <c r="G324" t="s">
        <v>77</v>
      </c>
      <c r="H324" t="s">
        <v>89</v>
      </c>
      <c r="I324" t="s">
        <v>993</v>
      </c>
      <c r="K324" t="s">
        <v>32</v>
      </c>
      <c r="L324" s="2">
        <v>42223</v>
      </c>
      <c r="M324" s="2">
        <v>49527</v>
      </c>
      <c r="N324">
        <v>1</v>
      </c>
      <c r="O324">
        <v>19.8</v>
      </c>
      <c r="P324">
        <v>68.900000000000006</v>
      </c>
      <c r="Q324" s="1">
        <v>0.4</v>
      </c>
      <c r="R324" t="s">
        <v>33</v>
      </c>
      <c r="S324" t="s">
        <v>33</v>
      </c>
      <c r="T324" t="s">
        <v>33</v>
      </c>
      <c r="U324" t="s">
        <v>993</v>
      </c>
      <c r="V324" t="s">
        <v>89</v>
      </c>
      <c r="W324">
        <v>1</v>
      </c>
      <c r="X324" s="5" t="e">
        <f>INDEX(name_mapping!B:B,MATCH(C324,name_mapping!A:A,0))</f>
        <v>#N/A</v>
      </c>
      <c r="Y324" s="5" t="str">
        <f t="shared" si="16"/>
        <v>RTREE_2_WIND2</v>
      </c>
      <c r="Z324" s="5" t="str">
        <f t="shared" si="15"/>
        <v>CAISO_Wind</v>
      </c>
      <c r="AA324" s="5">
        <f t="shared" si="17"/>
        <v>68.900000000000006</v>
      </c>
      <c r="AB324" s="5">
        <f>INDEX(relevant_resources!B:B,MATCH(Z324,relevant_resources!A:A,0))</f>
        <v>1</v>
      </c>
    </row>
    <row r="325" spans="1:28" x14ac:dyDescent="0.75">
      <c r="A325">
        <v>324</v>
      </c>
      <c r="B325" t="s">
        <v>1007</v>
      </c>
      <c r="C325" t="s">
        <v>1008</v>
      </c>
      <c r="E325" t="s">
        <v>26</v>
      </c>
      <c r="F325" t="s">
        <v>27</v>
      </c>
      <c r="G325" t="s">
        <v>845</v>
      </c>
      <c r="H325" t="s">
        <v>846</v>
      </c>
      <c r="I325" t="s">
        <v>993</v>
      </c>
      <c r="K325" t="s">
        <v>620</v>
      </c>
      <c r="L325" s="2">
        <v>42675</v>
      </c>
      <c r="M325" s="2">
        <v>49978</v>
      </c>
      <c r="N325">
        <v>1</v>
      </c>
      <c r="O325">
        <v>20</v>
      </c>
      <c r="P325">
        <v>53.1</v>
      </c>
      <c r="Q325" s="1">
        <v>0.3</v>
      </c>
      <c r="R325" t="s">
        <v>33</v>
      </c>
      <c r="S325" t="s">
        <v>33</v>
      </c>
      <c r="T325" t="s">
        <v>33</v>
      </c>
      <c r="U325" t="s">
        <v>993</v>
      </c>
      <c r="V325" t="s">
        <v>847</v>
      </c>
      <c r="W325">
        <v>0.84</v>
      </c>
      <c r="X325" s="5" t="e">
        <f>INDEX(name_mapping!B:B,MATCH(C325,name_mapping!A:A,0))</f>
        <v>#N/A</v>
      </c>
      <c r="Y325" s="5" t="str">
        <f t="shared" si="16"/>
        <v>Altech III - RAM 5</v>
      </c>
      <c r="Z325" s="5" t="str">
        <f t="shared" si="15"/>
        <v>CAISO_Wind</v>
      </c>
      <c r="AA325" s="5">
        <f t="shared" si="17"/>
        <v>53.1</v>
      </c>
      <c r="AB325" s="5">
        <f>INDEX(relevant_resources!B:B,MATCH(Z325,relevant_resources!A:A,0))</f>
        <v>1</v>
      </c>
    </row>
    <row r="326" spans="1:28" x14ac:dyDescent="0.75">
      <c r="A326">
        <v>325</v>
      </c>
      <c r="B326" t="s">
        <v>1009</v>
      </c>
      <c r="C326" t="s">
        <v>1010</v>
      </c>
      <c r="E326" t="s">
        <v>26</v>
      </c>
      <c r="F326" t="s">
        <v>27</v>
      </c>
      <c r="G326" t="s">
        <v>55</v>
      </c>
      <c r="H326" t="s">
        <v>56</v>
      </c>
      <c r="I326" t="s">
        <v>993</v>
      </c>
      <c r="K326" t="s">
        <v>32</v>
      </c>
      <c r="L326" s="2">
        <v>31778</v>
      </c>
      <c r="M326" s="2">
        <v>42735</v>
      </c>
      <c r="N326">
        <v>1</v>
      </c>
      <c r="O326">
        <v>19</v>
      </c>
      <c r="P326">
        <v>28.1</v>
      </c>
      <c r="Q326" s="1">
        <v>0.17</v>
      </c>
      <c r="R326" t="s">
        <v>33</v>
      </c>
      <c r="S326" t="s">
        <v>33</v>
      </c>
      <c r="T326" t="s">
        <v>33</v>
      </c>
      <c r="U326" t="s">
        <v>993</v>
      </c>
      <c r="V326" t="s">
        <v>56</v>
      </c>
      <c r="W326">
        <v>1</v>
      </c>
      <c r="X326" s="5" t="e">
        <f>INDEX(name_mapping!B:B,MATCH(C326,name_mapping!A:A,0))</f>
        <v>#N/A</v>
      </c>
      <c r="Y326" s="5" t="str">
        <f t="shared" si="16"/>
        <v>Altamont Power LLC (6-4)</v>
      </c>
      <c r="Z326" s="5" t="str">
        <f t="shared" si="15"/>
        <v>CAISO_Wind</v>
      </c>
      <c r="AA326" s="5">
        <f t="shared" si="17"/>
        <v>28.1</v>
      </c>
      <c r="AB326" s="5">
        <f>INDEX(relevant_resources!B:B,MATCH(Z326,relevant_resources!A:A,0))</f>
        <v>1</v>
      </c>
    </row>
    <row r="327" spans="1:28" x14ac:dyDescent="0.75">
      <c r="A327">
        <v>326</v>
      </c>
      <c r="B327" t="s">
        <v>1011</v>
      </c>
      <c r="C327" t="s">
        <v>1012</v>
      </c>
      <c r="D327" t="s">
        <v>1013</v>
      </c>
      <c r="E327" t="s">
        <v>26</v>
      </c>
      <c r="F327" t="s">
        <v>27</v>
      </c>
      <c r="G327" t="s">
        <v>56</v>
      </c>
      <c r="H327" t="s">
        <v>56</v>
      </c>
      <c r="I327" t="s">
        <v>993</v>
      </c>
      <c r="K327" t="s">
        <v>32</v>
      </c>
      <c r="L327" s="2">
        <v>32874</v>
      </c>
      <c r="M327" s="2">
        <v>43100</v>
      </c>
      <c r="N327">
        <v>1</v>
      </c>
      <c r="O327">
        <v>10</v>
      </c>
      <c r="P327">
        <v>21.8</v>
      </c>
      <c r="Q327" s="1">
        <v>0.25</v>
      </c>
      <c r="R327" t="s">
        <v>33</v>
      </c>
      <c r="S327" t="s">
        <v>33</v>
      </c>
      <c r="T327" t="s">
        <v>33</v>
      </c>
      <c r="U327" t="s">
        <v>993</v>
      </c>
      <c r="V327" t="s">
        <v>56</v>
      </c>
      <c r="W327">
        <v>1</v>
      </c>
      <c r="X327" s="5" t="e">
        <f>INDEX(name_mapping!B:B,MATCH(C327,name_mapping!A:A,0))</f>
        <v>#N/A</v>
      </c>
      <c r="Y327" s="5" t="str">
        <f t="shared" si="16"/>
        <v>USWNDR_2_UNITS</v>
      </c>
      <c r="Z327" s="5" t="str">
        <f t="shared" si="15"/>
        <v>CAISO_Wind</v>
      </c>
      <c r="AA327" s="5">
        <f t="shared" si="17"/>
        <v>21.8</v>
      </c>
      <c r="AB327" s="5">
        <f>INDEX(relevant_resources!B:B,MATCH(Z327,relevant_resources!A:A,0))</f>
        <v>1</v>
      </c>
    </row>
    <row r="328" spans="1:28" x14ac:dyDescent="0.75">
      <c r="A328">
        <v>327</v>
      </c>
      <c r="B328" t="s">
        <v>1014</v>
      </c>
      <c r="C328" t="s">
        <v>1015</v>
      </c>
      <c r="E328" t="s">
        <v>26</v>
      </c>
      <c r="F328" t="s">
        <v>27</v>
      </c>
      <c r="G328" t="s">
        <v>69</v>
      </c>
      <c r="H328" t="s">
        <v>56</v>
      </c>
      <c r="I328" t="s">
        <v>993</v>
      </c>
      <c r="K328" t="s">
        <v>32</v>
      </c>
      <c r="L328" s="2">
        <v>32143</v>
      </c>
      <c r="M328" s="2">
        <v>42369</v>
      </c>
      <c r="N328">
        <v>1</v>
      </c>
      <c r="O328">
        <v>43.1</v>
      </c>
      <c r="P328">
        <v>81</v>
      </c>
      <c r="Q328" s="1">
        <v>0.21</v>
      </c>
      <c r="R328" t="s">
        <v>33</v>
      </c>
      <c r="S328" t="s">
        <v>33</v>
      </c>
      <c r="T328" t="s">
        <v>33</v>
      </c>
      <c r="U328" t="s">
        <v>993</v>
      </c>
      <c r="V328" t="s">
        <v>56</v>
      </c>
      <c r="W328">
        <v>1</v>
      </c>
      <c r="X328" s="5" t="e">
        <f>INDEX(name_mapping!B:B,MATCH(C328,name_mapping!A:A,0))</f>
        <v>#N/A</v>
      </c>
      <c r="Y328" s="5" t="str">
        <f t="shared" si="16"/>
        <v>Green Ridge Power LLC (100 MW - A)</v>
      </c>
      <c r="Z328" s="5" t="str">
        <f t="shared" si="15"/>
        <v>CAISO_Wind</v>
      </c>
      <c r="AA328" s="5">
        <f t="shared" si="17"/>
        <v>81</v>
      </c>
      <c r="AB328" s="5">
        <f>INDEX(relevant_resources!B:B,MATCH(Z328,relevant_resources!A:A,0))</f>
        <v>1</v>
      </c>
    </row>
    <row r="329" spans="1:28" x14ac:dyDescent="0.75">
      <c r="A329">
        <v>328</v>
      </c>
      <c r="B329" t="s">
        <v>1016</v>
      </c>
      <c r="C329" t="s">
        <v>1017</v>
      </c>
      <c r="E329" t="s">
        <v>26</v>
      </c>
      <c r="F329" t="s">
        <v>27</v>
      </c>
      <c r="G329" t="s">
        <v>69</v>
      </c>
      <c r="H329" t="s">
        <v>56</v>
      </c>
      <c r="I329" t="s">
        <v>993</v>
      </c>
      <c r="K329" t="s">
        <v>32</v>
      </c>
      <c r="L329" s="2">
        <v>33239</v>
      </c>
      <c r="M329" s="2">
        <v>42308</v>
      </c>
      <c r="N329">
        <v>1</v>
      </c>
      <c r="O329">
        <v>15</v>
      </c>
      <c r="P329">
        <v>21.3</v>
      </c>
      <c r="Q329" s="1">
        <v>0.16</v>
      </c>
      <c r="R329" t="s">
        <v>33</v>
      </c>
      <c r="S329" t="s">
        <v>33</v>
      </c>
      <c r="T329" t="s">
        <v>33</v>
      </c>
      <c r="U329" t="s">
        <v>993</v>
      </c>
      <c r="V329" t="s">
        <v>56</v>
      </c>
      <c r="W329">
        <v>1</v>
      </c>
      <c r="X329" s="5" t="e">
        <f>INDEX(name_mapping!B:B,MATCH(C329,name_mapping!A:A,0))</f>
        <v>#N/A</v>
      </c>
      <c r="Y329" s="5" t="str">
        <f t="shared" si="16"/>
        <v>Green Ridge Power LLC (100 MW - D)</v>
      </c>
      <c r="Z329" s="5" t="str">
        <f t="shared" si="15"/>
        <v>CAISO_Wind</v>
      </c>
      <c r="AA329" s="5">
        <f t="shared" si="17"/>
        <v>21.3</v>
      </c>
      <c r="AB329" s="5">
        <f>INDEX(relevant_resources!B:B,MATCH(Z329,relevant_resources!A:A,0))</f>
        <v>1</v>
      </c>
    </row>
    <row r="330" spans="1:28" x14ac:dyDescent="0.75">
      <c r="A330">
        <v>329</v>
      </c>
      <c r="B330" t="s">
        <v>1018</v>
      </c>
      <c r="C330" t="s">
        <v>1019</v>
      </c>
      <c r="E330" t="s">
        <v>26</v>
      </c>
      <c r="F330" t="s">
        <v>27</v>
      </c>
      <c r="G330" t="s">
        <v>767</v>
      </c>
      <c r="H330" t="s">
        <v>56</v>
      </c>
      <c r="I330" t="s">
        <v>993</v>
      </c>
      <c r="K330" t="s">
        <v>32</v>
      </c>
      <c r="L330" s="2">
        <v>31413</v>
      </c>
      <c r="M330" s="2">
        <v>42308</v>
      </c>
      <c r="N330">
        <v>1</v>
      </c>
      <c r="O330">
        <v>144.1</v>
      </c>
      <c r="P330">
        <v>194.7</v>
      </c>
      <c r="Q330" s="1">
        <v>0.15</v>
      </c>
      <c r="R330" t="s">
        <v>33</v>
      </c>
      <c r="S330" t="s">
        <v>33</v>
      </c>
      <c r="T330" t="s">
        <v>33</v>
      </c>
      <c r="U330" t="s">
        <v>993</v>
      </c>
      <c r="V330" t="s">
        <v>56</v>
      </c>
      <c r="W330">
        <v>1</v>
      </c>
      <c r="X330" s="5" t="e">
        <f>INDEX(name_mapping!B:B,MATCH(C330,name_mapping!A:A,0))</f>
        <v>#N/A</v>
      </c>
      <c r="Y330" s="5" t="str">
        <f t="shared" si="16"/>
        <v>Green Ridge Power LLC (110 MW)</v>
      </c>
      <c r="Z330" s="5" t="str">
        <f t="shared" si="15"/>
        <v>CAISO_Wind</v>
      </c>
      <c r="AA330" s="5">
        <f t="shared" si="17"/>
        <v>194.7</v>
      </c>
      <c r="AB330" s="5">
        <f>INDEX(relevant_resources!B:B,MATCH(Z330,relevant_resources!A:A,0))</f>
        <v>1</v>
      </c>
    </row>
    <row r="331" spans="1:28" x14ac:dyDescent="0.75">
      <c r="A331">
        <v>330</v>
      </c>
      <c r="B331" t="s">
        <v>1020</v>
      </c>
      <c r="C331" t="s">
        <v>1021</v>
      </c>
      <c r="E331" t="s">
        <v>26</v>
      </c>
      <c r="F331" t="s">
        <v>27</v>
      </c>
      <c r="G331" t="s">
        <v>55</v>
      </c>
      <c r="H331" t="s">
        <v>56</v>
      </c>
      <c r="I331" t="s">
        <v>993</v>
      </c>
      <c r="K331" t="s">
        <v>32</v>
      </c>
      <c r="L331" s="2">
        <v>31782</v>
      </c>
      <c r="M331" s="2">
        <v>42735</v>
      </c>
      <c r="N331">
        <v>1</v>
      </c>
      <c r="O331">
        <v>10.8</v>
      </c>
      <c r="P331">
        <v>24.6</v>
      </c>
      <c r="Q331" s="1">
        <v>0.26</v>
      </c>
      <c r="R331" t="s">
        <v>33</v>
      </c>
      <c r="S331" t="s">
        <v>33</v>
      </c>
      <c r="T331" t="s">
        <v>33</v>
      </c>
      <c r="U331" t="s">
        <v>993</v>
      </c>
      <c r="V331" t="s">
        <v>56</v>
      </c>
      <c r="W331">
        <v>1</v>
      </c>
      <c r="X331" s="5" t="e">
        <f>INDEX(name_mapping!B:B,MATCH(C331,name_mapping!A:A,0))</f>
        <v>#N/A</v>
      </c>
      <c r="Y331" s="5" t="str">
        <f t="shared" si="16"/>
        <v>Green Ridge Power LLC (23.8 MW)</v>
      </c>
      <c r="Z331" s="5" t="str">
        <f t="shared" si="15"/>
        <v>CAISO_Wind</v>
      </c>
      <c r="AA331" s="5">
        <f t="shared" si="17"/>
        <v>24.6</v>
      </c>
      <c r="AB331" s="5">
        <f>INDEX(relevant_resources!B:B,MATCH(Z331,relevant_resources!A:A,0))</f>
        <v>1</v>
      </c>
    </row>
    <row r="332" spans="1:28" x14ac:dyDescent="0.75">
      <c r="A332">
        <v>331</v>
      </c>
      <c r="B332" t="s">
        <v>1022</v>
      </c>
      <c r="C332" t="s">
        <v>1023</v>
      </c>
      <c r="E332" t="s">
        <v>26</v>
      </c>
      <c r="F332" t="s">
        <v>27</v>
      </c>
      <c r="G332" t="s">
        <v>69</v>
      </c>
      <c r="H332" t="s">
        <v>56</v>
      </c>
      <c r="I332" t="s">
        <v>993</v>
      </c>
      <c r="K332" t="s">
        <v>32</v>
      </c>
      <c r="L332" s="2">
        <v>32204</v>
      </c>
      <c r="M332" s="2">
        <v>43160</v>
      </c>
      <c r="N332">
        <v>1</v>
      </c>
      <c r="O332">
        <v>5.9</v>
      </c>
      <c r="P332">
        <v>11.2</v>
      </c>
      <c r="Q332" s="1">
        <v>0.22</v>
      </c>
      <c r="R332" t="s">
        <v>33</v>
      </c>
      <c r="S332" t="s">
        <v>33</v>
      </c>
      <c r="T332" t="s">
        <v>33</v>
      </c>
      <c r="U332" t="s">
        <v>993</v>
      </c>
      <c r="V332" t="s">
        <v>56</v>
      </c>
      <c r="W332">
        <v>1</v>
      </c>
      <c r="X332" s="5" t="e">
        <f>INDEX(name_mapping!B:B,MATCH(C332,name_mapping!A:A,0))</f>
        <v>#N/A</v>
      </c>
      <c r="Y332" s="5" t="str">
        <f t="shared" si="16"/>
        <v>Green Ridge Power LLC (5.9 MW)</v>
      </c>
      <c r="Z332" s="5" t="str">
        <f t="shared" si="15"/>
        <v>CAISO_Wind</v>
      </c>
      <c r="AA332" s="5">
        <f t="shared" si="17"/>
        <v>11.2</v>
      </c>
      <c r="AB332" s="5">
        <f>INDEX(relevant_resources!B:B,MATCH(Z332,relevant_resources!A:A,0))</f>
        <v>1</v>
      </c>
    </row>
    <row r="333" spans="1:28" x14ac:dyDescent="0.75">
      <c r="A333">
        <v>332</v>
      </c>
      <c r="B333" t="s">
        <v>1024</v>
      </c>
      <c r="C333" t="s">
        <v>1025</v>
      </c>
      <c r="D333" t="s">
        <v>1013</v>
      </c>
      <c r="E333" t="s">
        <v>26</v>
      </c>
      <c r="F333" t="s">
        <v>27</v>
      </c>
      <c r="G333" t="s">
        <v>56</v>
      </c>
      <c r="H333" t="s">
        <v>56</v>
      </c>
      <c r="I333" t="s">
        <v>993</v>
      </c>
      <c r="K333" t="s">
        <v>32</v>
      </c>
      <c r="L333" s="2">
        <v>32874</v>
      </c>
      <c r="M333" s="2">
        <v>43100</v>
      </c>
      <c r="N333">
        <v>1</v>
      </c>
      <c r="O333">
        <v>0.7</v>
      </c>
      <c r="P333">
        <v>18.7</v>
      </c>
      <c r="Q333" s="1">
        <v>3.05</v>
      </c>
      <c r="R333" t="s">
        <v>33</v>
      </c>
      <c r="S333" t="s">
        <v>33</v>
      </c>
      <c r="T333" t="s">
        <v>33</v>
      </c>
      <c r="U333" t="s">
        <v>993</v>
      </c>
      <c r="V333" t="s">
        <v>56</v>
      </c>
      <c r="W333">
        <v>1</v>
      </c>
      <c r="X333" s="5" t="e">
        <f>INDEX(name_mapping!B:B,MATCH(C333,name_mapping!A:A,0))</f>
        <v>#N/A</v>
      </c>
      <c r="Y333" s="5" t="str">
        <f t="shared" si="16"/>
        <v>USWNDR_2_UNITS</v>
      </c>
      <c r="Z333" s="5" t="str">
        <f t="shared" si="15"/>
        <v>CAISO_Wind</v>
      </c>
      <c r="AA333" s="5">
        <f t="shared" si="17"/>
        <v>18.7</v>
      </c>
      <c r="AB333" s="5">
        <f>INDEX(relevant_resources!B:B,MATCH(Z333,relevant_resources!A:A,0))</f>
        <v>1</v>
      </c>
    </row>
    <row r="334" spans="1:28" x14ac:dyDescent="0.75">
      <c r="A334">
        <v>333</v>
      </c>
      <c r="B334" t="s">
        <v>1026</v>
      </c>
      <c r="C334" t="s">
        <v>1027</v>
      </c>
      <c r="D334" t="s">
        <v>1013</v>
      </c>
      <c r="E334" t="s">
        <v>26</v>
      </c>
      <c r="F334" t="s">
        <v>27</v>
      </c>
      <c r="G334" t="s">
        <v>56</v>
      </c>
      <c r="H334" t="s">
        <v>56</v>
      </c>
      <c r="I334" t="s">
        <v>993</v>
      </c>
      <c r="K334" t="s">
        <v>32</v>
      </c>
      <c r="L334" s="2">
        <v>33239</v>
      </c>
      <c r="M334" s="2">
        <v>43465</v>
      </c>
      <c r="N334">
        <v>1</v>
      </c>
      <c r="O334">
        <v>6.5</v>
      </c>
      <c r="P334">
        <v>32.700000000000003</v>
      </c>
      <c r="Q334" s="1">
        <v>0.56999999999999995</v>
      </c>
      <c r="R334" t="s">
        <v>33</v>
      </c>
      <c r="S334" t="s">
        <v>33</v>
      </c>
      <c r="T334" t="s">
        <v>33</v>
      </c>
      <c r="U334" t="s">
        <v>993</v>
      </c>
      <c r="V334" t="s">
        <v>56</v>
      </c>
      <c r="W334">
        <v>1</v>
      </c>
      <c r="X334" s="5" t="e">
        <f>INDEX(name_mapping!B:B,MATCH(C334,name_mapping!A:A,0))</f>
        <v>#N/A</v>
      </c>
      <c r="Y334" s="5" t="str">
        <f t="shared" si="16"/>
        <v>USWNDR_2_UNITS</v>
      </c>
      <c r="Z334" s="5" t="str">
        <f t="shared" si="15"/>
        <v>CAISO_Wind</v>
      </c>
      <c r="AA334" s="5">
        <f t="shared" si="17"/>
        <v>32.700000000000003</v>
      </c>
      <c r="AB334" s="5">
        <f>INDEX(relevant_resources!B:B,MATCH(Z334,relevant_resources!A:A,0))</f>
        <v>1</v>
      </c>
    </row>
    <row r="335" spans="1:28" x14ac:dyDescent="0.75">
      <c r="A335">
        <v>334</v>
      </c>
      <c r="B335" t="s">
        <v>1028</v>
      </c>
      <c r="C335" t="s">
        <v>1029</v>
      </c>
      <c r="D335" t="s">
        <v>1013</v>
      </c>
      <c r="E335" t="s">
        <v>26</v>
      </c>
      <c r="F335" t="s">
        <v>27</v>
      </c>
      <c r="G335" t="s">
        <v>56</v>
      </c>
      <c r="H335" t="s">
        <v>56</v>
      </c>
      <c r="I335" t="s">
        <v>993</v>
      </c>
      <c r="K335" t="s">
        <v>32</v>
      </c>
      <c r="L335" s="2">
        <v>33239</v>
      </c>
      <c r="M335" s="2">
        <v>43465</v>
      </c>
      <c r="N335">
        <v>1</v>
      </c>
      <c r="O335">
        <v>1.5</v>
      </c>
      <c r="P335">
        <v>1.5</v>
      </c>
      <c r="Q335" s="1">
        <v>0.12</v>
      </c>
      <c r="R335" t="s">
        <v>33</v>
      </c>
      <c r="S335" t="s">
        <v>33</v>
      </c>
      <c r="T335" t="s">
        <v>33</v>
      </c>
      <c r="U335" t="s">
        <v>993</v>
      </c>
      <c r="V335" t="s">
        <v>56</v>
      </c>
      <c r="W335">
        <v>1</v>
      </c>
      <c r="X335" s="5" t="e">
        <f>INDEX(name_mapping!B:B,MATCH(C335,name_mapping!A:A,0))</f>
        <v>#N/A</v>
      </c>
      <c r="Y335" s="5" t="str">
        <f t="shared" si="16"/>
        <v>USWNDR_2_UNITS</v>
      </c>
      <c r="Z335" s="5" t="str">
        <f t="shared" si="15"/>
        <v>CAISO_Wind</v>
      </c>
      <c r="AA335" s="5">
        <f t="shared" si="17"/>
        <v>1.5</v>
      </c>
      <c r="AB335" s="5">
        <f>INDEX(relevant_resources!B:B,MATCH(Z335,relevant_resources!A:A,0))</f>
        <v>1</v>
      </c>
    </row>
    <row r="336" spans="1:28" x14ac:dyDescent="0.75">
      <c r="A336">
        <v>335</v>
      </c>
      <c r="B336" t="s">
        <v>1030</v>
      </c>
      <c r="C336" t="s">
        <v>1031</v>
      </c>
      <c r="E336" t="s">
        <v>26</v>
      </c>
      <c r="F336" t="s">
        <v>27</v>
      </c>
      <c r="G336" t="s">
        <v>69</v>
      </c>
      <c r="H336" t="s">
        <v>56</v>
      </c>
      <c r="I336" t="s">
        <v>993</v>
      </c>
      <c r="K336" t="s">
        <v>32</v>
      </c>
      <c r="L336" s="2">
        <v>31868</v>
      </c>
      <c r="M336" s="2">
        <v>42094</v>
      </c>
      <c r="N336">
        <v>1</v>
      </c>
      <c r="O336">
        <v>54</v>
      </c>
      <c r="P336">
        <v>93</v>
      </c>
      <c r="Q336" s="1">
        <v>0.2</v>
      </c>
      <c r="R336" t="s">
        <v>33</v>
      </c>
      <c r="S336" t="s">
        <v>33</v>
      </c>
      <c r="T336" t="s">
        <v>33</v>
      </c>
      <c r="U336" t="s">
        <v>993</v>
      </c>
      <c r="V336" t="s">
        <v>56</v>
      </c>
      <c r="W336">
        <v>1</v>
      </c>
      <c r="X336" s="5" t="e">
        <f>INDEX(name_mapping!B:B,MATCH(C336,name_mapping!A:A,0))</f>
        <v>#N/A</v>
      </c>
      <c r="Y336" s="5" t="str">
        <f t="shared" si="16"/>
        <v>Green Ridge Power LLC (70 MW)</v>
      </c>
      <c r="Z336" s="5" t="str">
        <f t="shared" si="15"/>
        <v>CAISO_Wind</v>
      </c>
      <c r="AA336" s="5">
        <f t="shared" si="17"/>
        <v>93</v>
      </c>
      <c r="AB336" s="5">
        <f>INDEX(relevant_resources!B:B,MATCH(Z336,relevant_resources!A:A,0))</f>
        <v>1</v>
      </c>
    </row>
    <row r="337" spans="1:28" x14ac:dyDescent="0.75">
      <c r="A337">
        <v>336</v>
      </c>
      <c r="B337" t="s">
        <v>1032</v>
      </c>
      <c r="C337" t="s">
        <v>1033</v>
      </c>
      <c r="D337" t="s">
        <v>1034</v>
      </c>
      <c r="E337" t="s">
        <v>26</v>
      </c>
      <c r="F337" t="s">
        <v>27</v>
      </c>
      <c r="G337" t="s">
        <v>173</v>
      </c>
      <c r="H337" t="s">
        <v>51</v>
      </c>
      <c r="I337" t="s">
        <v>993</v>
      </c>
      <c r="K337" t="s">
        <v>32</v>
      </c>
      <c r="L337" s="2">
        <v>32308</v>
      </c>
      <c r="M337" s="2">
        <v>43264</v>
      </c>
      <c r="N337">
        <v>1</v>
      </c>
      <c r="O337">
        <v>34</v>
      </c>
      <c r="P337">
        <v>24.6</v>
      </c>
      <c r="Q337" s="1">
        <v>0.08</v>
      </c>
      <c r="R337" t="s">
        <v>33</v>
      </c>
      <c r="S337" t="s">
        <v>33</v>
      </c>
      <c r="T337" t="s">
        <v>33</v>
      </c>
      <c r="U337" t="s">
        <v>993</v>
      </c>
      <c r="V337" t="s">
        <v>35</v>
      </c>
      <c r="W337">
        <v>1</v>
      </c>
      <c r="X337" s="5" t="e">
        <f>INDEX(name_mapping!B:B,MATCH(C337,name_mapping!A:A,0))</f>
        <v>#N/A</v>
      </c>
      <c r="Y337" s="5" t="str">
        <f t="shared" si="16"/>
        <v>INTTRB_6_UNIT</v>
      </c>
      <c r="Z337" s="5" t="str">
        <f t="shared" si="15"/>
        <v>CAISO_Wind</v>
      </c>
      <c r="AA337" s="5">
        <f t="shared" si="17"/>
        <v>24.6</v>
      </c>
      <c r="AB337" s="5">
        <f>INDEX(relevant_resources!B:B,MATCH(Z337,relevant_resources!A:A,0))</f>
        <v>1</v>
      </c>
    </row>
    <row r="338" spans="1:28" x14ac:dyDescent="0.75">
      <c r="A338">
        <v>337</v>
      </c>
      <c r="B338" t="s">
        <v>1035</v>
      </c>
      <c r="C338" t="s">
        <v>1036</v>
      </c>
      <c r="E338" t="s">
        <v>26</v>
      </c>
      <c r="F338" t="s">
        <v>27</v>
      </c>
      <c r="G338" t="s">
        <v>767</v>
      </c>
      <c r="H338" t="s">
        <v>56</v>
      </c>
      <c r="I338" t="s">
        <v>993</v>
      </c>
      <c r="K338" t="s">
        <v>32</v>
      </c>
      <c r="L338" s="2">
        <v>31416</v>
      </c>
      <c r="M338" s="2">
        <v>42004</v>
      </c>
      <c r="N338">
        <v>1</v>
      </c>
      <c r="O338">
        <v>27</v>
      </c>
      <c r="P338">
        <v>13.5</v>
      </c>
      <c r="Q338" s="1">
        <v>0.06</v>
      </c>
      <c r="R338" t="s">
        <v>33</v>
      </c>
      <c r="S338" t="s">
        <v>33</v>
      </c>
      <c r="T338" t="s">
        <v>33</v>
      </c>
      <c r="U338" t="s">
        <v>993</v>
      </c>
      <c r="V338" t="s">
        <v>56</v>
      </c>
      <c r="W338">
        <v>1</v>
      </c>
      <c r="X338" s="5" t="e">
        <f>INDEX(name_mapping!B:B,MATCH(C338,name_mapping!A:A,0))</f>
        <v>#N/A</v>
      </c>
      <c r="Y338" s="5" t="str">
        <f t="shared" si="16"/>
        <v>Northwind Energy</v>
      </c>
      <c r="Z338" s="5" t="str">
        <f t="shared" si="15"/>
        <v>CAISO_Wind</v>
      </c>
      <c r="AA338" s="5">
        <f t="shared" si="17"/>
        <v>13.5</v>
      </c>
      <c r="AB338" s="5">
        <f>INDEX(relevant_resources!B:B,MATCH(Z338,relevant_resources!A:A,0))</f>
        <v>1</v>
      </c>
    </row>
    <row r="339" spans="1:28" x14ac:dyDescent="0.75">
      <c r="A339">
        <v>338</v>
      </c>
      <c r="B339" t="s">
        <v>1037</v>
      </c>
      <c r="C339" t="s">
        <v>1038</v>
      </c>
      <c r="E339" t="s">
        <v>26</v>
      </c>
      <c r="F339" t="s">
        <v>27</v>
      </c>
      <c r="G339" t="s">
        <v>69</v>
      </c>
      <c r="H339" t="s">
        <v>56</v>
      </c>
      <c r="I339" t="s">
        <v>993</v>
      </c>
      <c r="K339" t="s">
        <v>32</v>
      </c>
      <c r="L339" s="2">
        <v>31139</v>
      </c>
      <c r="M339" s="2">
        <v>42068</v>
      </c>
      <c r="N339">
        <v>1</v>
      </c>
      <c r="O339">
        <v>22</v>
      </c>
      <c r="P339">
        <v>36.4</v>
      </c>
      <c r="Q339" s="1">
        <v>0.19</v>
      </c>
      <c r="R339" t="s">
        <v>33</v>
      </c>
      <c r="S339" t="s">
        <v>33</v>
      </c>
      <c r="T339" t="s">
        <v>33</v>
      </c>
      <c r="U339" t="s">
        <v>993</v>
      </c>
      <c r="V339" t="s">
        <v>56</v>
      </c>
      <c r="W339">
        <v>1</v>
      </c>
      <c r="X339" s="5" t="e">
        <f>INDEX(name_mapping!B:B,MATCH(C339,name_mapping!A:A,0))</f>
        <v>#N/A</v>
      </c>
      <c r="Y339" s="5" t="str">
        <f t="shared" si="16"/>
        <v>Patterson Pass Wind Farm LLC</v>
      </c>
      <c r="Z339" s="5" t="str">
        <f t="shared" si="15"/>
        <v>CAISO_Wind</v>
      </c>
      <c r="AA339" s="5">
        <f t="shared" si="17"/>
        <v>36.4</v>
      </c>
      <c r="AB339" s="5">
        <f>INDEX(relevant_resources!B:B,MATCH(Z339,relevant_resources!A:A,0))</f>
        <v>1</v>
      </c>
    </row>
    <row r="340" spans="1:28" x14ac:dyDescent="0.75">
      <c r="A340">
        <v>339</v>
      </c>
      <c r="B340" t="s">
        <v>1039</v>
      </c>
      <c r="C340" t="s">
        <v>1040</v>
      </c>
      <c r="E340" t="s">
        <v>26</v>
      </c>
      <c r="F340" t="s">
        <v>27</v>
      </c>
      <c r="G340" t="s">
        <v>69</v>
      </c>
      <c r="H340" t="s">
        <v>56</v>
      </c>
      <c r="I340" t="s">
        <v>993</v>
      </c>
      <c r="K340" t="s">
        <v>32</v>
      </c>
      <c r="L340" s="2">
        <v>30338</v>
      </c>
      <c r="M340" s="2">
        <v>42095</v>
      </c>
      <c r="N340">
        <v>1</v>
      </c>
      <c r="O340">
        <v>5.8</v>
      </c>
      <c r="P340">
        <v>4.0999999999999996</v>
      </c>
      <c r="Q340" s="1">
        <v>0.08</v>
      </c>
      <c r="R340" t="s">
        <v>33</v>
      </c>
      <c r="S340" t="s">
        <v>33</v>
      </c>
      <c r="T340" t="s">
        <v>33</v>
      </c>
      <c r="U340" t="s">
        <v>993</v>
      </c>
      <c r="V340" t="s">
        <v>56</v>
      </c>
      <c r="W340">
        <v>1</v>
      </c>
      <c r="X340" s="5" t="e">
        <f>INDEX(name_mapping!B:B,MATCH(C340,name_mapping!A:A,0))</f>
        <v>#N/A</v>
      </c>
      <c r="Y340" s="5" t="str">
        <f t="shared" si="16"/>
        <v>Forebay Wind LLC - Altech</v>
      </c>
      <c r="Z340" s="5" t="str">
        <f t="shared" si="15"/>
        <v>CAISO_Wind</v>
      </c>
      <c r="AA340" s="5">
        <f t="shared" si="17"/>
        <v>4.0999999999999996</v>
      </c>
      <c r="AB340" s="5">
        <f>INDEX(relevant_resources!B:B,MATCH(Z340,relevant_resources!A:A,0))</f>
        <v>1</v>
      </c>
    </row>
    <row r="341" spans="1:28" x14ac:dyDescent="0.75">
      <c r="A341">
        <v>340</v>
      </c>
      <c r="B341" t="s">
        <v>1041</v>
      </c>
      <c r="C341" t="s">
        <v>1042</v>
      </c>
      <c r="E341" t="s">
        <v>26</v>
      </c>
      <c r="F341" t="s">
        <v>27</v>
      </c>
      <c r="G341" t="s">
        <v>69</v>
      </c>
      <c r="H341" t="s">
        <v>56</v>
      </c>
      <c r="I341" t="s">
        <v>993</v>
      </c>
      <c r="K341" t="s">
        <v>32</v>
      </c>
      <c r="L341" s="2">
        <v>30338</v>
      </c>
      <c r="M341" s="2">
        <v>42095</v>
      </c>
      <c r="N341">
        <v>1</v>
      </c>
      <c r="O341">
        <v>0.1</v>
      </c>
      <c r="P341">
        <v>0</v>
      </c>
      <c r="Q341" s="1">
        <v>0.08</v>
      </c>
      <c r="R341" t="s">
        <v>33</v>
      </c>
      <c r="S341" t="s">
        <v>33</v>
      </c>
      <c r="T341" t="s">
        <v>33</v>
      </c>
      <c r="U341" t="s">
        <v>993</v>
      </c>
      <c r="V341" t="s">
        <v>56</v>
      </c>
      <c r="W341">
        <v>1</v>
      </c>
      <c r="X341" s="5" t="e">
        <f>INDEX(name_mapping!B:B,MATCH(C341,name_mapping!A:A,0))</f>
        <v>#N/A</v>
      </c>
      <c r="Y341" s="5" t="str">
        <f t="shared" si="16"/>
        <v>Forebay Wind LLC - Seawest</v>
      </c>
      <c r="Z341" s="5" t="str">
        <f t="shared" si="15"/>
        <v>CAISO_Wind</v>
      </c>
      <c r="AA341" s="5">
        <f t="shared" si="17"/>
        <v>0</v>
      </c>
      <c r="AB341" s="5">
        <f>INDEX(relevant_resources!B:B,MATCH(Z341,relevant_resources!A:A,0))</f>
        <v>1</v>
      </c>
    </row>
    <row r="342" spans="1:28" x14ac:dyDescent="0.75">
      <c r="A342">
        <v>341</v>
      </c>
      <c r="B342" t="s">
        <v>1043</v>
      </c>
      <c r="C342" t="s">
        <v>1044</v>
      </c>
      <c r="E342" t="s">
        <v>26</v>
      </c>
      <c r="F342" t="s">
        <v>27</v>
      </c>
      <c r="G342" t="s">
        <v>69</v>
      </c>
      <c r="H342" t="s">
        <v>56</v>
      </c>
      <c r="I342" t="s">
        <v>993</v>
      </c>
      <c r="K342" t="s">
        <v>32</v>
      </c>
      <c r="L342" s="2">
        <v>30338</v>
      </c>
      <c r="M342" s="2">
        <v>42095</v>
      </c>
      <c r="N342">
        <v>1</v>
      </c>
      <c r="O342">
        <v>0.7</v>
      </c>
      <c r="P342">
        <v>4.0999999999999996</v>
      </c>
      <c r="Q342" s="1">
        <v>0.65</v>
      </c>
      <c r="R342" t="s">
        <v>33</v>
      </c>
      <c r="S342" t="s">
        <v>33</v>
      </c>
      <c r="T342" t="s">
        <v>33</v>
      </c>
      <c r="U342" t="s">
        <v>993</v>
      </c>
      <c r="V342" t="s">
        <v>56</v>
      </c>
      <c r="W342">
        <v>1</v>
      </c>
      <c r="X342" s="5" t="e">
        <f>INDEX(name_mapping!B:B,MATCH(C342,name_mapping!A:A,0))</f>
        <v>#N/A</v>
      </c>
      <c r="Y342" s="5" t="str">
        <f t="shared" si="16"/>
        <v>Forebay Wind LLC - Taxvest</v>
      </c>
      <c r="Z342" s="5" t="str">
        <f t="shared" si="15"/>
        <v>CAISO_Wind</v>
      </c>
      <c r="AA342" s="5">
        <f t="shared" si="17"/>
        <v>4.0999999999999996</v>
      </c>
      <c r="AB342" s="5">
        <f>INDEX(relevant_resources!B:B,MATCH(Z342,relevant_resources!A:A,0))</f>
        <v>1</v>
      </c>
    </row>
    <row r="343" spans="1:28" x14ac:dyDescent="0.75">
      <c r="A343">
        <v>342</v>
      </c>
      <c r="B343" t="s">
        <v>1045</v>
      </c>
      <c r="C343" t="s">
        <v>1046</v>
      </c>
      <c r="E343" t="s">
        <v>26</v>
      </c>
      <c r="F343" t="s">
        <v>27</v>
      </c>
      <c r="G343" t="s">
        <v>69</v>
      </c>
      <c r="H343" t="s">
        <v>56</v>
      </c>
      <c r="I343" t="s">
        <v>993</v>
      </c>
      <c r="K343" t="s">
        <v>32</v>
      </c>
      <c r="L343" s="2">
        <v>30338</v>
      </c>
      <c r="M343" s="2">
        <v>42095</v>
      </c>
      <c r="N343">
        <v>1</v>
      </c>
      <c r="O343">
        <v>1.7</v>
      </c>
      <c r="P343">
        <v>1.2</v>
      </c>
      <c r="Q343" s="1">
        <v>0.08</v>
      </c>
      <c r="R343" t="s">
        <v>33</v>
      </c>
      <c r="S343" t="s">
        <v>33</v>
      </c>
      <c r="T343" t="s">
        <v>33</v>
      </c>
      <c r="U343" t="s">
        <v>993</v>
      </c>
      <c r="V343" t="s">
        <v>56</v>
      </c>
      <c r="W343">
        <v>1</v>
      </c>
      <c r="X343" s="5" t="e">
        <f>INDEX(name_mapping!B:B,MATCH(C343,name_mapping!A:A,0))</f>
        <v>#N/A</v>
      </c>
      <c r="Y343" s="5" t="str">
        <f t="shared" si="16"/>
        <v>Forebay Wind LLC - Viking</v>
      </c>
      <c r="Z343" s="5" t="str">
        <f t="shared" si="15"/>
        <v>CAISO_Wind</v>
      </c>
      <c r="AA343" s="5">
        <f t="shared" si="17"/>
        <v>1.2</v>
      </c>
      <c r="AB343" s="5">
        <f>INDEX(relevant_resources!B:B,MATCH(Z343,relevant_resources!A:A,0))</f>
        <v>1</v>
      </c>
    </row>
    <row r="344" spans="1:28" x14ac:dyDescent="0.75">
      <c r="A344">
        <v>343</v>
      </c>
      <c r="B344" t="s">
        <v>1047</v>
      </c>
      <c r="C344" t="s">
        <v>1048</v>
      </c>
      <c r="E344" t="s">
        <v>26</v>
      </c>
      <c r="F344" t="s">
        <v>27</v>
      </c>
      <c r="G344" t="s">
        <v>69</v>
      </c>
      <c r="H344" t="s">
        <v>56</v>
      </c>
      <c r="I344" t="s">
        <v>993</v>
      </c>
      <c r="K344" t="s">
        <v>32</v>
      </c>
      <c r="L344" s="2">
        <v>30338</v>
      </c>
      <c r="M344" s="2">
        <v>42095</v>
      </c>
      <c r="N344">
        <v>1</v>
      </c>
      <c r="O344">
        <v>2.7</v>
      </c>
      <c r="P344">
        <v>1.3</v>
      </c>
      <c r="Q344" s="1">
        <v>0.05</v>
      </c>
      <c r="R344" t="s">
        <v>33</v>
      </c>
      <c r="S344" t="s">
        <v>33</v>
      </c>
      <c r="T344" t="s">
        <v>33</v>
      </c>
      <c r="U344" t="s">
        <v>993</v>
      </c>
      <c r="V344" t="s">
        <v>56</v>
      </c>
      <c r="W344">
        <v>1</v>
      </c>
      <c r="X344" s="5" t="e">
        <f>INDEX(name_mapping!B:B,MATCH(C344,name_mapping!A:A,0))</f>
        <v>#N/A</v>
      </c>
      <c r="Y344" s="5" t="str">
        <f t="shared" si="16"/>
        <v>Forebay Wind LLC - Western</v>
      </c>
      <c r="Z344" s="5" t="str">
        <f t="shared" si="15"/>
        <v>CAISO_Wind</v>
      </c>
      <c r="AA344" s="5">
        <f t="shared" si="17"/>
        <v>1.3</v>
      </c>
      <c r="AB344" s="5">
        <f>INDEX(relevant_resources!B:B,MATCH(Z344,relevant_resources!A:A,0))</f>
        <v>1</v>
      </c>
    </row>
    <row r="345" spans="1:28" x14ac:dyDescent="0.75">
      <c r="A345">
        <v>344</v>
      </c>
      <c r="B345" t="s">
        <v>1049</v>
      </c>
      <c r="C345" t="s">
        <v>1050</v>
      </c>
      <c r="E345" t="s">
        <v>26</v>
      </c>
      <c r="F345" t="s">
        <v>1051</v>
      </c>
      <c r="G345" t="s">
        <v>1052</v>
      </c>
      <c r="H345" t="s">
        <v>1053</v>
      </c>
      <c r="I345" t="s">
        <v>993</v>
      </c>
      <c r="K345" t="s">
        <v>32</v>
      </c>
      <c r="L345" s="2">
        <v>41771</v>
      </c>
      <c r="M345" s="2">
        <v>49075</v>
      </c>
      <c r="N345">
        <v>1</v>
      </c>
      <c r="O345">
        <v>150</v>
      </c>
      <c r="P345">
        <v>445</v>
      </c>
      <c r="Q345" s="1">
        <v>0.34</v>
      </c>
      <c r="R345" t="s">
        <v>1054</v>
      </c>
      <c r="S345" t="s">
        <v>33</v>
      </c>
      <c r="T345" t="s">
        <v>1055</v>
      </c>
      <c r="U345" t="s">
        <v>993</v>
      </c>
      <c r="V345" t="s">
        <v>164</v>
      </c>
      <c r="W345">
        <v>1</v>
      </c>
      <c r="X345" s="5" t="e">
        <f>INDEX(name_mapping!B:B,MATCH(C345,name_mapping!A:A,0))</f>
        <v>#N/A</v>
      </c>
      <c r="Y345" s="5" t="str">
        <f t="shared" si="16"/>
        <v>Blackspring Ridge IA</v>
      </c>
      <c r="Z345" s="5" t="str">
        <f t="shared" si="15"/>
        <v>Other_Wind</v>
      </c>
      <c r="AA345" s="5">
        <f t="shared" si="17"/>
        <v>445</v>
      </c>
      <c r="AB345" s="5">
        <f>INDEX(relevant_resources!B:B,MATCH(Z345,relevant_resources!A:A,0))</f>
        <v>0</v>
      </c>
    </row>
    <row r="346" spans="1:28" x14ac:dyDescent="0.75">
      <c r="A346">
        <v>345</v>
      </c>
      <c r="B346" t="s">
        <v>1056</v>
      </c>
      <c r="C346" t="s">
        <v>1057</v>
      </c>
      <c r="E346" t="s">
        <v>26</v>
      </c>
      <c r="F346" t="s">
        <v>1051</v>
      </c>
      <c r="G346" t="s">
        <v>1052</v>
      </c>
      <c r="H346" t="s">
        <v>1053</v>
      </c>
      <c r="I346" t="s">
        <v>993</v>
      </c>
      <c r="K346" t="s">
        <v>32</v>
      </c>
      <c r="L346" s="2">
        <v>41771</v>
      </c>
      <c r="M346" s="2">
        <v>49075</v>
      </c>
      <c r="N346">
        <v>1</v>
      </c>
      <c r="O346">
        <v>150</v>
      </c>
      <c r="P346">
        <v>445</v>
      </c>
      <c r="Q346" s="1">
        <v>0.34</v>
      </c>
      <c r="R346" t="s">
        <v>1054</v>
      </c>
      <c r="S346" t="s">
        <v>33</v>
      </c>
      <c r="T346" t="s">
        <v>1055</v>
      </c>
      <c r="U346" t="s">
        <v>993</v>
      </c>
      <c r="V346" t="s">
        <v>164</v>
      </c>
      <c r="W346">
        <v>1</v>
      </c>
      <c r="X346" s="5" t="e">
        <f>INDEX(name_mapping!B:B,MATCH(C346,name_mapping!A:A,0))</f>
        <v>#N/A</v>
      </c>
      <c r="Y346" s="5" t="str">
        <f t="shared" si="16"/>
        <v>Blackspring Ridge IB</v>
      </c>
      <c r="Z346" s="5" t="str">
        <f t="shared" si="15"/>
        <v>Other_Wind</v>
      </c>
      <c r="AA346" s="5">
        <f t="shared" si="17"/>
        <v>445</v>
      </c>
      <c r="AB346" s="5">
        <f>INDEX(relevant_resources!B:B,MATCH(Z346,relevant_resources!A:A,0))</f>
        <v>0</v>
      </c>
    </row>
    <row r="347" spans="1:28" x14ac:dyDescent="0.75">
      <c r="A347">
        <v>346</v>
      </c>
      <c r="B347" t="s">
        <v>1058</v>
      </c>
      <c r="C347" t="s">
        <v>1059</v>
      </c>
      <c r="E347" t="s">
        <v>26</v>
      </c>
      <c r="F347" t="s">
        <v>1051</v>
      </c>
      <c r="G347" t="s">
        <v>1060</v>
      </c>
      <c r="H347" t="s">
        <v>1061</v>
      </c>
      <c r="I347" t="s">
        <v>993</v>
      </c>
      <c r="K347" t="s">
        <v>32</v>
      </c>
      <c r="L347" s="2">
        <v>41262</v>
      </c>
      <c r="M347" s="2">
        <v>48566</v>
      </c>
      <c r="N347">
        <v>1</v>
      </c>
      <c r="O347">
        <v>150</v>
      </c>
      <c r="P347">
        <v>485</v>
      </c>
      <c r="Q347" s="1">
        <v>0.37</v>
      </c>
      <c r="R347" t="s">
        <v>1054</v>
      </c>
      <c r="S347" t="s">
        <v>33</v>
      </c>
      <c r="T347" t="s">
        <v>1055</v>
      </c>
      <c r="U347" t="s">
        <v>993</v>
      </c>
      <c r="V347" t="s">
        <v>164</v>
      </c>
      <c r="W347">
        <v>1</v>
      </c>
      <c r="X347" s="5" t="e">
        <f>INDEX(name_mapping!B:B,MATCH(C347,name_mapping!A:A,0))</f>
        <v>#N/A</v>
      </c>
      <c r="Y347" s="5" t="str">
        <f t="shared" si="16"/>
        <v>Halkirk I Wind Project</v>
      </c>
      <c r="Z347" s="5" t="str">
        <f t="shared" si="15"/>
        <v>Other_Wind</v>
      </c>
      <c r="AA347" s="5">
        <f t="shared" si="17"/>
        <v>485</v>
      </c>
      <c r="AB347" s="5">
        <f>INDEX(relevant_resources!B:B,MATCH(Z347,relevant_resources!A:A,0))</f>
        <v>0</v>
      </c>
    </row>
    <row r="348" spans="1:28" x14ac:dyDescent="0.75">
      <c r="A348">
        <v>347</v>
      </c>
      <c r="B348" t="s">
        <v>1062</v>
      </c>
      <c r="C348" t="s">
        <v>1063</v>
      </c>
      <c r="D348" t="s">
        <v>1064</v>
      </c>
      <c r="E348" t="s">
        <v>26</v>
      </c>
      <c r="F348" t="s">
        <v>27</v>
      </c>
      <c r="G348" t="s">
        <v>56</v>
      </c>
      <c r="H348" t="s">
        <v>56</v>
      </c>
      <c r="I348" t="s">
        <v>993</v>
      </c>
      <c r="K348" t="s">
        <v>32</v>
      </c>
      <c r="L348" s="2">
        <v>40900</v>
      </c>
      <c r="M348" s="2">
        <v>48281</v>
      </c>
      <c r="N348">
        <v>1</v>
      </c>
      <c r="O348">
        <v>100</v>
      </c>
      <c r="P348">
        <v>341</v>
      </c>
      <c r="Q348" s="1">
        <v>0.39</v>
      </c>
      <c r="R348" t="s">
        <v>33</v>
      </c>
      <c r="S348" t="s">
        <v>33</v>
      </c>
      <c r="T348" t="s">
        <v>33</v>
      </c>
      <c r="U348" t="s">
        <v>993</v>
      </c>
      <c r="V348" t="s">
        <v>56</v>
      </c>
      <c r="W348">
        <v>1</v>
      </c>
      <c r="X348" s="5" t="e">
        <f>INDEX(name_mapping!B:B,MATCH(C348,name_mapping!A:A,0))</f>
        <v>#N/A</v>
      </c>
      <c r="Y348" s="5" t="str">
        <f t="shared" si="16"/>
        <v>BRDSLD_2_SHLO3A</v>
      </c>
      <c r="Z348" s="5" t="str">
        <f t="shared" si="15"/>
        <v>CAISO_Wind</v>
      </c>
      <c r="AA348" s="5">
        <f t="shared" si="17"/>
        <v>341</v>
      </c>
      <c r="AB348" s="5">
        <f>INDEX(relevant_resources!B:B,MATCH(Z348,relevant_resources!A:A,0))</f>
        <v>1</v>
      </c>
    </row>
    <row r="349" spans="1:28" x14ac:dyDescent="0.75">
      <c r="A349">
        <v>348</v>
      </c>
      <c r="B349" t="s">
        <v>1065</v>
      </c>
      <c r="C349" t="s">
        <v>1066</v>
      </c>
      <c r="D349" t="s">
        <v>1067</v>
      </c>
      <c r="E349" t="s">
        <v>26</v>
      </c>
      <c r="F349" t="s">
        <v>27</v>
      </c>
      <c r="G349" t="s">
        <v>767</v>
      </c>
      <c r="H349" t="s">
        <v>56</v>
      </c>
      <c r="I349" t="s">
        <v>993</v>
      </c>
      <c r="K349" t="s">
        <v>32</v>
      </c>
      <c r="L349" s="2">
        <v>40949</v>
      </c>
      <c r="M349" s="2">
        <v>50111</v>
      </c>
      <c r="N349">
        <v>1</v>
      </c>
      <c r="O349">
        <v>78.2</v>
      </c>
      <c r="P349">
        <v>211</v>
      </c>
      <c r="Q349" s="1">
        <v>0.31</v>
      </c>
      <c r="R349" t="s">
        <v>33</v>
      </c>
      <c r="S349" t="s">
        <v>33</v>
      </c>
      <c r="T349" t="s">
        <v>33</v>
      </c>
      <c r="U349" t="s">
        <v>993</v>
      </c>
      <c r="V349" t="s">
        <v>56</v>
      </c>
      <c r="W349">
        <v>1</v>
      </c>
      <c r="X349" s="5" t="e">
        <f>INDEX(name_mapping!B:B,MATCH(C349,name_mapping!A:A,0))</f>
        <v>#N/A</v>
      </c>
      <c r="Y349" s="5" t="str">
        <f t="shared" si="16"/>
        <v>USWPJR_2_UNITS</v>
      </c>
      <c r="Z349" s="5" t="str">
        <f t="shared" si="15"/>
        <v>CAISO_Wind</v>
      </c>
      <c r="AA349" s="5">
        <f t="shared" si="17"/>
        <v>211</v>
      </c>
      <c r="AB349" s="5">
        <f>INDEX(relevant_resources!B:B,MATCH(Z349,relevant_resources!A:A,0))</f>
        <v>1</v>
      </c>
    </row>
    <row r="350" spans="1:28" x14ac:dyDescent="0.75">
      <c r="A350">
        <v>349</v>
      </c>
      <c r="B350" t="s">
        <v>1068</v>
      </c>
      <c r="C350" t="s">
        <v>1069</v>
      </c>
      <c r="D350" t="s">
        <v>1070</v>
      </c>
      <c r="E350" t="s">
        <v>26</v>
      </c>
      <c r="F350" t="s">
        <v>27</v>
      </c>
      <c r="G350" t="s">
        <v>77</v>
      </c>
      <c r="H350" t="s">
        <v>89</v>
      </c>
      <c r="I350" t="s">
        <v>993</v>
      </c>
      <c r="K350" t="s">
        <v>32</v>
      </c>
      <c r="L350" s="2">
        <v>40997</v>
      </c>
      <c r="M350" s="2">
        <v>48370</v>
      </c>
      <c r="N350">
        <v>1</v>
      </c>
      <c r="O350">
        <v>102</v>
      </c>
      <c r="P350">
        <v>285.89999999999998</v>
      </c>
      <c r="Q350" s="1">
        <v>0.32</v>
      </c>
      <c r="R350" t="s">
        <v>33</v>
      </c>
      <c r="S350" t="s">
        <v>33</v>
      </c>
      <c r="T350" t="s">
        <v>33</v>
      </c>
      <c r="U350" t="s">
        <v>993</v>
      </c>
      <c r="V350" t="s">
        <v>89</v>
      </c>
      <c r="W350">
        <v>1</v>
      </c>
      <c r="X350" s="5" t="e">
        <f>INDEX(name_mapping!B:B,MATCH(C350,name_mapping!A:A,0))</f>
        <v>#N/A</v>
      </c>
      <c r="Y350" s="5" t="str">
        <f t="shared" si="16"/>
        <v>BRODIE_2_WIND</v>
      </c>
      <c r="Z350" s="5" t="str">
        <f t="shared" si="15"/>
        <v>CAISO_Wind</v>
      </c>
      <c r="AA350" s="5">
        <f t="shared" si="17"/>
        <v>285.89999999999998</v>
      </c>
      <c r="AB350" s="5">
        <f>INDEX(relevant_resources!B:B,MATCH(Z350,relevant_resources!A:A,0))</f>
        <v>1</v>
      </c>
    </row>
    <row r="351" spans="1:28" x14ac:dyDescent="0.75">
      <c r="A351">
        <v>350</v>
      </c>
      <c r="B351" t="s">
        <v>1071</v>
      </c>
      <c r="C351" t="s">
        <v>1072</v>
      </c>
      <c r="D351" t="s">
        <v>1073</v>
      </c>
      <c r="E351" t="s">
        <v>26</v>
      </c>
      <c r="F351" t="s">
        <v>27</v>
      </c>
      <c r="G351" t="s">
        <v>56</v>
      </c>
      <c r="H351" t="s">
        <v>56</v>
      </c>
      <c r="I351" t="s">
        <v>993</v>
      </c>
      <c r="K351" t="s">
        <v>32</v>
      </c>
      <c r="L351" s="2">
        <v>40571</v>
      </c>
      <c r="M351" s="2">
        <v>49701</v>
      </c>
      <c r="N351">
        <v>1</v>
      </c>
      <c r="O351">
        <v>36.799999999999997</v>
      </c>
      <c r="P351">
        <v>129</v>
      </c>
      <c r="Q351" s="1">
        <v>0.4</v>
      </c>
      <c r="R351" t="s">
        <v>33</v>
      </c>
      <c r="S351" t="s">
        <v>33</v>
      </c>
      <c r="T351" t="s">
        <v>33</v>
      </c>
      <c r="U351" t="s">
        <v>993</v>
      </c>
      <c r="V351" t="s">
        <v>56</v>
      </c>
      <c r="W351">
        <v>1</v>
      </c>
      <c r="X351" s="5" t="e">
        <f>INDEX(name_mapping!B:B,MATCH(C351,name_mapping!A:A,0))</f>
        <v>#N/A</v>
      </c>
      <c r="Y351" s="5" t="str">
        <f t="shared" si="16"/>
        <v>BRDSLD_2_MTZUMA</v>
      </c>
      <c r="Z351" s="5" t="str">
        <f t="shared" si="15"/>
        <v>CAISO_Wind</v>
      </c>
      <c r="AA351" s="5">
        <f t="shared" si="17"/>
        <v>129</v>
      </c>
      <c r="AB351" s="5">
        <f>INDEX(relevant_resources!B:B,MATCH(Z351,relevant_resources!A:A,0))</f>
        <v>1</v>
      </c>
    </row>
    <row r="352" spans="1:28" x14ac:dyDescent="0.75">
      <c r="A352">
        <v>351</v>
      </c>
      <c r="B352" t="s">
        <v>1074</v>
      </c>
      <c r="C352" t="s">
        <v>1075</v>
      </c>
      <c r="E352" t="s">
        <v>26</v>
      </c>
      <c r="F352" t="s">
        <v>1076</v>
      </c>
      <c r="G352" t="s">
        <v>1077</v>
      </c>
      <c r="H352" t="s">
        <v>1078</v>
      </c>
      <c r="I352" t="s">
        <v>993</v>
      </c>
      <c r="K352" t="s">
        <v>32</v>
      </c>
      <c r="L352" s="2">
        <v>40455</v>
      </c>
      <c r="M352" s="2">
        <v>45933</v>
      </c>
      <c r="N352">
        <v>1</v>
      </c>
      <c r="O352">
        <v>90</v>
      </c>
      <c r="P352">
        <v>277</v>
      </c>
      <c r="Q352" s="1">
        <v>0.35</v>
      </c>
      <c r="R352" t="s">
        <v>1079</v>
      </c>
      <c r="S352" t="s">
        <v>33</v>
      </c>
      <c r="T352" t="s">
        <v>1080</v>
      </c>
      <c r="U352" t="s">
        <v>993</v>
      </c>
      <c r="V352" t="s">
        <v>1081</v>
      </c>
      <c r="W352">
        <v>1</v>
      </c>
      <c r="X352" s="5" t="e">
        <f>INDEX(name_mapping!B:B,MATCH(C352,name_mapping!A:A,0))</f>
        <v>#N/A</v>
      </c>
      <c r="Y352" s="5" t="str">
        <f t="shared" si="16"/>
        <v>Vantage Wind Energy Center</v>
      </c>
      <c r="Z352" s="5" t="str">
        <f t="shared" si="15"/>
        <v>NW_Wind</v>
      </c>
      <c r="AA352" s="5">
        <f t="shared" si="17"/>
        <v>277</v>
      </c>
      <c r="AB352" s="5">
        <f>INDEX(relevant_resources!B:B,MATCH(Z352,relevant_resources!A:A,0))</f>
        <v>0</v>
      </c>
    </row>
    <row r="353" spans="1:28" x14ac:dyDescent="0.75">
      <c r="A353">
        <v>352</v>
      </c>
      <c r="B353" t="s">
        <v>1082</v>
      </c>
      <c r="C353" t="s">
        <v>1083</v>
      </c>
      <c r="D353" t="s">
        <v>1084</v>
      </c>
      <c r="E353" t="s">
        <v>26</v>
      </c>
      <c r="F353" t="s">
        <v>27</v>
      </c>
      <c r="G353" t="s">
        <v>99</v>
      </c>
      <c r="H353" t="s">
        <v>100</v>
      </c>
      <c r="I353" t="s">
        <v>993</v>
      </c>
      <c r="K353" t="s">
        <v>32</v>
      </c>
      <c r="L353" s="2">
        <v>40526</v>
      </c>
      <c r="M353" s="2">
        <v>46004</v>
      </c>
      <c r="N353">
        <v>1</v>
      </c>
      <c r="O353">
        <v>103.2</v>
      </c>
      <c r="P353">
        <v>303</v>
      </c>
      <c r="Q353" s="1">
        <v>0.34</v>
      </c>
      <c r="R353" t="s">
        <v>33</v>
      </c>
      <c r="S353" t="s">
        <v>33</v>
      </c>
      <c r="T353" t="s">
        <v>33</v>
      </c>
      <c r="U353" t="s">
        <v>993</v>
      </c>
      <c r="V353" t="s">
        <v>45</v>
      </c>
      <c r="W353">
        <v>1</v>
      </c>
      <c r="X353" s="5" t="e">
        <f>INDEX(name_mapping!B:B,MATCH(C353,name_mapping!A:A,0))</f>
        <v>#N/A</v>
      </c>
      <c r="Y353" s="5" t="str">
        <f t="shared" si="16"/>
        <v>HATRDG_2_WIND</v>
      </c>
      <c r="Z353" s="5" t="str">
        <f t="shared" si="15"/>
        <v>CAISO_Wind</v>
      </c>
      <c r="AA353" s="5">
        <f t="shared" si="17"/>
        <v>303</v>
      </c>
      <c r="AB353" s="5">
        <f>INDEX(relevant_resources!B:B,MATCH(Z353,relevant_resources!A:A,0))</f>
        <v>1</v>
      </c>
    </row>
    <row r="354" spans="1:28" x14ac:dyDescent="0.75">
      <c r="A354">
        <v>353</v>
      </c>
      <c r="B354" t="s">
        <v>1085</v>
      </c>
      <c r="C354" t="s">
        <v>1086</v>
      </c>
      <c r="E354" t="s">
        <v>26</v>
      </c>
      <c r="F354" t="s">
        <v>1087</v>
      </c>
      <c r="G354" t="s">
        <v>1088</v>
      </c>
      <c r="H354" t="s">
        <v>1078</v>
      </c>
      <c r="I354" t="s">
        <v>993</v>
      </c>
      <c r="K354" t="s">
        <v>32</v>
      </c>
      <c r="L354" s="2">
        <v>39801</v>
      </c>
      <c r="M354" s="2">
        <v>43496</v>
      </c>
      <c r="N354">
        <v>1</v>
      </c>
      <c r="O354">
        <v>90</v>
      </c>
      <c r="P354">
        <v>263.3</v>
      </c>
      <c r="Q354" s="1">
        <v>0.33</v>
      </c>
      <c r="R354" t="s">
        <v>1079</v>
      </c>
      <c r="S354" t="s">
        <v>33</v>
      </c>
      <c r="T354" t="s">
        <v>1080</v>
      </c>
      <c r="U354" t="s">
        <v>993</v>
      </c>
      <c r="V354" t="s">
        <v>1081</v>
      </c>
      <c r="W354">
        <v>1</v>
      </c>
      <c r="X354" s="5" t="e">
        <f>INDEX(name_mapping!B:B,MATCH(C354,name_mapping!A:A,0))</f>
        <v>#N/A</v>
      </c>
      <c r="Y354" s="5" t="str">
        <f t="shared" si="16"/>
        <v>Klondike IIIA</v>
      </c>
      <c r="Z354" s="5" t="str">
        <f t="shared" si="15"/>
        <v>NW_Wind</v>
      </c>
      <c r="AA354" s="5">
        <f t="shared" si="17"/>
        <v>263.3</v>
      </c>
      <c r="AB354" s="5">
        <f>INDEX(relevant_resources!B:B,MATCH(Z354,relevant_resources!A:A,0))</f>
        <v>0</v>
      </c>
    </row>
    <row r="355" spans="1:28" x14ac:dyDescent="0.75">
      <c r="A355">
        <v>354</v>
      </c>
      <c r="B355" t="s">
        <v>1089</v>
      </c>
      <c r="C355" t="s">
        <v>1090</v>
      </c>
      <c r="E355" t="s">
        <v>26</v>
      </c>
      <c r="F355" t="s">
        <v>1087</v>
      </c>
      <c r="G355" t="s">
        <v>1088</v>
      </c>
      <c r="H355" t="s">
        <v>1078</v>
      </c>
      <c r="I355" t="s">
        <v>993</v>
      </c>
      <c r="K355" t="s">
        <v>32</v>
      </c>
      <c r="L355" s="2">
        <v>39417</v>
      </c>
      <c r="M355" s="2">
        <v>44895</v>
      </c>
      <c r="N355">
        <v>1</v>
      </c>
      <c r="O355">
        <v>85</v>
      </c>
      <c r="P355">
        <v>265</v>
      </c>
      <c r="Q355" s="1">
        <v>0.36</v>
      </c>
      <c r="R355" t="s">
        <v>1079</v>
      </c>
      <c r="S355" t="s">
        <v>33</v>
      </c>
      <c r="T355" t="s">
        <v>1080</v>
      </c>
      <c r="U355" t="s">
        <v>993</v>
      </c>
      <c r="V355" t="s">
        <v>1081</v>
      </c>
      <c r="W355">
        <v>1</v>
      </c>
      <c r="X355" s="5" t="e">
        <f>INDEX(name_mapping!B:B,MATCH(C355,name_mapping!A:A,0))</f>
        <v>#N/A</v>
      </c>
      <c r="Y355" s="5" t="str">
        <f t="shared" si="16"/>
        <v>Klondike Wind Power Project III</v>
      </c>
      <c r="Z355" s="5" t="str">
        <f t="shared" si="15"/>
        <v>NW_Wind</v>
      </c>
      <c r="AA355" s="5">
        <f t="shared" si="17"/>
        <v>265</v>
      </c>
      <c r="AB355" s="5">
        <f>INDEX(relevant_resources!B:B,MATCH(Z355,relevant_resources!A:A,0))</f>
        <v>0</v>
      </c>
    </row>
    <row r="356" spans="1:28" x14ac:dyDescent="0.75">
      <c r="A356">
        <v>355</v>
      </c>
      <c r="B356" t="s">
        <v>1091</v>
      </c>
      <c r="C356" t="s">
        <v>1092</v>
      </c>
      <c r="E356" t="s">
        <v>26</v>
      </c>
      <c r="F356" t="s">
        <v>1087</v>
      </c>
      <c r="G356" t="s">
        <v>1093</v>
      </c>
      <c r="H356" t="s">
        <v>1078</v>
      </c>
      <c r="I356" t="s">
        <v>993</v>
      </c>
      <c r="K356" t="s">
        <v>32</v>
      </c>
      <c r="L356" s="2">
        <v>39808</v>
      </c>
      <c r="M356" s="2">
        <v>45295</v>
      </c>
      <c r="N356">
        <v>1</v>
      </c>
      <c r="O356">
        <v>102.9</v>
      </c>
      <c r="P356">
        <v>240</v>
      </c>
      <c r="Q356" s="1">
        <v>0.27</v>
      </c>
      <c r="R356" t="s">
        <v>1079</v>
      </c>
      <c r="S356" t="s">
        <v>33</v>
      </c>
      <c r="T356" t="s">
        <v>1080</v>
      </c>
      <c r="U356" t="s">
        <v>993</v>
      </c>
      <c r="V356" t="s">
        <v>1081</v>
      </c>
      <c r="W356">
        <v>1</v>
      </c>
      <c r="X356" s="5" t="e">
        <f>INDEX(name_mapping!B:B,MATCH(C356,name_mapping!A:A,0))</f>
        <v>#N/A</v>
      </c>
      <c r="Y356" s="5" t="str">
        <f t="shared" si="16"/>
        <v>Rattlesnake Road (Arlington) Wind Power Project</v>
      </c>
      <c r="Z356" s="5" t="str">
        <f t="shared" si="15"/>
        <v>NW_Wind</v>
      </c>
      <c r="AA356" s="5">
        <f t="shared" si="17"/>
        <v>240</v>
      </c>
      <c r="AB356" s="5">
        <f>INDEX(relevant_resources!B:B,MATCH(Z356,relevant_resources!A:A,0))</f>
        <v>0</v>
      </c>
    </row>
    <row r="357" spans="1:28" x14ac:dyDescent="0.75">
      <c r="A357">
        <v>356</v>
      </c>
      <c r="B357" t="s">
        <v>1094</v>
      </c>
      <c r="C357" t="s">
        <v>1095</v>
      </c>
      <c r="D357" t="s">
        <v>1096</v>
      </c>
      <c r="E357" t="s">
        <v>26</v>
      </c>
      <c r="F357" t="s">
        <v>27</v>
      </c>
      <c r="G357" t="s">
        <v>56</v>
      </c>
      <c r="H357" t="s">
        <v>56</v>
      </c>
      <c r="I357" t="s">
        <v>993</v>
      </c>
      <c r="K357" t="s">
        <v>32</v>
      </c>
      <c r="L357" s="2">
        <v>39845</v>
      </c>
      <c r="M357" s="2">
        <v>47149</v>
      </c>
      <c r="N357">
        <v>1</v>
      </c>
      <c r="O357">
        <v>150</v>
      </c>
      <c r="P357">
        <v>426.4</v>
      </c>
      <c r="Q357" s="1">
        <v>0.32</v>
      </c>
      <c r="R357" t="s">
        <v>33</v>
      </c>
      <c r="S357" t="s">
        <v>33</v>
      </c>
      <c r="T357" t="s">
        <v>33</v>
      </c>
      <c r="U357" t="s">
        <v>993</v>
      </c>
      <c r="V357" t="s">
        <v>56</v>
      </c>
      <c r="W357">
        <v>1</v>
      </c>
      <c r="X357" s="5" t="e">
        <f>INDEX(name_mapping!B:B,MATCH(C357,name_mapping!A:A,0))</f>
        <v>#N/A</v>
      </c>
      <c r="Y357" s="5" t="str">
        <f t="shared" si="16"/>
        <v>BRDSLD_2_SHILO2</v>
      </c>
      <c r="Z357" s="5" t="str">
        <f t="shared" si="15"/>
        <v>CAISO_Wind</v>
      </c>
      <c r="AA357" s="5">
        <f t="shared" si="17"/>
        <v>426.4</v>
      </c>
      <c r="AB357" s="5">
        <f>INDEX(relevant_resources!B:B,MATCH(Z357,relevant_resources!A:A,0))</f>
        <v>1</v>
      </c>
    </row>
    <row r="358" spans="1:28" x14ac:dyDescent="0.75">
      <c r="A358">
        <v>357</v>
      </c>
      <c r="B358" t="s">
        <v>1097</v>
      </c>
      <c r="C358" t="s">
        <v>1098</v>
      </c>
      <c r="D358" t="s">
        <v>1099</v>
      </c>
      <c r="E358" t="s">
        <v>26</v>
      </c>
      <c r="F358" t="s">
        <v>27</v>
      </c>
      <c r="G358" t="s">
        <v>767</v>
      </c>
      <c r="H358" t="s">
        <v>56</v>
      </c>
      <c r="I358" t="s">
        <v>993</v>
      </c>
      <c r="K358" t="s">
        <v>32</v>
      </c>
      <c r="L358" s="2">
        <v>39189</v>
      </c>
      <c r="M358" s="2">
        <v>42841</v>
      </c>
      <c r="N358">
        <v>1</v>
      </c>
      <c r="O358">
        <v>43</v>
      </c>
      <c r="P358">
        <v>108</v>
      </c>
      <c r="Q358" s="1">
        <v>0.28999999999999998</v>
      </c>
      <c r="R358" t="s">
        <v>33</v>
      </c>
      <c r="S358" t="s">
        <v>33</v>
      </c>
      <c r="T358" t="s">
        <v>33</v>
      </c>
      <c r="U358" t="s">
        <v>993</v>
      </c>
      <c r="V358" t="s">
        <v>56</v>
      </c>
      <c r="W358">
        <v>1</v>
      </c>
      <c r="X358" s="5" t="e">
        <f>INDEX(name_mapping!B:B,MATCH(C358,name_mapping!A:A,0))</f>
        <v>#N/A</v>
      </c>
      <c r="Y358" s="5" t="str">
        <f t="shared" si="16"/>
        <v>WNDMAS_2_UNIT 1</v>
      </c>
      <c r="Z358" s="5" t="str">
        <f t="shared" si="15"/>
        <v>CAISO_Wind</v>
      </c>
      <c r="AA358" s="5">
        <f t="shared" si="17"/>
        <v>108</v>
      </c>
      <c r="AB358" s="5">
        <f>INDEX(relevant_resources!B:B,MATCH(Z358,relevant_resources!A:A,0))</f>
        <v>1</v>
      </c>
    </row>
    <row r="359" spans="1:28" x14ac:dyDescent="0.75">
      <c r="A359">
        <v>358</v>
      </c>
      <c r="B359" t="s">
        <v>1100</v>
      </c>
      <c r="C359" t="s">
        <v>1101</v>
      </c>
      <c r="D359" t="s">
        <v>1102</v>
      </c>
      <c r="E359" t="s">
        <v>26</v>
      </c>
      <c r="F359" t="s">
        <v>27</v>
      </c>
      <c r="G359" t="s">
        <v>56</v>
      </c>
      <c r="H359" t="s">
        <v>56</v>
      </c>
      <c r="I359" t="s">
        <v>993</v>
      </c>
      <c r="K359" t="s">
        <v>32</v>
      </c>
      <c r="L359" s="2">
        <v>38899</v>
      </c>
      <c r="M359" s="2">
        <v>44377</v>
      </c>
      <c r="N359">
        <v>1</v>
      </c>
      <c r="O359">
        <v>75</v>
      </c>
      <c r="P359">
        <v>225</v>
      </c>
      <c r="Q359" s="1">
        <v>0.34</v>
      </c>
      <c r="R359" t="s">
        <v>33</v>
      </c>
      <c r="S359" t="s">
        <v>33</v>
      </c>
      <c r="T359" t="s">
        <v>33</v>
      </c>
      <c r="U359" t="s">
        <v>993</v>
      </c>
      <c r="V359" t="s">
        <v>56</v>
      </c>
      <c r="W359">
        <v>1</v>
      </c>
      <c r="X359" s="5" t="e">
        <f>INDEX(name_mapping!B:B,MATCH(C359,name_mapping!A:A,0))</f>
        <v>#N/A</v>
      </c>
      <c r="Y359" s="5" t="str">
        <f t="shared" si="16"/>
        <v>BRDSLD_2_SHILO1</v>
      </c>
      <c r="Z359" s="5" t="str">
        <f t="shared" si="15"/>
        <v>CAISO_Wind</v>
      </c>
      <c r="AA359" s="5">
        <f t="shared" si="17"/>
        <v>225</v>
      </c>
      <c r="AB359" s="5">
        <f>INDEX(relevant_resources!B:B,MATCH(Z359,relevant_resources!A:A,0))</f>
        <v>1</v>
      </c>
    </row>
    <row r="360" spans="1:28" x14ac:dyDescent="0.75">
      <c r="A360">
        <v>359</v>
      </c>
      <c r="B360" t="s">
        <v>1103</v>
      </c>
      <c r="C360" t="s">
        <v>1104</v>
      </c>
      <c r="D360" t="s">
        <v>1105</v>
      </c>
      <c r="E360" t="s">
        <v>26</v>
      </c>
      <c r="F360" t="s">
        <v>27</v>
      </c>
      <c r="G360" t="s">
        <v>55</v>
      </c>
      <c r="H360" t="s">
        <v>56</v>
      </c>
      <c r="I360" t="s">
        <v>993</v>
      </c>
      <c r="K360" t="s">
        <v>32</v>
      </c>
      <c r="L360" s="2">
        <v>38342</v>
      </c>
      <c r="M360" s="2">
        <v>42551</v>
      </c>
      <c r="N360">
        <v>0</v>
      </c>
      <c r="O360">
        <v>18</v>
      </c>
      <c r="P360">
        <v>65</v>
      </c>
      <c r="Q360" s="1">
        <v>0.41</v>
      </c>
      <c r="R360" t="s">
        <v>33</v>
      </c>
      <c r="S360" t="s">
        <v>33</v>
      </c>
      <c r="T360" t="s">
        <v>33</v>
      </c>
      <c r="U360" t="s">
        <v>993</v>
      </c>
      <c r="V360" t="s">
        <v>56</v>
      </c>
      <c r="W360">
        <v>1</v>
      </c>
      <c r="X360" s="5" t="e">
        <f>INDEX(name_mapping!B:B,MATCH(C360,name_mapping!A:A,0))</f>
        <v>#N/A</v>
      </c>
      <c r="Y360" s="5" t="str">
        <f t="shared" si="16"/>
        <v>FLOWD2_2_FPLWND</v>
      </c>
      <c r="Z360" s="5" t="str">
        <f t="shared" si="15"/>
        <v>CAISO_Wind</v>
      </c>
      <c r="AA360" s="5">
        <f t="shared" si="17"/>
        <v>65</v>
      </c>
      <c r="AB360" s="5">
        <f>INDEX(relevant_resources!B:B,MATCH(Z360,relevant_resources!A:A,0))</f>
        <v>1</v>
      </c>
    </row>
    <row r="361" spans="1:28" x14ac:dyDescent="0.75">
      <c r="A361">
        <v>360</v>
      </c>
      <c r="B361" t="s">
        <v>1106</v>
      </c>
      <c r="C361" t="s">
        <v>1107</v>
      </c>
      <c r="D361" t="s">
        <v>1108</v>
      </c>
      <c r="E361" t="s">
        <v>26</v>
      </c>
      <c r="F361" t="s">
        <v>27</v>
      </c>
      <c r="G361" t="s">
        <v>56</v>
      </c>
      <c r="H361" t="s">
        <v>56</v>
      </c>
      <c r="I361" t="s">
        <v>993</v>
      </c>
      <c r="K361" t="s">
        <v>32</v>
      </c>
      <c r="L361" s="2">
        <v>40955</v>
      </c>
      <c r="M361" s="2">
        <v>50112</v>
      </c>
      <c r="N361">
        <v>1</v>
      </c>
      <c r="O361">
        <v>78.2</v>
      </c>
      <c r="P361">
        <v>201</v>
      </c>
      <c r="Q361" s="1">
        <v>0.28999999999999998</v>
      </c>
      <c r="R361" t="s">
        <v>33</v>
      </c>
      <c r="S361" t="s">
        <v>33</v>
      </c>
      <c r="T361" t="s">
        <v>33</v>
      </c>
      <c r="U361" t="s">
        <v>993</v>
      </c>
      <c r="V361" t="s">
        <v>56</v>
      </c>
      <c r="W361">
        <v>1</v>
      </c>
      <c r="X361" s="5" t="e">
        <f>INDEX(name_mapping!B:B,MATCH(C361,name_mapping!A:A,0))</f>
        <v>#N/A</v>
      </c>
      <c r="Y361" s="5" t="str">
        <f t="shared" si="16"/>
        <v>BRDSLD_2_MTZUM2</v>
      </c>
      <c r="Z361" s="5" t="str">
        <f t="shared" si="15"/>
        <v>CAISO_Wind</v>
      </c>
      <c r="AA361" s="5">
        <f t="shared" si="17"/>
        <v>201</v>
      </c>
      <c r="AB361" s="5">
        <f>INDEX(relevant_resources!B:B,MATCH(Z361,relevant_resources!A:A,0))</f>
        <v>1</v>
      </c>
    </row>
    <row r="362" spans="1:28" x14ac:dyDescent="0.75">
      <c r="A362">
        <v>361</v>
      </c>
      <c r="B362" t="s">
        <v>1109</v>
      </c>
      <c r="C362" t="s">
        <v>1110</v>
      </c>
      <c r="D362" t="s">
        <v>1111</v>
      </c>
      <c r="E362" t="s">
        <v>26</v>
      </c>
      <c r="F362" t="s">
        <v>27</v>
      </c>
      <c r="G362" t="s">
        <v>77</v>
      </c>
      <c r="H362" t="s">
        <v>89</v>
      </c>
      <c r="I362" t="s">
        <v>993</v>
      </c>
      <c r="K362" t="s">
        <v>32</v>
      </c>
      <c r="L362" s="2">
        <v>41264</v>
      </c>
      <c r="M362" s="2">
        <v>50394</v>
      </c>
      <c r="N362">
        <v>1</v>
      </c>
      <c r="O362">
        <v>162</v>
      </c>
      <c r="P362">
        <v>419.4</v>
      </c>
      <c r="Q362" s="1">
        <v>0.3</v>
      </c>
      <c r="R362" t="s">
        <v>33</v>
      </c>
      <c r="S362" t="s">
        <v>33</v>
      </c>
      <c r="T362" t="s">
        <v>33</v>
      </c>
      <c r="U362" t="s">
        <v>993</v>
      </c>
      <c r="V362" t="s">
        <v>89</v>
      </c>
      <c r="W362">
        <v>1</v>
      </c>
      <c r="X362" s="5" t="e">
        <f>INDEX(name_mapping!B:B,MATCH(C362,name_mapping!A:A,0))</f>
        <v>#N/A</v>
      </c>
      <c r="Y362" s="5" t="str">
        <f t="shared" si="16"/>
        <v>JAWBNE_2_NSRWND</v>
      </c>
      <c r="Z362" s="5" t="str">
        <f t="shared" si="15"/>
        <v>CAISO_Wind</v>
      </c>
      <c r="AA362" s="5">
        <f t="shared" si="17"/>
        <v>419.4</v>
      </c>
      <c r="AB362" s="5">
        <f>INDEX(relevant_resources!B:B,MATCH(Z362,relevant_resources!A:A,0))</f>
        <v>1</v>
      </c>
    </row>
    <row r="363" spans="1:28" x14ac:dyDescent="0.75">
      <c r="A363">
        <v>362</v>
      </c>
      <c r="B363" t="s">
        <v>1112</v>
      </c>
      <c r="C363" t="s">
        <v>1113</v>
      </c>
      <c r="D363" t="s">
        <v>1114</v>
      </c>
      <c r="E363" t="s">
        <v>26</v>
      </c>
      <c r="F363" t="s">
        <v>27</v>
      </c>
      <c r="G363" t="s">
        <v>56</v>
      </c>
      <c r="H363" t="s">
        <v>56</v>
      </c>
      <c r="I363" t="s">
        <v>993</v>
      </c>
      <c r="K363" t="s">
        <v>32</v>
      </c>
      <c r="L363" s="2">
        <v>41264</v>
      </c>
      <c r="M363" s="2">
        <v>50432</v>
      </c>
      <c r="N363">
        <v>1</v>
      </c>
      <c r="O363">
        <v>100</v>
      </c>
      <c r="P363">
        <v>269</v>
      </c>
      <c r="Q363" s="1">
        <v>0.31</v>
      </c>
      <c r="R363" t="s">
        <v>33</v>
      </c>
      <c r="S363" t="s">
        <v>33</v>
      </c>
      <c r="T363" t="s">
        <v>33</v>
      </c>
      <c r="U363" t="s">
        <v>993</v>
      </c>
      <c r="V363" t="s">
        <v>56</v>
      </c>
      <c r="W363">
        <v>1</v>
      </c>
      <c r="X363" s="5" t="e">
        <f>INDEX(name_mapping!B:B,MATCH(C363,name_mapping!A:A,0))</f>
        <v>#N/A</v>
      </c>
      <c r="Y363" s="5" t="str">
        <f t="shared" si="16"/>
        <v>BRDSLD_2_SHLO3B</v>
      </c>
      <c r="Z363" s="5" t="str">
        <f t="shared" si="15"/>
        <v>CAISO_Wind</v>
      </c>
      <c r="AA363" s="5">
        <f t="shared" si="17"/>
        <v>269</v>
      </c>
      <c r="AB363" s="5">
        <f>INDEX(relevant_resources!B:B,MATCH(Z363,relevant_resources!A:A,0))</f>
        <v>1</v>
      </c>
    </row>
    <row r="364" spans="1:28" x14ac:dyDescent="0.75">
      <c r="A364">
        <v>363</v>
      </c>
      <c r="B364" t="s">
        <v>1115</v>
      </c>
      <c r="C364" t="s">
        <v>1116</v>
      </c>
      <c r="D364" t="s">
        <v>1105</v>
      </c>
      <c r="E364" t="s">
        <v>26</v>
      </c>
      <c r="F364" t="s">
        <v>27</v>
      </c>
      <c r="G364" t="s">
        <v>55</v>
      </c>
      <c r="H364" t="s">
        <v>56</v>
      </c>
      <c r="I364" t="s">
        <v>993</v>
      </c>
      <c r="K364" t="s">
        <v>32</v>
      </c>
      <c r="L364" s="2">
        <v>42552</v>
      </c>
      <c r="M364" s="2">
        <v>48029</v>
      </c>
      <c r="N364">
        <v>1</v>
      </c>
      <c r="O364">
        <v>18</v>
      </c>
      <c r="P364">
        <v>62</v>
      </c>
      <c r="Q364" s="1">
        <v>0.39</v>
      </c>
      <c r="R364" t="s">
        <v>33</v>
      </c>
      <c r="S364" t="s">
        <v>33</v>
      </c>
      <c r="T364" t="s">
        <v>33</v>
      </c>
      <c r="U364" t="s">
        <v>993</v>
      </c>
      <c r="V364" t="s">
        <v>56</v>
      </c>
      <c r="W364">
        <v>1</v>
      </c>
      <c r="X364" s="5" t="e">
        <f>INDEX(name_mapping!B:B,MATCH(C364,name_mapping!A:A,0))</f>
        <v>#N/A</v>
      </c>
      <c r="Y364" s="5" t="str">
        <f t="shared" si="16"/>
        <v>FLOWD2_2_FPLWND</v>
      </c>
      <c r="Z364" s="5" t="str">
        <f t="shared" si="15"/>
        <v>CAISO_Wind</v>
      </c>
      <c r="AA364" s="5">
        <f t="shared" si="17"/>
        <v>62</v>
      </c>
      <c r="AB364" s="5">
        <f>INDEX(relevant_resources!B:B,MATCH(Z364,relevant_resources!A:A,0))</f>
        <v>1</v>
      </c>
    </row>
    <row r="365" spans="1:28" x14ac:dyDescent="0.75">
      <c r="A365">
        <v>364</v>
      </c>
      <c r="B365" t="s">
        <v>1117</v>
      </c>
      <c r="C365" t="s">
        <v>1118</v>
      </c>
      <c r="D365" t="s">
        <v>1119</v>
      </c>
      <c r="E365" t="s">
        <v>26</v>
      </c>
      <c r="F365" t="s">
        <v>27</v>
      </c>
      <c r="G365" t="s">
        <v>77</v>
      </c>
      <c r="H365" t="s">
        <v>89</v>
      </c>
      <c r="I365" t="s">
        <v>993</v>
      </c>
      <c r="K365" t="s">
        <v>32</v>
      </c>
      <c r="L365" s="2">
        <v>41547</v>
      </c>
      <c r="M365" s="2">
        <v>45199</v>
      </c>
      <c r="N365">
        <v>1</v>
      </c>
      <c r="O365">
        <v>20</v>
      </c>
      <c r="P365">
        <v>46.4</v>
      </c>
      <c r="Q365" s="1">
        <v>0.27</v>
      </c>
      <c r="R365" t="s">
        <v>33</v>
      </c>
      <c r="S365" t="s">
        <v>33</v>
      </c>
      <c r="T365" t="s">
        <v>33</v>
      </c>
      <c r="U365" t="s">
        <v>993</v>
      </c>
      <c r="V365" t="s">
        <v>89</v>
      </c>
      <c r="W365">
        <v>1</v>
      </c>
      <c r="X365" s="5" t="e">
        <f>INDEX(name_mapping!B:B,MATCH(C365,name_mapping!A:A,0))</f>
        <v>#N/A</v>
      </c>
      <c r="Y365" s="5" t="str">
        <f t="shared" si="16"/>
        <v>ARBWD_6_QF</v>
      </c>
      <c r="Z365" s="5" t="str">
        <f t="shared" si="15"/>
        <v>CAISO_Wind</v>
      </c>
      <c r="AA365" s="5">
        <f t="shared" si="17"/>
        <v>46.4</v>
      </c>
      <c r="AB365" s="5">
        <f>INDEX(relevant_resources!B:B,MATCH(Z365,relevant_resources!A:A,0))</f>
        <v>1</v>
      </c>
    </row>
    <row r="366" spans="1:28" x14ac:dyDescent="0.75">
      <c r="A366">
        <v>365</v>
      </c>
      <c r="B366" t="s">
        <v>1120</v>
      </c>
      <c r="C366" t="s">
        <v>1121</v>
      </c>
      <c r="E366" t="s">
        <v>26</v>
      </c>
      <c r="F366" t="s">
        <v>27</v>
      </c>
      <c r="G366" t="s">
        <v>69</v>
      </c>
      <c r="H366" t="s">
        <v>56</v>
      </c>
      <c r="I366" t="s">
        <v>993</v>
      </c>
      <c r="K366" t="s">
        <v>620</v>
      </c>
      <c r="L366" s="2">
        <v>42348</v>
      </c>
      <c r="M366" s="2">
        <v>49697</v>
      </c>
      <c r="N366">
        <v>1</v>
      </c>
      <c r="O366">
        <v>20</v>
      </c>
      <c r="P366">
        <v>43.8</v>
      </c>
      <c r="Q366" s="1">
        <v>0.25</v>
      </c>
      <c r="R366" t="s">
        <v>33</v>
      </c>
      <c r="S366" t="s">
        <v>33</v>
      </c>
      <c r="T366" t="s">
        <v>33</v>
      </c>
      <c r="U366" t="s">
        <v>993</v>
      </c>
      <c r="V366" t="s">
        <v>56</v>
      </c>
      <c r="W366">
        <v>0.84</v>
      </c>
      <c r="X366" s="5" t="e">
        <f>INDEX(name_mapping!B:B,MATCH(C366,name_mapping!A:A,0))</f>
        <v>#N/A</v>
      </c>
      <c r="Y366" s="5" t="str">
        <f t="shared" si="16"/>
        <v>Sand Hill Wind, LLC - RAM 3</v>
      </c>
      <c r="Z366" s="5" t="str">
        <f t="shared" si="15"/>
        <v>CAISO_Wind</v>
      </c>
      <c r="AA366" s="5">
        <f t="shared" si="17"/>
        <v>43.8</v>
      </c>
      <c r="AB366" s="5">
        <f>INDEX(relevant_resources!B:B,MATCH(Z366,relevant_resources!A:A,0))</f>
        <v>1</v>
      </c>
    </row>
    <row r="367" spans="1:28" x14ac:dyDescent="0.75">
      <c r="A367">
        <v>366</v>
      </c>
      <c r="B367" t="s">
        <v>1122</v>
      </c>
      <c r="C367" t="s">
        <v>1123</v>
      </c>
      <c r="D367" t="s">
        <v>1124</v>
      </c>
      <c r="E367" t="s">
        <v>26</v>
      </c>
      <c r="F367" t="s">
        <v>27</v>
      </c>
      <c r="G367" t="s">
        <v>77</v>
      </c>
      <c r="H367" t="s">
        <v>89</v>
      </c>
      <c r="I367" t="s">
        <v>993</v>
      </c>
      <c r="K367" t="s">
        <v>32</v>
      </c>
      <c r="L367" s="2">
        <v>41260</v>
      </c>
      <c r="M367" s="2">
        <v>44926</v>
      </c>
      <c r="N367">
        <v>1</v>
      </c>
      <c r="O367">
        <v>8.6999999999999993</v>
      </c>
      <c r="P367">
        <v>15.4</v>
      </c>
      <c r="Q367" s="1">
        <v>0.2</v>
      </c>
      <c r="R367" t="s">
        <v>33</v>
      </c>
      <c r="S367" t="s">
        <v>33</v>
      </c>
      <c r="T367" t="s">
        <v>33</v>
      </c>
      <c r="U367" t="s">
        <v>993</v>
      </c>
      <c r="V367" t="s">
        <v>89</v>
      </c>
      <c r="W367">
        <v>1</v>
      </c>
      <c r="X367" s="5" t="e">
        <f>INDEX(name_mapping!B:B,MATCH(C367,name_mapping!A:A,0))</f>
        <v>#N/A</v>
      </c>
      <c r="Y367" s="5" t="str">
        <f t="shared" si="16"/>
        <v>NZWIND_6_CALWND</v>
      </c>
      <c r="Z367" s="5" t="str">
        <f t="shared" si="15"/>
        <v>CAISO_Wind</v>
      </c>
      <c r="AA367" s="5">
        <f t="shared" si="17"/>
        <v>15.4</v>
      </c>
      <c r="AB367" s="5">
        <f>INDEX(relevant_resources!B:B,MATCH(Z367,relevant_resources!A:A,0))</f>
        <v>1</v>
      </c>
    </row>
    <row r="368" spans="1:28" x14ac:dyDescent="0.75">
      <c r="A368">
        <v>367</v>
      </c>
      <c r="B368" t="s">
        <v>1125</v>
      </c>
      <c r="C368" t="s">
        <v>1126</v>
      </c>
      <c r="D368" t="s">
        <v>1127</v>
      </c>
      <c r="E368" t="s">
        <v>1128</v>
      </c>
      <c r="F368" t="s">
        <v>27</v>
      </c>
      <c r="G368" t="s">
        <v>359</v>
      </c>
      <c r="H368" t="s">
        <v>78</v>
      </c>
      <c r="I368" t="s">
        <v>30</v>
      </c>
      <c r="J368" t="s">
        <v>31</v>
      </c>
      <c r="K368" t="s">
        <v>32</v>
      </c>
      <c r="L368" s="2">
        <v>30337</v>
      </c>
      <c r="M368" s="2">
        <v>73050</v>
      </c>
      <c r="N368">
        <v>1</v>
      </c>
      <c r="O368">
        <v>0.1</v>
      </c>
      <c r="P368">
        <v>0.1</v>
      </c>
      <c r="Q368" s="1">
        <v>0.17</v>
      </c>
      <c r="R368" t="s">
        <v>33</v>
      </c>
      <c r="S368" t="s">
        <v>33</v>
      </c>
      <c r="T368" t="s">
        <v>33</v>
      </c>
      <c r="U368" t="s">
        <v>34</v>
      </c>
      <c r="V368" t="s">
        <v>78</v>
      </c>
      <c r="W368">
        <v>1</v>
      </c>
      <c r="X368" s="5" t="e">
        <f>INDEX(name_mapping!B:B,MATCH(C368,name_mapping!A:A,0))</f>
        <v>#N/A</v>
      </c>
      <c r="Y368" s="5" t="str">
        <f t="shared" si="16"/>
        <v>SPRGVL_2_QF</v>
      </c>
      <c r="Z368" s="5" t="str">
        <f t="shared" si="15"/>
        <v>CAISO_Biomass</v>
      </c>
      <c r="AA368" s="5">
        <f t="shared" si="17"/>
        <v>0.1</v>
      </c>
      <c r="AB368" s="5">
        <f>INDEX(relevant_resources!B:B,MATCH(Z368,relevant_resources!A:A,0))</f>
        <v>0</v>
      </c>
    </row>
    <row r="369" spans="1:28" x14ac:dyDescent="0.75">
      <c r="A369">
        <v>368</v>
      </c>
      <c r="B369" t="s">
        <v>1129</v>
      </c>
      <c r="C369" t="s">
        <v>1130</v>
      </c>
      <c r="D369" t="s">
        <v>1131</v>
      </c>
      <c r="E369" t="s">
        <v>1128</v>
      </c>
      <c r="F369" t="s">
        <v>27</v>
      </c>
      <c r="G369" t="s">
        <v>88</v>
      </c>
      <c r="H369" t="s">
        <v>1132</v>
      </c>
      <c r="I369" t="s">
        <v>30</v>
      </c>
      <c r="J369" t="s">
        <v>31</v>
      </c>
      <c r="K369" t="s">
        <v>32</v>
      </c>
      <c r="L369" s="2">
        <v>30642</v>
      </c>
      <c r="M369" s="2">
        <v>73050</v>
      </c>
      <c r="N369">
        <v>1</v>
      </c>
      <c r="O369">
        <v>3.9</v>
      </c>
      <c r="P369">
        <v>5.8</v>
      </c>
      <c r="Q369" s="1">
        <v>0.17</v>
      </c>
      <c r="R369" t="s">
        <v>33</v>
      </c>
      <c r="S369" t="s">
        <v>33</v>
      </c>
      <c r="T369" t="s">
        <v>33</v>
      </c>
      <c r="U369" t="s">
        <v>34</v>
      </c>
      <c r="V369" t="s">
        <v>35</v>
      </c>
      <c r="W369">
        <v>1</v>
      </c>
      <c r="X369" s="5" t="e">
        <f>INDEX(name_mapping!B:B,MATCH(C369,name_mapping!A:A,0))</f>
        <v>#N/A</v>
      </c>
      <c r="Y369" s="5" t="str">
        <f t="shared" si="16"/>
        <v>RHONDO_6_PUENTE</v>
      </c>
      <c r="Z369" s="5" t="str">
        <f t="shared" si="15"/>
        <v>CAISO_Biomass</v>
      </c>
      <c r="AA369" s="5">
        <f t="shared" si="17"/>
        <v>5.8</v>
      </c>
      <c r="AB369" s="5">
        <f>INDEX(relevant_resources!B:B,MATCH(Z369,relevant_resources!A:A,0))</f>
        <v>0</v>
      </c>
    </row>
    <row r="370" spans="1:28" x14ac:dyDescent="0.75">
      <c r="A370">
        <v>369</v>
      </c>
      <c r="B370" t="s">
        <v>1133</v>
      </c>
      <c r="C370" t="s">
        <v>1134</v>
      </c>
      <c r="D370" t="s">
        <v>1135</v>
      </c>
      <c r="E370" t="s">
        <v>1128</v>
      </c>
      <c r="F370" t="s">
        <v>27</v>
      </c>
      <c r="G370" t="s">
        <v>88</v>
      </c>
      <c r="H370" t="s">
        <v>1132</v>
      </c>
      <c r="I370" t="s">
        <v>30</v>
      </c>
      <c r="J370" t="s">
        <v>31</v>
      </c>
      <c r="K370" t="s">
        <v>32</v>
      </c>
      <c r="L370" s="2">
        <v>32925</v>
      </c>
      <c r="M370" s="2">
        <v>44289</v>
      </c>
      <c r="N370">
        <v>1</v>
      </c>
      <c r="O370">
        <v>8</v>
      </c>
      <c r="P370">
        <v>42.1</v>
      </c>
      <c r="Q370" s="1">
        <v>0.6</v>
      </c>
      <c r="R370" t="s">
        <v>33</v>
      </c>
      <c r="S370" t="s">
        <v>33</v>
      </c>
      <c r="T370" t="s">
        <v>33</v>
      </c>
      <c r="U370" t="s">
        <v>34</v>
      </c>
      <c r="V370" t="s">
        <v>35</v>
      </c>
      <c r="W370">
        <v>1</v>
      </c>
      <c r="X370" s="5" t="e">
        <f>INDEX(name_mapping!B:B,MATCH(C370,name_mapping!A:A,0))</f>
        <v>#N/A</v>
      </c>
      <c r="Y370" s="5" t="str">
        <f t="shared" si="16"/>
        <v>CHINO_2_QF</v>
      </c>
      <c r="Z370" s="5" t="str">
        <f t="shared" si="15"/>
        <v>CAISO_Biomass</v>
      </c>
      <c r="AA370" s="5">
        <f t="shared" si="17"/>
        <v>42.1</v>
      </c>
      <c r="AB370" s="5">
        <f>INDEX(relevant_resources!B:B,MATCH(Z370,relevant_resources!A:A,0))</f>
        <v>0</v>
      </c>
    </row>
    <row r="371" spans="1:28" x14ac:dyDescent="0.75">
      <c r="A371">
        <v>370</v>
      </c>
      <c r="B371" t="s">
        <v>1136</v>
      </c>
      <c r="C371" t="s">
        <v>1137</v>
      </c>
      <c r="E371" t="s">
        <v>1128</v>
      </c>
      <c r="F371" t="s">
        <v>27</v>
      </c>
      <c r="G371" t="s">
        <v>359</v>
      </c>
      <c r="H371" t="s">
        <v>78</v>
      </c>
      <c r="I371" t="s">
        <v>30</v>
      </c>
      <c r="J371" t="s">
        <v>31</v>
      </c>
      <c r="K371" t="s">
        <v>32</v>
      </c>
      <c r="L371" s="2">
        <v>31852</v>
      </c>
      <c r="M371" s="2">
        <v>73050</v>
      </c>
      <c r="N371">
        <v>1</v>
      </c>
      <c r="O371">
        <v>0.1</v>
      </c>
      <c r="P371">
        <v>0.1</v>
      </c>
      <c r="Q371" s="1">
        <v>0.13</v>
      </c>
      <c r="R371" t="s">
        <v>33</v>
      </c>
      <c r="S371" t="s">
        <v>33</v>
      </c>
      <c r="T371" t="s">
        <v>33</v>
      </c>
      <c r="U371" t="s">
        <v>34</v>
      </c>
      <c r="V371" t="s">
        <v>78</v>
      </c>
      <c r="W371">
        <v>1</v>
      </c>
      <c r="X371" s="5" t="e">
        <f>INDEX(name_mapping!B:B,MATCH(C371,name_mapping!A:A,0))</f>
        <v>#N/A</v>
      </c>
      <c r="Y371" s="5" t="str">
        <f t="shared" si="16"/>
        <v>Royal Farms #2</v>
      </c>
      <c r="Z371" s="5" t="str">
        <f t="shared" si="15"/>
        <v>CAISO_Biomass</v>
      </c>
      <c r="AA371" s="5">
        <f t="shared" si="17"/>
        <v>0.1</v>
      </c>
      <c r="AB371" s="5">
        <f>INDEX(relevant_resources!B:B,MATCH(Z371,relevant_resources!A:A,0))</f>
        <v>0</v>
      </c>
    </row>
    <row r="372" spans="1:28" x14ac:dyDescent="0.75">
      <c r="A372">
        <v>371</v>
      </c>
      <c r="B372" t="s">
        <v>1138</v>
      </c>
      <c r="C372" t="s">
        <v>1139</v>
      </c>
      <c r="D372" t="s">
        <v>1140</v>
      </c>
      <c r="E372" t="s">
        <v>1128</v>
      </c>
      <c r="F372" t="s">
        <v>27</v>
      </c>
      <c r="G372" t="s">
        <v>88</v>
      </c>
      <c r="H372" t="s">
        <v>1132</v>
      </c>
      <c r="I372" t="s">
        <v>30</v>
      </c>
      <c r="J372" t="s">
        <v>31</v>
      </c>
      <c r="K372" t="s">
        <v>32</v>
      </c>
      <c r="L372" s="2">
        <v>31632</v>
      </c>
      <c r="M372" s="2">
        <v>42735</v>
      </c>
      <c r="N372">
        <v>1</v>
      </c>
      <c r="O372">
        <v>50</v>
      </c>
      <c r="P372">
        <v>378.7</v>
      </c>
      <c r="Q372" s="1">
        <v>0.86</v>
      </c>
      <c r="R372" t="s">
        <v>33</v>
      </c>
      <c r="S372" t="s">
        <v>33</v>
      </c>
      <c r="T372" t="s">
        <v>33</v>
      </c>
      <c r="U372" t="s">
        <v>34</v>
      </c>
      <c r="V372" t="s">
        <v>35</v>
      </c>
      <c r="W372">
        <v>1</v>
      </c>
      <c r="X372" s="5" t="e">
        <f>INDEX(name_mapping!B:B,MATCH(C372,name_mapping!A:A,0))</f>
        <v>#N/A</v>
      </c>
      <c r="Y372" s="5" t="str">
        <f t="shared" si="16"/>
        <v>WALNUT_6_HILLGEN</v>
      </c>
      <c r="Z372" s="5" t="str">
        <f t="shared" si="15"/>
        <v>CAISO_Biomass</v>
      </c>
      <c r="AA372" s="5">
        <f t="shared" si="17"/>
        <v>378.7</v>
      </c>
      <c r="AB372" s="5">
        <f>INDEX(relevant_resources!B:B,MATCH(Z372,relevant_resources!A:A,0))</f>
        <v>0</v>
      </c>
    </row>
    <row r="373" spans="1:28" x14ac:dyDescent="0.75">
      <c r="A373">
        <v>372</v>
      </c>
      <c r="B373" t="s">
        <v>1141</v>
      </c>
      <c r="C373" t="s">
        <v>1142</v>
      </c>
      <c r="E373" t="s">
        <v>1128</v>
      </c>
      <c r="F373" t="s">
        <v>27</v>
      </c>
      <c r="G373" t="s">
        <v>711</v>
      </c>
      <c r="H373" t="s">
        <v>285</v>
      </c>
      <c r="I373" t="s">
        <v>30</v>
      </c>
      <c r="J373" t="s">
        <v>31</v>
      </c>
      <c r="K373" t="s">
        <v>32</v>
      </c>
      <c r="L373" s="2">
        <v>33966</v>
      </c>
      <c r="M373" s="2">
        <v>44922</v>
      </c>
      <c r="N373">
        <v>1</v>
      </c>
      <c r="O373">
        <v>0.6</v>
      </c>
      <c r="P373">
        <v>1.1000000000000001</v>
      </c>
      <c r="Q373" s="1">
        <v>0.22</v>
      </c>
      <c r="R373" t="s">
        <v>33</v>
      </c>
      <c r="S373" t="s">
        <v>33</v>
      </c>
      <c r="T373" t="s">
        <v>33</v>
      </c>
      <c r="U373" t="s">
        <v>34</v>
      </c>
      <c r="V373" t="s">
        <v>286</v>
      </c>
      <c r="W373">
        <v>1</v>
      </c>
      <c r="X373" s="5" t="e">
        <f>INDEX(name_mapping!B:B,MATCH(C373,name_mapping!A:A,0))</f>
        <v>#N/A</v>
      </c>
      <c r="Y373" s="5" t="str">
        <f t="shared" si="16"/>
        <v>Inland Empire Utilities Agency</v>
      </c>
      <c r="Z373" s="5" t="str">
        <f t="shared" si="15"/>
        <v>CAISO_Biomass</v>
      </c>
      <c r="AA373" s="5">
        <f t="shared" si="17"/>
        <v>1.1000000000000001</v>
      </c>
      <c r="AB373" s="5">
        <f>INDEX(relevant_resources!B:B,MATCH(Z373,relevant_resources!A:A,0))</f>
        <v>0</v>
      </c>
    </row>
    <row r="374" spans="1:28" x14ac:dyDescent="0.75">
      <c r="A374">
        <v>373</v>
      </c>
      <c r="B374" t="s">
        <v>1143</v>
      </c>
      <c r="C374" t="s">
        <v>1144</v>
      </c>
      <c r="D374" t="s">
        <v>1145</v>
      </c>
      <c r="E374" t="s">
        <v>1128</v>
      </c>
      <c r="F374" t="s">
        <v>27</v>
      </c>
      <c r="G374" t="s">
        <v>845</v>
      </c>
      <c r="H374" t="s">
        <v>1146</v>
      </c>
      <c r="I374" t="s">
        <v>30</v>
      </c>
      <c r="J374" t="s">
        <v>31</v>
      </c>
      <c r="K374" t="s">
        <v>32</v>
      </c>
      <c r="L374" s="2">
        <v>40483</v>
      </c>
      <c r="M374" s="2">
        <v>44135</v>
      </c>
      <c r="N374">
        <v>1</v>
      </c>
      <c r="O374">
        <v>3.8</v>
      </c>
      <c r="P374">
        <v>17</v>
      </c>
      <c r="Q374" s="1">
        <v>0.51</v>
      </c>
      <c r="R374" t="s">
        <v>33</v>
      </c>
      <c r="S374" t="s">
        <v>33</v>
      </c>
      <c r="T374" t="s">
        <v>33</v>
      </c>
      <c r="U374" t="s">
        <v>34</v>
      </c>
      <c r="V374" t="s">
        <v>35</v>
      </c>
      <c r="W374">
        <v>1</v>
      </c>
      <c r="X374" s="5" t="e">
        <f>INDEX(name_mapping!B:B,MATCH(C374,name_mapping!A:A,0))</f>
        <v>#N/A</v>
      </c>
      <c r="Y374" s="5" t="str">
        <f t="shared" si="16"/>
        <v>VALLEY_7_UNITA1</v>
      </c>
      <c r="Z374" s="5" t="str">
        <f t="shared" si="15"/>
        <v>CAISO_Biomass</v>
      </c>
      <c r="AA374" s="5">
        <f t="shared" si="17"/>
        <v>17</v>
      </c>
      <c r="AB374" s="5">
        <f>INDEX(relevant_resources!B:B,MATCH(Z374,relevant_resources!A:A,0))</f>
        <v>0</v>
      </c>
    </row>
    <row r="375" spans="1:28" x14ac:dyDescent="0.75">
      <c r="A375">
        <v>374</v>
      </c>
      <c r="B375" t="s">
        <v>1147</v>
      </c>
      <c r="C375" t="s">
        <v>1148</v>
      </c>
      <c r="D375" t="s">
        <v>1149</v>
      </c>
      <c r="E375" t="s">
        <v>1128</v>
      </c>
      <c r="F375" t="s">
        <v>27</v>
      </c>
      <c r="G375" t="s">
        <v>1150</v>
      </c>
      <c r="H375" t="s">
        <v>705</v>
      </c>
      <c r="I375" t="s">
        <v>30</v>
      </c>
      <c r="J375" t="s">
        <v>31</v>
      </c>
      <c r="K375" t="s">
        <v>32</v>
      </c>
      <c r="L375" s="2">
        <v>40483</v>
      </c>
      <c r="M375" s="2">
        <v>44135</v>
      </c>
      <c r="N375">
        <v>1</v>
      </c>
      <c r="O375">
        <v>2.5</v>
      </c>
      <c r="P375">
        <v>11</v>
      </c>
      <c r="Q375" s="1">
        <v>0.5</v>
      </c>
      <c r="R375" t="s">
        <v>33</v>
      </c>
      <c r="S375" t="s">
        <v>33</v>
      </c>
      <c r="T375" t="s">
        <v>33</v>
      </c>
      <c r="U375" t="s">
        <v>34</v>
      </c>
      <c r="V375" t="s">
        <v>35</v>
      </c>
      <c r="W375">
        <v>1</v>
      </c>
      <c r="X375" s="5" t="e">
        <f>INDEX(name_mapping!B:B,MATCH(C375,name_mapping!A:A,0))</f>
        <v>#N/A</v>
      </c>
      <c r="Y375" s="5" t="str">
        <f t="shared" si="16"/>
        <v>MOORPK_7_UNITA1</v>
      </c>
      <c r="Z375" s="5" t="str">
        <f t="shared" si="15"/>
        <v>CAISO_Biomass</v>
      </c>
      <c r="AA375" s="5">
        <f t="shared" si="17"/>
        <v>11</v>
      </c>
      <c r="AB375" s="5">
        <f>INDEX(relevant_resources!B:B,MATCH(Z375,relevant_resources!A:A,0))</f>
        <v>0</v>
      </c>
    </row>
    <row r="376" spans="1:28" x14ac:dyDescent="0.75">
      <c r="A376">
        <v>375</v>
      </c>
      <c r="B376" t="s">
        <v>1151</v>
      </c>
      <c r="C376" t="s">
        <v>1152</v>
      </c>
      <c r="D376" t="s">
        <v>1153</v>
      </c>
      <c r="E376" t="s">
        <v>1128</v>
      </c>
      <c r="F376" t="s">
        <v>27</v>
      </c>
      <c r="G376" t="s">
        <v>73</v>
      </c>
      <c r="H376" t="s">
        <v>73</v>
      </c>
      <c r="I376" t="s">
        <v>30</v>
      </c>
      <c r="J376" t="s">
        <v>31</v>
      </c>
      <c r="K376" t="s">
        <v>32</v>
      </c>
      <c r="L376" s="2">
        <v>39239</v>
      </c>
      <c r="M376" s="2">
        <v>46568</v>
      </c>
      <c r="N376">
        <v>1</v>
      </c>
      <c r="O376">
        <v>2.8</v>
      </c>
      <c r="P376">
        <v>19</v>
      </c>
      <c r="Q376" s="1">
        <v>0.76</v>
      </c>
      <c r="R376" t="s">
        <v>33</v>
      </c>
      <c r="S376" t="s">
        <v>33</v>
      </c>
      <c r="T376" t="s">
        <v>33</v>
      </c>
      <c r="U376" t="s">
        <v>34</v>
      </c>
      <c r="V376" t="s">
        <v>62</v>
      </c>
      <c r="W376">
        <v>1</v>
      </c>
      <c r="X376" s="5" t="e">
        <f>INDEX(name_mapping!B:B,MATCH(C376,name_mapping!A:A,0))</f>
        <v>#N/A</v>
      </c>
      <c r="Y376" s="5" t="str">
        <f t="shared" si="16"/>
        <v>GOLETA_6_TAJIGS</v>
      </c>
      <c r="Z376" s="5" t="str">
        <f t="shared" si="15"/>
        <v>CAISO_Biomass</v>
      </c>
      <c r="AA376" s="5">
        <f t="shared" si="17"/>
        <v>19</v>
      </c>
      <c r="AB376" s="5">
        <f>INDEX(relevant_resources!B:B,MATCH(Z376,relevant_resources!A:A,0))</f>
        <v>0</v>
      </c>
    </row>
    <row r="377" spans="1:28" x14ac:dyDescent="0.75">
      <c r="A377">
        <v>376</v>
      </c>
      <c r="B377" t="s">
        <v>1154</v>
      </c>
      <c r="C377" t="s">
        <v>1155</v>
      </c>
      <c r="D377" t="s">
        <v>1156</v>
      </c>
      <c r="E377" t="s">
        <v>1128</v>
      </c>
      <c r="F377" t="s">
        <v>27</v>
      </c>
      <c r="G377" t="s">
        <v>1150</v>
      </c>
      <c r="H377" t="s">
        <v>73</v>
      </c>
      <c r="I377" t="s">
        <v>30</v>
      </c>
      <c r="J377" t="s">
        <v>31</v>
      </c>
      <c r="K377" t="s">
        <v>32</v>
      </c>
      <c r="L377" s="2">
        <v>40051</v>
      </c>
      <c r="M377" s="2">
        <v>43890</v>
      </c>
      <c r="N377">
        <v>1</v>
      </c>
      <c r="O377">
        <v>1.5</v>
      </c>
      <c r="P377">
        <v>9.1999999999999993</v>
      </c>
      <c r="Q377" s="1">
        <v>0.7</v>
      </c>
      <c r="R377" t="s">
        <v>33</v>
      </c>
      <c r="S377" t="s">
        <v>33</v>
      </c>
      <c r="T377" t="s">
        <v>33</v>
      </c>
      <c r="U377" t="s">
        <v>34</v>
      </c>
      <c r="V377" t="s">
        <v>62</v>
      </c>
      <c r="W377">
        <v>1</v>
      </c>
      <c r="X377" s="5" t="e">
        <f>INDEX(name_mapping!B:B,MATCH(C377,name_mapping!A:A,0))</f>
        <v>#N/A</v>
      </c>
      <c r="Y377" s="5" t="str">
        <f t="shared" si="16"/>
        <v>SAUGUS_2_TOLAND</v>
      </c>
      <c r="Z377" s="5" t="str">
        <f t="shared" si="15"/>
        <v>CAISO_Biomass</v>
      </c>
      <c r="AA377" s="5">
        <f t="shared" si="17"/>
        <v>9.1999999999999993</v>
      </c>
      <c r="AB377" s="5">
        <f>INDEX(relevant_resources!B:B,MATCH(Z377,relevant_resources!A:A,0))</f>
        <v>0</v>
      </c>
    </row>
    <row r="378" spans="1:28" x14ac:dyDescent="0.75">
      <c r="A378">
        <v>377</v>
      </c>
      <c r="B378" t="s">
        <v>1157</v>
      </c>
      <c r="C378" t="s">
        <v>1158</v>
      </c>
      <c r="D378" t="s">
        <v>1159</v>
      </c>
      <c r="E378" t="s">
        <v>1128</v>
      </c>
      <c r="F378" t="s">
        <v>27</v>
      </c>
      <c r="G378" t="s">
        <v>845</v>
      </c>
      <c r="H378" t="s">
        <v>1146</v>
      </c>
      <c r="I378" t="s">
        <v>30</v>
      </c>
      <c r="J378" t="s">
        <v>31</v>
      </c>
      <c r="K378" t="s">
        <v>32</v>
      </c>
      <c r="L378" s="2">
        <v>39965</v>
      </c>
      <c r="M378" s="2">
        <v>43616</v>
      </c>
      <c r="N378">
        <v>1</v>
      </c>
      <c r="O378">
        <v>1.1000000000000001</v>
      </c>
      <c r="P378">
        <v>6.6</v>
      </c>
      <c r="Q378" s="1">
        <v>0.68</v>
      </c>
      <c r="R378" t="s">
        <v>33</v>
      </c>
      <c r="S378" t="s">
        <v>33</v>
      </c>
      <c r="T378" t="s">
        <v>33</v>
      </c>
      <c r="U378" t="s">
        <v>34</v>
      </c>
      <c r="V378" t="s">
        <v>35</v>
      </c>
      <c r="W378">
        <v>1</v>
      </c>
      <c r="X378" s="5" t="e">
        <f>INDEX(name_mapping!B:B,MATCH(C378,name_mapping!A:A,0))</f>
        <v>#N/A</v>
      </c>
      <c r="Y378" s="5" t="str">
        <f t="shared" si="16"/>
        <v>VALLEY_7_BADLND</v>
      </c>
      <c r="Z378" s="5" t="str">
        <f t="shared" si="15"/>
        <v>CAISO_Biomass</v>
      </c>
      <c r="AA378" s="5">
        <f t="shared" si="17"/>
        <v>6.6</v>
      </c>
      <c r="AB378" s="5">
        <f>INDEX(relevant_resources!B:B,MATCH(Z378,relevant_resources!A:A,0))</f>
        <v>0</v>
      </c>
    </row>
    <row r="379" spans="1:28" x14ac:dyDescent="0.75">
      <c r="A379">
        <v>378</v>
      </c>
      <c r="B379" t="s">
        <v>1160</v>
      </c>
      <c r="C379" t="s">
        <v>1161</v>
      </c>
      <c r="E379" t="s">
        <v>1128</v>
      </c>
      <c r="F379" t="s">
        <v>27</v>
      </c>
      <c r="G379" t="s">
        <v>1162</v>
      </c>
      <c r="H379" t="s">
        <v>1163</v>
      </c>
      <c r="I379" t="s">
        <v>30</v>
      </c>
      <c r="J379" t="s">
        <v>31</v>
      </c>
      <c r="K379" t="s">
        <v>32</v>
      </c>
      <c r="L379" s="2">
        <v>38899</v>
      </c>
      <c r="M379" s="2">
        <v>49856</v>
      </c>
      <c r="N379">
        <v>1</v>
      </c>
      <c r="O379">
        <v>12</v>
      </c>
      <c r="P379">
        <v>0</v>
      </c>
      <c r="Q379" s="1">
        <v>0</v>
      </c>
      <c r="R379" t="s">
        <v>33</v>
      </c>
      <c r="S379" t="s">
        <v>33</v>
      </c>
      <c r="T379" t="s">
        <v>33</v>
      </c>
      <c r="U379" t="s">
        <v>34</v>
      </c>
      <c r="V379" t="s">
        <v>35</v>
      </c>
      <c r="W379">
        <v>1</v>
      </c>
      <c r="X379" s="5" t="e">
        <f>INDEX(name_mapping!B:B,MATCH(C379,name_mapping!A:A,0))</f>
        <v>#N/A</v>
      </c>
      <c r="Y379" s="5" t="str">
        <f t="shared" si="16"/>
        <v>Orange County Sanitation District (f/k/a 1098)</v>
      </c>
      <c r="Z379" s="5" t="str">
        <f t="shared" si="15"/>
        <v>CAISO_Biomass</v>
      </c>
      <c r="AA379" s="5">
        <f t="shared" si="17"/>
        <v>0</v>
      </c>
      <c r="AB379" s="5">
        <f>INDEX(relevant_resources!B:B,MATCH(Z379,relevant_resources!A:A,0))</f>
        <v>0</v>
      </c>
    </row>
    <row r="380" spans="1:28" x14ac:dyDescent="0.75">
      <c r="A380">
        <v>379</v>
      </c>
      <c r="B380" t="s">
        <v>1164</v>
      </c>
      <c r="C380" t="s">
        <v>1165</v>
      </c>
      <c r="D380" t="s">
        <v>1166</v>
      </c>
      <c r="E380" t="s">
        <v>1128</v>
      </c>
      <c r="F380" t="s">
        <v>27</v>
      </c>
      <c r="G380" t="s">
        <v>845</v>
      </c>
      <c r="H380" t="s">
        <v>1167</v>
      </c>
      <c r="I380" t="s">
        <v>34</v>
      </c>
      <c r="J380" t="s">
        <v>95</v>
      </c>
      <c r="K380" t="s">
        <v>32</v>
      </c>
      <c r="L380" s="2">
        <v>33592</v>
      </c>
      <c r="M380" s="2">
        <v>48247</v>
      </c>
      <c r="N380">
        <v>1</v>
      </c>
      <c r="O380">
        <v>49.9</v>
      </c>
      <c r="P380">
        <v>354.1</v>
      </c>
      <c r="Q380" s="1">
        <v>0.81</v>
      </c>
      <c r="R380" t="s">
        <v>33</v>
      </c>
      <c r="S380" t="s">
        <v>33</v>
      </c>
      <c r="T380" t="s">
        <v>33</v>
      </c>
      <c r="U380" t="s">
        <v>34</v>
      </c>
      <c r="V380" t="s">
        <v>847</v>
      </c>
      <c r="W380">
        <v>1</v>
      </c>
      <c r="X380" s="5" t="e">
        <f>INDEX(name_mapping!B:B,MATCH(C380,name_mapping!A:A,0))</f>
        <v>#N/A</v>
      </c>
      <c r="Y380" s="5" t="str">
        <f t="shared" si="16"/>
        <v>MIRAGE_2_COCHLA</v>
      </c>
      <c r="Z380" s="5" t="str">
        <f t="shared" si="15"/>
        <v>CAISO_Biomass</v>
      </c>
      <c r="AA380" s="5">
        <f t="shared" si="17"/>
        <v>354.1</v>
      </c>
      <c r="AB380" s="5">
        <f>INDEX(relevant_resources!B:B,MATCH(Z380,relevant_resources!A:A,0))</f>
        <v>0</v>
      </c>
    </row>
    <row r="381" spans="1:28" x14ac:dyDescent="0.75">
      <c r="A381">
        <v>380</v>
      </c>
      <c r="B381" t="s">
        <v>1168</v>
      </c>
      <c r="C381" t="s">
        <v>1169</v>
      </c>
      <c r="E381" t="s">
        <v>1128</v>
      </c>
      <c r="F381" t="s">
        <v>27</v>
      </c>
      <c r="G381" t="s">
        <v>904</v>
      </c>
      <c r="H381" t="s">
        <v>1170</v>
      </c>
      <c r="I381" t="s">
        <v>190</v>
      </c>
      <c r="K381" t="s">
        <v>32</v>
      </c>
      <c r="L381" s="2">
        <v>31260</v>
      </c>
      <c r="M381" s="2">
        <v>42352</v>
      </c>
      <c r="N381">
        <v>1</v>
      </c>
      <c r="O381">
        <v>52</v>
      </c>
      <c r="P381">
        <v>297.7</v>
      </c>
      <c r="Q381" s="1">
        <v>0.65</v>
      </c>
      <c r="R381" t="s">
        <v>906</v>
      </c>
      <c r="S381" t="s">
        <v>33</v>
      </c>
      <c r="T381" t="s">
        <v>906</v>
      </c>
      <c r="U381" t="s">
        <v>190</v>
      </c>
      <c r="V381" t="s">
        <v>907</v>
      </c>
      <c r="W381">
        <v>1</v>
      </c>
      <c r="X381" s="5" t="e">
        <f>INDEX(name_mapping!B:B,MATCH(C381,name_mapping!A:A,0))</f>
        <v>#N/A</v>
      </c>
      <c r="Y381" s="5" t="str">
        <f t="shared" si="16"/>
        <v>Heber Geothermal Company</v>
      </c>
      <c r="Z381" s="5" t="str">
        <f t="shared" si="15"/>
        <v>IID_Geothermal</v>
      </c>
      <c r="AA381" s="5">
        <f t="shared" si="17"/>
        <v>297.7</v>
      </c>
      <c r="AB381" s="5">
        <f>INDEX(relevant_resources!B:B,MATCH(Z381,relevant_resources!A:A,0))</f>
        <v>0</v>
      </c>
    </row>
    <row r="382" spans="1:28" x14ac:dyDescent="0.75">
      <c r="A382">
        <v>381</v>
      </c>
      <c r="B382" t="s">
        <v>1171</v>
      </c>
      <c r="C382" t="s">
        <v>1172</v>
      </c>
      <c r="D382" t="s">
        <v>1166</v>
      </c>
      <c r="E382" t="s">
        <v>1128</v>
      </c>
      <c r="F382" t="s">
        <v>27</v>
      </c>
      <c r="G382" t="s">
        <v>904</v>
      </c>
      <c r="H382" t="s">
        <v>905</v>
      </c>
      <c r="I382" t="s">
        <v>190</v>
      </c>
      <c r="K382" t="s">
        <v>32</v>
      </c>
      <c r="L382" s="2">
        <v>32431</v>
      </c>
      <c r="M382" s="2">
        <v>43465</v>
      </c>
      <c r="N382">
        <v>0</v>
      </c>
      <c r="O382">
        <v>38</v>
      </c>
      <c r="P382">
        <v>309</v>
      </c>
      <c r="Q382" s="1">
        <v>0.93</v>
      </c>
      <c r="R382" t="s">
        <v>906</v>
      </c>
      <c r="S382" t="s">
        <v>33</v>
      </c>
      <c r="T382" t="s">
        <v>906</v>
      </c>
      <c r="U382" t="s">
        <v>190</v>
      </c>
      <c r="V382" t="s">
        <v>907</v>
      </c>
      <c r="W382">
        <v>1</v>
      </c>
      <c r="X382" s="5" t="e">
        <f>INDEX(name_mapping!B:B,MATCH(C382,name_mapping!A:A,0))</f>
        <v>#N/A</v>
      </c>
      <c r="Y382" s="5" t="str">
        <f t="shared" si="16"/>
        <v>MIRAGE_2_COCHLA</v>
      </c>
      <c r="Z382" s="5" t="str">
        <f t="shared" si="15"/>
        <v>IID_Geothermal</v>
      </c>
      <c r="AA382" s="5">
        <f t="shared" si="17"/>
        <v>309</v>
      </c>
      <c r="AB382" s="5">
        <f>INDEX(relevant_resources!B:B,MATCH(Z382,relevant_resources!A:A,0))</f>
        <v>0</v>
      </c>
    </row>
    <row r="383" spans="1:28" x14ac:dyDescent="0.75">
      <c r="A383">
        <v>382</v>
      </c>
      <c r="B383" t="s">
        <v>1173</v>
      </c>
      <c r="C383" t="s">
        <v>1174</v>
      </c>
      <c r="D383" t="s">
        <v>1166</v>
      </c>
      <c r="E383" t="s">
        <v>1128</v>
      </c>
      <c r="F383" t="s">
        <v>27</v>
      </c>
      <c r="G383" t="s">
        <v>904</v>
      </c>
      <c r="H383" t="s">
        <v>905</v>
      </c>
      <c r="I383" t="s">
        <v>190</v>
      </c>
      <c r="K383" t="s">
        <v>32</v>
      </c>
      <c r="L383" s="2">
        <v>31387</v>
      </c>
      <c r="M383" s="2">
        <v>42409</v>
      </c>
      <c r="N383">
        <v>0</v>
      </c>
      <c r="O383">
        <v>34</v>
      </c>
      <c r="P383">
        <v>281.2</v>
      </c>
      <c r="Q383" s="1">
        <v>0.94</v>
      </c>
      <c r="R383" t="s">
        <v>906</v>
      </c>
      <c r="S383" t="s">
        <v>33</v>
      </c>
      <c r="T383" t="s">
        <v>906</v>
      </c>
      <c r="U383" t="s">
        <v>190</v>
      </c>
      <c r="V383" t="s">
        <v>907</v>
      </c>
      <c r="W383">
        <v>1</v>
      </c>
      <c r="X383" s="5" t="e">
        <f>INDEX(name_mapping!B:B,MATCH(C383,name_mapping!A:A,0))</f>
        <v>#N/A</v>
      </c>
      <c r="Y383" s="5" t="str">
        <f t="shared" si="16"/>
        <v>MIRAGE_2_COCHLA</v>
      </c>
      <c r="Z383" s="5" t="str">
        <f t="shared" si="15"/>
        <v>IID_Geothermal</v>
      </c>
      <c r="AA383" s="5">
        <f t="shared" si="17"/>
        <v>281.2</v>
      </c>
      <c r="AB383" s="5">
        <f>INDEX(relevant_resources!B:B,MATCH(Z383,relevant_resources!A:A,0))</f>
        <v>0</v>
      </c>
    </row>
    <row r="384" spans="1:28" x14ac:dyDescent="0.75">
      <c r="A384">
        <v>383</v>
      </c>
      <c r="B384" t="s">
        <v>1175</v>
      </c>
      <c r="C384" t="s">
        <v>1176</v>
      </c>
      <c r="D384" t="s">
        <v>1166</v>
      </c>
      <c r="E384" t="s">
        <v>1128</v>
      </c>
      <c r="F384" t="s">
        <v>27</v>
      </c>
      <c r="G384" t="s">
        <v>904</v>
      </c>
      <c r="H384" t="s">
        <v>905</v>
      </c>
      <c r="I384" t="s">
        <v>190</v>
      </c>
      <c r="K384" t="s">
        <v>32</v>
      </c>
      <c r="L384" s="2">
        <v>32482</v>
      </c>
      <c r="M384" s="2">
        <v>43770</v>
      </c>
      <c r="N384">
        <v>0</v>
      </c>
      <c r="O384">
        <v>38</v>
      </c>
      <c r="P384">
        <v>312.89999999999998</v>
      </c>
      <c r="Q384" s="1">
        <v>0.94</v>
      </c>
      <c r="R384" t="s">
        <v>906</v>
      </c>
      <c r="S384" t="s">
        <v>33</v>
      </c>
      <c r="T384" t="s">
        <v>906</v>
      </c>
      <c r="U384" t="s">
        <v>190</v>
      </c>
      <c r="V384" t="s">
        <v>907</v>
      </c>
      <c r="W384">
        <v>1</v>
      </c>
      <c r="X384" s="5" t="e">
        <f>INDEX(name_mapping!B:B,MATCH(C384,name_mapping!A:A,0))</f>
        <v>#N/A</v>
      </c>
      <c r="Y384" s="5" t="str">
        <f t="shared" si="16"/>
        <v>MIRAGE_2_COCHLA</v>
      </c>
      <c r="Z384" s="5" t="str">
        <f t="shared" si="15"/>
        <v>IID_Geothermal</v>
      </c>
      <c r="AA384" s="5">
        <f t="shared" si="17"/>
        <v>312.89999999999998</v>
      </c>
      <c r="AB384" s="5">
        <f>INDEX(relevant_resources!B:B,MATCH(Z384,relevant_resources!A:A,0))</f>
        <v>0</v>
      </c>
    </row>
    <row r="385" spans="1:28" x14ac:dyDescent="0.75">
      <c r="A385">
        <v>384</v>
      </c>
      <c r="B385" t="s">
        <v>1177</v>
      </c>
      <c r="C385" t="s">
        <v>1178</v>
      </c>
      <c r="D385" t="s">
        <v>1179</v>
      </c>
      <c r="E385" t="s">
        <v>1128</v>
      </c>
      <c r="F385" t="s">
        <v>835</v>
      </c>
      <c r="G385" t="s">
        <v>1180</v>
      </c>
      <c r="H385" t="s">
        <v>1181</v>
      </c>
      <c r="I385" t="s">
        <v>190</v>
      </c>
      <c r="K385" t="s">
        <v>32</v>
      </c>
      <c r="L385" s="2">
        <v>32308</v>
      </c>
      <c r="M385" s="2">
        <v>43285</v>
      </c>
      <c r="N385">
        <v>0</v>
      </c>
      <c r="O385">
        <v>56</v>
      </c>
      <c r="P385">
        <v>490</v>
      </c>
      <c r="Q385" s="1">
        <v>1</v>
      </c>
      <c r="R385" t="s">
        <v>33</v>
      </c>
      <c r="S385" t="s">
        <v>33</v>
      </c>
      <c r="T385" t="s">
        <v>33</v>
      </c>
      <c r="U385" t="s">
        <v>190</v>
      </c>
      <c r="V385" t="s">
        <v>35</v>
      </c>
      <c r="W385">
        <v>1</v>
      </c>
      <c r="X385" s="5" t="e">
        <f>INDEX(name_mapping!B:B,MATCH(C385,name_mapping!A:A,0))</f>
        <v>#N/A</v>
      </c>
      <c r="Y385" s="5" t="str">
        <f t="shared" si="16"/>
        <v>CONTRL_1_OXBOW</v>
      </c>
      <c r="Z385" s="5" t="str">
        <f t="shared" si="15"/>
        <v>CAISO_Geothermal</v>
      </c>
      <c r="AA385" s="5">
        <f t="shared" si="17"/>
        <v>490</v>
      </c>
      <c r="AB385" s="5">
        <f>INDEX(relevant_resources!B:B,MATCH(Z385,relevant_resources!A:A,0))</f>
        <v>0</v>
      </c>
    </row>
    <row r="386" spans="1:28" x14ac:dyDescent="0.75">
      <c r="A386">
        <v>385</v>
      </c>
      <c r="B386" t="s">
        <v>1182</v>
      </c>
      <c r="C386" t="s">
        <v>1183</v>
      </c>
      <c r="D386" t="s">
        <v>1166</v>
      </c>
      <c r="E386" t="s">
        <v>1128</v>
      </c>
      <c r="F386" t="s">
        <v>27</v>
      </c>
      <c r="G386" t="s">
        <v>904</v>
      </c>
      <c r="H386" t="s">
        <v>1170</v>
      </c>
      <c r="I386" t="s">
        <v>190</v>
      </c>
      <c r="K386" t="s">
        <v>32</v>
      </c>
      <c r="L386" s="2">
        <v>34141</v>
      </c>
      <c r="M386" s="2">
        <v>45111</v>
      </c>
      <c r="N386">
        <v>1</v>
      </c>
      <c r="O386">
        <v>37</v>
      </c>
      <c r="P386">
        <v>222.9</v>
      </c>
      <c r="Q386" s="1">
        <v>0.69</v>
      </c>
      <c r="R386" t="s">
        <v>906</v>
      </c>
      <c r="S386" t="s">
        <v>33</v>
      </c>
      <c r="T386" t="s">
        <v>906</v>
      </c>
      <c r="U386" t="s">
        <v>190</v>
      </c>
      <c r="V386" t="s">
        <v>907</v>
      </c>
      <c r="W386">
        <v>1</v>
      </c>
      <c r="X386" s="5" t="e">
        <f>INDEX(name_mapping!B:B,MATCH(C386,name_mapping!A:A,0))</f>
        <v>#N/A</v>
      </c>
      <c r="Y386" s="5" t="str">
        <f t="shared" si="16"/>
        <v>MIRAGE_2_COCHLA</v>
      </c>
      <c r="Z386" s="5" t="str">
        <f t="shared" ref="Z386:Z449" si="18">T386&amp;"_"&amp;U386</f>
        <v>IID_Geothermal</v>
      </c>
      <c r="AA386" s="5">
        <f t="shared" si="17"/>
        <v>222.9</v>
      </c>
      <c r="AB386" s="5">
        <f>INDEX(relevant_resources!B:B,MATCH(Z386,relevant_resources!A:A,0))</f>
        <v>0</v>
      </c>
    </row>
    <row r="387" spans="1:28" x14ac:dyDescent="0.75">
      <c r="A387">
        <v>386</v>
      </c>
      <c r="B387" t="s">
        <v>1184</v>
      </c>
      <c r="C387" t="s">
        <v>1185</v>
      </c>
      <c r="D387" t="s">
        <v>1166</v>
      </c>
      <c r="E387" t="s">
        <v>1128</v>
      </c>
      <c r="F387" t="s">
        <v>27</v>
      </c>
      <c r="G387" t="s">
        <v>904</v>
      </c>
      <c r="H387" t="s">
        <v>905</v>
      </c>
      <c r="I387" t="s">
        <v>190</v>
      </c>
      <c r="K387" t="s">
        <v>32</v>
      </c>
      <c r="L387" s="2">
        <v>32511</v>
      </c>
      <c r="M387" s="2">
        <v>43509</v>
      </c>
      <c r="N387">
        <v>0</v>
      </c>
      <c r="O387">
        <v>49.8</v>
      </c>
      <c r="P387">
        <v>322.60000000000002</v>
      </c>
      <c r="Q387" s="1">
        <v>0.74</v>
      </c>
      <c r="R387" t="s">
        <v>906</v>
      </c>
      <c r="S387" t="s">
        <v>33</v>
      </c>
      <c r="T387" t="s">
        <v>906</v>
      </c>
      <c r="U387" t="s">
        <v>190</v>
      </c>
      <c r="V387" t="s">
        <v>907</v>
      </c>
      <c r="W387">
        <v>1</v>
      </c>
      <c r="X387" s="5" t="e">
        <f>INDEX(name_mapping!B:B,MATCH(C387,name_mapping!A:A,0))</f>
        <v>#N/A</v>
      </c>
      <c r="Y387" s="5" t="str">
        <f t="shared" ref="Y387:Y450" si="19">IF(NOT(ISBLANK(D387)),D387,
IF(NOT(ISNA(X387)),X387,C387))</f>
        <v>MIRAGE_2_COCHLA</v>
      </c>
      <c r="Z387" s="5" t="str">
        <f t="shared" si="18"/>
        <v>IID_Geothermal</v>
      </c>
      <c r="AA387" s="5">
        <f t="shared" ref="AA387:AA450" si="20">IF(P387="                      -  ",0,P387)</f>
        <v>322.60000000000002</v>
      </c>
      <c r="AB387" s="5">
        <f>INDEX(relevant_resources!B:B,MATCH(Z387,relevant_resources!A:A,0))</f>
        <v>0</v>
      </c>
    </row>
    <row r="388" spans="1:28" x14ac:dyDescent="0.75">
      <c r="A388">
        <v>387</v>
      </c>
      <c r="B388" t="s">
        <v>1186</v>
      </c>
      <c r="C388" t="s">
        <v>1187</v>
      </c>
      <c r="D388" t="s">
        <v>1166</v>
      </c>
      <c r="E388" t="s">
        <v>1128</v>
      </c>
      <c r="F388" t="s">
        <v>27</v>
      </c>
      <c r="G388" t="s">
        <v>904</v>
      </c>
      <c r="H388" t="s">
        <v>905</v>
      </c>
      <c r="I388" t="s">
        <v>190</v>
      </c>
      <c r="K388" t="s">
        <v>32</v>
      </c>
      <c r="L388" s="2">
        <v>32819</v>
      </c>
      <c r="M388" s="2">
        <v>43831</v>
      </c>
      <c r="N388">
        <v>0</v>
      </c>
      <c r="O388">
        <v>38</v>
      </c>
      <c r="P388">
        <v>310.5</v>
      </c>
      <c r="Q388" s="1">
        <v>0.93</v>
      </c>
      <c r="R388" t="s">
        <v>906</v>
      </c>
      <c r="S388" t="s">
        <v>33</v>
      </c>
      <c r="T388" t="s">
        <v>906</v>
      </c>
      <c r="U388" t="s">
        <v>190</v>
      </c>
      <c r="V388" t="s">
        <v>907</v>
      </c>
      <c r="W388">
        <v>1</v>
      </c>
      <c r="X388" s="5" t="e">
        <f>INDEX(name_mapping!B:B,MATCH(C388,name_mapping!A:A,0))</f>
        <v>#N/A</v>
      </c>
      <c r="Y388" s="5" t="str">
        <f t="shared" si="19"/>
        <v>MIRAGE_2_COCHLA</v>
      </c>
      <c r="Z388" s="5" t="str">
        <f t="shared" si="18"/>
        <v>IID_Geothermal</v>
      </c>
      <c r="AA388" s="5">
        <f t="shared" si="20"/>
        <v>310.5</v>
      </c>
      <c r="AB388" s="5">
        <f>INDEX(relevant_resources!B:B,MATCH(Z388,relevant_resources!A:A,0))</f>
        <v>0</v>
      </c>
    </row>
    <row r="389" spans="1:28" x14ac:dyDescent="0.75">
      <c r="A389">
        <v>388</v>
      </c>
      <c r="B389" t="s">
        <v>1188</v>
      </c>
      <c r="C389" t="s">
        <v>1189</v>
      </c>
      <c r="D389" t="s">
        <v>1190</v>
      </c>
      <c r="E389" t="s">
        <v>1128</v>
      </c>
      <c r="F389" t="s">
        <v>27</v>
      </c>
      <c r="G389" t="s">
        <v>202</v>
      </c>
      <c r="H389" t="s">
        <v>203</v>
      </c>
      <c r="I389" t="s">
        <v>190</v>
      </c>
      <c r="K389" t="s">
        <v>32</v>
      </c>
      <c r="L389" s="2">
        <v>33214</v>
      </c>
      <c r="M389" s="2">
        <v>44171</v>
      </c>
      <c r="N389">
        <v>1</v>
      </c>
      <c r="O389">
        <v>10.5</v>
      </c>
      <c r="P389">
        <v>82.9</v>
      </c>
      <c r="Q389" s="1">
        <v>0.9</v>
      </c>
      <c r="R389" t="s">
        <v>33</v>
      </c>
      <c r="S389" t="s">
        <v>33</v>
      </c>
      <c r="T389" t="s">
        <v>33</v>
      </c>
      <c r="U389" t="s">
        <v>190</v>
      </c>
      <c r="V389" t="s">
        <v>35</v>
      </c>
      <c r="W389">
        <v>1</v>
      </c>
      <c r="X389" s="5" t="e">
        <f>INDEX(name_mapping!B:B,MATCH(C389,name_mapping!A:A,0))</f>
        <v>#N/A</v>
      </c>
      <c r="Y389" s="5" t="str">
        <f t="shared" si="19"/>
        <v>CONTRL_1_QF</v>
      </c>
      <c r="Z389" s="5" t="str">
        <f t="shared" si="18"/>
        <v>CAISO_Geothermal</v>
      </c>
      <c r="AA389" s="5">
        <f t="shared" si="20"/>
        <v>82.9</v>
      </c>
      <c r="AB389" s="5">
        <f>INDEX(relevant_resources!B:B,MATCH(Z389,relevant_resources!A:A,0))</f>
        <v>0</v>
      </c>
    </row>
    <row r="390" spans="1:28" x14ac:dyDescent="0.75">
      <c r="A390">
        <v>389</v>
      </c>
      <c r="B390" t="s">
        <v>1191</v>
      </c>
      <c r="C390" t="s">
        <v>1192</v>
      </c>
      <c r="D390" t="s">
        <v>1166</v>
      </c>
      <c r="E390" t="s">
        <v>1128</v>
      </c>
      <c r="F390" t="s">
        <v>27</v>
      </c>
      <c r="G390" t="s">
        <v>904</v>
      </c>
      <c r="H390" t="s">
        <v>905</v>
      </c>
      <c r="I390" t="s">
        <v>190</v>
      </c>
      <c r="K390" t="s">
        <v>32</v>
      </c>
      <c r="L390" s="2">
        <v>32941</v>
      </c>
      <c r="M390" s="2">
        <v>43925</v>
      </c>
      <c r="N390">
        <v>0</v>
      </c>
      <c r="O390">
        <v>20</v>
      </c>
      <c r="P390">
        <v>108.2</v>
      </c>
      <c r="Q390" s="1">
        <v>0.62</v>
      </c>
      <c r="R390" t="s">
        <v>906</v>
      </c>
      <c r="S390" t="s">
        <v>33</v>
      </c>
      <c r="T390" t="s">
        <v>906</v>
      </c>
      <c r="U390" t="s">
        <v>190</v>
      </c>
      <c r="V390" t="s">
        <v>907</v>
      </c>
      <c r="W390">
        <v>1</v>
      </c>
      <c r="X390" s="5" t="e">
        <f>INDEX(name_mapping!B:B,MATCH(C390,name_mapping!A:A,0))</f>
        <v>#N/A</v>
      </c>
      <c r="Y390" s="5" t="str">
        <f t="shared" si="19"/>
        <v>MIRAGE_2_COCHLA</v>
      </c>
      <c r="Z390" s="5" t="str">
        <f t="shared" si="18"/>
        <v>IID_Geothermal</v>
      </c>
      <c r="AA390" s="5">
        <f t="shared" si="20"/>
        <v>108.2</v>
      </c>
      <c r="AB390" s="5">
        <f>INDEX(relevant_resources!B:B,MATCH(Z390,relevant_resources!A:A,0))</f>
        <v>0</v>
      </c>
    </row>
    <row r="391" spans="1:28" x14ac:dyDescent="0.75">
      <c r="A391">
        <v>390</v>
      </c>
      <c r="B391" t="s">
        <v>1193</v>
      </c>
      <c r="C391" t="s">
        <v>1194</v>
      </c>
      <c r="D391" t="s">
        <v>1195</v>
      </c>
      <c r="E391" t="s">
        <v>1128</v>
      </c>
      <c r="F391" t="s">
        <v>27</v>
      </c>
      <c r="G391" t="s">
        <v>1196</v>
      </c>
      <c r="H391" t="s">
        <v>1197</v>
      </c>
      <c r="I391" t="s">
        <v>190</v>
      </c>
      <c r="K391" t="s">
        <v>32</v>
      </c>
      <c r="L391" s="2">
        <v>32482</v>
      </c>
      <c r="M391" s="2">
        <v>43536</v>
      </c>
      <c r="N391">
        <v>1</v>
      </c>
      <c r="O391">
        <v>75</v>
      </c>
      <c r="P391">
        <v>373.3</v>
      </c>
      <c r="Q391" s="1">
        <v>0.56999999999999995</v>
      </c>
      <c r="R391" t="s">
        <v>33</v>
      </c>
      <c r="S391" t="s">
        <v>33</v>
      </c>
      <c r="T391" t="s">
        <v>33</v>
      </c>
      <c r="U391" t="s">
        <v>190</v>
      </c>
      <c r="V391" t="s">
        <v>35</v>
      </c>
      <c r="W391">
        <v>1</v>
      </c>
      <c r="X391" s="5" t="e">
        <f>INDEX(name_mapping!B:B,MATCH(C391,name_mapping!A:A,0))</f>
        <v>#N/A</v>
      </c>
      <c r="Y391" s="5" t="str">
        <f t="shared" si="19"/>
        <v>BLM_2_UNITS</v>
      </c>
      <c r="Z391" s="5" t="str">
        <f t="shared" si="18"/>
        <v>CAISO_Geothermal</v>
      </c>
      <c r="AA391" s="5">
        <f t="shared" si="20"/>
        <v>373.3</v>
      </c>
      <c r="AB391" s="5">
        <f>INDEX(relevant_resources!B:B,MATCH(Z391,relevant_resources!A:A,0))</f>
        <v>0</v>
      </c>
    </row>
    <row r="392" spans="1:28" x14ac:dyDescent="0.75">
      <c r="A392">
        <v>391</v>
      </c>
      <c r="B392" t="s">
        <v>1198</v>
      </c>
      <c r="C392" t="s">
        <v>1199</v>
      </c>
      <c r="D392" t="s">
        <v>1166</v>
      </c>
      <c r="E392" t="s">
        <v>1128</v>
      </c>
      <c r="F392" t="s">
        <v>27</v>
      </c>
      <c r="G392" t="s">
        <v>904</v>
      </c>
      <c r="H392" t="s">
        <v>905</v>
      </c>
      <c r="I392" t="s">
        <v>190</v>
      </c>
      <c r="K392" t="s">
        <v>32</v>
      </c>
      <c r="L392" s="2">
        <v>31959</v>
      </c>
      <c r="M392" s="2">
        <v>42916</v>
      </c>
      <c r="N392">
        <v>0</v>
      </c>
      <c r="O392">
        <v>10</v>
      </c>
      <c r="P392">
        <v>64.5</v>
      </c>
      <c r="Q392" s="1">
        <v>0.74</v>
      </c>
      <c r="R392" t="s">
        <v>906</v>
      </c>
      <c r="S392" t="s">
        <v>33</v>
      </c>
      <c r="T392" t="s">
        <v>906</v>
      </c>
      <c r="U392" t="s">
        <v>190</v>
      </c>
      <c r="V392" t="s">
        <v>907</v>
      </c>
      <c r="W392">
        <v>1</v>
      </c>
      <c r="X392" s="5" t="e">
        <f>INDEX(name_mapping!B:B,MATCH(C392,name_mapping!A:A,0))</f>
        <v>#N/A</v>
      </c>
      <c r="Y392" s="5" t="str">
        <f t="shared" si="19"/>
        <v>MIRAGE_2_COCHLA</v>
      </c>
      <c r="Z392" s="5" t="str">
        <f t="shared" si="18"/>
        <v>IID_Geothermal</v>
      </c>
      <c r="AA392" s="5">
        <f t="shared" si="20"/>
        <v>64.5</v>
      </c>
      <c r="AB392" s="5">
        <f>INDEX(relevant_resources!B:B,MATCH(Z392,relevant_resources!A:A,0))</f>
        <v>0</v>
      </c>
    </row>
    <row r="393" spans="1:28" x14ac:dyDescent="0.75">
      <c r="A393">
        <v>392</v>
      </c>
      <c r="B393" t="s">
        <v>1200</v>
      </c>
      <c r="C393" t="s">
        <v>1201</v>
      </c>
      <c r="D393" t="s">
        <v>1166</v>
      </c>
      <c r="E393" t="s">
        <v>1128</v>
      </c>
      <c r="F393" t="s">
        <v>27</v>
      </c>
      <c r="G393" t="s">
        <v>904</v>
      </c>
      <c r="H393" t="s">
        <v>905</v>
      </c>
      <c r="I393" t="s">
        <v>190</v>
      </c>
      <c r="K393" t="s">
        <v>32</v>
      </c>
      <c r="L393" s="2">
        <v>35194</v>
      </c>
      <c r="M393" s="2">
        <v>46165</v>
      </c>
      <c r="N393">
        <v>0</v>
      </c>
      <c r="O393">
        <v>36</v>
      </c>
      <c r="P393">
        <v>261.60000000000002</v>
      </c>
      <c r="Q393" s="1">
        <v>0.83</v>
      </c>
      <c r="R393" t="s">
        <v>906</v>
      </c>
      <c r="S393" t="s">
        <v>33</v>
      </c>
      <c r="T393" t="s">
        <v>906</v>
      </c>
      <c r="U393" t="s">
        <v>190</v>
      </c>
      <c r="V393" t="s">
        <v>907</v>
      </c>
      <c r="W393">
        <v>1</v>
      </c>
      <c r="X393" s="5" t="e">
        <f>INDEX(name_mapping!B:B,MATCH(C393,name_mapping!A:A,0))</f>
        <v>#N/A</v>
      </c>
      <c r="Y393" s="5" t="str">
        <f t="shared" si="19"/>
        <v>MIRAGE_2_COCHLA</v>
      </c>
      <c r="Z393" s="5" t="str">
        <f t="shared" si="18"/>
        <v>IID_Geothermal</v>
      </c>
      <c r="AA393" s="5">
        <f t="shared" si="20"/>
        <v>261.60000000000002</v>
      </c>
      <c r="AB393" s="5">
        <f>INDEX(relevant_resources!B:B,MATCH(Z393,relevant_resources!A:A,0))</f>
        <v>0</v>
      </c>
    </row>
    <row r="394" spans="1:28" x14ac:dyDescent="0.75">
      <c r="A394">
        <v>393</v>
      </c>
      <c r="B394" t="s">
        <v>1202</v>
      </c>
      <c r="C394" t="s">
        <v>1203</v>
      </c>
      <c r="D394" t="s">
        <v>1204</v>
      </c>
      <c r="E394" t="s">
        <v>1128</v>
      </c>
      <c r="F394" t="s">
        <v>27</v>
      </c>
      <c r="G394" t="s">
        <v>1196</v>
      </c>
      <c r="H394" t="s">
        <v>1205</v>
      </c>
      <c r="I394" t="s">
        <v>190</v>
      </c>
      <c r="K394" t="s">
        <v>32</v>
      </c>
      <c r="L394" s="2">
        <v>40190</v>
      </c>
      <c r="M394" s="2">
        <v>47514</v>
      </c>
      <c r="N394">
        <v>1</v>
      </c>
      <c r="O394">
        <v>204</v>
      </c>
      <c r="P394" s="3">
        <v>1217.9000000000001</v>
      </c>
      <c r="Q394" s="1">
        <v>0.68</v>
      </c>
      <c r="R394" t="s">
        <v>33</v>
      </c>
      <c r="S394" t="s">
        <v>33</v>
      </c>
      <c r="T394" t="s">
        <v>33</v>
      </c>
      <c r="U394" t="s">
        <v>190</v>
      </c>
      <c r="V394" t="s">
        <v>286</v>
      </c>
      <c r="W394">
        <v>1</v>
      </c>
      <c r="X394" s="5" t="e">
        <f>INDEX(name_mapping!B:B,MATCH(C394,name_mapping!A:A,0))</f>
        <v>#N/A</v>
      </c>
      <c r="Y394" s="5" t="str">
        <f t="shared" si="19"/>
        <v>CALGEN_1_UNITS</v>
      </c>
      <c r="Z394" s="5" t="str">
        <f t="shared" si="18"/>
        <v>CAISO_Geothermal</v>
      </c>
      <c r="AA394" s="5">
        <f t="shared" si="20"/>
        <v>1217.9000000000001</v>
      </c>
      <c r="AB394" s="5">
        <f>INDEX(relevant_resources!B:B,MATCH(Z394,relevant_resources!A:A,0))</f>
        <v>0</v>
      </c>
    </row>
    <row r="395" spans="1:28" x14ac:dyDescent="0.75">
      <c r="A395">
        <v>394</v>
      </c>
      <c r="B395" t="s">
        <v>1206</v>
      </c>
      <c r="C395" t="s">
        <v>1207</v>
      </c>
      <c r="D395" t="s">
        <v>1166</v>
      </c>
      <c r="E395" t="s">
        <v>1128</v>
      </c>
      <c r="F395" t="s">
        <v>27</v>
      </c>
      <c r="G395" t="s">
        <v>904</v>
      </c>
      <c r="H395" t="s">
        <v>1170</v>
      </c>
      <c r="I395" t="s">
        <v>190</v>
      </c>
      <c r="K395" t="s">
        <v>32</v>
      </c>
      <c r="L395" s="2">
        <v>31761</v>
      </c>
      <c r="M395" s="2">
        <v>43068</v>
      </c>
      <c r="N395">
        <v>1</v>
      </c>
      <c r="O395">
        <v>63</v>
      </c>
      <c r="P395">
        <v>385.8</v>
      </c>
      <c r="Q395" s="1">
        <v>0.7</v>
      </c>
      <c r="R395" t="s">
        <v>906</v>
      </c>
      <c r="S395" t="s">
        <v>33</v>
      </c>
      <c r="T395" t="s">
        <v>906</v>
      </c>
      <c r="U395" t="s">
        <v>190</v>
      </c>
      <c r="V395" t="s">
        <v>907</v>
      </c>
      <c r="W395">
        <v>1</v>
      </c>
      <c r="X395" s="5" t="e">
        <f>INDEX(name_mapping!B:B,MATCH(C395,name_mapping!A:A,0))</f>
        <v>#N/A</v>
      </c>
      <c r="Y395" s="5" t="str">
        <f t="shared" si="19"/>
        <v>MIRAGE_2_COCHLA</v>
      </c>
      <c r="Z395" s="5" t="str">
        <f t="shared" si="18"/>
        <v>IID_Geothermal</v>
      </c>
      <c r="AA395" s="5">
        <f t="shared" si="20"/>
        <v>385.8</v>
      </c>
      <c r="AB395" s="5">
        <f>INDEX(relevant_resources!B:B,MATCH(Z395,relevant_resources!A:A,0))</f>
        <v>0</v>
      </c>
    </row>
    <row r="396" spans="1:28" x14ac:dyDescent="0.75">
      <c r="A396">
        <v>395</v>
      </c>
      <c r="B396" t="s">
        <v>1208</v>
      </c>
      <c r="C396" t="s">
        <v>1209</v>
      </c>
      <c r="D396" t="s">
        <v>1179</v>
      </c>
      <c r="E396" t="s">
        <v>1128</v>
      </c>
      <c r="F396" t="s">
        <v>835</v>
      </c>
      <c r="G396" t="s">
        <v>1180</v>
      </c>
      <c r="H396" t="s">
        <v>1181</v>
      </c>
      <c r="I396" t="s">
        <v>190</v>
      </c>
      <c r="K396" t="s">
        <v>32</v>
      </c>
      <c r="L396" s="2">
        <v>43286</v>
      </c>
      <c r="M396" s="2">
        <v>50590</v>
      </c>
      <c r="N396">
        <v>1</v>
      </c>
      <c r="O396">
        <v>50</v>
      </c>
      <c r="P396">
        <v>394.2</v>
      </c>
      <c r="Q396" s="1">
        <v>0.9</v>
      </c>
      <c r="R396" t="s">
        <v>33</v>
      </c>
      <c r="S396" t="s">
        <v>33</v>
      </c>
      <c r="T396" t="s">
        <v>33</v>
      </c>
      <c r="U396" t="s">
        <v>190</v>
      </c>
      <c r="V396" t="s">
        <v>35</v>
      </c>
      <c r="W396">
        <v>1</v>
      </c>
      <c r="X396" s="5" t="e">
        <f>INDEX(name_mapping!B:B,MATCH(C396,name_mapping!A:A,0))</f>
        <v>#N/A</v>
      </c>
      <c r="Y396" s="5" t="str">
        <f t="shared" si="19"/>
        <v>CONTRL_1_OXBOW</v>
      </c>
      <c r="Z396" s="5" t="str">
        <f t="shared" si="18"/>
        <v>CAISO_Geothermal</v>
      </c>
      <c r="AA396" s="5">
        <f t="shared" si="20"/>
        <v>394.2</v>
      </c>
      <c r="AB396" s="5">
        <f>INDEX(relevant_resources!B:B,MATCH(Z396,relevant_resources!A:A,0))</f>
        <v>0</v>
      </c>
    </row>
    <row r="397" spans="1:28" x14ac:dyDescent="0.75">
      <c r="A397">
        <v>396</v>
      </c>
      <c r="B397" t="s">
        <v>1210</v>
      </c>
      <c r="C397" t="s">
        <v>1211</v>
      </c>
      <c r="D397" t="s">
        <v>1212</v>
      </c>
      <c r="E397" t="s">
        <v>1128</v>
      </c>
      <c r="F397" t="s">
        <v>27</v>
      </c>
      <c r="G397" t="s">
        <v>1213</v>
      </c>
      <c r="H397" t="s">
        <v>196</v>
      </c>
      <c r="I397" t="s">
        <v>190</v>
      </c>
      <c r="K397" t="s">
        <v>32</v>
      </c>
      <c r="L397" s="2">
        <v>39234</v>
      </c>
      <c r="M397" s="2">
        <v>42886</v>
      </c>
      <c r="N397">
        <v>0</v>
      </c>
      <c r="O397">
        <v>225</v>
      </c>
      <c r="P397" s="3">
        <v>1971</v>
      </c>
      <c r="Q397" s="1">
        <v>1</v>
      </c>
      <c r="R397" t="s">
        <v>33</v>
      </c>
      <c r="S397" t="s">
        <v>33</v>
      </c>
      <c r="T397" t="s">
        <v>33</v>
      </c>
      <c r="U397" t="s">
        <v>190</v>
      </c>
      <c r="V397" t="s">
        <v>35</v>
      </c>
      <c r="W397">
        <v>1</v>
      </c>
      <c r="X397" s="5" t="e">
        <f>INDEX(name_mapping!B:B,MATCH(C397,name_mapping!A:A,0))</f>
        <v>#N/A</v>
      </c>
      <c r="Y397" s="5" t="str">
        <f t="shared" si="19"/>
        <v>GYS5X6_7_UNITS</v>
      </c>
      <c r="Z397" s="5" t="str">
        <f t="shared" si="18"/>
        <v>CAISO_Geothermal</v>
      </c>
      <c r="AA397" s="5">
        <f t="shared" si="20"/>
        <v>1971</v>
      </c>
      <c r="AB397" s="5">
        <f>INDEX(relevant_resources!B:B,MATCH(Z397,relevant_resources!A:A,0))</f>
        <v>0</v>
      </c>
    </row>
    <row r="398" spans="1:28" x14ac:dyDescent="0.75">
      <c r="A398">
        <v>397</v>
      </c>
      <c r="B398" t="s">
        <v>1214</v>
      </c>
      <c r="C398" t="s">
        <v>1215</v>
      </c>
      <c r="E398" t="s">
        <v>1128</v>
      </c>
      <c r="F398" t="s">
        <v>27</v>
      </c>
      <c r="G398" t="s">
        <v>904</v>
      </c>
      <c r="H398" t="s">
        <v>905</v>
      </c>
      <c r="I398" t="s">
        <v>190</v>
      </c>
      <c r="K398" t="s">
        <v>32</v>
      </c>
      <c r="L398" s="2">
        <v>40087</v>
      </c>
      <c r="M398" s="2">
        <v>47938</v>
      </c>
      <c r="N398">
        <v>1</v>
      </c>
      <c r="O398">
        <v>33.200000000000003</v>
      </c>
      <c r="P398">
        <v>95</v>
      </c>
      <c r="Q398" s="1">
        <v>0.33</v>
      </c>
      <c r="R398" t="s">
        <v>906</v>
      </c>
      <c r="S398" t="s">
        <v>33</v>
      </c>
      <c r="T398" t="s">
        <v>906</v>
      </c>
      <c r="U398" t="s">
        <v>190</v>
      </c>
      <c r="V398" t="s">
        <v>907</v>
      </c>
      <c r="W398">
        <v>1</v>
      </c>
      <c r="X398" s="5" t="e">
        <f>INDEX(name_mapping!B:B,MATCH(C398,name_mapping!A:A,0))</f>
        <v>#N/A</v>
      </c>
      <c r="Y398" s="5" t="str">
        <f t="shared" si="19"/>
        <v>ORNI 18, LLC</v>
      </c>
      <c r="Z398" s="5" t="str">
        <f t="shared" si="18"/>
        <v>IID_Geothermal</v>
      </c>
      <c r="AA398" s="5">
        <f t="shared" si="20"/>
        <v>95</v>
      </c>
      <c r="AB398" s="5">
        <f>INDEX(relevant_resources!B:B,MATCH(Z398,relevant_resources!A:A,0))</f>
        <v>0</v>
      </c>
    </row>
    <row r="399" spans="1:28" x14ac:dyDescent="0.75">
      <c r="A399">
        <v>398</v>
      </c>
      <c r="B399" t="s">
        <v>1216</v>
      </c>
      <c r="C399" t="s">
        <v>1217</v>
      </c>
      <c r="D399" t="s">
        <v>1212</v>
      </c>
      <c r="E399" t="s">
        <v>1128</v>
      </c>
      <c r="F399" t="s">
        <v>27</v>
      </c>
      <c r="G399" t="s">
        <v>1213</v>
      </c>
      <c r="H399" t="s">
        <v>196</v>
      </c>
      <c r="I399" t="s">
        <v>190</v>
      </c>
      <c r="K399" t="s">
        <v>32</v>
      </c>
      <c r="L399" s="2">
        <v>42887</v>
      </c>
      <c r="M399" s="2">
        <v>46538</v>
      </c>
      <c r="N399">
        <v>1</v>
      </c>
      <c r="O399">
        <v>225</v>
      </c>
      <c r="P399" s="3">
        <v>1971</v>
      </c>
      <c r="Q399" s="1">
        <v>1</v>
      </c>
      <c r="R399" t="s">
        <v>33</v>
      </c>
      <c r="S399" t="s">
        <v>33</v>
      </c>
      <c r="T399" t="s">
        <v>33</v>
      </c>
      <c r="U399" t="s">
        <v>190</v>
      </c>
      <c r="V399" t="s">
        <v>35</v>
      </c>
      <c r="W399">
        <v>1</v>
      </c>
      <c r="X399" s="5" t="e">
        <f>INDEX(name_mapping!B:B,MATCH(C399,name_mapping!A:A,0))</f>
        <v>#N/A</v>
      </c>
      <c r="Y399" s="5" t="str">
        <f t="shared" si="19"/>
        <v>GYS5X6_7_UNITS</v>
      </c>
      <c r="Z399" s="5" t="str">
        <f t="shared" si="18"/>
        <v>CAISO_Geothermal</v>
      </c>
      <c r="AA399" s="5">
        <f t="shared" si="20"/>
        <v>1971</v>
      </c>
      <c r="AB399" s="5">
        <f>INDEX(relevant_resources!B:B,MATCH(Z399,relevant_resources!A:A,0))</f>
        <v>0</v>
      </c>
    </row>
    <row r="400" spans="1:28" x14ac:dyDescent="0.75">
      <c r="A400">
        <v>399</v>
      </c>
      <c r="B400" t="s">
        <v>1218</v>
      </c>
      <c r="C400" t="s">
        <v>1219</v>
      </c>
      <c r="D400" t="s">
        <v>1220</v>
      </c>
      <c r="E400" t="s">
        <v>1128</v>
      </c>
      <c r="F400" t="s">
        <v>27</v>
      </c>
      <c r="G400" t="s">
        <v>1196</v>
      </c>
      <c r="H400" t="s">
        <v>1197</v>
      </c>
      <c r="I400" t="s">
        <v>210</v>
      </c>
      <c r="J400" t="s">
        <v>211</v>
      </c>
      <c r="K400" t="s">
        <v>32</v>
      </c>
      <c r="L400" s="2">
        <v>2923</v>
      </c>
      <c r="M400" s="2">
        <v>2922</v>
      </c>
      <c r="N400">
        <v>1</v>
      </c>
      <c r="O400" t="s">
        <v>163</v>
      </c>
      <c r="P400">
        <v>12.4</v>
      </c>
      <c r="Q400" s="1">
        <v>0</v>
      </c>
      <c r="R400" t="s">
        <v>33</v>
      </c>
      <c r="S400" t="s">
        <v>33</v>
      </c>
      <c r="T400" t="s">
        <v>33</v>
      </c>
      <c r="U400" t="s">
        <v>212</v>
      </c>
      <c r="V400" t="s">
        <v>35</v>
      </c>
      <c r="W400">
        <v>1</v>
      </c>
      <c r="X400" s="5" t="e">
        <f>INDEX(name_mapping!B:B,MATCH(C400,name_mapping!A:A,0))</f>
        <v>#N/A</v>
      </c>
      <c r="Y400" s="5" t="str">
        <f t="shared" si="19"/>
        <v>BISHOP_1_ALAMO</v>
      </c>
      <c r="Z400" s="5" t="str">
        <f t="shared" si="18"/>
        <v>CAISO_Small_Hydro</v>
      </c>
      <c r="AA400" s="5">
        <f t="shared" si="20"/>
        <v>12.4</v>
      </c>
      <c r="AB400" s="5">
        <f>INDEX(relevant_resources!B:B,MATCH(Z400,relevant_resources!A:A,0))</f>
        <v>0</v>
      </c>
    </row>
    <row r="401" spans="1:28" x14ac:dyDescent="0.75">
      <c r="A401">
        <v>400</v>
      </c>
      <c r="B401" t="s">
        <v>1221</v>
      </c>
      <c r="C401" t="s">
        <v>1222</v>
      </c>
      <c r="D401" t="s">
        <v>1223</v>
      </c>
      <c r="E401" t="s">
        <v>1128</v>
      </c>
      <c r="F401" t="s">
        <v>27</v>
      </c>
      <c r="G401" t="s">
        <v>1196</v>
      </c>
      <c r="H401" t="s">
        <v>1197</v>
      </c>
      <c r="I401" t="s">
        <v>210</v>
      </c>
      <c r="J401" t="s">
        <v>211</v>
      </c>
      <c r="K401" t="s">
        <v>32</v>
      </c>
      <c r="L401" s="2">
        <v>4750</v>
      </c>
      <c r="M401" s="2">
        <v>4749</v>
      </c>
      <c r="N401">
        <v>1</v>
      </c>
      <c r="O401" t="s">
        <v>163</v>
      </c>
      <c r="P401">
        <v>18.3</v>
      </c>
      <c r="Q401" s="1">
        <v>0</v>
      </c>
      <c r="R401" t="s">
        <v>33</v>
      </c>
      <c r="S401" t="s">
        <v>33</v>
      </c>
      <c r="T401" t="s">
        <v>33</v>
      </c>
      <c r="U401" t="s">
        <v>212</v>
      </c>
      <c r="V401" t="s">
        <v>35</v>
      </c>
      <c r="W401">
        <v>1</v>
      </c>
      <c r="X401" s="5" t="e">
        <f>INDEX(name_mapping!B:B,MATCH(C401,name_mapping!A:A,0))</f>
        <v>#N/A</v>
      </c>
      <c r="Y401" s="5" t="str">
        <f t="shared" si="19"/>
        <v>BISHOP_1_UNITS</v>
      </c>
      <c r="Z401" s="5" t="str">
        <f t="shared" si="18"/>
        <v>CAISO_Small_Hydro</v>
      </c>
      <c r="AA401" s="5">
        <f t="shared" si="20"/>
        <v>18.3</v>
      </c>
      <c r="AB401" s="5">
        <f>INDEX(relevant_resources!B:B,MATCH(Z401,relevant_resources!A:A,0))</f>
        <v>0</v>
      </c>
    </row>
    <row r="402" spans="1:28" x14ac:dyDescent="0.75">
      <c r="A402">
        <v>401</v>
      </c>
      <c r="B402" t="s">
        <v>1224</v>
      </c>
      <c r="C402" t="s">
        <v>1225</v>
      </c>
      <c r="D402" t="s">
        <v>1223</v>
      </c>
      <c r="E402" t="s">
        <v>1128</v>
      </c>
      <c r="F402" t="s">
        <v>27</v>
      </c>
      <c r="G402" t="s">
        <v>1196</v>
      </c>
      <c r="H402" t="s">
        <v>1197</v>
      </c>
      <c r="I402" t="s">
        <v>210</v>
      </c>
      <c r="J402" t="s">
        <v>211</v>
      </c>
      <c r="K402" t="s">
        <v>32</v>
      </c>
      <c r="L402" s="2">
        <v>1828</v>
      </c>
      <c r="M402" s="2">
        <v>1827</v>
      </c>
      <c r="N402">
        <v>1</v>
      </c>
      <c r="O402" t="s">
        <v>163</v>
      </c>
      <c r="P402">
        <v>18.5</v>
      </c>
      <c r="Q402" s="1">
        <v>0</v>
      </c>
      <c r="R402" t="s">
        <v>33</v>
      </c>
      <c r="S402" t="s">
        <v>33</v>
      </c>
      <c r="T402" t="s">
        <v>33</v>
      </c>
      <c r="U402" t="s">
        <v>212</v>
      </c>
      <c r="V402" t="s">
        <v>35</v>
      </c>
      <c r="W402">
        <v>1</v>
      </c>
      <c r="X402" s="5" t="e">
        <f>INDEX(name_mapping!B:B,MATCH(C402,name_mapping!A:A,0))</f>
        <v>#N/A</v>
      </c>
      <c r="Y402" s="5" t="str">
        <f t="shared" si="19"/>
        <v>BISHOP_1_UNITS</v>
      </c>
      <c r="Z402" s="5" t="str">
        <f t="shared" si="18"/>
        <v>CAISO_Small_Hydro</v>
      </c>
      <c r="AA402" s="5">
        <f t="shared" si="20"/>
        <v>18.5</v>
      </c>
      <c r="AB402" s="5">
        <f>INDEX(relevant_resources!B:B,MATCH(Z402,relevant_resources!A:A,0))</f>
        <v>0</v>
      </c>
    </row>
    <row r="403" spans="1:28" x14ac:dyDescent="0.75">
      <c r="A403">
        <v>402</v>
      </c>
      <c r="B403" t="s">
        <v>1226</v>
      </c>
      <c r="C403" t="s">
        <v>1227</v>
      </c>
      <c r="D403" t="s">
        <v>1220</v>
      </c>
      <c r="E403" t="s">
        <v>1128</v>
      </c>
      <c r="F403" t="s">
        <v>27</v>
      </c>
      <c r="G403" t="s">
        <v>1196</v>
      </c>
      <c r="H403" t="s">
        <v>1197</v>
      </c>
      <c r="I403" t="s">
        <v>210</v>
      </c>
      <c r="J403" t="s">
        <v>211</v>
      </c>
      <c r="K403" t="s">
        <v>32</v>
      </c>
      <c r="L403" s="2">
        <v>6941</v>
      </c>
      <c r="M403" s="2">
        <v>6940</v>
      </c>
      <c r="N403">
        <v>1</v>
      </c>
      <c r="O403" t="s">
        <v>163</v>
      </c>
      <c r="P403">
        <v>7.7</v>
      </c>
      <c r="Q403" s="1">
        <v>0</v>
      </c>
      <c r="R403" t="s">
        <v>33</v>
      </c>
      <c r="S403" t="s">
        <v>33</v>
      </c>
      <c r="T403" t="s">
        <v>33</v>
      </c>
      <c r="U403" t="s">
        <v>212</v>
      </c>
      <c r="V403" t="s">
        <v>35</v>
      </c>
      <c r="W403">
        <v>1</v>
      </c>
      <c r="X403" s="5" t="e">
        <f>INDEX(name_mapping!B:B,MATCH(C403,name_mapping!A:A,0))</f>
        <v>#N/A</v>
      </c>
      <c r="Y403" s="5" t="str">
        <f t="shared" si="19"/>
        <v>BISHOP_1_ALAMO</v>
      </c>
      <c r="Z403" s="5" t="str">
        <f t="shared" si="18"/>
        <v>CAISO_Small_Hydro</v>
      </c>
      <c r="AA403" s="5">
        <f t="shared" si="20"/>
        <v>7.7</v>
      </c>
      <c r="AB403" s="5">
        <f>INDEX(relevant_resources!B:B,MATCH(Z403,relevant_resources!A:A,0))</f>
        <v>0</v>
      </c>
    </row>
    <row r="404" spans="1:28" x14ac:dyDescent="0.75">
      <c r="A404">
        <v>403</v>
      </c>
      <c r="B404" t="s">
        <v>1228</v>
      </c>
      <c r="C404" t="s">
        <v>1229</v>
      </c>
      <c r="D404" t="s">
        <v>1220</v>
      </c>
      <c r="E404" t="s">
        <v>1128</v>
      </c>
      <c r="F404" t="s">
        <v>27</v>
      </c>
      <c r="G404" t="s">
        <v>1196</v>
      </c>
      <c r="H404" t="s">
        <v>1197</v>
      </c>
      <c r="I404" t="s">
        <v>210</v>
      </c>
      <c r="J404" t="s">
        <v>211</v>
      </c>
      <c r="K404" t="s">
        <v>32</v>
      </c>
      <c r="L404" s="2">
        <v>4750</v>
      </c>
      <c r="M404" s="2">
        <v>4749</v>
      </c>
      <c r="N404">
        <v>1</v>
      </c>
      <c r="O404" t="s">
        <v>163</v>
      </c>
      <c r="P404">
        <v>2.7</v>
      </c>
      <c r="Q404" s="1">
        <v>0</v>
      </c>
      <c r="R404" t="s">
        <v>33</v>
      </c>
      <c r="S404" t="s">
        <v>33</v>
      </c>
      <c r="T404" t="s">
        <v>33</v>
      </c>
      <c r="U404" t="s">
        <v>212</v>
      </c>
      <c r="V404" t="s">
        <v>35</v>
      </c>
      <c r="W404">
        <v>1</v>
      </c>
      <c r="X404" s="5" t="e">
        <f>INDEX(name_mapping!B:B,MATCH(C404,name_mapping!A:A,0))</f>
        <v>#N/A</v>
      </c>
      <c r="Y404" s="5" t="str">
        <f t="shared" si="19"/>
        <v>BISHOP_1_ALAMO</v>
      </c>
      <c r="Z404" s="5" t="str">
        <f t="shared" si="18"/>
        <v>CAISO_Small_Hydro</v>
      </c>
      <c r="AA404" s="5">
        <f t="shared" si="20"/>
        <v>2.7</v>
      </c>
      <c r="AB404" s="5">
        <f>INDEX(relevant_resources!B:B,MATCH(Z404,relevant_resources!A:A,0))</f>
        <v>0</v>
      </c>
    </row>
    <row r="405" spans="1:28" x14ac:dyDescent="0.75">
      <c r="A405">
        <v>404</v>
      </c>
      <c r="B405" t="s">
        <v>1230</v>
      </c>
      <c r="C405" t="s">
        <v>1231</v>
      </c>
      <c r="D405" t="s">
        <v>1232</v>
      </c>
      <c r="E405" t="s">
        <v>1128</v>
      </c>
      <c r="F405" t="s">
        <v>27</v>
      </c>
      <c r="G405" t="s">
        <v>77</v>
      </c>
      <c r="H405" t="s">
        <v>78</v>
      </c>
      <c r="I405" t="s">
        <v>210</v>
      </c>
      <c r="J405" t="s">
        <v>211</v>
      </c>
      <c r="K405" t="s">
        <v>32</v>
      </c>
      <c r="L405" s="2">
        <v>1462</v>
      </c>
      <c r="M405" s="2">
        <v>1461</v>
      </c>
      <c r="N405">
        <v>1</v>
      </c>
      <c r="O405" t="s">
        <v>163</v>
      </c>
      <c r="P405" t="s">
        <v>334</v>
      </c>
      <c r="Q405" s="1">
        <v>0</v>
      </c>
      <c r="R405" t="s">
        <v>33</v>
      </c>
      <c r="S405" t="s">
        <v>33</v>
      </c>
      <c r="T405" t="s">
        <v>33</v>
      </c>
      <c r="U405" t="s">
        <v>212</v>
      </c>
      <c r="V405" t="s">
        <v>78</v>
      </c>
      <c r="W405">
        <v>1</v>
      </c>
      <c r="X405" s="5" t="e">
        <f>INDEX(name_mapping!B:B,MATCH(C405,name_mapping!A:A,0))</f>
        <v>#N/A</v>
      </c>
      <c r="Y405" s="5" t="str">
        <f t="shared" si="19"/>
        <v>MONLTH_6_BOREL</v>
      </c>
      <c r="Z405" s="5" t="str">
        <f t="shared" si="18"/>
        <v>CAISO_Small_Hydro</v>
      </c>
      <c r="AA405" s="5">
        <f t="shared" si="20"/>
        <v>0</v>
      </c>
      <c r="AB405" s="5">
        <f>INDEX(relevant_resources!B:B,MATCH(Z405,relevant_resources!A:A,0))</f>
        <v>0</v>
      </c>
    </row>
    <row r="406" spans="1:28" x14ac:dyDescent="0.75">
      <c r="A406">
        <v>405</v>
      </c>
      <c r="B406" t="s">
        <v>1233</v>
      </c>
      <c r="C406" t="s">
        <v>1234</v>
      </c>
      <c r="D406" t="s">
        <v>1235</v>
      </c>
      <c r="E406" t="s">
        <v>1128</v>
      </c>
      <c r="F406" t="s">
        <v>27</v>
      </c>
      <c r="G406" t="s">
        <v>711</v>
      </c>
      <c r="H406" t="s">
        <v>285</v>
      </c>
      <c r="I406" t="s">
        <v>210</v>
      </c>
      <c r="J406" t="s">
        <v>211</v>
      </c>
      <c r="K406" t="s">
        <v>32</v>
      </c>
      <c r="L406" s="2">
        <v>6211</v>
      </c>
      <c r="M406" s="2">
        <v>6210</v>
      </c>
      <c r="N406">
        <v>1</v>
      </c>
      <c r="O406" t="s">
        <v>163</v>
      </c>
      <c r="P406">
        <v>2</v>
      </c>
      <c r="Q406" s="1">
        <v>0</v>
      </c>
      <c r="R406" t="s">
        <v>33</v>
      </c>
      <c r="S406" t="s">
        <v>33</v>
      </c>
      <c r="T406" t="s">
        <v>33</v>
      </c>
      <c r="U406" t="s">
        <v>212</v>
      </c>
      <c r="V406" t="s">
        <v>286</v>
      </c>
      <c r="W406">
        <v>1</v>
      </c>
      <c r="X406" s="5" t="e">
        <f>INDEX(name_mapping!B:B,MATCH(C406,name_mapping!A:A,0))</f>
        <v>#N/A</v>
      </c>
      <c r="Y406" s="5" t="str">
        <f t="shared" si="19"/>
        <v>ETIWND_2_FONTNA</v>
      </c>
      <c r="Z406" s="5" t="str">
        <f t="shared" si="18"/>
        <v>CAISO_Small_Hydro</v>
      </c>
      <c r="AA406" s="5">
        <f t="shared" si="20"/>
        <v>2</v>
      </c>
      <c r="AB406" s="5">
        <f>INDEX(relevant_resources!B:B,MATCH(Z406,relevant_resources!A:A,0))</f>
        <v>0</v>
      </c>
    </row>
    <row r="407" spans="1:28" x14ac:dyDescent="0.75">
      <c r="A407">
        <v>406</v>
      </c>
      <c r="B407" t="s">
        <v>1236</v>
      </c>
      <c r="C407" t="s">
        <v>1237</v>
      </c>
      <c r="D407" t="s">
        <v>1238</v>
      </c>
      <c r="E407" t="s">
        <v>1128</v>
      </c>
      <c r="F407" t="s">
        <v>27</v>
      </c>
      <c r="G407" t="s">
        <v>359</v>
      </c>
      <c r="H407" t="s">
        <v>78</v>
      </c>
      <c r="I407" t="s">
        <v>210</v>
      </c>
      <c r="J407" t="s">
        <v>211</v>
      </c>
      <c r="K407" t="s">
        <v>32</v>
      </c>
      <c r="L407" s="2">
        <v>10594</v>
      </c>
      <c r="M407" s="2">
        <v>10593</v>
      </c>
      <c r="N407">
        <v>1</v>
      </c>
      <c r="O407" t="s">
        <v>163</v>
      </c>
      <c r="P407">
        <v>8.6999999999999993</v>
      </c>
      <c r="Q407" s="1">
        <v>0</v>
      </c>
      <c r="R407" t="s">
        <v>33</v>
      </c>
      <c r="S407" t="s">
        <v>33</v>
      </c>
      <c r="T407" t="s">
        <v>33</v>
      </c>
      <c r="U407" t="s">
        <v>212</v>
      </c>
      <c r="V407" t="s">
        <v>78</v>
      </c>
      <c r="W407">
        <v>1</v>
      </c>
      <c r="X407" s="5" t="e">
        <f>INDEX(name_mapping!B:B,MATCH(C407,name_mapping!A:A,0))</f>
        <v>#N/A</v>
      </c>
      <c r="Y407" s="5" t="str">
        <f t="shared" si="19"/>
        <v>RECTOR_2_KAWH 1</v>
      </c>
      <c r="Z407" s="5" t="str">
        <f t="shared" si="18"/>
        <v>CAISO_Small_Hydro</v>
      </c>
      <c r="AA407" s="5">
        <f t="shared" si="20"/>
        <v>8.6999999999999993</v>
      </c>
      <c r="AB407" s="5">
        <f>INDEX(relevant_resources!B:B,MATCH(Z407,relevant_resources!A:A,0))</f>
        <v>0</v>
      </c>
    </row>
    <row r="408" spans="1:28" x14ac:dyDescent="0.75">
      <c r="A408">
        <v>407</v>
      </c>
      <c r="B408" t="s">
        <v>1239</v>
      </c>
      <c r="C408" t="s">
        <v>1240</v>
      </c>
      <c r="D408" t="s">
        <v>1241</v>
      </c>
      <c r="E408" t="s">
        <v>1128</v>
      </c>
      <c r="F408" t="s">
        <v>27</v>
      </c>
      <c r="G408" t="s">
        <v>359</v>
      </c>
      <c r="H408" t="s">
        <v>78</v>
      </c>
      <c r="I408" t="s">
        <v>210</v>
      </c>
      <c r="J408" t="s">
        <v>211</v>
      </c>
      <c r="K408" t="s">
        <v>32</v>
      </c>
      <c r="L408" s="2">
        <v>10594</v>
      </c>
      <c r="M408" s="2">
        <v>10593</v>
      </c>
      <c r="N408">
        <v>1</v>
      </c>
      <c r="O408" t="s">
        <v>163</v>
      </c>
      <c r="P408">
        <v>5.3</v>
      </c>
      <c r="Q408" s="1">
        <v>0</v>
      </c>
      <c r="R408" t="s">
        <v>33</v>
      </c>
      <c r="S408" t="s">
        <v>33</v>
      </c>
      <c r="T408" t="s">
        <v>33</v>
      </c>
      <c r="U408" t="s">
        <v>212</v>
      </c>
      <c r="V408" t="s">
        <v>78</v>
      </c>
      <c r="W408">
        <v>1</v>
      </c>
      <c r="X408" s="5" t="e">
        <f>INDEX(name_mapping!B:B,MATCH(C408,name_mapping!A:A,0))</f>
        <v>#N/A</v>
      </c>
      <c r="Y408" s="5" t="str">
        <f t="shared" si="19"/>
        <v>RECTOR_2_KAWH 2</v>
      </c>
      <c r="Z408" s="5" t="str">
        <f t="shared" si="18"/>
        <v>CAISO_Small_Hydro</v>
      </c>
      <c r="AA408" s="5">
        <f t="shared" si="20"/>
        <v>5.3</v>
      </c>
      <c r="AB408" s="5">
        <f>INDEX(relevant_resources!B:B,MATCH(Z408,relevant_resources!A:A,0))</f>
        <v>0</v>
      </c>
    </row>
    <row r="409" spans="1:28" x14ac:dyDescent="0.75">
      <c r="A409">
        <v>408</v>
      </c>
      <c r="B409" t="s">
        <v>1242</v>
      </c>
      <c r="C409" t="s">
        <v>1243</v>
      </c>
      <c r="D409" t="s">
        <v>1244</v>
      </c>
      <c r="E409" t="s">
        <v>1128</v>
      </c>
      <c r="F409" t="s">
        <v>27</v>
      </c>
      <c r="G409" t="s">
        <v>359</v>
      </c>
      <c r="H409" t="s">
        <v>78</v>
      </c>
      <c r="I409" t="s">
        <v>210</v>
      </c>
      <c r="J409" t="s">
        <v>211</v>
      </c>
      <c r="K409" t="s">
        <v>32</v>
      </c>
      <c r="L409" s="2">
        <v>4750</v>
      </c>
      <c r="M409" s="2">
        <v>4749</v>
      </c>
      <c r="N409">
        <v>1</v>
      </c>
      <c r="O409" t="s">
        <v>163</v>
      </c>
      <c r="P409">
        <v>14.3</v>
      </c>
      <c r="Q409" s="1">
        <v>0</v>
      </c>
      <c r="R409" t="s">
        <v>33</v>
      </c>
      <c r="S409" t="s">
        <v>33</v>
      </c>
      <c r="T409" t="s">
        <v>33</v>
      </c>
      <c r="U409" t="s">
        <v>212</v>
      </c>
      <c r="V409" t="s">
        <v>78</v>
      </c>
      <c r="W409">
        <v>1</v>
      </c>
      <c r="X409" s="5" t="e">
        <f>INDEX(name_mapping!B:B,MATCH(C409,name_mapping!A:A,0))</f>
        <v>#N/A</v>
      </c>
      <c r="Y409" s="5" t="str">
        <f t="shared" si="19"/>
        <v>RECTOR_2_KAWH 3</v>
      </c>
      <c r="Z409" s="5" t="str">
        <f t="shared" si="18"/>
        <v>CAISO_Small_Hydro</v>
      </c>
      <c r="AA409" s="5">
        <f t="shared" si="20"/>
        <v>14.3</v>
      </c>
      <c r="AB409" s="5">
        <f>INDEX(relevant_resources!B:B,MATCH(Z409,relevant_resources!A:A,0))</f>
        <v>0</v>
      </c>
    </row>
    <row r="410" spans="1:28" x14ac:dyDescent="0.75">
      <c r="A410">
        <v>409</v>
      </c>
      <c r="B410" t="s">
        <v>1245</v>
      </c>
      <c r="C410" t="s">
        <v>1246</v>
      </c>
      <c r="D410" t="s">
        <v>1247</v>
      </c>
      <c r="E410" t="s">
        <v>1128</v>
      </c>
      <c r="F410" t="s">
        <v>27</v>
      </c>
      <c r="G410" t="s">
        <v>77</v>
      </c>
      <c r="H410" t="s">
        <v>78</v>
      </c>
      <c r="I410" t="s">
        <v>210</v>
      </c>
      <c r="J410" t="s">
        <v>211</v>
      </c>
      <c r="K410" t="s">
        <v>32</v>
      </c>
      <c r="L410" s="2">
        <v>2558</v>
      </c>
      <c r="M410" s="2">
        <v>2557</v>
      </c>
      <c r="N410">
        <v>1</v>
      </c>
      <c r="O410" t="s">
        <v>163</v>
      </c>
      <c r="P410">
        <v>109.9</v>
      </c>
      <c r="Q410" s="1">
        <v>0</v>
      </c>
      <c r="R410" t="s">
        <v>33</v>
      </c>
      <c r="S410" t="s">
        <v>33</v>
      </c>
      <c r="T410" t="s">
        <v>33</v>
      </c>
      <c r="U410" t="s">
        <v>212</v>
      </c>
      <c r="V410" t="s">
        <v>78</v>
      </c>
      <c r="W410">
        <v>1</v>
      </c>
      <c r="X410" s="5" t="e">
        <f>INDEX(name_mapping!B:B,MATCH(C410,name_mapping!A:A,0))</f>
        <v>#N/A</v>
      </c>
      <c r="Y410" s="5" t="str">
        <f t="shared" si="19"/>
        <v>KERRGN_1_UNIT 1</v>
      </c>
      <c r="Z410" s="5" t="str">
        <f t="shared" si="18"/>
        <v>CAISO_Small_Hydro</v>
      </c>
      <c r="AA410" s="5">
        <f t="shared" si="20"/>
        <v>109.9</v>
      </c>
      <c r="AB410" s="5">
        <f>INDEX(relevant_resources!B:B,MATCH(Z410,relevant_resources!A:A,0))</f>
        <v>0</v>
      </c>
    </row>
    <row r="411" spans="1:28" x14ac:dyDescent="0.75">
      <c r="A411">
        <v>410</v>
      </c>
      <c r="B411" t="s">
        <v>1248</v>
      </c>
      <c r="C411" t="s">
        <v>1249</v>
      </c>
      <c r="D411" t="s">
        <v>1250</v>
      </c>
      <c r="E411" t="s">
        <v>1128</v>
      </c>
      <c r="F411" t="s">
        <v>27</v>
      </c>
      <c r="G411" t="s">
        <v>202</v>
      </c>
      <c r="H411" t="s">
        <v>203</v>
      </c>
      <c r="I411" t="s">
        <v>210</v>
      </c>
      <c r="J411" t="s">
        <v>211</v>
      </c>
      <c r="K411" t="s">
        <v>32</v>
      </c>
      <c r="L411" s="2">
        <v>4019</v>
      </c>
      <c r="M411" s="2">
        <v>4018</v>
      </c>
      <c r="N411">
        <v>1</v>
      </c>
      <c r="O411" t="s">
        <v>163</v>
      </c>
      <c r="P411">
        <v>2.2000000000000002</v>
      </c>
      <c r="Q411" s="1">
        <v>0</v>
      </c>
      <c r="R411" t="s">
        <v>33</v>
      </c>
      <c r="S411" t="s">
        <v>33</v>
      </c>
      <c r="T411" t="s">
        <v>33</v>
      </c>
      <c r="U411" t="s">
        <v>212</v>
      </c>
      <c r="V411" t="s">
        <v>35</v>
      </c>
      <c r="W411">
        <v>1</v>
      </c>
      <c r="X411" s="5" t="e">
        <f>INDEX(name_mapping!B:B,MATCH(C411,name_mapping!A:A,0))</f>
        <v>#N/A</v>
      </c>
      <c r="Y411" s="5" t="str">
        <f t="shared" si="19"/>
        <v>CONTRL_1_LUNDY</v>
      </c>
      <c r="Z411" s="5" t="str">
        <f t="shared" si="18"/>
        <v>CAISO_Small_Hydro</v>
      </c>
      <c r="AA411" s="5">
        <f t="shared" si="20"/>
        <v>2.2000000000000002</v>
      </c>
      <c r="AB411" s="5">
        <f>INDEX(relevant_resources!B:B,MATCH(Z411,relevant_resources!A:A,0))</f>
        <v>0</v>
      </c>
    </row>
    <row r="412" spans="1:28" x14ac:dyDescent="0.75">
      <c r="A412">
        <v>411</v>
      </c>
      <c r="B412" t="s">
        <v>1251</v>
      </c>
      <c r="C412" t="s">
        <v>1252</v>
      </c>
      <c r="D412" t="s">
        <v>1235</v>
      </c>
      <c r="E412" t="s">
        <v>1128</v>
      </c>
      <c r="F412" t="s">
        <v>27</v>
      </c>
      <c r="G412" t="s">
        <v>711</v>
      </c>
      <c r="H412" t="s">
        <v>285</v>
      </c>
      <c r="I412" t="s">
        <v>210</v>
      </c>
      <c r="J412" t="s">
        <v>211</v>
      </c>
      <c r="K412" t="s">
        <v>32</v>
      </c>
      <c r="L412" s="2">
        <v>1462</v>
      </c>
      <c r="M412" s="2">
        <v>1461</v>
      </c>
      <c r="N412">
        <v>1</v>
      </c>
      <c r="O412" t="s">
        <v>163</v>
      </c>
      <c r="P412">
        <v>0.3</v>
      </c>
      <c r="Q412" s="1">
        <v>0</v>
      </c>
      <c r="R412" t="s">
        <v>33</v>
      </c>
      <c r="S412" t="s">
        <v>33</v>
      </c>
      <c r="T412" t="s">
        <v>33</v>
      </c>
      <c r="U412" t="s">
        <v>212</v>
      </c>
      <c r="V412" t="s">
        <v>286</v>
      </c>
      <c r="W412">
        <v>1</v>
      </c>
      <c r="X412" s="5" t="e">
        <f>INDEX(name_mapping!B:B,MATCH(C412,name_mapping!A:A,0))</f>
        <v>#N/A</v>
      </c>
      <c r="Y412" s="5" t="str">
        <f t="shared" si="19"/>
        <v>ETIWND_2_FONTNA</v>
      </c>
      <c r="Z412" s="5" t="str">
        <f t="shared" si="18"/>
        <v>CAISO_Small_Hydro</v>
      </c>
      <c r="AA412" s="5">
        <f t="shared" si="20"/>
        <v>0.3</v>
      </c>
      <c r="AB412" s="5">
        <f>INDEX(relevant_resources!B:B,MATCH(Z412,relevant_resources!A:A,0))</f>
        <v>0</v>
      </c>
    </row>
    <row r="413" spans="1:28" x14ac:dyDescent="0.75">
      <c r="A413">
        <v>412</v>
      </c>
      <c r="B413" t="s">
        <v>1253</v>
      </c>
      <c r="C413" t="s">
        <v>1254</v>
      </c>
      <c r="D413" t="s">
        <v>1255</v>
      </c>
      <c r="E413" t="s">
        <v>1128</v>
      </c>
      <c r="F413" t="s">
        <v>27</v>
      </c>
      <c r="G413" t="s">
        <v>179</v>
      </c>
      <c r="H413" t="s">
        <v>78</v>
      </c>
      <c r="I413" t="s">
        <v>210</v>
      </c>
      <c r="J413" t="s">
        <v>211</v>
      </c>
      <c r="K413" t="s">
        <v>32</v>
      </c>
      <c r="L413" s="2">
        <v>21916</v>
      </c>
      <c r="M413" s="2">
        <v>21915</v>
      </c>
      <c r="N413">
        <v>1</v>
      </c>
      <c r="O413" t="s">
        <v>163</v>
      </c>
      <c r="P413" t="s">
        <v>334</v>
      </c>
      <c r="Q413" s="1">
        <v>0</v>
      </c>
      <c r="R413" t="s">
        <v>33</v>
      </c>
      <c r="S413" t="s">
        <v>33</v>
      </c>
      <c r="T413" t="s">
        <v>33</v>
      </c>
      <c r="U413" t="s">
        <v>212</v>
      </c>
      <c r="V413" t="s">
        <v>78</v>
      </c>
      <c r="W413">
        <v>1</v>
      </c>
      <c r="X413" s="5" t="e">
        <f>INDEX(name_mapping!B:B,MATCH(C413,name_mapping!A:A,0))</f>
        <v>#N/A</v>
      </c>
      <c r="Y413" s="5" t="str">
        <f t="shared" si="19"/>
        <v>BIGCRK_7_MAMRES</v>
      </c>
      <c r="Z413" s="5" t="str">
        <f t="shared" si="18"/>
        <v>CAISO_Small_Hydro</v>
      </c>
      <c r="AA413" s="5">
        <f t="shared" si="20"/>
        <v>0</v>
      </c>
      <c r="AB413" s="5">
        <f>INDEX(relevant_resources!B:B,MATCH(Z413,relevant_resources!A:A,0))</f>
        <v>0</v>
      </c>
    </row>
    <row r="414" spans="1:28" x14ac:dyDescent="0.75">
      <c r="A414">
        <v>413</v>
      </c>
      <c r="B414" t="s">
        <v>1256</v>
      </c>
      <c r="C414" t="s">
        <v>1257</v>
      </c>
      <c r="D414" t="s">
        <v>1258</v>
      </c>
      <c r="E414" t="s">
        <v>1128</v>
      </c>
      <c r="F414" t="s">
        <v>27</v>
      </c>
      <c r="G414" t="s">
        <v>711</v>
      </c>
      <c r="H414" t="s">
        <v>285</v>
      </c>
      <c r="I414" t="s">
        <v>210</v>
      </c>
      <c r="J414" t="s">
        <v>211</v>
      </c>
      <c r="K414" t="s">
        <v>32</v>
      </c>
      <c r="L414" s="2">
        <v>367</v>
      </c>
      <c r="M414" s="2">
        <v>73050</v>
      </c>
      <c r="N414">
        <v>1</v>
      </c>
      <c r="O414" t="s">
        <v>163</v>
      </c>
      <c r="P414">
        <v>1.4</v>
      </c>
      <c r="Q414" s="1">
        <v>0</v>
      </c>
      <c r="R414" t="s">
        <v>33</v>
      </c>
      <c r="S414" t="s">
        <v>33</v>
      </c>
      <c r="T414" t="s">
        <v>33</v>
      </c>
      <c r="U414" t="s">
        <v>212</v>
      </c>
      <c r="V414" t="s">
        <v>286</v>
      </c>
      <c r="W414">
        <v>1</v>
      </c>
      <c r="X414" s="5" t="e">
        <f>INDEX(name_mapping!B:B,MATCH(C414,name_mapping!A:A,0))</f>
        <v>#N/A</v>
      </c>
      <c r="Y414" s="5" t="str">
        <f t="shared" si="19"/>
        <v>SBERDO_6_MILLCK</v>
      </c>
      <c r="Z414" s="5" t="str">
        <f t="shared" si="18"/>
        <v>CAISO_Small_Hydro</v>
      </c>
      <c r="AA414" s="5">
        <f t="shared" si="20"/>
        <v>1.4</v>
      </c>
      <c r="AB414" s="5">
        <f>INDEX(relevant_resources!B:B,MATCH(Z414,relevant_resources!A:A,0))</f>
        <v>0</v>
      </c>
    </row>
    <row r="415" spans="1:28" x14ac:dyDescent="0.75">
      <c r="A415">
        <v>414</v>
      </c>
      <c r="B415" t="s">
        <v>1259</v>
      </c>
      <c r="C415" t="s">
        <v>1260</v>
      </c>
      <c r="D415" t="s">
        <v>1258</v>
      </c>
      <c r="E415" t="s">
        <v>1128</v>
      </c>
      <c r="F415" t="s">
        <v>27</v>
      </c>
      <c r="G415" t="s">
        <v>711</v>
      </c>
      <c r="H415" t="s">
        <v>285</v>
      </c>
      <c r="I415" t="s">
        <v>210</v>
      </c>
      <c r="J415" t="s">
        <v>211</v>
      </c>
      <c r="K415" t="s">
        <v>32</v>
      </c>
      <c r="L415" s="2">
        <v>1097</v>
      </c>
      <c r="M415" s="2">
        <v>73050</v>
      </c>
      <c r="N415">
        <v>1</v>
      </c>
      <c r="O415" t="s">
        <v>163</v>
      </c>
      <c r="P415">
        <v>5.3</v>
      </c>
      <c r="Q415" s="1">
        <v>0</v>
      </c>
      <c r="R415" t="s">
        <v>33</v>
      </c>
      <c r="S415" t="s">
        <v>33</v>
      </c>
      <c r="T415" t="s">
        <v>33</v>
      </c>
      <c r="U415" t="s">
        <v>212</v>
      </c>
      <c r="V415" t="s">
        <v>286</v>
      </c>
      <c r="W415">
        <v>1</v>
      </c>
      <c r="X415" s="5" t="e">
        <f>INDEX(name_mapping!B:B,MATCH(C415,name_mapping!A:A,0))</f>
        <v>#N/A</v>
      </c>
      <c r="Y415" s="5" t="str">
        <f t="shared" si="19"/>
        <v>SBERDO_6_MILLCK</v>
      </c>
      <c r="Z415" s="5" t="str">
        <f t="shared" si="18"/>
        <v>CAISO_Small_Hydro</v>
      </c>
      <c r="AA415" s="5">
        <f t="shared" si="20"/>
        <v>5.3</v>
      </c>
      <c r="AB415" s="5">
        <f>INDEX(relevant_resources!B:B,MATCH(Z415,relevant_resources!A:A,0))</f>
        <v>0</v>
      </c>
    </row>
    <row r="416" spans="1:28" x14ac:dyDescent="0.75">
      <c r="A416">
        <v>415</v>
      </c>
      <c r="B416" t="s">
        <v>1261</v>
      </c>
      <c r="C416" t="s">
        <v>1262</v>
      </c>
      <c r="D416" t="s">
        <v>1263</v>
      </c>
      <c r="E416" t="s">
        <v>1128</v>
      </c>
      <c r="F416" t="s">
        <v>27</v>
      </c>
      <c r="G416" t="s">
        <v>88</v>
      </c>
      <c r="H416" t="s">
        <v>1132</v>
      </c>
      <c r="I416" t="s">
        <v>210</v>
      </c>
      <c r="J416" t="s">
        <v>211</v>
      </c>
      <c r="K416" t="s">
        <v>32</v>
      </c>
      <c r="L416" s="2">
        <v>732</v>
      </c>
      <c r="M416" s="2">
        <v>73050</v>
      </c>
      <c r="N416">
        <v>1</v>
      </c>
      <c r="O416" t="s">
        <v>163</v>
      </c>
      <c r="P416">
        <v>1.1000000000000001</v>
      </c>
      <c r="Q416" s="1">
        <v>0</v>
      </c>
      <c r="R416" t="s">
        <v>33</v>
      </c>
      <c r="S416" t="s">
        <v>33</v>
      </c>
      <c r="T416" t="s">
        <v>33</v>
      </c>
      <c r="U416" t="s">
        <v>212</v>
      </c>
      <c r="V416" t="s">
        <v>35</v>
      </c>
      <c r="W416">
        <v>1</v>
      </c>
      <c r="X416" s="5" t="e">
        <f>INDEX(name_mapping!B:B,MATCH(C416,name_mapping!A:A,0))</f>
        <v>#N/A</v>
      </c>
      <c r="Y416" s="5" t="str">
        <f t="shared" si="19"/>
        <v>PADUA_2_ONTARO</v>
      </c>
      <c r="Z416" s="5" t="str">
        <f t="shared" si="18"/>
        <v>CAISO_Small_Hydro</v>
      </c>
      <c r="AA416" s="5">
        <f t="shared" si="20"/>
        <v>1.1000000000000001</v>
      </c>
      <c r="AB416" s="5">
        <f>INDEX(relevant_resources!B:B,MATCH(Z416,relevant_resources!A:A,0))</f>
        <v>0</v>
      </c>
    </row>
    <row r="417" spans="1:28" x14ac:dyDescent="0.75">
      <c r="A417">
        <v>416</v>
      </c>
      <c r="B417" t="s">
        <v>1264</v>
      </c>
      <c r="C417" t="s">
        <v>1265</v>
      </c>
      <c r="D417" t="s">
        <v>1263</v>
      </c>
      <c r="E417" t="s">
        <v>1128</v>
      </c>
      <c r="F417" t="s">
        <v>27</v>
      </c>
      <c r="G417" t="s">
        <v>88</v>
      </c>
      <c r="H417" t="s">
        <v>1132</v>
      </c>
      <c r="I417" t="s">
        <v>210</v>
      </c>
      <c r="J417" t="s">
        <v>211</v>
      </c>
      <c r="K417" t="s">
        <v>32</v>
      </c>
      <c r="L417" s="2">
        <v>22647</v>
      </c>
      <c r="M417" s="2">
        <v>73050</v>
      </c>
      <c r="N417">
        <v>1</v>
      </c>
      <c r="O417" t="s">
        <v>163</v>
      </c>
      <c r="P417">
        <v>0.6</v>
      </c>
      <c r="Q417" s="1">
        <v>0</v>
      </c>
      <c r="R417" t="s">
        <v>33</v>
      </c>
      <c r="S417" t="s">
        <v>33</v>
      </c>
      <c r="T417" t="s">
        <v>33</v>
      </c>
      <c r="U417" t="s">
        <v>212</v>
      </c>
      <c r="V417" t="s">
        <v>35</v>
      </c>
      <c r="W417">
        <v>1</v>
      </c>
      <c r="X417" s="5" t="e">
        <f>INDEX(name_mapping!B:B,MATCH(C417,name_mapping!A:A,0))</f>
        <v>#N/A</v>
      </c>
      <c r="Y417" s="5" t="str">
        <f t="shared" si="19"/>
        <v>PADUA_2_ONTARO</v>
      </c>
      <c r="Z417" s="5" t="str">
        <f t="shared" si="18"/>
        <v>CAISO_Small_Hydro</v>
      </c>
      <c r="AA417" s="5">
        <f t="shared" si="20"/>
        <v>0.6</v>
      </c>
      <c r="AB417" s="5">
        <f>INDEX(relevant_resources!B:B,MATCH(Z417,relevant_resources!A:A,0))</f>
        <v>0</v>
      </c>
    </row>
    <row r="418" spans="1:28" x14ac:dyDescent="0.75">
      <c r="A418">
        <v>417</v>
      </c>
      <c r="B418" t="s">
        <v>1266</v>
      </c>
      <c r="C418" t="s">
        <v>1267</v>
      </c>
      <c r="D418" t="s">
        <v>1268</v>
      </c>
      <c r="E418" t="s">
        <v>1128</v>
      </c>
      <c r="F418" t="s">
        <v>27</v>
      </c>
      <c r="G418" t="s">
        <v>202</v>
      </c>
      <c r="H418" t="s">
        <v>203</v>
      </c>
      <c r="I418" t="s">
        <v>210</v>
      </c>
      <c r="J418" t="s">
        <v>211</v>
      </c>
      <c r="K418" t="s">
        <v>32</v>
      </c>
      <c r="L418" s="2">
        <v>8767</v>
      </c>
      <c r="M418" s="2">
        <v>73050</v>
      </c>
      <c r="N418">
        <v>1</v>
      </c>
      <c r="O418" t="s">
        <v>163</v>
      </c>
      <c r="P418">
        <v>19.2</v>
      </c>
      <c r="Q418" s="1">
        <v>0</v>
      </c>
      <c r="R418" t="s">
        <v>33</v>
      </c>
      <c r="S418" t="s">
        <v>33</v>
      </c>
      <c r="T418" t="s">
        <v>33</v>
      </c>
      <c r="U418" t="s">
        <v>212</v>
      </c>
      <c r="V418" t="s">
        <v>35</v>
      </c>
      <c r="W418">
        <v>1</v>
      </c>
      <c r="X418" s="5" t="e">
        <f>INDEX(name_mapping!B:B,MATCH(C418,name_mapping!A:A,0))</f>
        <v>#N/A</v>
      </c>
      <c r="Y418" s="5" t="str">
        <f t="shared" si="19"/>
        <v>CONTRL_1_POOLE</v>
      </c>
      <c r="Z418" s="5" t="str">
        <f t="shared" si="18"/>
        <v>CAISO_Small_Hydro</v>
      </c>
      <c r="AA418" s="5">
        <f t="shared" si="20"/>
        <v>19.2</v>
      </c>
      <c r="AB418" s="5">
        <f>INDEX(relevant_resources!B:B,MATCH(Z418,relevant_resources!A:A,0))</f>
        <v>0</v>
      </c>
    </row>
    <row r="419" spans="1:28" x14ac:dyDescent="0.75">
      <c r="A419">
        <v>418</v>
      </c>
      <c r="B419" t="s">
        <v>1269</v>
      </c>
      <c r="C419" t="s">
        <v>1270</v>
      </c>
      <c r="D419" t="s">
        <v>1271</v>
      </c>
      <c r="E419" t="s">
        <v>1128</v>
      </c>
      <c r="F419" t="s">
        <v>27</v>
      </c>
      <c r="G419" t="s">
        <v>179</v>
      </c>
      <c r="H419" t="s">
        <v>78</v>
      </c>
      <c r="I419" t="s">
        <v>210</v>
      </c>
      <c r="J419" t="s">
        <v>211</v>
      </c>
      <c r="K419" t="s">
        <v>32</v>
      </c>
      <c r="L419" s="2">
        <v>20455</v>
      </c>
      <c r="M419" s="2">
        <v>73050</v>
      </c>
      <c r="N419">
        <v>1</v>
      </c>
      <c r="O419" t="s">
        <v>163</v>
      </c>
      <c r="P419">
        <v>15.9</v>
      </c>
      <c r="Q419" s="1">
        <v>0</v>
      </c>
      <c r="R419" t="s">
        <v>33</v>
      </c>
      <c r="S419" t="s">
        <v>33</v>
      </c>
      <c r="T419" t="s">
        <v>33</v>
      </c>
      <c r="U419" t="s">
        <v>212</v>
      </c>
      <c r="V419" t="s">
        <v>78</v>
      </c>
      <c r="W419">
        <v>1</v>
      </c>
      <c r="X419" s="5" t="e">
        <f>INDEX(name_mapping!B:B,MATCH(C419,name_mapping!A:A,0))</f>
        <v>#N/A</v>
      </c>
      <c r="Y419" s="5" t="str">
        <f t="shared" si="19"/>
        <v>BGCRK1_7_PORTAL</v>
      </c>
      <c r="Z419" s="5" t="str">
        <f t="shared" si="18"/>
        <v>CAISO_Small_Hydro</v>
      </c>
      <c r="AA419" s="5">
        <f t="shared" si="20"/>
        <v>15.9</v>
      </c>
      <c r="AB419" s="5">
        <f>INDEX(relevant_resources!B:B,MATCH(Z419,relevant_resources!A:A,0))</f>
        <v>0</v>
      </c>
    </row>
    <row r="420" spans="1:28" x14ac:dyDescent="0.75">
      <c r="A420">
        <v>419</v>
      </c>
      <c r="B420" t="s">
        <v>1272</v>
      </c>
      <c r="C420" t="s">
        <v>1273</v>
      </c>
      <c r="D420" t="s">
        <v>1274</v>
      </c>
      <c r="E420" t="s">
        <v>1128</v>
      </c>
      <c r="F420" t="s">
        <v>27</v>
      </c>
      <c r="G420" t="s">
        <v>202</v>
      </c>
      <c r="H420" t="s">
        <v>203</v>
      </c>
      <c r="I420" t="s">
        <v>210</v>
      </c>
      <c r="J420" t="s">
        <v>211</v>
      </c>
      <c r="K420" t="s">
        <v>32</v>
      </c>
      <c r="L420" s="2">
        <v>5845</v>
      </c>
      <c r="M420" s="2">
        <v>73050</v>
      </c>
      <c r="N420">
        <v>1</v>
      </c>
      <c r="O420" t="s">
        <v>163</v>
      </c>
      <c r="P420">
        <v>21.4</v>
      </c>
      <c r="Q420" s="1">
        <v>0</v>
      </c>
      <c r="R420" t="s">
        <v>33</v>
      </c>
      <c r="S420" t="s">
        <v>33</v>
      </c>
      <c r="T420" t="s">
        <v>33</v>
      </c>
      <c r="U420" t="s">
        <v>212</v>
      </c>
      <c r="V420" t="s">
        <v>35</v>
      </c>
      <c r="W420">
        <v>1</v>
      </c>
      <c r="X420" s="5" t="e">
        <f>INDEX(name_mapping!B:B,MATCH(C420,name_mapping!A:A,0))</f>
        <v>#N/A</v>
      </c>
      <c r="Y420" s="5" t="str">
        <f t="shared" si="19"/>
        <v>CONTRL_1_RUSHCK</v>
      </c>
      <c r="Z420" s="5" t="str">
        <f t="shared" si="18"/>
        <v>CAISO_Small_Hydro</v>
      </c>
      <c r="AA420" s="5">
        <f t="shared" si="20"/>
        <v>21.4</v>
      </c>
      <c r="AB420" s="5">
        <f>INDEX(relevant_resources!B:B,MATCH(Z420,relevant_resources!A:A,0))</f>
        <v>0</v>
      </c>
    </row>
    <row r="421" spans="1:28" x14ac:dyDescent="0.75">
      <c r="A421">
        <v>420</v>
      </c>
      <c r="B421" t="s">
        <v>1275</v>
      </c>
      <c r="C421" t="s">
        <v>1276</v>
      </c>
      <c r="D421" t="s">
        <v>1277</v>
      </c>
      <c r="E421" t="s">
        <v>1128</v>
      </c>
      <c r="F421" t="s">
        <v>27</v>
      </c>
      <c r="G421" t="s">
        <v>711</v>
      </c>
      <c r="H421" t="s">
        <v>285</v>
      </c>
      <c r="I421" t="s">
        <v>210</v>
      </c>
      <c r="J421" t="s">
        <v>211</v>
      </c>
      <c r="K421" t="s">
        <v>32</v>
      </c>
      <c r="L421" s="2">
        <v>367</v>
      </c>
      <c r="M421" s="2">
        <v>73050</v>
      </c>
      <c r="N421">
        <v>1</v>
      </c>
      <c r="O421" t="s">
        <v>163</v>
      </c>
      <c r="P421">
        <v>2.1</v>
      </c>
      <c r="Q421" s="1">
        <v>0</v>
      </c>
      <c r="R421" t="s">
        <v>33</v>
      </c>
      <c r="S421" t="s">
        <v>33</v>
      </c>
      <c r="T421" t="s">
        <v>33</v>
      </c>
      <c r="U421" t="s">
        <v>212</v>
      </c>
      <c r="V421" t="s">
        <v>286</v>
      </c>
      <c r="W421">
        <v>1</v>
      </c>
      <c r="X421" s="5" t="e">
        <f>INDEX(name_mapping!B:B,MATCH(C421,name_mapping!A:A,0))</f>
        <v>#N/A</v>
      </c>
      <c r="Y421" s="5" t="str">
        <f t="shared" si="19"/>
        <v>SBERDO_2_SNTANA</v>
      </c>
      <c r="Z421" s="5" t="str">
        <f t="shared" si="18"/>
        <v>CAISO_Small_Hydro</v>
      </c>
      <c r="AA421" s="5">
        <f t="shared" si="20"/>
        <v>2.1</v>
      </c>
      <c r="AB421" s="5">
        <f>INDEX(relevant_resources!B:B,MATCH(Z421,relevant_resources!A:A,0))</f>
        <v>0</v>
      </c>
    </row>
    <row r="422" spans="1:28" x14ac:dyDescent="0.75">
      <c r="A422">
        <v>421</v>
      </c>
      <c r="B422" t="s">
        <v>1278</v>
      </c>
      <c r="C422" t="s">
        <v>1279</v>
      </c>
      <c r="D422" t="s">
        <v>1277</v>
      </c>
      <c r="E422" t="s">
        <v>1128</v>
      </c>
      <c r="F422" t="s">
        <v>27</v>
      </c>
      <c r="G422" t="s">
        <v>711</v>
      </c>
      <c r="H422" t="s">
        <v>285</v>
      </c>
      <c r="I422" t="s">
        <v>210</v>
      </c>
      <c r="J422" t="s">
        <v>211</v>
      </c>
      <c r="K422" t="s">
        <v>32</v>
      </c>
      <c r="L422" s="2">
        <v>367</v>
      </c>
      <c r="M422" s="2">
        <v>73050</v>
      </c>
      <c r="N422">
        <v>1</v>
      </c>
      <c r="O422" t="s">
        <v>163</v>
      </c>
      <c r="P422">
        <v>2</v>
      </c>
      <c r="Q422" s="1">
        <v>0</v>
      </c>
      <c r="R422" t="s">
        <v>33</v>
      </c>
      <c r="S422" t="s">
        <v>33</v>
      </c>
      <c r="T422" t="s">
        <v>33</v>
      </c>
      <c r="U422" t="s">
        <v>212</v>
      </c>
      <c r="V422" t="s">
        <v>286</v>
      </c>
      <c r="W422">
        <v>1</v>
      </c>
      <c r="X422" s="5" t="e">
        <f>INDEX(name_mapping!B:B,MATCH(C422,name_mapping!A:A,0))</f>
        <v>#N/A</v>
      </c>
      <c r="Y422" s="5" t="str">
        <f t="shared" si="19"/>
        <v>SBERDO_2_SNTANA</v>
      </c>
      <c r="Z422" s="5" t="str">
        <f t="shared" si="18"/>
        <v>CAISO_Small_Hydro</v>
      </c>
      <c r="AA422" s="5">
        <f t="shared" si="20"/>
        <v>2</v>
      </c>
      <c r="AB422" s="5">
        <f>INDEX(relevant_resources!B:B,MATCH(Z422,relevant_resources!A:A,0))</f>
        <v>0</v>
      </c>
    </row>
    <row r="423" spans="1:28" x14ac:dyDescent="0.75">
      <c r="A423">
        <v>422</v>
      </c>
      <c r="B423" t="s">
        <v>1280</v>
      </c>
      <c r="C423" t="s">
        <v>223</v>
      </c>
      <c r="D423" t="s">
        <v>1263</v>
      </c>
      <c r="E423" t="s">
        <v>1128</v>
      </c>
      <c r="F423" t="s">
        <v>27</v>
      </c>
      <c r="G423" t="s">
        <v>88</v>
      </c>
      <c r="H423" t="s">
        <v>1132</v>
      </c>
      <c r="I423" t="s">
        <v>210</v>
      </c>
      <c r="J423" t="s">
        <v>211</v>
      </c>
      <c r="K423" t="s">
        <v>32</v>
      </c>
      <c r="L423" s="2">
        <v>8037</v>
      </c>
      <c r="M423" s="2">
        <v>73050</v>
      </c>
      <c r="N423">
        <v>1</v>
      </c>
      <c r="O423" t="s">
        <v>163</v>
      </c>
      <c r="P423">
        <v>0.9</v>
      </c>
      <c r="Q423" s="1">
        <v>0</v>
      </c>
      <c r="R423" t="s">
        <v>33</v>
      </c>
      <c r="S423" t="s">
        <v>33</v>
      </c>
      <c r="T423" t="s">
        <v>33</v>
      </c>
      <c r="U423" t="s">
        <v>212</v>
      </c>
      <c r="V423" t="s">
        <v>35</v>
      </c>
      <c r="W423">
        <v>1</v>
      </c>
      <c r="X423" s="5" t="e">
        <f>INDEX(name_mapping!B:B,MATCH(C423,name_mapping!A:A,0))</f>
        <v>#N/A</v>
      </c>
      <c r="Y423" s="5" t="str">
        <f t="shared" si="19"/>
        <v>PADUA_2_ONTARO</v>
      </c>
      <c r="Z423" s="5" t="str">
        <f t="shared" si="18"/>
        <v>CAISO_Small_Hydro</v>
      </c>
      <c r="AA423" s="5">
        <f t="shared" si="20"/>
        <v>0.9</v>
      </c>
      <c r="AB423" s="5">
        <f>INDEX(relevant_resources!B:B,MATCH(Z423,relevant_resources!A:A,0))</f>
        <v>0</v>
      </c>
    </row>
    <row r="424" spans="1:28" x14ac:dyDescent="0.75">
      <c r="A424">
        <v>423</v>
      </c>
      <c r="B424" t="s">
        <v>1281</v>
      </c>
      <c r="C424" t="s">
        <v>1282</v>
      </c>
      <c r="D424" t="s">
        <v>1283</v>
      </c>
      <c r="E424" t="s">
        <v>1128</v>
      </c>
      <c r="F424" t="s">
        <v>27</v>
      </c>
      <c r="G424" t="s">
        <v>359</v>
      </c>
      <c r="H424" t="s">
        <v>78</v>
      </c>
      <c r="I424" t="s">
        <v>210</v>
      </c>
      <c r="J424" t="s">
        <v>211</v>
      </c>
      <c r="K424" t="s">
        <v>32</v>
      </c>
      <c r="L424" s="2">
        <v>3289</v>
      </c>
      <c r="M424" s="2">
        <v>73050</v>
      </c>
      <c r="N424">
        <v>1</v>
      </c>
      <c r="O424" t="s">
        <v>163</v>
      </c>
      <c r="P424">
        <v>7.1</v>
      </c>
      <c r="Q424" s="1">
        <v>0</v>
      </c>
      <c r="R424" t="s">
        <v>33</v>
      </c>
      <c r="S424" t="s">
        <v>33</v>
      </c>
      <c r="T424" t="s">
        <v>33</v>
      </c>
      <c r="U424" t="s">
        <v>212</v>
      </c>
      <c r="V424" t="s">
        <v>78</v>
      </c>
      <c r="W424">
        <v>1</v>
      </c>
      <c r="X424" s="5" t="e">
        <f>INDEX(name_mapping!B:B,MATCH(C424,name_mapping!A:A,0))</f>
        <v>#N/A</v>
      </c>
      <c r="Y424" s="5" t="str">
        <f t="shared" si="19"/>
        <v>SPRGVL_2_TULESC</v>
      </c>
      <c r="Z424" s="5" t="str">
        <f t="shared" si="18"/>
        <v>CAISO_Small_Hydro</v>
      </c>
      <c r="AA424" s="5">
        <f t="shared" si="20"/>
        <v>7.1</v>
      </c>
      <c r="AB424" s="5">
        <f>INDEX(relevant_resources!B:B,MATCH(Z424,relevant_resources!A:A,0))</f>
        <v>0</v>
      </c>
    </row>
    <row r="425" spans="1:28" x14ac:dyDescent="0.75">
      <c r="A425">
        <v>424</v>
      </c>
      <c r="B425" t="s">
        <v>1284</v>
      </c>
      <c r="C425" t="s">
        <v>1285</v>
      </c>
      <c r="D425" t="s">
        <v>1190</v>
      </c>
      <c r="E425" t="s">
        <v>1128</v>
      </c>
      <c r="F425" t="s">
        <v>27</v>
      </c>
      <c r="G425" t="s">
        <v>202</v>
      </c>
      <c r="H425" t="s">
        <v>203</v>
      </c>
      <c r="I425" t="s">
        <v>210</v>
      </c>
      <c r="J425" t="s">
        <v>211</v>
      </c>
      <c r="K425" t="s">
        <v>32</v>
      </c>
      <c r="L425" s="2">
        <v>30072</v>
      </c>
      <c r="M425" s="2">
        <v>44681</v>
      </c>
      <c r="N425">
        <v>1</v>
      </c>
      <c r="O425">
        <v>0.4</v>
      </c>
      <c r="P425">
        <v>1.8</v>
      </c>
      <c r="Q425" s="1">
        <v>0.59</v>
      </c>
      <c r="R425" t="s">
        <v>33</v>
      </c>
      <c r="S425" t="s">
        <v>33</v>
      </c>
      <c r="T425" t="s">
        <v>33</v>
      </c>
      <c r="U425" t="s">
        <v>212</v>
      </c>
      <c r="V425" t="s">
        <v>35</v>
      </c>
      <c r="W425">
        <v>1</v>
      </c>
      <c r="X425" s="5" t="e">
        <f>INDEX(name_mapping!B:B,MATCH(C425,name_mapping!A:A,0))</f>
        <v>#N/A</v>
      </c>
      <c r="Y425" s="5" t="str">
        <f t="shared" si="19"/>
        <v>CONTRL_1_QF</v>
      </c>
      <c r="Z425" s="5" t="str">
        <f t="shared" si="18"/>
        <v>CAISO_Small_Hydro</v>
      </c>
      <c r="AA425" s="5">
        <f t="shared" si="20"/>
        <v>1.8</v>
      </c>
      <c r="AB425" s="5">
        <f>INDEX(relevant_resources!B:B,MATCH(Z425,relevant_resources!A:A,0))</f>
        <v>0</v>
      </c>
    </row>
    <row r="426" spans="1:28" x14ac:dyDescent="0.75">
      <c r="A426">
        <v>425</v>
      </c>
      <c r="B426" t="s">
        <v>1286</v>
      </c>
      <c r="C426" t="s">
        <v>1287</v>
      </c>
      <c r="D426" t="s">
        <v>1190</v>
      </c>
      <c r="E426" t="s">
        <v>1128</v>
      </c>
      <c r="F426" t="s">
        <v>27</v>
      </c>
      <c r="G426" t="s">
        <v>202</v>
      </c>
      <c r="H426" t="s">
        <v>203</v>
      </c>
      <c r="I426" t="s">
        <v>210</v>
      </c>
      <c r="J426" t="s">
        <v>211</v>
      </c>
      <c r="K426" t="s">
        <v>32</v>
      </c>
      <c r="L426" s="2">
        <v>30511</v>
      </c>
      <c r="M426" s="2">
        <v>46947</v>
      </c>
      <c r="N426">
        <v>1</v>
      </c>
      <c r="O426">
        <v>0.9</v>
      </c>
      <c r="P426">
        <v>1.6</v>
      </c>
      <c r="Q426" s="1">
        <v>0.19</v>
      </c>
      <c r="R426" t="s">
        <v>33</v>
      </c>
      <c r="S426" t="s">
        <v>33</v>
      </c>
      <c r="T426" t="s">
        <v>33</v>
      </c>
      <c r="U426" t="s">
        <v>212</v>
      </c>
      <c r="V426" t="s">
        <v>35</v>
      </c>
      <c r="W426">
        <v>1</v>
      </c>
      <c r="X426" s="5" t="e">
        <f>INDEX(name_mapping!B:B,MATCH(C426,name_mapping!A:A,0))</f>
        <v>#N/A</v>
      </c>
      <c r="Y426" s="5" t="str">
        <f t="shared" si="19"/>
        <v>CONTRL_1_QF</v>
      </c>
      <c r="Z426" s="5" t="str">
        <f t="shared" si="18"/>
        <v>CAISO_Small_Hydro</v>
      </c>
      <c r="AA426" s="5">
        <f t="shared" si="20"/>
        <v>1.6</v>
      </c>
      <c r="AB426" s="5">
        <f>INDEX(relevant_resources!B:B,MATCH(Z426,relevant_resources!A:A,0))</f>
        <v>0</v>
      </c>
    </row>
    <row r="427" spans="1:28" x14ac:dyDescent="0.75">
      <c r="A427">
        <v>426</v>
      </c>
      <c r="B427" t="s">
        <v>1288</v>
      </c>
      <c r="C427" t="s">
        <v>1289</v>
      </c>
      <c r="D427" t="s">
        <v>1290</v>
      </c>
      <c r="E427" t="s">
        <v>1128</v>
      </c>
      <c r="F427" t="s">
        <v>27</v>
      </c>
      <c r="G427" t="s">
        <v>77</v>
      </c>
      <c r="H427" t="s">
        <v>89</v>
      </c>
      <c r="I427" t="s">
        <v>210</v>
      </c>
      <c r="J427" t="s">
        <v>211</v>
      </c>
      <c r="K427" t="s">
        <v>32</v>
      </c>
      <c r="L427" s="2">
        <v>30590</v>
      </c>
      <c r="M427" s="2">
        <v>73050</v>
      </c>
      <c r="N427">
        <v>1</v>
      </c>
      <c r="O427">
        <v>0</v>
      </c>
      <c r="P427" t="s">
        <v>334</v>
      </c>
      <c r="Q427" s="1">
        <v>0</v>
      </c>
      <c r="R427" t="s">
        <v>33</v>
      </c>
      <c r="S427" t="s">
        <v>33</v>
      </c>
      <c r="T427" t="s">
        <v>33</v>
      </c>
      <c r="U427" t="s">
        <v>212</v>
      </c>
      <c r="V427" t="s">
        <v>89</v>
      </c>
      <c r="W427">
        <v>1</v>
      </c>
      <c r="X427" s="5" t="e">
        <f>INDEX(name_mapping!B:B,MATCH(C427,name_mapping!A:A,0))</f>
        <v>#N/A</v>
      </c>
      <c r="Y427" s="5" t="str">
        <f t="shared" si="19"/>
        <v>ANTLPE_2_QF</v>
      </c>
      <c r="Z427" s="5" t="str">
        <f t="shared" si="18"/>
        <v>CAISO_Small_Hydro</v>
      </c>
      <c r="AA427" s="5">
        <f t="shared" si="20"/>
        <v>0</v>
      </c>
      <c r="AB427" s="5">
        <f>INDEX(relevant_resources!B:B,MATCH(Z427,relevant_resources!A:A,0))</f>
        <v>0</v>
      </c>
    </row>
    <row r="428" spans="1:28" x14ac:dyDescent="0.75">
      <c r="A428">
        <v>427</v>
      </c>
      <c r="B428" t="s">
        <v>1291</v>
      </c>
      <c r="C428" t="s">
        <v>1292</v>
      </c>
      <c r="D428" t="s">
        <v>1293</v>
      </c>
      <c r="E428" t="s">
        <v>1128</v>
      </c>
      <c r="F428" t="s">
        <v>27</v>
      </c>
      <c r="G428" t="s">
        <v>711</v>
      </c>
      <c r="H428" t="s">
        <v>285</v>
      </c>
      <c r="I428" t="s">
        <v>210</v>
      </c>
      <c r="J428" t="s">
        <v>211</v>
      </c>
      <c r="K428" t="s">
        <v>32</v>
      </c>
      <c r="L428" s="2">
        <v>30498</v>
      </c>
      <c r="M428" s="2">
        <v>73050</v>
      </c>
      <c r="N428">
        <v>1</v>
      </c>
      <c r="O428">
        <v>0.2</v>
      </c>
      <c r="P428">
        <v>0.4</v>
      </c>
      <c r="Q428" s="1">
        <v>0.26</v>
      </c>
      <c r="R428" t="s">
        <v>33</v>
      </c>
      <c r="S428" t="s">
        <v>33</v>
      </c>
      <c r="T428" t="s">
        <v>33</v>
      </c>
      <c r="U428" t="s">
        <v>212</v>
      </c>
      <c r="V428" t="s">
        <v>286</v>
      </c>
      <c r="W428">
        <v>1</v>
      </c>
      <c r="X428" s="5" t="e">
        <f>INDEX(name_mapping!B:B,MATCH(C428,name_mapping!A:A,0))</f>
        <v>#N/A</v>
      </c>
      <c r="Y428" s="5" t="str">
        <f t="shared" si="19"/>
        <v>VISTA_6_QF</v>
      </c>
      <c r="Z428" s="5" t="str">
        <f t="shared" si="18"/>
        <v>CAISO_Small_Hydro</v>
      </c>
      <c r="AA428" s="5">
        <f t="shared" si="20"/>
        <v>0.4</v>
      </c>
      <c r="AB428" s="5">
        <f>INDEX(relevant_resources!B:B,MATCH(Z428,relevant_resources!A:A,0))</f>
        <v>0</v>
      </c>
    </row>
    <row r="429" spans="1:28" x14ac:dyDescent="0.75">
      <c r="A429">
        <v>428</v>
      </c>
      <c r="B429" t="s">
        <v>1294</v>
      </c>
      <c r="C429" t="s">
        <v>1295</v>
      </c>
      <c r="E429" t="s">
        <v>1128</v>
      </c>
      <c r="F429" t="s">
        <v>27</v>
      </c>
      <c r="G429" t="s">
        <v>88</v>
      </c>
      <c r="H429" t="s">
        <v>1132</v>
      </c>
      <c r="I429" t="s">
        <v>210</v>
      </c>
      <c r="J429" t="s">
        <v>211</v>
      </c>
      <c r="K429" t="s">
        <v>32</v>
      </c>
      <c r="L429" s="2">
        <v>30972</v>
      </c>
      <c r="M429" s="2">
        <v>41928</v>
      </c>
      <c r="N429">
        <v>1</v>
      </c>
      <c r="O429">
        <v>0.1</v>
      </c>
      <c r="P429">
        <v>0.7</v>
      </c>
      <c r="Q429" s="1">
        <v>0.66</v>
      </c>
      <c r="R429" t="s">
        <v>33</v>
      </c>
      <c r="S429" t="s">
        <v>33</v>
      </c>
      <c r="T429" t="s">
        <v>33</v>
      </c>
      <c r="U429" t="s">
        <v>212</v>
      </c>
      <c r="V429" t="s">
        <v>35</v>
      </c>
      <c r="W429">
        <v>1</v>
      </c>
      <c r="X429" s="5" t="e">
        <f>INDEX(name_mapping!B:B,MATCH(C429,name_mapping!A:A,0))</f>
        <v>#N/A</v>
      </c>
      <c r="Y429" s="5" t="str">
        <f t="shared" si="19"/>
        <v>Walnut Valley Water District</v>
      </c>
      <c r="Z429" s="5" t="str">
        <f t="shared" si="18"/>
        <v>CAISO_Small_Hydro</v>
      </c>
      <c r="AA429" s="5">
        <f t="shared" si="20"/>
        <v>0.7</v>
      </c>
      <c r="AB429" s="5">
        <f>INDEX(relevant_resources!B:B,MATCH(Z429,relevant_resources!A:A,0))</f>
        <v>0</v>
      </c>
    </row>
    <row r="430" spans="1:28" x14ac:dyDescent="0.75">
      <c r="A430">
        <v>429</v>
      </c>
      <c r="B430" t="s">
        <v>1296</v>
      </c>
      <c r="C430" t="s">
        <v>1297</v>
      </c>
      <c r="D430" t="s">
        <v>1298</v>
      </c>
      <c r="E430" t="s">
        <v>1128</v>
      </c>
      <c r="F430" t="s">
        <v>27</v>
      </c>
      <c r="G430" t="s">
        <v>88</v>
      </c>
      <c r="H430" t="s">
        <v>1132</v>
      </c>
      <c r="I430" t="s">
        <v>210</v>
      </c>
      <c r="J430" t="s">
        <v>211</v>
      </c>
      <c r="K430" t="s">
        <v>32</v>
      </c>
      <c r="L430" s="2">
        <v>30956</v>
      </c>
      <c r="M430" s="2">
        <v>41912</v>
      </c>
      <c r="N430">
        <v>0</v>
      </c>
      <c r="O430">
        <v>1.3</v>
      </c>
      <c r="P430">
        <v>5.5</v>
      </c>
      <c r="Q430" s="1">
        <v>0.5</v>
      </c>
      <c r="R430" t="s">
        <v>33</v>
      </c>
      <c r="S430" t="s">
        <v>33</v>
      </c>
      <c r="T430" t="s">
        <v>33</v>
      </c>
      <c r="U430" t="s">
        <v>212</v>
      </c>
      <c r="V430" t="s">
        <v>35</v>
      </c>
      <c r="W430">
        <v>1</v>
      </c>
      <c r="X430" s="5" t="e">
        <f>INDEX(name_mapping!B:B,MATCH(C430,name_mapping!A:A,0))</f>
        <v>#N/A</v>
      </c>
      <c r="Y430" s="5" t="str">
        <f t="shared" si="19"/>
        <v>SAUGUS_6_QF</v>
      </c>
      <c r="Z430" s="5" t="str">
        <f t="shared" si="18"/>
        <v>CAISO_Small_Hydro</v>
      </c>
      <c r="AA430" s="5">
        <f t="shared" si="20"/>
        <v>5.5</v>
      </c>
      <c r="AB430" s="5">
        <f>INDEX(relevant_resources!B:B,MATCH(Z430,relevant_resources!A:A,0))</f>
        <v>0</v>
      </c>
    </row>
    <row r="431" spans="1:28" x14ac:dyDescent="0.75">
      <c r="A431">
        <v>430</v>
      </c>
      <c r="B431" t="s">
        <v>1299</v>
      </c>
      <c r="C431" t="s">
        <v>1300</v>
      </c>
      <c r="D431" t="s">
        <v>1301</v>
      </c>
      <c r="E431" t="s">
        <v>1128</v>
      </c>
      <c r="F431" t="s">
        <v>27</v>
      </c>
      <c r="G431" t="s">
        <v>845</v>
      </c>
      <c r="H431" t="s">
        <v>1167</v>
      </c>
      <c r="I431" t="s">
        <v>210</v>
      </c>
      <c r="J431" t="s">
        <v>211</v>
      </c>
      <c r="K431" t="s">
        <v>32</v>
      </c>
      <c r="L431" s="2">
        <v>31513</v>
      </c>
      <c r="M431" s="2">
        <v>42470</v>
      </c>
      <c r="N431">
        <v>0</v>
      </c>
      <c r="O431">
        <v>1</v>
      </c>
      <c r="P431">
        <v>4</v>
      </c>
      <c r="Q431" s="1">
        <v>0.46</v>
      </c>
      <c r="R431" t="s">
        <v>33</v>
      </c>
      <c r="S431" t="s">
        <v>33</v>
      </c>
      <c r="T431" t="s">
        <v>33</v>
      </c>
      <c r="U431" t="s">
        <v>212</v>
      </c>
      <c r="V431" t="s">
        <v>847</v>
      </c>
      <c r="W431">
        <v>1</v>
      </c>
      <c r="X431" s="5" t="e">
        <f>INDEX(name_mapping!B:B,MATCH(C431,name_mapping!A:A,0))</f>
        <v>#N/A</v>
      </c>
      <c r="Y431" s="5" t="str">
        <f t="shared" si="19"/>
        <v>GARNET_2_HYDRO</v>
      </c>
      <c r="Z431" s="5" t="str">
        <f t="shared" si="18"/>
        <v>CAISO_Small_Hydro</v>
      </c>
      <c r="AA431" s="5">
        <f t="shared" si="20"/>
        <v>4</v>
      </c>
      <c r="AB431" s="5">
        <f>INDEX(relevant_resources!B:B,MATCH(Z431,relevant_resources!A:A,0))</f>
        <v>0</v>
      </c>
    </row>
    <row r="432" spans="1:28" x14ac:dyDescent="0.75">
      <c r="A432">
        <v>431</v>
      </c>
      <c r="B432" t="s">
        <v>1302</v>
      </c>
      <c r="C432" t="s">
        <v>1303</v>
      </c>
      <c r="E432" t="s">
        <v>1128</v>
      </c>
      <c r="F432" t="s">
        <v>27</v>
      </c>
      <c r="G432" t="s">
        <v>845</v>
      </c>
      <c r="H432" t="s">
        <v>1167</v>
      </c>
      <c r="I432" t="s">
        <v>210</v>
      </c>
      <c r="J432" t="s">
        <v>211</v>
      </c>
      <c r="K432" t="s">
        <v>32</v>
      </c>
      <c r="L432" s="2">
        <v>32175</v>
      </c>
      <c r="M432" s="2">
        <v>43132</v>
      </c>
      <c r="N432">
        <v>0</v>
      </c>
      <c r="O432">
        <v>0.3</v>
      </c>
      <c r="P432">
        <v>0.5</v>
      </c>
      <c r="Q432" s="1">
        <v>0.19</v>
      </c>
      <c r="R432" t="s">
        <v>33</v>
      </c>
      <c r="S432" t="s">
        <v>33</v>
      </c>
      <c r="T432" t="s">
        <v>33</v>
      </c>
      <c r="U432" t="s">
        <v>212</v>
      </c>
      <c r="V432" t="s">
        <v>847</v>
      </c>
      <c r="W432">
        <v>1</v>
      </c>
      <c r="X432" s="5" t="e">
        <f>INDEX(name_mapping!B:B,MATCH(C432,name_mapping!A:A,0))</f>
        <v>#N/A</v>
      </c>
      <c r="Y432" s="5" t="str">
        <f t="shared" si="19"/>
        <v>Desert Water Agency (Snow Creek)</v>
      </c>
      <c r="Z432" s="5" t="str">
        <f t="shared" si="18"/>
        <v>CAISO_Small_Hydro</v>
      </c>
      <c r="AA432" s="5">
        <f t="shared" si="20"/>
        <v>0.5</v>
      </c>
      <c r="AB432" s="5">
        <f>INDEX(relevant_resources!B:B,MATCH(Z432,relevant_resources!A:A,0))</f>
        <v>0</v>
      </c>
    </row>
    <row r="433" spans="1:28" x14ac:dyDescent="0.75">
      <c r="A433">
        <v>432</v>
      </c>
      <c r="B433" t="s">
        <v>1304</v>
      </c>
      <c r="C433" t="s">
        <v>1305</v>
      </c>
      <c r="D433" t="s">
        <v>1306</v>
      </c>
      <c r="E433" t="s">
        <v>1128</v>
      </c>
      <c r="F433" t="s">
        <v>27</v>
      </c>
      <c r="G433" t="s">
        <v>88</v>
      </c>
      <c r="H433" t="s">
        <v>1132</v>
      </c>
      <c r="I433" t="s">
        <v>210</v>
      </c>
      <c r="J433" t="s">
        <v>211</v>
      </c>
      <c r="K433" t="s">
        <v>32</v>
      </c>
      <c r="L433" s="2">
        <v>32067</v>
      </c>
      <c r="M433" s="2">
        <v>43024</v>
      </c>
      <c r="N433">
        <v>1</v>
      </c>
      <c r="O433">
        <v>5</v>
      </c>
      <c r="P433">
        <v>16.5</v>
      </c>
      <c r="Q433" s="1">
        <v>0.38</v>
      </c>
      <c r="R433" t="s">
        <v>33</v>
      </c>
      <c r="S433" t="s">
        <v>33</v>
      </c>
      <c r="T433" t="s">
        <v>33</v>
      </c>
      <c r="U433" t="s">
        <v>212</v>
      </c>
      <c r="V433" t="s">
        <v>35</v>
      </c>
      <c r="W433">
        <v>1</v>
      </c>
      <c r="X433" s="5" t="e">
        <f>INDEX(name_mapping!B:B,MATCH(C433,name_mapping!A:A,0))</f>
        <v>#N/A</v>
      </c>
      <c r="Y433" s="5" t="str">
        <f t="shared" si="19"/>
        <v>RHONDO_2_QF</v>
      </c>
      <c r="Z433" s="5" t="str">
        <f t="shared" si="18"/>
        <v>CAISO_Small_Hydro</v>
      </c>
      <c r="AA433" s="5">
        <f t="shared" si="20"/>
        <v>16.5</v>
      </c>
      <c r="AB433" s="5">
        <f>INDEX(relevant_resources!B:B,MATCH(Z433,relevant_resources!A:A,0))</f>
        <v>0</v>
      </c>
    </row>
    <row r="434" spans="1:28" x14ac:dyDescent="0.75">
      <c r="A434">
        <v>433</v>
      </c>
      <c r="B434" t="s">
        <v>1307</v>
      </c>
      <c r="C434" t="s">
        <v>1308</v>
      </c>
      <c r="D434" t="s">
        <v>1309</v>
      </c>
      <c r="E434" t="s">
        <v>1128</v>
      </c>
      <c r="F434" t="s">
        <v>27</v>
      </c>
      <c r="G434" t="s">
        <v>359</v>
      </c>
      <c r="H434" t="s">
        <v>78</v>
      </c>
      <c r="I434" t="s">
        <v>210</v>
      </c>
      <c r="J434" t="s">
        <v>211</v>
      </c>
      <c r="K434" t="s">
        <v>32</v>
      </c>
      <c r="L434" s="2">
        <v>32834</v>
      </c>
      <c r="M434" s="2">
        <v>43790</v>
      </c>
      <c r="N434">
        <v>1</v>
      </c>
      <c r="O434">
        <v>0.4</v>
      </c>
      <c r="P434">
        <v>1.2</v>
      </c>
      <c r="Q434" s="1">
        <v>0.38</v>
      </c>
      <c r="R434" t="s">
        <v>33</v>
      </c>
      <c r="S434" t="s">
        <v>33</v>
      </c>
      <c r="T434" t="s">
        <v>33</v>
      </c>
      <c r="U434" t="s">
        <v>212</v>
      </c>
      <c r="V434" t="s">
        <v>78</v>
      </c>
      <c r="W434">
        <v>1</v>
      </c>
      <c r="X434" s="5" t="e">
        <f>INDEX(name_mapping!B:B,MATCH(C434,name_mapping!A:A,0))</f>
        <v>#N/A</v>
      </c>
      <c r="Y434" s="5" t="str">
        <f t="shared" si="19"/>
        <v>VESTAL_6_QF</v>
      </c>
      <c r="Z434" s="5" t="str">
        <f t="shared" si="18"/>
        <v>CAISO_Small_Hydro</v>
      </c>
      <c r="AA434" s="5">
        <f t="shared" si="20"/>
        <v>1.2</v>
      </c>
      <c r="AB434" s="5">
        <f>INDEX(relevant_resources!B:B,MATCH(Z434,relevant_resources!A:A,0))</f>
        <v>0</v>
      </c>
    </row>
    <row r="435" spans="1:28" x14ac:dyDescent="0.75">
      <c r="A435">
        <v>434</v>
      </c>
      <c r="B435" t="s">
        <v>1310</v>
      </c>
      <c r="C435" t="s">
        <v>1311</v>
      </c>
      <c r="E435" t="s">
        <v>1128</v>
      </c>
      <c r="F435" t="s">
        <v>27</v>
      </c>
      <c r="G435" t="s">
        <v>202</v>
      </c>
      <c r="H435" t="s">
        <v>203</v>
      </c>
      <c r="I435" t="s">
        <v>210</v>
      </c>
      <c r="J435" t="s">
        <v>211</v>
      </c>
      <c r="K435" t="s">
        <v>32</v>
      </c>
      <c r="L435" s="2">
        <v>31527</v>
      </c>
      <c r="M435" s="2">
        <v>42680</v>
      </c>
      <c r="N435">
        <v>1</v>
      </c>
      <c r="O435">
        <v>0.2</v>
      </c>
      <c r="P435">
        <v>0.5</v>
      </c>
      <c r="Q435" s="1">
        <v>0.34</v>
      </c>
      <c r="R435" t="s">
        <v>33</v>
      </c>
      <c r="S435" t="s">
        <v>33</v>
      </c>
      <c r="T435" t="s">
        <v>33</v>
      </c>
      <c r="U435" t="s">
        <v>212</v>
      </c>
      <c r="V435" t="s">
        <v>35</v>
      </c>
      <c r="W435">
        <v>1</v>
      </c>
      <c r="X435" s="5" t="e">
        <f>INDEX(name_mapping!B:B,MATCH(C435,name_mapping!A:A,0))</f>
        <v>#N/A</v>
      </c>
      <c r="Y435" s="5" t="str">
        <f t="shared" si="19"/>
        <v>Richard Moss</v>
      </c>
      <c r="Z435" s="5" t="str">
        <f t="shared" si="18"/>
        <v>CAISO_Small_Hydro</v>
      </c>
      <c r="AA435" s="5">
        <f t="shared" si="20"/>
        <v>0.5</v>
      </c>
      <c r="AB435" s="5">
        <f>INDEX(relevant_resources!B:B,MATCH(Z435,relevant_resources!A:A,0))</f>
        <v>0</v>
      </c>
    </row>
    <row r="436" spans="1:28" x14ac:dyDescent="0.75">
      <c r="A436">
        <v>435</v>
      </c>
      <c r="B436" t="s">
        <v>1312</v>
      </c>
      <c r="C436" t="s">
        <v>1313</v>
      </c>
      <c r="E436" t="s">
        <v>1128</v>
      </c>
      <c r="F436" t="s">
        <v>27</v>
      </c>
      <c r="G436" t="s">
        <v>88</v>
      </c>
      <c r="H436" t="s">
        <v>1132</v>
      </c>
      <c r="I436" t="s">
        <v>210</v>
      </c>
      <c r="J436" t="s">
        <v>211</v>
      </c>
      <c r="K436" t="s">
        <v>32</v>
      </c>
      <c r="L436" s="2">
        <v>30972</v>
      </c>
      <c r="M436" s="2">
        <v>42083</v>
      </c>
      <c r="N436">
        <v>1</v>
      </c>
      <c r="O436">
        <v>0</v>
      </c>
      <c r="P436" t="s">
        <v>334</v>
      </c>
      <c r="Q436" s="1">
        <v>0</v>
      </c>
      <c r="R436" t="s">
        <v>33</v>
      </c>
      <c r="S436" t="s">
        <v>33</v>
      </c>
      <c r="T436" t="s">
        <v>33</v>
      </c>
      <c r="U436" t="s">
        <v>212</v>
      </c>
      <c r="V436" t="s">
        <v>35</v>
      </c>
      <c r="W436">
        <v>1</v>
      </c>
      <c r="X436" s="5" t="e">
        <f>INDEX(name_mapping!B:B,MATCH(C436,name_mapping!A:A,0))</f>
        <v>#N/A</v>
      </c>
      <c r="Y436" s="5" t="str">
        <f t="shared" si="19"/>
        <v>Walnut Valley Water District (#2)</v>
      </c>
      <c r="Z436" s="5" t="str">
        <f t="shared" si="18"/>
        <v>CAISO_Small_Hydro</v>
      </c>
      <c r="AA436" s="5">
        <f t="shared" si="20"/>
        <v>0</v>
      </c>
      <c r="AB436" s="5">
        <f>INDEX(relevant_resources!B:B,MATCH(Z436,relevant_resources!A:A,0))</f>
        <v>0</v>
      </c>
    </row>
    <row r="437" spans="1:28" x14ac:dyDescent="0.75">
      <c r="A437">
        <v>436</v>
      </c>
      <c r="B437" t="s">
        <v>1314</v>
      </c>
      <c r="C437" t="s">
        <v>1315</v>
      </c>
      <c r="D437" t="s">
        <v>1309</v>
      </c>
      <c r="E437" t="s">
        <v>1128</v>
      </c>
      <c r="F437" t="s">
        <v>27</v>
      </c>
      <c r="G437" t="s">
        <v>77</v>
      </c>
      <c r="H437" t="s">
        <v>78</v>
      </c>
      <c r="I437" t="s">
        <v>210</v>
      </c>
      <c r="J437" t="s">
        <v>211</v>
      </c>
      <c r="K437" t="s">
        <v>32</v>
      </c>
      <c r="L437" s="2">
        <v>33215</v>
      </c>
      <c r="M437" s="2">
        <v>44172</v>
      </c>
      <c r="N437">
        <v>1</v>
      </c>
      <c r="O437">
        <v>12</v>
      </c>
      <c r="P437">
        <v>41.2</v>
      </c>
      <c r="Q437" s="1">
        <v>0.39</v>
      </c>
      <c r="R437" t="s">
        <v>33</v>
      </c>
      <c r="S437" t="s">
        <v>33</v>
      </c>
      <c r="T437" t="s">
        <v>33</v>
      </c>
      <c r="U437" t="s">
        <v>212</v>
      </c>
      <c r="V437" t="s">
        <v>78</v>
      </c>
      <c r="W437">
        <v>1</v>
      </c>
      <c r="X437" s="5" t="e">
        <f>INDEX(name_mapping!B:B,MATCH(C437,name_mapping!A:A,0))</f>
        <v>#N/A</v>
      </c>
      <c r="Y437" s="5" t="str">
        <f t="shared" si="19"/>
        <v>VESTAL_6_QF</v>
      </c>
      <c r="Z437" s="5" t="str">
        <f t="shared" si="18"/>
        <v>CAISO_Small_Hydro</v>
      </c>
      <c r="AA437" s="5">
        <f t="shared" si="20"/>
        <v>41.2</v>
      </c>
      <c r="AB437" s="5">
        <f>INDEX(relevant_resources!B:B,MATCH(Z437,relevant_resources!A:A,0))</f>
        <v>0</v>
      </c>
    </row>
    <row r="438" spans="1:28" x14ac:dyDescent="0.75">
      <c r="A438">
        <v>437</v>
      </c>
      <c r="B438" t="s">
        <v>1316</v>
      </c>
      <c r="C438" t="s">
        <v>1317</v>
      </c>
      <c r="D438" t="s">
        <v>1318</v>
      </c>
      <c r="E438" t="s">
        <v>1128</v>
      </c>
      <c r="F438" t="s">
        <v>27</v>
      </c>
      <c r="G438" t="s">
        <v>88</v>
      </c>
      <c r="H438" t="s">
        <v>1132</v>
      </c>
      <c r="I438" t="s">
        <v>210</v>
      </c>
      <c r="J438" t="s">
        <v>211</v>
      </c>
      <c r="K438" t="s">
        <v>32</v>
      </c>
      <c r="L438" s="2">
        <v>31869</v>
      </c>
      <c r="M438" s="2">
        <v>42826</v>
      </c>
      <c r="N438">
        <v>1</v>
      </c>
      <c r="O438">
        <v>0.2</v>
      </c>
      <c r="P438">
        <v>1.1000000000000001</v>
      </c>
      <c r="Q438" s="1">
        <v>0.6</v>
      </c>
      <c r="R438" t="s">
        <v>33</v>
      </c>
      <c r="S438" t="s">
        <v>33</v>
      </c>
      <c r="T438" t="s">
        <v>33</v>
      </c>
      <c r="U438" t="s">
        <v>212</v>
      </c>
      <c r="V438" t="s">
        <v>35</v>
      </c>
      <c r="W438">
        <v>1</v>
      </c>
      <c r="X438" s="5" t="e">
        <f>INDEX(name_mapping!B:B,MATCH(C438,name_mapping!A:A,0))</f>
        <v>#N/A</v>
      </c>
      <c r="Y438" s="5" t="str">
        <f t="shared" si="19"/>
        <v>PADUA_6_QF</v>
      </c>
      <c r="Z438" s="5" t="str">
        <f t="shared" si="18"/>
        <v>CAISO_Small_Hydro</v>
      </c>
      <c r="AA438" s="5">
        <f t="shared" si="20"/>
        <v>1.1000000000000001</v>
      </c>
      <c r="AB438" s="5">
        <f>INDEX(relevant_resources!B:B,MATCH(Z438,relevant_resources!A:A,0))</f>
        <v>0</v>
      </c>
    </row>
    <row r="439" spans="1:28" x14ac:dyDescent="0.75">
      <c r="A439">
        <v>438</v>
      </c>
      <c r="B439" t="s">
        <v>1319</v>
      </c>
      <c r="C439" t="s">
        <v>1320</v>
      </c>
      <c r="E439" t="s">
        <v>1128</v>
      </c>
      <c r="F439" t="s">
        <v>27</v>
      </c>
      <c r="G439" t="s">
        <v>88</v>
      </c>
      <c r="H439" t="s">
        <v>1132</v>
      </c>
      <c r="I439" t="s">
        <v>210</v>
      </c>
      <c r="J439" t="s">
        <v>211</v>
      </c>
      <c r="K439" t="s">
        <v>32</v>
      </c>
      <c r="L439" s="2">
        <v>31880</v>
      </c>
      <c r="M439" s="2">
        <v>42170</v>
      </c>
      <c r="N439">
        <v>1</v>
      </c>
      <c r="O439">
        <v>0.5</v>
      </c>
      <c r="P439">
        <v>0.7</v>
      </c>
      <c r="Q439" s="1">
        <v>0.16</v>
      </c>
      <c r="R439" t="s">
        <v>33</v>
      </c>
      <c r="S439" t="s">
        <v>33</v>
      </c>
      <c r="T439" t="s">
        <v>33</v>
      </c>
      <c r="U439" t="s">
        <v>212</v>
      </c>
      <c r="V439" t="s">
        <v>35</v>
      </c>
      <c r="W439">
        <v>1</v>
      </c>
      <c r="X439" s="5" t="e">
        <f>INDEX(name_mapping!B:B,MATCH(C439,name_mapping!A:A,0))</f>
        <v>#N/A</v>
      </c>
      <c r="Y439" s="5" t="str">
        <f t="shared" si="19"/>
        <v>Three Valleys MWD (Miramar)</v>
      </c>
      <c r="Z439" s="5" t="str">
        <f t="shared" si="18"/>
        <v>CAISO_Small_Hydro</v>
      </c>
      <c r="AA439" s="5">
        <f t="shared" si="20"/>
        <v>0.7</v>
      </c>
      <c r="AB439" s="5">
        <f>INDEX(relevant_resources!B:B,MATCH(Z439,relevant_resources!A:A,0))</f>
        <v>0</v>
      </c>
    </row>
    <row r="440" spans="1:28" x14ac:dyDescent="0.75">
      <c r="A440">
        <v>439</v>
      </c>
      <c r="B440" t="s">
        <v>1321</v>
      </c>
      <c r="C440" t="s">
        <v>1322</v>
      </c>
      <c r="D440" t="s">
        <v>1318</v>
      </c>
      <c r="E440" t="s">
        <v>1128</v>
      </c>
      <c r="F440" t="s">
        <v>27</v>
      </c>
      <c r="G440" t="s">
        <v>88</v>
      </c>
      <c r="H440" t="s">
        <v>1132</v>
      </c>
      <c r="I440" t="s">
        <v>210</v>
      </c>
      <c r="J440" t="s">
        <v>211</v>
      </c>
      <c r="K440" t="s">
        <v>32</v>
      </c>
      <c r="L440" s="2">
        <v>31870</v>
      </c>
      <c r="M440" s="2">
        <v>42907</v>
      </c>
      <c r="N440">
        <v>1</v>
      </c>
      <c r="O440">
        <v>0.4</v>
      </c>
      <c r="P440">
        <v>1.6</v>
      </c>
      <c r="Q440" s="1">
        <v>0.51</v>
      </c>
      <c r="R440" t="s">
        <v>33</v>
      </c>
      <c r="S440" t="s">
        <v>33</v>
      </c>
      <c r="T440" t="s">
        <v>33</v>
      </c>
      <c r="U440" t="s">
        <v>212</v>
      </c>
      <c r="V440" t="s">
        <v>35</v>
      </c>
      <c r="W440">
        <v>1</v>
      </c>
      <c r="X440" s="5" t="e">
        <f>INDEX(name_mapping!B:B,MATCH(C440,name_mapping!A:A,0))</f>
        <v>#N/A</v>
      </c>
      <c r="Y440" s="5" t="str">
        <f t="shared" si="19"/>
        <v>PADUA_6_QF</v>
      </c>
      <c r="Z440" s="5" t="str">
        <f t="shared" si="18"/>
        <v>CAISO_Small_Hydro</v>
      </c>
      <c r="AA440" s="5">
        <f t="shared" si="20"/>
        <v>1.6</v>
      </c>
      <c r="AB440" s="5">
        <f>INDEX(relevant_resources!B:B,MATCH(Z440,relevant_resources!A:A,0))</f>
        <v>0</v>
      </c>
    </row>
    <row r="441" spans="1:28" x14ac:dyDescent="0.75">
      <c r="A441">
        <v>440</v>
      </c>
      <c r="B441" t="s">
        <v>1323</v>
      </c>
      <c r="C441" t="s">
        <v>1324</v>
      </c>
      <c r="D441" t="s">
        <v>1325</v>
      </c>
      <c r="E441" t="s">
        <v>1128</v>
      </c>
      <c r="F441" t="s">
        <v>27</v>
      </c>
      <c r="G441" t="s">
        <v>359</v>
      </c>
      <c r="H441" t="s">
        <v>78</v>
      </c>
      <c r="I441" t="s">
        <v>210</v>
      </c>
      <c r="J441" t="s">
        <v>211</v>
      </c>
      <c r="K441" t="s">
        <v>32</v>
      </c>
      <c r="L441" s="2">
        <v>32948</v>
      </c>
      <c r="M441" s="2">
        <v>43905</v>
      </c>
      <c r="N441">
        <v>1</v>
      </c>
      <c r="O441">
        <v>17</v>
      </c>
      <c r="P441">
        <v>54.7</v>
      </c>
      <c r="Q441" s="1">
        <v>0.37</v>
      </c>
      <c r="R441" t="s">
        <v>33</v>
      </c>
      <c r="S441" t="s">
        <v>33</v>
      </c>
      <c r="T441" t="s">
        <v>33</v>
      </c>
      <c r="U441" t="s">
        <v>212</v>
      </c>
      <c r="V441" t="s">
        <v>78</v>
      </c>
      <c r="W441">
        <v>1</v>
      </c>
      <c r="X441" s="5" t="e">
        <f>INDEX(name_mapping!B:B,MATCH(C441,name_mapping!A:A,0))</f>
        <v>#N/A</v>
      </c>
      <c r="Y441" s="5" t="str">
        <f t="shared" si="19"/>
        <v>RECTOR_2_QF</v>
      </c>
      <c r="Z441" s="5" t="str">
        <f t="shared" si="18"/>
        <v>CAISO_Small_Hydro</v>
      </c>
      <c r="AA441" s="5">
        <f t="shared" si="20"/>
        <v>54.7</v>
      </c>
      <c r="AB441" s="5">
        <f>INDEX(relevant_resources!B:B,MATCH(Z441,relevant_resources!A:A,0))</f>
        <v>0</v>
      </c>
    </row>
    <row r="442" spans="1:28" x14ac:dyDescent="0.75">
      <c r="A442">
        <v>441</v>
      </c>
      <c r="B442" t="s">
        <v>1326</v>
      </c>
      <c r="C442" t="s">
        <v>1327</v>
      </c>
      <c r="D442" t="s">
        <v>1328</v>
      </c>
      <c r="E442" t="s">
        <v>1128</v>
      </c>
      <c r="F442" t="s">
        <v>27</v>
      </c>
      <c r="G442" t="s">
        <v>73</v>
      </c>
      <c r="H442" t="s">
        <v>73</v>
      </c>
      <c r="I442" t="s">
        <v>210</v>
      </c>
      <c r="J442" t="s">
        <v>211</v>
      </c>
      <c r="K442" t="s">
        <v>32</v>
      </c>
      <c r="L442" s="2">
        <v>32525</v>
      </c>
      <c r="M442" s="2">
        <v>43481</v>
      </c>
      <c r="N442">
        <v>1</v>
      </c>
      <c r="O442">
        <v>0.1</v>
      </c>
      <c r="P442">
        <v>0.6</v>
      </c>
      <c r="Q442" s="1">
        <v>0.55000000000000004</v>
      </c>
      <c r="R442" t="s">
        <v>33</v>
      </c>
      <c r="S442" t="s">
        <v>33</v>
      </c>
      <c r="T442" t="s">
        <v>33</v>
      </c>
      <c r="U442" t="s">
        <v>212</v>
      </c>
      <c r="V442" t="s">
        <v>62</v>
      </c>
      <c r="W442">
        <v>1</v>
      </c>
      <c r="X442" s="5" t="e">
        <f>INDEX(name_mapping!B:B,MATCH(C442,name_mapping!A:A,0))</f>
        <v>#N/A</v>
      </c>
      <c r="Y442" s="5" t="str">
        <f t="shared" si="19"/>
        <v>GOLETA_2_QF</v>
      </c>
      <c r="Z442" s="5" t="str">
        <f t="shared" si="18"/>
        <v>CAISO_Small_Hydro</v>
      </c>
      <c r="AA442" s="5">
        <f t="shared" si="20"/>
        <v>0.6</v>
      </c>
      <c r="AB442" s="5">
        <f>INDEX(relevant_resources!B:B,MATCH(Z442,relevant_resources!A:A,0))</f>
        <v>0</v>
      </c>
    </row>
    <row r="443" spans="1:28" x14ac:dyDescent="0.75">
      <c r="A443">
        <v>442</v>
      </c>
      <c r="B443" t="s">
        <v>1329</v>
      </c>
      <c r="C443" t="s">
        <v>1330</v>
      </c>
      <c r="E443" t="s">
        <v>1128</v>
      </c>
      <c r="F443" t="s">
        <v>27</v>
      </c>
      <c r="G443" t="s">
        <v>1150</v>
      </c>
      <c r="H443" t="s">
        <v>705</v>
      </c>
      <c r="I443" t="s">
        <v>210</v>
      </c>
      <c r="J443" t="s">
        <v>211</v>
      </c>
      <c r="K443" t="s">
        <v>32</v>
      </c>
      <c r="L443" s="2">
        <v>31594</v>
      </c>
      <c r="M443" s="2">
        <v>42551</v>
      </c>
      <c r="N443">
        <v>1</v>
      </c>
      <c r="O443">
        <v>0.3</v>
      </c>
      <c r="P443">
        <v>0.4</v>
      </c>
      <c r="Q443" s="1">
        <v>0.2</v>
      </c>
      <c r="R443" t="s">
        <v>33</v>
      </c>
      <c r="S443" t="s">
        <v>33</v>
      </c>
      <c r="T443" t="s">
        <v>33</v>
      </c>
      <c r="U443" t="s">
        <v>212</v>
      </c>
      <c r="V443" t="s">
        <v>35</v>
      </c>
      <c r="W443">
        <v>1</v>
      </c>
      <c r="X443" s="5" t="e">
        <f>INDEX(name_mapping!B:B,MATCH(C443,name_mapping!A:A,0))</f>
        <v>#N/A</v>
      </c>
      <c r="Y443" s="5" t="str">
        <f t="shared" si="19"/>
        <v>Calleguas MWD - Unit 3 (Santa Rosa)</v>
      </c>
      <c r="Z443" s="5" t="str">
        <f t="shared" si="18"/>
        <v>CAISO_Small_Hydro</v>
      </c>
      <c r="AA443" s="5">
        <f t="shared" si="20"/>
        <v>0.4</v>
      </c>
      <c r="AB443" s="5">
        <f>INDEX(relevant_resources!B:B,MATCH(Z443,relevant_resources!A:A,0))</f>
        <v>0</v>
      </c>
    </row>
    <row r="444" spans="1:28" x14ac:dyDescent="0.75">
      <c r="A444">
        <v>443</v>
      </c>
      <c r="B444" t="s">
        <v>1331</v>
      </c>
      <c r="C444" t="s">
        <v>1332</v>
      </c>
      <c r="D444" t="s">
        <v>1333</v>
      </c>
      <c r="E444" t="s">
        <v>1128</v>
      </c>
      <c r="F444" t="s">
        <v>27</v>
      </c>
      <c r="G444" t="s">
        <v>1162</v>
      </c>
      <c r="H444" t="s">
        <v>1163</v>
      </c>
      <c r="I444" t="s">
        <v>210</v>
      </c>
      <c r="J444" t="s">
        <v>211</v>
      </c>
      <c r="K444" t="s">
        <v>32</v>
      </c>
      <c r="L444" s="2">
        <v>31228</v>
      </c>
      <c r="M444" s="2">
        <v>73050</v>
      </c>
      <c r="N444">
        <v>1</v>
      </c>
      <c r="O444">
        <v>0.2</v>
      </c>
      <c r="P444">
        <v>0</v>
      </c>
      <c r="Q444" s="1">
        <v>0.01</v>
      </c>
      <c r="R444" t="s">
        <v>33</v>
      </c>
      <c r="S444" t="s">
        <v>33</v>
      </c>
      <c r="T444" t="s">
        <v>33</v>
      </c>
      <c r="U444" t="s">
        <v>212</v>
      </c>
      <c r="V444" t="s">
        <v>35</v>
      </c>
      <c r="W444">
        <v>1</v>
      </c>
      <c r="X444" s="5" t="e">
        <f>INDEX(name_mapping!B:B,MATCH(C444,name_mapping!A:A,0))</f>
        <v>#N/A</v>
      </c>
      <c r="Y444" s="5" t="str">
        <f t="shared" si="19"/>
        <v>BARRE_2_QF</v>
      </c>
      <c r="Z444" s="5" t="str">
        <f t="shared" si="18"/>
        <v>CAISO_Small_Hydro</v>
      </c>
      <c r="AA444" s="5">
        <f t="shared" si="20"/>
        <v>0</v>
      </c>
      <c r="AB444" s="5">
        <f>INDEX(relevant_resources!B:B,MATCH(Z444,relevant_resources!A:A,0))</f>
        <v>0</v>
      </c>
    </row>
    <row r="445" spans="1:28" x14ac:dyDescent="0.75">
      <c r="A445">
        <v>444</v>
      </c>
      <c r="B445" t="s">
        <v>1334</v>
      </c>
      <c r="C445" t="s">
        <v>1335</v>
      </c>
      <c r="D445" t="s">
        <v>1298</v>
      </c>
      <c r="E445" t="s">
        <v>1128</v>
      </c>
      <c r="F445" t="s">
        <v>27</v>
      </c>
      <c r="G445" t="s">
        <v>1150</v>
      </c>
      <c r="H445" t="s">
        <v>705</v>
      </c>
      <c r="I445" t="s">
        <v>210</v>
      </c>
      <c r="J445" t="s">
        <v>211</v>
      </c>
      <c r="K445" t="s">
        <v>32</v>
      </c>
      <c r="L445" s="2">
        <v>31929</v>
      </c>
      <c r="M445" s="2">
        <v>73050</v>
      </c>
      <c r="N445">
        <v>1</v>
      </c>
      <c r="O445">
        <v>0.9</v>
      </c>
      <c r="P445" t="s">
        <v>334</v>
      </c>
      <c r="Q445" s="1">
        <v>0</v>
      </c>
      <c r="R445" t="s">
        <v>33</v>
      </c>
      <c r="S445" t="s">
        <v>33</v>
      </c>
      <c r="T445" t="s">
        <v>33</v>
      </c>
      <c r="U445" t="s">
        <v>212</v>
      </c>
      <c r="V445" t="s">
        <v>35</v>
      </c>
      <c r="W445">
        <v>1</v>
      </c>
      <c r="X445" s="5" t="e">
        <f>INDEX(name_mapping!B:B,MATCH(C445,name_mapping!A:A,0))</f>
        <v>#N/A</v>
      </c>
      <c r="Y445" s="5" t="str">
        <f t="shared" si="19"/>
        <v>SAUGUS_6_QF</v>
      </c>
      <c r="Z445" s="5" t="str">
        <f t="shared" si="18"/>
        <v>CAISO_Small_Hydro</v>
      </c>
      <c r="AA445" s="5">
        <f t="shared" si="20"/>
        <v>0</v>
      </c>
      <c r="AB445" s="5">
        <f>INDEX(relevant_resources!B:B,MATCH(Z445,relevant_resources!A:A,0))</f>
        <v>0</v>
      </c>
    </row>
    <row r="446" spans="1:28" x14ac:dyDescent="0.75">
      <c r="A446">
        <v>445</v>
      </c>
      <c r="B446" t="s">
        <v>1336</v>
      </c>
      <c r="C446" t="s">
        <v>1337</v>
      </c>
      <c r="D446" t="s">
        <v>1190</v>
      </c>
      <c r="E446" t="s">
        <v>1128</v>
      </c>
      <c r="F446" t="s">
        <v>27</v>
      </c>
      <c r="G446" t="s">
        <v>1196</v>
      </c>
      <c r="H446" t="s">
        <v>1338</v>
      </c>
      <c r="I446" t="s">
        <v>210</v>
      </c>
      <c r="J446" t="s">
        <v>211</v>
      </c>
      <c r="K446" t="s">
        <v>32</v>
      </c>
      <c r="L446" s="2">
        <v>32469</v>
      </c>
      <c r="M446" s="2">
        <v>73050</v>
      </c>
      <c r="N446">
        <v>1</v>
      </c>
      <c r="O446">
        <v>0.1</v>
      </c>
      <c r="P446" t="s">
        <v>334</v>
      </c>
      <c r="Q446" s="1">
        <v>0</v>
      </c>
      <c r="R446" t="s">
        <v>33</v>
      </c>
      <c r="S446" t="s">
        <v>33</v>
      </c>
      <c r="T446" t="s">
        <v>33</v>
      </c>
      <c r="U446" t="s">
        <v>212</v>
      </c>
      <c r="V446" t="s">
        <v>35</v>
      </c>
      <c r="W446">
        <v>1</v>
      </c>
      <c r="X446" s="5" t="e">
        <f>INDEX(name_mapping!B:B,MATCH(C446,name_mapping!A:A,0))</f>
        <v>#N/A</v>
      </c>
      <c r="Y446" s="5" t="str">
        <f t="shared" si="19"/>
        <v>CONTRL_1_QF</v>
      </c>
      <c r="Z446" s="5" t="str">
        <f t="shared" si="18"/>
        <v>CAISO_Small_Hydro</v>
      </c>
      <c r="AA446" s="5">
        <f t="shared" si="20"/>
        <v>0</v>
      </c>
      <c r="AB446" s="5">
        <f>INDEX(relevant_resources!B:B,MATCH(Z446,relevant_resources!A:A,0))</f>
        <v>0</v>
      </c>
    </row>
    <row r="447" spans="1:28" x14ac:dyDescent="0.75">
      <c r="A447">
        <v>446</v>
      </c>
      <c r="B447" t="s">
        <v>1339</v>
      </c>
      <c r="C447" t="s">
        <v>1340</v>
      </c>
      <c r="D447" t="s">
        <v>1341</v>
      </c>
      <c r="E447" t="s">
        <v>1128</v>
      </c>
      <c r="F447" t="s">
        <v>27</v>
      </c>
      <c r="G447" t="s">
        <v>1150</v>
      </c>
      <c r="H447" t="s">
        <v>705</v>
      </c>
      <c r="I447" t="s">
        <v>210</v>
      </c>
      <c r="J447" t="s">
        <v>211</v>
      </c>
      <c r="K447" t="s">
        <v>32</v>
      </c>
      <c r="L447" s="2">
        <v>31939</v>
      </c>
      <c r="M447" s="2">
        <v>73050</v>
      </c>
      <c r="N447">
        <v>1</v>
      </c>
      <c r="O447">
        <v>0.2</v>
      </c>
      <c r="P447" t="s">
        <v>334</v>
      </c>
      <c r="Q447" s="1">
        <v>0</v>
      </c>
      <c r="R447" t="s">
        <v>33</v>
      </c>
      <c r="S447" t="s">
        <v>33</v>
      </c>
      <c r="T447" t="s">
        <v>33</v>
      </c>
      <c r="U447" t="s">
        <v>212</v>
      </c>
      <c r="V447" t="s">
        <v>35</v>
      </c>
      <c r="W447">
        <v>1</v>
      </c>
      <c r="X447" s="5" t="e">
        <f>INDEX(name_mapping!B:B,MATCH(C447,name_mapping!A:A,0))</f>
        <v>#N/A</v>
      </c>
      <c r="Y447" s="5" t="str">
        <f t="shared" si="19"/>
        <v>SNCLRA_6_QF</v>
      </c>
      <c r="Z447" s="5" t="str">
        <f t="shared" si="18"/>
        <v>CAISO_Small_Hydro</v>
      </c>
      <c r="AA447" s="5">
        <f t="shared" si="20"/>
        <v>0</v>
      </c>
      <c r="AB447" s="5">
        <f>INDEX(relevant_resources!B:B,MATCH(Z447,relevant_resources!A:A,0))</f>
        <v>0</v>
      </c>
    </row>
    <row r="448" spans="1:28" x14ac:dyDescent="0.75">
      <c r="A448">
        <v>447</v>
      </c>
      <c r="B448" t="s">
        <v>1342</v>
      </c>
      <c r="C448" t="s">
        <v>1343</v>
      </c>
      <c r="E448" t="s">
        <v>1128</v>
      </c>
      <c r="F448" t="s">
        <v>27</v>
      </c>
      <c r="G448" t="s">
        <v>711</v>
      </c>
      <c r="H448" t="s">
        <v>285</v>
      </c>
      <c r="I448" t="s">
        <v>210</v>
      </c>
      <c r="J448" t="s">
        <v>211</v>
      </c>
      <c r="K448" t="s">
        <v>32</v>
      </c>
      <c r="L448" s="2">
        <v>32065</v>
      </c>
      <c r="M448" s="2">
        <v>73050</v>
      </c>
      <c r="N448">
        <v>1</v>
      </c>
      <c r="O448">
        <v>0.1</v>
      </c>
      <c r="P448" t="s">
        <v>334</v>
      </c>
      <c r="Q448" s="1">
        <v>0</v>
      </c>
      <c r="R448" t="s">
        <v>33</v>
      </c>
      <c r="S448" t="s">
        <v>33</v>
      </c>
      <c r="T448" t="s">
        <v>33</v>
      </c>
      <c r="U448" t="s">
        <v>212</v>
      </c>
      <c r="V448" t="s">
        <v>286</v>
      </c>
      <c r="W448">
        <v>1</v>
      </c>
      <c r="X448" s="5" t="e">
        <f>INDEX(name_mapping!B:B,MATCH(C448,name_mapping!A:A,0))</f>
        <v>#N/A</v>
      </c>
      <c r="Y448" s="5" t="str">
        <f t="shared" si="19"/>
        <v>San Bernardino MWD (Unit 3)</v>
      </c>
      <c r="Z448" s="5" t="str">
        <f t="shared" si="18"/>
        <v>CAISO_Small_Hydro</v>
      </c>
      <c r="AA448" s="5">
        <f t="shared" si="20"/>
        <v>0</v>
      </c>
      <c r="AB448" s="5">
        <f>INDEX(relevant_resources!B:B,MATCH(Z448,relevant_resources!A:A,0))</f>
        <v>0</v>
      </c>
    </row>
    <row r="449" spans="1:28" x14ac:dyDescent="0.75">
      <c r="A449">
        <v>448</v>
      </c>
      <c r="B449" t="s">
        <v>1344</v>
      </c>
      <c r="C449" t="s">
        <v>1345</v>
      </c>
      <c r="D449" t="s">
        <v>1346</v>
      </c>
      <c r="E449" t="s">
        <v>1128</v>
      </c>
      <c r="F449" t="s">
        <v>27</v>
      </c>
      <c r="G449" t="s">
        <v>1162</v>
      </c>
      <c r="H449" t="s">
        <v>1163</v>
      </c>
      <c r="I449" t="s">
        <v>210</v>
      </c>
      <c r="J449" t="s">
        <v>211</v>
      </c>
      <c r="K449" t="s">
        <v>32</v>
      </c>
      <c r="L449" s="2">
        <v>31766</v>
      </c>
      <c r="M449" s="2">
        <v>42766</v>
      </c>
      <c r="N449">
        <v>1</v>
      </c>
      <c r="O449">
        <v>0.4</v>
      </c>
      <c r="P449">
        <v>0.8</v>
      </c>
      <c r="Q449" s="1">
        <v>0.22</v>
      </c>
      <c r="R449" t="s">
        <v>33</v>
      </c>
      <c r="S449" t="s">
        <v>33</v>
      </c>
      <c r="T449" t="s">
        <v>33</v>
      </c>
      <c r="U449" t="s">
        <v>212</v>
      </c>
      <c r="V449" t="s">
        <v>35</v>
      </c>
      <c r="W449">
        <v>1</v>
      </c>
      <c r="X449" s="5" t="e">
        <f>INDEX(name_mapping!B:B,MATCH(C449,name_mapping!A:A,0))</f>
        <v>#N/A</v>
      </c>
      <c r="Y449" s="5" t="str">
        <f t="shared" si="19"/>
        <v>OLINDA_2_QF</v>
      </c>
      <c r="Z449" s="5" t="str">
        <f t="shared" si="18"/>
        <v>CAISO_Small_Hydro</v>
      </c>
      <c r="AA449" s="5">
        <f t="shared" si="20"/>
        <v>0.8</v>
      </c>
      <c r="AB449" s="5">
        <f>INDEX(relevant_resources!B:B,MATCH(Z449,relevant_resources!A:A,0))</f>
        <v>0</v>
      </c>
    </row>
    <row r="450" spans="1:28" x14ac:dyDescent="0.75">
      <c r="A450">
        <v>449</v>
      </c>
      <c r="B450" t="s">
        <v>1347</v>
      </c>
      <c r="C450" t="s">
        <v>1348</v>
      </c>
      <c r="E450" t="s">
        <v>1128</v>
      </c>
      <c r="F450" t="s">
        <v>27</v>
      </c>
      <c r="G450" t="s">
        <v>1162</v>
      </c>
      <c r="H450" t="s">
        <v>1163</v>
      </c>
      <c r="I450" t="s">
        <v>210</v>
      </c>
      <c r="J450" t="s">
        <v>211</v>
      </c>
      <c r="K450" t="s">
        <v>32</v>
      </c>
      <c r="L450" s="2">
        <v>32417</v>
      </c>
      <c r="M450" s="2">
        <v>73050</v>
      </c>
      <c r="N450">
        <v>1</v>
      </c>
      <c r="O450">
        <v>0.1</v>
      </c>
      <c r="P450" t="s">
        <v>334</v>
      </c>
      <c r="Q450" s="1">
        <v>0</v>
      </c>
      <c r="R450" t="s">
        <v>33</v>
      </c>
      <c r="S450" t="s">
        <v>33</v>
      </c>
      <c r="T450" t="s">
        <v>33</v>
      </c>
      <c r="U450" t="s">
        <v>212</v>
      </c>
      <c r="V450" t="s">
        <v>35</v>
      </c>
      <c r="W450">
        <v>1</v>
      </c>
      <c r="X450" s="5" t="e">
        <f>INDEX(name_mapping!B:B,MATCH(C450,name_mapping!A:A,0))</f>
        <v>#N/A</v>
      </c>
      <c r="Y450" s="5" t="str">
        <f t="shared" si="19"/>
        <v>Mesa Consolidated Water District</v>
      </c>
      <c r="Z450" s="5" t="str">
        <f t="shared" ref="Z450:Z513" si="21">T450&amp;"_"&amp;U450</f>
        <v>CAISO_Small_Hydro</v>
      </c>
      <c r="AA450" s="5">
        <f t="shared" si="20"/>
        <v>0</v>
      </c>
      <c r="AB450" s="5">
        <f>INDEX(relevant_resources!B:B,MATCH(Z450,relevant_resources!A:A,0))</f>
        <v>0</v>
      </c>
    </row>
    <row r="451" spans="1:28" x14ac:dyDescent="0.75">
      <c r="A451">
        <v>450</v>
      </c>
      <c r="B451" t="s">
        <v>1349</v>
      </c>
      <c r="C451" t="s">
        <v>1350</v>
      </c>
      <c r="E451" t="s">
        <v>1128</v>
      </c>
      <c r="F451" t="s">
        <v>27</v>
      </c>
      <c r="G451" t="s">
        <v>711</v>
      </c>
      <c r="H451" t="s">
        <v>285</v>
      </c>
      <c r="I451" t="s">
        <v>210</v>
      </c>
      <c r="J451" t="s">
        <v>211</v>
      </c>
      <c r="K451" t="s">
        <v>32</v>
      </c>
      <c r="L451" s="2">
        <v>33090</v>
      </c>
      <c r="M451" s="2">
        <v>44047</v>
      </c>
      <c r="N451">
        <v>0</v>
      </c>
      <c r="O451">
        <v>0.9</v>
      </c>
      <c r="P451">
        <v>0.3</v>
      </c>
      <c r="Q451" s="1">
        <v>0.04</v>
      </c>
      <c r="R451" t="s">
        <v>33</v>
      </c>
      <c r="S451" t="s">
        <v>33</v>
      </c>
      <c r="T451" t="s">
        <v>33</v>
      </c>
      <c r="U451" t="s">
        <v>212</v>
      </c>
      <c r="V451" t="s">
        <v>286</v>
      </c>
      <c r="W451">
        <v>1</v>
      </c>
      <c r="X451" s="5" t="e">
        <f>INDEX(name_mapping!B:B,MATCH(C451,name_mapping!A:A,0))</f>
        <v>#N/A</v>
      </c>
      <c r="Y451" s="5" t="str">
        <f t="shared" ref="Y451:Y514" si="22">IF(NOT(ISBLANK(D451)),D451,
IF(NOT(ISNA(X451)),X451,C451))</f>
        <v>Monte Vista Water District</v>
      </c>
      <c r="Z451" s="5" t="str">
        <f t="shared" si="21"/>
        <v>CAISO_Small_Hydro</v>
      </c>
      <c r="AA451" s="5">
        <f t="shared" ref="AA451:AA514" si="23">IF(P451="                      -  ",0,P451)</f>
        <v>0.3</v>
      </c>
      <c r="AB451" s="5">
        <f>INDEX(relevant_resources!B:B,MATCH(Z451,relevant_resources!A:A,0))</f>
        <v>0</v>
      </c>
    </row>
    <row r="452" spans="1:28" x14ac:dyDescent="0.75">
      <c r="A452">
        <v>451</v>
      </c>
      <c r="B452" t="s">
        <v>1351</v>
      </c>
      <c r="C452" t="s">
        <v>1352</v>
      </c>
      <c r="D452" t="s">
        <v>1318</v>
      </c>
      <c r="E452" t="s">
        <v>1128</v>
      </c>
      <c r="F452" t="s">
        <v>27</v>
      </c>
      <c r="G452" t="s">
        <v>711</v>
      </c>
      <c r="H452" t="s">
        <v>285</v>
      </c>
      <c r="I452" t="s">
        <v>210</v>
      </c>
      <c r="J452" t="s">
        <v>211</v>
      </c>
      <c r="K452" t="s">
        <v>32</v>
      </c>
      <c r="L452" s="2">
        <v>34572</v>
      </c>
      <c r="M452" s="2">
        <v>45529</v>
      </c>
      <c r="N452">
        <v>1</v>
      </c>
      <c r="O452">
        <v>0.2</v>
      </c>
      <c r="P452">
        <v>0.1</v>
      </c>
      <c r="Q452" s="1">
        <v>0.03</v>
      </c>
      <c r="R452" t="s">
        <v>33</v>
      </c>
      <c r="S452" t="s">
        <v>33</v>
      </c>
      <c r="T452" t="s">
        <v>33</v>
      </c>
      <c r="U452" t="s">
        <v>212</v>
      </c>
      <c r="V452" t="s">
        <v>286</v>
      </c>
      <c r="W452">
        <v>1</v>
      </c>
      <c r="X452" s="5" t="e">
        <f>INDEX(name_mapping!B:B,MATCH(C452,name_mapping!A:A,0))</f>
        <v>#N/A</v>
      </c>
      <c r="Y452" s="5" t="str">
        <f t="shared" si="22"/>
        <v>PADUA_6_QF</v>
      </c>
      <c r="Z452" s="5" t="str">
        <f t="shared" si="21"/>
        <v>CAISO_Small_Hydro</v>
      </c>
      <c r="AA452" s="5">
        <f t="shared" si="23"/>
        <v>0.1</v>
      </c>
      <c r="AB452" s="5">
        <f>INDEX(relevant_resources!B:B,MATCH(Z452,relevant_resources!A:A,0))</f>
        <v>0</v>
      </c>
    </row>
    <row r="453" spans="1:28" x14ac:dyDescent="0.75">
      <c r="A453">
        <v>452</v>
      </c>
      <c r="B453" t="s">
        <v>1353</v>
      </c>
      <c r="C453" t="s">
        <v>1354</v>
      </c>
      <c r="D453" t="s">
        <v>1341</v>
      </c>
      <c r="E453" t="s">
        <v>1128</v>
      </c>
      <c r="F453" t="s">
        <v>27</v>
      </c>
      <c r="G453" t="s">
        <v>1150</v>
      </c>
      <c r="H453" t="s">
        <v>705</v>
      </c>
      <c r="I453" t="s">
        <v>210</v>
      </c>
      <c r="J453" t="s">
        <v>211</v>
      </c>
      <c r="K453" t="s">
        <v>32</v>
      </c>
      <c r="L453" s="2">
        <v>34410</v>
      </c>
      <c r="M453" s="2">
        <v>45367</v>
      </c>
      <c r="N453">
        <v>1</v>
      </c>
      <c r="O453">
        <v>1</v>
      </c>
      <c r="P453">
        <v>1.1000000000000001</v>
      </c>
      <c r="Q453" s="1">
        <v>0.13</v>
      </c>
      <c r="R453" t="s">
        <v>33</v>
      </c>
      <c r="S453" t="s">
        <v>33</v>
      </c>
      <c r="T453" t="s">
        <v>33</v>
      </c>
      <c r="U453" t="s">
        <v>212</v>
      </c>
      <c r="V453" t="s">
        <v>35</v>
      </c>
      <c r="W453">
        <v>1</v>
      </c>
      <c r="X453" s="5" t="e">
        <f>INDEX(name_mapping!B:B,MATCH(C453,name_mapping!A:A,0))</f>
        <v>#N/A</v>
      </c>
      <c r="Y453" s="5" t="str">
        <f t="shared" si="22"/>
        <v>SNCLRA_6_QF</v>
      </c>
      <c r="Z453" s="5" t="str">
        <f t="shared" si="21"/>
        <v>CAISO_Small_Hydro</v>
      </c>
      <c r="AA453" s="5">
        <f t="shared" si="23"/>
        <v>1.1000000000000001</v>
      </c>
      <c r="AB453" s="5">
        <f>INDEX(relevant_resources!B:B,MATCH(Z453,relevant_resources!A:A,0))</f>
        <v>0</v>
      </c>
    </row>
    <row r="454" spans="1:28" x14ac:dyDescent="0.75">
      <c r="A454">
        <v>453</v>
      </c>
      <c r="B454" t="s">
        <v>1355</v>
      </c>
      <c r="C454" t="s">
        <v>1356</v>
      </c>
      <c r="E454" t="s">
        <v>1128</v>
      </c>
      <c r="F454" t="s">
        <v>27</v>
      </c>
      <c r="G454" t="s">
        <v>1196</v>
      </c>
      <c r="H454" t="s">
        <v>1205</v>
      </c>
      <c r="I454" t="s">
        <v>210</v>
      </c>
      <c r="J454" t="s">
        <v>211</v>
      </c>
      <c r="K454" t="s">
        <v>32</v>
      </c>
      <c r="L454" s="2">
        <v>41388</v>
      </c>
      <c r="M454" s="2">
        <v>48694</v>
      </c>
      <c r="N454">
        <v>1</v>
      </c>
      <c r="O454">
        <v>0.3</v>
      </c>
      <c r="P454">
        <v>1.6</v>
      </c>
      <c r="Q454" s="1">
        <v>0.71</v>
      </c>
      <c r="R454" t="s">
        <v>33</v>
      </c>
      <c r="S454" t="s">
        <v>33</v>
      </c>
      <c r="T454" t="s">
        <v>33</v>
      </c>
      <c r="U454" t="s">
        <v>212</v>
      </c>
      <c r="V454" t="s">
        <v>286</v>
      </c>
      <c r="W454">
        <v>1</v>
      </c>
      <c r="X454" s="5" t="e">
        <f>INDEX(name_mapping!B:B,MATCH(C454,name_mapping!A:A,0))</f>
        <v>#N/A</v>
      </c>
      <c r="Y454" s="5" t="str">
        <f t="shared" si="22"/>
        <v>Bishop Tungsten Development, LLC</v>
      </c>
      <c r="Z454" s="5" t="str">
        <f t="shared" si="21"/>
        <v>CAISO_Small_Hydro</v>
      </c>
      <c r="AA454" s="5">
        <f t="shared" si="23"/>
        <v>1.6</v>
      </c>
      <c r="AB454" s="5">
        <f>INDEX(relevant_resources!B:B,MATCH(Z454,relevant_resources!A:A,0))</f>
        <v>0</v>
      </c>
    </row>
    <row r="455" spans="1:28" x14ac:dyDescent="0.75">
      <c r="A455">
        <v>454</v>
      </c>
      <c r="B455" t="s">
        <v>1357</v>
      </c>
      <c r="C455" t="s">
        <v>1358</v>
      </c>
      <c r="E455" t="s">
        <v>1128</v>
      </c>
      <c r="F455" t="s">
        <v>27</v>
      </c>
      <c r="G455" t="s">
        <v>88</v>
      </c>
      <c r="H455" t="s">
        <v>1132</v>
      </c>
      <c r="I455" t="s">
        <v>210</v>
      </c>
      <c r="J455" t="s">
        <v>211</v>
      </c>
      <c r="K455" t="s">
        <v>620</v>
      </c>
      <c r="L455" s="2">
        <v>42349</v>
      </c>
      <c r="M455" s="2">
        <v>49653</v>
      </c>
      <c r="N455">
        <v>1</v>
      </c>
      <c r="O455">
        <v>0.3</v>
      </c>
      <c r="P455">
        <v>1.9</v>
      </c>
      <c r="Q455" s="1">
        <v>0.67</v>
      </c>
      <c r="R455" t="s">
        <v>33</v>
      </c>
      <c r="S455" t="s">
        <v>33</v>
      </c>
      <c r="T455" t="s">
        <v>33</v>
      </c>
      <c r="U455" t="s">
        <v>212</v>
      </c>
      <c r="V455" t="s">
        <v>35</v>
      </c>
      <c r="W455">
        <v>0.84</v>
      </c>
      <c r="X455" s="5" t="e">
        <f>INDEX(name_mapping!B:B,MATCH(C455,name_mapping!A:A,0))</f>
        <v>#N/A</v>
      </c>
      <c r="Y455" s="5" t="str">
        <f t="shared" si="22"/>
        <v>California Water Service Company (PV Station 37)</v>
      </c>
      <c r="Z455" s="5" t="str">
        <f t="shared" si="21"/>
        <v>CAISO_Small_Hydro</v>
      </c>
      <c r="AA455" s="5">
        <f t="shared" si="23"/>
        <v>1.9</v>
      </c>
      <c r="AB455" s="5">
        <f>INDEX(relevant_resources!B:B,MATCH(Z455,relevant_resources!A:A,0))</f>
        <v>0</v>
      </c>
    </row>
    <row r="456" spans="1:28" x14ac:dyDescent="0.75">
      <c r="A456">
        <v>455</v>
      </c>
      <c r="B456" t="s">
        <v>1359</v>
      </c>
      <c r="C456" t="s">
        <v>1360</v>
      </c>
      <c r="E456" t="s">
        <v>1128</v>
      </c>
      <c r="F456" t="s">
        <v>27</v>
      </c>
      <c r="G456" t="s">
        <v>77</v>
      </c>
      <c r="H456" t="s">
        <v>1205</v>
      </c>
      <c r="I456" t="s">
        <v>210</v>
      </c>
      <c r="J456" t="s">
        <v>211</v>
      </c>
      <c r="K456" t="s">
        <v>32</v>
      </c>
      <c r="L456" s="2">
        <v>41816</v>
      </c>
      <c r="M456" s="2">
        <v>49120</v>
      </c>
      <c r="N456">
        <v>1</v>
      </c>
      <c r="O456">
        <v>0.9</v>
      </c>
      <c r="P456">
        <v>3.2</v>
      </c>
      <c r="Q456" s="1">
        <v>0.42</v>
      </c>
      <c r="R456" t="s">
        <v>33</v>
      </c>
      <c r="S456" t="s">
        <v>33</v>
      </c>
      <c r="T456" t="s">
        <v>33</v>
      </c>
      <c r="U456" t="s">
        <v>212</v>
      </c>
      <c r="V456" t="s">
        <v>286</v>
      </c>
      <c r="W456">
        <v>1</v>
      </c>
      <c r="X456" s="5" t="e">
        <f>INDEX(name_mapping!B:B,MATCH(C456,name_mapping!A:A,0))</f>
        <v>#N/A</v>
      </c>
      <c r="Y456" s="5" t="str">
        <f t="shared" si="22"/>
        <v>Isabella Fishflow Hydroelectric Project LLC</v>
      </c>
      <c r="Z456" s="5" t="str">
        <f t="shared" si="21"/>
        <v>CAISO_Small_Hydro</v>
      </c>
      <c r="AA456" s="5">
        <f t="shared" si="23"/>
        <v>3.2</v>
      </c>
      <c r="AB456" s="5">
        <f>INDEX(relevant_resources!B:B,MATCH(Z456,relevant_resources!A:A,0))</f>
        <v>0</v>
      </c>
    </row>
    <row r="457" spans="1:28" x14ac:dyDescent="0.75">
      <c r="A457">
        <v>456</v>
      </c>
      <c r="B457" t="s">
        <v>1361</v>
      </c>
      <c r="C457" t="s">
        <v>1362</v>
      </c>
      <c r="E457" t="s">
        <v>1128</v>
      </c>
      <c r="F457" t="s">
        <v>27</v>
      </c>
      <c r="G457" t="s">
        <v>711</v>
      </c>
      <c r="H457" t="s">
        <v>285</v>
      </c>
      <c r="I457" t="s">
        <v>210</v>
      </c>
      <c r="J457" t="s">
        <v>211</v>
      </c>
      <c r="K457" t="s">
        <v>32</v>
      </c>
      <c r="L457" s="2">
        <v>41840</v>
      </c>
      <c r="M457" s="2">
        <v>48214</v>
      </c>
      <c r="N457">
        <v>1</v>
      </c>
      <c r="O457">
        <v>0.9</v>
      </c>
      <c r="P457">
        <v>1.4</v>
      </c>
      <c r="Q457" s="1">
        <v>0.18</v>
      </c>
      <c r="R457" t="s">
        <v>33</v>
      </c>
      <c r="S457" t="s">
        <v>33</v>
      </c>
      <c r="T457" t="s">
        <v>33</v>
      </c>
      <c r="U457" t="s">
        <v>212</v>
      </c>
      <c r="V457" t="s">
        <v>286</v>
      </c>
      <c r="W457">
        <v>1</v>
      </c>
      <c r="X457" s="5" t="e">
        <f>INDEX(name_mapping!B:B,MATCH(C457,name_mapping!A:A,0))</f>
        <v>#N/A</v>
      </c>
      <c r="Y457" s="5" t="str">
        <f t="shared" si="22"/>
        <v>Monte Vista Water District (f/k/a 4147)</v>
      </c>
      <c r="Z457" s="5" t="str">
        <f t="shared" si="21"/>
        <v>CAISO_Small_Hydro</v>
      </c>
      <c r="AA457" s="5">
        <f t="shared" si="23"/>
        <v>1.4</v>
      </c>
      <c r="AB457" s="5">
        <f>INDEX(relevant_resources!B:B,MATCH(Z457,relevant_resources!A:A,0))</f>
        <v>0</v>
      </c>
    </row>
    <row r="458" spans="1:28" x14ac:dyDescent="0.75">
      <c r="A458">
        <v>457</v>
      </c>
      <c r="B458" t="s">
        <v>1363</v>
      </c>
      <c r="C458" t="s">
        <v>1364</v>
      </c>
      <c r="D458" t="s">
        <v>1127</v>
      </c>
      <c r="E458" t="s">
        <v>1128</v>
      </c>
      <c r="F458" t="s">
        <v>27</v>
      </c>
      <c r="G458" t="s">
        <v>359</v>
      </c>
      <c r="H458" t="s">
        <v>78</v>
      </c>
      <c r="I458" t="s">
        <v>210</v>
      </c>
      <c r="J458" t="s">
        <v>211</v>
      </c>
      <c r="K458" t="s">
        <v>32</v>
      </c>
      <c r="L458" s="2">
        <v>41122</v>
      </c>
      <c r="M458" s="2">
        <v>44774</v>
      </c>
      <c r="N458">
        <v>1</v>
      </c>
      <c r="O458">
        <v>1.4</v>
      </c>
      <c r="P458">
        <v>0.8</v>
      </c>
      <c r="Q458" s="1">
        <v>0.06</v>
      </c>
      <c r="R458" t="s">
        <v>33</v>
      </c>
      <c r="S458" t="s">
        <v>33</v>
      </c>
      <c r="T458" t="s">
        <v>33</v>
      </c>
      <c r="U458" t="s">
        <v>212</v>
      </c>
      <c r="V458" t="s">
        <v>78</v>
      </c>
      <c r="W458">
        <v>1</v>
      </c>
      <c r="X458" s="5" t="e">
        <f>INDEX(name_mapping!B:B,MATCH(C458,name_mapping!A:A,0))</f>
        <v>#N/A</v>
      </c>
      <c r="Y458" s="5" t="str">
        <f t="shared" si="22"/>
        <v>SPRGVL_2_QF</v>
      </c>
      <c r="Z458" s="5" t="str">
        <f t="shared" si="21"/>
        <v>CAISO_Small_Hydro</v>
      </c>
      <c r="AA458" s="5">
        <f t="shared" si="23"/>
        <v>0.8</v>
      </c>
      <c r="AB458" s="5">
        <f>INDEX(relevant_resources!B:B,MATCH(Z458,relevant_resources!A:A,0))</f>
        <v>0</v>
      </c>
    </row>
    <row r="459" spans="1:28" x14ac:dyDescent="0.75">
      <c r="A459">
        <v>458</v>
      </c>
      <c r="B459" t="s">
        <v>1365</v>
      </c>
      <c r="C459" t="s">
        <v>1366</v>
      </c>
      <c r="E459" t="s">
        <v>1128</v>
      </c>
      <c r="F459" t="s">
        <v>27</v>
      </c>
      <c r="G459" t="s">
        <v>1196</v>
      </c>
      <c r="H459" t="s">
        <v>1205</v>
      </c>
      <c r="I459" t="s">
        <v>210</v>
      </c>
      <c r="J459" t="s">
        <v>211</v>
      </c>
      <c r="K459" t="s">
        <v>32</v>
      </c>
      <c r="L459" s="2">
        <v>41122</v>
      </c>
      <c r="M459" s="2">
        <v>48457</v>
      </c>
      <c r="N459">
        <v>1</v>
      </c>
      <c r="O459">
        <v>0.3</v>
      </c>
      <c r="P459">
        <v>0.9</v>
      </c>
      <c r="Q459" s="1">
        <v>0.33</v>
      </c>
      <c r="R459" t="s">
        <v>33</v>
      </c>
      <c r="S459" t="s">
        <v>33</v>
      </c>
      <c r="T459" t="s">
        <v>33</v>
      </c>
      <c r="U459" t="s">
        <v>212</v>
      </c>
      <c r="V459" t="s">
        <v>286</v>
      </c>
      <c r="W459">
        <v>1</v>
      </c>
      <c r="X459" s="5" t="e">
        <f>INDEX(name_mapping!B:B,MATCH(C459,name_mapping!A:A,0))</f>
        <v>#N/A</v>
      </c>
      <c r="Y459" s="5" t="str">
        <f t="shared" si="22"/>
        <v>White Mountain Ranch LLC (f/k/a 4006)</v>
      </c>
      <c r="Z459" s="5" t="str">
        <f t="shared" si="21"/>
        <v>CAISO_Small_Hydro</v>
      </c>
      <c r="AA459" s="5">
        <f t="shared" si="23"/>
        <v>0.9</v>
      </c>
      <c r="AB459" s="5">
        <f>INDEX(relevant_resources!B:B,MATCH(Z459,relevant_resources!A:A,0))</f>
        <v>0</v>
      </c>
    </row>
    <row r="460" spans="1:28" x14ac:dyDescent="0.75">
      <c r="A460">
        <v>459</v>
      </c>
      <c r="B460" t="s">
        <v>1367</v>
      </c>
      <c r="C460" t="s">
        <v>1368</v>
      </c>
      <c r="D460" t="s">
        <v>1369</v>
      </c>
      <c r="E460" t="s">
        <v>1128</v>
      </c>
      <c r="F460" t="s">
        <v>27</v>
      </c>
      <c r="G460" t="s">
        <v>1150</v>
      </c>
      <c r="H460" t="s">
        <v>705</v>
      </c>
      <c r="I460" t="s">
        <v>210</v>
      </c>
      <c r="J460" t="s">
        <v>211</v>
      </c>
      <c r="K460" t="s">
        <v>32</v>
      </c>
      <c r="L460" s="2">
        <v>41183</v>
      </c>
      <c r="M460" s="2">
        <v>48488</v>
      </c>
      <c r="N460">
        <v>1</v>
      </c>
      <c r="O460">
        <v>0.7</v>
      </c>
      <c r="P460">
        <v>0.4</v>
      </c>
      <c r="Q460" s="1">
        <v>7.0000000000000007E-2</v>
      </c>
      <c r="R460" t="s">
        <v>33</v>
      </c>
      <c r="S460" t="s">
        <v>33</v>
      </c>
      <c r="T460" t="s">
        <v>33</v>
      </c>
      <c r="U460" t="s">
        <v>212</v>
      </c>
      <c r="V460" t="s">
        <v>35</v>
      </c>
      <c r="W460">
        <v>1</v>
      </c>
      <c r="X460" s="5" t="e">
        <f>INDEX(name_mapping!B:B,MATCH(C460,name_mapping!A:A,0))</f>
        <v>#N/A</v>
      </c>
      <c r="Y460" s="5" t="str">
        <f t="shared" si="22"/>
        <v>MOORPK_6_QF</v>
      </c>
      <c r="Z460" s="5" t="str">
        <f t="shared" si="21"/>
        <v>CAISO_Small_Hydro</v>
      </c>
      <c r="AA460" s="5">
        <f t="shared" si="23"/>
        <v>0.4</v>
      </c>
      <c r="AB460" s="5">
        <f>INDEX(relevant_resources!B:B,MATCH(Z460,relevant_resources!A:A,0))</f>
        <v>0</v>
      </c>
    </row>
    <row r="461" spans="1:28" x14ac:dyDescent="0.75">
      <c r="A461">
        <v>460</v>
      </c>
      <c r="B461" t="s">
        <v>1370</v>
      </c>
      <c r="C461" t="s">
        <v>1371</v>
      </c>
      <c r="E461" t="s">
        <v>1128</v>
      </c>
      <c r="F461" t="s">
        <v>27</v>
      </c>
      <c r="G461" t="s">
        <v>73</v>
      </c>
      <c r="H461" t="s">
        <v>73</v>
      </c>
      <c r="I461" t="s">
        <v>210</v>
      </c>
      <c r="J461" t="s">
        <v>211</v>
      </c>
      <c r="K461" t="s">
        <v>32</v>
      </c>
      <c r="L461" s="2">
        <v>42047</v>
      </c>
      <c r="M461" s="2">
        <v>48976</v>
      </c>
      <c r="N461">
        <v>1</v>
      </c>
      <c r="O461">
        <v>0.8</v>
      </c>
      <c r="P461">
        <v>1.9</v>
      </c>
      <c r="Q461" s="1">
        <v>0.28000000000000003</v>
      </c>
      <c r="R461" t="s">
        <v>33</v>
      </c>
      <c r="S461" t="s">
        <v>33</v>
      </c>
      <c r="T461" t="s">
        <v>33</v>
      </c>
      <c r="U461" t="s">
        <v>212</v>
      </c>
      <c r="V461" t="s">
        <v>62</v>
      </c>
      <c r="W461">
        <v>1</v>
      </c>
      <c r="X461" s="5" t="e">
        <f>INDEX(name_mapping!B:B,MATCH(C461,name_mapping!A:A,0))</f>
        <v>#N/A</v>
      </c>
      <c r="Y461" s="5" t="str">
        <f t="shared" si="22"/>
        <v>Gibralter Conduit Hydroelectric Plant (f/k/a 4012)</v>
      </c>
      <c r="Z461" s="5" t="str">
        <f t="shared" si="21"/>
        <v>CAISO_Small_Hydro</v>
      </c>
      <c r="AA461" s="5">
        <f t="shared" si="23"/>
        <v>1.9</v>
      </c>
      <c r="AB461" s="5">
        <f>INDEX(relevant_resources!B:B,MATCH(Z461,relevant_resources!A:A,0))</f>
        <v>0</v>
      </c>
    </row>
    <row r="462" spans="1:28" x14ac:dyDescent="0.75">
      <c r="A462">
        <v>461</v>
      </c>
      <c r="B462" t="s">
        <v>1372</v>
      </c>
      <c r="C462" t="s">
        <v>1373</v>
      </c>
      <c r="E462" t="s">
        <v>1128</v>
      </c>
      <c r="F462" t="s">
        <v>27</v>
      </c>
      <c r="G462" t="s">
        <v>73</v>
      </c>
      <c r="H462" t="s">
        <v>73</v>
      </c>
      <c r="I462" t="s">
        <v>210</v>
      </c>
      <c r="J462" t="s">
        <v>211</v>
      </c>
      <c r="K462" t="s">
        <v>32</v>
      </c>
      <c r="L462" s="2">
        <v>42053</v>
      </c>
      <c r="M462" s="2">
        <v>49369</v>
      </c>
      <c r="N462">
        <v>1</v>
      </c>
      <c r="O462">
        <v>0.3</v>
      </c>
      <c r="P462">
        <v>1.2</v>
      </c>
      <c r="Q462" s="1">
        <v>0.55000000000000004</v>
      </c>
      <c r="R462" t="s">
        <v>33</v>
      </c>
      <c r="S462" t="s">
        <v>33</v>
      </c>
      <c r="T462" t="s">
        <v>33</v>
      </c>
      <c r="U462" t="s">
        <v>212</v>
      </c>
      <c r="V462" t="s">
        <v>62</v>
      </c>
      <c r="W462">
        <v>1</v>
      </c>
      <c r="X462" s="5" t="e">
        <f>INDEX(name_mapping!B:B,MATCH(C462,name_mapping!A:A,0))</f>
        <v>#N/A</v>
      </c>
      <c r="Y462" s="5" t="str">
        <f t="shared" si="22"/>
        <v>Goleta Water District (Van Horne) (f/k/a 4055)</v>
      </c>
      <c r="Z462" s="5" t="str">
        <f t="shared" si="21"/>
        <v>CAISO_Small_Hydro</v>
      </c>
      <c r="AA462" s="5">
        <f t="shared" si="23"/>
        <v>1.2</v>
      </c>
      <c r="AB462" s="5">
        <f>INDEX(relevant_resources!B:B,MATCH(Z462,relevant_resources!A:A,0))</f>
        <v>0</v>
      </c>
    </row>
    <row r="463" spans="1:28" x14ac:dyDescent="0.75">
      <c r="A463">
        <v>462</v>
      </c>
      <c r="B463" t="s">
        <v>1374</v>
      </c>
      <c r="C463" t="s">
        <v>1375</v>
      </c>
      <c r="D463" t="s">
        <v>1301</v>
      </c>
      <c r="E463" t="s">
        <v>1128</v>
      </c>
      <c r="F463" t="s">
        <v>27</v>
      </c>
      <c r="G463" t="s">
        <v>845</v>
      </c>
      <c r="H463" t="s">
        <v>1167</v>
      </c>
      <c r="I463" t="s">
        <v>210</v>
      </c>
      <c r="J463" t="s">
        <v>211</v>
      </c>
      <c r="K463" t="s">
        <v>32</v>
      </c>
      <c r="L463" s="2">
        <v>42549</v>
      </c>
      <c r="M463" s="2">
        <v>49856</v>
      </c>
      <c r="N463">
        <v>1</v>
      </c>
      <c r="O463">
        <v>1</v>
      </c>
      <c r="P463">
        <v>7.4</v>
      </c>
      <c r="Q463" s="1">
        <v>0.84</v>
      </c>
      <c r="R463" t="s">
        <v>33</v>
      </c>
      <c r="S463" t="s">
        <v>33</v>
      </c>
      <c r="T463" t="s">
        <v>33</v>
      </c>
      <c r="U463" t="s">
        <v>212</v>
      </c>
      <c r="V463" t="s">
        <v>847</v>
      </c>
      <c r="W463">
        <v>1</v>
      </c>
      <c r="X463" s="5" t="e">
        <f>INDEX(name_mapping!B:B,MATCH(C463,name_mapping!A:A,0))</f>
        <v>#N/A</v>
      </c>
      <c r="Y463" s="5" t="str">
        <f t="shared" si="22"/>
        <v>GARNET_2_HYDRO</v>
      </c>
      <c r="Z463" s="5" t="str">
        <f t="shared" si="21"/>
        <v>CAISO_Small_Hydro</v>
      </c>
      <c r="AA463" s="5">
        <f t="shared" si="23"/>
        <v>7.4</v>
      </c>
      <c r="AB463" s="5">
        <f>INDEX(relevant_resources!B:B,MATCH(Z463,relevant_resources!A:A,0))</f>
        <v>0</v>
      </c>
    </row>
    <row r="464" spans="1:28" x14ac:dyDescent="0.75">
      <c r="A464">
        <v>463</v>
      </c>
      <c r="B464" t="s">
        <v>1376</v>
      </c>
      <c r="C464" t="s">
        <v>1377</v>
      </c>
      <c r="E464" t="s">
        <v>1128</v>
      </c>
      <c r="F464" t="s">
        <v>27</v>
      </c>
      <c r="G464" t="s">
        <v>1150</v>
      </c>
      <c r="H464" t="s">
        <v>705</v>
      </c>
      <c r="I464" t="s">
        <v>210</v>
      </c>
      <c r="J464" t="s">
        <v>211</v>
      </c>
      <c r="K464" t="s">
        <v>32</v>
      </c>
      <c r="L464" s="2">
        <v>42468</v>
      </c>
      <c r="M464" s="2">
        <v>49739</v>
      </c>
      <c r="N464">
        <v>1</v>
      </c>
      <c r="O464">
        <v>1</v>
      </c>
      <c r="P464">
        <v>2.2999999999999998</v>
      </c>
      <c r="Q464" s="1">
        <v>0.26</v>
      </c>
      <c r="R464" t="s">
        <v>33</v>
      </c>
      <c r="S464" t="s">
        <v>33</v>
      </c>
      <c r="T464" t="s">
        <v>33</v>
      </c>
      <c r="U464" t="s">
        <v>212</v>
      </c>
      <c r="V464" t="s">
        <v>35</v>
      </c>
      <c r="W464">
        <v>1</v>
      </c>
      <c r="X464" s="5" t="e">
        <f>INDEX(name_mapping!B:B,MATCH(C464,name_mapping!A:A,0))</f>
        <v>#N/A</v>
      </c>
      <c r="Y464" s="5" t="str">
        <f t="shared" si="22"/>
        <v>Calleguas MWD (Springville Hydro) (f/k/a 4152)</v>
      </c>
      <c r="Z464" s="5" t="str">
        <f t="shared" si="21"/>
        <v>CAISO_Small_Hydro</v>
      </c>
      <c r="AA464" s="5">
        <f t="shared" si="23"/>
        <v>2.2999999999999998</v>
      </c>
      <c r="AB464" s="5">
        <f>INDEX(relevant_resources!B:B,MATCH(Z464,relevant_resources!A:A,0))</f>
        <v>0</v>
      </c>
    </row>
    <row r="465" spans="1:28" x14ac:dyDescent="0.75">
      <c r="A465">
        <v>464</v>
      </c>
      <c r="B465" t="s">
        <v>1378</v>
      </c>
      <c r="C465" t="s">
        <v>1379</v>
      </c>
      <c r="E465" t="s">
        <v>1128</v>
      </c>
      <c r="F465" t="s">
        <v>27</v>
      </c>
      <c r="G465" t="s">
        <v>88</v>
      </c>
      <c r="H465" t="s">
        <v>1132</v>
      </c>
      <c r="I465" t="s">
        <v>210</v>
      </c>
      <c r="J465" t="s">
        <v>211</v>
      </c>
      <c r="K465" t="s">
        <v>32</v>
      </c>
      <c r="L465" s="2">
        <v>41913</v>
      </c>
      <c r="M465" s="2">
        <v>49218</v>
      </c>
      <c r="N465">
        <v>1</v>
      </c>
      <c r="O465">
        <v>1.3</v>
      </c>
      <c r="P465">
        <v>6</v>
      </c>
      <c r="Q465" s="1">
        <v>0.55000000000000004</v>
      </c>
      <c r="R465" t="s">
        <v>33</v>
      </c>
      <c r="S465" t="s">
        <v>33</v>
      </c>
      <c r="T465" t="s">
        <v>33</v>
      </c>
      <c r="U465" t="s">
        <v>212</v>
      </c>
      <c r="V465" t="s">
        <v>35</v>
      </c>
      <c r="W465">
        <v>1</v>
      </c>
      <c r="X465" s="5" t="e">
        <f>INDEX(name_mapping!B:B,MATCH(C465,name_mapping!A:A,0))</f>
        <v>#N/A</v>
      </c>
      <c r="Y465" s="5" t="str">
        <f t="shared" si="22"/>
        <v>Calleguas MWD (East Portal Hydroelectric Generating Station, f/k/a 4022)</v>
      </c>
      <c r="Z465" s="5" t="str">
        <f t="shared" si="21"/>
        <v>CAISO_Small_Hydro</v>
      </c>
      <c r="AA465" s="5">
        <f t="shared" si="23"/>
        <v>6</v>
      </c>
      <c r="AB465" s="5">
        <f>INDEX(relevant_resources!B:B,MATCH(Z465,relevant_resources!A:A,0))</f>
        <v>0</v>
      </c>
    </row>
    <row r="466" spans="1:28" x14ac:dyDescent="0.75">
      <c r="A466">
        <v>465</v>
      </c>
      <c r="B466" t="s">
        <v>1380</v>
      </c>
      <c r="C466" t="s">
        <v>1381</v>
      </c>
      <c r="D466" t="s">
        <v>1382</v>
      </c>
      <c r="E466" t="s">
        <v>1128</v>
      </c>
      <c r="F466" t="s">
        <v>27</v>
      </c>
      <c r="G466" t="s">
        <v>711</v>
      </c>
      <c r="H466" t="s">
        <v>285</v>
      </c>
      <c r="I466" t="s">
        <v>614</v>
      </c>
      <c r="J466" t="s">
        <v>1383</v>
      </c>
      <c r="K466" t="s">
        <v>32</v>
      </c>
      <c r="L466" s="2">
        <v>40080</v>
      </c>
      <c r="M466" s="2">
        <v>40079</v>
      </c>
      <c r="N466">
        <v>1</v>
      </c>
      <c r="O466" t="s">
        <v>163</v>
      </c>
      <c r="P466">
        <v>0.1</v>
      </c>
      <c r="Q466" s="1">
        <v>0</v>
      </c>
      <c r="R466" t="s">
        <v>33</v>
      </c>
      <c r="S466" t="s">
        <v>33</v>
      </c>
      <c r="T466" t="s">
        <v>33</v>
      </c>
      <c r="U466" t="s">
        <v>616</v>
      </c>
      <c r="V466" t="s">
        <v>286</v>
      </c>
      <c r="W466">
        <v>1</v>
      </c>
      <c r="X466" s="5" t="e">
        <f>INDEX(name_mapping!B:B,MATCH(C466,name_mapping!A:A,0))</f>
        <v>#N/A</v>
      </c>
      <c r="Y466" s="5" t="str">
        <f t="shared" si="22"/>
        <v>CHINO_2_SOLAR</v>
      </c>
      <c r="Z466" s="5" t="str">
        <f t="shared" si="21"/>
        <v>CAISO_Solar</v>
      </c>
      <c r="AA466" s="5">
        <f t="shared" si="23"/>
        <v>0.1</v>
      </c>
      <c r="AB466" s="5">
        <f>INDEX(relevant_resources!B:B,MATCH(Z466,relevant_resources!A:A,0))</f>
        <v>1</v>
      </c>
    </row>
    <row r="467" spans="1:28" x14ac:dyDescent="0.75">
      <c r="A467">
        <v>466</v>
      </c>
      <c r="B467" t="s">
        <v>1384</v>
      </c>
      <c r="C467" t="s">
        <v>1385</v>
      </c>
      <c r="D467" t="s">
        <v>1386</v>
      </c>
      <c r="E467" t="s">
        <v>1128</v>
      </c>
      <c r="F467" t="s">
        <v>27</v>
      </c>
      <c r="G467" t="s">
        <v>711</v>
      </c>
      <c r="H467" t="s">
        <v>285</v>
      </c>
      <c r="I467" t="s">
        <v>614</v>
      </c>
      <c r="J467" t="s">
        <v>1383</v>
      </c>
      <c r="K467" t="s">
        <v>32</v>
      </c>
      <c r="L467" s="2">
        <v>40378</v>
      </c>
      <c r="M467" s="2">
        <v>40377</v>
      </c>
      <c r="N467">
        <v>1</v>
      </c>
      <c r="O467" t="s">
        <v>163</v>
      </c>
      <c r="P467">
        <v>0.1</v>
      </c>
      <c r="Q467" s="1">
        <v>0</v>
      </c>
      <c r="R467" t="s">
        <v>33</v>
      </c>
      <c r="S467" t="s">
        <v>33</v>
      </c>
      <c r="T467" t="s">
        <v>33</v>
      </c>
      <c r="U467" t="s">
        <v>616</v>
      </c>
      <c r="V467" t="s">
        <v>286</v>
      </c>
      <c r="W467">
        <v>1</v>
      </c>
      <c r="X467" s="5" t="e">
        <f>INDEX(name_mapping!B:B,MATCH(C467,name_mapping!A:A,0))</f>
        <v>#N/A</v>
      </c>
      <c r="Y467" s="5" t="str">
        <f t="shared" si="22"/>
        <v>VISTA_2_RIALTO</v>
      </c>
      <c r="Z467" s="5" t="str">
        <f t="shared" si="21"/>
        <v>CAISO_Solar</v>
      </c>
      <c r="AA467" s="5">
        <f t="shared" si="23"/>
        <v>0.1</v>
      </c>
      <c r="AB467" s="5">
        <f>INDEX(relevant_resources!B:B,MATCH(Z467,relevant_resources!A:A,0))</f>
        <v>1</v>
      </c>
    </row>
    <row r="468" spans="1:28" x14ac:dyDescent="0.75">
      <c r="A468">
        <v>467</v>
      </c>
      <c r="B468" t="s">
        <v>1387</v>
      </c>
      <c r="C468" t="s">
        <v>1388</v>
      </c>
      <c r="D468" t="s">
        <v>1389</v>
      </c>
      <c r="E468" t="s">
        <v>1128</v>
      </c>
      <c r="F468" t="s">
        <v>27</v>
      </c>
      <c r="G468" t="s">
        <v>711</v>
      </c>
      <c r="H468" t="s">
        <v>285</v>
      </c>
      <c r="I468" t="s">
        <v>614</v>
      </c>
      <c r="J468" t="s">
        <v>1383</v>
      </c>
      <c r="K468" t="s">
        <v>32</v>
      </c>
      <c r="L468" s="2">
        <v>40539</v>
      </c>
      <c r="M468" s="2">
        <v>40538</v>
      </c>
      <c r="N468">
        <v>1</v>
      </c>
      <c r="O468" t="s">
        <v>163</v>
      </c>
      <c r="P468">
        <v>0.4</v>
      </c>
      <c r="Q468" s="1">
        <v>0</v>
      </c>
      <c r="R468" t="s">
        <v>33</v>
      </c>
      <c r="S468" t="s">
        <v>33</v>
      </c>
      <c r="T468" t="s">
        <v>33</v>
      </c>
      <c r="U468" t="s">
        <v>616</v>
      </c>
      <c r="V468" t="s">
        <v>286</v>
      </c>
      <c r="W468">
        <v>1</v>
      </c>
      <c r="X468" s="5" t="e">
        <f>INDEX(name_mapping!B:B,MATCH(C468,name_mapping!A:A,0))</f>
        <v>#N/A</v>
      </c>
      <c r="Y468" s="5" t="str">
        <f t="shared" si="22"/>
        <v>SBERDO_2_RTS005</v>
      </c>
      <c r="Z468" s="5" t="str">
        <f t="shared" si="21"/>
        <v>CAISO_Solar</v>
      </c>
      <c r="AA468" s="5">
        <f t="shared" si="23"/>
        <v>0.4</v>
      </c>
      <c r="AB468" s="5">
        <f>INDEX(relevant_resources!B:B,MATCH(Z468,relevant_resources!A:A,0))</f>
        <v>1</v>
      </c>
    </row>
    <row r="469" spans="1:28" x14ac:dyDescent="0.75">
      <c r="A469">
        <v>468</v>
      </c>
      <c r="B469" t="s">
        <v>1390</v>
      </c>
      <c r="C469" t="s">
        <v>1391</v>
      </c>
      <c r="D469" t="s">
        <v>1392</v>
      </c>
      <c r="E469" t="s">
        <v>1128</v>
      </c>
      <c r="F469" t="s">
        <v>27</v>
      </c>
      <c r="G469" t="s">
        <v>711</v>
      </c>
      <c r="H469" t="s">
        <v>285</v>
      </c>
      <c r="I469" t="s">
        <v>614</v>
      </c>
      <c r="J469" t="s">
        <v>1383</v>
      </c>
      <c r="K469" t="s">
        <v>32</v>
      </c>
      <c r="L469" s="2">
        <v>40553</v>
      </c>
      <c r="M469" s="2">
        <v>40552</v>
      </c>
      <c r="N469">
        <v>1</v>
      </c>
      <c r="O469" t="s">
        <v>163</v>
      </c>
      <c r="P469">
        <v>0.4</v>
      </c>
      <c r="Q469" s="1">
        <v>0</v>
      </c>
      <c r="R469" t="s">
        <v>33</v>
      </c>
      <c r="S469" t="s">
        <v>33</v>
      </c>
      <c r="T469" t="s">
        <v>33</v>
      </c>
      <c r="U469" t="s">
        <v>616</v>
      </c>
      <c r="V469" t="s">
        <v>286</v>
      </c>
      <c r="W469">
        <v>1</v>
      </c>
      <c r="X469" s="5" t="e">
        <f>INDEX(name_mapping!B:B,MATCH(C469,name_mapping!A:A,0))</f>
        <v>#N/A</v>
      </c>
      <c r="Y469" s="5" t="str">
        <f t="shared" si="22"/>
        <v>MIRLOM_2_ONTARO</v>
      </c>
      <c r="Z469" s="5" t="str">
        <f t="shared" si="21"/>
        <v>CAISO_Solar</v>
      </c>
      <c r="AA469" s="5">
        <f t="shared" si="23"/>
        <v>0.4</v>
      </c>
      <c r="AB469" s="5">
        <f>INDEX(relevant_resources!B:B,MATCH(Z469,relevant_resources!A:A,0))</f>
        <v>1</v>
      </c>
    </row>
    <row r="470" spans="1:28" x14ac:dyDescent="0.75">
      <c r="A470">
        <v>469</v>
      </c>
      <c r="B470" t="s">
        <v>1393</v>
      </c>
      <c r="C470" t="s">
        <v>1394</v>
      </c>
      <c r="D470" t="s">
        <v>1395</v>
      </c>
      <c r="E470" t="s">
        <v>1128</v>
      </c>
      <c r="F470" t="s">
        <v>27</v>
      </c>
      <c r="G470" t="s">
        <v>711</v>
      </c>
      <c r="H470" t="s">
        <v>285</v>
      </c>
      <c r="I470" t="s">
        <v>614</v>
      </c>
      <c r="J470" t="s">
        <v>1383</v>
      </c>
      <c r="K470" t="s">
        <v>32</v>
      </c>
      <c r="L470" s="2">
        <v>40541</v>
      </c>
      <c r="M470" s="2">
        <v>40540</v>
      </c>
      <c r="N470">
        <v>1</v>
      </c>
      <c r="O470" t="s">
        <v>163</v>
      </c>
      <c r="P470">
        <v>0.4</v>
      </c>
      <c r="Q470" s="1">
        <v>0</v>
      </c>
      <c r="R470" t="s">
        <v>33</v>
      </c>
      <c r="S470" t="s">
        <v>33</v>
      </c>
      <c r="T470" t="s">
        <v>33</v>
      </c>
      <c r="U470" t="s">
        <v>616</v>
      </c>
      <c r="V470" t="s">
        <v>286</v>
      </c>
      <c r="W470">
        <v>1</v>
      </c>
      <c r="X470" s="5" t="e">
        <f>INDEX(name_mapping!B:B,MATCH(C470,name_mapping!A:A,0))</f>
        <v>#N/A</v>
      </c>
      <c r="Y470" s="5" t="str">
        <f t="shared" si="22"/>
        <v>SBERDO_2_RTS007</v>
      </c>
      <c r="Z470" s="5" t="str">
        <f t="shared" si="21"/>
        <v>CAISO_Solar</v>
      </c>
      <c r="AA470" s="5">
        <f t="shared" si="23"/>
        <v>0.4</v>
      </c>
      <c r="AB470" s="5">
        <f>INDEX(relevant_resources!B:B,MATCH(Z470,relevant_resources!A:A,0))</f>
        <v>1</v>
      </c>
    </row>
    <row r="471" spans="1:28" x14ac:dyDescent="0.75">
      <c r="A471">
        <v>470</v>
      </c>
      <c r="B471" t="s">
        <v>1396</v>
      </c>
      <c r="C471" t="s">
        <v>1397</v>
      </c>
      <c r="D471" t="s">
        <v>1398</v>
      </c>
      <c r="E471" t="s">
        <v>1128</v>
      </c>
      <c r="F471" t="s">
        <v>27</v>
      </c>
      <c r="G471" t="s">
        <v>711</v>
      </c>
      <c r="H471" t="s">
        <v>285</v>
      </c>
      <c r="I471" t="s">
        <v>614</v>
      </c>
      <c r="J471" t="s">
        <v>1383</v>
      </c>
      <c r="K471" t="s">
        <v>32</v>
      </c>
      <c r="L471" s="2">
        <v>40542</v>
      </c>
      <c r="M471" s="2">
        <v>40541</v>
      </c>
      <c r="N471">
        <v>1</v>
      </c>
      <c r="O471" t="s">
        <v>163</v>
      </c>
      <c r="P471">
        <v>0.4</v>
      </c>
      <c r="Q471" s="1">
        <v>0</v>
      </c>
      <c r="R471" t="s">
        <v>33</v>
      </c>
      <c r="S471" t="s">
        <v>33</v>
      </c>
      <c r="T471" t="s">
        <v>33</v>
      </c>
      <c r="U471" t="s">
        <v>616</v>
      </c>
      <c r="V471" t="s">
        <v>286</v>
      </c>
      <c r="W471">
        <v>1</v>
      </c>
      <c r="X471" s="5" t="e">
        <f>INDEX(name_mapping!B:B,MATCH(C471,name_mapping!A:A,0))</f>
        <v>#N/A</v>
      </c>
      <c r="Y471" s="5" t="str">
        <f t="shared" si="22"/>
        <v>DEVERS_1_SOLAR1</v>
      </c>
      <c r="Z471" s="5" t="str">
        <f t="shared" si="21"/>
        <v>CAISO_Solar</v>
      </c>
      <c r="AA471" s="5">
        <f t="shared" si="23"/>
        <v>0.4</v>
      </c>
      <c r="AB471" s="5">
        <f>INDEX(relevant_resources!B:B,MATCH(Z471,relevant_resources!A:A,0))</f>
        <v>1</v>
      </c>
    </row>
    <row r="472" spans="1:28" x14ac:dyDescent="0.75">
      <c r="A472">
        <v>471</v>
      </c>
      <c r="B472" t="s">
        <v>1399</v>
      </c>
      <c r="C472" t="s">
        <v>1400</v>
      </c>
      <c r="D472" t="s">
        <v>1401</v>
      </c>
      <c r="E472" t="s">
        <v>1128</v>
      </c>
      <c r="F472" t="s">
        <v>27</v>
      </c>
      <c r="G472" t="s">
        <v>711</v>
      </c>
      <c r="H472" t="s">
        <v>285</v>
      </c>
      <c r="I472" t="s">
        <v>614</v>
      </c>
      <c r="J472" t="s">
        <v>1383</v>
      </c>
      <c r="K472" t="s">
        <v>32</v>
      </c>
      <c r="L472" s="2">
        <v>40553</v>
      </c>
      <c r="M472" s="2">
        <v>40552</v>
      </c>
      <c r="N472">
        <v>1</v>
      </c>
      <c r="O472" t="s">
        <v>163</v>
      </c>
      <c r="P472">
        <v>0.2</v>
      </c>
      <c r="Q472" s="1">
        <v>0</v>
      </c>
      <c r="R472" t="s">
        <v>33</v>
      </c>
      <c r="S472" t="s">
        <v>33</v>
      </c>
      <c r="T472" t="s">
        <v>33</v>
      </c>
      <c r="U472" t="s">
        <v>616</v>
      </c>
      <c r="V472" t="s">
        <v>286</v>
      </c>
      <c r="W472">
        <v>1</v>
      </c>
      <c r="X472" s="5" t="e">
        <f>INDEX(name_mapping!B:B,MATCH(C472,name_mapping!A:A,0))</f>
        <v>#N/A</v>
      </c>
      <c r="Y472" s="5" t="str">
        <f t="shared" si="22"/>
        <v>DEVERS_1_SOLAR2</v>
      </c>
      <c r="Z472" s="5" t="str">
        <f t="shared" si="21"/>
        <v>CAISO_Solar</v>
      </c>
      <c r="AA472" s="5">
        <f t="shared" si="23"/>
        <v>0.2</v>
      </c>
      <c r="AB472" s="5">
        <f>INDEX(relevant_resources!B:B,MATCH(Z472,relevant_resources!A:A,0))</f>
        <v>1</v>
      </c>
    </row>
    <row r="473" spans="1:28" x14ac:dyDescent="0.75">
      <c r="A473">
        <v>472</v>
      </c>
      <c r="B473" t="s">
        <v>1402</v>
      </c>
      <c r="C473" t="s">
        <v>1403</v>
      </c>
      <c r="D473" t="s">
        <v>1404</v>
      </c>
      <c r="E473" t="s">
        <v>1128</v>
      </c>
      <c r="F473" t="s">
        <v>27</v>
      </c>
      <c r="G473" t="s">
        <v>711</v>
      </c>
      <c r="H473" t="s">
        <v>285</v>
      </c>
      <c r="I473" t="s">
        <v>614</v>
      </c>
      <c r="J473" t="s">
        <v>1383</v>
      </c>
      <c r="K473" t="s">
        <v>32</v>
      </c>
      <c r="L473" s="2">
        <v>40681</v>
      </c>
      <c r="M473" s="2">
        <v>40680</v>
      </c>
      <c r="N473">
        <v>1</v>
      </c>
      <c r="O473" t="s">
        <v>163</v>
      </c>
      <c r="P473">
        <v>0.3</v>
      </c>
      <c r="Q473" s="1">
        <v>0</v>
      </c>
      <c r="R473" t="s">
        <v>33</v>
      </c>
      <c r="S473" t="s">
        <v>33</v>
      </c>
      <c r="T473" t="s">
        <v>33</v>
      </c>
      <c r="U473" t="s">
        <v>616</v>
      </c>
      <c r="V473" t="s">
        <v>286</v>
      </c>
      <c r="W473">
        <v>1</v>
      </c>
      <c r="X473" s="5" t="e">
        <f>INDEX(name_mapping!B:B,MATCH(C473,name_mapping!A:A,0))</f>
        <v>#N/A</v>
      </c>
      <c r="Y473" s="5" t="str">
        <f t="shared" si="22"/>
        <v>ETIWND_2_RTS010</v>
      </c>
      <c r="Z473" s="5" t="str">
        <f t="shared" si="21"/>
        <v>CAISO_Solar</v>
      </c>
      <c r="AA473" s="5">
        <f t="shared" si="23"/>
        <v>0.3</v>
      </c>
      <c r="AB473" s="5">
        <f>INDEX(relevant_resources!B:B,MATCH(Z473,relevant_resources!A:A,0))</f>
        <v>1</v>
      </c>
    </row>
    <row r="474" spans="1:28" x14ac:dyDescent="0.75">
      <c r="A474">
        <v>473</v>
      </c>
      <c r="B474" t="s">
        <v>1405</v>
      </c>
      <c r="C474" t="s">
        <v>1406</v>
      </c>
      <c r="D474" t="s">
        <v>1407</v>
      </c>
      <c r="E474" t="s">
        <v>1128</v>
      </c>
      <c r="F474" t="s">
        <v>27</v>
      </c>
      <c r="G474" t="s">
        <v>711</v>
      </c>
      <c r="H474" t="s">
        <v>285</v>
      </c>
      <c r="I474" t="s">
        <v>614</v>
      </c>
      <c r="J474" t="s">
        <v>1383</v>
      </c>
      <c r="K474" t="s">
        <v>32</v>
      </c>
      <c r="L474" s="2">
        <v>40857</v>
      </c>
      <c r="M474" s="2">
        <v>40856</v>
      </c>
      <c r="N474">
        <v>1</v>
      </c>
      <c r="O474" t="s">
        <v>163</v>
      </c>
      <c r="P474">
        <v>0.6</v>
      </c>
      <c r="Q474" s="1">
        <v>0</v>
      </c>
      <c r="R474" t="s">
        <v>33</v>
      </c>
      <c r="S474" t="s">
        <v>33</v>
      </c>
      <c r="T474" t="s">
        <v>33</v>
      </c>
      <c r="U474" t="s">
        <v>616</v>
      </c>
      <c r="V474" t="s">
        <v>286</v>
      </c>
      <c r="W474">
        <v>1</v>
      </c>
      <c r="X474" s="5" t="e">
        <f>INDEX(name_mapping!B:B,MATCH(C474,name_mapping!A:A,0))</f>
        <v>#N/A</v>
      </c>
      <c r="Y474" s="5" t="str">
        <f t="shared" si="22"/>
        <v>SBERDO_2_RTS011</v>
      </c>
      <c r="Z474" s="5" t="str">
        <f t="shared" si="21"/>
        <v>CAISO_Solar</v>
      </c>
      <c r="AA474" s="5">
        <f t="shared" si="23"/>
        <v>0.6</v>
      </c>
      <c r="AB474" s="5">
        <f>INDEX(relevant_resources!B:B,MATCH(Z474,relevant_resources!A:A,0))</f>
        <v>1</v>
      </c>
    </row>
    <row r="475" spans="1:28" x14ac:dyDescent="0.75">
      <c r="A475">
        <v>474</v>
      </c>
      <c r="B475" t="s">
        <v>1408</v>
      </c>
      <c r="C475" t="s">
        <v>1409</v>
      </c>
      <c r="E475" t="s">
        <v>1128</v>
      </c>
      <c r="F475" t="s">
        <v>27</v>
      </c>
      <c r="G475" t="s">
        <v>711</v>
      </c>
      <c r="H475" t="s">
        <v>285</v>
      </c>
      <c r="I475" t="s">
        <v>614</v>
      </c>
      <c r="J475" t="s">
        <v>1383</v>
      </c>
      <c r="K475" t="s">
        <v>32</v>
      </c>
      <c r="L475" s="2">
        <v>40541</v>
      </c>
      <c r="M475" s="2">
        <v>40540</v>
      </c>
      <c r="N475">
        <v>1</v>
      </c>
      <c r="O475" t="s">
        <v>163</v>
      </c>
      <c r="P475">
        <v>0.1</v>
      </c>
      <c r="Q475" s="1">
        <v>0</v>
      </c>
      <c r="R475" t="s">
        <v>33</v>
      </c>
      <c r="S475" t="s">
        <v>33</v>
      </c>
      <c r="T475" t="s">
        <v>33</v>
      </c>
      <c r="U475" t="s">
        <v>616</v>
      </c>
      <c r="V475" t="s">
        <v>286</v>
      </c>
      <c r="W475">
        <v>1</v>
      </c>
      <c r="X475" s="5" t="e">
        <f>INDEX(name_mapping!B:B,MATCH(C475,name_mapping!A:A,0))</f>
        <v>#N/A</v>
      </c>
      <c r="Y475" s="5" t="str">
        <f t="shared" si="22"/>
        <v>SPVP012 - Ontario</v>
      </c>
      <c r="Z475" s="5" t="str">
        <f t="shared" si="21"/>
        <v>CAISO_Solar</v>
      </c>
      <c r="AA475" s="5">
        <f t="shared" si="23"/>
        <v>0.1</v>
      </c>
      <c r="AB475" s="5">
        <f>INDEX(relevant_resources!B:B,MATCH(Z475,relevant_resources!A:A,0))</f>
        <v>1</v>
      </c>
    </row>
    <row r="476" spans="1:28" x14ac:dyDescent="0.75">
      <c r="A476">
        <v>475</v>
      </c>
      <c r="B476" t="s">
        <v>1410</v>
      </c>
      <c r="C476" t="s">
        <v>1411</v>
      </c>
      <c r="D476" t="s">
        <v>1412</v>
      </c>
      <c r="E476" t="s">
        <v>1128</v>
      </c>
      <c r="F476" t="s">
        <v>27</v>
      </c>
      <c r="G476" t="s">
        <v>711</v>
      </c>
      <c r="H476" t="s">
        <v>285</v>
      </c>
      <c r="I476" t="s">
        <v>614</v>
      </c>
      <c r="J476" t="s">
        <v>1383</v>
      </c>
      <c r="K476" t="s">
        <v>32</v>
      </c>
      <c r="L476" s="2">
        <v>40801</v>
      </c>
      <c r="M476" s="2">
        <v>40800</v>
      </c>
      <c r="N476">
        <v>1</v>
      </c>
      <c r="O476" t="s">
        <v>163</v>
      </c>
      <c r="P476">
        <v>0.6</v>
      </c>
      <c r="Q476" s="1">
        <v>0</v>
      </c>
      <c r="R476" t="s">
        <v>33</v>
      </c>
      <c r="S476" t="s">
        <v>33</v>
      </c>
      <c r="T476" t="s">
        <v>33</v>
      </c>
      <c r="U476" t="s">
        <v>616</v>
      </c>
      <c r="V476" t="s">
        <v>286</v>
      </c>
      <c r="W476">
        <v>1</v>
      </c>
      <c r="X476" s="5" t="e">
        <f>INDEX(name_mapping!B:B,MATCH(C476,name_mapping!A:A,0))</f>
        <v>#N/A</v>
      </c>
      <c r="Y476" s="5" t="str">
        <f t="shared" si="22"/>
        <v>SBERDO_2_RTS013</v>
      </c>
      <c r="Z476" s="5" t="str">
        <f t="shared" si="21"/>
        <v>CAISO_Solar</v>
      </c>
      <c r="AA476" s="5">
        <f t="shared" si="23"/>
        <v>0.6</v>
      </c>
      <c r="AB476" s="5">
        <f>INDEX(relevant_resources!B:B,MATCH(Z476,relevant_resources!A:A,0))</f>
        <v>1</v>
      </c>
    </row>
    <row r="477" spans="1:28" x14ac:dyDescent="0.75">
      <c r="A477">
        <v>476</v>
      </c>
      <c r="B477" t="s">
        <v>1413</v>
      </c>
      <c r="C477" t="s">
        <v>1414</v>
      </c>
      <c r="D477" t="s">
        <v>1415</v>
      </c>
      <c r="E477" t="s">
        <v>1128</v>
      </c>
      <c r="F477" t="s">
        <v>27</v>
      </c>
      <c r="G477" t="s">
        <v>711</v>
      </c>
      <c r="H477" t="s">
        <v>285</v>
      </c>
      <c r="I477" t="s">
        <v>614</v>
      </c>
      <c r="J477" t="s">
        <v>1383</v>
      </c>
      <c r="K477" t="s">
        <v>32</v>
      </c>
      <c r="L477" s="2">
        <v>40896</v>
      </c>
      <c r="M477" s="2">
        <v>40895</v>
      </c>
      <c r="N477">
        <v>1</v>
      </c>
      <c r="O477" t="s">
        <v>163</v>
      </c>
      <c r="P477">
        <v>0.5</v>
      </c>
      <c r="Q477" s="1">
        <v>0</v>
      </c>
      <c r="R477" t="s">
        <v>33</v>
      </c>
      <c r="S477" t="s">
        <v>33</v>
      </c>
      <c r="T477" t="s">
        <v>33</v>
      </c>
      <c r="U477" t="s">
        <v>616</v>
      </c>
      <c r="V477" t="s">
        <v>286</v>
      </c>
      <c r="W477">
        <v>1</v>
      </c>
      <c r="X477" s="5" t="e">
        <f>INDEX(name_mapping!B:B,MATCH(C477,name_mapping!A:A,0))</f>
        <v>#N/A</v>
      </c>
      <c r="Y477" s="5" t="str">
        <f t="shared" si="22"/>
        <v>ETIWND_2_RTS015</v>
      </c>
      <c r="Z477" s="5" t="str">
        <f t="shared" si="21"/>
        <v>CAISO_Solar</v>
      </c>
      <c r="AA477" s="5">
        <f t="shared" si="23"/>
        <v>0.5</v>
      </c>
      <c r="AB477" s="5">
        <f>INDEX(relevant_resources!B:B,MATCH(Z477,relevant_resources!A:A,0))</f>
        <v>1</v>
      </c>
    </row>
    <row r="478" spans="1:28" x14ac:dyDescent="0.75">
      <c r="A478">
        <v>477</v>
      </c>
      <c r="B478" t="s">
        <v>1416</v>
      </c>
      <c r="C478" t="s">
        <v>1417</v>
      </c>
      <c r="D478" t="s">
        <v>1418</v>
      </c>
      <c r="E478" t="s">
        <v>1128</v>
      </c>
      <c r="F478" t="s">
        <v>27</v>
      </c>
      <c r="G478" t="s">
        <v>711</v>
      </c>
      <c r="H478" t="s">
        <v>285</v>
      </c>
      <c r="I478" t="s">
        <v>614</v>
      </c>
      <c r="J478" t="s">
        <v>1383</v>
      </c>
      <c r="K478" t="s">
        <v>32</v>
      </c>
      <c r="L478" s="2">
        <v>40681</v>
      </c>
      <c r="M478" s="2">
        <v>40680</v>
      </c>
      <c r="N478">
        <v>1</v>
      </c>
      <c r="O478" t="s">
        <v>163</v>
      </c>
      <c r="P478">
        <v>0.2</v>
      </c>
      <c r="Q478" s="1">
        <v>0</v>
      </c>
      <c r="R478" t="s">
        <v>33</v>
      </c>
      <c r="S478" t="s">
        <v>33</v>
      </c>
      <c r="T478" t="s">
        <v>33</v>
      </c>
      <c r="U478" t="s">
        <v>616</v>
      </c>
      <c r="V478" t="s">
        <v>286</v>
      </c>
      <c r="W478">
        <v>1</v>
      </c>
      <c r="X478" s="5" t="e">
        <f>INDEX(name_mapping!B:B,MATCH(C478,name_mapping!A:A,0))</f>
        <v>#N/A</v>
      </c>
      <c r="Y478" s="5" t="str">
        <f t="shared" si="22"/>
        <v>SBERDO_2_RTS016</v>
      </c>
      <c r="Z478" s="5" t="str">
        <f t="shared" si="21"/>
        <v>CAISO_Solar</v>
      </c>
      <c r="AA478" s="5">
        <f t="shared" si="23"/>
        <v>0.2</v>
      </c>
      <c r="AB478" s="5">
        <f>INDEX(relevant_resources!B:B,MATCH(Z478,relevant_resources!A:A,0))</f>
        <v>1</v>
      </c>
    </row>
    <row r="479" spans="1:28" x14ac:dyDescent="0.75">
      <c r="A479">
        <v>478</v>
      </c>
      <c r="B479" t="s">
        <v>1419</v>
      </c>
      <c r="C479" t="s">
        <v>1420</v>
      </c>
      <c r="D479" t="s">
        <v>1421</v>
      </c>
      <c r="E479" t="s">
        <v>1128</v>
      </c>
      <c r="F479" t="s">
        <v>27</v>
      </c>
      <c r="G479" t="s">
        <v>711</v>
      </c>
      <c r="H479" t="s">
        <v>285</v>
      </c>
      <c r="I479" t="s">
        <v>614</v>
      </c>
      <c r="J479" t="s">
        <v>1383</v>
      </c>
      <c r="K479" t="s">
        <v>32</v>
      </c>
      <c r="L479" s="2">
        <v>40891</v>
      </c>
      <c r="M479" s="2">
        <v>40890</v>
      </c>
      <c r="N479">
        <v>1</v>
      </c>
      <c r="O479" t="s">
        <v>163</v>
      </c>
      <c r="P479">
        <v>0.6</v>
      </c>
      <c r="Q479" s="1">
        <v>0</v>
      </c>
      <c r="R479" t="s">
        <v>33</v>
      </c>
      <c r="S479" t="s">
        <v>33</v>
      </c>
      <c r="T479" t="s">
        <v>33</v>
      </c>
      <c r="U479" t="s">
        <v>616</v>
      </c>
      <c r="V479" t="s">
        <v>286</v>
      </c>
      <c r="W479">
        <v>1</v>
      </c>
      <c r="X479" s="5" t="e">
        <f>INDEX(name_mapping!B:B,MATCH(C479,name_mapping!A:A,0))</f>
        <v>#N/A</v>
      </c>
      <c r="Y479" s="5" t="str">
        <f t="shared" si="22"/>
        <v>ETIWND_2_RTS017</v>
      </c>
      <c r="Z479" s="5" t="str">
        <f t="shared" si="21"/>
        <v>CAISO_Solar</v>
      </c>
      <c r="AA479" s="5">
        <f t="shared" si="23"/>
        <v>0.6</v>
      </c>
      <c r="AB479" s="5">
        <f>INDEX(relevant_resources!B:B,MATCH(Z479,relevant_resources!A:A,0))</f>
        <v>1</v>
      </c>
    </row>
    <row r="480" spans="1:28" x14ac:dyDescent="0.75">
      <c r="A480">
        <v>479</v>
      </c>
      <c r="B480" t="s">
        <v>1422</v>
      </c>
      <c r="C480" t="s">
        <v>1423</v>
      </c>
      <c r="D480" t="s">
        <v>1424</v>
      </c>
      <c r="E480" t="s">
        <v>1128</v>
      </c>
      <c r="F480" t="s">
        <v>27</v>
      </c>
      <c r="G480" t="s">
        <v>711</v>
      </c>
      <c r="H480" t="s">
        <v>285</v>
      </c>
      <c r="I480" t="s">
        <v>614</v>
      </c>
      <c r="J480" t="s">
        <v>1383</v>
      </c>
      <c r="K480" t="s">
        <v>32</v>
      </c>
      <c r="L480" s="2">
        <v>40686</v>
      </c>
      <c r="M480" s="2">
        <v>40685</v>
      </c>
      <c r="N480">
        <v>1</v>
      </c>
      <c r="O480" t="s">
        <v>163</v>
      </c>
      <c r="P480">
        <v>0.3</v>
      </c>
      <c r="Q480" s="1">
        <v>0</v>
      </c>
      <c r="R480" t="s">
        <v>33</v>
      </c>
      <c r="S480" t="s">
        <v>33</v>
      </c>
      <c r="T480" t="s">
        <v>33</v>
      </c>
      <c r="U480" t="s">
        <v>616</v>
      </c>
      <c r="V480" t="s">
        <v>286</v>
      </c>
      <c r="W480">
        <v>1</v>
      </c>
      <c r="X480" s="5" t="e">
        <f>INDEX(name_mapping!B:B,MATCH(C480,name_mapping!A:A,0))</f>
        <v>#N/A</v>
      </c>
      <c r="Y480" s="5" t="str">
        <f t="shared" si="22"/>
        <v>ETIWND_2_RTS018</v>
      </c>
      <c r="Z480" s="5" t="str">
        <f t="shared" si="21"/>
        <v>CAISO_Solar</v>
      </c>
      <c r="AA480" s="5">
        <f t="shared" si="23"/>
        <v>0.3</v>
      </c>
      <c r="AB480" s="5">
        <f>INDEX(relevant_resources!B:B,MATCH(Z480,relevant_resources!A:A,0))</f>
        <v>1</v>
      </c>
    </row>
    <row r="481" spans="1:28" x14ac:dyDescent="0.75">
      <c r="A481">
        <v>480</v>
      </c>
      <c r="B481" t="s">
        <v>1425</v>
      </c>
      <c r="C481" t="s">
        <v>1426</v>
      </c>
      <c r="D481" t="s">
        <v>1427</v>
      </c>
      <c r="E481" t="s">
        <v>1128</v>
      </c>
      <c r="F481" t="s">
        <v>27</v>
      </c>
      <c r="G481" t="s">
        <v>711</v>
      </c>
      <c r="H481" t="s">
        <v>285</v>
      </c>
      <c r="I481" t="s">
        <v>614</v>
      </c>
      <c r="J481" t="s">
        <v>1383</v>
      </c>
      <c r="K481" t="s">
        <v>32</v>
      </c>
      <c r="L481" s="2">
        <v>40497</v>
      </c>
      <c r="M481" s="2">
        <v>40496</v>
      </c>
      <c r="N481">
        <v>1</v>
      </c>
      <c r="O481" t="s">
        <v>163</v>
      </c>
      <c r="P481">
        <v>0.4</v>
      </c>
      <c r="Q481" s="1">
        <v>0</v>
      </c>
      <c r="R481" t="s">
        <v>33</v>
      </c>
      <c r="S481" t="s">
        <v>33</v>
      </c>
      <c r="T481" t="s">
        <v>33</v>
      </c>
      <c r="U481" t="s">
        <v>616</v>
      </c>
      <c r="V481" t="s">
        <v>286</v>
      </c>
      <c r="W481">
        <v>1</v>
      </c>
      <c r="X481" s="5" t="e">
        <f>INDEX(name_mapping!B:B,MATCH(C481,name_mapping!A:A,0))</f>
        <v>#N/A</v>
      </c>
      <c r="Y481" s="5" t="str">
        <f t="shared" si="22"/>
        <v>SBERDO_2_REDLND</v>
      </c>
      <c r="Z481" s="5" t="str">
        <f t="shared" si="21"/>
        <v>CAISO_Solar</v>
      </c>
      <c r="AA481" s="5">
        <f t="shared" si="23"/>
        <v>0.4</v>
      </c>
      <c r="AB481" s="5">
        <f>INDEX(relevant_resources!B:B,MATCH(Z481,relevant_resources!A:A,0))</f>
        <v>1</v>
      </c>
    </row>
    <row r="482" spans="1:28" x14ac:dyDescent="0.75">
      <c r="A482">
        <v>481</v>
      </c>
      <c r="B482" t="s">
        <v>1428</v>
      </c>
      <c r="C482" t="s">
        <v>1429</v>
      </c>
      <c r="D482" t="s">
        <v>1430</v>
      </c>
      <c r="E482" t="s">
        <v>1128</v>
      </c>
      <c r="F482" t="s">
        <v>27</v>
      </c>
      <c r="G482" t="s">
        <v>711</v>
      </c>
      <c r="H482" t="s">
        <v>285</v>
      </c>
      <c r="I482" t="s">
        <v>614</v>
      </c>
      <c r="J482" t="s">
        <v>1383</v>
      </c>
      <c r="K482" t="s">
        <v>32</v>
      </c>
      <c r="L482" s="2">
        <v>40675</v>
      </c>
      <c r="M482" s="2">
        <v>73050</v>
      </c>
      <c r="N482">
        <v>1</v>
      </c>
      <c r="O482" t="s">
        <v>163</v>
      </c>
      <c r="P482">
        <v>0.5</v>
      </c>
      <c r="Q482" s="1">
        <v>0</v>
      </c>
      <c r="R482" t="s">
        <v>33</v>
      </c>
      <c r="S482" t="s">
        <v>33</v>
      </c>
      <c r="T482" t="s">
        <v>33</v>
      </c>
      <c r="U482" t="s">
        <v>616</v>
      </c>
      <c r="V482" t="s">
        <v>286</v>
      </c>
      <c r="W482">
        <v>1</v>
      </c>
      <c r="X482" s="5" t="e">
        <f>INDEX(name_mapping!B:B,MATCH(C482,name_mapping!A:A,0))</f>
        <v>#N/A</v>
      </c>
      <c r="Y482" s="5" t="str">
        <f t="shared" si="22"/>
        <v>ETIWND_2_RTS023</v>
      </c>
      <c r="Z482" s="5" t="str">
        <f t="shared" si="21"/>
        <v>CAISO_Solar</v>
      </c>
      <c r="AA482" s="5">
        <f t="shared" si="23"/>
        <v>0.5</v>
      </c>
      <c r="AB482" s="5">
        <f>INDEX(relevant_resources!B:B,MATCH(Z482,relevant_resources!A:A,0))</f>
        <v>1</v>
      </c>
    </row>
    <row r="483" spans="1:28" x14ac:dyDescent="0.75">
      <c r="A483">
        <v>482</v>
      </c>
      <c r="B483" t="s">
        <v>1431</v>
      </c>
      <c r="C483" t="s">
        <v>1432</v>
      </c>
      <c r="D483" t="s">
        <v>1433</v>
      </c>
      <c r="E483" t="s">
        <v>1128</v>
      </c>
      <c r="F483" t="s">
        <v>27</v>
      </c>
      <c r="G483" t="s">
        <v>711</v>
      </c>
      <c r="H483" t="s">
        <v>285</v>
      </c>
      <c r="I483" t="s">
        <v>614</v>
      </c>
      <c r="J483" t="s">
        <v>1383</v>
      </c>
      <c r="K483" t="s">
        <v>32</v>
      </c>
      <c r="L483" s="2">
        <v>40781</v>
      </c>
      <c r="M483" s="2">
        <v>73050</v>
      </c>
      <c r="N483">
        <v>1</v>
      </c>
      <c r="O483" t="s">
        <v>163</v>
      </c>
      <c r="P483">
        <v>1</v>
      </c>
      <c r="Q483" s="1">
        <v>0</v>
      </c>
      <c r="R483" t="s">
        <v>33</v>
      </c>
      <c r="S483" t="s">
        <v>33</v>
      </c>
      <c r="T483" t="s">
        <v>33</v>
      </c>
      <c r="U483" t="s">
        <v>616</v>
      </c>
      <c r="V483" t="s">
        <v>286</v>
      </c>
      <c r="W483">
        <v>1</v>
      </c>
      <c r="X483" s="5" t="e">
        <f>INDEX(name_mapping!B:B,MATCH(C483,name_mapping!A:A,0))</f>
        <v>#N/A</v>
      </c>
      <c r="Y483" s="5" t="str">
        <f t="shared" si="22"/>
        <v>ETIWND_2_RTS026</v>
      </c>
      <c r="Z483" s="5" t="str">
        <f t="shared" si="21"/>
        <v>CAISO_Solar</v>
      </c>
      <c r="AA483" s="5">
        <f t="shared" si="23"/>
        <v>1</v>
      </c>
      <c r="AB483" s="5">
        <f>INDEX(relevant_resources!B:B,MATCH(Z483,relevant_resources!A:A,0))</f>
        <v>1</v>
      </c>
    </row>
    <row r="484" spans="1:28" x14ac:dyDescent="0.75">
      <c r="A484">
        <v>483</v>
      </c>
      <c r="B484" t="s">
        <v>1434</v>
      </c>
      <c r="C484" t="s">
        <v>1435</v>
      </c>
      <c r="D484" t="s">
        <v>1436</v>
      </c>
      <c r="E484" t="s">
        <v>1128</v>
      </c>
      <c r="F484" t="s">
        <v>27</v>
      </c>
      <c r="G484" t="s">
        <v>711</v>
      </c>
      <c r="H484" t="s">
        <v>285</v>
      </c>
      <c r="I484" t="s">
        <v>614</v>
      </c>
      <c r="J484" t="s">
        <v>1383</v>
      </c>
      <c r="K484" t="s">
        <v>32</v>
      </c>
      <c r="L484" s="2">
        <v>41229</v>
      </c>
      <c r="M484" s="2">
        <v>73050</v>
      </c>
      <c r="N484">
        <v>1</v>
      </c>
      <c r="O484" t="s">
        <v>163</v>
      </c>
      <c r="P484">
        <v>0.3</v>
      </c>
      <c r="Q484" s="1">
        <v>0</v>
      </c>
      <c r="R484" t="s">
        <v>33</v>
      </c>
      <c r="S484" t="s">
        <v>33</v>
      </c>
      <c r="T484" t="s">
        <v>33</v>
      </c>
      <c r="U484" t="s">
        <v>616</v>
      </c>
      <c r="V484" t="s">
        <v>286</v>
      </c>
      <c r="W484">
        <v>1</v>
      </c>
      <c r="X484" s="5" t="e">
        <f>INDEX(name_mapping!B:B,MATCH(C484,name_mapping!A:A,0))</f>
        <v>#N/A</v>
      </c>
      <c r="Y484" s="5" t="str">
        <f t="shared" si="22"/>
        <v>ETIWND_2_RTS027</v>
      </c>
      <c r="Z484" s="5" t="str">
        <f t="shared" si="21"/>
        <v>CAISO_Solar</v>
      </c>
      <c r="AA484" s="5">
        <f t="shared" si="23"/>
        <v>0.3</v>
      </c>
      <c r="AB484" s="5">
        <f>INDEX(relevant_resources!B:B,MATCH(Z484,relevant_resources!A:A,0))</f>
        <v>1</v>
      </c>
    </row>
    <row r="485" spans="1:28" x14ac:dyDescent="0.75">
      <c r="A485">
        <v>484</v>
      </c>
      <c r="B485" t="s">
        <v>1437</v>
      </c>
      <c r="C485" t="s">
        <v>1438</v>
      </c>
      <c r="D485" t="s">
        <v>1439</v>
      </c>
      <c r="E485" t="s">
        <v>1128</v>
      </c>
      <c r="F485" t="s">
        <v>27</v>
      </c>
      <c r="G485" t="s">
        <v>711</v>
      </c>
      <c r="H485" t="s">
        <v>285</v>
      </c>
      <c r="I485" t="s">
        <v>614</v>
      </c>
      <c r="J485" t="s">
        <v>1383</v>
      </c>
      <c r="K485" t="s">
        <v>32</v>
      </c>
      <c r="L485" s="2">
        <v>40897</v>
      </c>
      <c r="M485" s="2">
        <v>73050</v>
      </c>
      <c r="N485">
        <v>1</v>
      </c>
      <c r="O485" t="s">
        <v>163</v>
      </c>
      <c r="P485">
        <v>0.6</v>
      </c>
      <c r="Q485" s="1">
        <v>0</v>
      </c>
      <c r="R485" t="s">
        <v>33</v>
      </c>
      <c r="S485" t="s">
        <v>33</v>
      </c>
      <c r="T485" t="s">
        <v>33</v>
      </c>
      <c r="U485" t="s">
        <v>616</v>
      </c>
      <c r="V485" t="s">
        <v>286</v>
      </c>
      <c r="W485">
        <v>1</v>
      </c>
      <c r="X485" s="5" t="e">
        <f>INDEX(name_mapping!B:B,MATCH(C485,name_mapping!A:A,0))</f>
        <v>#N/A</v>
      </c>
      <c r="Y485" s="5" t="str">
        <f t="shared" si="22"/>
        <v>VISTA_2_RTS028</v>
      </c>
      <c r="Z485" s="5" t="str">
        <f t="shared" si="21"/>
        <v>CAISO_Solar</v>
      </c>
      <c r="AA485" s="5">
        <f t="shared" si="23"/>
        <v>0.6</v>
      </c>
      <c r="AB485" s="5">
        <f>INDEX(relevant_resources!B:B,MATCH(Z485,relevant_resources!A:A,0))</f>
        <v>1</v>
      </c>
    </row>
    <row r="486" spans="1:28" x14ac:dyDescent="0.75">
      <c r="A486">
        <v>485</v>
      </c>
      <c r="B486" t="s">
        <v>1440</v>
      </c>
      <c r="C486" t="s">
        <v>1441</v>
      </c>
      <c r="D486" t="s">
        <v>1442</v>
      </c>
      <c r="E486" t="s">
        <v>1128</v>
      </c>
      <c r="F486" t="s">
        <v>27</v>
      </c>
      <c r="G486" t="s">
        <v>711</v>
      </c>
      <c r="H486" t="s">
        <v>285</v>
      </c>
      <c r="I486" t="s">
        <v>614</v>
      </c>
      <c r="J486" t="s">
        <v>1383</v>
      </c>
      <c r="K486" t="s">
        <v>32</v>
      </c>
      <c r="L486" s="2">
        <v>40899</v>
      </c>
      <c r="M486" s="2">
        <v>73050</v>
      </c>
      <c r="N486">
        <v>1</v>
      </c>
      <c r="O486" t="s">
        <v>163</v>
      </c>
      <c r="P486">
        <v>0.3</v>
      </c>
      <c r="Q486" s="1">
        <v>0</v>
      </c>
      <c r="R486" t="s">
        <v>33</v>
      </c>
      <c r="S486" t="s">
        <v>33</v>
      </c>
      <c r="T486" t="s">
        <v>33</v>
      </c>
      <c r="U486" t="s">
        <v>616</v>
      </c>
      <c r="V486" t="s">
        <v>286</v>
      </c>
      <c r="W486">
        <v>1</v>
      </c>
      <c r="X486" s="5" t="e">
        <f>INDEX(name_mapping!B:B,MATCH(C486,name_mapping!A:A,0))</f>
        <v>#N/A</v>
      </c>
      <c r="Y486" s="5" t="str">
        <f t="shared" si="22"/>
        <v>MIRLOM_2_RTS032</v>
      </c>
      <c r="Z486" s="5" t="str">
        <f t="shared" si="21"/>
        <v>CAISO_Solar</v>
      </c>
      <c r="AA486" s="5">
        <f t="shared" si="23"/>
        <v>0.3</v>
      </c>
      <c r="AB486" s="5">
        <f>INDEX(relevant_resources!B:B,MATCH(Z486,relevant_resources!A:A,0))</f>
        <v>1</v>
      </c>
    </row>
    <row r="487" spans="1:28" x14ac:dyDescent="0.75">
      <c r="A487">
        <v>486</v>
      </c>
      <c r="B487" t="s">
        <v>1443</v>
      </c>
      <c r="C487" t="s">
        <v>1444</v>
      </c>
      <c r="D487" t="s">
        <v>1445</v>
      </c>
      <c r="E487" t="s">
        <v>1128</v>
      </c>
      <c r="F487" t="s">
        <v>27</v>
      </c>
      <c r="G487" t="s">
        <v>711</v>
      </c>
      <c r="H487" t="s">
        <v>285</v>
      </c>
      <c r="I487" t="s">
        <v>614</v>
      </c>
      <c r="J487" t="s">
        <v>615</v>
      </c>
      <c r="K487" t="s">
        <v>32</v>
      </c>
      <c r="L487" s="2">
        <v>41254</v>
      </c>
      <c r="M487" s="2">
        <v>73050</v>
      </c>
      <c r="N487">
        <v>1</v>
      </c>
      <c r="O487" t="s">
        <v>163</v>
      </c>
      <c r="P487">
        <v>0.2</v>
      </c>
      <c r="Q487" s="1">
        <v>0</v>
      </c>
      <c r="R487" t="s">
        <v>33</v>
      </c>
      <c r="S487" t="s">
        <v>33</v>
      </c>
      <c r="T487" t="s">
        <v>33</v>
      </c>
      <c r="U487" t="s">
        <v>616</v>
      </c>
      <c r="V487" t="s">
        <v>286</v>
      </c>
      <c r="W487">
        <v>1</v>
      </c>
      <c r="X487" s="5" t="e">
        <f>INDEX(name_mapping!B:B,MATCH(C487,name_mapping!A:A,0))</f>
        <v>#N/A</v>
      </c>
      <c r="Y487" s="5" t="str">
        <f t="shared" si="22"/>
        <v>MIRLOM_2_RTS033</v>
      </c>
      <c r="Z487" s="5" t="str">
        <f t="shared" si="21"/>
        <v>CAISO_Solar</v>
      </c>
      <c r="AA487" s="5">
        <f t="shared" si="23"/>
        <v>0.2</v>
      </c>
      <c r="AB487" s="5">
        <f>INDEX(relevant_resources!B:B,MATCH(Z487,relevant_resources!A:A,0))</f>
        <v>1</v>
      </c>
    </row>
    <row r="488" spans="1:28" x14ac:dyDescent="0.75">
      <c r="A488">
        <v>487</v>
      </c>
      <c r="B488" t="s">
        <v>1446</v>
      </c>
      <c r="C488" t="s">
        <v>1447</v>
      </c>
      <c r="D488" t="s">
        <v>1448</v>
      </c>
      <c r="E488" t="s">
        <v>1128</v>
      </c>
      <c r="F488" t="s">
        <v>27</v>
      </c>
      <c r="G488" t="s">
        <v>359</v>
      </c>
      <c r="H488" t="s">
        <v>78</v>
      </c>
      <c r="I488" t="s">
        <v>614</v>
      </c>
      <c r="J488" t="s">
        <v>1383</v>
      </c>
      <c r="K488" t="s">
        <v>32</v>
      </c>
      <c r="L488" s="2">
        <v>40540</v>
      </c>
      <c r="M488" s="2">
        <v>73050</v>
      </c>
      <c r="N488">
        <v>1</v>
      </c>
      <c r="O488" t="s">
        <v>163</v>
      </c>
      <c r="P488">
        <v>0.9</v>
      </c>
      <c r="Q488" s="1">
        <v>0</v>
      </c>
      <c r="R488" t="s">
        <v>33</v>
      </c>
      <c r="S488" t="s">
        <v>33</v>
      </c>
      <c r="T488" t="s">
        <v>33</v>
      </c>
      <c r="U488" t="s">
        <v>616</v>
      </c>
      <c r="V488" t="s">
        <v>78</v>
      </c>
      <c r="W488">
        <v>1</v>
      </c>
      <c r="X488" s="5" t="e">
        <f>INDEX(name_mapping!B:B,MATCH(C488,name_mapping!A:A,0))</f>
        <v>#N/A</v>
      </c>
      <c r="Y488" s="5" t="str">
        <f t="shared" si="22"/>
        <v>VESTAL_2_RTS042</v>
      </c>
      <c r="Z488" s="5" t="str">
        <f t="shared" si="21"/>
        <v>CAISO_Solar</v>
      </c>
      <c r="AA488" s="5">
        <f t="shared" si="23"/>
        <v>0.9</v>
      </c>
      <c r="AB488" s="5">
        <f>INDEX(relevant_resources!B:B,MATCH(Z488,relevant_resources!A:A,0))</f>
        <v>1</v>
      </c>
    </row>
    <row r="489" spans="1:28" x14ac:dyDescent="0.75">
      <c r="A489">
        <v>488</v>
      </c>
      <c r="B489" t="s">
        <v>1449</v>
      </c>
      <c r="C489" t="s">
        <v>1450</v>
      </c>
      <c r="D489" t="s">
        <v>1451</v>
      </c>
      <c r="E489" t="s">
        <v>1128</v>
      </c>
      <c r="F489" t="s">
        <v>27</v>
      </c>
      <c r="G489" t="s">
        <v>845</v>
      </c>
      <c r="H489" t="s">
        <v>1146</v>
      </c>
      <c r="I489" t="s">
        <v>614</v>
      </c>
      <c r="J489" t="s">
        <v>1383</v>
      </c>
      <c r="K489" t="s">
        <v>32</v>
      </c>
      <c r="L489" s="2">
        <v>41173</v>
      </c>
      <c r="M489" s="2">
        <v>73050</v>
      </c>
      <c r="N489">
        <v>1</v>
      </c>
      <c r="O489" t="s">
        <v>163</v>
      </c>
      <c r="P489">
        <v>1.3</v>
      </c>
      <c r="Q489" s="1">
        <v>0</v>
      </c>
      <c r="R489" t="s">
        <v>33</v>
      </c>
      <c r="S489" t="s">
        <v>33</v>
      </c>
      <c r="T489" t="s">
        <v>33</v>
      </c>
      <c r="U489" t="s">
        <v>616</v>
      </c>
      <c r="V489" t="s">
        <v>35</v>
      </c>
      <c r="W489">
        <v>1</v>
      </c>
      <c r="X489" s="5" t="e">
        <f>INDEX(name_mapping!B:B,MATCH(C489,name_mapping!A:A,0))</f>
        <v>#N/A</v>
      </c>
      <c r="Y489" s="5" t="str">
        <f t="shared" si="22"/>
        <v>VALLEY_5_RTS044</v>
      </c>
      <c r="Z489" s="5" t="str">
        <f t="shared" si="21"/>
        <v>CAISO_Solar</v>
      </c>
      <c r="AA489" s="5">
        <f t="shared" si="23"/>
        <v>1.3</v>
      </c>
      <c r="AB489" s="5">
        <f>INDEX(relevant_resources!B:B,MATCH(Z489,relevant_resources!A:A,0))</f>
        <v>1</v>
      </c>
    </row>
    <row r="490" spans="1:28" x14ac:dyDescent="0.75">
      <c r="A490">
        <v>489</v>
      </c>
      <c r="B490" t="s">
        <v>1452</v>
      </c>
      <c r="C490" t="s">
        <v>1453</v>
      </c>
      <c r="D490" t="s">
        <v>1454</v>
      </c>
      <c r="E490" t="s">
        <v>1128</v>
      </c>
      <c r="F490" t="s">
        <v>27</v>
      </c>
      <c r="G490" t="s">
        <v>711</v>
      </c>
      <c r="H490" t="s">
        <v>285</v>
      </c>
      <c r="I490" t="s">
        <v>614</v>
      </c>
      <c r="J490" t="s">
        <v>1383</v>
      </c>
      <c r="K490" t="s">
        <v>32</v>
      </c>
      <c r="L490" s="2">
        <v>41498</v>
      </c>
      <c r="M490" s="2">
        <v>73050</v>
      </c>
      <c r="N490">
        <v>1</v>
      </c>
      <c r="O490" t="s">
        <v>163</v>
      </c>
      <c r="P490">
        <v>0.7</v>
      </c>
      <c r="Q490" s="1">
        <v>0</v>
      </c>
      <c r="R490" t="s">
        <v>33</v>
      </c>
      <c r="S490" t="s">
        <v>33</v>
      </c>
      <c r="T490" t="s">
        <v>33</v>
      </c>
      <c r="U490" t="s">
        <v>616</v>
      </c>
      <c r="V490" t="s">
        <v>286</v>
      </c>
      <c r="W490">
        <v>1</v>
      </c>
      <c r="X490" s="5" t="e">
        <f>INDEX(name_mapping!B:B,MATCH(C490,name_mapping!A:A,0))</f>
        <v>#N/A</v>
      </c>
      <c r="Y490" s="5" t="str">
        <f t="shared" si="22"/>
        <v>SBERDO_2_RTS048</v>
      </c>
      <c r="Z490" s="5" t="str">
        <f t="shared" si="21"/>
        <v>CAISO_Solar</v>
      </c>
      <c r="AA490" s="5">
        <f t="shared" si="23"/>
        <v>0.7</v>
      </c>
      <c r="AB490" s="5">
        <f>INDEX(relevant_resources!B:B,MATCH(Z490,relevant_resources!A:A,0))</f>
        <v>1</v>
      </c>
    </row>
    <row r="491" spans="1:28" x14ac:dyDescent="0.75">
      <c r="A491">
        <v>490</v>
      </c>
      <c r="B491" t="s">
        <v>1455</v>
      </c>
      <c r="C491" t="s">
        <v>1456</v>
      </c>
      <c r="E491" t="s">
        <v>1128</v>
      </c>
      <c r="F491" t="s">
        <v>27</v>
      </c>
      <c r="G491" t="s">
        <v>711</v>
      </c>
      <c r="H491" t="s">
        <v>285</v>
      </c>
      <c r="I491" t="s">
        <v>614</v>
      </c>
      <c r="J491" t="s">
        <v>1383</v>
      </c>
      <c r="K491" t="s">
        <v>32</v>
      </c>
      <c r="L491" s="2">
        <v>29587</v>
      </c>
      <c r="M491" s="2">
        <v>73050</v>
      </c>
      <c r="N491">
        <v>1</v>
      </c>
      <c r="O491">
        <v>0</v>
      </c>
      <c r="P491" t="s">
        <v>334</v>
      </c>
      <c r="Q491" s="1">
        <v>0</v>
      </c>
      <c r="R491" t="s">
        <v>33</v>
      </c>
      <c r="S491" t="s">
        <v>33</v>
      </c>
      <c r="T491" t="s">
        <v>33</v>
      </c>
      <c r="U491" t="s">
        <v>616</v>
      </c>
      <c r="V491" t="s">
        <v>286</v>
      </c>
      <c r="W491">
        <v>1</v>
      </c>
      <c r="X491" s="5" t="e">
        <f>INDEX(name_mapping!B:B,MATCH(C491,name_mapping!A:A,0))</f>
        <v>#N/A</v>
      </c>
      <c r="Y491" s="5" t="str">
        <f t="shared" si="22"/>
        <v>Curtis, Edwin</v>
      </c>
      <c r="Z491" s="5" t="str">
        <f t="shared" si="21"/>
        <v>CAISO_Solar</v>
      </c>
      <c r="AA491" s="5">
        <f t="shared" si="23"/>
        <v>0</v>
      </c>
      <c r="AB491" s="5">
        <f>INDEX(relevant_resources!B:B,MATCH(Z491,relevant_resources!A:A,0))</f>
        <v>1</v>
      </c>
    </row>
    <row r="492" spans="1:28" x14ac:dyDescent="0.75">
      <c r="A492">
        <v>491</v>
      </c>
      <c r="B492" t="s">
        <v>1457</v>
      </c>
      <c r="C492" t="s">
        <v>1458</v>
      </c>
      <c r="E492" t="s">
        <v>1128</v>
      </c>
      <c r="F492" t="s">
        <v>27</v>
      </c>
      <c r="G492" t="s">
        <v>88</v>
      </c>
      <c r="H492" t="s">
        <v>1132</v>
      </c>
      <c r="I492" t="s">
        <v>614</v>
      </c>
      <c r="J492" t="s">
        <v>615</v>
      </c>
      <c r="K492" t="s">
        <v>32</v>
      </c>
      <c r="L492" s="2">
        <v>34334</v>
      </c>
      <c r="M492" s="2">
        <v>45290</v>
      </c>
      <c r="N492">
        <v>1</v>
      </c>
      <c r="O492">
        <v>0.1</v>
      </c>
      <c r="P492" t="s">
        <v>334</v>
      </c>
      <c r="Q492" s="1">
        <v>0</v>
      </c>
      <c r="R492" t="s">
        <v>33</v>
      </c>
      <c r="S492" t="s">
        <v>33</v>
      </c>
      <c r="T492" t="s">
        <v>33</v>
      </c>
      <c r="U492" t="s">
        <v>616</v>
      </c>
      <c r="V492" t="s">
        <v>35</v>
      </c>
      <c r="W492">
        <v>1</v>
      </c>
      <c r="X492" s="5" t="e">
        <f>INDEX(name_mapping!B:B,MATCH(C492,name_mapping!A:A,0))</f>
        <v>#N/A</v>
      </c>
      <c r="Y492" s="5" t="str">
        <f t="shared" si="22"/>
        <v>SCAQMD Solar Port</v>
      </c>
      <c r="Z492" s="5" t="str">
        <f t="shared" si="21"/>
        <v>CAISO_Solar</v>
      </c>
      <c r="AA492" s="5">
        <f t="shared" si="23"/>
        <v>0</v>
      </c>
      <c r="AB492" s="5">
        <f>INDEX(relevant_resources!B:B,MATCH(Z492,relevant_resources!A:A,0))</f>
        <v>1</v>
      </c>
    </row>
    <row r="493" spans="1:28" x14ac:dyDescent="0.75">
      <c r="A493">
        <v>492</v>
      </c>
      <c r="B493" t="s">
        <v>1459</v>
      </c>
      <c r="C493" t="s">
        <v>1460</v>
      </c>
      <c r="D493" t="s">
        <v>1461</v>
      </c>
      <c r="E493" t="s">
        <v>1128</v>
      </c>
      <c r="F493" t="s">
        <v>27</v>
      </c>
      <c r="G493" t="s">
        <v>845</v>
      </c>
      <c r="H493" t="s">
        <v>846</v>
      </c>
      <c r="I493" t="s">
        <v>614</v>
      </c>
      <c r="J493" t="s">
        <v>615</v>
      </c>
      <c r="K493" t="s">
        <v>32</v>
      </c>
      <c r="L493" s="2">
        <v>40165</v>
      </c>
      <c r="M493" s="2">
        <v>47663</v>
      </c>
      <c r="N493">
        <v>1</v>
      </c>
      <c r="O493">
        <v>21</v>
      </c>
      <c r="P493">
        <v>49.7</v>
      </c>
      <c r="Q493" s="1">
        <v>0.27</v>
      </c>
      <c r="R493" t="s">
        <v>33</v>
      </c>
      <c r="S493" t="s">
        <v>33</v>
      </c>
      <c r="T493" t="s">
        <v>33</v>
      </c>
      <c r="U493" t="s">
        <v>616</v>
      </c>
      <c r="V493" t="s">
        <v>847</v>
      </c>
      <c r="W493">
        <v>1</v>
      </c>
      <c r="X493" s="5" t="e">
        <f>INDEX(name_mapping!B:B,MATCH(C493,name_mapping!A:A,0))</f>
        <v>#N/A</v>
      </c>
      <c r="Y493" s="5" t="str">
        <f t="shared" si="22"/>
        <v>BLYTHE_1_SOLAR1</v>
      </c>
      <c r="Z493" s="5" t="str">
        <f t="shared" si="21"/>
        <v>CAISO_Solar</v>
      </c>
      <c r="AA493" s="5">
        <f t="shared" si="23"/>
        <v>49.7</v>
      </c>
      <c r="AB493" s="5">
        <f>INDEX(relevant_resources!B:B,MATCH(Z493,relevant_resources!A:A,0))</f>
        <v>1</v>
      </c>
    </row>
    <row r="494" spans="1:28" x14ac:dyDescent="0.75">
      <c r="A494">
        <v>493</v>
      </c>
      <c r="B494" t="s">
        <v>1462</v>
      </c>
      <c r="C494" t="s">
        <v>1463</v>
      </c>
      <c r="D494" t="s">
        <v>1464</v>
      </c>
      <c r="E494" t="s">
        <v>1128</v>
      </c>
      <c r="F494" t="s">
        <v>27</v>
      </c>
      <c r="G494" t="s">
        <v>845</v>
      </c>
      <c r="H494" t="s">
        <v>846</v>
      </c>
      <c r="I494" t="s">
        <v>614</v>
      </c>
      <c r="J494" t="s">
        <v>615</v>
      </c>
      <c r="K494" t="s">
        <v>32</v>
      </c>
      <c r="L494" s="2">
        <v>41990</v>
      </c>
      <c r="M494" s="2">
        <v>49340</v>
      </c>
      <c r="N494">
        <v>1</v>
      </c>
      <c r="O494">
        <v>250</v>
      </c>
      <c r="P494">
        <v>571</v>
      </c>
      <c r="Q494" s="1">
        <v>0.26</v>
      </c>
      <c r="R494" t="s">
        <v>33</v>
      </c>
      <c r="S494" t="s">
        <v>33</v>
      </c>
      <c r="T494" t="s">
        <v>33</v>
      </c>
      <c r="U494" t="s">
        <v>616</v>
      </c>
      <c r="V494" t="s">
        <v>847</v>
      </c>
      <c r="W494">
        <v>1</v>
      </c>
      <c r="X494" s="5" t="e">
        <f>INDEX(name_mapping!B:B,MATCH(C494,name_mapping!A:A,0))</f>
        <v>#N/A</v>
      </c>
      <c r="Y494" s="5" t="str">
        <f t="shared" si="22"/>
        <v>DSRTSN_2_SOLAR1</v>
      </c>
      <c r="Z494" s="5" t="str">
        <f t="shared" si="21"/>
        <v>CAISO_Solar</v>
      </c>
      <c r="AA494" s="5">
        <f t="shared" si="23"/>
        <v>571</v>
      </c>
      <c r="AB494" s="5">
        <f>INDEX(relevant_resources!B:B,MATCH(Z494,relevant_resources!A:A,0))</f>
        <v>1</v>
      </c>
    </row>
    <row r="495" spans="1:28" x14ac:dyDescent="0.75">
      <c r="A495">
        <v>494</v>
      </c>
      <c r="B495" t="s">
        <v>1465</v>
      </c>
      <c r="C495" t="s">
        <v>1466</v>
      </c>
      <c r="D495" t="s">
        <v>1467</v>
      </c>
      <c r="E495" t="s">
        <v>1128</v>
      </c>
      <c r="F495" t="s">
        <v>27</v>
      </c>
      <c r="G495" t="s">
        <v>711</v>
      </c>
      <c r="H495" t="s">
        <v>982</v>
      </c>
      <c r="I495" t="s">
        <v>614</v>
      </c>
      <c r="J495" t="s">
        <v>615</v>
      </c>
      <c r="K495" t="s">
        <v>32</v>
      </c>
      <c r="L495" s="2">
        <v>42643</v>
      </c>
      <c r="M495" s="2">
        <v>50040</v>
      </c>
      <c r="N495">
        <v>1</v>
      </c>
      <c r="O495">
        <v>300</v>
      </c>
      <c r="P495">
        <v>673</v>
      </c>
      <c r="Q495" s="1">
        <v>0.26</v>
      </c>
      <c r="R495" t="s">
        <v>33</v>
      </c>
      <c r="S495" t="s">
        <v>33</v>
      </c>
      <c r="T495" t="s">
        <v>33</v>
      </c>
      <c r="U495" t="s">
        <v>616</v>
      </c>
      <c r="V495" t="s">
        <v>983</v>
      </c>
      <c r="W495">
        <v>1</v>
      </c>
      <c r="X495" s="5" t="e">
        <f>INDEX(name_mapping!B:B,MATCH(C495,name_mapping!A:A,0))</f>
        <v>#N/A</v>
      </c>
      <c r="Y495" s="5" t="str">
        <f t="shared" si="22"/>
        <v>DSRTSL_2_SOLAR1</v>
      </c>
      <c r="Z495" s="5" t="str">
        <f t="shared" si="21"/>
        <v>CAISO_Solar</v>
      </c>
      <c r="AA495" s="5">
        <f t="shared" si="23"/>
        <v>673</v>
      </c>
      <c r="AB495" s="5">
        <f>INDEX(relevant_resources!B:B,MATCH(Z495,relevant_resources!A:A,0))</f>
        <v>1</v>
      </c>
    </row>
    <row r="496" spans="1:28" x14ac:dyDescent="0.75">
      <c r="A496">
        <v>495</v>
      </c>
      <c r="B496" t="s">
        <v>1468</v>
      </c>
      <c r="C496" t="s">
        <v>1469</v>
      </c>
      <c r="D496" t="s">
        <v>1470</v>
      </c>
      <c r="E496" t="s">
        <v>1128</v>
      </c>
      <c r="F496" t="s">
        <v>27</v>
      </c>
      <c r="G496" t="s">
        <v>77</v>
      </c>
      <c r="H496" t="s">
        <v>89</v>
      </c>
      <c r="I496" t="s">
        <v>614</v>
      </c>
      <c r="J496" t="s">
        <v>619</v>
      </c>
      <c r="K496" t="s">
        <v>32</v>
      </c>
      <c r="L496" s="2">
        <v>41570</v>
      </c>
      <c r="M496" s="2">
        <v>48610</v>
      </c>
      <c r="N496">
        <v>1</v>
      </c>
      <c r="O496">
        <v>5</v>
      </c>
      <c r="P496">
        <v>11.4</v>
      </c>
      <c r="Q496" s="1">
        <v>0.26</v>
      </c>
      <c r="R496" t="s">
        <v>33</v>
      </c>
      <c r="S496" t="s">
        <v>33</v>
      </c>
      <c r="T496" t="s">
        <v>33</v>
      </c>
      <c r="U496" t="s">
        <v>616</v>
      </c>
      <c r="V496" t="s">
        <v>89</v>
      </c>
      <c r="W496">
        <v>1</v>
      </c>
      <c r="X496" s="5" t="e">
        <f>INDEX(name_mapping!B:B,MATCH(C496,name_mapping!A:A,0))</f>
        <v>#N/A</v>
      </c>
      <c r="Y496" s="5" t="str">
        <f t="shared" si="22"/>
        <v>GLDTWN_6_SOLAR</v>
      </c>
      <c r="Z496" s="5" t="str">
        <f t="shared" si="21"/>
        <v>CAISO_Solar</v>
      </c>
      <c r="AA496" s="5">
        <f t="shared" si="23"/>
        <v>11.4</v>
      </c>
      <c r="AB496" s="5">
        <f>INDEX(relevant_resources!B:B,MATCH(Z496,relevant_resources!A:A,0))</f>
        <v>1</v>
      </c>
    </row>
    <row r="497" spans="1:28" x14ac:dyDescent="0.75">
      <c r="A497">
        <v>496</v>
      </c>
      <c r="B497" t="s">
        <v>1471</v>
      </c>
      <c r="C497" t="s">
        <v>1472</v>
      </c>
      <c r="D497" t="s">
        <v>1473</v>
      </c>
      <c r="E497" t="s">
        <v>1128</v>
      </c>
      <c r="F497" t="s">
        <v>27</v>
      </c>
      <c r="G497" t="s">
        <v>77</v>
      </c>
      <c r="H497" t="s">
        <v>89</v>
      </c>
      <c r="I497" t="s">
        <v>614</v>
      </c>
      <c r="J497" t="s">
        <v>619</v>
      </c>
      <c r="K497" t="s">
        <v>32</v>
      </c>
      <c r="L497" s="2">
        <v>41611</v>
      </c>
      <c r="M497" s="2">
        <v>48638</v>
      </c>
      <c r="N497">
        <v>1</v>
      </c>
      <c r="O497">
        <v>20</v>
      </c>
      <c r="P497">
        <v>47.3</v>
      </c>
      <c r="Q497" s="1">
        <v>0.27</v>
      </c>
      <c r="R497" t="s">
        <v>33</v>
      </c>
      <c r="S497" t="s">
        <v>33</v>
      </c>
      <c r="T497" t="s">
        <v>33</v>
      </c>
      <c r="U497" t="s">
        <v>616</v>
      </c>
      <c r="V497" t="s">
        <v>89</v>
      </c>
      <c r="W497">
        <v>1</v>
      </c>
      <c r="X497" s="5" t="e">
        <f>INDEX(name_mapping!B:B,MATCH(C497,name_mapping!A:A,0))</f>
        <v>#N/A</v>
      </c>
      <c r="Y497" s="5" t="str">
        <f t="shared" si="22"/>
        <v>RSMSLR_6_SOLAR2</v>
      </c>
      <c r="Z497" s="5" t="str">
        <f t="shared" si="21"/>
        <v>CAISO_Solar</v>
      </c>
      <c r="AA497" s="5">
        <f t="shared" si="23"/>
        <v>47.3</v>
      </c>
      <c r="AB497" s="5">
        <f>INDEX(relevant_resources!B:B,MATCH(Z497,relevant_resources!A:A,0))</f>
        <v>1</v>
      </c>
    </row>
    <row r="498" spans="1:28" x14ac:dyDescent="0.75">
      <c r="A498">
        <v>497</v>
      </c>
      <c r="B498" t="s">
        <v>1474</v>
      </c>
      <c r="C498" t="s">
        <v>1475</v>
      </c>
      <c r="D498" t="s">
        <v>1476</v>
      </c>
      <c r="E498" t="s">
        <v>1128</v>
      </c>
      <c r="F498" t="s">
        <v>27</v>
      </c>
      <c r="G498" t="s">
        <v>711</v>
      </c>
      <c r="H498" t="s">
        <v>285</v>
      </c>
      <c r="I498" t="s">
        <v>614</v>
      </c>
      <c r="J498" t="s">
        <v>619</v>
      </c>
      <c r="K498" t="s">
        <v>32</v>
      </c>
      <c r="L498" s="2">
        <v>41578</v>
      </c>
      <c r="M498" s="2">
        <v>48638</v>
      </c>
      <c r="N498">
        <v>1</v>
      </c>
      <c r="O498">
        <v>17.5</v>
      </c>
      <c r="P498">
        <v>49.1</v>
      </c>
      <c r="Q498" s="1">
        <v>0.32</v>
      </c>
      <c r="R498" t="s">
        <v>33</v>
      </c>
      <c r="S498" t="s">
        <v>33</v>
      </c>
      <c r="T498" t="s">
        <v>33</v>
      </c>
      <c r="U498" t="s">
        <v>616</v>
      </c>
      <c r="V498" t="s">
        <v>286</v>
      </c>
      <c r="W498">
        <v>1</v>
      </c>
      <c r="X498" s="5" t="e">
        <f>INDEX(name_mapping!B:B,MATCH(C498,name_mapping!A:A,0))</f>
        <v>#N/A</v>
      </c>
      <c r="Y498" s="5" t="str">
        <f t="shared" si="22"/>
        <v>VICTOR_1_SOLAR1</v>
      </c>
      <c r="Z498" s="5" t="str">
        <f t="shared" si="21"/>
        <v>CAISO_Solar</v>
      </c>
      <c r="AA498" s="5">
        <f t="shared" si="23"/>
        <v>49.1</v>
      </c>
      <c r="AB498" s="5">
        <f>INDEX(relevant_resources!B:B,MATCH(Z498,relevant_resources!A:A,0))</f>
        <v>1</v>
      </c>
    </row>
    <row r="499" spans="1:28" x14ac:dyDescent="0.75">
      <c r="A499">
        <v>498</v>
      </c>
      <c r="B499" t="s">
        <v>1477</v>
      </c>
      <c r="C499" t="s">
        <v>1478</v>
      </c>
      <c r="D499" t="s">
        <v>1479</v>
      </c>
      <c r="E499" t="s">
        <v>1128</v>
      </c>
      <c r="F499" t="s">
        <v>27</v>
      </c>
      <c r="G499" t="s">
        <v>88</v>
      </c>
      <c r="H499" t="s">
        <v>89</v>
      </c>
      <c r="I499" t="s">
        <v>614</v>
      </c>
      <c r="J499" t="s">
        <v>619</v>
      </c>
      <c r="K499" t="s">
        <v>32</v>
      </c>
      <c r="L499" s="2">
        <v>41358</v>
      </c>
      <c r="M499" s="2">
        <v>48670</v>
      </c>
      <c r="N499">
        <v>1</v>
      </c>
      <c r="O499">
        <v>20</v>
      </c>
      <c r="P499">
        <v>55.6</v>
      </c>
      <c r="Q499" s="1">
        <v>0.32</v>
      </c>
      <c r="R499" t="s">
        <v>33</v>
      </c>
      <c r="S499" t="s">
        <v>33</v>
      </c>
      <c r="T499" t="s">
        <v>33</v>
      </c>
      <c r="U499" t="s">
        <v>616</v>
      </c>
      <c r="V499" t="s">
        <v>89</v>
      </c>
      <c r="W499">
        <v>1</v>
      </c>
      <c r="X499" s="5" t="e">
        <f>INDEX(name_mapping!B:B,MATCH(C499,name_mapping!A:A,0))</f>
        <v>#N/A</v>
      </c>
      <c r="Y499" s="5" t="str">
        <f t="shared" si="22"/>
        <v>GLOW_6_SOLAR</v>
      </c>
      <c r="Z499" s="5" t="str">
        <f t="shared" si="21"/>
        <v>CAISO_Solar</v>
      </c>
      <c r="AA499" s="5">
        <f t="shared" si="23"/>
        <v>55.6</v>
      </c>
      <c r="AB499" s="5">
        <f>INDEX(relevant_resources!B:B,MATCH(Z499,relevant_resources!A:A,0))</f>
        <v>1</v>
      </c>
    </row>
    <row r="500" spans="1:28" x14ac:dyDescent="0.75">
      <c r="A500">
        <v>499</v>
      </c>
      <c r="B500" t="s">
        <v>1480</v>
      </c>
      <c r="C500" t="s">
        <v>1481</v>
      </c>
      <c r="D500" t="s">
        <v>1482</v>
      </c>
      <c r="E500" t="s">
        <v>1128</v>
      </c>
      <c r="F500" t="s">
        <v>27</v>
      </c>
      <c r="G500" t="s">
        <v>845</v>
      </c>
      <c r="H500" t="s">
        <v>1483</v>
      </c>
      <c r="I500" t="s">
        <v>614</v>
      </c>
      <c r="J500" t="s">
        <v>1383</v>
      </c>
      <c r="K500" t="s">
        <v>32</v>
      </c>
      <c r="L500" s="2">
        <v>40753</v>
      </c>
      <c r="M500" s="2">
        <v>48061</v>
      </c>
      <c r="N500">
        <v>1</v>
      </c>
      <c r="O500">
        <v>1.5</v>
      </c>
      <c r="P500">
        <v>1.5</v>
      </c>
      <c r="Q500" s="1">
        <v>0.11</v>
      </c>
      <c r="R500" t="s">
        <v>33</v>
      </c>
      <c r="S500" t="s">
        <v>33</v>
      </c>
      <c r="T500" t="s">
        <v>33</v>
      </c>
      <c r="U500" t="s">
        <v>616</v>
      </c>
      <c r="V500" t="s">
        <v>1484</v>
      </c>
      <c r="W500">
        <v>1</v>
      </c>
      <c r="X500" s="5" t="e">
        <f>INDEX(name_mapping!B:B,MATCH(C500,name_mapping!A:A,0))</f>
        <v>#N/A</v>
      </c>
      <c r="Y500" s="5" t="str">
        <f t="shared" si="22"/>
        <v>CORONS_2_SOLAR</v>
      </c>
      <c r="Z500" s="5" t="str">
        <f t="shared" si="21"/>
        <v>CAISO_Solar</v>
      </c>
      <c r="AA500" s="5">
        <f t="shared" si="23"/>
        <v>1.5</v>
      </c>
      <c r="AB500" s="5">
        <f>INDEX(relevant_resources!B:B,MATCH(Z500,relevant_resources!A:A,0))</f>
        <v>1</v>
      </c>
    </row>
    <row r="501" spans="1:28" x14ac:dyDescent="0.75">
      <c r="A501">
        <v>500</v>
      </c>
      <c r="B501" t="s">
        <v>1485</v>
      </c>
      <c r="C501" t="s">
        <v>1486</v>
      </c>
      <c r="D501" t="s">
        <v>1487</v>
      </c>
      <c r="E501" t="s">
        <v>1128</v>
      </c>
      <c r="F501" t="s">
        <v>27</v>
      </c>
      <c r="G501" t="s">
        <v>624</v>
      </c>
      <c r="H501" t="s">
        <v>78</v>
      </c>
      <c r="I501" t="s">
        <v>614</v>
      </c>
      <c r="J501" t="s">
        <v>619</v>
      </c>
      <c r="K501" t="s">
        <v>32</v>
      </c>
      <c r="L501" s="2">
        <v>42165</v>
      </c>
      <c r="M501" s="2">
        <v>73050</v>
      </c>
      <c r="N501">
        <v>1</v>
      </c>
      <c r="O501">
        <v>19.8</v>
      </c>
      <c r="P501">
        <v>39.6</v>
      </c>
      <c r="Q501" s="1">
        <v>0.23</v>
      </c>
      <c r="R501" t="s">
        <v>33</v>
      </c>
      <c r="S501" t="s">
        <v>33</v>
      </c>
      <c r="T501" t="s">
        <v>33</v>
      </c>
      <c r="U501" t="s">
        <v>616</v>
      </c>
      <c r="V501" t="s">
        <v>78</v>
      </c>
      <c r="W501">
        <v>1</v>
      </c>
      <c r="X501" s="5" t="e">
        <f>INDEX(name_mapping!B:B,MATCH(C501,name_mapping!A:A,0))</f>
        <v>#N/A</v>
      </c>
      <c r="Y501" s="5" t="str">
        <f t="shared" si="22"/>
        <v>WAUKNA_1_SOLAR2</v>
      </c>
      <c r="Z501" s="5" t="str">
        <f t="shared" si="21"/>
        <v>CAISO_Solar</v>
      </c>
      <c r="AA501" s="5">
        <f t="shared" si="23"/>
        <v>39.6</v>
      </c>
      <c r="AB501" s="5">
        <f>INDEX(relevant_resources!B:B,MATCH(Z501,relevant_resources!A:A,0))</f>
        <v>1</v>
      </c>
    </row>
    <row r="502" spans="1:28" x14ac:dyDescent="0.75">
      <c r="A502">
        <v>501</v>
      </c>
      <c r="B502" t="s">
        <v>1488</v>
      </c>
      <c r="C502" t="s">
        <v>1489</v>
      </c>
      <c r="D502" t="s">
        <v>1490</v>
      </c>
      <c r="E502" t="s">
        <v>1128</v>
      </c>
      <c r="F502" t="s">
        <v>835</v>
      </c>
      <c r="G502" t="s">
        <v>836</v>
      </c>
      <c r="H502" t="s">
        <v>982</v>
      </c>
      <c r="I502" t="s">
        <v>614</v>
      </c>
      <c r="J502" t="s">
        <v>619</v>
      </c>
      <c r="K502" t="s">
        <v>32</v>
      </c>
      <c r="L502" s="2">
        <v>42511</v>
      </c>
      <c r="M502" s="2">
        <v>50740</v>
      </c>
      <c r="N502">
        <v>1</v>
      </c>
      <c r="O502">
        <v>250</v>
      </c>
      <c r="P502">
        <v>613.20000000000005</v>
      </c>
      <c r="Q502" s="1">
        <v>0.28000000000000003</v>
      </c>
      <c r="R502" t="s">
        <v>33</v>
      </c>
      <c r="S502" t="s">
        <v>33</v>
      </c>
      <c r="T502" t="s">
        <v>33</v>
      </c>
      <c r="U502" t="s">
        <v>616</v>
      </c>
      <c r="V502" t="s">
        <v>983</v>
      </c>
      <c r="W502">
        <v>1</v>
      </c>
      <c r="X502" s="5" t="e">
        <f>INDEX(name_mapping!B:B,MATCH(C502,name_mapping!A:A,0))</f>
        <v>#N/A</v>
      </c>
      <c r="Y502" s="5" t="str">
        <f t="shared" si="22"/>
        <v>PRIMM_2_SOLAR1</v>
      </c>
      <c r="Z502" s="5" t="str">
        <f t="shared" si="21"/>
        <v>CAISO_Solar</v>
      </c>
      <c r="AA502" s="5">
        <f t="shared" si="23"/>
        <v>613.20000000000005</v>
      </c>
      <c r="AB502" s="5">
        <f>INDEX(relevant_resources!B:B,MATCH(Z502,relevant_resources!A:A,0))</f>
        <v>1</v>
      </c>
    </row>
    <row r="503" spans="1:28" x14ac:dyDescent="0.75">
      <c r="A503">
        <v>502</v>
      </c>
      <c r="B503" t="s">
        <v>1491</v>
      </c>
      <c r="C503" t="s">
        <v>1492</v>
      </c>
      <c r="D503" t="s">
        <v>1493</v>
      </c>
      <c r="E503" t="s">
        <v>1128</v>
      </c>
      <c r="F503" t="s">
        <v>27</v>
      </c>
      <c r="G503" t="s">
        <v>77</v>
      </c>
      <c r="H503" t="s">
        <v>89</v>
      </c>
      <c r="I503" t="s">
        <v>614</v>
      </c>
      <c r="J503" t="s">
        <v>619</v>
      </c>
      <c r="K503" t="s">
        <v>32</v>
      </c>
      <c r="L503" s="2">
        <v>41954</v>
      </c>
      <c r="M503" s="2">
        <v>49309</v>
      </c>
      <c r="N503">
        <v>1</v>
      </c>
      <c r="O503">
        <v>60</v>
      </c>
      <c r="P503">
        <v>173.4</v>
      </c>
      <c r="Q503" s="1">
        <v>0.33</v>
      </c>
      <c r="R503" t="s">
        <v>33</v>
      </c>
      <c r="S503" t="s">
        <v>33</v>
      </c>
      <c r="T503" t="s">
        <v>33</v>
      </c>
      <c r="U503" t="s">
        <v>616</v>
      </c>
      <c r="V503" t="s">
        <v>89</v>
      </c>
      <c r="W503">
        <v>1</v>
      </c>
      <c r="X503" s="5" t="e">
        <f>INDEX(name_mapping!B:B,MATCH(C503,name_mapping!A:A,0))</f>
        <v>#N/A</v>
      </c>
      <c r="Y503" s="5" t="str">
        <f t="shared" si="22"/>
        <v>LAMONT_1_SOLAR1</v>
      </c>
      <c r="Z503" s="5" t="str">
        <f t="shared" si="21"/>
        <v>CAISO_Solar</v>
      </c>
      <c r="AA503" s="5">
        <f t="shared" si="23"/>
        <v>173.4</v>
      </c>
      <c r="AB503" s="5">
        <f>INDEX(relevant_resources!B:B,MATCH(Z503,relevant_resources!A:A,0))</f>
        <v>1</v>
      </c>
    </row>
    <row r="504" spans="1:28" x14ac:dyDescent="0.75">
      <c r="A504">
        <v>503</v>
      </c>
      <c r="B504" t="s">
        <v>1494</v>
      </c>
      <c r="C504" t="s">
        <v>1495</v>
      </c>
      <c r="D504" t="s">
        <v>1496</v>
      </c>
      <c r="E504" t="s">
        <v>1128</v>
      </c>
      <c r="F504" t="s">
        <v>27</v>
      </c>
      <c r="G504" t="s">
        <v>77</v>
      </c>
      <c r="H504" t="s">
        <v>89</v>
      </c>
      <c r="I504" t="s">
        <v>614</v>
      </c>
      <c r="J504" t="s">
        <v>619</v>
      </c>
      <c r="K504" t="s">
        <v>32</v>
      </c>
      <c r="L504" s="2">
        <v>41780</v>
      </c>
      <c r="M504" s="2">
        <v>49125</v>
      </c>
      <c r="N504">
        <v>1</v>
      </c>
      <c r="O504">
        <v>20</v>
      </c>
      <c r="P504">
        <v>53.5</v>
      </c>
      <c r="Q504" s="1">
        <v>0.31</v>
      </c>
      <c r="R504" t="s">
        <v>33</v>
      </c>
      <c r="S504" t="s">
        <v>33</v>
      </c>
      <c r="T504" t="s">
        <v>33</v>
      </c>
      <c r="U504" t="s">
        <v>616</v>
      </c>
      <c r="V504" t="s">
        <v>89</v>
      </c>
      <c r="W504">
        <v>1</v>
      </c>
      <c r="X504" s="5" t="e">
        <f>INDEX(name_mapping!B:B,MATCH(C504,name_mapping!A:A,0))</f>
        <v>#N/A</v>
      </c>
      <c r="Y504" s="5" t="str">
        <f t="shared" si="22"/>
        <v>ADOBEE_1_SOLAR</v>
      </c>
      <c r="Z504" s="5" t="str">
        <f t="shared" si="21"/>
        <v>CAISO_Solar</v>
      </c>
      <c r="AA504" s="5">
        <f t="shared" si="23"/>
        <v>53.5</v>
      </c>
      <c r="AB504" s="5">
        <f>INDEX(relevant_resources!B:B,MATCH(Z504,relevant_resources!A:A,0))</f>
        <v>1</v>
      </c>
    </row>
    <row r="505" spans="1:28" x14ac:dyDescent="0.75">
      <c r="A505">
        <v>504</v>
      </c>
      <c r="B505" t="s">
        <v>1497</v>
      </c>
      <c r="C505" t="s">
        <v>1498</v>
      </c>
      <c r="D505" t="s">
        <v>1499</v>
      </c>
      <c r="E505" t="s">
        <v>1128</v>
      </c>
      <c r="F505" t="s">
        <v>27</v>
      </c>
      <c r="G505" t="s">
        <v>88</v>
      </c>
      <c r="H505" t="s">
        <v>1163</v>
      </c>
      <c r="I505" t="s">
        <v>614</v>
      </c>
      <c r="J505" t="s">
        <v>1383</v>
      </c>
      <c r="K505" t="s">
        <v>32</v>
      </c>
      <c r="L505" s="2">
        <v>40949</v>
      </c>
      <c r="M505" s="2">
        <v>48274</v>
      </c>
      <c r="N505">
        <v>1</v>
      </c>
      <c r="O505">
        <v>1.2</v>
      </c>
      <c r="P505">
        <v>2</v>
      </c>
      <c r="Q505" s="1">
        <v>0.2</v>
      </c>
      <c r="R505" t="s">
        <v>33</v>
      </c>
      <c r="S505" t="s">
        <v>33</v>
      </c>
      <c r="T505" t="s">
        <v>33</v>
      </c>
      <c r="U505" t="s">
        <v>616</v>
      </c>
      <c r="V505" t="s">
        <v>35</v>
      </c>
      <c r="W505">
        <v>1</v>
      </c>
      <c r="X505" s="5" t="e">
        <f>INDEX(name_mapping!B:B,MATCH(C505,name_mapping!A:A,0))</f>
        <v>#N/A</v>
      </c>
      <c r="Y505" s="5" t="str">
        <f t="shared" si="22"/>
        <v>DELAMO_2_SOLRC1</v>
      </c>
      <c r="Z505" s="5" t="str">
        <f t="shared" si="21"/>
        <v>CAISO_Solar</v>
      </c>
      <c r="AA505" s="5">
        <f t="shared" si="23"/>
        <v>2</v>
      </c>
      <c r="AB505" s="5">
        <f>INDEX(relevant_resources!B:B,MATCH(Z505,relevant_resources!A:A,0))</f>
        <v>1</v>
      </c>
    </row>
    <row r="506" spans="1:28" x14ac:dyDescent="0.75">
      <c r="A506">
        <v>505</v>
      </c>
      <c r="B506" t="s">
        <v>1500</v>
      </c>
      <c r="C506" t="s">
        <v>1501</v>
      </c>
      <c r="D506" t="s">
        <v>1502</v>
      </c>
      <c r="E506" t="s">
        <v>1128</v>
      </c>
      <c r="F506" t="s">
        <v>27</v>
      </c>
      <c r="G506" t="s">
        <v>88</v>
      </c>
      <c r="H506" t="s">
        <v>1163</v>
      </c>
      <c r="I506" t="s">
        <v>614</v>
      </c>
      <c r="J506" t="s">
        <v>1383</v>
      </c>
      <c r="K506" t="s">
        <v>32</v>
      </c>
      <c r="L506" s="2">
        <v>41001</v>
      </c>
      <c r="M506" s="2">
        <v>48335</v>
      </c>
      <c r="N506">
        <v>1</v>
      </c>
      <c r="O506">
        <v>1.3</v>
      </c>
      <c r="P506">
        <v>2.2000000000000002</v>
      </c>
      <c r="Q506" s="1">
        <v>0.2</v>
      </c>
      <c r="R506" t="s">
        <v>33</v>
      </c>
      <c r="S506" t="s">
        <v>33</v>
      </c>
      <c r="T506" t="s">
        <v>33</v>
      </c>
      <c r="U506" t="s">
        <v>616</v>
      </c>
      <c r="V506" t="s">
        <v>35</v>
      </c>
      <c r="W506">
        <v>1</v>
      </c>
      <c r="X506" s="5" t="e">
        <f>INDEX(name_mapping!B:B,MATCH(C506,name_mapping!A:A,0))</f>
        <v>#N/A</v>
      </c>
      <c r="Y506" s="5" t="str">
        <f t="shared" si="22"/>
        <v>DELAMO_2_SOLRD</v>
      </c>
      <c r="Z506" s="5" t="str">
        <f t="shared" si="21"/>
        <v>CAISO_Solar</v>
      </c>
      <c r="AA506" s="5">
        <f t="shared" si="23"/>
        <v>2.2000000000000002</v>
      </c>
      <c r="AB506" s="5">
        <f>INDEX(relevant_resources!B:B,MATCH(Z506,relevant_resources!A:A,0))</f>
        <v>1</v>
      </c>
    </row>
    <row r="507" spans="1:28" x14ac:dyDescent="0.75">
      <c r="A507">
        <v>506</v>
      </c>
      <c r="B507" t="s">
        <v>1503</v>
      </c>
      <c r="C507" t="s">
        <v>1504</v>
      </c>
      <c r="D507" t="s">
        <v>1505</v>
      </c>
      <c r="E507" t="s">
        <v>1128</v>
      </c>
      <c r="F507" t="s">
        <v>27</v>
      </c>
      <c r="G507" t="s">
        <v>88</v>
      </c>
      <c r="H507" t="s">
        <v>1132</v>
      </c>
      <c r="I507" t="s">
        <v>614</v>
      </c>
      <c r="J507" t="s">
        <v>1383</v>
      </c>
      <c r="K507" t="s">
        <v>32</v>
      </c>
      <c r="L507" s="2">
        <v>41002</v>
      </c>
      <c r="M507" s="2">
        <v>48305</v>
      </c>
      <c r="N507">
        <v>1</v>
      </c>
      <c r="O507">
        <v>1.5</v>
      </c>
      <c r="P507">
        <v>2.9</v>
      </c>
      <c r="Q507" s="1">
        <v>0.22</v>
      </c>
      <c r="R507" t="s">
        <v>33</v>
      </c>
      <c r="S507" t="s">
        <v>33</v>
      </c>
      <c r="T507" t="s">
        <v>33</v>
      </c>
      <c r="U507" t="s">
        <v>616</v>
      </c>
      <c r="V507" t="s">
        <v>35</v>
      </c>
      <c r="W507">
        <v>1</v>
      </c>
      <c r="X507" s="5" t="e">
        <f>INDEX(name_mapping!B:B,MATCH(C507,name_mapping!A:A,0))</f>
        <v>#N/A</v>
      </c>
      <c r="Y507" s="5" t="str">
        <f t="shared" si="22"/>
        <v>WALNUT_2_SOLAR</v>
      </c>
      <c r="Z507" s="5" t="str">
        <f t="shared" si="21"/>
        <v>CAISO_Solar</v>
      </c>
      <c r="AA507" s="5">
        <f t="shared" si="23"/>
        <v>2.9</v>
      </c>
      <c r="AB507" s="5">
        <f>INDEX(relevant_resources!B:B,MATCH(Z507,relevant_resources!A:A,0))</f>
        <v>1</v>
      </c>
    </row>
    <row r="508" spans="1:28" x14ac:dyDescent="0.75">
      <c r="A508">
        <v>507</v>
      </c>
      <c r="B508" t="s">
        <v>1506</v>
      </c>
      <c r="C508" t="s">
        <v>1507</v>
      </c>
      <c r="D508" t="s">
        <v>1508</v>
      </c>
      <c r="E508" t="s">
        <v>1128</v>
      </c>
      <c r="F508" t="s">
        <v>27</v>
      </c>
      <c r="G508" t="s">
        <v>711</v>
      </c>
      <c r="H508" t="s">
        <v>285</v>
      </c>
      <c r="I508" t="s">
        <v>614</v>
      </c>
      <c r="J508" t="s">
        <v>1383</v>
      </c>
      <c r="K508" t="s">
        <v>32</v>
      </c>
      <c r="L508" s="2">
        <v>41033</v>
      </c>
      <c r="M508" s="2">
        <v>48365</v>
      </c>
      <c r="N508">
        <v>1</v>
      </c>
      <c r="O508">
        <v>1.5</v>
      </c>
      <c r="P508">
        <v>3</v>
      </c>
      <c r="Q508" s="1">
        <v>0.23</v>
      </c>
      <c r="R508" t="s">
        <v>33</v>
      </c>
      <c r="S508" t="s">
        <v>33</v>
      </c>
      <c r="T508" t="s">
        <v>33</v>
      </c>
      <c r="U508" t="s">
        <v>616</v>
      </c>
      <c r="V508" t="s">
        <v>286</v>
      </c>
      <c r="W508">
        <v>1</v>
      </c>
      <c r="X508" s="5" t="e">
        <f>INDEX(name_mapping!B:B,MATCH(C508,name_mapping!A:A,0))</f>
        <v>#N/A</v>
      </c>
      <c r="Y508" s="5" t="str">
        <f t="shared" si="22"/>
        <v>CHINO_2_SASOLR</v>
      </c>
      <c r="Z508" s="5" t="str">
        <f t="shared" si="21"/>
        <v>CAISO_Solar</v>
      </c>
      <c r="AA508" s="5">
        <f t="shared" si="23"/>
        <v>3</v>
      </c>
      <c r="AB508" s="5">
        <f>INDEX(relevant_resources!B:B,MATCH(Z508,relevant_resources!A:A,0))</f>
        <v>1</v>
      </c>
    </row>
    <row r="509" spans="1:28" x14ac:dyDescent="0.75">
      <c r="A509">
        <v>508</v>
      </c>
      <c r="B509" t="s">
        <v>1509</v>
      </c>
      <c r="C509" t="s">
        <v>1510</v>
      </c>
      <c r="D509" t="s">
        <v>1511</v>
      </c>
      <c r="E509" t="s">
        <v>1128</v>
      </c>
      <c r="F509" t="s">
        <v>27</v>
      </c>
      <c r="G509" t="s">
        <v>88</v>
      </c>
      <c r="H509" t="s">
        <v>1512</v>
      </c>
      <c r="I509" t="s">
        <v>614</v>
      </c>
      <c r="J509" t="s">
        <v>619</v>
      </c>
      <c r="K509" t="s">
        <v>32</v>
      </c>
      <c r="L509" s="2">
        <v>41033</v>
      </c>
      <c r="M509" s="2">
        <v>48366</v>
      </c>
      <c r="N509">
        <v>1</v>
      </c>
      <c r="O509">
        <v>2</v>
      </c>
      <c r="P509">
        <v>5</v>
      </c>
      <c r="Q509" s="1">
        <v>0.28000000000000003</v>
      </c>
      <c r="R509" t="s">
        <v>33</v>
      </c>
      <c r="S509" t="s">
        <v>33</v>
      </c>
      <c r="T509" t="s">
        <v>33</v>
      </c>
      <c r="U509" t="s">
        <v>616</v>
      </c>
      <c r="V509" t="s">
        <v>1484</v>
      </c>
      <c r="W509">
        <v>1</v>
      </c>
      <c r="X509" s="5" t="e">
        <f>INDEX(name_mapping!B:B,MATCH(C509,name_mapping!A:A,0))</f>
        <v>#N/A</v>
      </c>
      <c r="Y509" s="5" t="str">
        <f t="shared" si="22"/>
        <v>LITLRK_6_SEPV01</v>
      </c>
      <c r="Z509" s="5" t="str">
        <f t="shared" si="21"/>
        <v>CAISO_Solar</v>
      </c>
      <c r="AA509" s="5">
        <f t="shared" si="23"/>
        <v>5</v>
      </c>
      <c r="AB509" s="5">
        <f>INDEX(relevant_resources!B:B,MATCH(Z509,relevant_resources!A:A,0))</f>
        <v>1</v>
      </c>
    </row>
    <row r="510" spans="1:28" x14ac:dyDescent="0.75">
      <c r="A510">
        <v>509</v>
      </c>
      <c r="B510" t="s">
        <v>1513</v>
      </c>
      <c r="C510" t="s">
        <v>1514</v>
      </c>
      <c r="D510" t="s">
        <v>1515</v>
      </c>
      <c r="E510" t="s">
        <v>1128</v>
      </c>
      <c r="F510" t="s">
        <v>27</v>
      </c>
      <c r="G510" t="s">
        <v>711</v>
      </c>
      <c r="H510" t="s">
        <v>1483</v>
      </c>
      <c r="I510" t="s">
        <v>614</v>
      </c>
      <c r="J510" t="s">
        <v>619</v>
      </c>
      <c r="K510" t="s">
        <v>32</v>
      </c>
      <c r="L510" s="2">
        <v>41033</v>
      </c>
      <c r="M510" s="2">
        <v>48366</v>
      </c>
      <c r="N510">
        <v>1</v>
      </c>
      <c r="O510">
        <v>2</v>
      </c>
      <c r="P510">
        <v>4.5999999999999996</v>
      </c>
      <c r="Q510" s="1">
        <v>0.26</v>
      </c>
      <c r="R510" t="s">
        <v>33</v>
      </c>
      <c r="S510" t="s">
        <v>33</v>
      </c>
      <c r="T510" t="s">
        <v>33</v>
      </c>
      <c r="U510" t="s">
        <v>616</v>
      </c>
      <c r="V510" t="s">
        <v>1484</v>
      </c>
      <c r="W510">
        <v>1</v>
      </c>
      <c r="X510" s="5" t="e">
        <f>INDEX(name_mapping!B:B,MATCH(C510,name_mapping!A:A,0))</f>
        <v>#N/A</v>
      </c>
      <c r="Y510" s="5" t="str">
        <f t="shared" si="22"/>
        <v>DEVERS_1_SEPV05</v>
      </c>
      <c r="Z510" s="5" t="str">
        <f t="shared" si="21"/>
        <v>CAISO_Solar</v>
      </c>
      <c r="AA510" s="5">
        <f t="shared" si="23"/>
        <v>4.5999999999999996</v>
      </c>
      <c r="AB510" s="5">
        <f>INDEX(relevant_resources!B:B,MATCH(Z510,relevant_resources!A:A,0))</f>
        <v>1</v>
      </c>
    </row>
    <row r="511" spans="1:28" x14ac:dyDescent="0.75">
      <c r="A511">
        <v>510</v>
      </c>
      <c r="B511" t="s">
        <v>1516</v>
      </c>
      <c r="C511" t="s">
        <v>1517</v>
      </c>
      <c r="D511" t="s">
        <v>1518</v>
      </c>
      <c r="E511" t="s">
        <v>1128</v>
      </c>
      <c r="F511" t="s">
        <v>27</v>
      </c>
      <c r="G511" t="s">
        <v>845</v>
      </c>
      <c r="H511" t="s">
        <v>1167</v>
      </c>
      <c r="I511" t="s">
        <v>614</v>
      </c>
      <c r="J511" t="s">
        <v>619</v>
      </c>
      <c r="K511" t="s">
        <v>32</v>
      </c>
      <c r="L511" s="2">
        <v>41001</v>
      </c>
      <c r="M511" s="2">
        <v>48306</v>
      </c>
      <c r="N511">
        <v>1</v>
      </c>
      <c r="O511">
        <v>2.4</v>
      </c>
      <c r="P511">
        <v>5.3</v>
      </c>
      <c r="Q511" s="1">
        <v>0.26</v>
      </c>
      <c r="R511" t="s">
        <v>33</v>
      </c>
      <c r="S511" t="s">
        <v>33</v>
      </c>
      <c r="T511" t="s">
        <v>33</v>
      </c>
      <c r="U511" t="s">
        <v>616</v>
      </c>
      <c r="V511" t="s">
        <v>847</v>
      </c>
      <c r="W511">
        <v>1</v>
      </c>
      <c r="X511" s="5" t="e">
        <f>INDEX(name_mapping!B:B,MATCH(C511,name_mapping!A:A,0))</f>
        <v>#N/A</v>
      </c>
      <c r="Y511" s="5" t="str">
        <f t="shared" si="22"/>
        <v>BUCKWD_1_NPALM1</v>
      </c>
      <c r="Z511" s="5" t="str">
        <f t="shared" si="21"/>
        <v>CAISO_Solar</v>
      </c>
      <c r="AA511" s="5">
        <f t="shared" si="23"/>
        <v>5.3</v>
      </c>
      <c r="AB511" s="5">
        <f>INDEX(relevant_resources!B:B,MATCH(Z511,relevant_resources!A:A,0))</f>
        <v>1</v>
      </c>
    </row>
    <row r="512" spans="1:28" x14ac:dyDescent="0.75">
      <c r="A512">
        <v>511</v>
      </c>
      <c r="B512" t="s">
        <v>1519</v>
      </c>
      <c r="C512" t="s">
        <v>1520</v>
      </c>
      <c r="D512" t="s">
        <v>1521</v>
      </c>
      <c r="E512" t="s">
        <v>1128</v>
      </c>
      <c r="F512" t="s">
        <v>27</v>
      </c>
      <c r="G512" t="s">
        <v>845</v>
      </c>
      <c r="H512" t="s">
        <v>1167</v>
      </c>
      <c r="I512" t="s">
        <v>614</v>
      </c>
      <c r="J512" t="s">
        <v>619</v>
      </c>
      <c r="K512" t="s">
        <v>32</v>
      </c>
      <c r="L512" s="2">
        <v>41033</v>
      </c>
      <c r="M512" s="2">
        <v>48338</v>
      </c>
      <c r="N512">
        <v>1</v>
      </c>
      <c r="O512">
        <v>4.0999999999999996</v>
      </c>
      <c r="P512">
        <v>9.4</v>
      </c>
      <c r="Q512" s="1">
        <v>0.26</v>
      </c>
      <c r="R512" t="s">
        <v>33</v>
      </c>
      <c r="S512" t="s">
        <v>33</v>
      </c>
      <c r="T512" t="s">
        <v>33</v>
      </c>
      <c r="U512" t="s">
        <v>616</v>
      </c>
      <c r="V512" t="s">
        <v>847</v>
      </c>
      <c r="W512">
        <v>1</v>
      </c>
      <c r="X512" s="5" t="e">
        <f>INDEX(name_mapping!B:B,MATCH(C512,name_mapping!A:A,0))</f>
        <v>#N/A</v>
      </c>
      <c r="Y512" s="5" t="str">
        <f t="shared" si="22"/>
        <v>GARNET_1_SOLAR</v>
      </c>
      <c r="Z512" s="5" t="str">
        <f t="shared" si="21"/>
        <v>CAISO_Solar</v>
      </c>
      <c r="AA512" s="5">
        <f t="shared" si="23"/>
        <v>9.4</v>
      </c>
      <c r="AB512" s="5">
        <f>INDEX(relevant_resources!B:B,MATCH(Z512,relevant_resources!A:A,0))</f>
        <v>1</v>
      </c>
    </row>
    <row r="513" spans="1:28" x14ac:dyDescent="0.75">
      <c r="A513">
        <v>512</v>
      </c>
      <c r="B513" t="s">
        <v>1522</v>
      </c>
      <c r="C513" t="s">
        <v>1523</v>
      </c>
      <c r="D513" t="s">
        <v>1524</v>
      </c>
      <c r="E513" t="s">
        <v>1128</v>
      </c>
      <c r="F513" t="s">
        <v>27</v>
      </c>
      <c r="G513" t="s">
        <v>77</v>
      </c>
      <c r="H513" t="s">
        <v>89</v>
      </c>
      <c r="I513" t="s">
        <v>614</v>
      </c>
      <c r="J513" t="s">
        <v>619</v>
      </c>
      <c r="K513" t="s">
        <v>32</v>
      </c>
      <c r="L513" s="2">
        <v>42186</v>
      </c>
      <c r="M513" s="2">
        <v>49552</v>
      </c>
      <c r="N513">
        <v>1</v>
      </c>
      <c r="O513">
        <v>310</v>
      </c>
      <c r="P513">
        <v>778.2</v>
      </c>
      <c r="Q513" s="1">
        <v>0.28999999999999998</v>
      </c>
      <c r="R513" t="s">
        <v>33</v>
      </c>
      <c r="S513" t="s">
        <v>33</v>
      </c>
      <c r="T513" t="s">
        <v>33</v>
      </c>
      <c r="U513" t="s">
        <v>616</v>
      </c>
      <c r="V513" t="s">
        <v>89</v>
      </c>
      <c r="W513">
        <v>1</v>
      </c>
      <c r="X513" s="5" t="e">
        <f>INDEX(name_mapping!B:B,MATCH(C513,name_mapping!A:A,0))</f>
        <v>#N/A</v>
      </c>
      <c r="Y513" s="5" t="str">
        <f t="shared" si="22"/>
        <v>SLSTR1_2_SOLAR1</v>
      </c>
      <c r="Z513" s="5" t="str">
        <f t="shared" si="21"/>
        <v>CAISO_Solar</v>
      </c>
      <c r="AA513" s="5">
        <f t="shared" si="23"/>
        <v>778.2</v>
      </c>
      <c r="AB513" s="5">
        <f>INDEX(relevant_resources!B:B,MATCH(Z513,relevant_resources!A:A,0))</f>
        <v>1</v>
      </c>
    </row>
    <row r="514" spans="1:28" x14ac:dyDescent="0.75">
      <c r="A514">
        <v>513</v>
      </c>
      <c r="B514" t="s">
        <v>1525</v>
      </c>
      <c r="C514" t="s">
        <v>1526</v>
      </c>
      <c r="D514" t="s">
        <v>1527</v>
      </c>
      <c r="E514" t="s">
        <v>1128</v>
      </c>
      <c r="F514" t="s">
        <v>27</v>
      </c>
      <c r="G514" t="s">
        <v>77</v>
      </c>
      <c r="H514" t="s">
        <v>89</v>
      </c>
      <c r="I514" t="s">
        <v>614</v>
      </c>
      <c r="J514" t="s">
        <v>619</v>
      </c>
      <c r="K514" t="s">
        <v>32</v>
      </c>
      <c r="L514" s="2">
        <v>42186</v>
      </c>
      <c r="M514" s="2">
        <v>49552</v>
      </c>
      <c r="N514">
        <v>1</v>
      </c>
      <c r="O514">
        <v>276</v>
      </c>
      <c r="P514">
        <v>718</v>
      </c>
      <c r="Q514" s="1">
        <v>0.3</v>
      </c>
      <c r="R514" t="s">
        <v>33</v>
      </c>
      <c r="S514" t="s">
        <v>33</v>
      </c>
      <c r="T514" t="s">
        <v>33</v>
      </c>
      <c r="U514" t="s">
        <v>616</v>
      </c>
      <c r="V514" t="s">
        <v>89</v>
      </c>
      <c r="W514">
        <v>1</v>
      </c>
      <c r="X514" s="5" t="e">
        <f>INDEX(name_mapping!B:B,MATCH(C514,name_mapping!A:A,0))</f>
        <v>#N/A</v>
      </c>
      <c r="Y514" s="5" t="str">
        <f t="shared" si="22"/>
        <v>SLSTR2_2_SOLAR2</v>
      </c>
      <c r="Z514" s="5" t="str">
        <f t="shared" ref="Z514:Z577" si="24">T514&amp;"_"&amp;U514</f>
        <v>CAISO_Solar</v>
      </c>
      <c r="AA514" s="5">
        <f t="shared" si="23"/>
        <v>718</v>
      </c>
      <c r="AB514" s="5">
        <f>INDEX(relevant_resources!B:B,MATCH(Z514,relevant_resources!A:A,0))</f>
        <v>1</v>
      </c>
    </row>
    <row r="515" spans="1:28" x14ac:dyDescent="0.75">
      <c r="A515">
        <v>514</v>
      </c>
      <c r="B515" t="s">
        <v>1528</v>
      </c>
      <c r="C515" t="s">
        <v>1529</v>
      </c>
      <c r="D515" t="s">
        <v>1530</v>
      </c>
      <c r="E515" t="s">
        <v>1128</v>
      </c>
      <c r="F515" t="s">
        <v>27</v>
      </c>
      <c r="G515" t="s">
        <v>173</v>
      </c>
      <c r="H515" t="s">
        <v>174</v>
      </c>
      <c r="I515" t="s">
        <v>614</v>
      </c>
      <c r="J515" t="s">
        <v>619</v>
      </c>
      <c r="K515" t="s">
        <v>32</v>
      </c>
      <c r="L515" s="2">
        <v>42338</v>
      </c>
      <c r="M515" s="2">
        <v>49644</v>
      </c>
      <c r="N515">
        <v>1</v>
      </c>
      <c r="O515">
        <v>108</v>
      </c>
      <c r="P515">
        <v>275</v>
      </c>
      <c r="Q515" s="1">
        <v>0.28999999999999998</v>
      </c>
      <c r="R515" t="s">
        <v>33</v>
      </c>
      <c r="S515" t="s">
        <v>33</v>
      </c>
      <c r="T515" t="s">
        <v>33</v>
      </c>
      <c r="U515" t="s">
        <v>616</v>
      </c>
      <c r="V515" t="s">
        <v>175</v>
      </c>
      <c r="W515">
        <v>1</v>
      </c>
      <c r="X515" s="5" t="e">
        <f>INDEX(name_mapping!B:B,MATCH(C515,name_mapping!A:A,0))</f>
        <v>#N/A</v>
      </c>
      <c r="Y515" s="5" t="str">
        <f t="shared" ref="Y515:Y578" si="25">IF(NOT(ISBLANK(D515)),D515,
IF(NOT(ISNA(X515)),X515,C515))</f>
        <v>SLST13_2_SOLAR1</v>
      </c>
      <c r="Z515" s="5" t="str">
        <f t="shared" si="24"/>
        <v>CAISO_Solar</v>
      </c>
      <c r="AA515" s="5">
        <f t="shared" ref="AA515:AA578" si="26">IF(P515="                      -  ",0,P515)</f>
        <v>275</v>
      </c>
      <c r="AB515" s="5">
        <f>INDEX(relevant_resources!B:B,MATCH(Z515,relevant_resources!A:A,0))</f>
        <v>1</v>
      </c>
    </row>
    <row r="516" spans="1:28" x14ac:dyDescent="0.75">
      <c r="A516">
        <v>515</v>
      </c>
      <c r="B516" t="s">
        <v>1531</v>
      </c>
      <c r="C516" t="s">
        <v>1532</v>
      </c>
      <c r="E516" t="s">
        <v>1128</v>
      </c>
      <c r="F516" t="s">
        <v>27</v>
      </c>
      <c r="G516" t="s">
        <v>1150</v>
      </c>
      <c r="H516" t="s">
        <v>705</v>
      </c>
      <c r="I516" t="s">
        <v>614</v>
      </c>
      <c r="J516" t="s">
        <v>1383</v>
      </c>
      <c r="K516" t="s">
        <v>32</v>
      </c>
      <c r="L516" s="2">
        <v>40588</v>
      </c>
      <c r="M516" s="2">
        <v>47893</v>
      </c>
      <c r="N516">
        <v>1</v>
      </c>
      <c r="O516">
        <v>0.8</v>
      </c>
      <c r="P516">
        <v>1.3</v>
      </c>
      <c r="Q516" s="1">
        <v>0.2</v>
      </c>
      <c r="R516" t="s">
        <v>33</v>
      </c>
      <c r="S516" t="s">
        <v>33</v>
      </c>
      <c r="T516" t="s">
        <v>33</v>
      </c>
      <c r="U516" t="s">
        <v>616</v>
      </c>
      <c r="V516" t="s">
        <v>35</v>
      </c>
      <c r="W516">
        <v>1</v>
      </c>
      <c r="X516" s="5" t="e">
        <f>INDEX(name_mapping!B:B,MATCH(C516,name_mapping!A:A,0))</f>
        <v>#N/A</v>
      </c>
      <c r="Y516" s="5" t="str">
        <f t="shared" si="25"/>
        <v>One Miracle Property, LLC</v>
      </c>
      <c r="Z516" s="5" t="str">
        <f t="shared" si="24"/>
        <v>CAISO_Solar</v>
      </c>
      <c r="AA516" s="5">
        <f t="shared" si="26"/>
        <v>1.3</v>
      </c>
      <c r="AB516" s="5">
        <f>INDEX(relevant_resources!B:B,MATCH(Z516,relevant_resources!A:A,0))</f>
        <v>1</v>
      </c>
    </row>
    <row r="517" spans="1:28" x14ac:dyDescent="0.75">
      <c r="A517">
        <v>516</v>
      </c>
      <c r="B517" t="s">
        <v>1533</v>
      </c>
      <c r="C517" t="s">
        <v>1534</v>
      </c>
      <c r="E517" t="s">
        <v>1128</v>
      </c>
      <c r="F517" t="s">
        <v>27</v>
      </c>
      <c r="G517" t="s">
        <v>711</v>
      </c>
      <c r="H517" t="s">
        <v>285</v>
      </c>
      <c r="I517" t="s">
        <v>614</v>
      </c>
      <c r="J517" t="s">
        <v>619</v>
      </c>
      <c r="K517" t="s">
        <v>32</v>
      </c>
      <c r="L517" s="2">
        <v>41636</v>
      </c>
      <c r="M517" s="2">
        <v>48941</v>
      </c>
      <c r="N517">
        <v>1</v>
      </c>
      <c r="O517">
        <v>1.5</v>
      </c>
      <c r="P517">
        <v>4.4000000000000004</v>
      </c>
      <c r="Q517" s="1">
        <v>0.34</v>
      </c>
      <c r="R517" t="s">
        <v>33</v>
      </c>
      <c r="S517" t="s">
        <v>33</v>
      </c>
      <c r="T517" t="s">
        <v>33</v>
      </c>
      <c r="U517" t="s">
        <v>616</v>
      </c>
      <c r="V517" t="s">
        <v>286</v>
      </c>
      <c r="W517">
        <v>1</v>
      </c>
      <c r="X517" s="5" t="e">
        <f>INDEX(name_mapping!B:B,MATCH(C517,name_mapping!A:A,0))</f>
        <v>#N/A</v>
      </c>
      <c r="Y517" s="5" t="str">
        <f t="shared" si="25"/>
        <v>Powhatan Solar Power Generation Station 1, LLC</v>
      </c>
      <c r="Z517" s="5" t="str">
        <f t="shared" si="24"/>
        <v>CAISO_Solar</v>
      </c>
      <c r="AA517" s="5">
        <f t="shared" si="26"/>
        <v>4.4000000000000004</v>
      </c>
      <c r="AB517" s="5">
        <f>INDEX(relevant_resources!B:B,MATCH(Z517,relevant_resources!A:A,0))</f>
        <v>1</v>
      </c>
    </row>
    <row r="518" spans="1:28" x14ac:dyDescent="0.75">
      <c r="A518">
        <v>517</v>
      </c>
      <c r="B518" t="s">
        <v>1535</v>
      </c>
      <c r="C518" t="s">
        <v>1536</v>
      </c>
      <c r="E518" t="s">
        <v>1128</v>
      </c>
      <c r="F518" t="s">
        <v>27</v>
      </c>
      <c r="G518" t="s">
        <v>711</v>
      </c>
      <c r="H518" t="s">
        <v>285</v>
      </c>
      <c r="I518" t="s">
        <v>614</v>
      </c>
      <c r="J518" t="s">
        <v>615</v>
      </c>
      <c r="K518" t="s">
        <v>32</v>
      </c>
      <c r="L518" s="2">
        <v>41636</v>
      </c>
      <c r="M518" s="2">
        <v>48941</v>
      </c>
      <c r="N518">
        <v>1</v>
      </c>
      <c r="O518">
        <v>1.5</v>
      </c>
      <c r="P518">
        <v>3.6</v>
      </c>
      <c r="Q518" s="1">
        <v>0.27</v>
      </c>
      <c r="R518" t="s">
        <v>33</v>
      </c>
      <c r="S518" t="s">
        <v>33</v>
      </c>
      <c r="T518" t="s">
        <v>33</v>
      </c>
      <c r="U518" t="s">
        <v>616</v>
      </c>
      <c r="V518" t="s">
        <v>286</v>
      </c>
      <c r="W518">
        <v>1</v>
      </c>
      <c r="X518" s="5" t="e">
        <f>INDEX(name_mapping!B:B,MATCH(C518,name_mapping!A:A,0))</f>
        <v>#N/A</v>
      </c>
      <c r="Y518" s="5" t="str">
        <f t="shared" si="25"/>
        <v>Otoe Solar Power Generation Station 1, LLC</v>
      </c>
      <c r="Z518" s="5" t="str">
        <f t="shared" si="24"/>
        <v>CAISO_Solar</v>
      </c>
      <c r="AA518" s="5">
        <f t="shared" si="26"/>
        <v>3.6</v>
      </c>
      <c r="AB518" s="5">
        <f>INDEX(relevant_resources!B:B,MATCH(Z518,relevant_resources!A:A,0))</f>
        <v>1</v>
      </c>
    </row>
    <row r="519" spans="1:28" x14ac:dyDescent="0.75">
      <c r="A519">
        <v>518</v>
      </c>
      <c r="B519" t="s">
        <v>1537</v>
      </c>
      <c r="C519" t="s">
        <v>1538</v>
      </c>
      <c r="E519" t="s">
        <v>1128</v>
      </c>
      <c r="F519" t="s">
        <v>27</v>
      </c>
      <c r="G519" t="s">
        <v>711</v>
      </c>
      <c r="H519" t="s">
        <v>285</v>
      </c>
      <c r="I519" t="s">
        <v>614</v>
      </c>
      <c r="J519" t="s">
        <v>619</v>
      </c>
      <c r="K519" t="s">
        <v>32</v>
      </c>
      <c r="L519" s="2">
        <v>41636</v>
      </c>
      <c r="M519" s="2">
        <v>48941</v>
      </c>
      <c r="N519">
        <v>1</v>
      </c>
      <c r="O519">
        <v>1.5</v>
      </c>
      <c r="P519">
        <v>4.4000000000000004</v>
      </c>
      <c r="Q519" s="1">
        <v>0.34</v>
      </c>
      <c r="R519" t="s">
        <v>33</v>
      </c>
      <c r="S519" t="s">
        <v>33</v>
      </c>
      <c r="T519" t="s">
        <v>33</v>
      </c>
      <c r="U519" t="s">
        <v>616</v>
      </c>
      <c r="V519" t="s">
        <v>286</v>
      </c>
      <c r="W519">
        <v>1</v>
      </c>
      <c r="X519" s="5" t="e">
        <f>INDEX(name_mapping!B:B,MATCH(C519,name_mapping!A:A,0))</f>
        <v>#N/A</v>
      </c>
      <c r="Y519" s="5" t="str">
        <f t="shared" si="25"/>
        <v>Navajo Solar Power Generation Station 1, LLC</v>
      </c>
      <c r="Z519" s="5" t="str">
        <f t="shared" si="24"/>
        <v>CAISO_Solar</v>
      </c>
      <c r="AA519" s="5">
        <f t="shared" si="26"/>
        <v>4.4000000000000004</v>
      </c>
      <c r="AB519" s="5">
        <f>INDEX(relevant_resources!B:B,MATCH(Z519,relevant_resources!A:A,0))</f>
        <v>1</v>
      </c>
    </row>
    <row r="520" spans="1:28" x14ac:dyDescent="0.75">
      <c r="A520">
        <v>519</v>
      </c>
      <c r="B520" t="s">
        <v>1539</v>
      </c>
      <c r="C520" t="s">
        <v>1540</v>
      </c>
      <c r="D520" t="s">
        <v>1541</v>
      </c>
      <c r="E520" t="s">
        <v>1128</v>
      </c>
      <c r="F520" t="s">
        <v>27</v>
      </c>
      <c r="G520" t="s">
        <v>88</v>
      </c>
      <c r="H520" t="s">
        <v>89</v>
      </c>
      <c r="I520" t="s">
        <v>614</v>
      </c>
      <c r="J520" t="s">
        <v>619</v>
      </c>
      <c r="K520" t="s">
        <v>32</v>
      </c>
      <c r="L520" s="2">
        <v>41991</v>
      </c>
      <c r="M520" s="2">
        <v>49340</v>
      </c>
      <c r="N520">
        <v>1</v>
      </c>
      <c r="O520">
        <v>5</v>
      </c>
      <c r="P520">
        <v>13</v>
      </c>
      <c r="Q520" s="1">
        <v>0.3</v>
      </c>
      <c r="R520" t="s">
        <v>33</v>
      </c>
      <c r="S520" t="s">
        <v>33</v>
      </c>
      <c r="T520" t="s">
        <v>33</v>
      </c>
      <c r="U520" t="s">
        <v>616</v>
      </c>
      <c r="V520" t="s">
        <v>89</v>
      </c>
      <c r="W520">
        <v>1</v>
      </c>
      <c r="X520" s="5" t="e">
        <f>INDEX(name_mapping!B:B,MATCH(C520,name_mapping!A:A,0))</f>
        <v>#N/A</v>
      </c>
      <c r="Y520" s="5" t="str">
        <f t="shared" si="25"/>
        <v>DELSUR_6_DRYFRB</v>
      </c>
      <c r="Z520" s="5" t="str">
        <f t="shared" si="24"/>
        <v>CAISO_Solar</v>
      </c>
      <c r="AA520" s="5">
        <f t="shared" si="26"/>
        <v>13</v>
      </c>
      <c r="AB520" s="5">
        <f>INDEX(relevant_resources!B:B,MATCH(Z520,relevant_resources!A:A,0))</f>
        <v>1</v>
      </c>
    </row>
    <row r="521" spans="1:28" x14ac:dyDescent="0.75">
      <c r="A521">
        <v>520</v>
      </c>
      <c r="B521" t="s">
        <v>1542</v>
      </c>
      <c r="C521" t="s">
        <v>1543</v>
      </c>
      <c r="D521" t="s">
        <v>1544</v>
      </c>
      <c r="E521" t="s">
        <v>1128</v>
      </c>
      <c r="F521" t="s">
        <v>27</v>
      </c>
      <c r="G521" t="s">
        <v>711</v>
      </c>
      <c r="H521" t="s">
        <v>930</v>
      </c>
      <c r="I521" t="s">
        <v>614</v>
      </c>
      <c r="J521" t="s">
        <v>615</v>
      </c>
      <c r="K521" t="s">
        <v>32</v>
      </c>
      <c r="L521" s="2">
        <v>42167</v>
      </c>
      <c r="M521" s="2">
        <v>49491</v>
      </c>
      <c r="N521">
        <v>1</v>
      </c>
      <c r="O521">
        <v>5</v>
      </c>
      <c r="P521">
        <v>10.3</v>
      </c>
      <c r="Q521" s="1">
        <v>0.23</v>
      </c>
      <c r="R521" t="s">
        <v>33</v>
      </c>
      <c r="S521" t="s">
        <v>33</v>
      </c>
      <c r="T521" t="s">
        <v>33</v>
      </c>
      <c r="U521" t="s">
        <v>616</v>
      </c>
      <c r="V521" t="s">
        <v>286</v>
      </c>
      <c r="W521">
        <v>1</v>
      </c>
      <c r="X521" s="5" t="e">
        <f>INDEX(name_mapping!B:B,MATCH(C521,name_mapping!A:A,0))</f>
        <v>#N/A</v>
      </c>
      <c r="Y521" s="5" t="str">
        <f t="shared" si="25"/>
        <v>VICTOR_1_VDRYFA</v>
      </c>
      <c r="Z521" s="5" t="str">
        <f t="shared" si="24"/>
        <v>CAISO_Solar</v>
      </c>
      <c r="AA521" s="5">
        <f t="shared" si="26"/>
        <v>10.3</v>
      </c>
      <c r="AB521" s="5">
        <f>INDEX(relevant_resources!B:B,MATCH(Z521,relevant_resources!A:A,0))</f>
        <v>1</v>
      </c>
    </row>
    <row r="522" spans="1:28" x14ac:dyDescent="0.75">
      <c r="A522">
        <v>521</v>
      </c>
      <c r="B522" t="s">
        <v>1545</v>
      </c>
      <c r="C522" t="s">
        <v>1546</v>
      </c>
      <c r="D522" t="s">
        <v>1547</v>
      </c>
      <c r="E522" t="s">
        <v>1128</v>
      </c>
      <c r="F522" t="s">
        <v>27</v>
      </c>
      <c r="G522" t="s">
        <v>711</v>
      </c>
      <c r="H522" t="s">
        <v>930</v>
      </c>
      <c r="I522" t="s">
        <v>614</v>
      </c>
      <c r="J522" t="s">
        <v>615</v>
      </c>
      <c r="K522" t="s">
        <v>32</v>
      </c>
      <c r="L522" s="2">
        <v>42167</v>
      </c>
      <c r="M522" s="2">
        <v>49491</v>
      </c>
      <c r="N522">
        <v>1</v>
      </c>
      <c r="O522">
        <v>5</v>
      </c>
      <c r="P522">
        <v>10.3</v>
      </c>
      <c r="Q522" s="1">
        <v>0.23</v>
      </c>
      <c r="R522" t="s">
        <v>33</v>
      </c>
      <c r="S522" t="s">
        <v>33</v>
      </c>
      <c r="T522" t="s">
        <v>33</v>
      </c>
      <c r="U522" t="s">
        <v>616</v>
      </c>
      <c r="V522" t="s">
        <v>286</v>
      </c>
      <c r="W522">
        <v>1</v>
      </c>
      <c r="X522" s="5" t="e">
        <f>INDEX(name_mapping!B:B,MATCH(C522,name_mapping!A:A,0))</f>
        <v>#N/A</v>
      </c>
      <c r="Y522" s="5" t="str">
        <f t="shared" si="25"/>
        <v>VICTOR_1_VDRYFB</v>
      </c>
      <c r="Z522" s="5" t="str">
        <f t="shared" si="24"/>
        <v>CAISO_Solar</v>
      </c>
      <c r="AA522" s="5">
        <f t="shared" si="26"/>
        <v>10.3</v>
      </c>
      <c r="AB522" s="5">
        <f>INDEX(relevant_resources!B:B,MATCH(Z522,relevant_resources!A:A,0))</f>
        <v>1</v>
      </c>
    </row>
    <row r="523" spans="1:28" x14ac:dyDescent="0.75">
      <c r="A523">
        <v>522</v>
      </c>
      <c r="B523" t="s">
        <v>1548</v>
      </c>
      <c r="C523" t="s">
        <v>1549</v>
      </c>
      <c r="D523" t="s">
        <v>1550</v>
      </c>
      <c r="E523" t="s">
        <v>1128</v>
      </c>
      <c r="F523" t="s">
        <v>27</v>
      </c>
      <c r="G523" t="s">
        <v>88</v>
      </c>
      <c r="H523" t="s">
        <v>89</v>
      </c>
      <c r="I523" t="s">
        <v>614</v>
      </c>
      <c r="J523" t="s">
        <v>615</v>
      </c>
      <c r="K523" t="s">
        <v>32</v>
      </c>
      <c r="L523" s="2">
        <v>42496</v>
      </c>
      <c r="M523" s="2">
        <v>49857</v>
      </c>
      <c r="N523">
        <v>1</v>
      </c>
      <c r="O523">
        <v>20</v>
      </c>
      <c r="P523">
        <v>41.2</v>
      </c>
      <c r="Q523" s="1">
        <v>0.24</v>
      </c>
      <c r="R523" t="s">
        <v>33</v>
      </c>
      <c r="S523" t="s">
        <v>33</v>
      </c>
      <c r="T523" t="s">
        <v>33</v>
      </c>
      <c r="U523" t="s">
        <v>616</v>
      </c>
      <c r="V523" t="s">
        <v>89</v>
      </c>
      <c r="W523">
        <v>1</v>
      </c>
      <c r="X523" s="5" t="e">
        <f>INDEX(name_mapping!B:B,MATCH(C523,name_mapping!A:A,0))</f>
        <v>#N/A</v>
      </c>
      <c r="Y523" s="5" t="str">
        <f t="shared" si="25"/>
        <v>PLAINV_6_SOLARC</v>
      </c>
      <c r="Z523" s="5" t="str">
        <f t="shared" si="24"/>
        <v>CAISO_Solar</v>
      </c>
      <c r="AA523" s="5">
        <f t="shared" si="26"/>
        <v>41.2</v>
      </c>
      <c r="AB523" s="5">
        <f>INDEX(relevant_resources!B:B,MATCH(Z523,relevant_resources!A:A,0))</f>
        <v>1</v>
      </c>
    </row>
    <row r="524" spans="1:28" x14ac:dyDescent="0.75">
      <c r="A524">
        <v>523</v>
      </c>
      <c r="B524" t="s">
        <v>1551</v>
      </c>
      <c r="C524" t="s">
        <v>1552</v>
      </c>
      <c r="D524" t="s">
        <v>1553</v>
      </c>
      <c r="E524" t="s">
        <v>1128</v>
      </c>
      <c r="F524" t="s">
        <v>27</v>
      </c>
      <c r="G524" t="s">
        <v>88</v>
      </c>
      <c r="H524" t="s">
        <v>89</v>
      </c>
      <c r="I524" t="s">
        <v>614</v>
      </c>
      <c r="J524" t="s">
        <v>615</v>
      </c>
      <c r="K524" t="s">
        <v>32</v>
      </c>
      <c r="L524" s="2">
        <v>42735</v>
      </c>
      <c r="M524" s="2">
        <v>50041</v>
      </c>
      <c r="N524">
        <v>1</v>
      </c>
      <c r="O524">
        <v>20</v>
      </c>
      <c r="P524">
        <v>41.2</v>
      </c>
      <c r="Q524" s="1">
        <v>0.24</v>
      </c>
      <c r="R524" t="s">
        <v>33</v>
      </c>
      <c r="S524" t="s">
        <v>33</v>
      </c>
      <c r="T524" t="s">
        <v>33</v>
      </c>
      <c r="U524" t="s">
        <v>616</v>
      </c>
      <c r="V524" t="s">
        <v>89</v>
      </c>
      <c r="W524">
        <v>1</v>
      </c>
      <c r="X524" s="5" t="e">
        <f>INDEX(name_mapping!B:B,MATCH(C524,name_mapping!A:A,0))</f>
        <v>#N/A</v>
      </c>
      <c r="Y524" s="5" t="str">
        <f t="shared" si="25"/>
        <v>PLAINV_6_NLRSR1</v>
      </c>
      <c r="Z524" s="5" t="str">
        <f t="shared" si="24"/>
        <v>CAISO_Solar</v>
      </c>
      <c r="AA524" s="5">
        <f t="shared" si="26"/>
        <v>41.2</v>
      </c>
      <c r="AB524" s="5">
        <f>INDEX(relevant_resources!B:B,MATCH(Z524,relevant_resources!A:A,0))</f>
        <v>1</v>
      </c>
    </row>
    <row r="525" spans="1:28" x14ac:dyDescent="0.75">
      <c r="A525">
        <v>524</v>
      </c>
      <c r="B525" t="s">
        <v>1554</v>
      </c>
      <c r="C525" t="s">
        <v>1555</v>
      </c>
      <c r="D525" t="s">
        <v>1556</v>
      </c>
      <c r="E525" t="s">
        <v>1128</v>
      </c>
      <c r="F525" t="s">
        <v>27</v>
      </c>
      <c r="G525" t="s">
        <v>88</v>
      </c>
      <c r="H525" t="s">
        <v>89</v>
      </c>
      <c r="I525" t="s">
        <v>614</v>
      </c>
      <c r="J525" t="s">
        <v>615</v>
      </c>
      <c r="K525" t="s">
        <v>32</v>
      </c>
      <c r="L525" s="2">
        <v>42338</v>
      </c>
      <c r="M525" s="2">
        <v>49644</v>
      </c>
      <c r="N525">
        <v>1</v>
      </c>
      <c r="O525">
        <v>20</v>
      </c>
      <c r="P525">
        <v>41.2</v>
      </c>
      <c r="Q525" s="1">
        <v>0.24</v>
      </c>
      <c r="R525" t="s">
        <v>33</v>
      </c>
      <c r="S525" t="s">
        <v>33</v>
      </c>
      <c r="T525" t="s">
        <v>33</v>
      </c>
      <c r="U525" t="s">
        <v>616</v>
      </c>
      <c r="V525" t="s">
        <v>89</v>
      </c>
      <c r="W525">
        <v>1</v>
      </c>
      <c r="X525" s="5" t="e">
        <f>INDEX(name_mapping!B:B,MATCH(C525,name_mapping!A:A,0))</f>
        <v>#N/A</v>
      </c>
      <c r="Y525" s="5" t="str">
        <f t="shared" si="25"/>
        <v>PLAINV_6_SOLAR3</v>
      </c>
      <c r="Z525" s="5" t="str">
        <f t="shared" si="24"/>
        <v>CAISO_Solar</v>
      </c>
      <c r="AA525" s="5">
        <f t="shared" si="26"/>
        <v>41.2</v>
      </c>
      <c r="AB525" s="5">
        <f>INDEX(relevant_resources!B:B,MATCH(Z525,relevant_resources!A:A,0))</f>
        <v>1</v>
      </c>
    </row>
    <row r="526" spans="1:28" x14ac:dyDescent="0.75">
      <c r="A526">
        <v>525</v>
      </c>
      <c r="B526" t="s">
        <v>1557</v>
      </c>
      <c r="C526" t="s">
        <v>1558</v>
      </c>
      <c r="E526" t="s">
        <v>1128</v>
      </c>
      <c r="F526" t="s">
        <v>27</v>
      </c>
      <c r="G526" t="s">
        <v>88</v>
      </c>
      <c r="H526" t="s">
        <v>89</v>
      </c>
      <c r="I526" t="s">
        <v>614</v>
      </c>
      <c r="J526" t="s">
        <v>619</v>
      </c>
      <c r="K526" t="s">
        <v>620</v>
      </c>
      <c r="L526" s="2">
        <v>42559</v>
      </c>
      <c r="M526" s="2">
        <v>49918</v>
      </c>
      <c r="N526">
        <v>1</v>
      </c>
      <c r="O526">
        <v>6.5</v>
      </c>
      <c r="P526">
        <v>30.9</v>
      </c>
      <c r="Q526" s="1">
        <v>0.54</v>
      </c>
      <c r="R526" t="s">
        <v>33</v>
      </c>
      <c r="S526" t="s">
        <v>33</v>
      </c>
      <c r="T526" t="s">
        <v>33</v>
      </c>
      <c r="U526" t="s">
        <v>616</v>
      </c>
      <c r="V526" t="s">
        <v>89</v>
      </c>
      <c r="W526">
        <v>0.84</v>
      </c>
      <c r="X526" s="5" t="e">
        <f>INDEX(name_mapping!B:B,MATCH(C526,name_mapping!A:A,0))</f>
        <v>#N/A</v>
      </c>
      <c r="Y526" s="5" t="str">
        <f t="shared" si="25"/>
        <v>American Solar Greenworks, LLC (A&amp;R)</v>
      </c>
      <c r="Z526" s="5" t="str">
        <f t="shared" si="24"/>
        <v>CAISO_Solar</v>
      </c>
      <c r="AA526" s="5">
        <f t="shared" si="26"/>
        <v>30.9</v>
      </c>
      <c r="AB526" s="5">
        <f>INDEX(relevant_resources!B:B,MATCH(Z526,relevant_resources!A:A,0))</f>
        <v>1</v>
      </c>
    </row>
    <row r="527" spans="1:28" x14ac:dyDescent="0.75">
      <c r="A527">
        <v>526</v>
      </c>
      <c r="B527" t="s">
        <v>1559</v>
      </c>
      <c r="C527" t="s">
        <v>1560</v>
      </c>
      <c r="D527" t="s">
        <v>1561</v>
      </c>
      <c r="E527" t="s">
        <v>1128</v>
      </c>
      <c r="F527" t="s">
        <v>27</v>
      </c>
      <c r="G527" t="s">
        <v>711</v>
      </c>
      <c r="H527" t="s">
        <v>930</v>
      </c>
      <c r="I527" t="s">
        <v>614</v>
      </c>
      <c r="J527" t="s">
        <v>615</v>
      </c>
      <c r="K527" t="s">
        <v>32</v>
      </c>
      <c r="L527" s="2">
        <v>41766</v>
      </c>
      <c r="M527" s="2">
        <v>49096</v>
      </c>
      <c r="N527">
        <v>1</v>
      </c>
      <c r="O527">
        <v>2</v>
      </c>
      <c r="P527">
        <v>5.0999999999999996</v>
      </c>
      <c r="Q527" s="1">
        <v>0.28999999999999998</v>
      </c>
      <c r="R527" t="s">
        <v>33</v>
      </c>
      <c r="S527" t="s">
        <v>33</v>
      </c>
      <c r="T527" t="s">
        <v>33</v>
      </c>
      <c r="U527" t="s">
        <v>616</v>
      </c>
      <c r="V527" t="s">
        <v>286</v>
      </c>
      <c r="W527">
        <v>1</v>
      </c>
      <c r="X527" s="5" t="e">
        <f>INDEX(name_mapping!B:B,MATCH(C527,name_mapping!A:A,0))</f>
        <v>#N/A</v>
      </c>
      <c r="Y527" s="5" t="str">
        <f t="shared" si="25"/>
        <v>VICTOR_1_EXSLRA</v>
      </c>
      <c r="Z527" s="5" t="str">
        <f t="shared" si="24"/>
        <v>CAISO_Solar</v>
      </c>
      <c r="AA527" s="5">
        <f t="shared" si="26"/>
        <v>5.0999999999999996</v>
      </c>
      <c r="AB527" s="5">
        <f>INDEX(relevant_resources!B:B,MATCH(Z527,relevant_resources!A:A,0))</f>
        <v>1</v>
      </c>
    </row>
    <row r="528" spans="1:28" x14ac:dyDescent="0.75">
      <c r="A528">
        <v>527</v>
      </c>
      <c r="B528" t="s">
        <v>1562</v>
      </c>
      <c r="C528" t="s">
        <v>1563</v>
      </c>
      <c r="D528" t="s">
        <v>1564</v>
      </c>
      <c r="E528" t="s">
        <v>1128</v>
      </c>
      <c r="F528" t="s">
        <v>27</v>
      </c>
      <c r="G528" t="s">
        <v>711</v>
      </c>
      <c r="H528" t="s">
        <v>930</v>
      </c>
      <c r="I528" t="s">
        <v>614</v>
      </c>
      <c r="J528" t="s">
        <v>615</v>
      </c>
      <c r="K528" t="s">
        <v>32</v>
      </c>
      <c r="L528" s="2">
        <v>41766</v>
      </c>
      <c r="M528" s="2">
        <v>49096</v>
      </c>
      <c r="N528">
        <v>1</v>
      </c>
      <c r="O528">
        <v>2</v>
      </c>
      <c r="P528">
        <v>5.0999999999999996</v>
      </c>
      <c r="Q528" s="1">
        <v>0.28999999999999998</v>
      </c>
      <c r="R528" t="s">
        <v>33</v>
      </c>
      <c r="S528" t="s">
        <v>33</v>
      </c>
      <c r="T528" t="s">
        <v>33</v>
      </c>
      <c r="U528" t="s">
        <v>616</v>
      </c>
      <c r="V528" t="s">
        <v>286</v>
      </c>
      <c r="W528">
        <v>1</v>
      </c>
      <c r="X528" s="5" t="e">
        <f>INDEX(name_mapping!B:B,MATCH(C528,name_mapping!A:A,0))</f>
        <v>#N/A</v>
      </c>
      <c r="Y528" s="5" t="str">
        <f t="shared" si="25"/>
        <v>VICTOR_1_EXSLRB</v>
      </c>
      <c r="Z528" s="5" t="str">
        <f t="shared" si="24"/>
        <v>CAISO_Solar</v>
      </c>
      <c r="AA528" s="5">
        <f t="shared" si="26"/>
        <v>5.0999999999999996</v>
      </c>
      <c r="AB528" s="5">
        <f>INDEX(relevant_resources!B:B,MATCH(Z528,relevant_resources!A:A,0))</f>
        <v>1</v>
      </c>
    </row>
    <row r="529" spans="1:28" x14ac:dyDescent="0.75">
      <c r="A529">
        <v>528</v>
      </c>
      <c r="B529" t="s">
        <v>1565</v>
      </c>
      <c r="C529" t="s">
        <v>1566</v>
      </c>
      <c r="D529" t="s">
        <v>1567</v>
      </c>
      <c r="E529" t="s">
        <v>1128</v>
      </c>
      <c r="F529" t="s">
        <v>27</v>
      </c>
      <c r="G529" t="s">
        <v>359</v>
      </c>
      <c r="H529" t="s">
        <v>78</v>
      </c>
      <c r="I529" t="s">
        <v>614</v>
      </c>
      <c r="J529" t="s">
        <v>619</v>
      </c>
      <c r="K529" t="s">
        <v>32</v>
      </c>
      <c r="L529" s="2">
        <v>42628</v>
      </c>
      <c r="M529" s="2">
        <v>48837</v>
      </c>
      <c r="N529">
        <v>1</v>
      </c>
      <c r="O529">
        <v>20</v>
      </c>
      <c r="P529">
        <v>51.9</v>
      </c>
      <c r="Q529" s="1">
        <v>0.3</v>
      </c>
      <c r="R529" t="s">
        <v>33</v>
      </c>
      <c r="S529" t="s">
        <v>33</v>
      </c>
      <c r="T529" t="s">
        <v>33</v>
      </c>
      <c r="U529" t="s">
        <v>616</v>
      </c>
      <c r="V529" t="s">
        <v>78</v>
      </c>
      <c r="W529">
        <v>1</v>
      </c>
      <c r="X529" s="5" t="e">
        <f>INDEX(name_mapping!B:B,MATCH(C529,name_mapping!A:A,0))</f>
        <v>#N/A</v>
      </c>
      <c r="Y529" s="5" t="str">
        <f t="shared" si="25"/>
        <v>VESTAL_2_SOLAR1</v>
      </c>
      <c r="Z529" s="5" t="str">
        <f t="shared" si="24"/>
        <v>CAISO_Solar</v>
      </c>
      <c r="AA529" s="5">
        <f t="shared" si="26"/>
        <v>51.9</v>
      </c>
      <c r="AB529" s="5">
        <f>INDEX(relevant_resources!B:B,MATCH(Z529,relevant_resources!A:A,0))</f>
        <v>1</v>
      </c>
    </row>
    <row r="530" spans="1:28" x14ac:dyDescent="0.75">
      <c r="A530">
        <v>529</v>
      </c>
      <c r="B530" t="s">
        <v>1568</v>
      </c>
      <c r="C530" t="s">
        <v>1569</v>
      </c>
      <c r="D530" t="s">
        <v>1570</v>
      </c>
      <c r="E530" t="s">
        <v>1128</v>
      </c>
      <c r="F530" t="s">
        <v>27</v>
      </c>
      <c r="G530" t="s">
        <v>845</v>
      </c>
      <c r="H530" t="s">
        <v>1167</v>
      </c>
      <c r="I530" t="s">
        <v>614</v>
      </c>
      <c r="J530" t="s">
        <v>619</v>
      </c>
      <c r="K530" t="s">
        <v>32</v>
      </c>
      <c r="L530" s="2">
        <v>41996</v>
      </c>
      <c r="M530" s="2">
        <v>48732</v>
      </c>
      <c r="N530">
        <v>1</v>
      </c>
      <c r="O530">
        <v>4</v>
      </c>
      <c r="P530">
        <v>9.4</v>
      </c>
      <c r="Q530" s="1">
        <v>0.27</v>
      </c>
      <c r="R530" t="s">
        <v>33</v>
      </c>
      <c r="S530" t="s">
        <v>33</v>
      </c>
      <c r="T530" t="s">
        <v>33</v>
      </c>
      <c r="U530" t="s">
        <v>616</v>
      </c>
      <c r="V530" t="s">
        <v>847</v>
      </c>
      <c r="W530">
        <v>1</v>
      </c>
      <c r="X530" s="5" t="e">
        <f>INDEX(name_mapping!B:B,MATCH(C530,name_mapping!A:A,0))</f>
        <v>#N/A</v>
      </c>
      <c r="Y530" s="5" t="str">
        <f t="shared" si="25"/>
        <v>GARNET_1_SOLAR2</v>
      </c>
      <c r="Z530" s="5" t="str">
        <f t="shared" si="24"/>
        <v>CAISO_Solar</v>
      </c>
      <c r="AA530" s="5">
        <f t="shared" si="26"/>
        <v>9.4</v>
      </c>
      <c r="AB530" s="5">
        <f>INDEX(relevant_resources!B:B,MATCH(Z530,relevant_resources!A:A,0))</f>
        <v>1</v>
      </c>
    </row>
    <row r="531" spans="1:28" x14ac:dyDescent="0.75">
      <c r="A531">
        <v>530</v>
      </c>
      <c r="B531" t="s">
        <v>1571</v>
      </c>
      <c r="C531" t="s">
        <v>1572</v>
      </c>
      <c r="D531" t="s">
        <v>1573</v>
      </c>
      <c r="E531" t="s">
        <v>1128</v>
      </c>
      <c r="F531" t="s">
        <v>27</v>
      </c>
      <c r="G531" t="s">
        <v>359</v>
      </c>
      <c r="H531" t="s">
        <v>78</v>
      </c>
      <c r="I531" t="s">
        <v>614</v>
      </c>
      <c r="J531" t="s">
        <v>619</v>
      </c>
      <c r="K531" t="s">
        <v>32</v>
      </c>
      <c r="L531" s="2">
        <v>42627</v>
      </c>
      <c r="M531" s="2">
        <v>48837</v>
      </c>
      <c r="N531">
        <v>1</v>
      </c>
      <c r="O531">
        <v>14</v>
      </c>
      <c r="P531">
        <v>36.299999999999997</v>
      </c>
      <c r="Q531" s="1">
        <v>0.3</v>
      </c>
      <c r="R531" t="s">
        <v>33</v>
      </c>
      <c r="S531" t="s">
        <v>33</v>
      </c>
      <c r="T531" t="s">
        <v>33</v>
      </c>
      <c r="U531" t="s">
        <v>616</v>
      </c>
      <c r="V531" t="s">
        <v>78</v>
      </c>
      <c r="W531">
        <v>1</v>
      </c>
      <c r="X531" s="5" t="e">
        <f>INDEX(name_mapping!B:B,MATCH(C531,name_mapping!A:A,0))</f>
        <v>#N/A</v>
      </c>
      <c r="Y531" s="5" t="str">
        <f t="shared" si="25"/>
        <v>VESTAL_2_SOLAR2</v>
      </c>
      <c r="Z531" s="5" t="str">
        <f t="shared" si="24"/>
        <v>CAISO_Solar</v>
      </c>
      <c r="AA531" s="5">
        <f t="shared" si="26"/>
        <v>36.299999999999997</v>
      </c>
      <c r="AB531" s="5">
        <f>INDEX(relevant_resources!B:B,MATCH(Z531,relevant_resources!A:A,0))</f>
        <v>1</v>
      </c>
    </row>
    <row r="532" spans="1:28" x14ac:dyDescent="0.75">
      <c r="A532">
        <v>531</v>
      </c>
      <c r="B532" t="s">
        <v>1574</v>
      </c>
      <c r="C532" t="s">
        <v>1575</v>
      </c>
      <c r="D532" t="s">
        <v>1576</v>
      </c>
      <c r="E532" t="s">
        <v>1128</v>
      </c>
      <c r="F532" t="s">
        <v>27</v>
      </c>
      <c r="G532" t="s">
        <v>77</v>
      </c>
      <c r="H532" t="s">
        <v>89</v>
      </c>
      <c r="I532" t="s">
        <v>614</v>
      </c>
      <c r="J532" t="s">
        <v>619</v>
      </c>
      <c r="K532" t="s">
        <v>32</v>
      </c>
      <c r="L532" s="2">
        <v>41640</v>
      </c>
      <c r="M532" s="2">
        <v>48945</v>
      </c>
      <c r="N532">
        <v>1</v>
      </c>
      <c r="O532">
        <v>10</v>
      </c>
      <c r="P532">
        <v>24.9</v>
      </c>
      <c r="Q532" s="1">
        <v>0.28000000000000003</v>
      </c>
      <c r="R532" t="s">
        <v>33</v>
      </c>
      <c r="S532" t="s">
        <v>33</v>
      </c>
      <c r="T532" t="s">
        <v>33</v>
      </c>
      <c r="U532" t="s">
        <v>616</v>
      </c>
      <c r="V532" t="s">
        <v>89</v>
      </c>
      <c r="W532">
        <v>1</v>
      </c>
      <c r="X532" s="5" t="e">
        <f>INDEX(name_mapping!B:B,MATCH(C532,name_mapping!A:A,0))</f>
        <v>#N/A</v>
      </c>
      <c r="Y532" s="5" t="str">
        <f t="shared" si="25"/>
        <v>GLDTWN_6_COLUM3</v>
      </c>
      <c r="Z532" s="5" t="str">
        <f t="shared" si="24"/>
        <v>CAISO_Solar</v>
      </c>
      <c r="AA532" s="5">
        <f t="shared" si="26"/>
        <v>24.9</v>
      </c>
      <c r="AB532" s="5">
        <f>INDEX(relevant_resources!B:B,MATCH(Z532,relevant_resources!A:A,0))</f>
        <v>1</v>
      </c>
    </row>
    <row r="533" spans="1:28" x14ac:dyDescent="0.75">
      <c r="A533">
        <v>532</v>
      </c>
      <c r="B533" t="s">
        <v>1577</v>
      </c>
      <c r="C533" t="s">
        <v>1578</v>
      </c>
      <c r="D533" t="s">
        <v>1579</v>
      </c>
      <c r="E533" t="s">
        <v>1128</v>
      </c>
      <c r="F533" t="s">
        <v>27</v>
      </c>
      <c r="G533" t="s">
        <v>845</v>
      </c>
      <c r="H533" t="s">
        <v>846</v>
      </c>
      <c r="I533" t="s">
        <v>614</v>
      </c>
      <c r="J533" t="s">
        <v>619</v>
      </c>
      <c r="K533" t="s">
        <v>32</v>
      </c>
      <c r="L533" s="2">
        <v>42704</v>
      </c>
      <c r="M533" s="2">
        <v>50010</v>
      </c>
      <c r="N533">
        <v>1</v>
      </c>
      <c r="O533">
        <v>250</v>
      </c>
      <c r="P533">
        <v>680</v>
      </c>
      <c r="Q533" s="1">
        <v>0.31</v>
      </c>
      <c r="R533" t="s">
        <v>33</v>
      </c>
      <c r="S533" t="s">
        <v>33</v>
      </c>
      <c r="T533" t="s">
        <v>33</v>
      </c>
      <c r="U533" t="s">
        <v>616</v>
      </c>
      <c r="V533" t="s">
        <v>847</v>
      </c>
      <c r="W533">
        <v>1</v>
      </c>
      <c r="X533" s="5" t="e">
        <f>INDEX(name_mapping!B:B,MATCH(C533,name_mapping!A:A,0))</f>
        <v>#N/A</v>
      </c>
      <c r="Y533" s="5" t="str">
        <f t="shared" si="25"/>
        <v>BLKCRK_2_SOLAR1</v>
      </c>
      <c r="Z533" s="5" t="str">
        <f t="shared" si="24"/>
        <v>CAISO_Solar</v>
      </c>
      <c r="AA533" s="5">
        <f t="shared" si="26"/>
        <v>680</v>
      </c>
      <c r="AB533" s="5">
        <f>INDEX(relevant_resources!B:B,MATCH(Z533,relevant_resources!A:A,0))</f>
        <v>1</v>
      </c>
    </row>
    <row r="534" spans="1:28" x14ac:dyDescent="0.75">
      <c r="A534">
        <v>533</v>
      </c>
      <c r="B534" t="s">
        <v>1580</v>
      </c>
      <c r="C534" t="s">
        <v>1581</v>
      </c>
      <c r="E534" t="s">
        <v>1128</v>
      </c>
      <c r="F534" t="s">
        <v>27</v>
      </c>
      <c r="G534" t="s">
        <v>711</v>
      </c>
      <c r="H534" t="s">
        <v>285</v>
      </c>
      <c r="I534" t="s">
        <v>614</v>
      </c>
      <c r="J534" t="s">
        <v>619</v>
      </c>
      <c r="K534" t="s">
        <v>32</v>
      </c>
      <c r="L534" s="2">
        <v>41636</v>
      </c>
      <c r="M534" s="2">
        <v>48941</v>
      </c>
      <c r="N534">
        <v>1</v>
      </c>
      <c r="O534">
        <v>1.5</v>
      </c>
      <c r="P534">
        <v>4.4000000000000004</v>
      </c>
      <c r="Q534" s="1">
        <v>0.33</v>
      </c>
      <c r="R534" t="s">
        <v>33</v>
      </c>
      <c r="S534" t="s">
        <v>33</v>
      </c>
      <c r="T534" t="s">
        <v>33</v>
      </c>
      <c r="U534" t="s">
        <v>616</v>
      </c>
      <c r="V534" t="s">
        <v>286</v>
      </c>
      <c r="W534">
        <v>1</v>
      </c>
      <c r="X534" s="5" t="e">
        <f>INDEX(name_mapping!B:B,MATCH(C534,name_mapping!A:A,0))</f>
        <v>#N/A</v>
      </c>
      <c r="Y534" s="5" t="str">
        <f t="shared" si="25"/>
        <v>Industry Solar Power Generation Station 1, LLC</v>
      </c>
      <c r="Z534" s="5" t="str">
        <f t="shared" si="24"/>
        <v>CAISO_Solar</v>
      </c>
      <c r="AA534" s="5">
        <f t="shared" si="26"/>
        <v>4.4000000000000004</v>
      </c>
      <c r="AB534" s="5">
        <f>INDEX(relevant_resources!B:B,MATCH(Z534,relevant_resources!A:A,0))</f>
        <v>1</v>
      </c>
    </row>
    <row r="535" spans="1:28" x14ac:dyDescent="0.75">
      <c r="A535">
        <v>534</v>
      </c>
      <c r="B535" t="s">
        <v>1582</v>
      </c>
      <c r="C535" t="s">
        <v>1583</v>
      </c>
      <c r="E535" t="s">
        <v>1128</v>
      </c>
      <c r="F535" t="s">
        <v>27</v>
      </c>
      <c r="G535" t="s">
        <v>711</v>
      </c>
      <c r="H535" t="s">
        <v>1584</v>
      </c>
      <c r="I535" t="s">
        <v>614</v>
      </c>
      <c r="J535" t="s">
        <v>619</v>
      </c>
      <c r="K535" t="s">
        <v>32</v>
      </c>
      <c r="L535" s="2">
        <v>41548</v>
      </c>
      <c r="M535" s="2">
        <v>48896</v>
      </c>
      <c r="N535">
        <v>1</v>
      </c>
      <c r="O535">
        <v>1.5</v>
      </c>
      <c r="P535">
        <v>3.4</v>
      </c>
      <c r="Q535" s="1">
        <v>0.26</v>
      </c>
      <c r="R535" t="s">
        <v>33</v>
      </c>
      <c r="S535" t="s">
        <v>33</v>
      </c>
      <c r="T535" t="s">
        <v>33</v>
      </c>
      <c r="U535" t="s">
        <v>616</v>
      </c>
      <c r="V535" t="s">
        <v>286</v>
      </c>
      <c r="W535">
        <v>1</v>
      </c>
      <c r="X535" s="5" t="e">
        <f>INDEX(name_mapping!B:B,MATCH(C535,name_mapping!A:A,0))</f>
        <v>#N/A</v>
      </c>
      <c r="Y535" s="5" t="str">
        <f t="shared" si="25"/>
        <v>Newberry Solar 1, LLC</v>
      </c>
      <c r="Z535" s="5" t="str">
        <f t="shared" si="24"/>
        <v>CAISO_Solar</v>
      </c>
      <c r="AA535" s="5">
        <f t="shared" si="26"/>
        <v>3.4</v>
      </c>
      <c r="AB535" s="5">
        <f>INDEX(relevant_resources!B:B,MATCH(Z535,relevant_resources!A:A,0))</f>
        <v>1</v>
      </c>
    </row>
    <row r="536" spans="1:28" x14ac:dyDescent="0.75">
      <c r="A536">
        <v>535</v>
      </c>
      <c r="B536" t="s">
        <v>1585</v>
      </c>
      <c r="C536" t="s">
        <v>1586</v>
      </c>
      <c r="E536" t="s">
        <v>1128</v>
      </c>
      <c r="F536" t="s">
        <v>27</v>
      </c>
      <c r="G536" t="s">
        <v>88</v>
      </c>
      <c r="H536" t="s">
        <v>1132</v>
      </c>
      <c r="I536" t="s">
        <v>614</v>
      </c>
      <c r="J536" t="s">
        <v>615</v>
      </c>
      <c r="K536" t="s">
        <v>32</v>
      </c>
      <c r="L536" s="2">
        <v>41113</v>
      </c>
      <c r="M536" s="2">
        <v>44774</v>
      </c>
      <c r="N536">
        <v>1</v>
      </c>
      <c r="O536">
        <v>0.3</v>
      </c>
      <c r="P536">
        <v>0.2</v>
      </c>
      <c r="Q536" s="1">
        <v>0.09</v>
      </c>
      <c r="R536" t="s">
        <v>33</v>
      </c>
      <c r="S536" t="s">
        <v>33</v>
      </c>
      <c r="T536" t="s">
        <v>33</v>
      </c>
      <c r="U536" t="s">
        <v>616</v>
      </c>
      <c r="V536" t="s">
        <v>35</v>
      </c>
      <c r="W536">
        <v>1</v>
      </c>
      <c r="X536" s="5" t="e">
        <f>INDEX(name_mapping!B:B,MATCH(C536,name_mapping!A:A,0))</f>
        <v>#N/A</v>
      </c>
      <c r="Y536" s="5" t="str">
        <f t="shared" si="25"/>
        <v>USFS San Dimas Technology and Development Center</v>
      </c>
      <c r="Z536" s="5" t="str">
        <f t="shared" si="24"/>
        <v>CAISO_Solar</v>
      </c>
      <c r="AA536" s="5">
        <f t="shared" si="26"/>
        <v>0.2</v>
      </c>
      <c r="AB536" s="5">
        <f>INDEX(relevant_resources!B:B,MATCH(Z536,relevant_resources!A:A,0))</f>
        <v>1</v>
      </c>
    </row>
    <row r="537" spans="1:28" x14ac:dyDescent="0.75">
      <c r="A537">
        <v>536</v>
      </c>
      <c r="B537" t="s">
        <v>1587</v>
      </c>
      <c r="C537" t="s">
        <v>1588</v>
      </c>
      <c r="D537" t="s">
        <v>1589</v>
      </c>
      <c r="E537" t="s">
        <v>1128</v>
      </c>
      <c r="F537" t="s">
        <v>27</v>
      </c>
      <c r="G537" t="s">
        <v>88</v>
      </c>
      <c r="H537" t="s">
        <v>89</v>
      </c>
      <c r="I537" t="s">
        <v>614</v>
      </c>
      <c r="J537" t="s">
        <v>619</v>
      </c>
      <c r="K537" t="s">
        <v>32</v>
      </c>
      <c r="L537" s="2">
        <v>42367</v>
      </c>
      <c r="M537" s="2">
        <v>49673</v>
      </c>
      <c r="N537">
        <v>1</v>
      </c>
      <c r="O537">
        <v>3</v>
      </c>
      <c r="P537">
        <v>10</v>
      </c>
      <c r="Q537" s="1">
        <v>0.38</v>
      </c>
      <c r="R537" t="s">
        <v>33</v>
      </c>
      <c r="S537" t="s">
        <v>33</v>
      </c>
      <c r="T537" t="s">
        <v>33</v>
      </c>
      <c r="U537" t="s">
        <v>616</v>
      </c>
      <c r="V537" t="s">
        <v>89</v>
      </c>
      <c r="W537">
        <v>1</v>
      </c>
      <c r="X537" s="5" t="e">
        <f>INDEX(name_mapping!B:B,MATCH(C537,name_mapping!A:A,0))</f>
        <v>#N/A</v>
      </c>
      <c r="Y537" s="5" t="str">
        <f t="shared" si="25"/>
        <v>LITLRK_6_SOLAR4</v>
      </c>
      <c r="Z537" s="5" t="str">
        <f t="shared" si="24"/>
        <v>CAISO_Solar</v>
      </c>
      <c r="AA537" s="5">
        <f t="shared" si="26"/>
        <v>10</v>
      </c>
      <c r="AB537" s="5">
        <f>INDEX(relevant_resources!B:B,MATCH(Z537,relevant_resources!A:A,0))</f>
        <v>1</v>
      </c>
    </row>
    <row r="538" spans="1:28" x14ac:dyDescent="0.75">
      <c r="A538">
        <v>537</v>
      </c>
      <c r="B538" t="s">
        <v>1590</v>
      </c>
      <c r="C538" t="s">
        <v>1591</v>
      </c>
      <c r="E538" t="s">
        <v>1128</v>
      </c>
      <c r="F538" t="s">
        <v>27</v>
      </c>
      <c r="G538" t="s">
        <v>88</v>
      </c>
      <c r="H538" t="s">
        <v>89</v>
      </c>
      <c r="I538" t="s">
        <v>614</v>
      </c>
      <c r="J538" t="s">
        <v>619</v>
      </c>
      <c r="K538" t="s">
        <v>620</v>
      </c>
      <c r="L538" s="2">
        <v>42461</v>
      </c>
      <c r="M538" s="2">
        <v>49766</v>
      </c>
      <c r="N538">
        <v>1</v>
      </c>
      <c r="O538">
        <v>1.5</v>
      </c>
      <c r="P538">
        <v>4.8</v>
      </c>
      <c r="Q538" s="1">
        <v>0.37</v>
      </c>
      <c r="R538" t="s">
        <v>33</v>
      </c>
      <c r="S538" t="s">
        <v>33</v>
      </c>
      <c r="T538" t="s">
        <v>33</v>
      </c>
      <c r="U538" t="s">
        <v>616</v>
      </c>
      <c r="V538" t="s">
        <v>89</v>
      </c>
      <c r="W538">
        <v>0.84</v>
      </c>
      <c r="X538" s="5" t="e">
        <f>INDEX(name_mapping!B:B,MATCH(C538,name_mapping!A:A,0))</f>
        <v>#N/A</v>
      </c>
      <c r="Y538" s="5" t="str">
        <f t="shared" si="25"/>
        <v>Neenach Solar 1B South, LLC</v>
      </c>
      <c r="Z538" s="5" t="str">
        <f t="shared" si="24"/>
        <v>CAISO_Solar</v>
      </c>
      <c r="AA538" s="5">
        <f t="shared" si="26"/>
        <v>4.8</v>
      </c>
      <c r="AB538" s="5">
        <f>INDEX(relevant_resources!B:B,MATCH(Z538,relevant_resources!A:A,0))</f>
        <v>1</v>
      </c>
    </row>
    <row r="539" spans="1:28" x14ac:dyDescent="0.75">
      <c r="A539">
        <v>538</v>
      </c>
      <c r="B539" t="s">
        <v>1592</v>
      </c>
      <c r="C539" t="s">
        <v>1593</v>
      </c>
      <c r="E539" t="s">
        <v>1128</v>
      </c>
      <c r="F539" t="s">
        <v>27</v>
      </c>
      <c r="G539" t="s">
        <v>88</v>
      </c>
      <c r="H539" t="s">
        <v>89</v>
      </c>
      <c r="I539" t="s">
        <v>614</v>
      </c>
      <c r="J539" t="s">
        <v>615</v>
      </c>
      <c r="K539" t="s">
        <v>32</v>
      </c>
      <c r="L539" s="2">
        <v>41061</v>
      </c>
      <c r="M539" s="2">
        <v>48366</v>
      </c>
      <c r="N539">
        <v>1</v>
      </c>
      <c r="O539">
        <v>1.5</v>
      </c>
      <c r="P539">
        <v>3.2</v>
      </c>
      <c r="Q539" s="1">
        <v>0.24</v>
      </c>
      <c r="R539" t="s">
        <v>33</v>
      </c>
      <c r="S539" t="s">
        <v>33</v>
      </c>
      <c r="T539" t="s">
        <v>33</v>
      </c>
      <c r="U539" t="s">
        <v>616</v>
      </c>
      <c r="V539" t="s">
        <v>89</v>
      </c>
      <c r="W539">
        <v>1</v>
      </c>
      <c r="X539" s="5" t="e">
        <f>INDEX(name_mapping!B:B,MATCH(C539,name_mapping!A:A,0))</f>
        <v>#N/A</v>
      </c>
      <c r="Y539" s="5" t="str">
        <f t="shared" si="25"/>
        <v>L-8 Solar Project, LLC</v>
      </c>
      <c r="Z539" s="5" t="str">
        <f t="shared" si="24"/>
        <v>CAISO_Solar</v>
      </c>
      <c r="AA539" s="5">
        <f t="shared" si="26"/>
        <v>3.2</v>
      </c>
      <c r="AB539" s="5">
        <f>INDEX(relevant_resources!B:B,MATCH(Z539,relevant_resources!A:A,0))</f>
        <v>1</v>
      </c>
    </row>
    <row r="540" spans="1:28" x14ac:dyDescent="0.75">
      <c r="A540">
        <v>539</v>
      </c>
      <c r="B540" t="s">
        <v>1594</v>
      </c>
      <c r="C540" t="s">
        <v>1595</v>
      </c>
      <c r="E540" t="s">
        <v>1128</v>
      </c>
      <c r="F540" t="s">
        <v>27</v>
      </c>
      <c r="G540" t="s">
        <v>88</v>
      </c>
      <c r="H540" t="s">
        <v>89</v>
      </c>
      <c r="I540" t="s">
        <v>614</v>
      </c>
      <c r="J540" t="s">
        <v>615</v>
      </c>
      <c r="K540" t="s">
        <v>32</v>
      </c>
      <c r="L540" s="2">
        <v>40996</v>
      </c>
      <c r="M540" s="2">
        <v>48300</v>
      </c>
      <c r="N540">
        <v>1</v>
      </c>
      <c r="O540">
        <v>1.5</v>
      </c>
      <c r="P540">
        <v>3.2</v>
      </c>
      <c r="Q540" s="1">
        <v>0.24</v>
      </c>
      <c r="R540" t="s">
        <v>33</v>
      </c>
      <c r="S540" t="s">
        <v>33</v>
      </c>
      <c r="T540" t="s">
        <v>33</v>
      </c>
      <c r="U540" t="s">
        <v>616</v>
      </c>
      <c r="V540" t="s">
        <v>89</v>
      </c>
      <c r="W540">
        <v>1</v>
      </c>
      <c r="X540" s="5" t="e">
        <f>INDEX(name_mapping!B:B,MATCH(C540,name_mapping!A:A,0))</f>
        <v>#N/A</v>
      </c>
      <c r="Y540" s="5" t="str">
        <f t="shared" si="25"/>
        <v>Heliocentric, LLC</v>
      </c>
      <c r="Z540" s="5" t="str">
        <f t="shared" si="24"/>
        <v>CAISO_Solar</v>
      </c>
      <c r="AA540" s="5">
        <f t="shared" si="26"/>
        <v>3.2</v>
      </c>
      <c r="AB540" s="5">
        <f>INDEX(relevant_resources!B:B,MATCH(Z540,relevant_resources!A:A,0))</f>
        <v>1</v>
      </c>
    </row>
    <row r="541" spans="1:28" x14ac:dyDescent="0.75">
      <c r="A541">
        <v>540</v>
      </c>
      <c r="B541" t="s">
        <v>1596</v>
      </c>
      <c r="C541" t="s">
        <v>1597</v>
      </c>
      <c r="E541" t="s">
        <v>1128</v>
      </c>
      <c r="F541" t="s">
        <v>27</v>
      </c>
      <c r="G541" t="s">
        <v>88</v>
      </c>
      <c r="H541" t="s">
        <v>89</v>
      </c>
      <c r="I541" t="s">
        <v>614</v>
      </c>
      <c r="J541" t="s">
        <v>619</v>
      </c>
      <c r="K541" t="s">
        <v>32</v>
      </c>
      <c r="L541" s="2">
        <v>41514</v>
      </c>
      <c r="M541" s="2">
        <v>48823</v>
      </c>
      <c r="N541">
        <v>1</v>
      </c>
      <c r="O541">
        <v>1</v>
      </c>
      <c r="P541">
        <v>3.1</v>
      </c>
      <c r="Q541" s="1">
        <v>0.35</v>
      </c>
      <c r="R541" t="s">
        <v>33</v>
      </c>
      <c r="S541" t="s">
        <v>33</v>
      </c>
      <c r="T541" t="s">
        <v>33</v>
      </c>
      <c r="U541" t="s">
        <v>616</v>
      </c>
      <c r="V541" t="s">
        <v>89</v>
      </c>
      <c r="W541">
        <v>1</v>
      </c>
      <c r="X541" s="5" t="e">
        <f>INDEX(name_mapping!B:B,MATCH(C541,name_mapping!A:A,0))</f>
        <v>#N/A</v>
      </c>
      <c r="Y541" s="5" t="str">
        <f t="shared" si="25"/>
        <v>Treen Solar 1, LLC</v>
      </c>
      <c r="Z541" s="5" t="str">
        <f t="shared" si="24"/>
        <v>CAISO_Solar</v>
      </c>
      <c r="AA541" s="5">
        <f t="shared" si="26"/>
        <v>3.1</v>
      </c>
      <c r="AB541" s="5">
        <f>INDEX(relevant_resources!B:B,MATCH(Z541,relevant_resources!A:A,0))</f>
        <v>1</v>
      </c>
    </row>
    <row r="542" spans="1:28" x14ac:dyDescent="0.75">
      <c r="A542">
        <v>541</v>
      </c>
      <c r="B542" t="s">
        <v>1598</v>
      </c>
      <c r="C542" t="s">
        <v>1599</v>
      </c>
      <c r="E542" t="s">
        <v>1128</v>
      </c>
      <c r="F542" t="s">
        <v>27</v>
      </c>
      <c r="G542" t="s">
        <v>88</v>
      </c>
      <c r="H542" t="s">
        <v>89</v>
      </c>
      <c r="I542" t="s">
        <v>614</v>
      </c>
      <c r="J542" t="s">
        <v>619</v>
      </c>
      <c r="K542" t="s">
        <v>32</v>
      </c>
      <c r="L542" s="2">
        <v>41514</v>
      </c>
      <c r="M542" s="2">
        <v>48823</v>
      </c>
      <c r="N542">
        <v>1</v>
      </c>
      <c r="O542">
        <v>1</v>
      </c>
      <c r="P542">
        <v>3.1</v>
      </c>
      <c r="Q542" s="1">
        <v>0.35</v>
      </c>
      <c r="R542" t="s">
        <v>33</v>
      </c>
      <c r="S542" t="s">
        <v>33</v>
      </c>
      <c r="T542" t="s">
        <v>33</v>
      </c>
      <c r="U542" t="s">
        <v>616</v>
      </c>
      <c r="V542" t="s">
        <v>89</v>
      </c>
      <c r="W542">
        <v>1</v>
      </c>
      <c r="X542" s="5" t="e">
        <f>INDEX(name_mapping!B:B,MATCH(C542,name_mapping!A:A,0))</f>
        <v>#N/A</v>
      </c>
      <c r="Y542" s="5" t="str">
        <f t="shared" si="25"/>
        <v>Treen Solar 2, LLC</v>
      </c>
      <c r="Z542" s="5" t="str">
        <f t="shared" si="24"/>
        <v>CAISO_Solar</v>
      </c>
      <c r="AA542" s="5">
        <f t="shared" si="26"/>
        <v>3.1</v>
      </c>
      <c r="AB542" s="5">
        <f>INDEX(relevant_resources!B:B,MATCH(Z542,relevant_resources!A:A,0))</f>
        <v>1</v>
      </c>
    </row>
    <row r="543" spans="1:28" x14ac:dyDescent="0.75">
      <c r="A543">
        <v>542</v>
      </c>
      <c r="B543" t="s">
        <v>1600</v>
      </c>
      <c r="C543" t="s">
        <v>1601</v>
      </c>
      <c r="E543" t="s">
        <v>1128</v>
      </c>
      <c r="F543" t="s">
        <v>27</v>
      </c>
      <c r="G543" t="s">
        <v>88</v>
      </c>
      <c r="H543" t="s">
        <v>89</v>
      </c>
      <c r="I543" t="s">
        <v>614</v>
      </c>
      <c r="J543" t="s">
        <v>619</v>
      </c>
      <c r="K543" t="s">
        <v>32</v>
      </c>
      <c r="L543" s="2">
        <v>41514</v>
      </c>
      <c r="M543" s="2">
        <v>48823</v>
      </c>
      <c r="N543">
        <v>1</v>
      </c>
      <c r="O543">
        <v>1.5</v>
      </c>
      <c r="P543">
        <v>4.5999999999999996</v>
      </c>
      <c r="Q543" s="1">
        <v>0.35</v>
      </c>
      <c r="R543" t="s">
        <v>33</v>
      </c>
      <c r="S543" t="s">
        <v>33</v>
      </c>
      <c r="T543" t="s">
        <v>33</v>
      </c>
      <c r="U543" t="s">
        <v>616</v>
      </c>
      <c r="V543" t="s">
        <v>89</v>
      </c>
      <c r="W543">
        <v>1</v>
      </c>
      <c r="X543" s="5" t="e">
        <f>INDEX(name_mapping!B:B,MATCH(C543,name_mapping!A:A,0))</f>
        <v>#N/A</v>
      </c>
      <c r="Y543" s="5" t="str">
        <f t="shared" si="25"/>
        <v>Annie Power, LLC</v>
      </c>
      <c r="Z543" s="5" t="str">
        <f t="shared" si="24"/>
        <v>CAISO_Solar</v>
      </c>
      <c r="AA543" s="5">
        <f t="shared" si="26"/>
        <v>4.5999999999999996</v>
      </c>
      <c r="AB543" s="5">
        <f>INDEX(relevant_resources!B:B,MATCH(Z543,relevant_resources!A:A,0))</f>
        <v>1</v>
      </c>
    </row>
    <row r="544" spans="1:28" x14ac:dyDescent="0.75">
      <c r="A544">
        <v>543</v>
      </c>
      <c r="B544" t="s">
        <v>1602</v>
      </c>
      <c r="C544" t="s">
        <v>1603</v>
      </c>
      <c r="E544" t="s">
        <v>1128</v>
      </c>
      <c r="F544" t="s">
        <v>27</v>
      </c>
      <c r="G544" t="s">
        <v>88</v>
      </c>
      <c r="H544" t="s">
        <v>89</v>
      </c>
      <c r="I544" t="s">
        <v>614</v>
      </c>
      <c r="J544" t="s">
        <v>619</v>
      </c>
      <c r="K544" t="s">
        <v>32</v>
      </c>
      <c r="L544" s="2">
        <v>41527</v>
      </c>
      <c r="M544" s="2">
        <v>48853</v>
      </c>
      <c r="N544">
        <v>1</v>
      </c>
      <c r="O544">
        <v>1.5</v>
      </c>
      <c r="P544">
        <v>4.5999999999999996</v>
      </c>
      <c r="Q544" s="1">
        <v>0.35</v>
      </c>
      <c r="R544" t="s">
        <v>33</v>
      </c>
      <c r="S544" t="s">
        <v>33</v>
      </c>
      <c r="T544" t="s">
        <v>33</v>
      </c>
      <c r="U544" t="s">
        <v>616</v>
      </c>
      <c r="V544" t="s">
        <v>89</v>
      </c>
      <c r="W544">
        <v>1</v>
      </c>
      <c r="X544" s="5" t="e">
        <f>INDEX(name_mapping!B:B,MATCH(C544,name_mapping!A:A,0))</f>
        <v>#N/A</v>
      </c>
      <c r="Y544" s="5" t="str">
        <f t="shared" si="25"/>
        <v>JRam Solar 1, LLC</v>
      </c>
      <c r="Z544" s="5" t="str">
        <f t="shared" si="24"/>
        <v>CAISO_Solar</v>
      </c>
      <c r="AA544" s="5">
        <f t="shared" si="26"/>
        <v>4.5999999999999996</v>
      </c>
      <c r="AB544" s="5">
        <f>INDEX(relevant_resources!B:B,MATCH(Z544,relevant_resources!A:A,0))</f>
        <v>1</v>
      </c>
    </row>
    <row r="545" spans="1:28" x14ac:dyDescent="0.75">
      <c r="A545">
        <v>544</v>
      </c>
      <c r="B545" t="s">
        <v>1604</v>
      </c>
      <c r="C545" t="s">
        <v>1605</v>
      </c>
      <c r="E545" t="s">
        <v>1128</v>
      </c>
      <c r="F545" t="s">
        <v>27</v>
      </c>
      <c r="G545" t="s">
        <v>88</v>
      </c>
      <c r="H545" t="s">
        <v>89</v>
      </c>
      <c r="I545" t="s">
        <v>614</v>
      </c>
      <c r="J545" t="s">
        <v>619</v>
      </c>
      <c r="K545" t="s">
        <v>32</v>
      </c>
      <c r="L545" s="2">
        <v>41527</v>
      </c>
      <c r="M545" s="2">
        <v>48853</v>
      </c>
      <c r="N545">
        <v>1</v>
      </c>
      <c r="O545">
        <v>1.5</v>
      </c>
      <c r="P545">
        <v>4.5999999999999996</v>
      </c>
      <c r="Q545" s="1">
        <v>0.35</v>
      </c>
      <c r="R545" t="s">
        <v>33</v>
      </c>
      <c r="S545" t="s">
        <v>33</v>
      </c>
      <c r="T545" t="s">
        <v>33</v>
      </c>
      <c r="U545" t="s">
        <v>616</v>
      </c>
      <c r="V545" t="s">
        <v>89</v>
      </c>
      <c r="W545">
        <v>1</v>
      </c>
      <c r="X545" s="5" t="e">
        <f>INDEX(name_mapping!B:B,MATCH(C545,name_mapping!A:A,0))</f>
        <v>#N/A</v>
      </c>
      <c r="Y545" s="5" t="str">
        <f t="shared" si="25"/>
        <v>JRam Solar 2, LLC</v>
      </c>
      <c r="Z545" s="5" t="str">
        <f t="shared" si="24"/>
        <v>CAISO_Solar</v>
      </c>
      <c r="AA545" s="5">
        <f t="shared" si="26"/>
        <v>4.5999999999999996</v>
      </c>
      <c r="AB545" s="5">
        <f>INDEX(relevant_resources!B:B,MATCH(Z545,relevant_resources!A:A,0))</f>
        <v>1</v>
      </c>
    </row>
    <row r="546" spans="1:28" x14ac:dyDescent="0.75">
      <c r="A546">
        <v>545</v>
      </c>
      <c r="B546" t="s">
        <v>1606</v>
      </c>
      <c r="C546" t="s">
        <v>1607</v>
      </c>
      <c r="E546" t="s">
        <v>1128</v>
      </c>
      <c r="F546" t="s">
        <v>27</v>
      </c>
      <c r="G546" t="s">
        <v>88</v>
      </c>
      <c r="H546" t="s">
        <v>89</v>
      </c>
      <c r="I546" t="s">
        <v>614</v>
      </c>
      <c r="J546" t="s">
        <v>619</v>
      </c>
      <c r="K546" t="s">
        <v>32</v>
      </c>
      <c r="L546" s="2">
        <v>41527</v>
      </c>
      <c r="M546" s="2">
        <v>48853</v>
      </c>
      <c r="N546">
        <v>1</v>
      </c>
      <c r="O546">
        <v>1</v>
      </c>
      <c r="P546">
        <v>3.1</v>
      </c>
      <c r="Q546" s="1">
        <v>0.35</v>
      </c>
      <c r="R546" t="s">
        <v>33</v>
      </c>
      <c r="S546" t="s">
        <v>33</v>
      </c>
      <c r="T546" t="s">
        <v>33</v>
      </c>
      <c r="U546" t="s">
        <v>616</v>
      </c>
      <c r="V546" t="s">
        <v>89</v>
      </c>
      <c r="W546">
        <v>1</v>
      </c>
      <c r="X546" s="5" t="e">
        <f>INDEX(name_mapping!B:B,MATCH(C546,name_mapping!A:A,0))</f>
        <v>#N/A</v>
      </c>
      <c r="Y546" s="5" t="str">
        <f t="shared" si="25"/>
        <v>JRam Solar 3, LLC</v>
      </c>
      <c r="Z546" s="5" t="str">
        <f t="shared" si="24"/>
        <v>CAISO_Solar</v>
      </c>
      <c r="AA546" s="5">
        <f t="shared" si="26"/>
        <v>3.1</v>
      </c>
      <c r="AB546" s="5">
        <f>INDEX(relevant_resources!B:B,MATCH(Z546,relevant_resources!A:A,0))</f>
        <v>1</v>
      </c>
    </row>
    <row r="547" spans="1:28" x14ac:dyDescent="0.75">
      <c r="A547">
        <v>546</v>
      </c>
      <c r="B547" t="s">
        <v>1608</v>
      </c>
      <c r="C547" t="s">
        <v>1609</v>
      </c>
      <c r="E547" t="s">
        <v>1128</v>
      </c>
      <c r="F547" t="s">
        <v>27</v>
      </c>
      <c r="G547" t="s">
        <v>88</v>
      </c>
      <c r="H547" t="s">
        <v>89</v>
      </c>
      <c r="I547" t="s">
        <v>614</v>
      </c>
      <c r="J547" t="s">
        <v>619</v>
      </c>
      <c r="K547" t="s">
        <v>32</v>
      </c>
      <c r="L547" s="2">
        <v>41548</v>
      </c>
      <c r="M547" s="2">
        <v>48884</v>
      </c>
      <c r="N547">
        <v>1</v>
      </c>
      <c r="O547">
        <v>1.5</v>
      </c>
      <c r="P547">
        <v>4.5999999999999996</v>
      </c>
      <c r="Q547" s="1">
        <v>0.35</v>
      </c>
      <c r="R547" t="s">
        <v>33</v>
      </c>
      <c r="S547" t="s">
        <v>33</v>
      </c>
      <c r="T547" t="s">
        <v>33</v>
      </c>
      <c r="U547" t="s">
        <v>616</v>
      </c>
      <c r="V547" t="s">
        <v>89</v>
      </c>
      <c r="W547">
        <v>1</v>
      </c>
      <c r="X547" s="5" t="e">
        <f>INDEX(name_mapping!B:B,MATCH(C547,name_mapping!A:A,0))</f>
        <v>#N/A</v>
      </c>
      <c r="Y547" s="5" t="str">
        <f t="shared" si="25"/>
        <v>Sandra Energy, LLC</v>
      </c>
      <c r="Z547" s="5" t="str">
        <f t="shared" si="24"/>
        <v>CAISO_Solar</v>
      </c>
      <c r="AA547" s="5">
        <f t="shared" si="26"/>
        <v>4.5999999999999996</v>
      </c>
      <c r="AB547" s="5">
        <f>INDEX(relevant_resources!B:B,MATCH(Z547,relevant_resources!A:A,0))</f>
        <v>1</v>
      </c>
    </row>
    <row r="548" spans="1:28" x14ac:dyDescent="0.75">
      <c r="A548">
        <v>547</v>
      </c>
      <c r="B548" t="s">
        <v>1610</v>
      </c>
      <c r="C548" t="s">
        <v>1611</v>
      </c>
      <c r="E548" t="s">
        <v>1128</v>
      </c>
      <c r="F548" t="s">
        <v>27</v>
      </c>
      <c r="G548" t="s">
        <v>88</v>
      </c>
      <c r="H548" t="s">
        <v>89</v>
      </c>
      <c r="I548" t="s">
        <v>614</v>
      </c>
      <c r="J548" t="s">
        <v>619</v>
      </c>
      <c r="K548" t="s">
        <v>32</v>
      </c>
      <c r="L548" s="2">
        <v>41548</v>
      </c>
      <c r="M548" s="2">
        <v>48884</v>
      </c>
      <c r="N548">
        <v>1</v>
      </c>
      <c r="O548">
        <v>1.5</v>
      </c>
      <c r="P548">
        <v>4.5999999999999996</v>
      </c>
      <c r="Q548" s="1">
        <v>0.35</v>
      </c>
      <c r="R548" t="s">
        <v>33</v>
      </c>
      <c r="S548" t="s">
        <v>33</v>
      </c>
      <c r="T548" t="s">
        <v>33</v>
      </c>
      <c r="U548" t="s">
        <v>616</v>
      </c>
      <c r="V548" t="s">
        <v>89</v>
      </c>
      <c r="W548">
        <v>1</v>
      </c>
      <c r="X548" s="5" t="e">
        <f>INDEX(name_mapping!B:B,MATCH(C548,name_mapping!A:A,0))</f>
        <v>#N/A</v>
      </c>
      <c r="Y548" s="5" t="str">
        <f t="shared" si="25"/>
        <v>Dreamer Solar, LLC</v>
      </c>
      <c r="Z548" s="5" t="str">
        <f t="shared" si="24"/>
        <v>CAISO_Solar</v>
      </c>
      <c r="AA548" s="5">
        <f t="shared" si="26"/>
        <v>4.5999999999999996</v>
      </c>
      <c r="AB548" s="5">
        <f>INDEX(relevant_resources!B:B,MATCH(Z548,relevant_resources!A:A,0))</f>
        <v>1</v>
      </c>
    </row>
    <row r="549" spans="1:28" x14ac:dyDescent="0.75">
      <c r="A549">
        <v>548</v>
      </c>
      <c r="B549" t="s">
        <v>1612</v>
      </c>
      <c r="C549" t="s">
        <v>1613</v>
      </c>
      <c r="E549" t="s">
        <v>1128</v>
      </c>
      <c r="F549" t="s">
        <v>27</v>
      </c>
      <c r="G549" t="s">
        <v>711</v>
      </c>
      <c r="H549" t="s">
        <v>285</v>
      </c>
      <c r="I549" t="s">
        <v>614</v>
      </c>
      <c r="J549" t="s">
        <v>619</v>
      </c>
      <c r="K549" t="s">
        <v>32</v>
      </c>
      <c r="L549" s="2">
        <v>41507</v>
      </c>
      <c r="M549" s="2">
        <v>48823</v>
      </c>
      <c r="N549">
        <v>1</v>
      </c>
      <c r="O549">
        <v>1</v>
      </c>
      <c r="P549">
        <v>3.1</v>
      </c>
      <c r="Q549" s="1">
        <v>0.35</v>
      </c>
      <c r="R549" t="s">
        <v>33</v>
      </c>
      <c r="S549" t="s">
        <v>33</v>
      </c>
      <c r="T549" t="s">
        <v>33</v>
      </c>
      <c r="U549" t="s">
        <v>616</v>
      </c>
      <c r="V549" t="s">
        <v>286</v>
      </c>
      <c r="W549">
        <v>1</v>
      </c>
      <c r="X549" s="5" t="e">
        <f>INDEX(name_mapping!B:B,MATCH(C549,name_mapping!A:A,0))</f>
        <v>#N/A</v>
      </c>
      <c r="Y549" s="5" t="str">
        <f t="shared" si="25"/>
        <v>Drew Energy, LLC</v>
      </c>
      <c r="Z549" s="5" t="str">
        <f t="shared" si="24"/>
        <v>CAISO_Solar</v>
      </c>
      <c r="AA549" s="5">
        <f t="shared" si="26"/>
        <v>3.1</v>
      </c>
      <c r="AB549" s="5">
        <f>INDEX(relevant_resources!B:B,MATCH(Z549,relevant_resources!A:A,0))</f>
        <v>1</v>
      </c>
    </row>
    <row r="550" spans="1:28" x14ac:dyDescent="0.75">
      <c r="A550">
        <v>549</v>
      </c>
      <c r="B550" t="s">
        <v>1614</v>
      </c>
      <c r="C550" t="s">
        <v>1615</v>
      </c>
      <c r="E550" t="s">
        <v>1128</v>
      </c>
      <c r="F550" t="s">
        <v>27</v>
      </c>
      <c r="G550" t="s">
        <v>88</v>
      </c>
      <c r="H550" t="s">
        <v>89</v>
      </c>
      <c r="I550" t="s">
        <v>614</v>
      </c>
      <c r="J550" t="s">
        <v>619</v>
      </c>
      <c r="K550" t="s">
        <v>32</v>
      </c>
      <c r="L550" s="2">
        <v>41668</v>
      </c>
      <c r="M550" s="2">
        <v>48976</v>
      </c>
      <c r="N550">
        <v>1</v>
      </c>
      <c r="O550">
        <v>1.5</v>
      </c>
      <c r="P550">
        <v>4.5999999999999996</v>
      </c>
      <c r="Q550" s="1">
        <v>0.35</v>
      </c>
      <c r="R550" t="s">
        <v>33</v>
      </c>
      <c r="S550" t="s">
        <v>33</v>
      </c>
      <c r="T550" t="s">
        <v>33</v>
      </c>
      <c r="U550" t="s">
        <v>616</v>
      </c>
      <c r="V550" t="s">
        <v>89</v>
      </c>
      <c r="W550">
        <v>1</v>
      </c>
      <c r="X550" s="5" t="e">
        <f>INDEX(name_mapping!B:B,MATCH(C550,name_mapping!A:A,0))</f>
        <v>#N/A</v>
      </c>
      <c r="Y550" s="5" t="str">
        <f t="shared" si="25"/>
        <v>Voyager Solar 1, LLC</v>
      </c>
      <c r="Z550" s="5" t="str">
        <f t="shared" si="24"/>
        <v>CAISO_Solar</v>
      </c>
      <c r="AA550" s="5">
        <f t="shared" si="26"/>
        <v>4.5999999999999996</v>
      </c>
      <c r="AB550" s="5">
        <f>INDEX(relevant_resources!B:B,MATCH(Z550,relevant_resources!A:A,0))</f>
        <v>1</v>
      </c>
    </row>
    <row r="551" spans="1:28" x14ac:dyDescent="0.75">
      <c r="A551">
        <v>550</v>
      </c>
      <c r="B551" t="s">
        <v>1616</v>
      </c>
      <c r="C551" t="s">
        <v>1617</v>
      </c>
      <c r="E551" t="s">
        <v>1128</v>
      </c>
      <c r="F551" t="s">
        <v>27</v>
      </c>
      <c r="G551" t="s">
        <v>88</v>
      </c>
      <c r="H551" t="s">
        <v>89</v>
      </c>
      <c r="I551" t="s">
        <v>614</v>
      </c>
      <c r="J551" t="s">
        <v>619</v>
      </c>
      <c r="K551" t="s">
        <v>32</v>
      </c>
      <c r="L551" s="2">
        <v>41668</v>
      </c>
      <c r="M551" s="2">
        <v>48976</v>
      </c>
      <c r="N551">
        <v>1</v>
      </c>
      <c r="O551">
        <v>1.5</v>
      </c>
      <c r="P551">
        <v>4.5999999999999996</v>
      </c>
      <c r="Q551" s="1">
        <v>0.35</v>
      </c>
      <c r="R551" t="s">
        <v>33</v>
      </c>
      <c r="S551" t="s">
        <v>33</v>
      </c>
      <c r="T551" t="s">
        <v>33</v>
      </c>
      <c r="U551" t="s">
        <v>616</v>
      </c>
      <c r="V551" t="s">
        <v>89</v>
      </c>
      <c r="W551">
        <v>1</v>
      </c>
      <c r="X551" s="5" t="e">
        <f>INDEX(name_mapping!B:B,MATCH(C551,name_mapping!A:A,0))</f>
        <v>#N/A</v>
      </c>
      <c r="Y551" s="5" t="str">
        <f t="shared" si="25"/>
        <v>Voyager Solar 2, LLC</v>
      </c>
      <c r="Z551" s="5" t="str">
        <f t="shared" si="24"/>
        <v>CAISO_Solar</v>
      </c>
      <c r="AA551" s="5">
        <f t="shared" si="26"/>
        <v>4.5999999999999996</v>
      </c>
      <c r="AB551" s="5">
        <f>INDEX(relevant_resources!B:B,MATCH(Z551,relevant_resources!A:A,0))</f>
        <v>1</v>
      </c>
    </row>
    <row r="552" spans="1:28" x14ac:dyDescent="0.75">
      <c r="A552">
        <v>551</v>
      </c>
      <c r="B552" t="s">
        <v>1618</v>
      </c>
      <c r="C552" t="s">
        <v>1619</v>
      </c>
      <c r="E552" t="s">
        <v>1128</v>
      </c>
      <c r="F552" t="s">
        <v>27</v>
      </c>
      <c r="G552" t="s">
        <v>88</v>
      </c>
      <c r="H552" t="s">
        <v>89</v>
      </c>
      <c r="I552" t="s">
        <v>614</v>
      </c>
      <c r="J552" t="s">
        <v>619</v>
      </c>
      <c r="K552" t="s">
        <v>32</v>
      </c>
      <c r="L552" s="2">
        <v>41668</v>
      </c>
      <c r="M552" s="2">
        <v>48976</v>
      </c>
      <c r="N552">
        <v>1</v>
      </c>
      <c r="O552">
        <v>1</v>
      </c>
      <c r="P552">
        <v>3.1</v>
      </c>
      <c r="Q552" s="1">
        <v>0.35</v>
      </c>
      <c r="R552" t="s">
        <v>33</v>
      </c>
      <c r="S552" t="s">
        <v>33</v>
      </c>
      <c r="T552" t="s">
        <v>33</v>
      </c>
      <c r="U552" t="s">
        <v>616</v>
      </c>
      <c r="V552" t="s">
        <v>89</v>
      </c>
      <c r="W552">
        <v>1</v>
      </c>
      <c r="X552" s="5" t="e">
        <f>INDEX(name_mapping!B:B,MATCH(C552,name_mapping!A:A,0))</f>
        <v>#N/A</v>
      </c>
      <c r="Y552" s="5" t="str">
        <f t="shared" si="25"/>
        <v>Voyager Solar 3, LLC</v>
      </c>
      <c r="Z552" s="5" t="str">
        <f t="shared" si="24"/>
        <v>CAISO_Solar</v>
      </c>
      <c r="AA552" s="5">
        <f t="shared" si="26"/>
        <v>3.1</v>
      </c>
      <c r="AB552" s="5">
        <f>INDEX(relevant_resources!B:B,MATCH(Z552,relevant_resources!A:A,0))</f>
        <v>1</v>
      </c>
    </row>
    <row r="553" spans="1:28" x14ac:dyDescent="0.75">
      <c r="A553">
        <v>552</v>
      </c>
      <c r="B553" t="s">
        <v>1620</v>
      </c>
      <c r="C553" t="s">
        <v>1621</v>
      </c>
      <c r="E553" t="s">
        <v>1128</v>
      </c>
      <c r="F553" t="s">
        <v>27</v>
      </c>
      <c r="G553" t="s">
        <v>88</v>
      </c>
      <c r="H553" t="s">
        <v>89</v>
      </c>
      <c r="I553" t="s">
        <v>614</v>
      </c>
      <c r="J553" t="s">
        <v>619</v>
      </c>
      <c r="K553" t="s">
        <v>32</v>
      </c>
      <c r="L553" s="2">
        <v>41485</v>
      </c>
      <c r="M553" s="2">
        <v>48792</v>
      </c>
      <c r="N553">
        <v>1</v>
      </c>
      <c r="O553">
        <v>1.5</v>
      </c>
      <c r="P553">
        <v>4.5999999999999996</v>
      </c>
      <c r="Q553" s="1">
        <v>0.35</v>
      </c>
      <c r="R553" t="s">
        <v>33</v>
      </c>
      <c r="S553" t="s">
        <v>33</v>
      </c>
      <c r="T553" t="s">
        <v>33</v>
      </c>
      <c r="U553" t="s">
        <v>616</v>
      </c>
      <c r="V553" t="s">
        <v>89</v>
      </c>
      <c r="W553">
        <v>1</v>
      </c>
      <c r="X553" s="5" t="e">
        <f>INDEX(name_mapping!B:B,MATCH(C553,name_mapping!A:A,0))</f>
        <v>#N/A</v>
      </c>
      <c r="Y553" s="5" t="str">
        <f t="shared" si="25"/>
        <v>Becca Solar, LLC</v>
      </c>
      <c r="Z553" s="5" t="str">
        <f t="shared" si="24"/>
        <v>CAISO_Solar</v>
      </c>
      <c r="AA553" s="5">
        <f t="shared" si="26"/>
        <v>4.5999999999999996</v>
      </c>
      <c r="AB553" s="5">
        <f>INDEX(relevant_resources!B:B,MATCH(Z553,relevant_resources!A:A,0))</f>
        <v>1</v>
      </c>
    </row>
    <row r="554" spans="1:28" x14ac:dyDescent="0.75">
      <c r="A554">
        <v>553</v>
      </c>
      <c r="B554" t="s">
        <v>1622</v>
      </c>
      <c r="C554" t="s">
        <v>1623</v>
      </c>
      <c r="E554" t="s">
        <v>1128</v>
      </c>
      <c r="F554" t="s">
        <v>27</v>
      </c>
      <c r="G554" t="s">
        <v>711</v>
      </c>
      <c r="H554" t="s">
        <v>930</v>
      </c>
      <c r="I554" t="s">
        <v>614</v>
      </c>
      <c r="J554" t="s">
        <v>619</v>
      </c>
      <c r="K554" t="s">
        <v>32</v>
      </c>
      <c r="L554" s="2">
        <v>41507</v>
      </c>
      <c r="M554" s="2">
        <v>48823</v>
      </c>
      <c r="N554">
        <v>1</v>
      </c>
      <c r="O554">
        <v>1.5</v>
      </c>
      <c r="P554">
        <v>4.5999999999999996</v>
      </c>
      <c r="Q554" s="1">
        <v>0.35</v>
      </c>
      <c r="R554" t="s">
        <v>33</v>
      </c>
      <c r="S554" t="s">
        <v>33</v>
      </c>
      <c r="T554" t="s">
        <v>33</v>
      </c>
      <c r="U554" t="s">
        <v>616</v>
      </c>
      <c r="V554" t="s">
        <v>286</v>
      </c>
      <c r="W554">
        <v>1</v>
      </c>
      <c r="X554" s="5" t="e">
        <f>INDEX(name_mapping!B:B,MATCH(C554,name_mapping!A:A,0))</f>
        <v>#N/A</v>
      </c>
      <c r="Y554" s="5" t="str">
        <f t="shared" si="25"/>
        <v>Toro Power 1, LLC</v>
      </c>
      <c r="Z554" s="5" t="str">
        <f t="shared" si="24"/>
        <v>CAISO_Solar</v>
      </c>
      <c r="AA554" s="5">
        <f t="shared" si="26"/>
        <v>4.5999999999999996</v>
      </c>
      <c r="AB554" s="5">
        <f>INDEX(relevant_resources!B:B,MATCH(Z554,relevant_resources!A:A,0))</f>
        <v>1</v>
      </c>
    </row>
    <row r="555" spans="1:28" x14ac:dyDescent="0.75">
      <c r="A555">
        <v>554</v>
      </c>
      <c r="B555" t="s">
        <v>1624</v>
      </c>
      <c r="C555" t="s">
        <v>1625</v>
      </c>
      <c r="E555" t="s">
        <v>1128</v>
      </c>
      <c r="F555" t="s">
        <v>27</v>
      </c>
      <c r="G555" t="s">
        <v>711</v>
      </c>
      <c r="H555" t="s">
        <v>930</v>
      </c>
      <c r="I555" t="s">
        <v>614</v>
      </c>
      <c r="J555" t="s">
        <v>619</v>
      </c>
      <c r="K555" t="s">
        <v>32</v>
      </c>
      <c r="L555" s="2">
        <v>41631</v>
      </c>
      <c r="M555" s="2">
        <v>48945</v>
      </c>
      <c r="N555">
        <v>1</v>
      </c>
      <c r="O555">
        <v>0.5</v>
      </c>
      <c r="P555">
        <v>1.5</v>
      </c>
      <c r="Q555" s="1">
        <v>0.35</v>
      </c>
      <c r="R555" t="s">
        <v>33</v>
      </c>
      <c r="S555" t="s">
        <v>33</v>
      </c>
      <c r="T555" t="s">
        <v>33</v>
      </c>
      <c r="U555" t="s">
        <v>616</v>
      </c>
      <c r="V555" t="s">
        <v>286</v>
      </c>
      <c r="W555">
        <v>1</v>
      </c>
      <c r="X555" s="5" t="e">
        <f>INDEX(name_mapping!B:B,MATCH(C555,name_mapping!A:A,0))</f>
        <v>#N/A</v>
      </c>
      <c r="Y555" s="5" t="str">
        <f t="shared" si="25"/>
        <v>Toro Power 2, LLC</v>
      </c>
      <c r="Z555" s="5" t="str">
        <f t="shared" si="24"/>
        <v>CAISO_Solar</v>
      </c>
      <c r="AA555" s="5">
        <f t="shared" si="26"/>
        <v>1.5</v>
      </c>
      <c r="AB555" s="5">
        <f>INDEX(relevant_resources!B:B,MATCH(Z555,relevant_resources!A:A,0))</f>
        <v>1</v>
      </c>
    </row>
    <row r="556" spans="1:28" x14ac:dyDescent="0.75">
      <c r="A556">
        <v>555</v>
      </c>
      <c r="B556" t="s">
        <v>1626</v>
      </c>
      <c r="C556" t="s">
        <v>1627</v>
      </c>
      <c r="E556" t="s">
        <v>1128</v>
      </c>
      <c r="F556" t="s">
        <v>27</v>
      </c>
      <c r="G556" t="s">
        <v>88</v>
      </c>
      <c r="H556" t="s">
        <v>89</v>
      </c>
      <c r="I556" t="s">
        <v>614</v>
      </c>
      <c r="J556" t="s">
        <v>615</v>
      </c>
      <c r="K556" t="s">
        <v>32</v>
      </c>
      <c r="L556" s="2">
        <v>41471</v>
      </c>
      <c r="M556" s="2">
        <v>48792</v>
      </c>
      <c r="N556">
        <v>1</v>
      </c>
      <c r="O556">
        <v>1.5</v>
      </c>
      <c r="P556">
        <v>3.9</v>
      </c>
      <c r="Q556" s="1">
        <v>0.28999999999999998</v>
      </c>
      <c r="R556" t="s">
        <v>33</v>
      </c>
      <c r="S556" t="s">
        <v>33</v>
      </c>
      <c r="T556" t="s">
        <v>33</v>
      </c>
      <c r="U556" t="s">
        <v>616</v>
      </c>
      <c r="V556" t="s">
        <v>89</v>
      </c>
      <c r="W556">
        <v>1</v>
      </c>
      <c r="X556" s="5" t="e">
        <f>INDEX(name_mapping!B:B,MATCH(C556,name_mapping!A:A,0))</f>
        <v>#N/A</v>
      </c>
      <c r="Y556" s="5" t="str">
        <f t="shared" si="25"/>
        <v>Radiance Solar 5 LLC</v>
      </c>
      <c r="Z556" s="5" t="str">
        <f t="shared" si="24"/>
        <v>CAISO_Solar</v>
      </c>
      <c r="AA556" s="5">
        <f t="shared" si="26"/>
        <v>3.9</v>
      </c>
      <c r="AB556" s="5">
        <f>INDEX(relevant_resources!B:B,MATCH(Z556,relevant_resources!A:A,0))</f>
        <v>1</v>
      </c>
    </row>
    <row r="557" spans="1:28" x14ac:dyDescent="0.75">
      <c r="A557">
        <v>556</v>
      </c>
      <c r="B557" t="s">
        <v>1628</v>
      </c>
      <c r="C557" t="s">
        <v>1629</v>
      </c>
      <c r="E557" t="s">
        <v>1128</v>
      </c>
      <c r="F557" t="s">
        <v>27</v>
      </c>
      <c r="G557" t="s">
        <v>88</v>
      </c>
      <c r="H557" t="s">
        <v>89</v>
      </c>
      <c r="I557" t="s">
        <v>614</v>
      </c>
      <c r="J557" t="s">
        <v>615</v>
      </c>
      <c r="K557" t="s">
        <v>32</v>
      </c>
      <c r="L557" s="2">
        <v>41471</v>
      </c>
      <c r="M557" s="2">
        <v>48792</v>
      </c>
      <c r="N557">
        <v>1</v>
      </c>
      <c r="O557">
        <v>1.5</v>
      </c>
      <c r="P557">
        <v>3.9</v>
      </c>
      <c r="Q557" s="1">
        <v>0.28999999999999998</v>
      </c>
      <c r="R557" t="s">
        <v>33</v>
      </c>
      <c r="S557" t="s">
        <v>33</v>
      </c>
      <c r="T557" t="s">
        <v>33</v>
      </c>
      <c r="U557" t="s">
        <v>616</v>
      </c>
      <c r="V557" t="s">
        <v>89</v>
      </c>
      <c r="W557">
        <v>1</v>
      </c>
      <c r="X557" s="5" t="e">
        <f>INDEX(name_mapping!B:B,MATCH(C557,name_mapping!A:A,0))</f>
        <v>#N/A</v>
      </c>
      <c r="Y557" s="5" t="str">
        <f t="shared" si="25"/>
        <v>Radiance Solar 4 LLC</v>
      </c>
      <c r="Z557" s="5" t="str">
        <f t="shared" si="24"/>
        <v>CAISO_Solar</v>
      </c>
      <c r="AA557" s="5">
        <f t="shared" si="26"/>
        <v>3.9</v>
      </c>
      <c r="AB557" s="5">
        <f>INDEX(relevant_resources!B:B,MATCH(Z557,relevant_resources!A:A,0))</f>
        <v>1</v>
      </c>
    </row>
    <row r="558" spans="1:28" x14ac:dyDescent="0.75">
      <c r="A558">
        <v>557</v>
      </c>
      <c r="B558" t="s">
        <v>1630</v>
      </c>
      <c r="C558" t="s">
        <v>1631</v>
      </c>
      <c r="D558" t="s">
        <v>1398</v>
      </c>
      <c r="E558" t="s">
        <v>1128</v>
      </c>
      <c r="F558" t="s">
        <v>27</v>
      </c>
      <c r="G558" t="s">
        <v>711</v>
      </c>
      <c r="H558" t="s">
        <v>285</v>
      </c>
      <c r="I558" t="s">
        <v>614</v>
      </c>
      <c r="J558" t="s">
        <v>619</v>
      </c>
      <c r="K558" t="s">
        <v>32</v>
      </c>
      <c r="L558" s="2">
        <v>41437</v>
      </c>
      <c r="M558" s="2">
        <v>48761</v>
      </c>
      <c r="N558">
        <v>1</v>
      </c>
      <c r="O558">
        <v>12</v>
      </c>
      <c r="P558">
        <v>33.1</v>
      </c>
      <c r="Q558" s="1">
        <v>0.31</v>
      </c>
      <c r="R558" t="s">
        <v>33</v>
      </c>
      <c r="S558" t="s">
        <v>33</v>
      </c>
      <c r="T558" t="s">
        <v>33</v>
      </c>
      <c r="U558" t="s">
        <v>616</v>
      </c>
      <c r="V558" t="s">
        <v>286</v>
      </c>
      <c r="W558">
        <v>1</v>
      </c>
      <c r="X558" s="5" t="e">
        <f>INDEX(name_mapping!B:B,MATCH(C558,name_mapping!A:A,0))</f>
        <v>#N/A</v>
      </c>
      <c r="Y558" s="5" t="str">
        <f t="shared" si="25"/>
        <v>DEVERS_1_SOLAR1</v>
      </c>
      <c r="Z558" s="5" t="str">
        <f t="shared" si="24"/>
        <v>CAISO_Solar</v>
      </c>
      <c r="AA558" s="5">
        <f t="shared" si="26"/>
        <v>33.1</v>
      </c>
      <c r="AB558" s="5">
        <f>INDEX(relevant_resources!B:B,MATCH(Z558,relevant_resources!A:A,0))</f>
        <v>1</v>
      </c>
    </row>
    <row r="559" spans="1:28" x14ac:dyDescent="0.75">
      <c r="A559">
        <v>558</v>
      </c>
      <c r="B559" t="s">
        <v>1632</v>
      </c>
      <c r="C559" t="s">
        <v>1633</v>
      </c>
      <c r="D559" t="s">
        <v>1401</v>
      </c>
      <c r="E559" t="s">
        <v>1128</v>
      </c>
      <c r="F559" t="s">
        <v>27</v>
      </c>
      <c r="G559" t="s">
        <v>711</v>
      </c>
      <c r="H559" t="s">
        <v>285</v>
      </c>
      <c r="I559" t="s">
        <v>614</v>
      </c>
      <c r="J559" t="s">
        <v>619</v>
      </c>
      <c r="K559" t="s">
        <v>32</v>
      </c>
      <c r="L559" s="2">
        <v>41436</v>
      </c>
      <c r="M559" s="2">
        <v>48761</v>
      </c>
      <c r="N559">
        <v>1</v>
      </c>
      <c r="O559">
        <v>9</v>
      </c>
      <c r="P559">
        <v>24.8</v>
      </c>
      <c r="Q559" s="1">
        <v>0.31</v>
      </c>
      <c r="R559" t="s">
        <v>33</v>
      </c>
      <c r="S559" t="s">
        <v>33</v>
      </c>
      <c r="T559" t="s">
        <v>33</v>
      </c>
      <c r="U559" t="s">
        <v>616</v>
      </c>
      <c r="V559" t="s">
        <v>286</v>
      </c>
      <c r="W559">
        <v>1</v>
      </c>
      <c r="X559" s="5" t="e">
        <f>INDEX(name_mapping!B:B,MATCH(C559,name_mapping!A:A,0))</f>
        <v>#N/A</v>
      </c>
      <c r="Y559" s="5" t="str">
        <f t="shared" si="25"/>
        <v>DEVERS_1_SOLAR2</v>
      </c>
      <c r="Z559" s="5" t="str">
        <f t="shared" si="24"/>
        <v>CAISO_Solar</v>
      </c>
      <c r="AA559" s="5">
        <f t="shared" si="26"/>
        <v>24.8</v>
      </c>
      <c r="AB559" s="5">
        <f>INDEX(relevant_resources!B:B,MATCH(Z559,relevant_resources!A:A,0))</f>
        <v>1</v>
      </c>
    </row>
    <row r="560" spans="1:28" x14ac:dyDescent="0.75">
      <c r="A560">
        <v>559</v>
      </c>
      <c r="B560" t="s">
        <v>1634</v>
      </c>
      <c r="C560" t="s">
        <v>1635</v>
      </c>
      <c r="E560" t="s">
        <v>1128</v>
      </c>
      <c r="F560" t="s">
        <v>27</v>
      </c>
      <c r="G560" t="s">
        <v>88</v>
      </c>
      <c r="H560" t="s">
        <v>89</v>
      </c>
      <c r="I560" t="s">
        <v>614</v>
      </c>
      <c r="J560" t="s">
        <v>615</v>
      </c>
      <c r="K560" t="s">
        <v>32</v>
      </c>
      <c r="L560" s="2">
        <v>41816</v>
      </c>
      <c r="M560" s="2">
        <v>48884</v>
      </c>
      <c r="N560">
        <v>1</v>
      </c>
      <c r="O560">
        <v>1.5</v>
      </c>
      <c r="P560">
        <v>3.9</v>
      </c>
      <c r="Q560" s="1">
        <v>0.28999999999999998</v>
      </c>
      <c r="R560" t="s">
        <v>33</v>
      </c>
      <c r="S560" t="s">
        <v>33</v>
      </c>
      <c r="T560" t="s">
        <v>33</v>
      </c>
      <c r="U560" t="s">
        <v>616</v>
      </c>
      <c r="V560" t="s">
        <v>89</v>
      </c>
      <c r="W560">
        <v>1</v>
      </c>
      <c r="X560" s="5" t="e">
        <f>INDEX(name_mapping!B:B,MATCH(C560,name_mapping!A:A,0))</f>
        <v>#N/A</v>
      </c>
      <c r="Y560" s="5" t="str">
        <f t="shared" si="25"/>
        <v>Summer Solar C2, LLC</v>
      </c>
      <c r="Z560" s="5" t="str">
        <f t="shared" si="24"/>
        <v>CAISO_Solar</v>
      </c>
      <c r="AA560" s="5">
        <f t="shared" si="26"/>
        <v>3.9</v>
      </c>
      <c r="AB560" s="5">
        <f>INDEX(relevant_resources!B:B,MATCH(Z560,relevant_resources!A:A,0))</f>
        <v>1</v>
      </c>
    </row>
    <row r="561" spans="1:28" x14ac:dyDescent="0.75">
      <c r="A561">
        <v>560</v>
      </c>
      <c r="B561" t="s">
        <v>1636</v>
      </c>
      <c r="C561" t="s">
        <v>1637</v>
      </c>
      <c r="E561" t="s">
        <v>1128</v>
      </c>
      <c r="F561" t="s">
        <v>27</v>
      </c>
      <c r="G561" t="s">
        <v>88</v>
      </c>
      <c r="H561" t="s">
        <v>89</v>
      </c>
      <c r="I561" t="s">
        <v>614</v>
      </c>
      <c r="J561" t="s">
        <v>615</v>
      </c>
      <c r="K561" t="s">
        <v>32</v>
      </c>
      <c r="L561" s="2">
        <v>41864</v>
      </c>
      <c r="M561" s="2">
        <v>48884</v>
      </c>
      <c r="N561">
        <v>1</v>
      </c>
      <c r="O561">
        <v>1</v>
      </c>
      <c r="P561">
        <v>2.2999999999999998</v>
      </c>
      <c r="Q561" s="1">
        <v>0.26</v>
      </c>
      <c r="R561" t="s">
        <v>33</v>
      </c>
      <c r="S561" t="s">
        <v>33</v>
      </c>
      <c r="T561" t="s">
        <v>33</v>
      </c>
      <c r="U561" t="s">
        <v>616</v>
      </c>
      <c r="V561" t="s">
        <v>89</v>
      </c>
      <c r="W561">
        <v>1</v>
      </c>
      <c r="X561" s="5" t="e">
        <f>INDEX(name_mapping!B:B,MATCH(C561,name_mapping!A:A,0))</f>
        <v>#N/A</v>
      </c>
      <c r="Y561" s="5" t="str">
        <f t="shared" si="25"/>
        <v>Summer Solar D2, LLC</v>
      </c>
      <c r="Z561" s="5" t="str">
        <f t="shared" si="24"/>
        <v>CAISO_Solar</v>
      </c>
      <c r="AA561" s="5">
        <f t="shared" si="26"/>
        <v>2.2999999999999998</v>
      </c>
      <c r="AB561" s="5">
        <f>INDEX(relevant_resources!B:B,MATCH(Z561,relevant_resources!A:A,0))</f>
        <v>1</v>
      </c>
    </row>
    <row r="562" spans="1:28" x14ac:dyDescent="0.75">
      <c r="A562">
        <v>561</v>
      </c>
      <c r="B562" t="s">
        <v>1638</v>
      </c>
      <c r="C562" t="s">
        <v>1639</v>
      </c>
      <c r="E562" t="s">
        <v>1128</v>
      </c>
      <c r="F562" t="s">
        <v>27</v>
      </c>
      <c r="G562" t="s">
        <v>88</v>
      </c>
      <c r="H562" t="s">
        <v>89</v>
      </c>
      <c r="I562" t="s">
        <v>614</v>
      </c>
      <c r="J562" t="s">
        <v>615</v>
      </c>
      <c r="K562" t="s">
        <v>32</v>
      </c>
      <c r="L562" s="2">
        <v>41816</v>
      </c>
      <c r="M562" s="2">
        <v>48884</v>
      </c>
      <c r="N562">
        <v>1</v>
      </c>
      <c r="O562">
        <v>1.5</v>
      </c>
      <c r="P562">
        <v>3.9</v>
      </c>
      <c r="Q562" s="1">
        <v>0.28999999999999998</v>
      </c>
      <c r="R562" t="s">
        <v>33</v>
      </c>
      <c r="S562" t="s">
        <v>33</v>
      </c>
      <c r="T562" t="s">
        <v>33</v>
      </c>
      <c r="U562" t="s">
        <v>616</v>
      </c>
      <c r="V562" t="s">
        <v>89</v>
      </c>
      <c r="W562">
        <v>1</v>
      </c>
      <c r="X562" s="5" t="e">
        <f>INDEX(name_mapping!B:B,MATCH(C562,name_mapping!A:A,0))</f>
        <v>#N/A</v>
      </c>
      <c r="Y562" s="5" t="str">
        <f t="shared" si="25"/>
        <v>Summer Solar A2, LLC</v>
      </c>
      <c r="Z562" s="5" t="str">
        <f t="shared" si="24"/>
        <v>CAISO_Solar</v>
      </c>
      <c r="AA562" s="5">
        <f t="shared" si="26"/>
        <v>3.9</v>
      </c>
      <c r="AB562" s="5">
        <f>INDEX(relevant_resources!B:B,MATCH(Z562,relevant_resources!A:A,0))</f>
        <v>1</v>
      </c>
    </row>
    <row r="563" spans="1:28" x14ac:dyDescent="0.75">
      <c r="A563">
        <v>562</v>
      </c>
      <c r="B563" t="s">
        <v>1640</v>
      </c>
      <c r="C563" t="s">
        <v>1641</v>
      </c>
      <c r="E563" t="s">
        <v>1128</v>
      </c>
      <c r="F563" t="s">
        <v>27</v>
      </c>
      <c r="G563" t="s">
        <v>88</v>
      </c>
      <c r="H563" t="s">
        <v>89</v>
      </c>
      <c r="I563" t="s">
        <v>614</v>
      </c>
      <c r="J563" t="s">
        <v>615</v>
      </c>
      <c r="K563" t="s">
        <v>32</v>
      </c>
      <c r="L563" s="2">
        <v>41816</v>
      </c>
      <c r="M563" s="2">
        <v>48884</v>
      </c>
      <c r="N563">
        <v>1</v>
      </c>
      <c r="O563">
        <v>1.5</v>
      </c>
      <c r="P563">
        <v>3.9</v>
      </c>
      <c r="Q563" s="1">
        <v>0.28999999999999998</v>
      </c>
      <c r="R563" t="s">
        <v>33</v>
      </c>
      <c r="S563" t="s">
        <v>33</v>
      </c>
      <c r="T563" t="s">
        <v>33</v>
      </c>
      <c r="U563" t="s">
        <v>616</v>
      </c>
      <c r="V563" t="s">
        <v>89</v>
      </c>
      <c r="W563">
        <v>1</v>
      </c>
      <c r="X563" s="5" t="e">
        <f>INDEX(name_mapping!B:B,MATCH(C563,name_mapping!A:A,0))</f>
        <v>#N/A</v>
      </c>
      <c r="Y563" s="5" t="str">
        <f t="shared" si="25"/>
        <v>Summer Solar B2, LLC</v>
      </c>
      <c r="Z563" s="5" t="str">
        <f t="shared" si="24"/>
        <v>CAISO_Solar</v>
      </c>
      <c r="AA563" s="5">
        <f t="shared" si="26"/>
        <v>3.9</v>
      </c>
      <c r="AB563" s="5">
        <f>INDEX(relevant_resources!B:B,MATCH(Z563,relevant_resources!A:A,0))</f>
        <v>1</v>
      </c>
    </row>
    <row r="564" spans="1:28" x14ac:dyDescent="0.75">
      <c r="A564">
        <v>563</v>
      </c>
      <c r="B564" t="s">
        <v>1642</v>
      </c>
      <c r="C564" t="s">
        <v>1643</v>
      </c>
      <c r="E564" t="s">
        <v>1128</v>
      </c>
      <c r="F564" t="s">
        <v>27</v>
      </c>
      <c r="G564" t="s">
        <v>88</v>
      </c>
      <c r="H564" t="s">
        <v>89</v>
      </c>
      <c r="I564" t="s">
        <v>614</v>
      </c>
      <c r="J564" t="s">
        <v>615</v>
      </c>
      <c r="K564" t="s">
        <v>32</v>
      </c>
      <c r="L564" s="2">
        <v>41796</v>
      </c>
      <c r="M564" s="2">
        <v>48884</v>
      </c>
      <c r="N564">
        <v>1</v>
      </c>
      <c r="O564">
        <v>1.5</v>
      </c>
      <c r="P564">
        <v>4</v>
      </c>
      <c r="Q564" s="1">
        <v>0.3</v>
      </c>
      <c r="R564" t="s">
        <v>33</v>
      </c>
      <c r="S564" t="s">
        <v>33</v>
      </c>
      <c r="T564" t="s">
        <v>33</v>
      </c>
      <c r="U564" t="s">
        <v>616</v>
      </c>
      <c r="V564" t="s">
        <v>89</v>
      </c>
      <c r="W564">
        <v>1</v>
      </c>
      <c r="X564" s="5" t="e">
        <f>INDEX(name_mapping!B:B,MATCH(C564,name_mapping!A:A,0))</f>
        <v>#N/A</v>
      </c>
      <c r="Y564" s="5" t="str">
        <f t="shared" si="25"/>
        <v>Rodeo Solar C2, LLC</v>
      </c>
      <c r="Z564" s="5" t="str">
        <f t="shared" si="24"/>
        <v>CAISO_Solar</v>
      </c>
      <c r="AA564" s="5">
        <f t="shared" si="26"/>
        <v>4</v>
      </c>
      <c r="AB564" s="5">
        <f>INDEX(relevant_resources!B:B,MATCH(Z564,relevant_resources!A:A,0))</f>
        <v>1</v>
      </c>
    </row>
    <row r="565" spans="1:28" x14ac:dyDescent="0.75">
      <c r="A565">
        <v>564</v>
      </c>
      <c r="B565" t="s">
        <v>1644</v>
      </c>
      <c r="C565" t="s">
        <v>1645</v>
      </c>
      <c r="E565" t="s">
        <v>1128</v>
      </c>
      <c r="F565" t="s">
        <v>27</v>
      </c>
      <c r="G565" t="s">
        <v>88</v>
      </c>
      <c r="H565" t="s">
        <v>89</v>
      </c>
      <c r="I565" t="s">
        <v>614</v>
      </c>
      <c r="J565" t="s">
        <v>615</v>
      </c>
      <c r="K565" t="s">
        <v>32</v>
      </c>
      <c r="L565" s="2">
        <v>41796</v>
      </c>
      <c r="M565" s="2">
        <v>48884</v>
      </c>
      <c r="N565">
        <v>1</v>
      </c>
      <c r="O565">
        <v>1.5</v>
      </c>
      <c r="P565">
        <v>4</v>
      </c>
      <c r="Q565" s="1">
        <v>0.3</v>
      </c>
      <c r="R565" t="s">
        <v>33</v>
      </c>
      <c r="S565" t="s">
        <v>33</v>
      </c>
      <c r="T565" t="s">
        <v>33</v>
      </c>
      <c r="U565" t="s">
        <v>616</v>
      </c>
      <c r="V565" t="s">
        <v>89</v>
      </c>
      <c r="W565">
        <v>1</v>
      </c>
      <c r="X565" s="5" t="e">
        <f>INDEX(name_mapping!B:B,MATCH(C565,name_mapping!A:A,0))</f>
        <v>#N/A</v>
      </c>
      <c r="Y565" s="5" t="str">
        <f t="shared" si="25"/>
        <v>Rodeo Solar D2, LLC</v>
      </c>
      <c r="Z565" s="5" t="str">
        <f t="shared" si="24"/>
        <v>CAISO_Solar</v>
      </c>
      <c r="AA565" s="5">
        <f t="shared" si="26"/>
        <v>4</v>
      </c>
      <c r="AB565" s="5">
        <f>INDEX(relevant_resources!B:B,MATCH(Z565,relevant_resources!A:A,0))</f>
        <v>1</v>
      </c>
    </row>
    <row r="566" spans="1:28" x14ac:dyDescent="0.75">
      <c r="A566">
        <v>565</v>
      </c>
      <c r="B566" t="s">
        <v>1646</v>
      </c>
      <c r="C566" t="s">
        <v>1647</v>
      </c>
      <c r="E566" t="s">
        <v>1128</v>
      </c>
      <c r="F566" t="s">
        <v>27</v>
      </c>
      <c r="G566" t="s">
        <v>88</v>
      </c>
      <c r="H566" t="s">
        <v>930</v>
      </c>
      <c r="I566" t="s">
        <v>614</v>
      </c>
      <c r="J566" t="s">
        <v>615</v>
      </c>
      <c r="K566" t="s">
        <v>32</v>
      </c>
      <c r="L566" s="2">
        <v>41957</v>
      </c>
      <c r="M566" s="2">
        <v>48884</v>
      </c>
      <c r="N566">
        <v>1</v>
      </c>
      <c r="O566">
        <v>1.5</v>
      </c>
      <c r="P566">
        <v>4</v>
      </c>
      <c r="Q566" s="1">
        <v>0.3</v>
      </c>
      <c r="R566" t="s">
        <v>33</v>
      </c>
      <c r="S566" t="s">
        <v>33</v>
      </c>
      <c r="T566" t="s">
        <v>33</v>
      </c>
      <c r="U566" t="s">
        <v>616</v>
      </c>
      <c r="V566" t="s">
        <v>286</v>
      </c>
      <c r="W566">
        <v>1</v>
      </c>
      <c r="X566" s="5" t="e">
        <f>INDEX(name_mapping!B:B,MATCH(C566,name_mapping!A:A,0))</f>
        <v>#N/A</v>
      </c>
      <c r="Y566" s="5" t="str">
        <f t="shared" si="25"/>
        <v>Expressway Solar C2, LLC</v>
      </c>
      <c r="Z566" s="5" t="str">
        <f t="shared" si="24"/>
        <v>CAISO_Solar</v>
      </c>
      <c r="AA566" s="5">
        <f t="shared" si="26"/>
        <v>4</v>
      </c>
      <c r="AB566" s="5">
        <f>INDEX(relevant_resources!B:B,MATCH(Z566,relevant_resources!A:A,0))</f>
        <v>1</v>
      </c>
    </row>
    <row r="567" spans="1:28" x14ac:dyDescent="0.75">
      <c r="A567">
        <v>566</v>
      </c>
      <c r="B567" t="s">
        <v>1648</v>
      </c>
      <c r="C567" t="s">
        <v>1649</v>
      </c>
      <c r="E567" t="s">
        <v>1128</v>
      </c>
      <c r="F567" t="s">
        <v>27</v>
      </c>
      <c r="G567" t="s">
        <v>359</v>
      </c>
      <c r="H567" t="s">
        <v>1163</v>
      </c>
      <c r="I567" t="s">
        <v>614</v>
      </c>
      <c r="J567" t="s">
        <v>615</v>
      </c>
      <c r="K567" t="s">
        <v>32</v>
      </c>
      <c r="L567" s="2">
        <v>41663</v>
      </c>
      <c r="M567" s="2">
        <v>49003</v>
      </c>
      <c r="N567">
        <v>1</v>
      </c>
      <c r="O567">
        <v>1</v>
      </c>
      <c r="P567">
        <v>2</v>
      </c>
      <c r="Q567" s="1">
        <v>0.23</v>
      </c>
      <c r="R567" t="s">
        <v>33</v>
      </c>
      <c r="S567" t="s">
        <v>33</v>
      </c>
      <c r="T567" t="s">
        <v>33</v>
      </c>
      <c r="U567" t="s">
        <v>616</v>
      </c>
      <c r="V567" t="s">
        <v>35</v>
      </c>
      <c r="W567">
        <v>1</v>
      </c>
      <c r="X567" s="5" t="e">
        <f>INDEX(name_mapping!B:B,MATCH(C567,name_mapping!A:A,0))</f>
        <v>#N/A</v>
      </c>
      <c r="Y567" s="5" t="str">
        <f t="shared" si="25"/>
        <v>Tulare PV1, LLC (Exeter 1)</v>
      </c>
      <c r="Z567" s="5" t="str">
        <f t="shared" si="24"/>
        <v>CAISO_Solar</v>
      </c>
      <c r="AA567" s="5">
        <f t="shared" si="26"/>
        <v>2</v>
      </c>
      <c r="AB567" s="5">
        <f>INDEX(relevant_resources!B:B,MATCH(Z567,relevant_resources!A:A,0))</f>
        <v>1</v>
      </c>
    </row>
    <row r="568" spans="1:28" x14ac:dyDescent="0.75">
      <c r="A568">
        <v>567</v>
      </c>
      <c r="B568" t="s">
        <v>1650</v>
      </c>
      <c r="C568" t="s">
        <v>1651</v>
      </c>
      <c r="E568" t="s">
        <v>1128</v>
      </c>
      <c r="F568" t="s">
        <v>27</v>
      </c>
      <c r="G568" t="s">
        <v>359</v>
      </c>
      <c r="H568" t="s">
        <v>1163</v>
      </c>
      <c r="I568" t="s">
        <v>614</v>
      </c>
      <c r="J568" t="s">
        <v>615</v>
      </c>
      <c r="K568" t="s">
        <v>32</v>
      </c>
      <c r="L568" s="2">
        <v>41663</v>
      </c>
      <c r="M568" s="2">
        <v>49003</v>
      </c>
      <c r="N568">
        <v>1</v>
      </c>
      <c r="O568">
        <v>1</v>
      </c>
      <c r="P568">
        <v>2</v>
      </c>
      <c r="Q568" s="1">
        <v>0.23</v>
      </c>
      <c r="R568" t="s">
        <v>33</v>
      </c>
      <c r="S568" t="s">
        <v>33</v>
      </c>
      <c r="T568" t="s">
        <v>33</v>
      </c>
      <c r="U568" t="s">
        <v>616</v>
      </c>
      <c r="V568" t="s">
        <v>35</v>
      </c>
      <c r="W568">
        <v>1</v>
      </c>
      <c r="X568" s="5" t="e">
        <f>INDEX(name_mapping!B:B,MATCH(C568,name_mapping!A:A,0))</f>
        <v>#N/A</v>
      </c>
      <c r="Y568" s="5" t="str">
        <f t="shared" si="25"/>
        <v>Tulare PV1, LLC (Exeter 2)</v>
      </c>
      <c r="Z568" s="5" t="str">
        <f t="shared" si="24"/>
        <v>CAISO_Solar</v>
      </c>
      <c r="AA568" s="5">
        <f t="shared" si="26"/>
        <v>2</v>
      </c>
      <c r="AB568" s="5">
        <f>INDEX(relevant_resources!B:B,MATCH(Z568,relevant_resources!A:A,0))</f>
        <v>1</v>
      </c>
    </row>
    <row r="569" spans="1:28" x14ac:dyDescent="0.75">
      <c r="A569">
        <v>568</v>
      </c>
      <c r="B569" t="s">
        <v>1652</v>
      </c>
      <c r="C569" t="s">
        <v>1653</v>
      </c>
      <c r="E569" t="s">
        <v>1128</v>
      </c>
      <c r="F569" t="s">
        <v>27</v>
      </c>
      <c r="G569" t="s">
        <v>359</v>
      </c>
      <c r="H569" t="s">
        <v>1163</v>
      </c>
      <c r="I569" t="s">
        <v>614</v>
      </c>
      <c r="J569" t="s">
        <v>615</v>
      </c>
      <c r="K569" t="s">
        <v>32</v>
      </c>
      <c r="L569" s="2">
        <v>41663</v>
      </c>
      <c r="M569" s="2">
        <v>49003</v>
      </c>
      <c r="N569">
        <v>1</v>
      </c>
      <c r="O569">
        <v>1.5</v>
      </c>
      <c r="P569">
        <v>3</v>
      </c>
      <c r="Q569" s="1">
        <v>0.23</v>
      </c>
      <c r="R569" t="s">
        <v>33</v>
      </c>
      <c r="S569" t="s">
        <v>33</v>
      </c>
      <c r="T569" t="s">
        <v>33</v>
      </c>
      <c r="U569" t="s">
        <v>616</v>
      </c>
      <c r="V569" t="s">
        <v>35</v>
      </c>
      <c r="W569">
        <v>1</v>
      </c>
      <c r="X569" s="5" t="e">
        <f>INDEX(name_mapping!B:B,MATCH(C569,name_mapping!A:A,0))</f>
        <v>#N/A</v>
      </c>
      <c r="Y569" s="5" t="str">
        <f t="shared" si="25"/>
        <v>Tulare PV1, LLC (Exeter 3)</v>
      </c>
      <c r="Z569" s="5" t="str">
        <f t="shared" si="24"/>
        <v>CAISO_Solar</v>
      </c>
      <c r="AA569" s="5">
        <f t="shared" si="26"/>
        <v>3</v>
      </c>
      <c r="AB569" s="5">
        <f>INDEX(relevant_resources!B:B,MATCH(Z569,relevant_resources!A:A,0))</f>
        <v>1</v>
      </c>
    </row>
    <row r="570" spans="1:28" x14ac:dyDescent="0.75">
      <c r="A570">
        <v>569</v>
      </c>
      <c r="B570" t="s">
        <v>1654</v>
      </c>
      <c r="C570" t="s">
        <v>1655</v>
      </c>
      <c r="E570" t="s">
        <v>1128</v>
      </c>
      <c r="F570" t="s">
        <v>27</v>
      </c>
      <c r="G570" t="s">
        <v>359</v>
      </c>
      <c r="H570" t="s">
        <v>78</v>
      </c>
      <c r="I570" t="s">
        <v>614</v>
      </c>
      <c r="J570" t="s">
        <v>615</v>
      </c>
      <c r="K570" t="s">
        <v>32</v>
      </c>
      <c r="L570" s="2">
        <v>41656</v>
      </c>
      <c r="M570" s="2">
        <v>48975</v>
      </c>
      <c r="N570">
        <v>1</v>
      </c>
      <c r="O570">
        <v>1.5</v>
      </c>
      <c r="P570">
        <v>3</v>
      </c>
      <c r="Q570" s="1">
        <v>0.23</v>
      </c>
      <c r="R570" t="s">
        <v>33</v>
      </c>
      <c r="S570" t="s">
        <v>33</v>
      </c>
      <c r="T570" t="s">
        <v>33</v>
      </c>
      <c r="U570" t="s">
        <v>616</v>
      </c>
      <c r="V570" t="s">
        <v>78</v>
      </c>
      <c r="W570">
        <v>1</v>
      </c>
      <c r="X570" s="5" t="e">
        <f>INDEX(name_mapping!B:B,MATCH(C570,name_mapping!A:A,0))</f>
        <v>#N/A</v>
      </c>
      <c r="Y570" s="5" t="str">
        <f t="shared" si="25"/>
        <v>Tulare PV1, LLC (Lindsay 1)</v>
      </c>
      <c r="Z570" s="5" t="str">
        <f t="shared" si="24"/>
        <v>CAISO_Solar</v>
      </c>
      <c r="AA570" s="5">
        <f t="shared" si="26"/>
        <v>3</v>
      </c>
      <c r="AB570" s="5">
        <f>INDEX(relevant_resources!B:B,MATCH(Z570,relevant_resources!A:A,0))</f>
        <v>1</v>
      </c>
    </row>
    <row r="571" spans="1:28" x14ac:dyDescent="0.75">
      <c r="A571">
        <v>570</v>
      </c>
      <c r="B571" t="s">
        <v>1656</v>
      </c>
      <c r="C571" t="s">
        <v>1657</v>
      </c>
      <c r="E571" t="s">
        <v>1128</v>
      </c>
      <c r="F571" t="s">
        <v>27</v>
      </c>
      <c r="G571" t="s">
        <v>359</v>
      </c>
      <c r="H571" t="s">
        <v>78</v>
      </c>
      <c r="I571" t="s">
        <v>614</v>
      </c>
      <c r="J571" t="s">
        <v>615</v>
      </c>
      <c r="K571" t="s">
        <v>32</v>
      </c>
      <c r="L571" s="2">
        <v>41656</v>
      </c>
      <c r="M571" s="2">
        <v>48975</v>
      </c>
      <c r="N571">
        <v>1</v>
      </c>
      <c r="O571">
        <v>1.5</v>
      </c>
      <c r="P571">
        <v>3</v>
      </c>
      <c r="Q571" s="1">
        <v>0.23</v>
      </c>
      <c r="R571" t="s">
        <v>33</v>
      </c>
      <c r="S571" t="s">
        <v>33</v>
      </c>
      <c r="T571" t="s">
        <v>33</v>
      </c>
      <c r="U571" t="s">
        <v>616</v>
      </c>
      <c r="V571" t="s">
        <v>78</v>
      </c>
      <c r="W571">
        <v>1</v>
      </c>
      <c r="X571" s="5" t="e">
        <f>INDEX(name_mapping!B:B,MATCH(C571,name_mapping!A:A,0))</f>
        <v>#N/A</v>
      </c>
      <c r="Y571" s="5" t="str">
        <f t="shared" si="25"/>
        <v>Tulare PV1, LLC (Lindsay 3)</v>
      </c>
      <c r="Z571" s="5" t="str">
        <f t="shared" si="24"/>
        <v>CAISO_Solar</v>
      </c>
      <c r="AA571" s="5">
        <f t="shared" si="26"/>
        <v>3</v>
      </c>
      <c r="AB571" s="5">
        <f>INDEX(relevant_resources!B:B,MATCH(Z571,relevant_resources!A:A,0))</f>
        <v>1</v>
      </c>
    </row>
    <row r="572" spans="1:28" x14ac:dyDescent="0.75">
      <c r="A572">
        <v>571</v>
      </c>
      <c r="B572" t="s">
        <v>1658</v>
      </c>
      <c r="C572" t="s">
        <v>1659</v>
      </c>
      <c r="E572" t="s">
        <v>1128</v>
      </c>
      <c r="F572" t="s">
        <v>27</v>
      </c>
      <c r="G572" t="s">
        <v>359</v>
      </c>
      <c r="H572" t="s">
        <v>78</v>
      </c>
      <c r="I572" t="s">
        <v>614</v>
      </c>
      <c r="J572" t="s">
        <v>615</v>
      </c>
      <c r="K572" t="s">
        <v>32</v>
      </c>
      <c r="L572" s="2">
        <v>41656</v>
      </c>
      <c r="M572" s="2">
        <v>48975</v>
      </c>
      <c r="N572">
        <v>1</v>
      </c>
      <c r="O572">
        <v>1</v>
      </c>
      <c r="P572">
        <v>2</v>
      </c>
      <c r="Q572" s="1">
        <v>0.23</v>
      </c>
      <c r="R572" t="s">
        <v>33</v>
      </c>
      <c r="S572" t="s">
        <v>33</v>
      </c>
      <c r="T572" t="s">
        <v>33</v>
      </c>
      <c r="U572" t="s">
        <v>616</v>
      </c>
      <c r="V572" t="s">
        <v>78</v>
      </c>
      <c r="W572">
        <v>1</v>
      </c>
      <c r="X572" s="5" t="e">
        <f>INDEX(name_mapping!B:B,MATCH(C572,name_mapping!A:A,0))</f>
        <v>#N/A</v>
      </c>
      <c r="Y572" s="5" t="str">
        <f t="shared" si="25"/>
        <v>Tulare PV1, LLC (Lindsay 4)</v>
      </c>
      <c r="Z572" s="5" t="str">
        <f t="shared" si="24"/>
        <v>CAISO_Solar</v>
      </c>
      <c r="AA572" s="5">
        <f t="shared" si="26"/>
        <v>2</v>
      </c>
      <c r="AB572" s="5">
        <f>INDEX(relevant_resources!B:B,MATCH(Z572,relevant_resources!A:A,0))</f>
        <v>1</v>
      </c>
    </row>
    <row r="573" spans="1:28" x14ac:dyDescent="0.75">
      <c r="A573">
        <v>572</v>
      </c>
      <c r="B573" t="s">
        <v>1660</v>
      </c>
      <c r="C573" t="s">
        <v>1661</v>
      </c>
      <c r="E573" t="s">
        <v>1128</v>
      </c>
      <c r="F573" t="s">
        <v>27</v>
      </c>
      <c r="G573" t="s">
        <v>359</v>
      </c>
      <c r="H573" t="s">
        <v>78</v>
      </c>
      <c r="I573" t="s">
        <v>614</v>
      </c>
      <c r="J573" t="s">
        <v>615</v>
      </c>
      <c r="K573" t="s">
        <v>32</v>
      </c>
      <c r="L573" s="2">
        <v>41656</v>
      </c>
      <c r="M573" s="2">
        <v>48975</v>
      </c>
      <c r="N573">
        <v>1</v>
      </c>
      <c r="O573">
        <v>1.5</v>
      </c>
      <c r="P573">
        <v>3</v>
      </c>
      <c r="Q573" s="1">
        <v>0.23</v>
      </c>
      <c r="R573" t="s">
        <v>33</v>
      </c>
      <c r="S573" t="s">
        <v>33</v>
      </c>
      <c r="T573" t="s">
        <v>33</v>
      </c>
      <c r="U573" t="s">
        <v>616</v>
      </c>
      <c r="V573" t="s">
        <v>78</v>
      </c>
      <c r="W573">
        <v>1</v>
      </c>
      <c r="X573" s="5" t="e">
        <f>INDEX(name_mapping!B:B,MATCH(C573,name_mapping!A:A,0))</f>
        <v>#N/A</v>
      </c>
      <c r="Y573" s="5" t="str">
        <f t="shared" si="25"/>
        <v>Tulare PV1, LLC (Ivanhoe 1)</v>
      </c>
      <c r="Z573" s="5" t="str">
        <f t="shared" si="24"/>
        <v>CAISO_Solar</v>
      </c>
      <c r="AA573" s="5">
        <f t="shared" si="26"/>
        <v>3</v>
      </c>
      <c r="AB573" s="5">
        <f>INDEX(relevant_resources!B:B,MATCH(Z573,relevant_resources!A:A,0))</f>
        <v>1</v>
      </c>
    </row>
    <row r="574" spans="1:28" x14ac:dyDescent="0.75">
      <c r="A574">
        <v>573</v>
      </c>
      <c r="B574" t="s">
        <v>1662</v>
      </c>
      <c r="C574" t="s">
        <v>1663</v>
      </c>
      <c r="E574" t="s">
        <v>1128</v>
      </c>
      <c r="F574" t="s">
        <v>27</v>
      </c>
      <c r="G574" t="s">
        <v>359</v>
      </c>
      <c r="H574" t="s">
        <v>78</v>
      </c>
      <c r="I574" t="s">
        <v>614</v>
      </c>
      <c r="J574" t="s">
        <v>615</v>
      </c>
      <c r="K574" t="s">
        <v>32</v>
      </c>
      <c r="L574" s="2">
        <v>41656</v>
      </c>
      <c r="M574" s="2">
        <v>48975</v>
      </c>
      <c r="N574">
        <v>1</v>
      </c>
      <c r="O574">
        <v>0.5</v>
      </c>
      <c r="P574">
        <v>1</v>
      </c>
      <c r="Q574" s="1">
        <v>0.23</v>
      </c>
      <c r="R574" t="s">
        <v>33</v>
      </c>
      <c r="S574" t="s">
        <v>33</v>
      </c>
      <c r="T574" t="s">
        <v>33</v>
      </c>
      <c r="U574" t="s">
        <v>616</v>
      </c>
      <c r="V574" t="s">
        <v>78</v>
      </c>
      <c r="W574">
        <v>1</v>
      </c>
      <c r="X574" s="5" t="e">
        <f>INDEX(name_mapping!B:B,MATCH(C574,name_mapping!A:A,0))</f>
        <v>#N/A</v>
      </c>
      <c r="Y574" s="5" t="str">
        <f t="shared" si="25"/>
        <v>Tulare PV1, LLC (Ivanhoe 2)</v>
      </c>
      <c r="Z574" s="5" t="str">
        <f t="shared" si="24"/>
        <v>CAISO_Solar</v>
      </c>
      <c r="AA574" s="5">
        <f t="shared" si="26"/>
        <v>1</v>
      </c>
      <c r="AB574" s="5">
        <f>INDEX(relevant_resources!B:B,MATCH(Z574,relevant_resources!A:A,0))</f>
        <v>1</v>
      </c>
    </row>
    <row r="575" spans="1:28" x14ac:dyDescent="0.75">
      <c r="A575">
        <v>574</v>
      </c>
      <c r="B575" t="s">
        <v>1664</v>
      </c>
      <c r="C575" t="s">
        <v>1665</v>
      </c>
      <c r="E575" t="s">
        <v>1128</v>
      </c>
      <c r="F575" t="s">
        <v>27</v>
      </c>
      <c r="G575" t="s">
        <v>359</v>
      </c>
      <c r="H575" t="s">
        <v>930</v>
      </c>
      <c r="I575" t="s">
        <v>614</v>
      </c>
      <c r="J575" t="s">
        <v>615</v>
      </c>
      <c r="K575" t="s">
        <v>32</v>
      </c>
      <c r="L575" s="2">
        <v>41656</v>
      </c>
      <c r="M575" s="2">
        <v>48975</v>
      </c>
      <c r="N575">
        <v>1</v>
      </c>
      <c r="O575">
        <v>1.5</v>
      </c>
      <c r="P575">
        <v>3</v>
      </c>
      <c r="Q575" s="1">
        <v>0.23</v>
      </c>
      <c r="R575" t="s">
        <v>33</v>
      </c>
      <c r="S575" t="s">
        <v>33</v>
      </c>
      <c r="T575" t="s">
        <v>33</v>
      </c>
      <c r="U575" t="s">
        <v>616</v>
      </c>
      <c r="V575" t="s">
        <v>286</v>
      </c>
      <c r="W575">
        <v>1</v>
      </c>
      <c r="X575" s="5" t="e">
        <f>INDEX(name_mapping!B:B,MATCH(C575,name_mapping!A:A,0))</f>
        <v>#N/A</v>
      </c>
      <c r="Y575" s="5" t="str">
        <f t="shared" si="25"/>
        <v>Tulare PV1, LLC (Ivanhoe 3)</v>
      </c>
      <c r="Z575" s="5" t="str">
        <f t="shared" si="24"/>
        <v>CAISO_Solar</v>
      </c>
      <c r="AA575" s="5">
        <f t="shared" si="26"/>
        <v>3</v>
      </c>
      <c r="AB575" s="5">
        <f>INDEX(relevant_resources!B:B,MATCH(Z575,relevant_resources!A:A,0))</f>
        <v>1</v>
      </c>
    </row>
    <row r="576" spans="1:28" x14ac:dyDescent="0.75">
      <c r="A576">
        <v>575</v>
      </c>
      <c r="B576" t="s">
        <v>1666</v>
      </c>
      <c r="C576" t="s">
        <v>1667</v>
      </c>
      <c r="E576" t="s">
        <v>1128</v>
      </c>
      <c r="F576" t="s">
        <v>27</v>
      </c>
      <c r="G576" t="s">
        <v>359</v>
      </c>
      <c r="H576" t="s">
        <v>1584</v>
      </c>
      <c r="I576" t="s">
        <v>614</v>
      </c>
      <c r="J576" t="s">
        <v>615</v>
      </c>
      <c r="K576" t="s">
        <v>32</v>
      </c>
      <c r="L576" s="2">
        <v>41656</v>
      </c>
      <c r="M576" s="2">
        <v>48975</v>
      </c>
      <c r="N576">
        <v>1</v>
      </c>
      <c r="O576">
        <v>1</v>
      </c>
      <c r="P576">
        <v>2</v>
      </c>
      <c r="Q576" s="1">
        <v>0.23</v>
      </c>
      <c r="R576" t="s">
        <v>33</v>
      </c>
      <c r="S576" t="s">
        <v>33</v>
      </c>
      <c r="T576" t="s">
        <v>33</v>
      </c>
      <c r="U576" t="s">
        <v>616</v>
      </c>
      <c r="V576" t="s">
        <v>286</v>
      </c>
      <c r="W576">
        <v>1</v>
      </c>
      <c r="X576" s="5" t="e">
        <f>INDEX(name_mapping!B:B,MATCH(C576,name_mapping!A:A,0))</f>
        <v>#N/A</v>
      </c>
      <c r="Y576" s="5" t="str">
        <f t="shared" si="25"/>
        <v>Tulare PV1, LLC (Porterville 1)</v>
      </c>
      <c r="Z576" s="5" t="str">
        <f t="shared" si="24"/>
        <v>CAISO_Solar</v>
      </c>
      <c r="AA576" s="5">
        <f t="shared" si="26"/>
        <v>2</v>
      </c>
      <c r="AB576" s="5">
        <f>INDEX(relevant_resources!B:B,MATCH(Z576,relevant_resources!A:A,0))</f>
        <v>1</v>
      </c>
    </row>
    <row r="577" spans="1:28" x14ac:dyDescent="0.75">
      <c r="A577">
        <v>576</v>
      </c>
      <c r="B577" t="s">
        <v>1668</v>
      </c>
      <c r="C577" t="s">
        <v>1669</v>
      </c>
      <c r="E577" t="s">
        <v>1128</v>
      </c>
      <c r="F577" t="s">
        <v>27</v>
      </c>
      <c r="G577" t="s">
        <v>359</v>
      </c>
      <c r="H577" t="s">
        <v>78</v>
      </c>
      <c r="I577" t="s">
        <v>614</v>
      </c>
      <c r="J577" t="s">
        <v>615</v>
      </c>
      <c r="K577" t="s">
        <v>32</v>
      </c>
      <c r="L577" s="2">
        <v>41656</v>
      </c>
      <c r="M577" s="2">
        <v>48975</v>
      </c>
      <c r="N577">
        <v>1</v>
      </c>
      <c r="O577">
        <v>1</v>
      </c>
      <c r="P577">
        <v>2</v>
      </c>
      <c r="Q577" s="1">
        <v>0.23</v>
      </c>
      <c r="R577" t="s">
        <v>33</v>
      </c>
      <c r="S577" t="s">
        <v>33</v>
      </c>
      <c r="T577" t="s">
        <v>33</v>
      </c>
      <c r="U577" t="s">
        <v>616</v>
      </c>
      <c r="V577" t="s">
        <v>78</v>
      </c>
      <c r="W577">
        <v>1</v>
      </c>
      <c r="X577" s="5" t="e">
        <f>INDEX(name_mapping!B:B,MATCH(C577,name_mapping!A:A,0))</f>
        <v>#N/A</v>
      </c>
      <c r="Y577" s="5" t="str">
        <f t="shared" si="25"/>
        <v>Tulare PV1, LLC (Porterville 2)</v>
      </c>
      <c r="Z577" s="5" t="str">
        <f t="shared" si="24"/>
        <v>CAISO_Solar</v>
      </c>
      <c r="AA577" s="5">
        <f t="shared" si="26"/>
        <v>2</v>
      </c>
      <c r="AB577" s="5">
        <f>INDEX(relevant_resources!B:B,MATCH(Z577,relevant_resources!A:A,0))</f>
        <v>1</v>
      </c>
    </row>
    <row r="578" spans="1:28" x14ac:dyDescent="0.75">
      <c r="A578">
        <v>577</v>
      </c>
      <c r="B578" t="s">
        <v>1670</v>
      </c>
      <c r="C578" t="s">
        <v>1671</v>
      </c>
      <c r="E578" t="s">
        <v>1128</v>
      </c>
      <c r="F578" t="s">
        <v>27</v>
      </c>
      <c r="G578" t="s">
        <v>359</v>
      </c>
      <c r="H578" t="s">
        <v>78</v>
      </c>
      <c r="I578" t="s">
        <v>614</v>
      </c>
      <c r="J578" t="s">
        <v>615</v>
      </c>
      <c r="K578" t="s">
        <v>32</v>
      </c>
      <c r="L578" s="2">
        <v>41656</v>
      </c>
      <c r="M578" s="2">
        <v>48975</v>
      </c>
      <c r="N578">
        <v>1</v>
      </c>
      <c r="O578">
        <v>1.5</v>
      </c>
      <c r="P578">
        <v>3</v>
      </c>
      <c r="Q578" s="1">
        <v>0.23</v>
      </c>
      <c r="R578" t="s">
        <v>33</v>
      </c>
      <c r="S578" t="s">
        <v>33</v>
      </c>
      <c r="T578" t="s">
        <v>33</v>
      </c>
      <c r="U578" t="s">
        <v>616</v>
      </c>
      <c r="V578" t="s">
        <v>78</v>
      </c>
      <c r="W578">
        <v>1</v>
      </c>
      <c r="X578" s="5" t="e">
        <f>INDEX(name_mapping!B:B,MATCH(C578,name_mapping!A:A,0))</f>
        <v>#N/A</v>
      </c>
      <c r="Y578" s="5" t="str">
        <f t="shared" si="25"/>
        <v>Tulare PV1, LLC (Porterville 5)</v>
      </c>
      <c r="Z578" s="5" t="str">
        <f t="shared" ref="Z578:Z641" si="27">T578&amp;"_"&amp;U578</f>
        <v>CAISO_Solar</v>
      </c>
      <c r="AA578" s="5">
        <f t="shared" si="26"/>
        <v>3</v>
      </c>
      <c r="AB578" s="5">
        <f>INDEX(relevant_resources!B:B,MATCH(Z578,relevant_resources!A:A,0))</f>
        <v>1</v>
      </c>
    </row>
    <row r="579" spans="1:28" x14ac:dyDescent="0.75">
      <c r="A579">
        <v>578</v>
      </c>
      <c r="B579" t="s">
        <v>1672</v>
      </c>
      <c r="C579" t="s">
        <v>1673</v>
      </c>
      <c r="E579" t="s">
        <v>1128</v>
      </c>
      <c r="F579" t="s">
        <v>27</v>
      </c>
      <c r="G579" t="s">
        <v>359</v>
      </c>
      <c r="H579" t="s">
        <v>78</v>
      </c>
      <c r="I579" t="s">
        <v>614</v>
      </c>
      <c r="J579" t="s">
        <v>615</v>
      </c>
      <c r="K579" t="s">
        <v>32</v>
      </c>
      <c r="L579" s="2">
        <v>41656</v>
      </c>
      <c r="M579" s="2">
        <v>48961</v>
      </c>
      <c r="N579">
        <v>1</v>
      </c>
      <c r="O579">
        <v>1.5</v>
      </c>
      <c r="P579">
        <v>3</v>
      </c>
      <c r="Q579" s="1">
        <v>0.23</v>
      </c>
      <c r="R579" t="s">
        <v>33</v>
      </c>
      <c r="S579" t="s">
        <v>33</v>
      </c>
      <c r="T579" t="s">
        <v>33</v>
      </c>
      <c r="U579" t="s">
        <v>616</v>
      </c>
      <c r="V579" t="s">
        <v>78</v>
      </c>
      <c r="W579">
        <v>1</v>
      </c>
      <c r="X579" s="5" t="e">
        <f>INDEX(name_mapping!B:B,MATCH(C579,name_mapping!A:A,0))</f>
        <v>#N/A</v>
      </c>
      <c r="Y579" s="5" t="str">
        <f t="shared" ref="Y579:Y642" si="28">IF(NOT(ISBLANK(D579)),D579,
IF(NOT(ISNA(X579)),X579,C579))</f>
        <v>Sequoia PV1, LLC (Tulare 1)</v>
      </c>
      <c r="Z579" s="5" t="str">
        <f t="shared" si="27"/>
        <v>CAISO_Solar</v>
      </c>
      <c r="AA579" s="5">
        <f t="shared" ref="AA579:AA642" si="29">IF(P579="                      -  ",0,P579)</f>
        <v>3</v>
      </c>
      <c r="AB579" s="5">
        <f>INDEX(relevant_resources!B:B,MATCH(Z579,relevant_resources!A:A,0))</f>
        <v>1</v>
      </c>
    </row>
    <row r="580" spans="1:28" x14ac:dyDescent="0.75">
      <c r="A580">
        <v>579</v>
      </c>
      <c r="B580" t="s">
        <v>1674</v>
      </c>
      <c r="C580" t="s">
        <v>1675</v>
      </c>
      <c r="E580" t="s">
        <v>1128</v>
      </c>
      <c r="F580" t="s">
        <v>27</v>
      </c>
      <c r="G580" t="s">
        <v>359</v>
      </c>
      <c r="H580" t="s">
        <v>78</v>
      </c>
      <c r="I580" t="s">
        <v>614</v>
      </c>
      <c r="J580" t="s">
        <v>615</v>
      </c>
      <c r="K580" t="s">
        <v>32</v>
      </c>
      <c r="L580" s="2">
        <v>41656</v>
      </c>
      <c r="M580" s="2">
        <v>48961</v>
      </c>
      <c r="N580">
        <v>1</v>
      </c>
      <c r="O580">
        <v>1.5</v>
      </c>
      <c r="P580">
        <v>3</v>
      </c>
      <c r="Q580" s="1">
        <v>0.23</v>
      </c>
      <c r="R580" t="s">
        <v>33</v>
      </c>
      <c r="S580" t="s">
        <v>33</v>
      </c>
      <c r="T580" t="s">
        <v>33</v>
      </c>
      <c r="U580" t="s">
        <v>616</v>
      </c>
      <c r="V580" t="s">
        <v>78</v>
      </c>
      <c r="W580">
        <v>1</v>
      </c>
      <c r="X580" s="5" t="e">
        <f>INDEX(name_mapping!B:B,MATCH(C580,name_mapping!A:A,0))</f>
        <v>#N/A</v>
      </c>
      <c r="Y580" s="5" t="str">
        <f t="shared" si="28"/>
        <v>Sequoia PV1, LLC (Tulare 2)</v>
      </c>
      <c r="Z580" s="5" t="str">
        <f t="shared" si="27"/>
        <v>CAISO_Solar</v>
      </c>
      <c r="AA580" s="5">
        <f t="shared" si="29"/>
        <v>3</v>
      </c>
      <c r="AB580" s="5">
        <f>INDEX(relevant_resources!B:B,MATCH(Z580,relevant_resources!A:A,0))</f>
        <v>1</v>
      </c>
    </row>
    <row r="581" spans="1:28" x14ac:dyDescent="0.75">
      <c r="A581">
        <v>580</v>
      </c>
      <c r="B581" t="s">
        <v>1676</v>
      </c>
      <c r="C581" t="s">
        <v>1677</v>
      </c>
      <c r="E581" t="s">
        <v>1128</v>
      </c>
      <c r="F581" t="s">
        <v>27</v>
      </c>
      <c r="G581" t="s">
        <v>88</v>
      </c>
      <c r="H581" t="s">
        <v>89</v>
      </c>
      <c r="I581" t="s">
        <v>614</v>
      </c>
      <c r="J581" t="s">
        <v>615</v>
      </c>
      <c r="K581" t="s">
        <v>32</v>
      </c>
      <c r="L581" s="2">
        <v>41837</v>
      </c>
      <c r="M581" s="2">
        <v>49143</v>
      </c>
      <c r="N581">
        <v>1</v>
      </c>
      <c r="O581">
        <v>1</v>
      </c>
      <c r="P581">
        <v>2</v>
      </c>
      <c r="Q581" s="1">
        <v>0.23</v>
      </c>
      <c r="R581" t="s">
        <v>33</v>
      </c>
      <c r="S581" t="s">
        <v>33</v>
      </c>
      <c r="T581" t="s">
        <v>33</v>
      </c>
      <c r="U581" t="s">
        <v>616</v>
      </c>
      <c r="V581" t="s">
        <v>89</v>
      </c>
      <c r="W581">
        <v>1</v>
      </c>
      <c r="X581" s="5" t="e">
        <f>INDEX(name_mapping!B:B,MATCH(C581,name_mapping!A:A,0))</f>
        <v>#N/A</v>
      </c>
      <c r="Y581" s="5" t="str">
        <f t="shared" si="28"/>
        <v>Kettering 1 (f/k/a Ever CT Solar Farm, LLC - Site 1A)</v>
      </c>
      <c r="Z581" s="5" t="str">
        <f t="shared" si="27"/>
        <v>CAISO_Solar</v>
      </c>
      <c r="AA581" s="5">
        <f t="shared" si="29"/>
        <v>2</v>
      </c>
      <c r="AB581" s="5">
        <f>INDEX(relevant_resources!B:B,MATCH(Z581,relevant_resources!A:A,0))</f>
        <v>1</v>
      </c>
    </row>
    <row r="582" spans="1:28" x14ac:dyDescent="0.75">
      <c r="A582">
        <v>581</v>
      </c>
      <c r="B582" t="s">
        <v>1678</v>
      </c>
      <c r="C582" t="s">
        <v>1679</v>
      </c>
      <c r="E582" t="s">
        <v>1128</v>
      </c>
      <c r="F582" t="s">
        <v>27</v>
      </c>
      <c r="G582" t="s">
        <v>88</v>
      </c>
      <c r="H582" t="s">
        <v>89</v>
      </c>
      <c r="I582" t="s">
        <v>614</v>
      </c>
      <c r="J582" t="s">
        <v>615</v>
      </c>
      <c r="K582" t="s">
        <v>32</v>
      </c>
      <c r="L582" s="2">
        <v>41837</v>
      </c>
      <c r="M582" s="2">
        <v>49143</v>
      </c>
      <c r="N582">
        <v>1</v>
      </c>
      <c r="O582">
        <v>1</v>
      </c>
      <c r="P582">
        <v>2</v>
      </c>
      <c r="Q582" s="1">
        <v>0.23</v>
      </c>
      <c r="R582" t="s">
        <v>33</v>
      </c>
      <c r="S582" t="s">
        <v>33</v>
      </c>
      <c r="T582" t="s">
        <v>33</v>
      </c>
      <c r="U582" t="s">
        <v>616</v>
      </c>
      <c r="V582" t="s">
        <v>89</v>
      </c>
      <c r="W582">
        <v>1</v>
      </c>
      <c r="X582" s="5" t="e">
        <f>INDEX(name_mapping!B:B,MATCH(C582,name_mapping!A:A,0))</f>
        <v>#N/A</v>
      </c>
      <c r="Y582" s="5" t="str">
        <f t="shared" si="28"/>
        <v>Kettering 2 (f/k/a Ever CT Solar Farm, LLC - Site 1B)</v>
      </c>
      <c r="Z582" s="5" t="str">
        <f t="shared" si="27"/>
        <v>CAISO_Solar</v>
      </c>
      <c r="AA582" s="5">
        <f t="shared" si="29"/>
        <v>2</v>
      </c>
      <c r="AB582" s="5">
        <f>INDEX(relevant_resources!B:B,MATCH(Z582,relevant_resources!A:A,0))</f>
        <v>1</v>
      </c>
    </row>
    <row r="583" spans="1:28" x14ac:dyDescent="0.75">
      <c r="A583">
        <v>582</v>
      </c>
      <c r="B583" t="s">
        <v>1680</v>
      </c>
      <c r="C583" t="s">
        <v>1681</v>
      </c>
      <c r="E583" t="s">
        <v>1128</v>
      </c>
      <c r="F583" t="s">
        <v>27</v>
      </c>
      <c r="G583" t="s">
        <v>88</v>
      </c>
      <c r="H583" t="s">
        <v>89</v>
      </c>
      <c r="I583" t="s">
        <v>614</v>
      </c>
      <c r="J583" t="s">
        <v>615</v>
      </c>
      <c r="K583" t="s">
        <v>32</v>
      </c>
      <c r="L583" s="2">
        <v>41814</v>
      </c>
      <c r="M583" s="2">
        <v>49119</v>
      </c>
      <c r="N583">
        <v>1</v>
      </c>
      <c r="O583">
        <v>1.5</v>
      </c>
      <c r="P583">
        <v>3.1</v>
      </c>
      <c r="Q583" s="1">
        <v>0.23</v>
      </c>
      <c r="R583" t="s">
        <v>33</v>
      </c>
      <c r="S583" t="s">
        <v>33</v>
      </c>
      <c r="T583" t="s">
        <v>33</v>
      </c>
      <c r="U583" t="s">
        <v>616</v>
      </c>
      <c r="V583" t="s">
        <v>89</v>
      </c>
      <c r="W583">
        <v>1</v>
      </c>
      <c r="X583" s="5" t="e">
        <f>INDEX(name_mapping!B:B,MATCH(C583,name_mapping!A:A,0))</f>
        <v>#N/A</v>
      </c>
      <c r="Y583" s="5" t="str">
        <f t="shared" si="28"/>
        <v>Division 1 (f/k/a Ever CT Solar Farm, LLC - Site 2A)</v>
      </c>
      <c r="Z583" s="5" t="str">
        <f t="shared" si="27"/>
        <v>CAISO_Solar</v>
      </c>
      <c r="AA583" s="5">
        <f t="shared" si="29"/>
        <v>3.1</v>
      </c>
      <c r="AB583" s="5">
        <f>INDEX(relevant_resources!B:B,MATCH(Z583,relevant_resources!A:A,0))</f>
        <v>1</v>
      </c>
    </row>
    <row r="584" spans="1:28" x14ac:dyDescent="0.75">
      <c r="A584">
        <v>583</v>
      </c>
      <c r="B584" t="s">
        <v>1682</v>
      </c>
      <c r="C584" t="s">
        <v>1683</v>
      </c>
      <c r="E584" t="s">
        <v>1128</v>
      </c>
      <c r="F584" t="s">
        <v>27</v>
      </c>
      <c r="G584" t="s">
        <v>88</v>
      </c>
      <c r="H584" t="s">
        <v>89</v>
      </c>
      <c r="I584" t="s">
        <v>614</v>
      </c>
      <c r="J584" t="s">
        <v>615</v>
      </c>
      <c r="K584" t="s">
        <v>32</v>
      </c>
      <c r="L584" s="2">
        <v>41814</v>
      </c>
      <c r="M584" s="2">
        <v>49119</v>
      </c>
      <c r="N584">
        <v>1</v>
      </c>
      <c r="O584">
        <v>1</v>
      </c>
      <c r="P584">
        <v>2</v>
      </c>
      <c r="Q584" s="1">
        <v>0.23</v>
      </c>
      <c r="R584" t="s">
        <v>33</v>
      </c>
      <c r="S584" t="s">
        <v>33</v>
      </c>
      <c r="T584" t="s">
        <v>33</v>
      </c>
      <c r="U584" t="s">
        <v>616</v>
      </c>
      <c r="V584" t="s">
        <v>89</v>
      </c>
      <c r="W584">
        <v>1</v>
      </c>
      <c r="X584" s="5" t="e">
        <f>INDEX(name_mapping!B:B,MATCH(C584,name_mapping!A:A,0))</f>
        <v>#N/A</v>
      </c>
      <c r="Y584" s="5" t="str">
        <f t="shared" si="28"/>
        <v>Division 2 (f/k/a Ever CT Solar Farm, LLC - Site 2B)</v>
      </c>
      <c r="Z584" s="5" t="str">
        <f t="shared" si="27"/>
        <v>CAISO_Solar</v>
      </c>
      <c r="AA584" s="5">
        <f t="shared" si="29"/>
        <v>2</v>
      </c>
      <c r="AB584" s="5">
        <f>INDEX(relevant_resources!B:B,MATCH(Z584,relevant_resources!A:A,0))</f>
        <v>1</v>
      </c>
    </row>
    <row r="585" spans="1:28" x14ac:dyDescent="0.75">
      <c r="A585">
        <v>584</v>
      </c>
      <c r="B585" t="s">
        <v>1684</v>
      </c>
      <c r="C585" t="s">
        <v>1685</v>
      </c>
      <c r="E585" t="s">
        <v>1128</v>
      </c>
      <c r="F585" t="s">
        <v>27</v>
      </c>
      <c r="G585" t="s">
        <v>88</v>
      </c>
      <c r="H585" t="s">
        <v>89</v>
      </c>
      <c r="I585" t="s">
        <v>614</v>
      </c>
      <c r="J585" t="s">
        <v>615</v>
      </c>
      <c r="K585" t="s">
        <v>32</v>
      </c>
      <c r="L585" s="2">
        <v>41814</v>
      </c>
      <c r="M585" s="2">
        <v>49119</v>
      </c>
      <c r="N585">
        <v>1</v>
      </c>
      <c r="O585">
        <v>1</v>
      </c>
      <c r="P585">
        <v>2</v>
      </c>
      <c r="Q585" s="1">
        <v>0.23</v>
      </c>
      <c r="R585" t="s">
        <v>33</v>
      </c>
      <c r="S585" t="s">
        <v>33</v>
      </c>
      <c r="T585" t="s">
        <v>33</v>
      </c>
      <c r="U585" t="s">
        <v>616</v>
      </c>
      <c r="V585" t="s">
        <v>89</v>
      </c>
      <c r="W585">
        <v>1</v>
      </c>
      <c r="X585" s="5" t="e">
        <f>INDEX(name_mapping!B:B,MATCH(C585,name_mapping!A:A,0))</f>
        <v>#N/A</v>
      </c>
      <c r="Y585" s="5" t="str">
        <f t="shared" si="28"/>
        <v>Division 3 (f/k/a Ever CT Solar Farm, LLC - Site 2C)</v>
      </c>
      <c r="Z585" s="5" t="str">
        <f t="shared" si="27"/>
        <v>CAISO_Solar</v>
      </c>
      <c r="AA585" s="5">
        <f t="shared" si="29"/>
        <v>2</v>
      </c>
      <c r="AB585" s="5">
        <f>INDEX(relevant_resources!B:B,MATCH(Z585,relevant_resources!A:A,0))</f>
        <v>1</v>
      </c>
    </row>
    <row r="586" spans="1:28" x14ac:dyDescent="0.75">
      <c r="A586">
        <v>585</v>
      </c>
      <c r="B586" t="s">
        <v>1686</v>
      </c>
      <c r="C586" t="s">
        <v>1687</v>
      </c>
      <c r="E586" t="s">
        <v>1128</v>
      </c>
      <c r="F586" t="s">
        <v>27</v>
      </c>
      <c r="G586" t="s">
        <v>845</v>
      </c>
      <c r="H586" t="s">
        <v>285</v>
      </c>
      <c r="I586" t="s">
        <v>614</v>
      </c>
      <c r="J586" t="s">
        <v>615</v>
      </c>
      <c r="K586" t="s">
        <v>32</v>
      </c>
      <c r="L586" s="2">
        <v>42019</v>
      </c>
      <c r="M586" s="2">
        <v>48976</v>
      </c>
      <c r="N586">
        <v>1</v>
      </c>
      <c r="O586">
        <v>1.3</v>
      </c>
      <c r="P586">
        <v>2.7</v>
      </c>
      <c r="Q586" s="1">
        <v>0.25</v>
      </c>
      <c r="R586" t="s">
        <v>33</v>
      </c>
      <c r="S586" t="s">
        <v>33</v>
      </c>
      <c r="T586" t="s">
        <v>33</v>
      </c>
      <c r="U586" t="s">
        <v>616</v>
      </c>
      <c r="V586" t="s">
        <v>286</v>
      </c>
      <c r="W586">
        <v>1</v>
      </c>
      <c r="X586" s="5" t="e">
        <f>INDEX(name_mapping!B:B,MATCH(C586,name_mapping!A:A,0))</f>
        <v>#N/A</v>
      </c>
      <c r="Y586" s="5" t="str">
        <f t="shared" si="28"/>
        <v>Diamond Valley Solar, LLC</v>
      </c>
      <c r="Z586" s="5" t="str">
        <f t="shared" si="27"/>
        <v>CAISO_Solar</v>
      </c>
      <c r="AA586" s="5">
        <f t="shared" si="29"/>
        <v>2.7</v>
      </c>
      <c r="AB586" s="5">
        <f>INDEX(relevant_resources!B:B,MATCH(Z586,relevant_resources!A:A,0))</f>
        <v>1</v>
      </c>
    </row>
    <row r="587" spans="1:28" x14ac:dyDescent="0.75">
      <c r="A587">
        <v>586</v>
      </c>
      <c r="B587" t="s">
        <v>1688</v>
      </c>
      <c r="C587" t="s">
        <v>1689</v>
      </c>
      <c r="E587" t="s">
        <v>1128</v>
      </c>
      <c r="F587" t="s">
        <v>27</v>
      </c>
      <c r="G587" t="s">
        <v>359</v>
      </c>
      <c r="H587" t="s">
        <v>78</v>
      </c>
      <c r="I587" t="s">
        <v>614</v>
      </c>
      <c r="J587" t="s">
        <v>619</v>
      </c>
      <c r="K587" t="s">
        <v>32</v>
      </c>
      <c r="L587" s="2">
        <v>41416</v>
      </c>
      <c r="M587" s="2">
        <v>48730</v>
      </c>
      <c r="N587">
        <v>1</v>
      </c>
      <c r="O587">
        <v>0.3</v>
      </c>
      <c r="P587">
        <v>0.7</v>
      </c>
      <c r="Q587" s="1">
        <v>0.27</v>
      </c>
      <c r="R587" t="s">
        <v>33</v>
      </c>
      <c r="S587" t="s">
        <v>33</v>
      </c>
      <c r="T587" t="s">
        <v>33</v>
      </c>
      <c r="U587" t="s">
        <v>616</v>
      </c>
      <c r="V587" t="s">
        <v>78</v>
      </c>
      <c r="W587">
        <v>1</v>
      </c>
      <c r="X587" s="5" t="e">
        <f>INDEX(name_mapping!B:B,MATCH(C587,name_mapping!A:A,0))</f>
        <v>#N/A</v>
      </c>
      <c r="Y587" s="5" t="str">
        <f t="shared" si="28"/>
        <v>Marinos Ventures, LLC</v>
      </c>
      <c r="Z587" s="5" t="str">
        <f t="shared" si="27"/>
        <v>CAISO_Solar</v>
      </c>
      <c r="AA587" s="5">
        <f t="shared" si="29"/>
        <v>0.7</v>
      </c>
      <c r="AB587" s="5">
        <f>INDEX(relevant_resources!B:B,MATCH(Z587,relevant_resources!A:A,0))</f>
        <v>1</v>
      </c>
    </row>
    <row r="588" spans="1:28" x14ac:dyDescent="0.75">
      <c r="A588">
        <v>587</v>
      </c>
      <c r="B588" t="s">
        <v>1690</v>
      </c>
      <c r="C588" t="s">
        <v>1691</v>
      </c>
      <c r="E588" t="s">
        <v>1128</v>
      </c>
      <c r="F588" t="s">
        <v>27</v>
      </c>
      <c r="G588" t="s">
        <v>359</v>
      </c>
      <c r="H588" t="s">
        <v>78</v>
      </c>
      <c r="I588" t="s">
        <v>614</v>
      </c>
      <c r="J588" t="s">
        <v>615</v>
      </c>
      <c r="K588" t="s">
        <v>32</v>
      </c>
      <c r="L588" s="2">
        <v>41851</v>
      </c>
      <c r="M588" s="2">
        <v>49157</v>
      </c>
      <c r="N588">
        <v>1</v>
      </c>
      <c r="O588">
        <v>1.5</v>
      </c>
      <c r="P588">
        <v>3</v>
      </c>
      <c r="Q588" s="1">
        <v>0.23</v>
      </c>
      <c r="R588" t="s">
        <v>33</v>
      </c>
      <c r="S588" t="s">
        <v>33</v>
      </c>
      <c r="T588" t="s">
        <v>33</v>
      </c>
      <c r="U588" t="s">
        <v>616</v>
      </c>
      <c r="V588" t="s">
        <v>78</v>
      </c>
      <c r="W588">
        <v>1</v>
      </c>
      <c r="X588" s="5" t="e">
        <f>INDEX(name_mapping!B:B,MATCH(C588,name_mapping!A:A,0))</f>
        <v>#N/A</v>
      </c>
      <c r="Y588" s="5" t="str">
        <f t="shared" si="28"/>
        <v>Sequoia PV1, LLC (Farmersville 1)</v>
      </c>
      <c r="Z588" s="5" t="str">
        <f t="shared" si="27"/>
        <v>CAISO_Solar</v>
      </c>
      <c r="AA588" s="5">
        <f t="shared" si="29"/>
        <v>3</v>
      </c>
      <c r="AB588" s="5">
        <f>INDEX(relevant_resources!B:B,MATCH(Z588,relevant_resources!A:A,0))</f>
        <v>1</v>
      </c>
    </row>
    <row r="589" spans="1:28" x14ac:dyDescent="0.75">
      <c r="A589">
        <v>588</v>
      </c>
      <c r="B589" t="s">
        <v>1692</v>
      </c>
      <c r="C589" t="s">
        <v>1693</v>
      </c>
      <c r="E589" t="s">
        <v>1128</v>
      </c>
      <c r="F589" t="s">
        <v>27</v>
      </c>
      <c r="G589" t="s">
        <v>359</v>
      </c>
      <c r="H589" t="s">
        <v>78</v>
      </c>
      <c r="I589" t="s">
        <v>614</v>
      </c>
      <c r="J589" t="s">
        <v>615</v>
      </c>
      <c r="K589" t="s">
        <v>32</v>
      </c>
      <c r="L589" s="2">
        <v>41851</v>
      </c>
      <c r="M589" s="2">
        <v>49157</v>
      </c>
      <c r="N589">
        <v>1</v>
      </c>
      <c r="O589">
        <v>1.5</v>
      </c>
      <c r="P589">
        <v>3</v>
      </c>
      <c r="Q589" s="1">
        <v>0.23</v>
      </c>
      <c r="R589" t="s">
        <v>33</v>
      </c>
      <c r="S589" t="s">
        <v>33</v>
      </c>
      <c r="T589" t="s">
        <v>33</v>
      </c>
      <c r="U589" t="s">
        <v>616</v>
      </c>
      <c r="V589" t="s">
        <v>78</v>
      </c>
      <c r="W589">
        <v>1</v>
      </c>
      <c r="X589" s="5" t="e">
        <f>INDEX(name_mapping!B:B,MATCH(C589,name_mapping!A:A,0))</f>
        <v>#N/A</v>
      </c>
      <c r="Y589" s="5" t="str">
        <f t="shared" si="28"/>
        <v>Sequoia PV1, LLC (Farmersville 2)</v>
      </c>
      <c r="Z589" s="5" t="str">
        <f t="shared" si="27"/>
        <v>CAISO_Solar</v>
      </c>
      <c r="AA589" s="5">
        <f t="shared" si="29"/>
        <v>3</v>
      </c>
      <c r="AB589" s="5">
        <f>INDEX(relevant_resources!B:B,MATCH(Z589,relevant_resources!A:A,0))</f>
        <v>1</v>
      </c>
    </row>
    <row r="590" spans="1:28" x14ac:dyDescent="0.75">
      <c r="A590">
        <v>589</v>
      </c>
      <c r="B590" t="s">
        <v>1694</v>
      </c>
      <c r="C590" t="s">
        <v>1695</v>
      </c>
      <c r="D590" t="s">
        <v>1696</v>
      </c>
      <c r="E590" t="s">
        <v>1128</v>
      </c>
      <c r="F590" t="s">
        <v>27</v>
      </c>
      <c r="G590" t="s">
        <v>711</v>
      </c>
      <c r="H590" t="s">
        <v>285</v>
      </c>
      <c r="I590" t="s">
        <v>614</v>
      </c>
      <c r="J590" t="s">
        <v>619</v>
      </c>
      <c r="K590" t="s">
        <v>32</v>
      </c>
      <c r="L590" s="2">
        <v>41969</v>
      </c>
      <c r="M590" s="2">
        <v>49273</v>
      </c>
      <c r="N590">
        <v>1</v>
      </c>
      <c r="O590">
        <v>10</v>
      </c>
      <c r="P590">
        <v>26.5</v>
      </c>
      <c r="Q590" s="1">
        <v>0.3</v>
      </c>
      <c r="R590" t="s">
        <v>33</v>
      </c>
      <c r="S590" t="s">
        <v>33</v>
      </c>
      <c r="T590" t="s">
        <v>33</v>
      </c>
      <c r="U590" t="s">
        <v>616</v>
      </c>
      <c r="V590" t="s">
        <v>286</v>
      </c>
      <c r="W590">
        <v>1</v>
      </c>
      <c r="X590" s="5" t="e">
        <f>INDEX(name_mapping!B:B,MATCH(C590,name_mapping!A:A,0))</f>
        <v>#N/A</v>
      </c>
      <c r="Y590" s="5" t="str">
        <f t="shared" si="28"/>
        <v>VICTOR_1_LVSLR1</v>
      </c>
      <c r="Z590" s="5" t="str">
        <f t="shared" si="27"/>
        <v>CAISO_Solar</v>
      </c>
      <c r="AA590" s="5">
        <f t="shared" si="29"/>
        <v>26.5</v>
      </c>
      <c r="AB590" s="5">
        <f>INDEX(relevant_resources!B:B,MATCH(Z590,relevant_resources!A:A,0))</f>
        <v>1</v>
      </c>
    </row>
    <row r="591" spans="1:28" x14ac:dyDescent="0.75">
      <c r="A591">
        <v>590</v>
      </c>
      <c r="B591" t="s">
        <v>1697</v>
      </c>
      <c r="C591" t="s">
        <v>1698</v>
      </c>
      <c r="D591" t="s">
        <v>1699</v>
      </c>
      <c r="E591" t="s">
        <v>1128</v>
      </c>
      <c r="F591" t="s">
        <v>27</v>
      </c>
      <c r="G591" t="s">
        <v>711</v>
      </c>
      <c r="H591" t="s">
        <v>285</v>
      </c>
      <c r="I591" t="s">
        <v>614</v>
      </c>
      <c r="J591" t="s">
        <v>615</v>
      </c>
      <c r="K591" t="s">
        <v>32</v>
      </c>
      <c r="L591" s="2">
        <v>41969</v>
      </c>
      <c r="M591" s="2">
        <v>49273</v>
      </c>
      <c r="N591">
        <v>1</v>
      </c>
      <c r="O591">
        <v>20</v>
      </c>
      <c r="P591">
        <v>53.9</v>
      </c>
      <c r="Q591" s="1">
        <v>0.31</v>
      </c>
      <c r="R591" t="s">
        <v>33</v>
      </c>
      <c r="S591" t="s">
        <v>33</v>
      </c>
      <c r="T591" t="s">
        <v>33</v>
      </c>
      <c r="U591" t="s">
        <v>616</v>
      </c>
      <c r="V591" t="s">
        <v>286</v>
      </c>
      <c r="W591">
        <v>1</v>
      </c>
      <c r="X591" s="5" t="e">
        <f>INDEX(name_mapping!B:B,MATCH(C591,name_mapping!A:A,0))</f>
        <v>#N/A</v>
      </c>
      <c r="Y591" s="5" t="str">
        <f t="shared" si="28"/>
        <v>VICTOR_1_LVSLR2</v>
      </c>
      <c r="Z591" s="5" t="str">
        <f t="shared" si="27"/>
        <v>CAISO_Solar</v>
      </c>
      <c r="AA591" s="5">
        <f t="shared" si="29"/>
        <v>53.9</v>
      </c>
      <c r="AB591" s="5">
        <f>INDEX(relevant_resources!B:B,MATCH(Z591,relevant_resources!A:A,0))</f>
        <v>1</v>
      </c>
    </row>
    <row r="592" spans="1:28" x14ac:dyDescent="0.75">
      <c r="A592">
        <v>591</v>
      </c>
      <c r="B592" t="s">
        <v>1700</v>
      </c>
      <c r="C592" t="s">
        <v>1701</v>
      </c>
      <c r="E592" t="s">
        <v>1128</v>
      </c>
      <c r="F592" t="s">
        <v>27</v>
      </c>
      <c r="G592" t="s">
        <v>88</v>
      </c>
      <c r="H592" t="s">
        <v>89</v>
      </c>
      <c r="I592" t="s">
        <v>614</v>
      </c>
      <c r="J592" t="s">
        <v>615</v>
      </c>
      <c r="K592" t="s">
        <v>620</v>
      </c>
      <c r="L592" s="2">
        <v>42688</v>
      </c>
      <c r="M592" s="2">
        <v>49992</v>
      </c>
      <c r="N592">
        <v>1</v>
      </c>
      <c r="O592">
        <v>3</v>
      </c>
      <c r="P592">
        <v>7.1</v>
      </c>
      <c r="Q592" s="1">
        <v>0.27</v>
      </c>
      <c r="R592" t="s">
        <v>33</v>
      </c>
      <c r="S592" t="s">
        <v>33</v>
      </c>
      <c r="T592" t="s">
        <v>33</v>
      </c>
      <c r="U592" t="s">
        <v>616</v>
      </c>
      <c r="V592" t="s">
        <v>89</v>
      </c>
      <c r="W592">
        <v>0.84</v>
      </c>
      <c r="X592" s="5" t="e">
        <f>INDEX(name_mapping!B:B,MATCH(C592,name_mapping!A:A,0))</f>
        <v>#N/A</v>
      </c>
      <c r="Y592" s="5" t="str">
        <f t="shared" si="28"/>
        <v>US Topco Energy, Inc. (Soccer Center)</v>
      </c>
      <c r="Z592" s="5" t="str">
        <f t="shared" si="27"/>
        <v>CAISO_Solar</v>
      </c>
      <c r="AA592" s="5">
        <f t="shared" si="29"/>
        <v>7.1</v>
      </c>
      <c r="AB592" s="5">
        <f>INDEX(relevant_resources!B:B,MATCH(Z592,relevant_resources!A:A,0))</f>
        <v>1</v>
      </c>
    </row>
    <row r="593" spans="1:28" x14ac:dyDescent="0.75">
      <c r="A593">
        <v>592</v>
      </c>
      <c r="B593" t="s">
        <v>1702</v>
      </c>
      <c r="C593" t="s">
        <v>1703</v>
      </c>
      <c r="D593" t="s">
        <v>1704</v>
      </c>
      <c r="E593" t="s">
        <v>1128</v>
      </c>
      <c r="F593" t="s">
        <v>27</v>
      </c>
      <c r="G593" t="s">
        <v>77</v>
      </c>
      <c r="H593" t="s">
        <v>78</v>
      </c>
      <c r="I593" t="s">
        <v>614</v>
      </c>
      <c r="J593" t="s">
        <v>619</v>
      </c>
      <c r="K593" t="s">
        <v>32</v>
      </c>
      <c r="L593" s="2">
        <v>41816</v>
      </c>
      <c r="M593" s="2">
        <v>49125</v>
      </c>
      <c r="N593">
        <v>1</v>
      </c>
      <c r="O593">
        <v>8</v>
      </c>
      <c r="P593">
        <v>21.7</v>
      </c>
      <c r="Q593" s="1">
        <v>0.31</v>
      </c>
      <c r="R593" t="s">
        <v>33</v>
      </c>
      <c r="S593" t="s">
        <v>33</v>
      </c>
      <c r="T593" t="s">
        <v>33</v>
      </c>
      <c r="U593" t="s">
        <v>616</v>
      </c>
      <c r="V593" t="s">
        <v>78</v>
      </c>
      <c r="W593">
        <v>1</v>
      </c>
      <c r="X593" s="5" t="e">
        <f>INDEX(name_mapping!B:B,MATCH(C593,name_mapping!A:A,0))</f>
        <v>#N/A</v>
      </c>
      <c r="Y593" s="5" t="str">
        <f t="shared" si="28"/>
        <v>ARVINN_6_ORION2</v>
      </c>
      <c r="Z593" s="5" t="str">
        <f t="shared" si="27"/>
        <v>CAISO_Solar</v>
      </c>
      <c r="AA593" s="5">
        <f t="shared" si="29"/>
        <v>21.7</v>
      </c>
      <c r="AB593" s="5">
        <f>INDEX(relevant_resources!B:B,MATCH(Z593,relevant_resources!A:A,0))</f>
        <v>1</v>
      </c>
    </row>
    <row r="594" spans="1:28" x14ac:dyDescent="0.75">
      <c r="A594">
        <v>593</v>
      </c>
      <c r="B594" t="s">
        <v>1705</v>
      </c>
      <c r="C594" t="s">
        <v>1706</v>
      </c>
      <c r="D594" t="s">
        <v>1707</v>
      </c>
      <c r="E594" t="s">
        <v>1128</v>
      </c>
      <c r="F594" t="s">
        <v>27</v>
      </c>
      <c r="G594" t="s">
        <v>77</v>
      </c>
      <c r="H594" t="s">
        <v>78</v>
      </c>
      <c r="I594" t="s">
        <v>614</v>
      </c>
      <c r="J594" t="s">
        <v>619</v>
      </c>
      <c r="K594" t="s">
        <v>32</v>
      </c>
      <c r="L594" s="2">
        <v>42142</v>
      </c>
      <c r="M594" s="2">
        <v>49460</v>
      </c>
      <c r="N594">
        <v>1</v>
      </c>
      <c r="O594">
        <v>20</v>
      </c>
      <c r="P594">
        <v>52.4</v>
      </c>
      <c r="Q594" s="1">
        <v>0.3</v>
      </c>
      <c r="R594" t="s">
        <v>33</v>
      </c>
      <c r="S594" t="s">
        <v>33</v>
      </c>
      <c r="T594" t="s">
        <v>33</v>
      </c>
      <c r="U594" t="s">
        <v>616</v>
      </c>
      <c r="V594" t="s">
        <v>78</v>
      </c>
      <c r="W594">
        <v>1</v>
      </c>
      <c r="X594" s="5" t="e">
        <f>INDEX(name_mapping!B:B,MATCH(C594,name_mapping!A:A,0))</f>
        <v>#N/A</v>
      </c>
      <c r="Y594" s="5" t="str">
        <f t="shared" si="28"/>
        <v>TWISSL_6_SOLAR1</v>
      </c>
      <c r="Z594" s="5" t="str">
        <f t="shared" si="27"/>
        <v>CAISO_Solar</v>
      </c>
      <c r="AA594" s="5">
        <f t="shared" si="29"/>
        <v>52.4</v>
      </c>
      <c r="AB594" s="5">
        <f>INDEX(relevant_resources!B:B,MATCH(Z594,relevant_resources!A:A,0))</f>
        <v>1</v>
      </c>
    </row>
    <row r="595" spans="1:28" x14ac:dyDescent="0.75">
      <c r="A595">
        <v>594</v>
      </c>
      <c r="B595" t="s">
        <v>1708</v>
      </c>
      <c r="C595" t="s">
        <v>1709</v>
      </c>
      <c r="D595" t="s">
        <v>1710</v>
      </c>
      <c r="E595" t="s">
        <v>1128</v>
      </c>
      <c r="F595" t="s">
        <v>27</v>
      </c>
      <c r="G595" t="s">
        <v>173</v>
      </c>
      <c r="H595" t="s">
        <v>174</v>
      </c>
      <c r="I595" t="s">
        <v>614</v>
      </c>
      <c r="J595" t="s">
        <v>619</v>
      </c>
      <c r="K595" t="s">
        <v>32</v>
      </c>
      <c r="L595" s="2">
        <v>42087</v>
      </c>
      <c r="M595" s="2">
        <v>49399</v>
      </c>
      <c r="N595">
        <v>1</v>
      </c>
      <c r="O595">
        <v>20</v>
      </c>
      <c r="P595">
        <v>50.3</v>
      </c>
      <c r="Q595" s="1">
        <v>0.28999999999999998</v>
      </c>
      <c r="R595" t="s">
        <v>33</v>
      </c>
      <c r="S595" t="s">
        <v>33</v>
      </c>
      <c r="T595" t="s">
        <v>33</v>
      </c>
      <c r="U595" t="s">
        <v>616</v>
      </c>
      <c r="V595" t="s">
        <v>175</v>
      </c>
      <c r="W595">
        <v>1</v>
      </c>
      <c r="X595" s="5" t="e">
        <f>INDEX(name_mapping!B:B,MATCH(C595,name_mapping!A:A,0))</f>
        <v>#N/A</v>
      </c>
      <c r="Y595" s="5" t="str">
        <f t="shared" si="28"/>
        <v>VEGA_6_SOLAR1</v>
      </c>
      <c r="Z595" s="5" t="str">
        <f t="shared" si="27"/>
        <v>CAISO_Solar</v>
      </c>
      <c r="AA595" s="5">
        <f t="shared" si="29"/>
        <v>50.3</v>
      </c>
      <c r="AB595" s="5">
        <f>INDEX(relevant_resources!B:B,MATCH(Z595,relevant_resources!A:A,0))</f>
        <v>1</v>
      </c>
    </row>
    <row r="596" spans="1:28" x14ac:dyDescent="0.75">
      <c r="A596">
        <v>595</v>
      </c>
      <c r="B596" t="s">
        <v>1711</v>
      </c>
      <c r="C596" t="s">
        <v>1712</v>
      </c>
      <c r="D596" t="s">
        <v>1713</v>
      </c>
      <c r="E596" t="s">
        <v>1128</v>
      </c>
      <c r="F596" t="s">
        <v>27</v>
      </c>
      <c r="G596" t="s">
        <v>88</v>
      </c>
      <c r="H596" t="s">
        <v>89</v>
      </c>
      <c r="I596" t="s">
        <v>614</v>
      </c>
      <c r="J596" t="s">
        <v>619</v>
      </c>
      <c r="K596" t="s">
        <v>32</v>
      </c>
      <c r="L596" s="2">
        <v>42383</v>
      </c>
      <c r="M596" s="2">
        <v>49687</v>
      </c>
      <c r="N596">
        <v>1</v>
      </c>
      <c r="O596">
        <v>2</v>
      </c>
      <c r="P596">
        <v>6.5</v>
      </c>
      <c r="Q596" s="1">
        <v>0.37</v>
      </c>
      <c r="R596" t="s">
        <v>33</v>
      </c>
      <c r="S596" t="s">
        <v>33</v>
      </c>
      <c r="T596" t="s">
        <v>33</v>
      </c>
      <c r="U596" t="s">
        <v>616</v>
      </c>
      <c r="V596" t="s">
        <v>89</v>
      </c>
      <c r="W596">
        <v>1</v>
      </c>
      <c r="X596" s="5" t="e">
        <f>INDEX(name_mapping!B:B,MATCH(C596,name_mapping!A:A,0))</f>
        <v>#N/A</v>
      </c>
      <c r="Y596" s="5" t="str">
        <f t="shared" si="28"/>
        <v>LITLRK_6_SOLAR2</v>
      </c>
      <c r="Z596" s="5" t="str">
        <f t="shared" si="27"/>
        <v>CAISO_Solar</v>
      </c>
      <c r="AA596" s="5">
        <f t="shared" si="29"/>
        <v>6.5</v>
      </c>
      <c r="AB596" s="5">
        <f>INDEX(relevant_resources!B:B,MATCH(Z596,relevant_resources!A:A,0))</f>
        <v>1</v>
      </c>
    </row>
    <row r="597" spans="1:28" x14ac:dyDescent="0.75">
      <c r="A597">
        <v>596</v>
      </c>
      <c r="B597" t="s">
        <v>1714</v>
      </c>
      <c r="C597" t="s">
        <v>1715</v>
      </c>
      <c r="D597" t="s">
        <v>1716</v>
      </c>
      <c r="E597" t="s">
        <v>1128</v>
      </c>
      <c r="F597" t="s">
        <v>27</v>
      </c>
      <c r="G597" t="s">
        <v>128</v>
      </c>
      <c r="H597" t="s">
        <v>78</v>
      </c>
      <c r="I597" t="s">
        <v>614</v>
      </c>
      <c r="J597" t="s">
        <v>615</v>
      </c>
      <c r="K597" t="s">
        <v>32</v>
      </c>
      <c r="L597" s="2">
        <v>41992</v>
      </c>
      <c r="M597" s="2">
        <v>49296</v>
      </c>
      <c r="N597">
        <v>1</v>
      </c>
      <c r="O597">
        <v>19</v>
      </c>
      <c r="P597">
        <v>47.4</v>
      </c>
      <c r="Q597" s="1">
        <v>0.28000000000000003</v>
      </c>
      <c r="R597" t="s">
        <v>33</v>
      </c>
      <c r="S597" t="s">
        <v>33</v>
      </c>
      <c r="T597" t="s">
        <v>33</v>
      </c>
      <c r="U597" t="s">
        <v>616</v>
      </c>
      <c r="V597" t="s">
        <v>78</v>
      </c>
      <c r="W597">
        <v>1</v>
      </c>
      <c r="X597" s="5" t="e">
        <f>INDEX(name_mapping!B:B,MATCH(C597,name_mapping!A:A,0))</f>
        <v>#N/A</v>
      </c>
      <c r="Y597" s="5" t="str">
        <f t="shared" si="28"/>
        <v>ADMEST_6_SOLAR</v>
      </c>
      <c r="Z597" s="5" t="str">
        <f t="shared" si="27"/>
        <v>CAISO_Solar</v>
      </c>
      <c r="AA597" s="5">
        <f t="shared" si="29"/>
        <v>47.4</v>
      </c>
      <c r="AB597" s="5">
        <f>INDEX(relevant_resources!B:B,MATCH(Z597,relevant_resources!A:A,0))</f>
        <v>1</v>
      </c>
    </row>
    <row r="598" spans="1:28" x14ac:dyDescent="0.75">
      <c r="A598">
        <v>597</v>
      </c>
      <c r="B598" t="s">
        <v>1717</v>
      </c>
      <c r="C598" t="s">
        <v>1718</v>
      </c>
      <c r="E598" t="s">
        <v>1128</v>
      </c>
      <c r="F598" t="s">
        <v>27</v>
      </c>
      <c r="G598" t="s">
        <v>359</v>
      </c>
      <c r="H598" t="s">
        <v>78</v>
      </c>
      <c r="I598" t="s">
        <v>614</v>
      </c>
      <c r="J598" t="s">
        <v>615</v>
      </c>
      <c r="K598" t="s">
        <v>32</v>
      </c>
      <c r="L598" s="2">
        <v>41851</v>
      </c>
      <c r="M598" s="2">
        <v>49157</v>
      </c>
      <c r="N598">
        <v>1</v>
      </c>
      <c r="O598">
        <v>1.5</v>
      </c>
      <c r="P598">
        <v>3</v>
      </c>
      <c r="Q598" s="1">
        <v>0.23</v>
      </c>
      <c r="R598" t="s">
        <v>33</v>
      </c>
      <c r="S598" t="s">
        <v>33</v>
      </c>
      <c r="T598" t="s">
        <v>33</v>
      </c>
      <c r="U598" t="s">
        <v>616</v>
      </c>
      <c r="V598" t="s">
        <v>78</v>
      </c>
      <c r="W598">
        <v>1</v>
      </c>
      <c r="X598" s="5" t="e">
        <f>INDEX(name_mapping!B:B,MATCH(C598,name_mapping!A:A,0))</f>
        <v>#N/A</v>
      </c>
      <c r="Y598" s="5" t="str">
        <f t="shared" si="28"/>
        <v>Sequoia PV1, LLC (Farmersville 3)</v>
      </c>
      <c r="Z598" s="5" t="str">
        <f t="shared" si="27"/>
        <v>CAISO_Solar</v>
      </c>
      <c r="AA598" s="5">
        <f t="shared" si="29"/>
        <v>3</v>
      </c>
      <c r="AB598" s="5">
        <f>INDEX(relevant_resources!B:B,MATCH(Z598,relevant_resources!A:A,0))</f>
        <v>1</v>
      </c>
    </row>
    <row r="599" spans="1:28" x14ac:dyDescent="0.75">
      <c r="A599">
        <v>598</v>
      </c>
      <c r="B599" t="s">
        <v>1719</v>
      </c>
      <c r="C599" t="s">
        <v>1720</v>
      </c>
      <c r="E599" t="s">
        <v>1128</v>
      </c>
      <c r="F599" t="s">
        <v>27</v>
      </c>
      <c r="G599" t="s">
        <v>359</v>
      </c>
      <c r="H599" t="s">
        <v>78</v>
      </c>
      <c r="I599" t="s">
        <v>614</v>
      </c>
      <c r="J599" t="s">
        <v>615</v>
      </c>
      <c r="K599" t="s">
        <v>32</v>
      </c>
      <c r="L599" s="2">
        <v>41845</v>
      </c>
      <c r="M599" s="2">
        <v>49157</v>
      </c>
      <c r="N599">
        <v>1</v>
      </c>
      <c r="O599">
        <v>1.5</v>
      </c>
      <c r="P599">
        <v>3</v>
      </c>
      <c r="Q599" s="1">
        <v>0.23</v>
      </c>
      <c r="R599" t="s">
        <v>33</v>
      </c>
      <c r="S599" t="s">
        <v>33</v>
      </c>
      <c r="T599" t="s">
        <v>33</v>
      </c>
      <c r="U599" t="s">
        <v>616</v>
      </c>
      <c r="V599" t="s">
        <v>78</v>
      </c>
      <c r="W599">
        <v>1</v>
      </c>
      <c r="X599" s="5" t="e">
        <f>INDEX(name_mapping!B:B,MATCH(C599,name_mapping!A:A,0))</f>
        <v>#N/A</v>
      </c>
      <c r="Y599" s="5" t="str">
        <f t="shared" si="28"/>
        <v>Sequoia PV3 LLC (Porterville 6)</v>
      </c>
      <c r="Z599" s="5" t="str">
        <f t="shared" si="27"/>
        <v>CAISO_Solar</v>
      </c>
      <c r="AA599" s="5">
        <f t="shared" si="29"/>
        <v>3</v>
      </c>
      <c r="AB599" s="5">
        <f>INDEX(relevant_resources!B:B,MATCH(Z599,relevant_resources!A:A,0))</f>
        <v>1</v>
      </c>
    </row>
    <row r="600" spans="1:28" x14ac:dyDescent="0.75">
      <c r="A600">
        <v>599</v>
      </c>
      <c r="B600" t="s">
        <v>1721</v>
      </c>
      <c r="C600" t="s">
        <v>1722</v>
      </c>
      <c r="E600" t="s">
        <v>1128</v>
      </c>
      <c r="F600" t="s">
        <v>27</v>
      </c>
      <c r="G600" t="s">
        <v>359</v>
      </c>
      <c r="H600" t="s">
        <v>78</v>
      </c>
      <c r="I600" t="s">
        <v>614</v>
      </c>
      <c r="J600" t="s">
        <v>615</v>
      </c>
      <c r="K600" t="s">
        <v>32</v>
      </c>
      <c r="L600" s="2">
        <v>41845</v>
      </c>
      <c r="M600" s="2">
        <v>49157</v>
      </c>
      <c r="N600">
        <v>1</v>
      </c>
      <c r="O600">
        <v>1.5</v>
      </c>
      <c r="P600">
        <v>3</v>
      </c>
      <c r="Q600" s="1">
        <v>0.23</v>
      </c>
      <c r="R600" t="s">
        <v>33</v>
      </c>
      <c r="S600" t="s">
        <v>33</v>
      </c>
      <c r="T600" t="s">
        <v>33</v>
      </c>
      <c r="U600" t="s">
        <v>616</v>
      </c>
      <c r="V600" t="s">
        <v>78</v>
      </c>
      <c r="W600">
        <v>1</v>
      </c>
      <c r="X600" s="5" t="e">
        <f>INDEX(name_mapping!B:B,MATCH(C600,name_mapping!A:A,0))</f>
        <v>#N/A</v>
      </c>
      <c r="Y600" s="5" t="str">
        <f t="shared" si="28"/>
        <v>Sequoia PV3 LLC (Porterville 7)</v>
      </c>
      <c r="Z600" s="5" t="str">
        <f t="shared" si="27"/>
        <v>CAISO_Solar</v>
      </c>
      <c r="AA600" s="5">
        <f t="shared" si="29"/>
        <v>3</v>
      </c>
      <c r="AB600" s="5">
        <f>INDEX(relevant_resources!B:B,MATCH(Z600,relevant_resources!A:A,0))</f>
        <v>1</v>
      </c>
    </row>
    <row r="601" spans="1:28" x14ac:dyDescent="0.75">
      <c r="A601">
        <v>600</v>
      </c>
      <c r="B601" t="s">
        <v>1723</v>
      </c>
      <c r="C601" t="s">
        <v>1724</v>
      </c>
      <c r="E601" t="s">
        <v>1128</v>
      </c>
      <c r="F601" t="s">
        <v>27</v>
      </c>
      <c r="G601" t="s">
        <v>845</v>
      </c>
      <c r="H601" t="s">
        <v>1146</v>
      </c>
      <c r="I601" t="s">
        <v>614</v>
      </c>
      <c r="J601" t="s">
        <v>1383</v>
      </c>
      <c r="K601" t="s">
        <v>32</v>
      </c>
      <c r="L601" s="2">
        <v>41379</v>
      </c>
      <c r="M601" s="2">
        <v>48699</v>
      </c>
      <c r="N601">
        <v>1</v>
      </c>
      <c r="O601">
        <v>1</v>
      </c>
      <c r="P601">
        <v>2</v>
      </c>
      <c r="Q601" s="1">
        <v>0.22</v>
      </c>
      <c r="R601" t="s">
        <v>33</v>
      </c>
      <c r="S601" t="s">
        <v>33</v>
      </c>
      <c r="T601" t="s">
        <v>33</v>
      </c>
      <c r="U601" t="s">
        <v>616</v>
      </c>
      <c r="V601" t="s">
        <v>35</v>
      </c>
      <c r="W601">
        <v>1</v>
      </c>
      <c r="X601" s="5" t="e">
        <f>INDEX(name_mapping!B:B,MATCH(C601,name_mapping!A:A,0))</f>
        <v>#N/A</v>
      </c>
      <c r="Y601" s="5" t="str">
        <f t="shared" si="28"/>
        <v>SunE W12DG-C, LLC</v>
      </c>
      <c r="Z601" s="5" t="str">
        <f t="shared" si="27"/>
        <v>CAISO_Solar</v>
      </c>
      <c r="AA601" s="5">
        <f t="shared" si="29"/>
        <v>2</v>
      </c>
      <c r="AB601" s="5">
        <f>INDEX(relevant_resources!B:B,MATCH(Z601,relevant_resources!A:A,0))</f>
        <v>1</v>
      </c>
    </row>
    <row r="602" spans="1:28" x14ac:dyDescent="0.75">
      <c r="A602">
        <v>601</v>
      </c>
      <c r="B602" t="s">
        <v>1725</v>
      </c>
      <c r="C602" t="s">
        <v>1726</v>
      </c>
      <c r="D602" t="s">
        <v>1727</v>
      </c>
      <c r="E602" t="s">
        <v>1128</v>
      </c>
      <c r="F602" t="s">
        <v>27</v>
      </c>
      <c r="G602" t="s">
        <v>711</v>
      </c>
      <c r="H602" t="s">
        <v>930</v>
      </c>
      <c r="I602" t="s">
        <v>614</v>
      </c>
      <c r="J602" t="s">
        <v>1383</v>
      </c>
      <c r="K602" t="s">
        <v>32</v>
      </c>
      <c r="L602" s="2">
        <v>41857</v>
      </c>
      <c r="M602" s="2">
        <v>49187</v>
      </c>
      <c r="N602">
        <v>1</v>
      </c>
      <c r="O602">
        <v>1.5</v>
      </c>
      <c r="P602">
        <v>3.3</v>
      </c>
      <c r="Q602" s="1">
        <v>0.25</v>
      </c>
      <c r="R602" t="s">
        <v>33</v>
      </c>
      <c r="S602" t="s">
        <v>33</v>
      </c>
      <c r="T602" t="s">
        <v>33</v>
      </c>
      <c r="U602" t="s">
        <v>616</v>
      </c>
      <c r="V602" t="s">
        <v>286</v>
      </c>
      <c r="W602">
        <v>1</v>
      </c>
      <c r="X602" s="5" t="e">
        <f>INDEX(name_mapping!B:B,MATCH(C602,name_mapping!A:A,0))</f>
        <v>#N/A</v>
      </c>
      <c r="Y602" s="5" t="str">
        <f t="shared" si="28"/>
        <v>VICTOR_1_SLRHES</v>
      </c>
      <c r="Z602" s="5" t="str">
        <f t="shared" si="27"/>
        <v>CAISO_Solar</v>
      </c>
      <c r="AA602" s="5">
        <f t="shared" si="29"/>
        <v>3.3</v>
      </c>
      <c r="AB602" s="5">
        <f>INDEX(relevant_resources!B:B,MATCH(Z602,relevant_resources!A:A,0))</f>
        <v>1</v>
      </c>
    </row>
    <row r="603" spans="1:28" x14ac:dyDescent="0.75">
      <c r="A603">
        <v>602</v>
      </c>
      <c r="B603" t="s">
        <v>1728</v>
      </c>
      <c r="C603" t="s">
        <v>1729</v>
      </c>
      <c r="D603" t="s">
        <v>1730</v>
      </c>
      <c r="E603" t="s">
        <v>1128</v>
      </c>
      <c r="F603" t="s">
        <v>27</v>
      </c>
      <c r="G603" t="s">
        <v>711</v>
      </c>
      <c r="H603" t="s">
        <v>285</v>
      </c>
      <c r="I603" t="s">
        <v>614</v>
      </c>
      <c r="J603" t="s">
        <v>1383</v>
      </c>
      <c r="K603" t="s">
        <v>32</v>
      </c>
      <c r="L603" s="2">
        <v>41628</v>
      </c>
      <c r="M603" s="2">
        <v>48932</v>
      </c>
      <c r="N603">
        <v>1</v>
      </c>
      <c r="O603">
        <v>1.3</v>
      </c>
      <c r="P603">
        <v>2.1</v>
      </c>
      <c r="Q603" s="1">
        <v>0.18</v>
      </c>
      <c r="R603" t="s">
        <v>33</v>
      </c>
      <c r="S603" t="s">
        <v>33</v>
      </c>
      <c r="T603" t="s">
        <v>33</v>
      </c>
      <c r="U603" t="s">
        <v>616</v>
      </c>
      <c r="V603" t="s">
        <v>286</v>
      </c>
      <c r="W603">
        <v>1</v>
      </c>
      <c r="X603" s="5" t="e">
        <f>INDEX(name_mapping!B:B,MATCH(C603,name_mapping!A:A,0))</f>
        <v>#N/A</v>
      </c>
      <c r="Y603" s="5" t="str">
        <f t="shared" si="28"/>
        <v>ETIWND_2_CHMPNE</v>
      </c>
      <c r="Z603" s="5" t="str">
        <f t="shared" si="27"/>
        <v>CAISO_Solar</v>
      </c>
      <c r="AA603" s="5">
        <f t="shared" si="29"/>
        <v>2.1</v>
      </c>
      <c r="AB603" s="5">
        <f>INDEX(relevant_resources!B:B,MATCH(Z603,relevant_resources!A:A,0))</f>
        <v>1</v>
      </c>
    </row>
    <row r="604" spans="1:28" x14ac:dyDescent="0.75">
      <c r="A604">
        <v>603</v>
      </c>
      <c r="B604" t="s">
        <v>1731</v>
      </c>
      <c r="C604" t="s">
        <v>1732</v>
      </c>
      <c r="D604" t="s">
        <v>1733</v>
      </c>
      <c r="E604" t="s">
        <v>1128</v>
      </c>
      <c r="F604" t="s">
        <v>27</v>
      </c>
      <c r="G604" t="s">
        <v>711</v>
      </c>
      <c r="H604" t="s">
        <v>285</v>
      </c>
      <c r="I604" t="s">
        <v>614</v>
      </c>
      <c r="J604" t="s">
        <v>1383</v>
      </c>
      <c r="K604" t="s">
        <v>32</v>
      </c>
      <c r="L604" s="2">
        <v>41628</v>
      </c>
      <c r="M604" s="2">
        <v>48932</v>
      </c>
      <c r="N604">
        <v>1</v>
      </c>
      <c r="O604">
        <v>2</v>
      </c>
      <c r="P604">
        <v>3.1</v>
      </c>
      <c r="Q604" s="1">
        <v>0.18</v>
      </c>
      <c r="R604" t="s">
        <v>33</v>
      </c>
      <c r="S604" t="s">
        <v>33</v>
      </c>
      <c r="T604" t="s">
        <v>33</v>
      </c>
      <c r="U604" t="s">
        <v>616</v>
      </c>
      <c r="V604" t="s">
        <v>286</v>
      </c>
      <c r="W604">
        <v>1</v>
      </c>
      <c r="X604" s="5" t="e">
        <f>INDEX(name_mapping!B:B,MATCH(C604,name_mapping!A:A,0))</f>
        <v>#N/A</v>
      </c>
      <c r="Y604" s="5" t="str">
        <f t="shared" si="28"/>
        <v>CHINO_2_JURUPA</v>
      </c>
      <c r="Z604" s="5" t="str">
        <f t="shared" si="27"/>
        <v>CAISO_Solar</v>
      </c>
      <c r="AA604" s="5">
        <f t="shared" si="29"/>
        <v>3.1</v>
      </c>
      <c r="AB604" s="5">
        <f>INDEX(relevant_resources!B:B,MATCH(Z604,relevant_resources!A:A,0))</f>
        <v>1</v>
      </c>
    </row>
    <row r="605" spans="1:28" x14ac:dyDescent="0.75">
      <c r="A605">
        <v>604</v>
      </c>
      <c r="B605" t="s">
        <v>1734</v>
      </c>
      <c r="C605" t="s">
        <v>1735</v>
      </c>
      <c r="E605" t="s">
        <v>1128</v>
      </c>
      <c r="F605" t="s">
        <v>27</v>
      </c>
      <c r="G605" t="s">
        <v>711</v>
      </c>
      <c r="H605" t="s">
        <v>285</v>
      </c>
      <c r="I605" t="s">
        <v>614</v>
      </c>
      <c r="J605" t="s">
        <v>619</v>
      </c>
      <c r="K605" t="s">
        <v>32</v>
      </c>
      <c r="L605" s="2">
        <v>41914</v>
      </c>
      <c r="M605" s="2">
        <v>49248</v>
      </c>
      <c r="N605">
        <v>1</v>
      </c>
      <c r="O605">
        <v>1.5</v>
      </c>
      <c r="P605">
        <v>4.0999999999999996</v>
      </c>
      <c r="Q605" s="1">
        <v>0.31</v>
      </c>
      <c r="R605" t="s">
        <v>33</v>
      </c>
      <c r="S605" t="s">
        <v>33</v>
      </c>
      <c r="T605" t="s">
        <v>33</v>
      </c>
      <c r="U605" t="s">
        <v>616</v>
      </c>
      <c r="V605" t="s">
        <v>286</v>
      </c>
      <c r="W605">
        <v>1</v>
      </c>
      <c r="X605" s="5" t="e">
        <f>INDEX(name_mapping!B:B,MATCH(C605,name_mapping!A:A,0))</f>
        <v>#N/A</v>
      </c>
      <c r="Y605" s="5" t="str">
        <f t="shared" si="28"/>
        <v>DG Solar Lessee, LLC (Snowline-Duncan Road North)</v>
      </c>
      <c r="Z605" s="5" t="str">
        <f t="shared" si="27"/>
        <v>CAISO_Solar</v>
      </c>
      <c r="AA605" s="5">
        <f t="shared" si="29"/>
        <v>4.0999999999999996</v>
      </c>
      <c r="AB605" s="5">
        <f>INDEX(relevant_resources!B:B,MATCH(Z605,relevant_resources!A:A,0))</f>
        <v>1</v>
      </c>
    </row>
    <row r="606" spans="1:28" x14ac:dyDescent="0.75">
      <c r="A606">
        <v>605</v>
      </c>
      <c r="B606" t="s">
        <v>1736</v>
      </c>
      <c r="C606" t="s">
        <v>1737</v>
      </c>
      <c r="E606" t="s">
        <v>1128</v>
      </c>
      <c r="F606" t="s">
        <v>27</v>
      </c>
      <c r="G606" t="s">
        <v>711</v>
      </c>
      <c r="H606" t="s">
        <v>285</v>
      </c>
      <c r="I606" t="s">
        <v>614</v>
      </c>
      <c r="J606" t="s">
        <v>619</v>
      </c>
      <c r="K606" t="s">
        <v>32</v>
      </c>
      <c r="L606" s="2">
        <v>41914</v>
      </c>
      <c r="M606" s="2">
        <v>49248</v>
      </c>
      <c r="N606">
        <v>1</v>
      </c>
      <c r="O606">
        <v>1</v>
      </c>
      <c r="P606">
        <v>2.7</v>
      </c>
      <c r="Q606" s="1">
        <v>0.31</v>
      </c>
      <c r="R606" t="s">
        <v>33</v>
      </c>
      <c r="S606" t="s">
        <v>33</v>
      </c>
      <c r="T606" t="s">
        <v>33</v>
      </c>
      <c r="U606" t="s">
        <v>616</v>
      </c>
      <c r="V606" t="s">
        <v>286</v>
      </c>
      <c r="W606">
        <v>1</v>
      </c>
      <c r="X606" s="5" t="e">
        <f>INDEX(name_mapping!B:B,MATCH(C606,name_mapping!A:A,0))</f>
        <v>#N/A</v>
      </c>
      <c r="Y606" s="5" t="str">
        <f t="shared" si="28"/>
        <v>DG Solar Lessee, LLC (Snowline-Duncan Road South)</v>
      </c>
      <c r="Z606" s="5" t="str">
        <f t="shared" si="27"/>
        <v>CAISO_Solar</v>
      </c>
      <c r="AA606" s="5">
        <f t="shared" si="29"/>
        <v>2.7</v>
      </c>
      <c r="AB606" s="5">
        <f>INDEX(relevant_resources!B:B,MATCH(Z606,relevant_resources!A:A,0))</f>
        <v>1</v>
      </c>
    </row>
    <row r="607" spans="1:28" x14ac:dyDescent="0.75">
      <c r="A607">
        <v>606</v>
      </c>
      <c r="B607" t="s">
        <v>1738</v>
      </c>
      <c r="C607" t="s">
        <v>1739</v>
      </c>
      <c r="E607" t="s">
        <v>1128</v>
      </c>
      <c r="F607" t="s">
        <v>27</v>
      </c>
      <c r="G607" t="s">
        <v>711</v>
      </c>
      <c r="H607" t="s">
        <v>930</v>
      </c>
      <c r="I607" t="s">
        <v>614</v>
      </c>
      <c r="J607" t="s">
        <v>615</v>
      </c>
      <c r="K607" t="s">
        <v>32</v>
      </c>
      <c r="L607" s="2">
        <v>41958</v>
      </c>
      <c r="M607" s="2">
        <v>49035</v>
      </c>
      <c r="N607">
        <v>1</v>
      </c>
      <c r="O607">
        <v>1.5</v>
      </c>
      <c r="P607">
        <v>4</v>
      </c>
      <c r="Q607" s="1">
        <v>0.3</v>
      </c>
      <c r="R607" t="s">
        <v>33</v>
      </c>
      <c r="S607" t="s">
        <v>33</v>
      </c>
      <c r="T607" t="s">
        <v>33</v>
      </c>
      <c r="U607" t="s">
        <v>616</v>
      </c>
      <c r="V607" t="s">
        <v>286</v>
      </c>
      <c r="W607">
        <v>1</v>
      </c>
      <c r="X607" s="5" t="e">
        <f>INDEX(name_mapping!B:B,MATCH(C607,name_mapping!A:A,0))</f>
        <v>#N/A</v>
      </c>
      <c r="Y607" s="5" t="str">
        <f t="shared" si="28"/>
        <v>Victor Mesa Linda C2 LLC</v>
      </c>
      <c r="Z607" s="5" t="str">
        <f t="shared" si="27"/>
        <v>CAISO_Solar</v>
      </c>
      <c r="AA607" s="5">
        <f t="shared" si="29"/>
        <v>4</v>
      </c>
      <c r="AB607" s="5">
        <f>INDEX(relevant_resources!B:B,MATCH(Z607,relevant_resources!A:A,0))</f>
        <v>1</v>
      </c>
    </row>
    <row r="608" spans="1:28" x14ac:dyDescent="0.75">
      <c r="A608">
        <v>607</v>
      </c>
      <c r="B608" t="s">
        <v>1740</v>
      </c>
      <c r="C608" t="s">
        <v>1741</v>
      </c>
      <c r="E608" t="s">
        <v>1128</v>
      </c>
      <c r="F608" t="s">
        <v>27</v>
      </c>
      <c r="G608" t="s">
        <v>711</v>
      </c>
      <c r="H608" t="s">
        <v>930</v>
      </c>
      <c r="I608" t="s">
        <v>614</v>
      </c>
      <c r="J608" t="s">
        <v>615</v>
      </c>
      <c r="K608" t="s">
        <v>32</v>
      </c>
      <c r="L608" s="2">
        <v>41958</v>
      </c>
      <c r="M608" s="2">
        <v>49035</v>
      </c>
      <c r="N608">
        <v>1</v>
      </c>
      <c r="O608">
        <v>1.5</v>
      </c>
      <c r="P608">
        <v>4</v>
      </c>
      <c r="Q608" s="1">
        <v>0.3</v>
      </c>
      <c r="R608" t="s">
        <v>33</v>
      </c>
      <c r="S608" t="s">
        <v>33</v>
      </c>
      <c r="T608" t="s">
        <v>33</v>
      </c>
      <c r="U608" t="s">
        <v>616</v>
      </c>
      <c r="V608" t="s">
        <v>286</v>
      </c>
      <c r="W608">
        <v>1</v>
      </c>
      <c r="X608" s="5" t="e">
        <f>INDEX(name_mapping!B:B,MATCH(C608,name_mapping!A:A,0))</f>
        <v>#N/A</v>
      </c>
      <c r="Y608" s="5" t="str">
        <f t="shared" si="28"/>
        <v>Victor Mesa Linda D2 LLC</v>
      </c>
      <c r="Z608" s="5" t="str">
        <f t="shared" si="27"/>
        <v>CAISO_Solar</v>
      </c>
      <c r="AA608" s="5">
        <f t="shared" si="29"/>
        <v>4</v>
      </c>
      <c r="AB608" s="5">
        <f>INDEX(relevant_resources!B:B,MATCH(Z608,relevant_resources!A:A,0))</f>
        <v>1</v>
      </c>
    </row>
    <row r="609" spans="1:28" x14ac:dyDescent="0.75">
      <c r="A609">
        <v>608</v>
      </c>
      <c r="B609" t="s">
        <v>1742</v>
      </c>
      <c r="C609" t="s">
        <v>1743</v>
      </c>
      <c r="E609" t="s">
        <v>1128</v>
      </c>
      <c r="F609" t="s">
        <v>27</v>
      </c>
      <c r="G609" t="s">
        <v>711</v>
      </c>
      <c r="H609" t="s">
        <v>930</v>
      </c>
      <c r="I609" t="s">
        <v>614</v>
      </c>
      <c r="J609" t="s">
        <v>615</v>
      </c>
      <c r="K609" t="s">
        <v>32</v>
      </c>
      <c r="L609" s="2">
        <v>41958</v>
      </c>
      <c r="M609" s="2">
        <v>49035</v>
      </c>
      <c r="N609">
        <v>1</v>
      </c>
      <c r="O609">
        <v>1.5</v>
      </c>
      <c r="P609">
        <v>4</v>
      </c>
      <c r="Q609" s="1">
        <v>0.3</v>
      </c>
      <c r="R609" t="s">
        <v>33</v>
      </c>
      <c r="S609" t="s">
        <v>33</v>
      </c>
      <c r="T609" t="s">
        <v>33</v>
      </c>
      <c r="U609" t="s">
        <v>616</v>
      </c>
      <c r="V609" t="s">
        <v>286</v>
      </c>
      <c r="W609">
        <v>1</v>
      </c>
      <c r="X609" s="5" t="e">
        <f>INDEX(name_mapping!B:B,MATCH(C609,name_mapping!A:A,0))</f>
        <v>#N/A</v>
      </c>
      <c r="Y609" s="5" t="str">
        <f t="shared" si="28"/>
        <v>Victor Mesa Linda E2 LLC</v>
      </c>
      <c r="Z609" s="5" t="str">
        <f t="shared" si="27"/>
        <v>CAISO_Solar</v>
      </c>
      <c r="AA609" s="5">
        <f t="shared" si="29"/>
        <v>4</v>
      </c>
      <c r="AB609" s="5">
        <f>INDEX(relevant_resources!B:B,MATCH(Z609,relevant_resources!A:A,0))</f>
        <v>1</v>
      </c>
    </row>
    <row r="610" spans="1:28" x14ac:dyDescent="0.75">
      <c r="A610">
        <v>609</v>
      </c>
      <c r="B610" t="s">
        <v>1744</v>
      </c>
      <c r="C610" t="s">
        <v>1745</v>
      </c>
      <c r="E610" t="s">
        <v>1128</v>
      </c>
      <c r="F610" t="s">
        <v>27</v>
      </c>
      <c r="G610" t="s">
        <v>624</v>
      </c>
      <c r="H610" t="s">
        <v>78</v>
      </c>
      <c r="I610" t="s">
        <v>614</v>
      </c>
      <c r="J610" t="s">
        <v>615</v>
      </c>
      <c r="K610" t="s">
        <v>32</v>
      </c>
      <c r="L610" s="2">
        <v>41880</v>
      </c>
      <c r="M610" s="2">
        <v>49188</v>
      </c>
      <c r="N610">
        <v>1</v>
      </c>
      <c r="O610">
        <v>1.5</v>
      </c>
      <c r="P610">
        <v>3</v>
      </c>
      <c r="Q610" s="1">
        <v>0.23</v>
      </c>
      <c r="R610" t="s">
        <v>33</v>
      </c>
      <c r="S610" t="s">
        <v>33</v>
      </c>
      <c r="T610" t="s">
        <v>33</v>
      </c>
      <c r="U610" t="s">
        <v>616</v>
      </c>
      <c r="V610" t="s">
        <v>78</v>
      </c>
      <c r="W610">
        <v>1</v>
      </c>
      <c r="X610" s="5" t="e">
        <f>INDEX(name_mapping!B:B,MATCH(C610,name_mapping!A:A,0))</f>
        <v>#N/A</v>
      </c>
      <c r="Y610" s="5" t="str">
        <f t="shared" si="28"/>
        <v>Sequoia PV2, LLC (Hanford 1)</v>
      </c>
      <c r="Z610" s="5" t="str">
        <f t="shared" si="27"/>
        <v>CAISO_Solar</v>
      </c>
      <c r="AA610" s="5">
        <f t="shared" si="29"/>
        <v>3</v>
      </c>
      <c r="AB610" s="5">
        <f>INDEX(relevant_resources!B:B,MATCH(Z610,relevant_resources!A:A,0))</f>
        <v>1</v>
      </c>
    </row>
    <row r="611" spans="1:28" x14ac:dyDescent="0.75">
      <c r="A611">
        <v>610</v>
      </c>
      <c r="B611" t="s">
        <v>1746</v>
      </c>
      <c r="C611" t="s">
        <v>1747</v>
      </c>
      <c r="E611" t="s">
        <v>1128</v>
      </c>
      <c r="F611" t="s">
        <v>27</v>
      </c>
      <c r="G611" t="s">
        <v>624</v>
      </c>
      <c r="H611" t="s">
        <v>78</v>
      </c>
      <c r="I611" t="s">
        <v>614</v>
      </c>
      <c r="J611" t="s">
        <v>615</v>
      </c>
      <c r="K611" t="s">
        <v>32</v>
      </c>
      <c r="L611" s="2">
        <v>41880</v>
      </c>
      <c r="M611" s="2">
        <v>49188</v>
      </c>
      <c r="N611">
        <v>1</v>
      </c>
      <c r="O611">
        <v>1.5</v>
      </c>
      <c r="P611">
        <v>3</v>
      </c>
      <c r="Q611" s="1">
        <v>0.23</v>
      </c>
      <c r="R611" t="s">
        <v>33</v>
      </c>
      <c r="S611" t="s">
        <v>33</v>
      </c>
      <c r="T611" t="s">
        <v>33</v>
      </c>
      <c r="U611" t="s">
        <v>616</v>
      </c>
      <c r="V611" t="s">
        <v>78</v>
      </c>
      <c r="W611">
        <v>1</v>
      </c>
      <c r="X611" s="5" t="e">
        <f>INDEX(name_mapping!B:B,MATCH(C611,name_mapping!A:A,0))</f>
        <v>#N/A</v>
      </c>
      <c r="Y611" s="5" t="str">
        <f t="shared" si="28"/>
        <v>Sequoia PV2, LLC (Hanford 2)</v>
      </c>
      <c r="Z611" s="5" t="str">
        <f t="shared" si="27"/>
        <v>CAISO_Solar</v>
      </c>
      <c r="AA611" s="5">
        <f t="shared" si="29"/>
        <v>3</v>
      </c>
      <c r="AB611" s="5">
        <f>INDEX(relevant_resources!B:B,MATCH(Z611,relevant_resources!A:A,0))</f>
        <v>1</v>
      </c>
    </row>
    <row r="612" spans="1:28" x14ac:dyDescent="0.75">
      <c r="A612">
        <v>611</v>
      </c>
      <c r="B612" t="s">
        <v>1748</v>
      </c>
      <c r="C612" t="s">
        <v>1749</v>
      </c>
      <c r="E612" t="s">
        <v>1128</v>
      </c>
      <c r="F612" t="s">
        <v>27</v>
      </c>
      <c r="G612" t="s">
        <v>711</v>
      </c>
      <c r="H612" t="s">
        <v>1483</v>
      </c>
      <c r="I612" t="s">
        <v>614</v>
      </c>
      <c r="J612" t="s">
        <v>615</v>
      </c>
      <c r="K612" t="s">
        <v>620</v>
      </c>
      <c r="L612" s="2">
        <v>41980</v>
      </c>
      <c r="M612" s="2">
        <v>49284</v>
      </c>
      <c r="N612">
        <v>1</v>
      </c>
      <c r="O612">
        <v>1.5</v>
      </c>
      <c r="P612">
        <v>3.6</v>
      </c>
      <c r="Q612" s="1">
        <v>0.27</v>
      </c>
      <c r="R612" t="s">
        <v>33</v>
      </c>
      <c r="S612" t="s">
        <v>33</v>
      </c>
      <c r="T612" t="s">
        <v>33</v>
      </c>
      <c r="U612" t="s">
        <v>616</v>
      </c>
      <c r="V612" t="s">
        <v>1484</v>
      </c>
      <c r="W612">
        <v>0.84</v>
      </c>
      <c r="X612" s="5" t="e">
        <f>INDEX(name_mapping!B:B,MATCH(C612,name_mapping!A:A,0))</f>
        <v>#N/A</v>
      </c>
      <c r="Y612" s="5" t="str">
        <f t="shared" si="28"/>
        <v>Coronus Joshua Tree East 5 LLC</v>
      </c>
      <c r="Z612" s="5" t="str">
        <f t="shared" si="27"/>
        <v>CAISO_Solar</v>
      </c>
      <c r="AA612" s="5">
        <f t="shared" si="29"/>
        <v>3.6</v>
      </c>
      <c r="AB612" s="5">
        <f>INDEX(relevant_resources!B:B,MATCH(Z612,relevant_resources!A:A,0))</f>
        <v>1</v>
      </c>
    </row>
    <row r="613" spans="1:28" x14ac:dyDescent="0.75">
      <c r="A613">
        <v>612</v>
      </c>
      <c r="B613" t="s">
        <v>1750</v>
      </c>
      <c r="C613" t="s">
        <v>1751</v>
      </c>
      <c r="E613" t="s">
        <v>1128</v>
      </c>
      <c r="F613" t="s">
        <v>27</v>
      </c>
      <c r="G613" t="s">
        <v>845</v>
      </c>
      <c r="H613" t="s">
        <v>1167</v>
      </c>
      <c r="I613" t="s">
        <v>614</v>
      </c>
      <c r="J613" t="s">
        <v>619</v>
      </c>
      <c r="K613" t="s">
        <v>32</v>
      </c>
      <c r="L613" s="2">
        <v>41642</v>
      </c>
      <c r="M613" s="2">
        <v>48792</v>
      </c>
      <c r="N613">
        <v>1</v>
      </c>
      <c r="O613">
        <v>1</v>
      </c>
      <c r="P613">
        <v>2.6</v>
      </c>
      <c r="Q613" s="1">
        <v>0.28999999999999998</v>
      </c>
      <c r="R613" t="s">
        <v>33</v>
      </c>
      <c r="S613" t="s">
        <v>33</v>
      </c>
      <c r="T613" t="s">
        <v>33</v>
      </c>
      <c r="U613" t="s">
        <v>616</v>
      </c>
      <c r="V613" t="s">
        <v>847</v>
      </c>
      <c r="W613">
        <v>1</v>
      </c>
      <c r="X613" s="5" t="e">
        <f>INDEX(name_mapping!B:B,MATCH(C613,name_mapping!A:A,0))</f>
        <v>#N/A</v>
      </c>
      <c r="Y613" s="5" t="str">
        <f t="shared" si="28"/>
        <v>Desert Hot Springs 1</v>
      </c>
      <c r="Z613" s="5" t="str">
        <f t="shared" si="27"/>
        <v>CAISO_Solar</v>
      </c>
      <c r="AA613" s="5">
        <f t="shared" si="29"/>
        <v>2.6</v>
      </c>
      <c r="AB613" s="5">
        <f>INDEX(relevant_resources!B:B,MATCH(Z613,relevant_resources!A:A,0))</f>
        <v>1</v>
      </c>
    </row>
    <row r="614" spans="1:28" x14ac:dyDescent="0.75">
      <c r="A614">
        <v>613</v>
      </c>
      <c r="B614" t="s">
        <v>1752</v>
      </c>
      <c r="C614" t="s">
        <v>1753</v>
      </c>
      <c r="E614" t="s">
        <v>1128</v>
      </c>
      <c r="F614" t="s">
        <v>27</v>
      </c>
      <c r="G614" t="s">
        <v>845</v>
      </c>
      <c r="H614" t="s">
        <v>1167</v>
      </c>
      <c r="I614" t="s">
        <v>614</v>
      </c>
      <c r="J614" t="s">
        <v>619</v>
      </c>
      <c r="K614" t="s">
        <v>32</v>
      </c>
      <c r="L614" s="2">
        <v>41642</v>
      </c>
      <c r="M614" s="2">
        <v>48792</v>
      </c>
      <c r="N614">
        <v>1</v>
      </c>
      <c r="O614">
        <v>1.5</v>
      </c>
      <c r="P614">
        <v>3.7</v>
      </c>
      <c r="Q614" s="1">
        <v>0.28000000000000003</v>
      </c>
      <c r="R614" t="s">
        <v>33</v>
      </c>
      <c r="S614" t="s">
        <v>33</v>
      </c>
      <c r="T614" t="s">
        <v>33</v>
      </c>
      <c r="U614" t="s">
        <v>616</v>
      </c>
      <c r="V614" t="s">
        <v>847</v>
      </c>
      <c r="W614">
        <v>1</v>
      </c>
      <c r="X614" s="5" t="e">
        <f>INDEX(name_mapping!B:B,MATCH(C614,name_mapping!A:A,0))</f>
        <v>#N/A</v>
      </c>
      <c r="Y614" s="5" t="str">
        <f t="shared" si="28"/>
        <v>Desert Hot Springs 2</v>
      </c>
      <c r="Z614" s="5" t="str">
        <f t="shared" si="27"/>
        <v>CAISO_Solar</v>
      </c>
      <c r="AA614" s="5">
        <f t="shared" si="29"/>
        <v>3.7</v>
      </c>
      <c r="AB614" s="5">
        <f>INDEX(relevant_resources!B:B,MATCH(Z614,relevant_resources!A:A,0))</f>
        <v>1</v>
      </c>
    </row>
    <row r="615" spans="1:28" x14ac:dyDescent="0.75">
      <c r="A615">
        <v>614</v>
      </c>
      <c r="B615" t="s">
        <v>1754</v>
      </c>
      <c r="C615" t="s">
        <v>1755</v>
      </c>
      <c r="E615" t="s">
        <v>1128</v>
      </c>
      <c r="F615" t="s">
        <v>27</v>
      </c>
      <c r="G615" t="s">
        <v>624</v>
      </c>
      <c r="H615" t="s">
        <v>78</v>
      </c>
      <c r="I615" t="s">
        <v>614</v>
      </c>
      <c r="J615" t="s">
        <v>615</v>
      </c>
      <c r="K615" t="s">
        <v>620</v>
      </c>
      <c r="L615" s="2">
        <v>41988</v>
      </c>
      <c r="M615" s="2">
        <v>48976</v>
      </c>
      <c r="N615">
        <v>1</v>
      </c>
      <c r="O615">
        <v>1.5</v>
      </c>
      <c r="P615">
        <v>3.2</v>
      </c>
      <c r="Q615" s="1">
        <v>0.25</v>
      </c>
      <c r="R615" t="s">
        <v>33</v>
      </c>
      <c r="S615" t="s">
        <v>33</v>
      </c>
      <c r="T615" t="s">
        <v>33</v>
      </c>
      <c r="U615" t="s">
        <v>616</v>
      </c>
      <c r="V615" t="s">
        <v>78</v>
      </c>
      <c r="W615">
        <v>0.84</v>
      </c>
      <c r="X615" s="5" t="e">
        <f>INDEX(name_mapping!B:B,MATCH(C615,name_mapping!A:A,0))</f>
        <v>#N/A</v>
      </c>
      <c r="Y615" s="5" t="str">
        <f t="shared" si="28"/>
        <v>Gales A West</v>
      </c>
      <c r="Z615" s="5" t="str">
        <f t="shared" si="27"/>
        <v>CAISO_Solar</v>
      </c>
      <c r="AA615" s="5">
        <f t="shared" si="29"/>
        <v>3.2</v>
      </c>
      <c r="AB615" s="5">
        <f>INDEX(relevant_resources!B:B,MATCH(Z615,relevant_resources!A:A,0))</f>
        <v>1</v>
      </c>
    </row>
    <row r="616" spans="1:28" x14ac:dyDescent="0.75">
      <c r="A616">
        <v>615</v>
      </c>
      <c r="B616" t="s">
        <v>1756</v>
      </c>
      <c r="C616" t="s">
        <v>1757</v>
      </c>
      <c r="E616" t="s">
        <v>1128</v>
      </c>
      <c r="F616" t="s">
        <v>27</v>
      </c>
      <c r="G616" t="s">
        <v>624</v>
      </c>
      <c r="H616" t="s">
        <v>78</v>
      </c>
      <c r="I616" t="s">
        <v>614</v>
      </c>
      <c r="J616" t="s">
        <v>615</v>
      </c>
      <c r="K616" t="s">
        <v>620</v>
      </c>
      <c r="L616" s="2">
        <v>41988</v>
      </c>
      <c r="M616" s="2">
        <v>48976</v>
      </c>
      <c r="N616">
        <v>1</v>
      </c>
      <c r="O616">
        <v>1.5</v>
      </c>
      <c r="P616">
        <v>3.2</v>
      </c>
      <c r="Q616" s="1">
        <v>0.25</v>
      </c>
      <c r="R616" t="s">
        <v>33</v>
      </c>
      <c r="S616" t="s">
        <v>33</v>
      </c>
      <c r="T616" t="s">
        <v>33</v>
      </c>
      <c r="U616" t="s">
        <v>616</v>
      </c>
      <c r="V616" t="s">
        <v>78</v>
      </c>
      <c r="W616">
        <v>0.84</v>
      </c>
      <c r="X616" s="5" t="e">
        <f>INDEX(name_mapping!B:B,MATCH(C616,name_mapping!A:A,0))</f>
        <v>#N/A</v>
      </c>
      <c r="Y616" s="5" t="str">
        <f t="shared" si="28"/>
        <v>Gales B East</v>
      </c>
      <c r="Z616" s="5" t="str">
        <f t="shared" si="27"/>
        <v>CAISO_Solar</v>
      </c>
      <c r="AA616" s="5">
        <f t="shared" si="29"/>
        <v>3.2</v>
      </c>
      <c r="AB616" s="5">
        <f>INDEX(relevant_resources!B:B,MATCH(Z616,relevant_resources!A:A,0))</f>
        <v>1</v>
      </c>
    </row>
    <row r="617" spans="1:28" x14ac:dyDescent="0.75">
      <c r="A617">
        <v>616</v>
      </c>
      <c r="B617" t="s">
        <v>1758</v>
      </c>
      <c r="C617" t="s">
        <v>1759</v>
      </c>
      <c r="E617" t="s">
        <v>1128</v>
      </c>
      <c r="F617" t="s">
        <v>27</v>
      </c>
      <c r="G617" t="s">
        <v>711</v>
      </c>
      <c r="H617" t="s">
        <v>285</v>
      </c>
      <c r="I617" t="s">
        <v>614</v>
      </c>
      <c r="J617" t="s">
        <v>619</v>
      </c>
      <c r="K617" t="s">
        <v>32</v>
      </c>
      <c r="L617" s="2">
        <v>41969</v>
      </c>
      <c r="M617" s="2">
        <v>49278</v>
      </c>
      <c r="N617">
        <v>1</v>
      </c>
      <c r="O617">
        <v>1.5</v>
      </c>
      <c r="P617">
        <v>4.0999999999999996</v>
      </c>
      <c r="Q617" s="1">
        <v>0.32</v>
      </c>
      <c r="R617" t="s">
        <v>33</v>
      </c>
      <c r="S617" t="s">
        <v>33</v>
      </c>
      <c r="T617" t="s">
        <v>33</v>
      </c>
      <c r="U617" t="s">
        <v>616</v>
      </c>
      <c r="V617" t="s">
        <v>286</v>
      </c>
      <c r="W617">
        <v>1</v>
      </c>
      <c r="X617" s="5" t="e">
        <f>INDEX(name_mapping!B:B,MATCH(C617,name_mapping!A:A,0))</f>
        <v>#N/A</v>
      </c>
      <c r="Y617" s="5" t="str">
        <f t="shared" si="28"/>
        <v>DG Solar Lessee, LLC (Snowline-White Road North)</v>
      </c>
      <c r="Z617" s="5" t="str">
        <f t="shared" si="27"/>
        <v>CAISO_Solar</v>
      </c>
      <c r="AA617" s="5">
        <f t="shared" si="29"/>
        <v>4.0999999999999996</v>
      </c>
      <c r="AB617" s="5">
        <f>INDEX(relevant_resources!B:B,MATCH(Z617,relevant_resources!A:A,0))</f>
        <v>1</v>
      </c>
    </row>
    <row r="618" spans="1:28" x14ac:dyDescent="0.75">
      <c r="A618">
        <v>617</v>
      </c>
      <c r="B618" t="s">
        <v>1760</v>
      </c>
      <c r="C618" t="s">
        <v>1761</v>
      </c>
      <c r="E618" t="s">
        <v>1128</v>
      </c>
      <c r="F618" t="s">
        <v>27</v>
      </c>
      <c r="G618" t="s">
        <v>711</v>
      </c>
      <c r="H618" t="s">
        <v>285</v>
      </c>
      <c r="I618" t="s">
        <v>614</v>
      </c>
      <c r="J618" t="s">
        <v>619</v>
      </c>
      <c r="K618" t="s">
        <v>32</v>
      </c>
      <c r="L618" s="2">
        <v>41969</v>
      </c>
      <c r="M618" s="2">
        <v>49278</v>
      </c>
      <c r="N618">
        <v>1</v>
      </c>
      <c r="O618">
        <v>1.5</v>
      </c>
      <c r="P618">
        <v>4.0999999999999996</v>
      </c>
      <c r="Q618" s="1">
        <v>0.32</v>
      </c>
      <c r="R618" t="s">
        <v>33</v>
      </c>
      <c r="S618" t="s">
        <v>33</v>
      </c>
      <c r="T618" t="s">
        <v>33</v>
      </c>
      <c r="U618" t="s">
        <v>616</v>
      </c>
      <c r="V618" t="s">
        <v>286</v>
      </c>
      <c r="W618">
        <v>1</v>
      </c>
      <c r="X618" s="5" t="e">
        <f>INDEX(name_mapping!B:B,MATCH(C618,name_mapping!A:A,0))</f>
        <v>#N/A</v>
      </c>
      <c r="Y618" s="5" t="str">
        <f t="shared" si="28"/>
        <v>DG Solar Lessee, LLC (Snowline-White Road Central)</v>
      </c>
      <c r="Z618" s="5" t="str">
        <f t="shared" si="27"/>
        <v>CAISO_Solar</v>
      </c>
      <c r="AA618" s="5">
        <f t="shared" si="29"/>
        <v>4.0999999999999996</v>
      </c>
      <c r="AB618" s="5">
        <f>INDEX(relevant_resources!B:B,MATCH(Z618,relevant_resources!A:A,0))</f>
        <v>1</v>
      </c>
    </row>
    <row r="619" spans="1:28" x14ac:dyDescent="0.75">
      <c r="A619">
        <v>618</v>
      </c>
      <c r="B619" t="s">
        <v>1762</v>
      </c>
      <c r="C619" t="s">
        <v>1763</v>
      </c>
      <c r="E619" t="s">
        <v>1128</v>
      </c>
      <c r="F619" t="s">
        <v>27</v>
      </c>
      <c r="G619" t="s">
        <v>711</v>
      </c>
      <c r="H619" t="s">
        <v>930</v>
      </c>
      <c r="I619" t="s">
        <v>614</v>
      </c>
      <c r="J619" t="s">
        <v>619</v>
      </c>
      <c r="K619" t="s">
        <v>32</v>
      </c>
      <c r="L619" s="2">
        <v>41978</v>
      </c>
      <c r="M619" s="2">
        <v>49310</v>
      </c>
      <c r="N619">
        <v>1</v>
      </c>
      <c r="O619">
        <v>1.5</v>
      </c>
      <c r="P619">
        <v>4.5999999999999996</v>
      </c>
      <c r="Q619" s="1">
        <v>0.35</v>
      </c>
      <c r="R619" t="s">
        <v>33</v>
      </c>
      <c r="S619" t="s">
        <v>33</v>
      </c>
      <c r="T619" t="s">
        <v>33</v>
      </c>
      <c r="U619" t="s">
        <v>616</v>
      </c>
      <c r="V619" t="s">
        <v>286</v>
      </c>
      <c r="W619">
        <v>1</v>
      </c>
      <c r="X619" s="5" t="e">
        <f>INDEX(name_mapping!B:B,MATCH(C619,name_mapping!A:A,0))</f>
        <v>#N/A</v>
      </c>
      <c r="Y619" s="5" t="str">
        <f t="shared" si="28"/>
        <v>Mitchell Solar, LLC</v>
      </c>
      <c r="Z619" s="5" t="str">
        <f t="shared" si="27"/>
        <v>CAISO_Solar</v>
      </c>
      <c r="AA619" s="5">
        <f t="shared" si="29"/>
        <v>4.5999999999999996</v>
      </c>
      <c r="AB619" s="5">
        <f>INDEX(relevant_resources!B:B,MATCH(Z619,relevant_resources!A:A,0))</f>
        <v>1</v>
      </c>
    </row>
    <row r="620" spans="1:28" x14ac:dyDescent="0.75">
      <c r="A620">
        <v>619</v>
      </c>
      <c r="B620" t="s">
        <v>1764</v>
      </c>
      <c r="C620" t="s">
        <v>1765</v>
      </c>
      <c r="E620" t="s">
        <v>1128</v>
      </c>
      <c r="F620" t="s">
        <v>27</v>
      </c>
      <c r="G620" t="s">
        <v>711</v>
      </c>
      <c r="H620" t="s">
        <v>930</v>
      </c>
      <c r="I620" t="s">
        <v>614</v>
      </c>
      <c r="J620" t="s">
        <v>619</v>
      </c>
      <c r="K620" t="s">
        <v>32</v>
      </c>
      <c r="L620" s="2">
        <v>41978</v>
      </c>
      <c r="M620" s="2">
        <v>49310</v>
      </c>
      <c r="N620">
        <v>1</v>
      </c>
      <c r="O620">
        <v>1.5</v>
      </c>
      <c r="P620">
        <v>4.5999999999999996</v>
      </c>
      <c r="Q620" s="1">
        <v>0.35</v>
      </c>
      <c r="R620" t="s">
        <v>33</v>
      </c>
      <c r="S620" t="s">
        <v>33</v>
      </c>
      <c r="T620" t="s">
        <v>33</v>
      </c>
      <c r="U620" t="s">
        <v>616</v>
      </c>
      <c r="V620" t="s">
        <v>286</v>
      </c>
      <c r="W620">
        <v>1</v>
      </c>
      <c r="X620" s="5" t="e">
        <f>INDEX(name_mapping!B:B,MATCH(C620,name_mapping!A:A,0))</f>
        <v>#N/A</v>
      </c>
      <c r="Y620" s="5" t="str">
        <f t="shared" si="28"/>
        <v>Rudy Solar, LLC</v>
      </c>
      <c r="Z620" s="5" t="str">
        <f t="shared" si="27"/>
        <v>CAISO_Solar</v>
      </c>
      <c r="AA620" s="5">
        <f t="shared" si="29"/>
        <v>4.5999999999999996</v>
      </c>
      <c r="AB620" s="5">
        <f>INDEX(relevant_resources!B:B,MATCH(Z620,relevant_resources!A:A,0))</f>
        <v>1</v>
      </c>
    </row>
    <row r="621" spans="1:28" x14ac:dyDescent="0.75">
      <c r="A621">
        <v>620</v>
      </c>
      <c r="B621" t="s">
        <v>1766</v>
      </c>
      <c r="C621" t="s">
        <v>1767</v>
      </c>
      <c r="E621" t="s">
        <v>1128</v>
      </c>
      <c r="F621" t="s">
        <v>27</v>
      </c>
      <c r="G621" t="s">
        <v>711</v>
      </c>
      <c r="H621" t="s">
        <v>930</v>
      </c>
      <c r="I621" t="s">
        <v>614</v>
      </c>
      <c r="J621" t="s">
        <v>619</v>
      </c>
      <c r="K621" t="s">
        <v>32</v>
      </c>
      <c r="L621" s="2">
        <v>41978</v>
      </c>
      <c r="M621" s="2">
        <v>49310</v>
      </c>
      <c r="N621">
        <v>1</v>
      </c>
      <c r="O621">
        <v>1.5</v>
      </c>
      <c r="P621">
        <v>4.5999999999999996</v>
      </c>
      <c r="Q621" s="1">
        <v>0.35</v>
      </c>
      <c r="R621" t="s">
        <v>33</v>
      </c>
      <c r="S621" t="s">
        <v>33</v>
      </c>
      <c r="T621" t="s">
        <v>33</v>
      </c>
      <c r="U621" t="s">
        <v>616</v>
      </c>
      <c r="V621" t="s">
        <v>286</v>
      </c>
      <c r="W621">
        <v>1</v>
      </c>
      <c r="X621" s="5" t="e">
        <f>INDEX(name_mapping!B:B,MATCH(C621,name_mapping!A:A,0))</f>
        <v>#N/A</v>
      </c>
      <c r="Y621" s="5" t="str">
        <f t="shared" si="28"/>
        <v>Madelyn Solar, LLC</v>
      </c>
      <c r="Z621" s="5" t="str">
        <f t="shared" si="27"/>
        <v>CAISO_Solar</v>
      </c>
      <c r="AA621" s="5">
        <f t="shared" si="29"/>
        <v>4.5999999999999996</v>
      </c>
      <c r="AB621" s="5">
        <f>INDEX(relevant_resources!B:B,MATCH(Z621,relevant_resources!A:A,0))</f>
        <v>1</v>
      </c>
    </row>
    <row r="622" spans="1:28" x14ac:dyDescent="0.75">
      <c r="A622">
        <v>621</v>
      </c>
      <c r="B622" t="s">
        <v>1768</v>
      </c>
      <c r="C622" t="s">
        <v>1769</v>
      </c>
      <c r="E622" t="s">
        <v>1128</v>
      </c>
      <c r="F622" t="s">
        <v>27</v>
      </c>
      <c r="G622" t="s">
        <v>711</v>
      </c>
      <c r="H622" t="s">
        <v>285</v>
      </c>
      <c r="I622" t="s">
        <v>614</v>
      </c>
      <c r="J622" t="s">
        <v>619</v>
      </c>
      <c r="K622" t="s">
        <v>32</v>
      </c>
      <c r="L622" s="2">
        <v>41969</v>
      </c>
      <c r="M622" s="2">
        <v>49278</v>
      </c>
      <c r="N622">
        <v>1</v>
      </c>
      <c r="O622">
        <v>1.5</v>
      </c>
      <c r="P622">
        <v>4.0999999999999996</v>
      </c>
      <c r="Q622" s="1">
        <v>0.32</v>
      </c>
      <c r="R622" t="s">
        <v>33</v>
      </c>
      <c r="S622" t="s">
        <v>33</v>
      </c>
      <c r="T622" t="s">
        <v>33</v>
      </c>
      <c r="U622" t="s">
        <v>616</v>
      </c>
      <c r="V622" t="s">
        <v>286</v>
      </c>
      <c r="W622">
        <v>1</v>
      </c>
      <c r="X622" s="5" t="e">
        <f>INDEX(name_mapping!B:B,MATCH(C622,name_mapping!A:A,0))</f>
        <v>#N/A</v>
      </c>
      <c r="Y622" s="5" t="str">
        <f t="shared" si="28"/>
        <v>DG Solar Lessee, LLC (Snowline-White Road South)</v>
      </c>
      <c r="Z622" s="5" t="str">
        <f t="shared" si="27"/>
        <v>CAISO_Solar</v>
      </c>
      <c r="AA622" s="5">
        <f t="shared" si="29"/>
        <v>4.0999999999999996</v>
      </c>
      <c r="AB622" s="5">
        <f>INDEX(relevant_resources!B:B,MATCH(Z622,relevant_resources!A:A,0))</f>
        <v>1</v>
      </c>
    </row>
    <row r="623" spans="1:28" x14ac:dyDescent="0.75">
      <c r="A623">
        <v>622</v>
      </c>
      <c r="B623" t="s">
        <v>1770</v>
      </c>
      <c r="C623" t="s">
        <v>1771</v>
      </c>
      <c r="E623" t="s">
        <v>1128</v>
      </c>
      <c r="F623" t="s">
        <v>27</v>
      </c>
      <c r="G623" t="s">
        <v>711</v>
      </c>
      <c r="H623" t="s">
        <v>930</v>
      </c>
      <c r="I623" t="s">
        <v>614</v>
      </c>
      <c r="J623" t="s">
        <v>615</v>
      </c>
      <c r="K623" t="s">
        <v>32</v>
      </c>
      <c r="L623" s="2">
        <v>42026</v>
      </c>
      <c r="M623" s="2">
        <v>49340</v>
      </c>
      <c r="N623">
        <v>1</v>
      </c>
      <c r="O623">
        <v>1.5</v>
      </c>
      <c r="P623">
        <v>3.6</v>
      </c>
      <c r="Q623" s="1">
        <v>0.27</v>
      </c>
      <c r="R623" t="s">
        <v>33</v>
      </c>
      <c r="S623" t="s">
        <v>33</v>
      </c>
      <c r="T623" t="s">
        <v>33</v>
      </c>
      <c r="U623" t="s">
        <v>616</v>
      </c>
      <c r="V623" t="s">
        <v>286</v>
      </c>
      <c r="W623">
        <v>1</v>
      </c>
      <c r="X623" s="5" t="e">
        <f>INDEX(name_mapping!B:B,MATCH(C623,name_mapping!A:A,0))</f>
        <v>#N/A</v>
      </c>
      <c r="Y623" s="5" t="str">
        <f t="shared" si="28"/>
        <v>Adelanto West 1</v>
      </c>
      <c r="Z623" s="5" t="str">
        <f t="shared" si="27"/>
        <v>CAISO_Solar</v>
      </c>
      <c r="AA623" s="5">
        <f t="shared" si="29"/>
        <v>3.6</v>
      </c>
      <c r="AB623" s="5">
        <f>INDEX(relevant_resources!B:B,MATCH(Z623,relevant_resources!A:A,0))</f>
        <v>1</v>
      </c>
    </row>
    <row r="624" spans="1:28" x14ac:dyDescent="0.75">
      <c r="A624">
        <v>623</v>
      </c>
      <c r="B624" t="s">
        <v>1772</v>
      </c>
      <c r="C624" t="s">
        <v>1773</v>
      </c>
      <c r="E624" t="s">
        <v>1128</v>
      </c>
      <c r="F624" t="s">
        <v>27</v>
      </c>
      <c r="G624" t="s">
        <v>711</v>
      </c>
      <c r="H624" t="s">
        <v>930</v>
      </c>
      <c r="I624" t="s">
        <v>614</v>
      </c>
      <c r="J624" t="s">
        <v>615</v>
      </c>
      <c r="K624" t="s">
        <v>32</v>
      </c>
      <c r="L624" s="2">
        <v>42026</v>
      </c>
      <c r="M624" s="2">
        <v>49340</v>
      </c>
      <c r="N624">
        <v>1</v>
      </c>
      <c r="O624">
        <v>1.5</v>
      </c>
      <c r="P624">
        <v>3.6</v>
      </c>
      <c r="Q624" s="1">
        <v>0.27</v>
      </c>
      <c r="R624" t="s">
        <v>33</v>
      </c>
      <c r="S624" t="s">
        <v>33</v>
      </c>
      <c r="T624" t="s">
        <v>33</v>
      </c>
      <c r="U624" t="s">
        <v>616</v>
      </c>
      <c r="V624" t="s">
        <v>286</v>
      </c>
      <c r="W624">
        <v>1</v>
      </c>
      <c r="X624" s="5" t="e">
        <f>INDEX(name_mapping!B:B,MATCH(C624,name_mapping!A:A,0))</f>
        <v>#N/A</v>
      </c>
      <c r="Y624" s="5" t="str">
        <f t="shared" si="28"/>
        <v>Adelanto West 2</v>
      </c>
      <c r="Z624" s="5" t="str">
        <f t="shared" si="27"/>
        <v>CAISO_Solar</v>
      </c>
      <c r="AA624" s="5">
        <f t="shared" si="29"/>
        <v>3.6</v>
      </c>
      <c r="AB624" s="5">
        <f>INDEX(relevant_resources!B:B,MATCH(Z624,relevant_resources!A:A,0))</f>
        <v>1</v>
      </c>
    </row>
    <row r="625" spans="1:28" x14ac:dyDescent="0.75">
      <c r="A625">
        <v>624</v>
      </c>
      <c r="B625" t="s">
        <v>1774</v>
      </c>
      <c r="C625" t="s">
        <v>1775</v>
      </c>
      <c r="E625" t="s">
        <v>1128</v>
      </c>
      <c r="F625" t="s">
        <v>27</v>
      </c>
      <c r="G625" t="s">
        <v>845</v>
      </c>
      <c r="H625" t="s">
        <v>846</v>
      </c>
      <c r="I625" t="s">
        <v>614</v>
      </c>
      <c r="J625" t="s">
        <v>615</v>
      </c>
      <c r="K625" t="s">
        <v>620</v>
      </c>
      <c r="L625" s="2">
        <v>42107</v>
      </c>
      <c r="M625" s="2">
        <v>48891</v>
      </c>
      <c r="N625">
        <v>1</v>
      </c>
      <c r="O625">
        <v>1.5</v>
      </c>
      <c r="P625">
        <v>3.4</v>
      </c>
      <c r="Q625" s="1">
        <v>0.26</v>
      </c>
      <c r="R625" t="s">
        <v>33</v>
      </c>
      <c r="S625" t="s">
        <v>33</v>
      </c>
      <c r="T625" t="s">
        <v>33</v>
      </c>
      <c r="U625" t="s">
        <v>616</v>
      </c>
      <c r="V625" t="s">
        <v>847</v>
      </c>
      <c r="W625">
        <v>0.84</v>
      </c>
      <c r="X625" s="5" t="e">
        <f>INDEX(name_mapping!B:B,MATCH(C625,name_mapping!A:A,0))</f>
        <v>#N/A</v>
      </c>
      <c r="Y625" s="5" t="str">
        <f t="shared" si="28"/>
        <v>Venable #1 North</v>
      </c>
      <c r="Z625" s="5" t="str">
        <f t="shared" si="27"/>
        <v>CAISO_Solar</v>
      </c>
      <c r="AA625" s="5">
        <f t="shared" si="29"/>
        <v>3.4</v>
      </c>
      <c r="AB625" s="5">
        <f>INDEX(relevant_resources!B:B,MATCH(Z625,relevant_resources!A:A,0))</f>
        <v>1</v>
      </c>
    </row>
    <row r="626" spans="1:28" x14ac:dyDescent="0.75">
      <c r="A626">
        <v>625</v>
      </c>
      <c r="B626" t="s">
        <v>1776</v>
      </c>
      <c r="C626" t="s">
        <v>1777</v>
      </c>
      <c r="E626" t="s">
        <v>1128</v>
      </c>
      <c r="F626" t="s">
        <v>27</v>
      </c>
      <c r="G626" t="s">
        <v>845</v>
      </c>
      <c r="H626" t="s">
        <v>846</v>
      </c>
      <c r="I626" t="s">
        <v>614</v>
      </c>
      <c r="J626" t="s">
        <v>615</v>
      </c>
      <c r="K626" t="s">
        <v>620</v>
      </c>
      <c r="L626" s="2">
        <v>42108</v>
      </c>
      <c r="M626" s="2">
        <v>48891</v>
      </c>
      <c r="N626">
        <v>1</v>
      </c>
      <c r="O626">
        <v>1.5</v>
      </c>
      <c r="P626">
        <v>3.4</v>
      </c>
      <c r="Q626" s="1">
        <v>0.26</v>
      </c>
      <c r="R626" t="s">
        <v>33</v>
      </c>
      <c r="S626" t="s">
        <v>33</v>
      </c>
      <c r="T626" t="s">
        <v>33</v>
      </c>
      <c r="U626" t="s">
        <v>616</v>
      </c>
      <c r="V626" t="s">
        <v>847</v>
      </c>
      <c r="W626">
        <v>0.84</v>
      </c>
      <c r="X626" s="5" t="e">
        <f>INDEX(name_mapping!B:B,MATCH(C626,name_mapping!A:A,0))</f>
        <v>#N/A</v>
      </c>
      <c r="Y626" s="5" t="str">
        <f t="shared" si="28"/>
        <v>Venable #2 South</v>
      </c>
      <c r="Z626" s="5" t="str">
        <f t="shared" si="27"/>
        <v>CAISO_Solar</v>
      </c>
      <c r="AA626" s="5">
        <f t="shared" si="29"/>
        <v>3.4</v>
      </c>
      <c r="AB626" s="5">
        <f>INDEX(relevant_resources!B:B,MATCH(Z626,relevant_resources!A:A,0))</f>
        <v>1</v>
      </c>
    </row>
    <row r="627" spans="1:28" x14ac:dyDescent="0.75">
      <c r="A627">
        <v>626</v>
      </c>
      <c r="B627" t="s">
        <v>1778</v>
      </c>
      <c r="C627" t="s">
        <v>1779</v>
      </c>
      <c r="E627" t="s">
        <v>1128</v>
      </c>
      <c r="F627" t="s">
        <v>27</v>
      </c>
      <c r="G627" t="s">
        <v>88</v>
      </c>
      <c r="H627" t="s">
        <v>89</v>
      </c>
      <c r="I627" t="s">
        <v>614</v>
      </c>
      <c r="J627" t="s">
        <v>619</v>
      </c>
      <c r="K627" t="s">
        <v>32</v>
      </c>
      <c r="L627" s="2">
        <v>41985</v>
      </c>
      <c r="M627" s="2">
        <v>49417</v>
      </c>
      <c r="N627">
        <v>1</v>
      </c>
      <c r="O627">
        <v>1.5</v>
      </c>
      <c r="P627">
        <v>4.7</v>
      </c>
      <c r="Q627" s="1">
        <v>0.36</v>
      </c>
      <c r="R627" t="s">
        <v>33</v>
      </c>
      <c r="S627" t="s">
        <v>33</v>
      </c>
      <c r="T627" t="s">
        <v>33</v>
      </c>
      <c r="U627" t="s">
        <v>616</v>
      </c>
      <c r="V627" t="s">
        <v>89</v>
      </c>
      <c r="W627">
        <v>1</v>
      </c>
      <c r="X627" s="5" t="e">
        <f>INDEX(name_mapping!B:B,MATCH(C627,name_mapping!A:A,0))</f>
        <v>#N/A</v>
      </c>
      <c r="Y627" s="5" t="str">
        <f t="shared" si="28"/>
        <v>Lancaster Solar 1</v>
      </c>
      <c r="Z627" s="5" t="str">
        <f t="shared" si="27"/>
        <v>CAISO_Solar</v>
      </c>
      <c r="AA627" s="5">
        <f t="shared" si="29"/>
        <v>4.7</v>
      </c>
      <c r="AB627" s="5">
        <f>INDEX(relevant_resources!B:B,MATCH(Z627,relevant_resources!A:A,0))</f>
        <v>1</v>
      </c>
    </row>
    <row r="628" spans="1:28" x14ac:dyDescent="0.75">
      <c r="A628">
        <v>627</v>
      </c>
      <c r="B628" t="s">
        <v>1780</v>
      </c>
      <c r="C628" t="s">
        <v>1781</v>
      </c>
      <c r="E628" t="s">
        <v>1128</v>
      </c>
      <c r="F628" t="s">
        <v>27</v>
      </c>
      <c r="G628" t="s">
        <v>88</v>
      </c>
      <c r="H628" t="s">
        <v>89</v>
      </c>
      <c r="I628" t="s">
        <v>614</v>
      </c>
      <c r="J628" t="s">
        <v>619</v>
      </c>
      <c r="K628" t="s">
        <v>32</v>
      </c>
      <c r="L628" s="2">
        <v>41985</v>
      </c>
      <c r="M628" s="2">
        <v>49417</v>
      </c>
      <c r="N628">
        <v>1</v>
      </c>
      <c r="O628">
        <v>1.5</v>
      </c>
      <c r="P628">
        <v>4.7</v>
      </c>
      <c r="Q628" s="1">
        <v>0.36</v>
      </c>
      <c r="R628" t="s">
        <v>33</v>
      </c>
      <c r="S628" t="s">
        <v>33</v>
      </c>
      <c r="T628" t="s">
        <v>33</v>
      </c>
      <c r="U628" t="s">
        <v>616</v>
      </c>
      <c r="V628" t="s">
        <v>89</v>
      </c>
      <c r="W628">
        <v>1</v>
      </c>
      <c r="X628" s="5" t="e">
        <f>INDEX(name_mapping!B:B,MATCH(C628,name_mapping!A:A,0))</f>
        <v>#N/A</v>
      </c>
      <c r="Y628" s="5" t="str">
        <f t="shared" si="28"/>
        <v>Lancaster Solar 2</v>
      </c>
      <c r="Z628" s="5" t="str">
        <f t="shared" si="27"/>
        <v>CAISO_Solar</v>
      </c>
      <c r="AA628" s="5">
        <f t="shared" si="29"/>
        <v>4.7</v>
      </c>
      <c r="AB628" s="5">
        <f>INDEX(relevant_resources!B:B,MATCH(Z628,relevant_resources!A:A,0))</f>
        <v>1</v>
      </c>
    </row>
    <row r="629" spans="1:28" x14ac:dyDescent="0.75">
      <c r="A629">
        <v>628</v>
      </c>
      <c r="B629" t="s">
        <v>1782</v>
      </c>
      <c r="C629" t="s">
        <v>1783</v>
      </c>
      <c r="D629" t="s">
        <v>1784</v>
      </c>
      <c r="E629" t="s">
        <v>1128</v>
      </c>
      <c r="F629" t="s">
        <v>27</v>
      </c>
      <c r="G629" t="s">
        <v>88</v>
      </c>
      <c r="H629" t="s">
        <v>89</v>
      </c>
      <c r="I629" t="s">
        <v>614</v>
      </c>
      <c r="J629" t="s">
        <v>619</v>
      </c>
      <c r="K629" t="s">
        <v>32</v>
      </c>
      <c r="L629" s="2">
        <v>42277</v>
      </c>
      <c r="M629" s="2">
        <v>49583</v>
      </c>
      <c r="N629">
        <v>1</v>
      </c>
      <c r="O629">
        <v>1.5</v>
      </c>
      <c r="P629">
        <v>4.7</v>
      </c>
      <c r="Q629" s="1">
        <v>0.36</v>
      </c>
      <c r="R629" t="s">
        <v>33</v>
      </c>
      <c r="S629" t="s">
        <v>33</v>
      </c>
      <c r="T629" t="s">
        <v>33</v>
      </c>
      <c r="U629" t="s">
        <v>616</v>
      </c>
      <c r="V629" t="s">
        <v>89</v>
      </c>
      <c r="W629">
        <v>1</v>
      </c>
      <c r="X629" s="5" t="e">
        <f>INDEX(name_mapping!B:B,MATCH(C629,name_mapping!A:A,0))</f>
        <v>#N/A</v>
      </c>
      <c r="Y629" s="5" t="str">
        <f t="shared" si="28"/>
        <v>OASIS_6_SOLAR1</v>
      </c>
      <c r="Z629" s="5" t="str">
        <f t="shared" si="27"/>
        <v>CAISO_Solar</v>
      </c>
      <c r="AA629" s="5">
        <f t="shared" si="29"/>
        <v>4.7</v>
      </c>
      <c r="AB629" s="5">
        <f>INDEX(relevant_resources!B:B,MATCH(Z629,relevant_resources!A:A,0))</f>
        <v>1</v>
      </c>
    </row>
    <row r="630" spans="1:28" x14ac:dyDescent="0.75">
      <c r="A630">
        <v>629</v>
      </c>
      <c r="B630" t="s">
        <v>1785</v>
      </c>
      <c r="C630" t="s">
        <v>1786</v>
      </c>
      <c r="E630" t="s">
        <v>1128</v>
      </c>
      <c r="F630" t="s">
        <v>27</v>
      </c>
      <c r="G630" t="s">
        <v>711</v>
      </c>
      <c r="H630" t="s">
        <v>285</v>
      </c>
      <c r="I630" t="s">
        <v>614</v>
      </c>
      <c r="J630" t="s">
        <v>615</v>
      </c>
      <c r="K630" t="s">
        <v>620</v>
      </c>
      <c r="L630" s="2">
        <v>42544</v>
      </c>
      <c r="M630" s="2">
        <v>49848</v>
      </c>
      <c r="N630">
        <v>1</v>
      </c>
      <c r="O630">
        <v>3</v>
      </c>
      <c r="P630">
        <v>6</v>
      </c>
      <c r="Q630" s="1">
        <v>0.23</v>
      </c>
      <c r="R630" t="s">
        <v>33</v>
      </c>
      <c r="S630" t="s">
        <v>33</v>
      </c>
      <c r="T630" t="s">
        <v>33</v>
      </c>
      <c r="U630" t="s">
        <v>616</v>
      </c>
      <c r="V630" t="s">
        <v>286</v>
      </c>
      <c r="W630">
        <v>0.84</v>
      </c>
      <c r="X630" s="5" t="e">
        <f>INDEX(name_mapping!B:B,MATCH(C630,name_mapping!A:A,0))</f>
        <v>#N/A</v>
      </c>
      <c r="Y630" s="5" t="str">
        <f t="shared" si="28"/>
        <v>PVNavitator, LLC</v>
      </c>
      <c r="Z630" s="5" t="str">
        <f t="shared" si="27"/>
        <v>CAISO_Solar</v>
      </c>
      <c r="AA630" s="5">
        <f t="shared" si="29"/>
        <v>6</v>
      </c>
      <c r="AB630" s="5">
        <f>INDEX(relevant_resources!B:B,MATCH(Z630,relevant_resources!A:A,0))</f>
        <v>1</v>
      </c>
    </row>
    <row r="631" spans="1:28" x14ac:dyDescent="0.75">
      <c r="A631">
        <v>630</v>
      </c>
      <c r="B631" t="s">
        <v>1787</v>
      </c>
      <c r="C631" t="s">
        <v>1788</v>
      </c>
      <c r="D631" t="s">
        <v>1789</v>
      </c>
      <c r="E631" t="s">
        <v>1128</v>
      </c>
      <c r="F631" t="s">
        <v>27</v>
      </c>
      <c r="G631" t="s">
        <v>88</v>
      </c>
      <c r="H631" t="s">
        <v>89</v>
      </c>
      <c r="I631" t="s">
        <v>614</v>
      </c>
      <c r="J631" t="s">
        <v>619</v>
      </c>
      <c r="K631" t="s">
        <v>32</v>
      </c>
      <c r="L631" s="2">
        <v>42216</v>
      </c>
      <c r="M631" s="2">
        <v>49520</v>
      </c>
      <c r="N631">
        <v>1</v>
      </c>
      <c r="O631">
        <v>10</v>
      </c>
      <c r="P631">
        <v>27</v>
      </c>
      <c r="Q631" s="1">
        <v>0.31</v>
      </c>
      <c r="R631" t="s">
        <v>33</v>
      </c>
      <c r="S631" t="s">
        <v>33</v>
      </c>
      <c r="T631" t="s">
        <v>33</v>
      </c>
      <c r="U631" t="s">
        <v>616</v>
      </c>
      <c r="V631" t="s">
        <v>89</v>
      </c>
      <c r="W631">
        <v>1</v>
      </c>
      <c r="X631" s="5" t="e">
        <f>INDEX(name_mapping!B:B,MATCH(C631,name_mapping!A:A,0))</f>
        <v>#N/A</v>
      </c>
      <c r="Y631" s="5" t="str">
        <f t="shared" si="28"/>
        <v>PMDLET_6_SOLAR1</v>
      </c>
      <c r="Z631" s="5" t="str">
        <f t="shared" si="27"/>
        <v>CAISO_Solar</v>
      </c>
      <c r="AA631" s="5">
        <f t="shared" si="29"/>
        <v>27</v>
      </c>
      <c r="AB631" s="5">
        <f>INDEX(relevant_resources!B:B,MATCH(Z631,relevant_resources!A:A,0))</f>
        <v>1</v>
      </c>
    </row>
    <row r="632" spans="1:28" x14ac:dyDescent="0.75">
      <c r="A632">
        <v>631</v>
      </c>
      <c r="B632" t="s">
        <v>1790</v>
      </c>
      <c r="C632" t="s">
        <v>1791</v>
      </c>
      <c r="D632" t="s">
        <v>1792</v>
      </c>
      <c r="E632" t="s">
        <v>1128</v>
      </c>
      <c r="F632" t="s">
        <v>27</v>
      </c>
      <c r="G632" t="s">
        <v>88</v>
      </c>
      <c r="H632" t="s">
        <v>89</v>
      </c>
      <c r="I632" t="s">
        <v>614</v>
      </c>
      <c r="J632" t="s">
        <v>615</v>
      </c>
      <c r="K632" t="s">
        <v>32</v>
      </c>
      <c r="L632" s="2">
        <v>42761</v>
      </c>
      <c r="M632" s="2">
        <v>50072</v>
      </c>
      <c r="N632">
        <v>1</v>
      </c>
      <c r="O632">
        <v>3</v>
      </c>
      <c r="P632">
        <v>9</v>
      </c>
      <c r="Q632" s="1">
        <v>0.34</v>
      </c>
      <c r="R632" t="s">
        <v>33</v>
      </c>
      <c r="S632" t="s">
        <v>33</v>
      </c>
      <c r="T632" t="s">
        <v>33</v>
      </c>
      <c r="U632" t="s">
        <v>616</v>
      </c>
      <c r="V632" t="s">
        <v>89</v>
      </c>
      <c r="W632">
        <v>1</v>
      </c>
      <c r="X632" s="5" t="e">
        <f>INDEX(name_mapping!B:B,MATCH(C632,name_mapping!A:A,0))</f>
        <v>#N/A</v>
      </c>
      <c r="Y632" s="5" t="str">
        <f t="shared" si="28"/>
        <v>ROSMND_6_SOLAR</v>
      </c>
      <c r="Z632" s="5" t="str">
        <f t="shared" si="27"/>
        <v>CAISO_Solar</v>
      </c>
      <c r="AA632" s="5">
        <f t="shared" si="29"/>
        <v>9</v>
      </c>
      <c r="AB632" s="5">
        <f>INDEX(relevant_resources!B:B,MATCH(Z632,relevant_resources!A:A,0))</f>
        <v>1</v>
      </c>
    </row>
    <row r="633" spans="1:28" x14ac:dyDescent="0.75">
      <c r="A633">
        <v>632</v>
      </c>
      <c r="B633" t="s">
        <v>1793</v>
      </c>
      <c r="C633" t="s">
        <v>1794</v>
      </c>
      <c r="D633" t="s">
        <v>1795</v>
      </c>
      <c r="E633" t="s">
        <v>1128</v>
      </c>
      <c r="F633" t="s">
        <v>27</v>
      </c>
      <c r="G633" t="s">
        <v>77</v>
      </c>
      <c r="H633" t="s">
        <v>89</v>
      </c>
      <c r="I633" t="s">
        <v>614</v>
      </c>
      <c r="J633" t="s">
        <v>619</v>
      </c>
      <c r="K633" t="s">
        <v>32</v>
      </c>
      <c r="L633" s="2">
        <v>42033</v>
      </c>
      <c r="M633" s="2">
        <v>49369</v>
      </c>
      <c r="N633">
        <v>1</v>
      </c>
      <c r="O633">
        <v>20</v>
      </c>
      <c r="P633">
        <v>54.4</v>
      </c>
      <c r="Q633" s="1">
        <v>0.31</v>
      </c>
      <c r="R633" t="s">
        <v>33</v>
      </c>
      <c r="S633" t="s">
        <v>33</v>
      </c>
      <c r="T633" t="s">
        <v>33</v>
      </c>
      <c r="U633" t="s">
        <v>616</v>
      </c>
      <c r="V633" t="s">
        <v>89</v>
      </c>
      <c r="W633">
        <v>1</v>
      </c>
      <c r="X633" s="5" t="e">
        <f>INDEX(name_mapping!B:B,MATCH(C633,name_mapping!A:A,0))</f>
        <v>#N/A</v>
      </c>
      <c r="Y633" s="5" t="str">
        <f t="shared" si="28"/>
        <v>PMPJCK_1_SOLAR1</v>
      </c>
      <c r="Z633" s="5" t="str">
        <f t="shared" si="27"/>
        <v>CAISO_Solar</v>
      </c>
      <c r="AA633" s="5">
        <f t="shared" si="29"/>
        <v>54.4</v>
      </c>
      <c r="AB633" s="5">
        <f>INDEX(relevant_resources!B:B,MATCH(Z633,relevant_resources!A:A,0))</f>
        <v>1</v>
      </c>
    </row>
    <row r="634" spans="1:28" x14ac:dyDescent="0.75">
      <c r="A634">
        <v>633</v>
      </c>
      <c r="B634" t="s">
        <v>1796</v>
      </c>
      <c r="C634" t="s">
        <v>1797</v>
      </c>
      <c r="D634" t="s">
        <v>1798</v>
      </c>
      <c r="E634" t="s">
        <v>1128</v>
      </c>
      <c r="F634" t="s">
        <v>27</v>
      </c>
      <c r="G634" t="s">
        <v>77</v>
      </c>
      <c r="H634" t="s">
        <v>89</v>
      </c>
      <c r="I634" t="s">
        <v>614</v>
      </c>
      <c r="J634" t="s">
        <v>619</v>
      </c>
      <c r="K634" t="s">
        <v>32</v>
      </c>
      <c r="L634" s="2">
        <v>42207</v>
      </c>
      <c r="M634" s="2">
        <v>49521</v>
      </c>
      <c r="N634">
        <v>1</v>
      </c>
      <c r="O634">
        <v>18</v>
      </c>
      <c r="P634">
        <v>55.7</v>
      </c>
      <c r="Q634" s="1">
        <v>0.35</v>
      </c>
      <c r="R634" t="s">
        <v>33</v>
      </c>
      <c r="S634" t="s">
        <v>33</v>
      </c>
      <c r="T634" t="s">
        <v>33</v>
      </c>
      <c r="U634" t="s">
        <v>616</v>
      </c>
      <c r="V634" t="s">
        <v>89</v>
      </c>
      <c r="W634">
        <v>1</v>
      </c>
      <c r="X634" s="5" t="e">
        <f>INDEX(name_mapping!B:B,MATCH(C634,name_mapping!A:A,0))</f>
        <v>#N/A</v>
      </c>
      <c r="Y634" s="5" t="str">
        <f t="shared" si="28"/>
        <v>CATLNA_2_SOLAR2</v>
      </c>
      <c r="Z634" s="5" t="str">
        <f t="shared" si="27"/>
        <v>CAISO_Solar</v>
      </c>
      <c r="AA634" s="5">
        <f t="shared" si="29"/>
        <v>55.7</v>
      </c>
      <c r="AB634" s="5">
        <f>INDEX(relevant_resources!B:B,MATCH(Z634,relevant_resources!A:A,0))</f>
        <v>1</v>
      </c>
    </row>
    <row r="635" spans="1:28" x14ac:dyDescent="0.75">
      <c r="A635">
        <v>634</v>
      </c>
      <c r="B635" t="s">
        <v>1799</v>
      </c>
      <c r="C635" t="s">
        <v>1800</v>
      </c>
      <c r="D635" t="s">
        <v>1801</v>
      </c>
      <c r="E635" t="s">
        <v>1128</v>
      </c>
      <c r="F635" t="s">
        <v>27</v>
      </c>
      <c r="G635" t="s">
        <v>128</v>
      </c>
      <c r="H635" t="s">
        <v>78</v>
      </c>
      <c r="I635" t="s">
        <v>614</v>
      </c>
      <c r="J635" t="s">
        <v>615</v>
      </c>
      <c r="K635" t="s">
        <v>32</v>
      </c>
      <c r="L635" s="2">
        <v>42349</v>
      </c>
      <c r="M635" s="2">
        <v>49675</v>
      </c>
      <c r="N635">
        <v>1</v>
      </c>
      <c r="O635">
        <v>5</v>
      </c>
      <c r="P635">
        <v>11</v>
      </c>
      <c r="Q635" s="1">
        <v>0.25</v>
      </c>
      <c r="R635" t="s">
        <v>33</v>
      </c>
      <c r="S635" t="s">
        <v>33</v>
      </c>
      <c r="T635" t="s">
        <v>33</v>
      </c>
      <c r="U635" t="s">
        <v>616</v>
      </c>
      <c r="V635" t="s">
        <v>78</v>
      </c>
      <c r="W635">
        <v>1</v>
      </c>
      <c r="X635" s="5" t="e">
        <f>INDEX(name_mapping!B:B,MATCH(C635,name_mapping!A:A,0))</f>
        <v>#N/A</v>
      </c>
      <c r="Y635" s="5" t="str">
        <f t="shared" si="28"/>
        <v>MNDOTA_1_SOLAR2</v>
      </c>
      <c r="Z635" s="5" t="str">
        <f t="shared" si="27"/>
        <v>CAISO_Solar</v>
      </c>
      <c r="AA635" s="5">
        <f t="shared" si="29"/>
        <v>11</v>
      </c>
      <c r="AB635" s="5">
        <f>INDEX(relevant_resources!B:B,MATCH(Z635,relevant_resources!A:A,0))</f>
        <v>1</v>
      </c>
    </row>
    <row r="636" spans="1:28" x14ac:dyDescent="0.75">
      <c r="A636">
        <v>635</v>
      </c>
      <c r="B636" t="s">
        <v>1802</v>
      </c>
      <c r="C636" t="s">
        <v>1803</v>
      </c>
      <c r="D636" t="s">
        <v>1804</v>
      </c>
      <c r="E636" t="s">
        <v>1128</v>
      </c>
      <c r="F636" t="s">
        <v>27</v>
      </c>
      <c r="G636" t="s">
        <v>77</v>
      </c>
      <c r="H636" t="s">
        <v>89</v>
      </c>
      <c r="I636" t="s">
        <v>614</v>
      </c>
      <c r="J636" t="s">
        <v>619</v>
      </c>
      <c r="K636" t="s">
        <v>32</v>
      </c>
      <c r="L636" s="2">
        <v>42053</v>
      </c>
      <c r="M636" s="2">
        <v>49369</v>
      </c>
      <c r="N636">
        <v>1</v>
      </c>
      <c r="O636">
        <v>20</v>
      </c>
      <c r="P636">
        <v>54.2</v>
      </c>
      <c r="Q636" s="1">
        <v>0.31</v>
      </c>
      <c r="R636" t="s">
        <v>33</v>
      </c>
      <c r="S636" t="s">
        <v>33</v>
      </c>
      <c r="T636" t="s">
        <v>33</v>
      </c>
      <c r="U636" t="s">
        <v>616</v>
      </c>
      <c r="V636" t="s">
        <v>89</v>
      </c>
      <c r="W636">
        <v>1</v>
      </c>
      <c r="X636" s="5" t="e">
        <f>INDEX(name_mapping!B:B,MATCH(C636,name_mapping!A:A,0))</f>
        <v>#N/A</v>
      </c>
      <c r="Y636" s="5" t="str">
        <f t="shared" si="28"/>
        <v>WLDWD_1_SOLAR1</v>
      </c>
      <c r="Z636" s="5" t="str">
        <f t="shared" si="27"/>
        <v>CAISO_Solar</v>
      </c>
      <c r="AA636" s="5">
        <f t="shared" si="29"/>
        <v>54.2</v>
      </c>
      <c r="AB636" s="5">
        <f>INDEX(relevant_resources!B:B,MATCH(Z636,relevant_resources!A:A,0))</f>
        <v>1</v>
      </c>
    </row>
    <row r="637" spans="1:28" x14ac:dyDescent="0.75">
      <c r="A637">
        <v>636</v>
      </c>
      <c r="B637" t="s">
        <v>1805</v>
      </c>
      <c r="C637" t="s">
        <v>1806</v>
      </c>
      <c r="D637" t="s">
        <v>1807</v>
      </c>
      <c r="E637" t="s">
        <v>1128</v>
      </c>
      <c r="F637" t="s">
        <v>27</v>
      </c>
      <c r="G637" t="s">
        <v>711</v>
      </c>
      <c r="H637" t="s">
        <v>930</v>
      </c>
      <c r="I637" t="s">
        <v>614</v>
      </c>
      <c r="J637" t="s">
        <v>619</v>
      </c>
      <c r="K637" t="s">
        <v>32</v>
      </c>
      <c r="L637" s="2">
        <v>42268</v>
      </c>
      <c r="M637" s="2">
        <v>49572</v>
      </c>
      <c r="N637">
        <v>1</v>
      </c>
      <c r="O637">
        <v>20</v>
      </c>
      <c r="P637">
        <v>61.8</v>
      </c>
      <c r="Q637" s="1">
        <v>0.35</v>
      </c>
      <c r="R637" t="s">
        <v>33</v>
      </c>
      <c r="S637" t="s">
        <v>33</v>
      </c>
      <c r="T637" t="s">
        <v>33</v>
      </c>
      <c r="U637" t="s">
        <v>616</v>
      </c>
      <c r="V637" t="s">
        <v>286</v>
      </c>
      <c r="W637">
        <v>1</v>
      </c>
      <c r="X637" s="5" t="e">
        <f>INDEX(name_mapping!B:B,MATCH(C637,name_mapping!A:A,0))</f>
        <v>#N/A</v>
      </c>
      <c r="Y637" s="5" t="str">
        <f t="shared" si="28"/>
        <v>VICTOR_1_SOLAR4</v>
      </c>
      <c r="Z637" s="5" t="str">
        <f t="shared" si="27"/>
        <v>CAISO_Solar</v>
      </c>
      <c r="AA637" s="5">
        <f t="shared" si="29"/>
        <v>61.8</v>
      </c>
      <c r="AB637" s="5">
        <f>INDEX(relevant_resources!B:B,MATCH(Z637,relevant_resources!A:A,0))</f>
        <v>1</v>
      </c>
    </row>
    <row r="638" spans="1:28" x14ac:dyDescent="0.75">
      <c r="A638">
        <v>637</v>
      </c>
      <c r="B638" t="s">
        <v>1808</v>
      </c>
      <c r="C638" t="s">
        <v>1809</v>
      </c>
      <c r="D638" t="s">
        <v>1810</v>
      </c>
      <c r="E638" t="s">
        <v>1128</v>
      </c>
      <c r="F638" t="s">
        <v>27</v>
      </c>
      <c r="G638" t="s">
        <v>77</v>
      </c>
      <c r="H638" t="s">
        <v>285</v>
      </c>
      <c r="I638" t="s">
        <v>614</v>
      </c>
      <c r="J638" t="s">
        <v>615</v>
      </c>
      <c r="K638" t="s">
        <v>32</v>
      </c>
      <c r="L638" s="2">
        <v>42307</v>
      </c>
      <c r="M638" s="2">
        <v>49461</v>
      </c>
      <c r="N638">
        <v>1</v>
      </c>
      <c r="O638">
        <v>16.7</v>
      </c>
      <c r="P638">
        <v>47.9</v>
      </c>
      <c r="Q638" s="1">
        <v>0.33</v>
      </c>
      <c r="R638" t="s">
        <v>33</v>
      </c>
      <c r="S638" t="s">
        <v>33</v>
      </c>
      <c r="T638" t="s">
        <v>33</v>
      </c>
      <c r="U638" t="s">
        <v>616</v>
      </c>
      <c r="V638" t="s">
        <v>286</v>
      </c>
      <c r="W638">
        <v>1</v>
      </c>
      <c r="X638" s="5" t="e">
        <f>INDEX(name_mapping!B:B,MATCH(C638,name_mapping!A:A,0))</f>
        <v>#N/A</v>
      </c>
      <c r="Y638" s="5" t="str">
        <f t="shared" si="28"/>
        <v>LAMONT_1_SOLAR5</v>
      </c>
      <c r="Z638" s="5" t="str">
        <f t="shared" si="27"/>
        <v>CAISO_Solar</v>
      </c>
      <c r="AA638" s="5">
        <f t="shared" si="29"/>
        <v>47.9</v>
      </c>
      <c r="AB638" s="5">
        <f>INDEX(relevant_resources!B:B,MATCH(Z638,relevant_resources!A:A,0))</f>
        <v>1</v>
      </c>
    </row>
    <row r="639" spans="1:28" x14ac:dyDescent="0.75">
      <c r="A639">
        <v>638</v>
      </c>
      <c r="B639" t="s">
        <v>1811</v>
      </c>
      <c r="C639" t="s">
        <v>1812</v>
      </c>
      <c r="D639" t="s">
        <v>1813</v>
      </c>
      <c r="E639" t="s">
        <v>1128</v>
      </c>
      <c r="F639" t="s">
        <v>27</v>
      </c>
      <c r="G639" t="s">
        <v>88</v>
      </c>
      <c r="H639" t="s">
        <v>89</v>
      </c>
      <c r="I639" t="s">
        <v>614</v>
      </c>
      <c r="J639" t="s">
        <v>615</v>
      </c>
      <c r="K639" t="s">
        <v>32</v>
      </c>
      <c r="L639" s="2">
        <v>42020</v>
      </c>
      <c r="M639" s="2">
        <v>49341</v>
      </c>
      <c r="N639">
        <v>1</v>
      </c>
      <c r="O639">
        <v>5</v>
      </c>
      <c r="P639">
        <v>11</v>
      </c>
      <c r="Q639" s="1">
        <v>0.25</v>
      </c>
      <c r="R639" t="s">
        <v>33</v>
      </c>
      <c r="S639" t="s">
        <v>33</v>
      </c>
      <c r="T639" t="s">
        <v>33</v>
      </c>
      <c r="U639" t="s">
        <v>616</v>
      </c>
      <c r="V639" t="s">
        <v>89</v>
      </c>
      <c r="W639">
        <v>1</v>
      </c>
      <c r="X639" s="5" t="e">
        <f>INDEX(name_mapping!B:B,MATCH(C639,name_mapping!A:A,0))</f>
        <v>#N/A</v>
      </c>
      <c r="Y639" s="5" t="str">
        <f t="shared" si="28"/>
        <v>LITLRK_6_SOLAR1</v>
      </c>
      <c r="Z639" s="5" t="str">
        <f t="shared" si="27"/>
        <v>CAISO_Solar</v>
      </c>
      <c r="AA639" s="5">
        <f t="shared" si="29"/>
        <v>11</v>
      </c>
      <c r="AB639" s="5">
        <f>INDEX(relevant_resources!B:B,MATCH(Z639,relevant_resources!A:A,0))</f>
        <v>1</v>
      </c>
    </row>
    <row r="640" spans="1:28" x14ac:dyDescent="0.75">
      <c r="A640">
        <v>639</v>
      </c>
      <c r="B640" t="s">
        <v>1814</v>
      </c>
      <c r="C640" t="s">
        <v>1815</v>
      </c>
      <c r="E640" t="s">
        <v>1128</v>
      </c>
      <c r="F640" t="s">
        <v>27</v>
      </c>
      <c r="G640" t="s">
        <v>77</v>
      </c>
      <c r="H640" t="s">
        <v>78</v>
      </c>
      <c r="I640" t="s">
        <v>614</v>
      </c>
      <c r="J640" t="s">
        <v>619</v>
      </c>
      <c r="K640" t="s">
        <v>620</v>
      </c>
      <c r="L640" s="2">
        <v>42536</v>
      </c>
      <c r="M640" s="2">
        <v>46187</v>
      </c>
      <c r="N640">
        <v>1</v>
      </c>
      <c r="O640">
        <v>18</v>
      </c>
      <c r="P640">
        <v>46.8</v>
      </c>
      <c r="Q640" s="1">
        <v>0.3</v>
      </c>
      <c r="R640" t="s">
        <v>33</v>
      </c>
      <c r="S640" t="s">
        <v>33</v>
      </c>
      <c r="T640" t="s">
        <v>33</v>
      </c>
      <c r="U640" t="s">
        <v>616</v>
      </c>
      <c r="V640" t="s">
        <v>78</v>
      </c>
      <c r="W640">
        <v>0.84</v>
      </c>
      <c r="X640" s="5" t="e">
        <f>INDEX(name_mapping!B:B,MATCH(C640,name_mapping!A:A,0))</f>
        <v>#N/A</v>
      </c>
      <c r="Y640" s="5" t="str">
        <f t="shared" si="28"/>
        <v>Maricopa East Solar PV2, LLC</v>
      </c>
      <c r="Z640" s="5" t="str">
        <f t="shared" si="27"/>
        <v>CAISO_Solar</v>
      </c>
      <c r="AA640" s="5">
        <f t="shared" si="29"/>
        <v>46.8</v>
      </c>
      <c r="AB640" s="5">
        <f>INDEX(relevant_resources!B:B,MATCH(Z640,relevant_resources!A:A,0))</f>
        <v>1</v>
      </c>
    </row>
    <row r="641" spans="1:28" x14ac:dyDescent="0.75">
      <c r="A641">
        <v>640</v>
      </c>
      <c r="B641" t="s">
        <v>1816</v>
      </c>
      <c r="C641" t="s">
        <v>1817</v>
      </c>
      <c r="D641" t="s">
        <v>1818</v>
      </c>
      <c r="E641" t="s">
        <v>1128</v>
      </c>
      <c r="F641" t="s">
        <v>27</v>
      </c>
      <c r="G641" t="s">
        <v>88</v>
      </c>
      <c r="H641" t="s">
        <v>89</v>
      </c>
      <c r="I641" t="s">
        <v>614</v>
      </c>
      <c r="J641" t="s">
        <v>619</v>
      </c>
      <c r="K641" t="s">
        <v>32</v>
      </c>
      <c r="L641" s="2">
        <v>42388</v>
      </c>
      <c r="M641" s="2">
        <v>49692</v>
      </c>
      <c r="N641">
        <v>1</v>
      </c>
      <c r="O641">
        <v>20</v>
      </c>
      <c r="P641">
        <v>63.4</v>
      </c>
      <c r="Q641" s="1">
        <v>0.36</v>
      </c>
      <c r="R641" t="s">
        <v>33</v>
      </c>
      <c r="S641" t="s">
        <v>33</v>
      </c>
      <c r="T641" t="s">
        <v>33</v>
      </c>
      <c r="U641" t="s">
        <v>616</v>
      </c>
      <c r="V641" t="s">
        <v>89</v>
      </c>
      <c r="W641">
        <v>1</v>
      </c>
      <c r="X641" s="5" t="e">
        <f>INDEX(name_mapping!B:B,MATCH(C641,name_mapping!A:A,0))</f>
        <v>#N/A</v>
      </c>
      <c r="Y641" s="5" t="str">
        <f t="shared" si="28"/>
        <v>OASIS_6_SOLAR2</v>
      </c>
      <c r="Z641" s="5" t="str">
        <f t="shared" si="27"/>
        <v>CAISO_Solar</v>
      </c>
      <c r="AA641" s="5">
        <f t="shared" si="29"/>
        <v>63.4</v>
      </c>
      <c r="AB641" s="5">
        <f>INDEX(relevant_resources!B:B,MATCH(Z641,relevant_resources!A:A,0))</f>
        <v>1</v>
      </c>
    </row>
    <row r="642" spans="1:28" x14ac:dyDescent="0.75">
      <c r="A642">
        <v>641</v>
      </c>
      <c r="B642" t="s">
        <v>1819</v>
      </c>
      <c r="C642" t="s">
        <v>1820</v>
      </c>
      <c r="D642" t="s">
        <v>1821</v>
      </c>
      <c r="E642" t="s">
        <v>1128</v>
      </c>
      <c r="F642" t="s">
        <v>27</v>
      </c>
      <c r="G642" t="s">
        <v>359</v>
      </c>
      <c r="H642" t="s">
        <v>78</v>
      </c>
      <c r="I642" t="s">
        <v>614</v>
      </c>
      <c r="J642" t="s">
        <v>619</v>
      </c>
      <c r="K642" t="s">
        <v>32</v>
      </c>
      <c r="L642" s="2">
        <v>42180</v>
      </c>
      <c r="M642" s="2">
        <v>49670</v>
      </c>
      <c r="N642">
        <v>1</v>
      </c>
      <c r="O642">
        <v>20</v>
      </c>
      <c r="P642">
        <v>49.4</v>
      </c>
      <c r="Q642" s="1">
        <v>0.28000000000000003</v>
      </c>
      <c r="R642" t="s">
        <v>33</v>
      </c>
      <c r="S642" t="s">
        <v>33</v>
      </c>
      <c r="T642" t="s">
        <v>33</v>
      </c>
      <c r="U642" t="s">
        <v>616</v>
      </c>
      <c r="V642" t="s">
        <v>78</v>
      </c>
      <c r="W642">
        <v>1</v>
      </c>
      <c r="X642" s="5" t="e">
        <f>INDEX(name_mapping!B:B,MATCH(C642,name_mapping!A:A,0))</f>
        <v>#N/A</v>
      </c>
      <c r="Y642" s="5" t="str">
        <f t="shared" si="28"/>
        <v>ATWEL2_1_SOLAR1</v>
      </c>
      <c r="Z642" s="5" t="str">
        <f t="shared" ref="Z642:Z705" si="30">T642&amp;"_"&amp;U642</f>
        <v>CAISO_Solar</v>
      </c>
      <c r="AA642" s="5">
        <f t="shared" si="29"/>
        <v>49.4</v>
      </c>
      <c r="AB642" s="5">
        <f>INDEX(relevant_resources!B:B,MATCH(Z642,relevant_resources!A:A,0))</f>
        <v>1</v>
      </c>
    </row>
    <row r="643" spans="1:28" x14ac:dyDescent="0.75">
      <c r="A643">
        <v>642</v>
      </c>
      <c r="B643" t="s">
        <v>1822</v>
      </c>
      <c r="C643" t="s">
        <v>1823</v>
      </c>
      <c r="D643" t="s">
        <v>1824</v>
      </c>
      <c r="E643" t="s">
        <v>1128</v>
      </c>
      <c r="F643" t="s">
        <v>27</v>
      </c>
      <c r="G643" t="s">
        <v>845</v>
      </c>
      <c r="H643" t="s">
        <v>89</v>
      </c>
      <c r="I643" t="s">
        <v>614</v>
      </c>
      <c r="J643" t="s">
        <v>619</v>
      </c>
      <c r="K643" t="s">
        <v>32</v>
      </c>
      <c r="L643" s="2">
        <v>42536</v>
      </c>
      <c r="M643" s="2">
        <v>49857</v>
      </c>
      <c r="N643">
        <v>1</v>
      </c>
      <c r="O643">
        <v>20</v>
      </c>
      <c r="P643">
        <v>59.3</v>
      </c>
      <c r="Q643" s="1">
        <v>0.34</v>
      </c>
      <c r="R643" t="s">
        <v>33</v>
      </c>
      <c r="S643" t="s">
        <v>33</v>
      </c>
      <c r="T643" t="s">
        <v>33</v>
      </c>
      <c r="U643" t="s">
        <v>616</v>
      </c>
      <c r="V643" t="s">
        <v>89</v>
      </c>
      <c r="W643">
        <v>1</v>
      </c>
      <c r="X643" s="5" t="e">
        <f>INDEX(name_mapping!B:B,MATCH(C643,name_mapping!A:A,0))</f>
        <v>#N/A</v>
      </c>
      <c r="Y643" s="5" t="str">
        <f t="shared" ref="Y643:Y706" si="31">IF(NOT(ISBLANK(D643)),D643,
IF(NOT(ISNA(X643)),X643,C643))</f>
        <v>MOJAVW_2_SOLAR</v>
      </c>
      <c r="Z643" s="5" t="str">
        <f t="shared" si="30"/>
        <v>CAISO_Solar</v>
      </c>
      <c r="AA643" s="5">
        <f t="shared" ref="AA643:AA706" si="32">IF(P643="                      -  ",0,P643)</f>
        <v>59.3</v>
      </c>
      <c r="AB643" s="5">
        <f>INDEX(relevant_resources!B:B,MATCH(Z643,relevant_resources!A:A,0))</f>
        <v>1</v>
      </c>
    </row>
    <row r="644" spans="1:28" x14ac:dyDescent="0.75">
      <c r="A644">
        <v>643</v>
      </c>
      <c r="B644" t="s">
        <v>1825</v>
      </c>
      <c r="C644" t="s">
        <v>1826</v>
      </c>
      <c r="D644" t="s">
        <v>1827</v>
      </c>
      <c r="E644" t="s">
        <v>1128</v>
      </c>
      <c r="F644" t="s">
        <v>27</v>
      </c>
      <c r="G644" t="s">
        <v>179</v>
      </c>
      <c r="H644" t="s">
        <v>78</v>
      </c>
      <c r="I644" t="s">
        <v>614</v>
      </c>
      <c r="J644" t="s">
        <v>615</v>
      </c>
      <c r="K644" t="s">
        <v>32</v>
      </c>
      <c r="L644" s="2">
        <v>42366</v>
      </c>
      <c r="M644" s="2">
        <v>49675</v>
      </c>
      <c r="N644">
        <v>1</v>
      </c>
      <c r="O644">
        <v>20</v>
      </c>
      <c r="P644">
        <v>44</v>
      </c>
      <c r="Q644" s="1">
        <v>0.25</v>
      </c>
      <c r="R644" t="s">
        <v>33</v>
      </c>
      <c r="S644" t="s">
        <v>33</v>
      </c>
      <c r="T644" t="s">
        <v>33</v>
      </c>
      <c r="U644" t="s">
        <v>616</v>
      </c>
      <c r="V644" t="s">
        <v>78</v>
      </c>
      <c r="W644">
        <v>1</v>
      </c>
      <c r="X644" s="5" t="e">
        <f>INDEX(name_mapping!B:B,MATCH(C644,name_mapping!A:A,0))</f>
        <v>#N/A</v>
      </c>
      <c r="Y644" s="5" t="str">
        <f t="shared" si="31"/>
        <v>ADERA_1_SOLAR1</v>
      </c>
      <c r="Z644" s="5" t="str">
        <f t="shared" si="30"/>
        <v>CAISO_Solar</v>
      </c>
      <c r="AA644" s="5">
        <f t="shared" si="32"/>
        <v>44</v>
      </c>
      <c r="AB644" s="5">
        <f>INDEX(relevant_resources!B:B,MATCH(Z644,relevant_resources!A:A,0))</f>
        <v>1</v>
      </c>
    </row>
    <row r="645" spans="1:28" x14ac:dyDescent="0.75">
      <c r="A645">
        <v>644</v>
      </c>
      <c r="B645" t="s">
        <v>1828</v>
      </c>
      <c r="C645" t="s">
        <v>1829</v>
      </c>
      <c r="E645" t="s">
        <v>1128</v>
      </c>
      <c r="F645" t="s">
        <v>27</v>
      </c>
      <c r="G645" t="s">
        <v>845</v>
      </c>
      <c r="H645" t="s">
        <v>1146</v>
      </c>
      <c r="I645" t="s">
        <v>614</v>
      </c>
      <c r="J645" t="s">
        <v>1383</v>
      </c>
      <c r="K645" t="s">
        <v>32</v>
      </c>
      <c r="L645" s="2">
        <v>42089</v>
      </c>
      <c r="M645" s="2">
        <v>49399</v>
      </c>
      <c r="N645">
        <v>1</v>
      </c>
      <c r="O645">
        <v>1.5</v>
      </c>
      <c r="P645">
        <v>3.1</v>
      </c>
      <c r="Q645" s="1">
        <v>0.23</v>
      </c>
      <c r="R645" t="s">
        <v>33</v>
      </c>
      <c r="S645" t="s">
        <v>33</v>
      </c>
      <c r="T645" t="s">
        <v>33</v>
      </c>
      <c r="U645" t="s">
        <v>616</v>
      </c>
      <c r="V645" t="s">
        <v>35</v>
      </c>
      <c r="W645">
        <v>1</v>
      </c>
      <c r="X645" s="5" t="e">
        <f>INDEX(name_mapping!B:B,MATCH(C645,name_mapping!A:A,0))</f>
        <v>#N/A</v>
      </c>
      <c r="Y645" s="5" t="str">
        <f t="shared" si="31"/>
        <v>Park Meridian 1</v>
      </c>
      <c r="Z645" s="5" t="str">
        <f t="shared" si="30"/>
        <v>CAISO_Solar</v>
      </c>
      <c r="AA645" s="5">
        <f t="shared" si="32"/>
        <v>3.1</v>
      </c>
      <c r="AB645" s="5">
        <f>INDEX(relevant_resources!B:B,MATCH(Z645,relevant_resources!A:A,0))</f>
        <v>1</v>
      </c>
    </row>
    <row r="646" spans="1:28" x14ac:dyDescent="0.75">
      <c r="A646">
        <v>645</v>
      </c>
      <c r="B646" t="s">
        <v>1830</v>
      </c>
      <c r="C646" t="s">
        <v>1831</v>
      </c>
      <c r="E646" t="s">
        <v>1128</v>
      </c>
      <c r="F646" t="s">
        <v>27</v>
      </c>
      <c r="G646" t="s">
        <v>711</v>
      </c>
      <c r="H646" t="s">
        <v>285</v>
      </c>
      <c r="I646" t="s">
        <v>614</v>
      </c>
      <c r="J646" t="s">
        <v>1383</v>
      </c>
      <c r="K646" t="s">
        <v>32</v>
      </c>
      <c r="L646" s="2">
        <v>42089</v>
      </c>
      <c r="M646" s="2">
        <v>49399</v>
      </c>
      <c r="N646">
        <v>1</v>
      </c>
      <c r="O646">
        <v>1.5</v>
      </c>
      <c r="P646">
        <v>3</v>
      </c>
      <c r="Q646" s="1">
        <v>0.23</v>
      </c>
      <c r="R646" t="s">
        <v>33</v>
      </c>
      <c r="S646" t="s">
        <v>33</v>
      </c>
      <c r="T646" t="s">
        <v>33</v>
      </c>
      <c r="U646" t="s">
        <v>616</v>
      </c>
      <c r="V646" t="s">
        <v>286</v>
      </c>
      <c r="W646">
        <v>1</v>
      </c>
      <c r="X646" s="5" t="e">
        <f>INDEX(name_mapping!B:B,MATCH(C646,name_mapping!A:A,0))</f>
        <v>#N/A</v>
      </c>
      <c r="Y646" s="5" t="str">
        <f t="shared" si="31"/>
        <v>Terra Francesco 1</v>
      </c>
      <c r="Z646" s="5" t="str">
        <f t="shared" si="30"/>
        <v>CAISO_Solar</v>
      </c>
      <c r="AA646" s="5">
        <f t="shared" si="32"/>
        <v>3</v>
      </c>
      <c r="AB646" s="5">
        <f>INDEX(relevant_resources!B:B,MATCH(Z646,relevant_resources!A:A,0))</f>
        <v>1</v>
      </c>
    </row>
    <row r="647" spans="1:28" x14ac:dyDescent="0.75">
      <c r="A647">
        <v>646</v>
      </c>
      <c r="B647" t="s">
        <v>1832</v>
      </c>
      <c r="C647" t="s">
        <v>1833</v>
      </c>
      <c r="D647" t="s">
        <v>1834</v>
      </c>
      <c r="E647" t="s">
        <v>1128</v>
      </c>
      <c r="F647" t="s">
        <v>27</v>
      </c>
      <c r="G647" t="s">
        <v>711</v>
      </c>
      <c r="H647" t="s">
        <v>285</v>
      </c>
      <c r="I647" t="s">
        <v>614</v>
      </c>
      <c r="J647" t="s">
        <v>1383</v>
      </c>
      <c r="K647" t="s">
        <v>32</v>
      </c>
      <c r="L647" s="2">
        <v>42108</v>
      </c>
      <c r="M647" s="2">
        <v>49429</v>
      </c>
      <c r="N647">
        <v>1</v>
      </c>
      <c r="O647">
        <v>1.8</v>
      </c>
      <c r="P647">
        <v>3.4</v>
      </c>
      <c r="Q647" s="1">
        <v>0.22</v>
      </c>
      <c r="R647" t="s">
        <v>33</v>
      </c>
      <c r="S647" t="s">
        <v>33</v>
      </c>
      <c r="T647" t="s">
        <v>33</v>
      </c>
      <c r="U647" t="s">
        <v>616</v>
      </c>
      <c r="V647" t="s">
        <v>286</v>
      </c>
      <c r="W647">
        <v>1</v>
      </c>
      <c r="X647" s="5" t="e">
        <f>INDEX(name_mapping!B:B,MATCH(C647,name_mapping!A:A,0))</f>
        <v>#N/A</v>
      </c>
      <c r="Y647" s="5" t="str">
        <f t="shared" si="31"/>
        <v>PADUA_2_SOLAR1</v>
      </c>
      <c r="Z647" s="5" t="str">
        <f t="shared" si="30"/>
        <v>CAISO_Solar</v>
      </c>
      <c r="AA647" s="5">
        <f t="shared" si="32"/>
        <v>3.4</v>
      </c>
      <c r="AB647" s="5">
        <f>INDEX(relevant_resources!B:B,MATCH(Z647,relevant_resources!A:A,0))</f>
        <v>1</v>
      </c>
    </row>
    <row r="648" spans="1:28" x14ac:dyDescent="0.75">
      <c r="A648">
        <v>647</v>
      </c>
      <c r="B648" t="s">
        <v>1835</v>
      </c>
      <c r="C648" t="s">
        <v>1779</v>
      </c>
      <c r="E648" t="s">
        <v>1128</v>
      </c>
      <c r="F648" t="s">
        <v>27</v>
      </c>
      <c r="G648" t="s">
        <v>88</v>
      </c>
      <c r="H648" t="s">
        <v>89</v>
      </c>
      <c r="I648" t="s">
        <v>614</v>
      </c>
      <c r="J648" t="s">
        <v>615</v>
      </c>
      <c r="K648" t="s">
        <v>620</v>
      </c>
      <c r="L648" s="2">
        <v>42688</v>
      </c>
      <c r="M648" s="2">
        <v>50000</v>
      </c>
      <c r="N648">
        <v>1</v>
      </c>
      <c r="O648">
        <v>3.8</v>
      </c>
      <c r="P648">
        <v>10.4</v>
      </c>
      <c r="Q648" s="1">
        <v>0.32</v>
      </c>
      <c r="R648" t="s">
        <v>33</v>
      </c>
      <c r="S648" t="s">
        <v>33</v>
      </c>
      <c r="T648" t="s">
        <v>33</v>
      </c>
      <c r="U648" t="s">
        <v>616</v>
      </c>
      <c r="V648" t="s">
        <v>89</v>
      </c>
      <c r="W648">
        <v>0.84</v>
      </c>
      <c r="X648" s="5" t="e">
        <f>INDEX(name_mapping!B:B,MATCH(C648,name_mapping!A:A,0))</f>
        <v>#N/A</v>
      </c>
      <c r="Y648" s="5" t="str">
        <f t="shared" si="31"/>
        <v>Lancaster Solar 1</v>
      </c>
      <c r="Z648" s="5" t="str">
        <f t="shared" si="30"/>
        <v>CAISO_Solar</v>
      </c>
      <c r="AA648" s="5">
        <f t="shared" si="32"/>
        <v>10.4</v>
      </c>
      <c r="AB648" s="5">
        <f>INDEX(relevant_resources!B:B,MATCH(Z648,relevant_resources!A:A,0))</f>
        <v>1</v>
      </c>
    </row>
    <row r="649" spans="1:28" x14ac:dyDescent="0.75">
      <c r="A649">
        <v>648</v>
      </c>
      <c r="B649" t="s">
        <v>1836</v>
      </c>
      <c r="C649" t="s">
        <v>1837</v>
      </c>
      <c r="E649" t="s">
        <v>1128</v>
      </c>
      <c r="F649" t="s">
        <v>27</v>
      </c>
      <c r="G649" t="s">
        <v>845</v>
      </c>
      <c r="H649" t="s">
        <v>1146</v>
      </c>
      <c r="I649" t="s">
        <v>614</v>
      </c>
      <c r="J649" t="s">
        <v>1383</v>
      </c>
      <c r="K649" t="s">
        <v>620</v>
      </c>
      <c r="L649" s="2">
        <v>42460</v>
      </c>
      <c r="M649" s="2">
        <v>49765</v>
      </c>
      <c r="N649">
        <v>1</v>
      </c>
      <c r="O649">
        <v>0.5</v>
      </c>
      <c r="P649">
        <v>1.1000000000000001</v>
      </c>
      <c r="Q649" s="1">
        <v>0.25</v>
      </c>
      <c r="R649" t="s">
        <v>33</v>
      </c>
      <c r="S649" t="s">
        <v>33</v>
      </c>
      <c r="T649" t="s">
        <v>33</v>
      </c>
      <c r="U649" t="s">
        <v>616</v>
      </c>
      <c r="V649" t="s">
        <v>35</v>
      </c>
      <c r="W649">
        <v>0.84</v>
      </c>
      <c r="X649" s="5" t="e">
        <f>INDEX(name_mapping!B:B,MATCH(C649,name_mapping!A:A,0))</f>
        <v>#N/A</v>
      </c>
      <c r="Y649" s="5" t="str">
        <f t="shared" si="31"/>
        <v>SunE - Mira Loma</v>
      </c>
      <c r="Z649" s="5" t="str">
        <f t="shared" si="30"/>
        <v>CAISO_Solar</v>
      </c>
      <c r="AA649" s="5">
        <f t="shared" si="32"/>
        <v>1.1000000000000001</v>
      </c>
      <c r="AB649" s="5">
        <f>INDEX(relevant_resources!B:B,MATCH(Z649,relevant_resources!A:A,0))</f>
        <v>1</v>
      </c>
    </row>
    <row r="650" spans="1:28" x14ac:dyDescent="0.75">
      <c r="A650">
        <v>649</v>
      </c>
      <c r="B650" t="s">
        <v>1838</v>
      </c>
      <c r="C650" t="s">
        <v>1839</v>
      </c>
      <c r="E650" t="s">
        <v>1128</v>
      </c>
      <c r="F650" t="s">
        <v>27</v>
      </c>
      <c r="G650" t="s">
        <v>711</v>
      </c>
      <c r="H650" t="s">
        <v>285</v>
      </c>
      <c r="I650" t="s">
        <v>614</v>
      </c>
      <c r="J650" t="s">
        <v>1383</v>
      </c>
      <c r="K650" t="s">
        <v>620</v>
      </c>
      <c r="L650" s="2">
        <v>42478</v>
      </c>
      <c r="M650" s="2">
        <v>49795</v>
      </c>
      <c r="N650">
        <v>1</v>
      </c>
      <c r="O650">
        <v>0.5</v>
      </c>
      <c r="P650">
        <v>1.1000000000000001</v>
      </c>
      <c r="Q650" s="1">
        <v>0.25</v>
      </c>
      <c r="R650" t="s">
        <v>33</v>
      </c>
      <c r="S650" t="s">
        <v>33</v>
      </c>
      <c r="T650" t="s">
        <v>33</v>
      </c>
      <c r="U650" t="s">
        <v>616</v>
      </c>
      <c r="V650" t="s">
        <v>286</v>
      </c>
      <c r="W650">
        <v>0.84</v>
      </c>
      <c r="X650" s="5" t="e">
        <f>INDEX(name_mapping!B:B,MATCH(C650,name_mapping!A:A,0))</f>
        <v>#N/A</v>
      </c>
      <c r="Y650" s="5" t="str">
        <f t="shared" si="31"/>
        <v>SunE - Dupont Ontario</v>
      </c>
      <c r="Z650" s="5" t="str">
        <f t="shared" si="30"/>
        <v>CAISO_Solar</v>
      </c>
      <c r="AA650" s="5">
        <f t="shared" si="32"/>
        <v>1.1000000000000001</v>
      </c>
      <c r="AB650" s="5">
        <f>INDEX(relevant_resources!B:B,MATCH(Z650,relevant_resources!A:A,0))</f>
        <v>1</v>
      </c>
    </row>
    <row r="651" spans="1:28" x14ac:dyDescent="0.75">
      <c r="A651">
        <v>650</v>
      </c>
      <c r="B651" t="s">
        <v>1840</v>
      </c>
      <c r="C651" t="s">
        <v>1841</v>
      </c>
      <c r="D651" t="s">
        <v>1842</v>
      </c>
      <c r="E651" t="s">
        <v>1128</v>
      </c>
      <c r="F651" t="s">
        <v>27</v>
      </c>
      <c r="G651" t="s">
        <v>711</v>
      </c>
      <c r="H651" t="s">
        <v>285</v>
      </c>
      <c r="I651" t="s">
        <v>614</v>
      </c>
      <c r="J651" t="s">
        <v>1383</v>
      </c>
      <c r="K651" t="s">
        <v>32</v>
      </c>
      <c r="L651" s="2">
        <v>42512</v>
      </c>
      <c r="M651" s="2">
        <v>49826</v>
      </c>
      <c r="N651">
        <v>1</v>
      </c>
      <c r="O651">
        <v>1</v>
      </c>
      <c r="P651">
        <v>1.9</v>
      </c>
      <c r="Q651" s="1">
        <v>0.22</v>
      </c>
      <c r="R651" t="s">
        <v>33</v>
      </c>
      <c r="S651" t="s">
        <v>33</v>
      </c>
      <c r="T651" t="s">
        <v>33</v>
      </c>
      <c r="U651" t="s">
        <v>616</v>
      </c>
      <c r="V651" t="s">
        <v>286</v>
      </c>
      <c r="W651">
        <v>1</v>
      </c>
      <c r="X651" s="5" t="e">
        <f>INDEX(name_mapping!B:B,MATCH(C651,name_mapping!A:A,0))</f>
        <v>#N/A</v>
      </c>
      <c r="Y651" s="5" t="str">
        <f t="shared" si="31"/>
        <v>ETIWND_2_SOLAR2</v>
      </c>
      <c r="Z651" s="5" t="str">
        <f t="shared" si="30"/>
        <v>CAISO_Solar</v>
      </c>
      <c r="AA651" s="5">
        <f t="shared" si="32"/>
        <v>1.9</v>
      </c>
      <c r="AB651" s="5">
        <f>INDEX(relevant_resources!B:B,MATCH(Z651,relevant_resources!A:A,0))</f>
        <v>1</v>
      </c>
    </row>
    <row r="652" spans="1:28" x14ac:dyDescent="0.75">
      <c r="A652">
        <v>651</v>
      </c>
      <c r="B652" t="s">
        <v>1843</v>
      </c>
      <c r="C652" t="s">
        <v>1844</v>
      </c>
      <c r="E652" t="s">
        <v>1128</v>
      </c>
      <c r="F652" t="s">
        <v>27</v>
      </c>
      <c r="G652" t="s">
        <v>711</v>
      </c>
      <c r="H652" t="s">
        <v>285</v>
      </c>
      <c r="I652" t="s">
        <v>614</v>
      </c>
      <c r="J652" t="s">
        <v>1383</v>
      </c>
      <c r="K652" t="s">
        <v>620</v>
      </c>
      <c r="L652" s="2">
        <v>42478</v>
      </c>
      <c r="M652" s="2">
        <v>49795</v>
      </c>
      <c r="N652">
        <v>1</v>
      </c>
      <c r="O652">
        <v>1.5</v>
      </c>
      <c r="P652">
        <v>3.1</v>
      </c>
      <c r="Q652" s="1">
        <v>0.24</v>
      </c>
      <c r="R652" t="s">
        <v>33</v>
      </c>
      <c r="S652" t="s">
        <v>33</v>
      </c>
      <c r="T652" t="s">
        <v>33</v>
      </c>
      <c r="U652" t="s">
        <v>616</v>
      </c>
      <c r="V652" t="s">
        <v>286</v>
      </c>
      <c r="W652">
        <v>0.84</v>
      </c>
      <c r="X652" s="5" t="e">
        <f>INDEX(name_mapping!B:B,MATCH(C652,name_mapping!A:A,0))</f>
        <v>#N/A</v>
      </c>
      <c r="Y652" s="5" t="str">
        <f t="shared" si="31"/>
        <v>SunE - Redlands</v>
      </c>
      <c r="Z652" s="5" t="str">
        <f t="shared" si="30"/>
        <v>CAISO_Solar</v>
      </c>
      <c r="AA652" s="5">
        <f t="shared" si="32"/>
        <v>3.1</v>
      </c>
      <c r="AB652" s="5">
        <f>INDEX(relevant_resources!B:B,MATCH(Z652,relevant_resources!A:A,0))</f>
        <v>1</v>
      </c>
    </row>
    <row r="653" spans="1:28" x14ac:dyDescent="0.75">
      <c r="A653">
        <v>652</v>
      </c>
      <c r="B653" t="s">
        <v>1845</v>
      </c>
      <c r="C653" t="s">
        <v>1846</v>
      </c>
      <c r="E653" t="s">
        <v>1128</v>
      </c>
      <c r="F653" t="s">
        <v>27</v>
      </c>
      <c r="G653" t="s">
        <v>711</v>
      </c>
      <c r="H653" t="s">
        <v>285</v>
      </c>
      <c r="I653" t="s">
        <v>614</v>
      </c>
      <c r="J653" t="s">
        <v>1383</v>
      </c>
      <c r="K653" t="s">
        <v>620</v>
      </c>
      <c r="L653" s="2">
        <v>42430</v>
      </c>
      <c r="M653" s="2">
        <v>49734</v>
      </c>
      <c r="N653">
        <v>1</v>
      </c>
      <c r="O653">
        <v>1</v>
      </c>
      <c r="P653">
        <v>2.1</v>
      </c>
      <c r="Q653" s="1">
        <v>0.24</v>
      </c>
      <c r="R653" t="s">
        <v>33</v>
      </c>
      <c r="S653" t="s">
        <v>33</v>
      </c>
      <c r="T653" t="s">
        <v>33</v>
      </c>
      <c r="U653" t="s">
        <v>616</v>
      </c>
      <c r="V653" t="s">
        <v>286</v>
      </c>
      <c r="W653">
        <v>0.84</v>
      </c>
      <c r="X653" s="5" t="e">
        <f>INDEX(name_mapping!B:B,MATCH(C653,name_mapping!A:A,0))</f>
        <v>#N/A</v>
      </c>
      <c r="Y653" s="5" t="str">
        <f t="shared" si="31"/>
        <v>SunE - E Philadelphia Ontario</v>
      </c>
      <c r="Z653" s="5" t="str">
        <f t="shared" si="30"/>
        <v>CAISO_Solar</v>
      </c>
      <c r="AA653" s="5">
        <f t="shared" si="32"/>
        <v>2.1</v>
      </c>
      <c r="AB653" s="5">
        <f>INDEX(relevant_resources!B:B,MATCH(Z653,relevant_resources!A:A,0))</f>
        <v>1</v>
      </c>
    </row>
    <row r="654" spans="1:28" x14ac:dyDescent="0.75">
      <c r="A654">
        <v>653</v>
      </c>
      <c r="B654" t="s">
        <v>1847</v>
      </c>
      <c r="C654" t="s">
        <v>1848</v>
      </c>
      <c r="D654" t="s">
        <v>1849</v>
      </c>
      <c r="E654" t="s">
        <v>1128</v>
      </c>
      <c r="F654" t="s">
        <v>27</v>
      </c>
      <c r="G654" t="s">
        <v>88</v>
      </c>
      <c r="H654" t="s">
        <v>1132</v>
      </c>
      <c r="I654" t="s">
        <v>614</v>
      </c>
      <c r="J654" t="s">
        <v>1383</v>
      </c>
      <c r="K654" t="s">
        <v>32</v>
      </c>
      <c r="L654" s="2">
        <v>42310</v>
      </c>
      <c r="M654" s="2">
        <v>49643</v>
      </c>
      <c r="N654">
        <v>1</v>
      </c>
      <c r="O654">
        <v>0.9</v>
      </c>
      <c r="P654">
        <v>1.8</v>
      </c>
      <c r="Q654" s="1">
        <v>0.23</v>
      </c>
      <c r="R654" t="s">
        <v>33</v>
      </c>
      <c r="S654" t="s">
        <v>33</v>
      </c>
      <c r="T654" t="s">
        <v>33</v>
      </c>
      <c r="U654" t="s">
        <v>616</v>
      </c>
      <c r="V654" t="s">
        <v>35</v>
      </c>
      <c r="W654">
        <v>1</v>
      </c>
      <c r="X654" s="5" t="e">
        <f>INDEX(name_mapping!B:B,MATCH(C654,name_mapping!A:A,0))</f>
        <v>#N/A</v>
      </c>
      <c r="Y654" s="5" t="str">
        <f t="shared" si="31"/>
        <v>CENTER_2_SOLAR1</v>
      </c>
      <c r="Z654" s="5" t="str">
        <f t="shared" si="30"/>
        <v>CAISO_Solar</v>
      </c>
      <c r="AA654" s="5">
        <f t="shared" si="32"/>
        <v>1.8</v>
      </c>
      <c r="AB654" s="5">
        <f>INDEX(relevant_resources!B:B,MATCH(Z654,relevant_resources!A:A,0))</f>
        <v>1</v>
      </c>
    </row>
    <row r="655" spans="1:28" x14ac:dyDescent="0.75">
      <c r="A655">
        <v>654</v>
      </c>
      <c r="B655" t="s">
        <v>1850</v>
      </c>
      <c r="C655" t="s">
        <v>1851</v>
      </c>
      <c r="D655" t="s">
        <v>1852</v>
      </c>
      <c r="E655" t="s">
        <v>1128</v>
      </c>
      <c r="F655" t="s">
        <v>27</v>
      </c>
      <c r="G655" t="s">
        <v>88</v>
      </c>
      <c r="H655" t="s">
        <v>1132</v>
      </c>
      <c r="I655" t="s">
        <v>614</v>
      </c>
      <c r="J655" t="s">
        <v>1383</v>
      </c>
      <c r="K655" t="s">
        <v>32</v>
      </c>
      <c r="L655" s="2">
        <v>42089</v>
      </c>
      <c r="M655" s="2">
        <v>49393</v>
      </c>
      <c r="N655">
        <v>1</v>
      </c>
      <c r="O655">
        <v>1.5</v>
      </c>
      <c r="P655">
        <v>2.8</v>
      </c>
      <c r="Q655" s="1">
        <v>0.21</v>
      </c>
      <c r="R655" t="s">
        <v>33</v>
      </c>
      <c r="S655" t="s">
        <v>33</v>
      </c>
      <c r="T655" t="s">
        <v>33</v>
      </c>
      <c r="U655" t="s">
        <v>616</v>
      </c>
      <c r="V655" t="s">
        <v>35</v>
      </c>
      <c r="W655">
        <v>1</v>
      </c>
      <c r="X655" s="5" t="e">
        <f>INDEX(name_mapping!B:B,MATCH(C655,name_mapping!A:A,0))</f>
        <v>#N/A</v>
      </c>
      <c r="Y655" s="5" t="str">
        <f t="shared" si="31"/>
        <v>DELAMO_2_SOLAR1</v>
      </c>
      <c r="Z655" s="5" t="str">
        <f t="shared" si="30"/>
        <v>CAISO_Solar</v>
      </c>
      <c r="AA655" s="5">
        <f t="shared" si="32"/>
        <v>2.8</v>
      </c>
      <c r="AB655" s="5">
        <f>INDEX(relevant_resources!B:B,MATCH(Z655,relevant_resources!A:A,0))</f>
        <v>1</v>
      </c>
    </row>
    <row r="656" spans="1:28" x14ac:dyDescent="0.75">
      <c r="A656">
        <v>655</v>
      </c>
      <c r="B656" t="s">
        <v>1853</v>
      </c>
      <c r="C656" t="s">
        <v>1854</v>
      </c>
      <c r="D656" t="s">
        <v>1855</v>
      </c>
      <c r="E656" t="s">
        <v>1128</v>
      </c>
      <c r="F656" t="s">
        <v>27</v>
      </c>
      <c r="G656" t="s">
        <v>88</v>
      </c>
      <c r="H656" t="s">
        <v>1132</v>
      </c>
      <c r="I656" t="s">
        <v>614</v>
      </c>
      <c r="J656" t="s">
        <v>1383</v>
      </c>
      <c r="K656" t="s">
        <v>32</v>
      </c>
      <c r="L656" s="2">
        <v>42089</v>
      </c>
      <c r="M656" s="2">
        <v>49393</v>
      </c>
      <c r="N656">
        <v>1</v>
      </c>
      <c r="O656">
        <v>1.8</v>
      </c>
      <c r="P656">
        <v>3.4</v>
      </c>
      <c r="Q656" s="1">
        <v>0.22</v>
      </c>
      <c r="R656" t="s">
        <v>33</v>
      </c>
      <c r="S656" t="s">
        <v>33</v>
      </c>
      <c r="T656" t="s">
        <v>33</v>
      </c>
      <c r="U656" t="s">
        <v>616</v>
      </c>
      <c r="V656" t="s">
        <v>35</v>
      </c>
      <c r="W656">
        <v>1</v>
      </c>
      <c r="X656" s="5" t="e">
        <f>INDEX(name_mapping!B:B,MATCH(C656,name_mapping!A:A,0))</f>
        <v>#N/A</v>
      </c>
      <c r="Y656" s="5" t="str">
        <f t="shared" si="31"/>
        <v>DELAMO_2_SOLAR2</v>
      </c>
      <c r="Z656" s="5" t="str">
        <f t="shared" si="30"/>
        <v>CAISO_Solar</v>
      </c>
      <c r="AA656" s="5">
        <f t="shared" si="32"/>
        <v>3.4</v>
      </c>
      <c r="AB656" s="5">
        <f>INDEX(relevant_resources!B:B,MATCH(Z656,relevant_resources!A:A,0))</f>
        <v>1</v>
      </c>
    </row>
    <row r="657" spans="1:28" x14ac:dyDescent="0.75">
      <c r="A657">
        <v>656</v>
      </c>
      <c r="B657" t="s">
        <v>1856</v>
      </c>
      <c r="C657" t="s">
        <v>1857</v>
      </c>
      <c r="D657" t="s">
        <v>1858</v>
      </c>
      <c r="E657" t="s">
        <v>1128</v>
      </c>
      <c r="F657" t="s">
        <v>27</v>
      </c>
      <c r="G657" t="s">
        <v>711</v>
      </c>
      <c r="H657" t="s">
        <v>930</v>
      </c>
      <c r="I657" t="s">
        <v>614</v>
      </c>
      <c r="J657" t="s">
        <v>619</v>
      </c>
      <c r="K657" t="s">
        <v>32</v>
      </c>
      <c r="L657" s="2">
        <v>42200</v>
      </c>
      <c r="M657" s="2">
        <v>49504</v>
      </c>
      <c r="N657">
        <v>1</v>
      </c>
      <c r="O657">
        <v>7</v>
      </c>
      <c r="P657">
        <v>19.899999999999999</v>
      </c>
      <c r="Q657" s="1">
        <v>0.32</v>
      </c>
      <c r="R657" t="s">
        <v>33</v>
      </c>
      <c r="S657" t="s">
        <v>33</v>
      </c>
      <c r="T657" t="s">
        <v>33</v>
      </c>
      <c r="U657" t="s">
        <v>616</v>
      </c>
      <c r="V657" t="s">
        <v>286</v>
      </c>
      <c r="W657">
        <v>1</v>
      </c>
      <c r="X657" s="5" t="e">
        <f>INDEX(name_mapping!B:B,MATCH(C657,name_mapping!A:A,0))</f>
        <v>#N/A</v>
      </c>
      <c r="Y657" s="5" t="str">
        <f t="shared" si="31"/>
        <v>VICTOR_1_SOLAR3</v>
      </c>
      <c r="Z657" s="5" t="str">
        <f t="shared" si="30"/>
        <v>CAISO_Solar</v>
      </c>
      <c r="AA657" s="5">
        <f t="shared" si="32"/>
        <v>19.899999999999999</v>
      </c>
      <c r="AB657" s="5">
        <f>INDEX(relevant_resources!B:B,MATCH(Z657,relevant_resources!A:A,0))</f>
        <v>1</v>
      </c>
    </row>
    <row r="658" spans="1:28" x14ac:dyDescent="0.75">
      <c r="A658">
        <v>657</v>
      </c>
      <c r="B658" t="s">
        <v>1859</v>
      </c>
      <c r="C658" t="s">
        <v>1860</v>
      </c>
      <c r="D658" t="s">
        <v>1861</v>
      </c>
      <c r="E658" t="s">
        <v>1128</v>
      </c>
      <c r="F658" t="s">
        <v>835</v>
      </c>
      <c r="G658" t="s">
        <v>836</v>
      </c>
      <c r="H658" t="s">
        <v>837</v>
      </c>
      <c r="I658" t="s">
        <v>614</v>
      </c>
      <c r="J658" t="s">
        <v>619</v>
      </c>
      <c r="K658" t="s">
        <v>32</v>
      </c>
      <c r="L658" s="2">
        <v>43831</v>
      </c>
      <c r="M658" s="2">
        <v>51135</v>
      </c>
      <c r="N658">
        <v>1</v>
      </c>
      <c r="O658">
        <v>93.6</v>
      </c>
      <c r="P658">
        <v>258</v>
      </c>
      <c r="Q658" s="1">
        <v>0.31</v>
      </c>
      <c r="R658" t="s">
        <v>33</v>
      </c>
      <c r="S658" t="s">
        <v>33</v>
      </c>
      <c r="T658" t="s">
        <v>33</v>
      </c>
      <c r="U658" t="s">
        <v>616</v>
      </c>
      <c r="V658" t="s">
        <v>838</v>
      </c>
      <c r="W658">
        <v>1</v>
      </c>
      <c r="X658" s="5" t="e">
        <f>INDEX(name_mapping!B:B,MATCH(C658,name_mapping!A:A,0))</f>
        <v>#N/A</v>
      </c>
      <c r="Y658" s="5" t="str">
        <f t="shared" si="31"/>
        <v>COPMT4_2_SOLAR4</v>
      </c>
      <c r="Z658" s="5" t="str">
        <f t="shared" si="30"/>
        <v>CAISO_Solar</v>
      </c>
      <c r="AA658" s="5">
        <f t="shared" si="32"/>
        <v>258</v>
      </c>
      <c r="AB658" s="5">
        <f>INDEX(relevant_resources!B:B,MATCH(Z658,relevant_resources!A:A,0))</f>
        <v>1</v>
      </c>
    </row>
    <row r="659" spans="1:28" x14ac:dyDescent="0.75">
      <c r="A659">
        <v>658</v>
      </c>
      <c r="B659" t="s">
        <v>1862</v>
      </c>
      <c r="C659" t="s">
        <v>1863</v>
      </c>
      <c r="E659" t="s">
        <v>1128</v>
      </c>
      <c r="F659" t="s">
        <v>27</v>
      </c>
      <c r="G659" t="s">
        <v>904</v>
      </c>
      <c r="H659" t="s">
        <v>1170</v>
      </c>
      <c r="I659" t="s">
        <v>614</v>
      </c>
      <c r="J659" t="s">
        <v>619</v>
      </c>
      <c r="K659" t="s">
        <v>620</v>
      </c>
      <c r="L659" s="2">
        <v>42643</v>
      </c>
      <c r="M659" s="2">
        <v>51288</v>
      </c>
      <c r="N659">
        <v>1</v>
      </c>
      <c r="O659">
        <v>153.5</v>
      </c>
      <c r="P659">
        <v>421.2</v>
      </c>
      <c r="Q659" s="1">
        <v>0.31</v>
      </c>
      <c r="R659" t="s">
        <v>33</v>
      </c>
      <c r="S659" t="s">
        <v>33</v>
      </c>
      <c r="T659" t="s">
        <v>33</v>
      </c>
      <c r="U659" t="s">
        <v>616</v>
      </c>
      <c r="V659" t="s">
        <v>907</v>
      </c>
      <c r="W659">
        <v>0.84</v>
      </c>
      <c r="X659" s="5" t="e">
        <f>INDEX(name_mapping!B:B,MATCH(C659,name_mapping!A:A,0))</f>
        <v>#N/A</v>
      </c>
      <c r="Y659" s="5" t="str">
        <f t="shared" si="31"/>
        <v>88FT 8ME LLC (Mount Signal II)</v>
      </c>
      <c r="Z659" s="5" t="str">
        <f t="shared" si="30"/>
        <v>CAISO_Solar</v>
      </c>
      <c r="AA659" s="5">
        <f t="shared" si="32"/>
        <v>421.2</v>
      </c>
      <c r="AB659" s="5">
        <f>INDEX(relevant_resources!B:B,MATCH(Z659,relevant_resources!A:A,0))</f>
        <v>1</v>
      </c>
    </row>
    <row r="660" spans="1:28" x14ac:dyDescent="0.75">
      <c r="A660">
        <v>659</v>
      </c>
      <c r="B660" t="s">
        <v>1864</v>
      </c>
      <c r="C660" t="s">
        <v>1865</v>
      </c>
      <c r="E660" t="s">
        <v>1128</v>
      </c>
      <c r="F660" t="s">
        <v>27</v>
      </c>
      <c r="G660" t="s">
        <v>904</v>
      </c>
      <c r="H660" t="s">
        <v>1170</v>
      </c>
      <c r="I660" t="s">
        <v>614</v>
      </c>
      <c r="J660" t="s">
        <v>619</v>
      </c>
      <c r="K660" t="s">
        <v>620</v>
      </c>
      <c r="L660" s="2">
        <v>42643</v>
      </c>
      <c r="M660" s="2">
        <v>50802</v>
      </c>
      <c r="N660">
        <v>1</v>
      </c>
      <c r="O660">
        <v>252.3</v>
      </c>
      <c r="P660">
        <v>691.6</v>
      </c>
      <c r="Q660" s="1">
        <v>0.31</v>
      </c>
      <c r="R660" t="s">
        <v>33</v>
      </c>
      <c r="S660" t="s">
        <v>33</v>
      </c>
      <c r="T660" t="s">
        <v>33</v>
      </c>
      <c r="U660" t="s">
        <v>616</v>
      </c>
      <c r="V660" t="s">
        <v>907</v>
      </c>
      <c r="W660">
        <v>0.84</v>
      </c>
      <c r="X660" s="5" t="e">
        <f>INDEX(name_mapping!B:B,MATCH(C660,name_mapping!A:A,0))</f>
        <v>#N/A</v>
      </c>
      <c r="Y660" s="5" t="str">
        <f t="shared" si="31"/>
        <v>93LF 8ME LLC (Mount Signal V)</v>
      </c>
      <c r="Z660" s="5" t="str">
        <f t="shared" si="30"/>
        <v>CAISO_Solar</v>
      </c>
      <c r="AA660" s="5">
        <f t="shared" si="32"/>
        <v>691.6</v>
      </c>
      <c r="AB660" s="5">
        <f>INDEX(relevant_resources!B:B,MATCH(Z660,relevant_resources!A:A,0))</f>
        <v>1</v>
      </c>
    </row>
    <row r="661" spans="1:28" x14ac:dyDescent="0.75">
      <c r="A661">
        <v>660</v>
      </c>
      <c r="B661" t="s">
        <v>1866</v>
      </c>
      <c r="C661" t="s">
        <v>1867</v>
      </c>
      <c r="E661" t="s">
        <v>1128</v>
      </c>
      <c r="F661" t="s">
        <v>27</v>
      </c>
      <c r="G661" t="s">
        <v>179</v>
      </c>
      <c r="H661" t="s">
        <v>78</v>
      </c>
      <c r="I661" t="s">
        <v>614</v>
      </c>
      <c r="J661" t="s">
        <v>619</v>
      </c>
      <c r="K661" t="s">
        <v>620</v>
      </c>
      <c r="L661" s="2">
        <v>43983</v>
      </c>
      <c r="M661" s="2">
        <v>51287</v>
      </c>
      <c r="N661">
        <v>1</v>
      </c>
      <c r="O661">
        <v>51.3</v>
      </c>
      <c r="P661">
        <v>130.69999999999999</v>
      </c>
      <c r="Q661" s="1">
        <v>0.28999999999999998</v>
      </c>
      <c r="R661" t="s">
        <v>33</v>
      </c>
      <c r="S661" t="s">
        <v>33</v>
      </c>
      <c r="T661" t="s">
        <v>33</v>
      </c>
      <c r="U661" t="s">
        <v>616</v>
      </c>
      <c r="V661" t="s">
        <v>78</v>
      </c>
      <c r="W661">
        <v>0.84</v>
      </c>
      <c r="X661" s="5" t="e">
        <f>INDEX(name_mapping!B:B,MATCH(C661,name_mapping!A:A,0))</f>
        <v>#N/A</v>
      </c>
      <c r="Y661" s="5" t="str">
        <f t="shared" si="31"/>
        <v>41MB 8ME LLC</v>
      </c>
      <c r="Z661" s="5" t="str">
        <f t="shared" si="30"/>
        <v>CAISO_Solar</v>
      </c>
      <c r="AA661" s="5">
        <f t="shared" si="32"/>
        <v>130.69999999999999</v>
      </c>
      <c r="AB661" s="5">
        <f>INDEX(relevant_resources!B:B,MATCH(Z661,relevant_resources!A:A,0))</f>
        <v>1</v>
      </c>
    </row>
    <row r="662" spans="1:28" x14ac:dyDescent="0.75">
      <c r="A662">
        <v>661</v>
      </c>
      <c r="B662" t="s">
        <v>1868</v>
      </c>
      <c r="C662" t="s">
        <v>1869</v>
      </c>
      <c r="E662" t="s">
        <v>1128</v>
      </c>
      <c r="F662" t="s">
        <v>27</v>
      </c>
      <c r="G662" t="s">
        <v>711</v>
      </c>
      <c r="H662" t="s">
        <v>1870</v>
      </c>
      <c r="I662" t="s">
        <v>614</v>
      </c>
      <c r="J662" t="s">
        <v>619</v>
      </c>
      <c r="K662" t="s">
        <v>620</v>
      </c>
      <c r="L662" s="2">
        <v>43800</v>
      </c>
      <c r="M662" s="2">
        <v>51104</v>
      </c>
      <c r="N662">
        <v>1</v>
      </c>
      <c r="O662">
        <v>328</v>
      </c>
      <c r="P662">
        <v>898.4</v>
      </c>
      <c r="Q662" s="1">
        <v>0.31</v>
      </c>
      <c r="R662" t="s">
        <v>33</v>
      </c>
      <c r="S662" t="s">
        <v>33</v>
      </c>
      <c r="T662" t="s">
        <v>33</v>
      </c>
      <c r="U662" t="s">
        <v>616</v>
      </c>
      <c r="V662" t="s">
        <v>1484</v>
      </c>
      <c r="W662">
        <v>0.84</v>
      </c>
      <c r="X662" s="5" t="e">
        <f>INDEX(name_mapping!B:B,MATCH(C662,name_mapping!A:A,0))</f>
        <v>#N/A</v>
      </c>
      <c r="Y662" s="5" t="str">
        <f t="shared" si="31"/>
        <v>Tribal Solar, LLC</v>
      </c>
      <c r="Z662" s="5" t="str">
        <f t="shared" si="30"/>
        <v>CAISO_Solar</v>
      </c>
      <c r="AA662" s="5">
        <f t="shared" si="32"/>
        <v>898.4</v>
      </c>
      <c r="AB662" s="5">
        <f>INDEX(relevant_resources!B:B,MATCH(Z662,relevant_resources!A:A,0))</f>
        <v>1</v>
      </c>
    </row>
    <row r="663" spans="1:28" x14ac:dyDescent="0.75">
      <c r="A663">
        <v>662</v>
      </c>
      <c r="B663" t="s">
        <v>1871</v>
      </c>
      <c r="C663" t="s">
        <v>1872</v>
      </c>
      <c r="E663" t="s">
        <v>1128</v>
      </c>
      <c r="F663" t="s">
        <v>27</v>
      </c>
      <c r="G663" t="s">
        <v>809</v>
      </c>
      <c r="H663" t="s">
        <v>810</v>
      </c>
      <c r="I663" t="s">
        <v>614</v>
      </c>
      <c r="J663" t="s">
        <v>619</v>
      </c>
      <c r="K663" t="s">
        <v>620</v>
      </c>
      <c r="L663" s="2">
        <v>43466</v>
      </c>
      <c r="M663" s="2">
        <v>50801</v>
      </c>
      <c r="N663">
        <v>1</v>
      </c>
      <c r="O663">
        <v>246.7</v>
      </c>
      <c r="P663">
        <v>698.1</v>
      </c>
      <c r="Q663" s="1">
        <v>0.32</v>
      </c>
      <c r="R663" t="s">
        <v>33</v>
      </c>
      <c r="S663" t="s">
        <v>33</v>
      </c>
      <c r="T663" t="s">
        <v>33</v>
      </c>
      <c r="U663" t="s">
        <v>616</v>
      </c>
      <c r="V663" t="s">
        <v>35</v>
      </c>
      <c r="W663">
        <v>0.84</v>
      </c>
      <c r="X663" s="5" t="e">
        <f>INDEX(name_mapping!B:B,MATCH(C663,name_mapping!A:A,0))</f>
        <v>#N/A</v>
      </c>
      <c r="Y663" s="5" t="str">
        <f t="shared" si="31"/>
        <v>Panoche Valley Solar, LLC</v>
      </c>
      <c r="Z663" s="5" t="str">
        <f t="shared" si="30"/>
        <v>CAISO_Solar</v>
      </c>
      <c r="AA663" s="5">
        <f t="shared" si="32"/>
        <v>698.1</v>
      </c>
      <c r="AB663" s="5">
        <f>INDEX(relevant_resources!B:B,MATCH(Z663,relevant_resources!A:A,0))</f>
        <v>1</v>
      </c>
    </row>
    <row r="664" spans="1:28" x14ac:dyDescent="0.75">
      <c r="A664">
        <v>663</v>
      </c>
      <c r="B664" t="s">
        <v>1873</v>
      </c>
      <c r="C664" t="s">
        <v>1874</v>
      </c>
      <c r="D664" t="s">
        <v>1875</v>
      </c>
      <c r="E664" t="s">
        <v>1128</v>
      </c>
      <c r="F664" t="s">
        <v>27</v>
      </c>
      <c r="G664" t="s">
        <v>711</v>
      </c>
      <c r="H664" t="s">
        <v>1584</v>
      </c>
      <c r="I664" t="s">
        <v>614</v>
      </c>
      <c r="J664" t="s">
        <v>619</v>
      </c>
      <c r="K664" t="s">
        <v>32</v>
      </c>
      <c r="L664" s="2">
        <v>42675</v>
      </c>
      <c r="M664" s="2">
        <v>50010</v>
      </c>
      <c r="N664">
        <v>1</v>
      </c>
      <c r="O664">
        <v>20</v>
      </c>
      <c r="P664">
        <v>64.2</v>
      </c>
      <c r="Q664" s="1">
        <v>0.37</v>
      </c>
      <c r="R664" t="s">
        <v>33</v>
      </c>
      <c r="S664" t="s">
        <v>33</v>
      </c>
      <c r="T664" t="s">
        <v>33</v>
      </c>
      <c r="U664" t="s">
        <v>616</v>
      </c>
      <c r="V664" t="s">
        <v>286</v>
      </c>
      <c r="W664">
        <v>1</v>
      </c>
      <c r="X664" s="5" t="e">
        <f>INDEX(name_mapping!B:B,MATCH(C664,name_mapping!A:A,0))</f>
        <v>#N/A</v>
      </c>
      <c r="Y664" s="5" t="str">
        <f t="shared" si="31"/>
        <v>TORTLA_1_SOLAR</v>
      </c>
      <c r="Z664" s="5" t="str">
        <f t="shared" si="30"/>
        <v>CAISO_Solar</v>
      </c>
      <c r="AA664" s="5">
        <f t="shared" si="32"/>
        <v>64.2</v>
      </c>
      <c r="AB664" s="5">
        <f>INDEX(relevant_resources!B:B,MATCH(Z664,relevant_resources!A:A,0))</f>
        <v>1</v>
      </c>
    </row>
    <row r="665" spans="1:28" x14ac:dyDescent="0.75">
      <c r="A665">
        <v>664</v>
      </c>
      <c r="B665" t="s">
        <v>1876</v>
      </c>
      <c r="C665" t="s">
        <v>1877</v>
      </c>
      <c r="D665" t="s">
        <v>1878</v>
      </c>
      <c r="E665" t="s">
        <v>1128</v>
      </c>
      <c r="F665" t="s">
        <v>27</v>
      </c>
      <c r="G665" t="s">
        <v>77</v>
      </c>
      <c r="H665" t="s">
        <v>78</v>
      </c>
      <c r="I665" t="s">
        <v>614</v>
      </c>
      <c r="J665" t="s">
        <v>619</v>
      </c>
      <c r="K665" t="s">
        <v>32</v>
      </c>
      <c r="L665" s="2">
        <v>42628</v>
      </c>
      <c r="M665" s="2">
        <v>49932</v>
      </c>
      <c r="N665">
        <v>1</v>
      </c>
      <c r="O665">
        <v>10</v>
      </c>
      <c r="P665">
        <v>26</v>
      </c>
      <c r="Q665" s="1">
        <v>0.3</v>
      </c>
      <c r="R665" t="s">
        <v>33</v>
      </c>
      <c r="S665" t="s">
        <v>33</v>
      </c>
      <c r="T665" t="s">
        <v>33</v>
      </c>
      <c r="U665" t="s">
        <v>616</v>
      </c>
      <c r="V665" t="s">
        <v>78</v>
      </c>
      <c r="W665">
        <v>1</v>
      </c>
      <c r="X665" s="5" t="e">
        <f>INDEX(name_mapping!B:B,MATCH(C665,name_mapping!A:A,0))</f>
        <v>#N/A</v>
      </c>
      <c r="Y665" s="5" t="str">
        <f t="shared" si="31"/>
        <v>SKERN_6_SOLAR2</v>
      </c>
      <c r="Z665" s="5" t="str">
        <f t="shared" si="30"/>
        <v>CAISO_Solar</v>
      </c>
      <c r="AA665" s="5">
        <f t="shared" si="32"/>
        <v>26</v>
      </c>
      <c r="AB665" s="5">
        <f>INDEX(relevant_resources!B:B,MATCH(Z665,relevant_resources!A:A,0))</f>
        <v>1</v>
      </c>
    </row>
    <row r="666" spans="1:28" x14ac:dyDescent="0.75">
      <c r="A666">
        <v>665</v>
      </c>
      <c r="B666" t="s">
        <v>1879</v>
      </c>
      <c r="C666" t="s">
        <v>1880</v>
      </c>
      <c r="D666" t="s">
        <v>1881</v>
      </c>
      <c r="E666" t="s">
        <v>1128</v>
      </c>
      <c r="F666" t="s">
        <v>27</v>
      </c>
      <c r="G666" t="s">
        <v>88</v>
      </c>
      <c r="H666" t="s">
        <v>89</v>
      </c>
      <c r="I666" t="s">
        <v>614</v>
      </c>
      <c r="J666" t="s">
        <v>619</v>
      </c>
      <c r="K666" t="s">
        <v>32</v>
      </c>
      <c r="L666" s="2">
        <v>42674</v>
      </c>
      <c r="M666" s="2">
        <v>49978</v>
      </c>
      <c r="N666">
        <v>1</v>
      </c>
      <c r="O666">
        <v>20</v>
      </c>
      <c r="P666">
        <v>47.6</v>
      </c>
      <c r="Q666" s="1">
        <v>0.27</v>
      </c>
      <c r="R666" t="s">
        <v>33</v>
      </c>
      <c r="S666" t="s">
        <v>33</v>
      </c>
      <c r="T666" t="s">
        <v>33</v>
      </c>
      <c r="U666" t="s">
        <v>616</v>
      </c>
      <c r="V666" t="s">
        <v>89</v>
      </c>
      <c r="W666">
        <v>1</v>
      </c>
      <c r="X666" s="5" t="e">
        <f>INDEX(name_mapping!B:B,MATCH(C666,name_mapping!A:A,0))</f>
        <v>#N/A</v>
      </c>
      <c r="Y666" s="5" t="str">
        <f t="shared" si="31"/>
        <v>GLDFGR_6_SOLAR1</v>
      </c>
      <c r="Z666" s="5" t="str">
        <f t="shared" si="30"/>
        <v>CAISO_Solar</v>
      </c>
      <c r="AA666" s="5">
        <f t="shared" si="32"/>
        <v>47.6</v>
      </c>
      <c r="AB666" s="5">
        <f>INDEX(relevant_resources!B:B,MATCH(Z666,relevant_resources!A:A,0))</f>
        <v>1</v>
      </c>
    </row>
    <row r="667" spans="1:28" x14ac:dyDescent="0.75">
      <c r="A667">
        <v>666</v>
      </c>
      <c r="B667" t="s">
        <v>1882</v>
      </c>
      <c r="C667" t="s">
        <v>1883</v>
      </c>
      <c r="D667" t="s">
        <v>1884</v>
      </c>
      <c r="E667" t="s">
        <v>1128</v>
      </c>
      <c r="F667" t="s">
        <v>27</v>
      </c>
      <c r="G667" t="s">
        <v>77</v>
      </c>
      <c r="H667" t="s">
        <v>78</v>
      </c>
      <c r="I667" t="s">
        <v>614</v>
      </c>
      <c r="J667" t="s">
        <v>619</v>
      </c>
      <c r="K667" t="s">
        <v>32</v>
      </c>
      <c r="L667" s="2">
        <v>42719</v>
      </c>
      <c r="M667" s="2">
        <v>50023</v>
      </c>
      <c r="N667">
        <v>1</v>
      </c>
      <c r="O667">
        <v>20</v>
      </c>
      <c r="P667">
        <v>55.8</v>
      </c>
      <c r="Q667" s="1">
        <v>0.32</v>
      </c>
      <c r="R667" t="s">
        <v>33</v>
      </c>
      <c r="S667" t="s">
        <v>33</v>
      </c>
      <c r="T667" t="s">
        <v>33</v>
      </c>
      <c r="U667" t="s">
        <v>616</v>
      </c>
      <c r="V667" t="s">
        <v>78</v>
      </c>
      <c r="W667">
        <v>1</v>
      </c>
      <c r="X667" s="5" t="e">
        <f>INDEX(name_mapping!B:B,MATCH(C667,name_mapping!A:A,0))</f>
        <v>#N/A</v>
      </c>
      <c r="Y667" s="5" t="str">
        <f t="shared" si="31"/>
        <v>PMPJCK_1_SOLAR2</v>
      </c>
      <c r="Z667" s="5" t="str">
        <f t="shared" si="30"/>
        <v>CAISO_Solar</v>
      </c>
      <c r="AA667" s="5">
        <f t="shared" si="32"/>
        <v>55.8</v>
      </c>
      <c r="AB667" s="5">
        <f>INDEX(relevant_resources!B:B,MATCH(Z667,relevant_resources!A:A,0))</f>
        <v>1</v>
      </c>
    </row>
    <row r="668" spans="1:28" x14ac:dyDescent="0.75">
      <c r="A668">
        <v>667</v>
      </c>
      <c r="B668" t="s">
        <v>1885</v>
      </c>
      <c r="C668" t="s">
        <v>1886</v>
      </c>
      <c r="D668" t="s">
        <v>1887</v>
      </c>
      <c r="E668" t="s">
        <v>1128</v>
      </c>
      <c r="F668" t="s">
        <v>27</v>
      </c>
      <c r="G668" t="s">
        <v>77</v>
      </c>
      <c r="H668" t="s">
        <v>78</v>
      </c>
      <c r="I668" t="s">
        <v>614</v>
      </c>
      <c r="J668" t="s">
        <v>619</v>
      </c>
      <c r="K668" t="s">
        <v>32</v>
      </c>
      <c r="L668" s="2">
        <v>42719</v>
      </c>
      <c r="M668" s="2">
        <v>50023</v>
      </c>
      <c r="N668">
        <v>1</v>
      </c>
      <c r="O668">
        <v>20</v>
      </c>
      <c r="P668">
        <v>55.8</v>
      </c>
      <c r="Q668" s="1">
        <v>0.32</v>
      </c>
      <c r="R668" t="s">
        <v>33</v>
      </c>
      <c r="S668" t="s">
        <v>33</v>
      </c>
      <c r="T668" t="s">
        <v>33</v>
      </c>
      <c r="U668" t="s">
        <v>616</v>
      </c>
      <c r="V668" t="s">
        <v>78</v>
      </c>
      <c r="W668">
        <v>1</v>
      </c>
      <c r="X668" s="5" t="e">
        <f>INDEX(name_mapping!B:B,MATCH(C668,name_mapping!A:A,0))</f>
        <v>#N/A</v>
      </c>
      <c r="Y668" s="5" t="str">
        <f t="shared" si="31"/>
        <v>PMPJCK_1_RB2SLR</v>
      </c>
      <c r="Z668" s="5" t="str">
        <f t="shared" si="30"/>
        <v>CAISO_Solar</v>
      </c>
      <c r="AA668" s="5">
        <f t="shared" si="32"/>
        <v>55.8</v>
      </c>
      <c r="AB668" s="5">
        <f>INDEX(relevant_resources!B:B,MATCH(Z668,relevant_resources!A:A,0))</f>
        <v>1</v>
      </c>
    </row>
    <row r="669" spans="1:28" x14ac:dyDescent="0.75">
      <c r="A669">
        <v>668</v>
      </c>
      <c r="B669" t="s">
        <v>1888</v>
      </c>
      <c r="C669" t="s">
        <v>1889</v>
      </c>
      <c r="D669" t="s">
        <v>1890</v>
      </c>
      <c r="E669" t="s">
        <v>1128</v>
      </c>
      <c r="F669" t="s">
        <v>27</v>
      </c>
      <c r="G669" t="s">
        <v>77</v>
      </c>
      <c r="H669" t="s">
        <v>78</v>
      </c>
      <c r="I669" t="s">
        <v>614</v>
      </c>
      <c r="J669" t="s">
        <v>619</v>
      </c>
      <c r="K669" t="s">
        <v>32</v>
      </c>
      <c r="L669" s="2">
        <v>42719</v>
      </c>
      <c r="M669" s="2">
        <v>50023</v>
      </c>
      <c r="N669">
        <v>1</v>
      </c>
      <c r="O669">
        <v>15</v>
      </c>
      <c r="P669">
        <v>44.3</v>
      </c>
      <c r="Q669" s="1">
        <v>0.34</v>
      </c>
      <c r="R669" t="s">
        <v>33</v>
      </c>
      <c r="S669" t="s">
        <v>33</v>
      </c>
      <c r="T669" t="s">
        <v>33</v>
      </c>
      <c r="U669" t="s">
        <v>616</v>
      </c>
      <c r="V669" t="s">
        <v>78</v>
      </c>
      <c r="W669">
        <v>1</v>
      </c>
      <c r="X669" s="5" t="e">
        <f>INDEX(name_mapping!B:B,MATCH(C669,name_mapping!A:A,0))</f>
        <v>#N/A</v>
      </c>
      <c r="Y669" s="5" t="str">
        <f t="shared" si="31"/>
        <v>WLDWD_1_SOLAR2</v>
      </c>
      <c r="Z669" s="5" t="str">
        <f t="shared" si="30"/>
        <v>CAISO_Solar</v>
      </c>
      <c r="AA669" s="5">
        <f t="shared" si="32"/>
        <v>44.3</v>
      </c>
      <c r="AB669" s="5">
        <f>INDEX(relevant_resources!B:B,MATCH(Z669,relevant_resources!A:A,0))</f>
        <v>1</v>
      </c>
    </row>
    <row r="670" spans="1:28" x14ac:dyDescent="0.75">
      <c r="A670">
        <v>669</v>
      </c>
      <c r="B670" t="s">
        <v>1891</v>
      </c>
      <c r="C670" t="s">
        <v>1892</v>
      </c>
      <c r="E670" t="s">
        <v>1128</v>
      </c>
      <c r="F670" t="s">
        <v>27</v>
      </c>
      <c r="G670" t="s">
        <v>845</v>
      </c>
      <c r="H670" t="s">
        <v>1146</v>
      </c>
      <c r="I670" t="s">
        <v>614</v>
      </c>
      <c r="J670" t="s">
        <v>615</v>
      </c>
      <c r="K670" t="s">
        <v>620</v>
      </c>
      <c r="L670" s="2">
        <v>42705</v>
      </c>
      <c r="M670" s="2">
        <v>50009</v>
      </c>
      <c r="N670">
        <v>1</v>
      </c>
      <c r="O670">
        <v>14.5</v>
      </c>
      <c r="P670">
        <v>36.200000000000003</v>
      </c>
      <c r="Q670" s="1">
        <v>0.28000000000000003</v>
      </c>
      <c r="R670" t="s">
        <v>33</v>
      </c>
      <c r="S670" t="s">
        <v>33</v>
      </c>
      <c r="T670" t="s">
        <v>33</v>
      </c>
      <c r="U670" t="s">
        <v>616</v>
      </c>
      <c r="V670" t="s">
        <v>35</v>
      </c>
      <c r="W670">
        <v>0.84</v>
      </c>
      <c r="X670" s="5" t="e">
        <f>INDEX(name_mapping!B:B,MATCH(C670,name_mapping!A:A,0))</f>
        <v>#N/A</v>
      </c>
      <c r="Y670" s="5" t="str">
        <f t="shared" si="31"/>
        <v>San Jacinto Solar 14.5, LLC</v>
      </c>
      <c r="Z670" s="5" t="str">
        <f t="shared" si="30"/>
        <v>CAISO_Solar</v>
      </c>
      <c r="AA670" s="5">
        <f t="shared" si="32"/>
        <v>36.200000000000003</v>
      </c>
      <c r="AB670" s="5">
        <f>INDEX(relevant_resources!B:B,MATCH(Z670,relevant_resources!A:A,0))</f>
        <v>1</v>
      </c>
    </row>
    <row r="671" spans="1:28" x14ac:dyDescent="0.75">
      <c r="A671">
        <v>670</v>
      </c>
      <c r="B671" t="s">
        <v>1893</v>
      </c>
      <c r="C671" t="s">
        <v>1894</v>
      </c>
      <c r="E671" t="s">
        <v>1128</v>
      </c>
      <c r="F671" t="s">
        <v>27</v>
      </c>
      <c r="G671" t="s">
        <v>845</v>
      </c>
      <c r="H671" t="s">
        <v>1146</v>
      </c>
      <c r="I671" t="s">
        <v>614</v>
      </c>
      <c r="J671" t="s">
        <v>615</v>
      </c>
      <c r="K671" t="s">
        <v>620</v>
      </c>
      <c r="L671" s="2">
        <v>42705</v>
      </c>
      <c r="M671" s="2">
        <v>50009</v>
      </c>
      <c r="N671">
        <v>1</v>
      </c>
      <c r="O671">
        <v>5.5</v>
      </c>
      <c r="P671">
        <v>13.7</v>
      </c>
      <c r="Q671" s="1">
        <v>0.28000000000000003</v>
      </c>
      <c r="R671" t="s">
        <v>33</v>
      </c>
      <c r="S671" t="s">
        <v>33</v>
      </c>
      <c r="T671" t="s">
        <v>33</v>
      </c>
      <c r="U671" t="s">
        <v>616</v>
      </c>
      <c r="V671" t="s">
        <v>35</v>
      </c>
      <c r="W671">
        <v>0.84</v>
      </c>
      <c r="X671" s="5" t="e">
        <f>INDEX(name_mapping!B:B,MATCH(C671,name_mapping!A:A,0))</f>
        <v>#N/A</v>
      </c>
      <c r="Y671" s="5" t="str">
        <f t="shared" si="31"/>
        <v>San Jacinto Solar 5.5, LLC</v>
      </c>
      <c r="Z671" s="5" t="str">
        <f t="shared" si="30"/>
        <v>CAISO_Solar</v>
      </c>
      <c r="AA671" s="5">
        <f t="shared" si="32"/>
        <v>13.7</v>
      </c>
      <c r="AB671" s="5">
        <f>INDEX(relevant_resources!B:B,MATCH(Z671,relevant_resources!A:A,0))</f>
        <v>1</v>
      </c>
    </row>
    <row r="672" spans="1:28" x14ac:dyDescent="0.75">
      <c r="A672">
        <v>671</v>
      </c>
      <c r="B672" t="s">
        <v>1895</v>
      </c>
      <c r="C672" t="s">
        <v>1896</v>
      </c>
      <c r="E672" t="s">
        <v>1128</v>
      </c>
      <c r="F672" t="s">
        <v>27</v>
      </c>
      <c r="G672" t="s">
        <v>1897</v>
      </c>
      <c r="H672" t="s">
        <v>1898</v>
      </c>
      <c r="I672" t="s">
        <v>614</v>
      </c>
      <c r="J672" t="s">
        <v>615</v>
      </c>
      <c r="K672" t="s">
        <v>620</v>
      </c>
      <c r="L672" s="2">
        <v>42705</v>
      </c>
      <c r="M672" s="2">
        <v>50009</v>
      </c>
      <c r="N672">
        <v>1</v>
      </c>
      <c r="O672">
        <v>20</v>
      </c>
      <c r="P672">
        <v>51</v>
      </c>
      <c r="Q672" s="1">
        <v>0.28999999999999998</v>
      </c>
      <c r="R672" t="s">
        <v>33</v>
      </c>
      <c r="S672" t="s">
        <v>33</v>
      </c>
      <c r="T672" t="s">
        <v>33</v>
      </c>
      <c r="U672" t="s">
        <v>616</v>
      </c>
      <c r="V672" t="s">
        <v>907</v>
      </c>
      <c r="W672">
        <v>0.84</v>
      </c>
      <c r="X672" s="5" t="e">
        <f>INDEX(name_mapping!B:B,MATCH(C672,name_mapping!A:A,0))</f>
        <v>#N/A</v>
      </c>
      <c r="Y672" s="5" t="str">
        <f t="shared" si="31"/>
        <v>Jacumba Solar, LLC</v>
      </c>
      <c r="Z672" s="5" t="str">
        <f t="shared" si="30"/>
        <v>CAISO_Solar</v>
      </c>
      <c r="AA672" s="5">
        <f t="shared" si="32"/>
        <v>51</v>
      </c>
      <c r="AB672" s="5">
        <f>INDEX(relevant_resources!B:B,MATCH(Z672,relevant_resources!A:A,0))</f>
        <v>1</v>
      </c>
    </row>
    <row r="673" spans="1:28" x14ac:dyDescent="0.75">
      <c r="A673">
        <v>672</v>
      </c>
      <c r="B673" t="s">
        <v>1899</v>
      </c>
      <c r="C673" t="s">
        <v>1900</v>
      </c>
      <c r="D673" t="s">
        <v>1901</v>
      </c>
      <c r="E673" t="s">
        <v>1128</v>
      </c>
      <c r="F673" t="s">
        <v>27</v>
      </c>
      <c r="G673" t="s">
        <v>77</v>
      </c>
      <c r="H673" t="s">
        <v>89</v>
      </c>
      <c r="I673" t="s">
        <v>614</v>
      </c>
      <c r="J673" t="s">
        <v>619</v>
      </c>
      <c r="K673" t="s">
        <v>32</v>
      </c>
      <c r="L673" s="2">
        <v>42628</v>
      </c>
      <c r="M673" s="2">
        <v>49932</v>
      </c>
      <c r="N673">
        <v>1</v>
      </c>
      <c r="O673">
        <v>20</v>
      </c>
      <c r="P673">
        <v>61.7</v>
      </c>
      <c r="Q673" s="1">
        <v>0.35</v>
      </c>
      <c r="R673" t="s">
        <v>33</v>
      </c>
      <c r="S673" t="s">
        <v>33</v>
      </c>
      <c r="T673" t="s">
        <v>33</v>
      </c>
      <c r="U673" t="s">
        <v>616</v>
      </c>
      <c r="V673" t="s">
        <v>89</v>
      </c>
      <c r="W673">
        <v>1</v>
      </c>
      <c r="X673" s="5" t="e">
        <f>INDEX(name_mapping!B:B,MATCH(C673,name_mapping!A:A,0))</f>
        <v>#N/A</v>
      </c>
      <c r="Y673" s="5" t="str">
        <f t="shared" si="31"/>
        <v>GARLND_2_GASLRA</v>
      </c>
      <c r="Z673" s="5" t="str">
        <f t="shared" si="30"/>
        <v>CAISO_Solar</v>
      </c>
      <c r="AA673" s="5">
        <f t="shared" si="32"/>
        <v>61.7</v>
      </c>
      <c r="AB673" s="5">
        <f>INDEX(relevant_resources!B:B,MATCH(Z673,relevant_resources!A:A,0))</f>
        <v>1</v>
      </c>
    </row>
    <row r="674" spans="1:28" x14ac:dyDescent="0.75">
      <c r="A674">
        <v>673</v>
      </c>
      <c r="B674" t="s">
        <v>1902</v>
      </c>
      <c r="C674" t="s">
        <v>1903</v>
      </c>
      <c r="D674" t="s">
        <v>1904</v>
      </c>
      <c r="E674" t="s">
        <v>1128</v>
      </c>
      <c r="F674" t="s">
        <v>27</v>
      </c>
      <c r="G674" t="s">
        <v>359</v>
      </c>
      <c r="H674" t="s">
        <v>78</v>
      </c>
      <c r="I674" t="s">
        <v>614</v>
      </c>
      <c r="J674" t="s">
        <v>619</v>
      </c>
      <c r="K674" t="s">
        <v>32</v>
      </c>
      <c r="L674" s="2">
        <v>42705</v>
      </c>
      <c r="M674" s="2">
        <v>49949</v>
      </c>
      <c r="N674">
        <v>1</v>
      </c>
      <c r="O674">
        <v>20</v>
      </c>
      <c r="P674">
        <v>52.1</v>
      </c>
      <c r="Q674" s="1">
        <v>0.3</v>
      </c>
      <c r="R674" t="s">
        <v>33</v>
      </c>
      <c r="S674" t="s">
        <v>33</v>
      </c>
      <c r="T674" t="s">
        <v>33</v>
      </c>
      <c r="U674" t="s">
        <v>616</v>
      </c>
      <c r="V674" t="s">
        <v>78</v>
      </c>
      <c r="W674">
        <v>1</v>
      </c>
      <c r="X674" s="5" t="e">
        <f>INDEX(name_mapping!B:B,MATCH(C674,name_mapping!A:A,0))</f>
        <v>#N/A</v>
      </c>
      <c r="Y674" s="5" t="str">
        <f t="shared" si="31"/>
        <v>CEDUCR_2_SOLAR1</v>
      </c>
      <c r="Z674" s="5" t="str">
        <f t="shared" si="30"/>
        <v>CAISO_Solar</v>
      </c>
      <c r="AA674" s="5">
        <f t="shared" si="32"/>
        <v>52.1</v>
      </c>
      <c r="AB674" s="5">
        <f>INDEX(relevant_resources!B:B,MATCH(Z674,relevant_resources!A:A,0))</f>
        <v>1</v>
      </c>
    </row>
    <row r="675" spans="1:28" x14ac:dyDescent="0.75">
      <c r="A675">
        <v>674</v>
      </c>
      <c r="B675" t="s">
        <v>1905</v>
      </c>
      <c r="C675" t="s">
        <v>1906</v>
      </c>
      <c r="D675" t="s">
        <v>1907</v>
      </c>
      <c r="E675" t="s">
        <v>1128</v>
      </c>
      <c r="F675" t="s">
        <v>27</v>
      </c>
      <c r="G675" t="s">
        <v>359</v>
      </c>
      <c r="H675" t="s">
        <v>78</v>
      </c>
      <c r="I675" t="s">
        <v>614</v>
      </c>
      <c r="J675" t="s">
        <v>619</v>
      </c>
      <c r="K675" t="s">
        <v>32</v>
      </c>
      <c r="L675" s="2">
        <v>42705</v>
      </c>
      <c r="M675" s="2">
        <v>49949</v>
      </c>
      <c r="N675">
        <v>1</v>
      </c>
      <c r="O675">
        <v>20</v>
      </c>
      <c r="P675">
        <v>52.1</v>
      </c>
      <c r="Q675" s="1">
        <v>0.3</v>
      </c>
      <c r="R675" t="s">
        <v>33</v>
      </c>
      <c r="S675" t="s">
        <v>33</v>
      </c>
      <c r="T675" t="s">
        <v>33</v>
      </c>
      <c r="U675" t="s">
        <v>616</v>
      </c>
      <c r="V675" t="s">
        <v>78</v>
      </c>
      <c r="W675">
        <v>1</v>
      </c>
      <c r="X675" s="5" t="e">
        <f>INDEX(name_mapping!B:B,MATCH(C675,name_mapping!A:A,0))</f>
        <v>#N/A</v>
      </c>
      <c r="Y675" s="5" t="str">
        <f t="shared" si="31"/>
        <v>CEDUCR_2_SOLAR2</v>
      </c>
      <c r="Z675" s="5" t="str">
        <f t="shared" si="30"/>
        <v>CAISO_Solar</v>
      </c>
      <c r="AA675" s="5">
        <f t="shared" si="32"/>
        <v>52.1</v>
      </c>
      <c r="AB675" s="5">
        <f>INDEX(relevant_resources!B:B,MATCH(Z675,relevant_resources!A:A,0))</f>
        <v>1</v>
      </c>
    </row>
    <row r="676" spans="1:28" x14ac:dyDescent="0.75">
      <c r="A676">
        <v>675</v>
      </c>
      <c r="B676" t="s">
        <v>1908</v>
      </c>
      <c r="C676" t="s">
        <v>1909</v>
      </c>
      <c r="D676" t="s">
        <v>1910</v>
      </c>
      <c r="E676" t="s">
        <v>1128</v>
      </c>
      <c r="F676" t="s">
        <v>27</v>
      </c>
      <c r="G676" t="s">
        <v>359</v>
      </c>
      <c r="H676" t="s">
        <v>78</v>
      </c>
      <c r="I676" t="s">
        <v>614</v>
      </c>
      <c r="J676" t="s">
        <v>619</v>
      </c>
      <c r="K676" t="s">
        <v>32</v>
      </c>
      <c r="L676" s="2">
        <v>42705</v>
      </c>
      <c r="M676" s="2">
        <v>49949</v>
      </c>
      <c r="N676">
        <v>1</v>
      </c>
      <c r="O676">
        <v>20</v>
      </c>
      <c r="P676">
        <v>52.1</v>
      </c>
      <c r="Q676" s="1">
        <v>0.3</v>
      </c>
      <c r="R676" t="s">
        <v>33</v>
      </c>
      <c r="S676" t="s">
        <v>33</v>
      </c>
      <c r="T676" t="s">
        <v>33</v>
      </c>
      <c r="U676" t="s">
        <v>616</v>
      </c>
      <c r="V676" t="s">
        <v>78</v>
      </c>
      <c r="W676">
        <v>1</v>
      </c>
      <c r="X676" s="5" t="e">
        <f>INDEX(name_mapping!B:B,MATCH(C676,name_mapping!A:A,0))</f>
        <v>#N/A</v>
      </c>
      <c r="Y676" s="5" t="str">
        <f t="shared" si="31"/>
        <v>CEDUCR_2_SOLAR4</v>
      </c>
      <c r="Z676" s="5" t="str">
        <f t="shared" si="30"/>
        <v>CAISO_Solar</v>
      </c>
      <c r="AA676" s="5">
        <f t="shared" si="32"/>
        <v>52.1</v>
      </c>
      <c r="AB676" s="5">
        <f>INDEX(relevant_resources!B:B,MATCH(Z676,relevant_resources!A:A,0))</f>
        <v>1</v>
      </c>
    </row>
    <row r="677" spans="1:28" x14ac:dyDescent="0.75">
      <c r="A677">
        <v>676</v>
      </c>
      <c r="B677" t="s">
        <v>1911</v>
      </c>
      <c r="C677" t="s">
        <v>1912</v>
      </c>
      <c r="D677" t="s">
        <v>1913</v>
      </c>
      <c r="E677" t="s">
        <v>1128</v>
      </c>
      <c r="F677" t="s">
        <v>27</v>
      </c>
      <c r="G677" t="s">
        <v>359</v>
      </c>
      <c r="H677" t="s">
        <v>78</v>
      </c>
      <c r="I677" t="s">
        <v>614</v>
      </c>
      <c r="J677" t="s">
        <v>619</v>
      </c>
      <c r="K677" t="s">
        <v>32</v>
      </c>
      <c r="L677" s="2">
        <v>42705</v>
      </c>
      <c r="M677" s="2">
        <v>49949</v>
      </c>
      <c r="N677">
        <v>1</v>
      </c>
      <c r="O677">
        <v>15</v>
      </c>
      <c r="P677">
        <v>41.1</v>
      </c>
      <c r="Q677" s="1">
        <v>0.31</v>
      </c>
      <c r="R677" t="s">
        <v>33</v>
      </c>
      <c r="S677" t="s">
        <v>33</v>
      </c>
      <c r="T677" t="s">
        <v>33</v>
      </c>
      <c r="U677" t="s">
        <v>616</v>
      </c>
      <c r="V677" t="s">
        <v>78</v>
      </c>
      <c r="W677">
        <v>1</v>
      </c>
      <c r="X677" s="5" t="e">
        <f>INDEX(name_mapping!B:B,MATCH(C677,name_mapping!A:A,0))</f>
        <v>#N/A</v>
      </c>
      <c r="Y677" s="5" t="str">
        <f t="shared" si="31"/>
        <v>CEDUCR_2_SOLAR3</v>
      </c>
      <c r="Z677" s="5" t="str">
        <f t="shared" si="30"/>
        <v>CAISO_Solar</v>
      </c>
      <c r="AA677" s="5">
        <f t="shared" si="32"/>
        <v>41.1</v>
      </c>
      <c r="AB677" s="5">
        <f>INDEX(relevant_resources!B:B,MATCH(Z677,relevant_resources!A:A,0))</f>
        <v>1</v>
      </c>
    </row>
    <row r="678" spans="1:28" x14ac:dyDescent="0.75">
      <c r="A678">
        <v>677</v>
      </c>
      <c r="B678" t="s">
        <v>1914</v>
      </c>
      <c r="C678" t="s">
        <v>1915</v>
      </c>
      <c r="E678" t="s">
        <v>1128</v>
      </c>
      <c r="F678" t="s">
        <v>27</v>
      </c>
      <c r="G678" t="s">
        <v>711</v>
      </c>
      <c r="H678" t="s">
        <v>1483</v>
      </c>
      <c r="I678" t="s">
        <v>614</v>
      </c>
      <c r="J678" t="s">
        <v>615</v>
      </c>
      <c r="K678" t="s">
        <v>620</v>
      </c>
      <c r="L678" s="2">
        <v>42705</v>
      </c>
      <c r="M678" s="2">
        <v>50009</v>
      </c>
      <c r="N678">
        <v>1</v>
      </c>
      <c r="O678">
        <v>20</v>
      </c>
      <c r="P678">
        <v>53.6</v>
      </c>
      <c r="Q678" s="1">
        <v>0.31</v>
      </c>
      <c r="R678" t="s">
        <v>33</v>
      </c>
      <c r="S678" t="s">
        <v>33</v>
      </c>
      <c r="T678" t="s">
        <v>33</v>
      </c>
      <c r="U678" t="s">
        <v>616</v>
      </c>
      <c r="V678" t="s">
        <v>1484</v>
      </c>
      <c r="W678">
        <v>0.84</v>
      </c>
      <c r="X678" s="5" t="e">
        <f>INDEX(name_mapping!B:B,MATCH(C678,name_mapping!A:A,0))</f>
        <v>#N/A</v>
      </c>
      <c r="Y678" s="5" t="str">
        <f t="shared" si="31"/>
        <v>Joshua Tree Solar Farm, LLC</v>
      </c>
      <c r="Z678" s="5" t="str">
        <f t="shared" si="30"/>
        <v>CAISO_Solar</v>
      </c>
      <c r="AA678" s="5">
        <f t="shared" si="32"/>
        <v>53.6</v>
      </c>
      <c r="AB678" s="5">
        <f>INDEX(relevant_resources!B:B,MATCH(Z678,relevant_resources!A:A,0))</f>
        <v>1</v>
      </c>
    </row>
    <row r="679" spans="1:28" x14ac:dyDescent="0.75">
      <c r="A679">
        <v>678</v>
      </c>
      <c r="B679" t="s">
        <v>1916</v>
      </c>
      <c r="C679" t="s">
        <v>1917</v>
      </c>
      <c r="D679" t="s">
        <v>1918</v>
      </c>
      <c r="E679" t="s">
        <v>1128</v>
      </c>
      <c r="F679" t="s">
        <v>27</v>
      </c>
      <c r="G679" t="s">
        <v>88</v>
      </c>
      <c r="H679" t="s">
        <v>89</v>
      </c>
      <c r="I679" t="s">
        <v>614</v>
      </c>
      <c r="J679" t="s">
        <v>615</v>
      </c>
      <c r="K679" t="s">
        <v>32</v>
      </c>
      <c r="L679" s="2">
        <v>41992</v>
      </c>
      <c r="M679" s="2">
        <v>42185</v>
      </c>
      <c r="N679">
        <v>1</v>
      </c>
      <c r="O679">
        <v>6.5</v>
      </c>
      <c r="P679">
        <v>16.7</v>
      </c>
      <c r="Q679" s="1">
        <v>0.28999999999999998</v>
      </c>
      <c r="R679" t="s">
        <v>33</v>
      </c>
      <c r="S679" t="s">
        <v>33</v>
      </c>
      <c r="T679" t="s">
        <v>33</v>
      </c>
      <c r="U679" t="s">
        <v>616</v>
      </c>
      <c r="V679" t="s">
        <v>89</v>
      </c>
      <c r="W679">
        <v>1</v>
      </c>
      <c r="X679" s="5" t="e">
        <f>INDEX(name_mapping!B:B,MATCH(C679,name_mapping!A:A,0))</f>
        <v>#N/A</v>
      </c>
      <c r="Y679" s="5" t="str">
        <f t="shared" si="31"/>
        <v>DELSUR_6_SOLAR1</v>
      </c>
      <c r="Z679" s="5" t="str">
        <f t="shared" si="30"/>
        <v>CAISO_Solar</v>
      </c>
      <c r="AA679" s="5">
        <f t="shared" si="32"/>
        <v>16.7</v>
      </c>
      <c r="AB679" s="5">
        <f>INDEX(relevant_resources!B:B,MATCH(Z679,relevant_resources!A:A,0))</f>
        <v>1</v>
      </c>
    </row>
    <row r="680" spans="1:28" x14ac:dyDescent="0.75">
      <c r="A680">
        <v>679</v>
      </c>
      <c r="B680" t="s">
        <v>1919</v>
      </c>
      <c r="C680" t="s">
        <v>1920</v>
      </c>
      <c r="E680" t="s">
        <v>1128</v>
      </c>
      <c r="F680" t="s">
        <v>27</v>
      </c>
      <c r="G680" t="s">
        <v>711</v>
      </c>
      <c r="H680" t="s">
        <v>285</v>
      </c>
      <c r="I680" t="s">
        <v>614</v>
      </c>
      <c r="J680" t="s">
        <v>1383</v>
      </c>
      <c r="K680" t="s">
        <v>620</v>
      </c>
      <c r="L680" s="2">
        <v>42709</v>
      </c>
      <c r="M680" s="2">
        <v>50013</v>
      </c>
      <c r="N680">
        <v>1</v>
      </c>
      <c r="O680">
        <v>5</v>
      </c>
      <c r="P680">
        <v>11.2</v>
      </c>
      <c r="Q680" s="1">
        <v>0.25</v>
      </c>
      <c r="R680" t="s">
        <v>33</v>
      </c>
      <c r="S680" t="s">
        <v>33</v>
      </c>
      <c r="T680" t="s">
        <v>33</v>
      </c>
      <c r="U680" t="s">
        <v>616</v>
      </c>
      <c r="V680" t="s">
        <v>286</v>
      </c>
      <c r="W680">
        <v>0.84</v>
      </c>
      <c r="X680" s="5" t="e">
        <f>INDEX(name_mapping!B:B,MATCH(C680,name_mapping!A:A,0))</f>
        <v>#N/A</v>
      </c>
      <c r="Y680" s="5" t="str">
        <f t="shared" si="31"/>
        <v>SunE- Victorville</v>
      </c>
      <c r="Z680" s="5" t="str">
        <f t="shared" si="30"/>
        <v>CAISO_Solar</v>
      </c>
      <c r="AA680" s="5">
        <f t="shared" si="32"/>
        <v>11.2</v>
      </c>
      <c r="AB680" s="5">
        <f>INDEX(relevant_resources!B:B,MATCH(Z680,relevant_resources!A:A,0))</f>
        <v>1</v>
      </c>
    </row>
    <row r="681" spans="1:28" x14ac:dyDescent="0.75">
      <c r="A681">
        <v>680</v>
      </c>
      <c r="B681" t="s">
        <v>1921</v>
      </c>
      <c r="C681" t="s">
        <v>1922</v>
      </c>
      <c r="E681" t="s">
        <v>1128</v>
      </c>
      <c r="F681" t="s">
        <v>27</v>
      </c>
      <c r="G681" t="s">
        <v>711</v>
      </c>
      <c r="H681" t="s">
        <v>285</v>
      </c>
      <c r="I681" t="s">
        <v>614</v>
      </c>
      <c r="J681" t="s">
        <v>1383</v>
      </c>
      <c r="K681" t="s">
        <v>620</v>
      </c>
      <c r="L681" s="2">
        <v>42709</v>
      </c>
      <c r="M681" s="2">
        <v>50013</v>
      </c>
      <c r="N681">
        <v>1</v>
      </c>
      <c r="O681">
        <v>1.5</v>
      </c>
      <c r="P681">
        <v>2.8</v>
      </c>
      <c r="Q681" s="1">
        <v>0.22</v>
      </c>
      <c r="R681" t="s">
        <v>33</v>
      </c>
      <c r="S681" t="s">
        <v>33</v>
      </c>
      <c r="T681" t="s">
        <v>33</v>
      </c>
      <c r="U681" t="s">
        <v>616</v>
      </c>
      <c r="V681" t="s">
        <v>286</v>
      </c>
      <c r="W681">
        <v>0.84</v>
      </c>
      <c r="X681" s="5" t="e">
        <f>INDEX(name_mapping!B:B,MATCH(C681,name_mapping!A:A,0))</f>
        <v>#N/A</v>
      </c>
      <c r="Y681" s="5" t="str">
        <f t="shared" si="31"/>
        <v>SunE- Elm Fontana</v>
      </c>
      <c r="Z681" s="5" t="str">
        <f t="shared" si="30"/>
        <v>CAISO_Solar</v>
      </c>
      <c r="AA681" s="5">
        <f t="shared" si="32"/>
        <v>2.8</v>
      </c>
      <c r="AB681" s="5">
        <f>INDEX(relevant_resources!B:B,MATCH(Z681,relevant_resources!A:A,0))</f>
        <v>1</v>
      </c>
    </row>
    <row r="682" spans="1:28" x14ac:dyDescent="0.75">
      <c r="A682">
        <v>681</v>
      </c>
      <c r="B682" t="s">
        <v>1923</v>
      </c>
      <c r="C682" t="s">
        <v>1924</v>
      </c>
      <c r="E682" t="s">
        <v>1128</v>
      </c>
      <c r="F682" t="s">
        <v>27</v>
      </c>
      <c r="G682" t="s">
        <v>711</v>
      </c>
      <c r="H682" t="s">
        <v>285</v>
      </c>
      <c r="I682" t="s">
        <v>614</v>
      </c>
      <c r="J682" t="s">
        <v>1383</v>
      </c>
      <c r="K682" t="s">
        <v>620</v>
      </c>
      <c r="L682" s="2">
        <v>42709</v>
      </c>
      <c r="M682" s="2">
        <v>50013</v>
      </c>
      <c r="N682">
        <v>1</v>
      </c>
      <c r="O682">
        <v>0.8</v>
      </c>
      <c r="P682">
        <v>1.7</v>
      </c>
      <c r="Q682" s="1">
        <v>0.24</v>
      </c>
      <c r="R682" t="s">
        <v>33</v>
      </c>
      <c r="S682" t="s">
        <v>33</v>
      </c>
      <c r="T682" t="s">
        <v>33</v>
      </c>
      <c r="U682" t="s">
        <v>616</v>
      </c>
      <c r="V682" t="s">
        <v>286</v>
      </c>
      <c r="W682">
        <v>0.84</v>
      </c>
      <c r="X682" s="5" t="e">
        <f>INDEX(name_mapping!B:B,MATCH(C682,name_mapping!A:A,0))</f>
        <v>#N/A</v>
      </c>
      <c r="Y682" s="5" t="str">
        <f t="shared" si="31"/>
        <v>SunE- Cherry Fontana</v>
      </c>
      <c r="Z682" s="5" t="str">
        <f t="shared" si="30"/>
        <v>CAISO_Solar</v>
      </c>
      <c r="AA682" s="5">
        <f t="shared" si="32"/>
        <v>1.7</v>
      </c>
      <c r="AB682" s="5">
        <f>INDEX(relevant_resources!B:B,MATCH(Z682,relevant_resources!A:A,0))</f>
        <v>1</v>
      </c>
    </row>
    <row r="683" spans="1:28" x14ac:dyDescent="0.75">
      <c r="A683">
        <v>682</v>
      </c>
      <c r="B683" t="s">
        <v>1925</v>
      </c>
      <c r="C683" t="s">
        <v>1926</v>
      </c>
      <c r="E683" t="s">
        <v>1128</v>
      </c>
      <c r="F683" t="s">
        <v>27</v>
      </c>
      <c r="G683" t="s">
        <v>711</v>
      </c>
      <c r="H683" t="s">
        <v>285</v>
      </c>
      <c r="I683" t="s">
        <v>614</v>
      </c>
      <c r="J683" t="s">
        <v>1383</v>
      </c>
      <c r="K683" t="s">
        <v>620</v>
      </c>
      <c r="L683" s="2">
        <v>42709</v>
      </c>
      <c r="M683" s="2">
        <v>50013</v>
      </c>
      <c r="N683">
        <v>1</v>
      </c>
      <c r="O683">
        <v>0.9</v>
      </c>
      <c r="P683">
        <v>1.8</v>
      </c>
      <c r="Q683" s="1">
        <v>0.23</v>
      </c>
      <c r="R683" t="s">
        <v>33</v>
      </c>
      <c r="S683" t="s">
        <v>33</v>
      </c>
      <c r="T683" t="s">
        <v>33</v>
      </c>
      <c r="U683" t="s">
        <v>616</v>
      </c>
      <c r="V683" t="s">
        <v>286</v>
      </c>
      <c r="W683">
        <v>0.84</v>
      </c>
      <c r="X683" s="5" t="e">
        <f>INDEX(name_mapping!B:B,MATCH(C683,name_mapping!A:A,0))</f>
        <v>#N/A</v>
      </c>
      <c r="Y683" s="5" t="str">
        <f t="shared" si="31"/>
        <v>SunE- Fontana</v>
      </c>
      <c r="Z683" s="5" t="str">
        <f t="shared" si="30"/>
        <v>CAISO_Solar</v>
      </c>
      <c r="AA683" s="5">
        <f t="shared" si="32"/>
        <v>1.8</v>
      </c>
      <c r="AB683" s="5">
        <f>INDEX(relevant_resources!B:B,MATCH(Z683,relevant_resources!A:A,0))</f>
        <v>1</v>
      </c>
    </row>
    <row r="684" spans="1:28" x14ac:dyDescent="0.75">
      <c r="A684">
        <v>683</v>
      </c>
      <c r="B684" t="s">
        <v>1927</v>
      </c>
      <c r="C684" t="s">
        <v>1928</v>
      </c>
      <c r="E684" t="s">
        <v>1128</v>
      </c>
      <c r="F684" t="s">
        <v>27</v>
      </c>
      <c r="G684" t="s">
        <v>711</v>
      </c>
      <c r="H684" t="s">
        <v>285</v>
      </c>
      <c r="I684" t="s">
        <v>614</v>
      </c>
      <c r="J684" t="s">
        <v>1383</v>
      </c>
      <c r="K684" t="s">
        <v>620</v>
      </c>
      <c r="L684" s="2">
        <v>42709</v>
      </c>
      <c r="M684" s="2">
        <v>50013</v>
      </c>
      <c r="N684">
        <v>1</v>
      </c>
      <c r="O684">
        <v>1.2</v>
      </c>
      <c r="P684">
        <v>2.2000000000000002</v>
      </c>
      <c r="Q684" s="1">
        <v>0.21</v>
      </c>
      <c r="R684" t="s">
        <v>33</v>
      </c>
      <c r="S684" t="s">
        <v>33</v>
      </c>
      <c r="T684" t="s">
        <v>33</v>
      </c>
      <c r="U684" t="s">
        <v>616</v>
      </c>
      <c r="V684" t="s">
        <v>286</v>
      </c>
      <c r="W684">
        <v>0.84</v>
      </c>
      <c r="X684" s="5" t="e">
        <f>INDEX(name_mapping!B:B,MATCH(C684,name_mapping!A:A,0))</f>
        <v>#N/A</v>
      </c>
      <c r="Y684" s="5" t="str">
        <f t="shared" si="31"/>
        <v>SunE- Jurupa Ontario</v>
      </c>
      <c r="Z684" s="5" t="str">
        <f t="shared" si="30"/>
        <v>CAISO_Solar</v>
      </c>
      <c r="AA684" s="5">
        <f t="shared" si="32"/>
        <v>2.2000000000000002</v>
      </c>
      <c r="AB684" s="5">
        <f>INDEX(relevant_resources!B:B,MATCH(Z684,relevant_resources!A:A,0))</f>
        <v>1</v>
      </c>
    </row>
    <row r="685" spans="1:28" x14ac:dyDescent="0.75">
      <c r="A685">
        <v>684</v>
      </c>
      <c r="B685" t="s">
        <v>1929</v>
      </c>
      <c r="C685" t="s">
        <v>1930</v>
      </c>
      <c r="E685" t="s">
        <v>1128</v>
      </c>
      <c r="F685" t="s">
        <v>27</v>
      </c>
      <c r="G685" t="s">
        <v>1162</v>
      </c>
      <c r="H685" t="s">
        <v>1163</v>
      </c>
      <c r="I685" t="s">
        <v>614</v>
      </c>
      <c r="J685" t="s">
        <v>1383</v>
      </c>
      <c r="K685" t="s">
        <v>620</v>
      </c>
      <c r="L685" s="2">
        <v>42709</v>
      </c>
      <c r="M685" s="2">
        <v>50013</v>
      </c>
      <c r="N685">
        <v>1</v>
      </c>
      <c r="O685">
        <v>1.4</v>
      </c>
      <c r="P685">
        <v>2.5</v>
      </c>
      <c r="Q685" s="1">
        <v>0.2</v>
      </c>
      <c r="R685" t="s">
        <v>33</v>
      </c>
      <c r="S685" t="s">
        <v>33</v>
      </c>
      <c r="T685" t="s">
        <v>33</v>
      </c>
      <c r="U685" t="s">
        <v>616</v>
      </c>
      <c r="V685" t="s">
        <v>35</v>
      </c>
      <c r="W685">
        <v>0.84</v>
      </c>
      <c r="X685" s="5" t="e">
        <f>INDEX(name_mapping!B:B,MATCH(C685,name_mapping!A:A,0))</f>
        <v>#N/A</v>
      </c>
      <c r="Y685" s="5" t="str">
        <f t="shared" si="31"/>
        <v>SunE- Santa Ana</v>
      </c>
      <c r="Z685" s="5" t="str">
        <f t="shared" si="30"/>
        <v>CAISO_Solar</v>
      </c>
      <c r="AA685" s="5">
        <f t="shared" si="32"/>
        <v>2.5</v>
      </c>
      <c r="AB685" s="5">
        <f>INDEX(relevant_resources!B:B,MATCH(Z685,relevant_resources!A:A,0))</f>
        <v>1</v>
      </c>
    </row>
    <row r="686" spans="1:28" x14ac:dyDescent="0.75">
      <c r="A686">
        <v>685</v>
      </c>
      <c r="B686" t="s">
        <v>1931</v>
      </c>
      <c r="C686" t="s">
        <v>1932</v>
      </c>
      <c r="E686" t="s">
        <v>1128</v>
      </c>
      <c r="F686" t="s">
        <v>27</v>
      </c>
      <c r="G686" t="s">
        <v>711</v>
      </c>
      <c r="H686" t="s">
        <v>285</v>
      </c>
      <c r="I686" t="s">
        <v>614</v>
      </c>
      <c r="J686" t="s">
        <v>1383</v>
      </c>
      <c r="K686" t="s">
        <v>620</v>
      </c>
      <c r="L686" s="2">
        <v>42709</v>
      </c>
      <c r="M686" s="2">
        <v>50013</v>
      </c>
      <c r="N686">
        <v>1</v>
      </c>
      <c r="O686">
        <v>1.9</v>
      </c>
      <c r="P686">
        <v>3.8</v>
      </c>
      <c r="Q686" s="1">
        <v>0.23</v>
      </c>
      <c r="R686" t="s">
        <v>33</v>
      </c>
      <c r="S686" t="s">
        <v>33</v>
      </c>
      <c r="T686" t="s">
        <v>33</v>
      </c>
      <c r="U686" t="s">
        <v>616</v>
      </c>
      <c r="V686" t="s">
        <v>286</v>
      </c>
      <c r="W686">
        <v>0.84</v>
      </c>
      <c r="X686" s="5" t="e">
        <f>INDEX(name_mapping!B:B,MATCH(C686,name_mapping!A:A,0))</f>
        <v>#N/A</v>
      </c>
      <c r="Y686" s="5" t="str">
        <f t="shared" si="31"/>
        <v>SunE- Cucamonga Ontario West</v>
      </c>
      <c r="Z686" s="5" t="str">
        <f t="shared" si="30"/>
        <v>CAISO_Solar</v>
      </c>
      <c r="AA686" s="5">
        <f t="shared" si="32"/>
        <v>3.8</v>
      </c>
      <c r="AB686" s="5">
        <f>INDEX(relevant_resources!B:B,MATCH(Z686,relevant_resources!A:A,0))</f>
        <v>1</v>
      </c>
    </row>
    <row r="687" spans="1:28" x14ac:dyDescent="0.75">
      <c r="A687">
        <v>686</v>
      </c>
      <c r="B687" t="s">
        <v>1933</v>
      </c>
      <c r="C687" t="s">
        <v>1934</v>
      </c>
      <c r="E687" t="s">
        <v>1128</v>
      </c>
      <c r="F687" t="s">
        <v>27</v>
      </c>
      <c r="G687" t="s">
        <v>711</v>
      </c>
      <c r="H687" t="s">
        <v>285</v>
      </c>
      <c r="I687" t="s">
        <v>614</v>
      </c>
      <c r="J687" t="s">
        <v>1383</v>
      </c>
      <c r="K687" t="s">
        <v>620</v>
      </c>
      <c r="L687" s="2">
        <v>42709</v>
      </c>
      <c r="M687" s="2">
        <v>50013</v>
      </c>
      <c r="N687">
        <v>1</v>
      </c>
      <c r="O687">
        <v>1</v>
      </c>
      <c r="P687">
        <v>2.1</v>
      </c>
      <c r="Q687" s="1">
        <v>0.24</v>
      </c>
      <c r="R687" t="s">
        <v>33</v>
      </c>
      <c r="S687" t="s">
        <v>33</v>
      </c>
      <c r="T687" t="s">
        <v>33</v>
      </c>
      <c r="U687" t="s">
        <v>616</v>
      </c>
      <c r="V687" t="s">
        <v>286</v>
      </c>
      <c r="W687">
        <v>0.84</v>
      </c>
      <c r="X687" s="5" t="e">
        <f>INDEX(name_mapping!B:B,MATCH(C687,name_mapping!A:A,0))</f>
        <v>#N/A</v>
      </c>
      <c r="Y687" s="5" t="str">
        <f t="shared" si="31"/>
        <v>Boomer Solar 2</v>
      </c>
      <c r="Z687" s="5" t="str">
        <f t="shared" si="30"/>
        <v>CAISO_Solar</v>
      </c>
      <c r="AA687" s="5">
        <f t="shared" si="32"/>
        <v>2.1</v>
      </c>
      <c r="AB687" s="5">
        <f>INDEX(relevant_resources!B:B,MATCH(Z687,relevant_resources!A:A,0))</f>
        <v>1</v>
      </c>
    </row>
    <row r="688" spans="1:28" x14ac:dyDescent="0.75">
      <c r="A688">
        <v>687</v>
      </c>
      <c r="B688" t="s">
        <v>1935</v>
      </c>
      <c r="C688" t="s">
        <v>1936</v>
      </c>
      <c r="E688" t="s">
        <v>1128</v>
      </c>
      <c r="F688" t="s">
        <v>27</v>
      </c>
      <c r="G688" t="s">
        <v>88</v>
      </c>
      <c r="H688" t="s">
        <v>1132</v>
      </c>
      <c r="I688" t="s">
        <v>614</v>
      </c>
      <c r="J688" t="s">
        <v>1383</v>
      </c>
      <c r="K688" t="s">
        <v>620</v>
      </c>
      <c r="L688" s="2">
        <v>42709</v>
      </c>
      <c r="M688" s="2">
        <v>50013</v>
      </c>
      <c r="N688">
        <v>1</v>
      </c>
      <c r="O688">
        <v>0.9</v>
      </c>
      <c r="P688">
        <v>1.7</v>
      </c>
      <c r="Q688" s="1">
        <v>0.22</v>
      </c>
      <c r="R688" t="s">
        <v>33</v>
      </c>
      <c r="S688" t="s">
        <v>33</v>
      </c>
      <c r="T688" t="s">
        <v>33</v>
      </c>
      <c r="U688" t="s">
        <v>616</v>
      </c>
      <c r="V688" t="s">
        <v>35</v>
      </c>
      <c r="W688">
        <v>0.84</v>
      </c>
      <c r="X688" s="5" t="e">
        <f>INDEX(name_mapping!B:B,MATCH(C688,name_mapping!A:A,0))</f>
        <v>#N/A</v>
      </c>
      <c r="Y688" s="5" t="str">
        <f t="shared" si="31"/>
        <v>Boomer Solar 6</v>
      </c>
      <c r="Z688" s="5" t="str">
        <f t="shared" si="30"/>
        <v>CAISO_Solar</v>
      </c>
      <c r="AA688" s="5">
        <f t="shared" si="32"/>
        <v>1.7</v>
      </c>
      <c r="AB688" s="5">
        <f>INDEX(relevant_resources!B:B,MATCH(Z688,relevant_resources!A:A,0))</f>
        <v>1</v>
      </c>
    </row>
    <row r="689" spans="1:28" x14ac:dyDescent="0.75">
      <c r="A689">
        <v>688</v>
      </c>
      <c r="B689" t="s">
        <v>1937</v>
      </c>
      <c r="C689" t="s">
        <v>1938</v>
      </c>
      <c r="E689" t="s">
        <v>1128</v>
      </c>
      <c r="F689" t="s">
        <v>27</v>
      </c>
      <c r="G689" t="s">
        <v>88</v>
      </c>
      <c r="H689" t="s">
        <v>1132</v>
      </c>
      <c r="I689" t="s">
        <v>614</v>
      </c>
      <c r="J689" t="s">
        <v>1383</v>
      </c>
      <c r="K689" t="s">
        <v>620</v>
      </c>
      <c r="L689" s="2">
        <v>42709</v>
      </c>
      <c r="M689" s="2">
        <v>50013</v>
      </c>
      <c r="N689">
        <v>1</v>
      </c>
      <c r="O689">
        <v>1.2</v>
      </c>
      <c r="P689">
        <v>2.2999999999999998</v>
      </c>
      <c r="Q689" s="1">
        <v>0.22</v>
      </c>
      <c r="R689" t="s">
        <v>33</v>
      </c>
      <c r="S689" t="s">
        <v>33</v>
      </c>
      <c r="T689" t="s">
        <v>33</v>
      </c>
      <c r="U689" t="s">
        <v>616</v>
      </c>
      <c r="V689" t="s">
        <v>35</v>
      </c>
      <c r="W689">
        <v>0.84</v>
      </c>
      <c r="X689" s="5" t="e">
        <f>INDEX(name_mapping!B:B,MATCH(C689,name_mapping!A:A,0))</f>
        <v>#N/A</v>
      </c>
      <c r="Y689" s="5" t="str">
        <f t="shared" si="31"/>
        <v>Boomer Solar 7</v>
      </c>
      <c r="Z689" s="5" t="str">
        <f t="shared" si="30"/>
        <v>CAISO_Solar</v>
      </c>
      <c r="AA689" s="5">
        <f t="shared" si="32"/>
        <v>2.2999999999999998</v>
      </c>
      <c r="AB689" s="5">
        <f>INDEX(relevant_resources!B:B,MATCH(Z689,relevant_resources!A:A,0))</f>
        <v>1</v>
      </c>
    </row>
    <row r="690" spans="1:28" x14ac:dyDescent="0.75">
      <c r="A690">
        <v>689</v>
      </c>
      <c r="B690" t="s">
        <v>1939</v>
      </c>
      <c r="C690" t="s">
        <v>1940</v>
      </c>
      <c r="E690" t="s">
        <v>1128</v>
      </c>
      <c r="F690" t="s">
        <v>27</v>
      </c>
      <c r="G690" t="s">
        <v>711</v>
      </c>
      <c r="H690" t="s">
        <v>285</v>
      </c>
      <c r="I690" t="s">
        <v>614</v>
      </c>
      <c r="J690" t="s">
        <v>1383</v>
      </c>
      <c r="K690" t="s">
        <v>620</v>
      </c>
      <c r="L690" s="2">
        <v>42709</v>
      </c>
      <c r="M690" s="2">
        <v>50013</v>
      </c>
      <c r="N690">
        <v>1</v>
      </c>
      <c r="O690">
        <v>0.7</v>
      </c>
      <c r="P690">
        <v>1.4</v>
      </c>
      <c r="Q690" s="1">
        <v>0.22</v>
      </c>
      <c r="R690" t="s">
        <v>33</v>
      </c>
      <c r="S690" t="s">
        <v>33</v>
      </c>
      <c r="T690" t="s">
        <v>33</v>
      </c>
      <c r="U690" t="s">
        <v>616</v>
      </c>
      <c r="V690" t="s">
        <v>286</v>
      </c>
      <c r="W690">
        <v>0.84</v>
      </c>
      <c r="X690" s="5" t="e">
        <f>INDEX(name_mapping!B:B,MATCH(C690,name_mapping!A:A,0))</f>
        <v>#N/A</v>
      </c>
      <c r="Y690" s="5" t="str">
        <f t="shared" si="31"/>
        <v>Boomer Solar 12</v>
      </c>
      <c r="Z690" s="5" t="str">
        <f t="shared" si="30"/>
        <v>CAISO_Solar</v>
      </c>
      <c r="AA690" s="5">
        <f t="shared" si="32"/>
        <v>1.4</v>
      </c>
      <c r="AB690" s="5">
        <f>INDEX(relevant_resources!B:B,MATCH(Z690,relevant_resources!A:A,0))</f>
        <v>1</v>
      </c>
    </row>
    <row r="691" spans="1:28" x14ac:dyDescent="0.75">
      <c r="A691">
        <v>690</v>
      </c>
      <c r="B691" t="s">
        <v>1941</v>
      </c>
      <c r="C691" t="s">
        <v>1942</v>
      </c>
      <c r="E691" t="s">
        <v>1128</v>
      </c>
      <c r="F691" t="s">
        <v>27</v>
      </c>
      <c r="G691" t="s">
        <v>88</v>
      </c>
      <c r="H691" t="s">
        <v>1132</v>
      </c>
      <c r="I691" t="s">
        <v>614</v>
      </c>
      <c r="J691" t="s">
        <v>1383</v>
      </c>
      <c r="K691" t="s">
        <v>620</v>
      </c>
      <c r="L691" s="2">
        <v>42709</v>
      </c>
      <c r="M691" s="2">
        <v>50013</v>
      </c>
      <c r="N691">
        <v>1</v>
      </c>
      <c r="O691">
        <v>0.9</v>
      </c>
      <c r="P691">
        <v>1.8</v>
      </c>
      <c r="Q691" s="1">
        <v>0.22</v>
      </c>
      <c r="R691" t="s">
        <v>33</v>
      </c>
      <c r="S691" t="s">
        <v>33</v>
      </c>
      <c r="T691" t="s">
        <v>33</v>
      </c>
      <c r="U691" t="s">
        <v>616</v>
      </c>
      <c r="V691" t="s">
        <v>35</v>
      </c>
      <c r="W691">
        <v>0.84</v>
      </c>
      <c r="X691" s="5" t="e">
        <f>INDEX(name_mapping!B:B,MATCH(C691,name_mapping!A:A,0))</f>
        <v>#N/A</v>
      </c>
      <c r="Y691" s="5" t="str">
        <f t="shared" si="31"/>
        <v>Boomer Solar 15</v>
      </c>
      <c r="Z691" s="5" t="str">
        <f t="shared" si="30"/>
        <v>CAISO_Solar</v>
      </c>
      <c r="AA691" s="5">
        <f t="shared" si="32"/>
        <v>1.8</v>
      </c>
      <c r="AB691" s="5">
        <f>INDEX(relevant_resources!B:B,MATCH(Z691,relevant_resources!A:A,0))</f>
        <v>1</v>
      </c>
    </row>
    <row r="692" spans="1:28" x14ac:dyDescent="0.75">
      <c r="A692">
        <v>691</v>
      </c>
      <c r="B692" t="s">
        <v>1943</v>
      </c>
      <c r="C692" t="s">
        <v>1944</v>
      </c>
      <c r="E692" t="s">
        <v>1128</v>
      </c>
      <c r="F692" t="s">
        <v>27</v>
      </c>
      <c r="G692" t="s">
        <v>88</v>
      </c>
      <c r="H692" t="s">
        <v>1132</v>
      </c>
      <c r="I692" t="s">
        <v>614</v>
      </c>
      <c r="J692" t="s">
        <v>1383</v>
      </c>
      <c r="K692" t="s">
        <v>620</v>
      </c>
      <c r="L692" s="2">
        <v>42709</v>
      </c>
      <c r="M692" s="2">
        <v>50013</v>
      </c>
      <c r="N692">
        <v>1</v>
      </c>
      <c r="O692">
        <v>0.9</v>
      </c>
      <c r="P692">
        <v>1.7</v>
      </c>
      <c r="Q692" s="1">
        <v>0.22</v>
      </c>
      <c r="R692" t="s">
        <v>33</v>
      </c>
      <c r="S692" t="s">
        <v>33</v>
      </c>
      <c r="T692" t="s">
        <v>33</v>
      </c>
      <c r="U692" t="s">
        <v>616</v>
      </c>
      <c r="V692" t="s">
        <v>35</v>
      </c>
      <c r="W692">
        <v>0.84</v>
      </c>
      <c r="X692" s="5" t="e">
        <f>INDEX(name_mapping!B:B,MATCH(C692,name_mapping!A:A,0))</f>
        <v>#N/A</v>
      </c>
      <c r="Y692" s="5" t="str">
        <f t="shared" si="31"/>
        <v>Boomer Solar 17</v>
      </c>
      <c r="Z692" s="5" t="str">
        <f t="shared" si="30"/>
        <v>CAISO_Solar</v>
      </c>
      <c r="AA692" s="5">
        <f t="shared" si="32"/>
        <v>1.7</v>
      </c>
      <c r="AB692" s="5">
        <f>INDEX(relevant_resources!B:B,MATCH(Z692,relevant_resources!A:A,0))</f>
        <v>1</v>
      </c>
    </row>
    <row r="693" spans="1:28" x14ac:dyDescent="0.75">
      <c r="A693">
        <v>692</v>
      </c>
      <c r="B693" t="s">
        <v>1945</v>
      </c>
      <c r="C693" t="s">
        <v>1946</v>
      </c>
      <c r="E693" t="s">
        <v>1128</v>
      </c>
      <c r="F693" t="s">
        <v>27</v>
      </c>
      <c r="G693" t="s">
        <v>88</v>
      </c>
      <c r="H693" t="s">
        <v>1132</v>
      </c>
      <c r="I693" t="s">
        <v>614</v>
      </c>
      <c r="J693" t="s">
        <v>1383</v>
      </c>
      <c r="K693" t="s">
        <v>620</v>
      </c>
      <c r="L693" s="2">
        <v>42709</v>
      </c>
      <c r="M693" s="2">
        <v>50013</v>
      </c>
      <c r="N693">
        <v>1</v>
      </c>
      <c r="O693">
        <v>1.8</v>
      </c>
      <c r="P693">
        <v>3.4</v>
      </c>
      <c r="Q693" s="1">
        <v>0.22</v>
      </c>
      <c r="R693" t="s">
        <v>33</v>
      </c>
      <c r="S693" t="s">
        <v>33</v>
      </c>
      <c r="T693" t="s">
        <v>33</v>
      </c>
      <c r="U693" t="s">
        <v>616</v>
      </c>
      <c r="V693" t="s">
        <v>35</v>
      </c>
      <c r="W693">
        <v>0.84</v>
      </c>
      <c r="X693" s="5" t="e">
        <f>INDEX(name_mapping!B:B,MATCH(C693,name_mapping!A:A,0))</f>
        <v>#N/A</v>
      </c>
      <c r="Y693" s="5" t="str">
        <f t="shared" si="31"/>
        <v>Boomer Solar 18</v>
      </c>
      <c r="Z693" s="5" t="str">
        <f t="shared" si="30"/>
        <v>CAISO_Solar</v>
      </c>
      <c r="AA693" s="5">
        <f t="shared" si="32"/>
        <v>3.4</v>
      </c>
      <c r="AB693" s="5">
        <f>INDEX(relevant_resources!B:B,MATCH(Z693,relevant_resources!A:A,0))</f>
        <v>1</v>
      </c>
    </row>
    <row r="694" spans="1:28" x14ac:dyDescent="0.75">
      <c r="A694">
        <v>693</v>
      </c>
      <c r="B694" t="s">
        <v>1947</v>
      </c>
      <c r="C694" t="s">
        <v>1948</v>
      </c>
      <c r="E694" t="s">
        <v>1128</v>
      </c>
      <c r="F694" t="s">
        <v>27</v>
      </c>
      <c r="G694" t="s">
        <v>88</v>
      </c>
      <c r="H694" t="s">
        <v>1132</v>
      </c>
      <c r="I694" t="s">
        <v>614</v>
      </c>
      <c r="J694" t="s">
        <v>1383</v>
      </c>
      <c r="K694" t="s">
        <v>620</v>
      </c>
      <c r="L694" s="2">
        <v>42709</v>
      </c>
      <c r="M694" s="2">
        <v>50013</v>
      </c>
      <c r="N694">
        <v>1</v>
      </c>
      <c r="O694">
        <v>0.6</v>
      </c>
      <c r="P694">
        <v>1.1000000000000001</v>
      </c>
      <c r="Q694" s="1">
        <v>0.23</v>
      </c>
      <c r="R694" t="s">
        <v>33</v>
      </c>
      <c r="S694" t="s">
        <v>33</v>
      </c>
      <c r="T694" t="s">
        <v>33</v>
      </c>
      <c r="U694" t="s">
        <v>616</v>
      </c>
      <c r="V694" t="s">
        <v>35</v>
      </c>
      <c r="W694">
        <v>0.84</v>
      </c>
      <c r="X694" s="5" t="e">
        <f>INDEX(name_mapping!B:B,MATCH(C694,name_mapping!A:A,0))</f>
        <v>#N/A</v>
      </c>
      <c r="Y694" s="5" t="str">
        <f t="shared" si="31"/>
        <v>Boomer Solar 22</v>
      </c>
      <c r="Z694" s="5" t="str">
        <f t="shared" si="30"/>
        <v>CAISO_Solar</v>
      </c>
      <c r="AA694" s="5">
        <f t="shared" si="32"/>
        <v>1.1000000000000001</v>
      </c>
      <c r="AB694" s="5">
        <f>INDEX(relevant_resources!B:B,MATCH(Z694,relevant_resources!A:A,0))</f>
        <v>1</v>
      </c>
    </row>
    <row r="695" spans="1:28" x14ac:dyDescent="0.75">
      <c r="A695">
        <v>694</v>
      </c>
      <c r="B695" t="s">
        <v>1949</v>
      </c>
      <c r="C695" t="s">
        <v>1950</v>
      </c>
      <c r="E695" t="s">
        <v>1128</v>
      </c>
      <c r="F695" t="s">
        <v>27</v>
      </c>
      <c r="G695" t="s">
        <v>845</v>
      </c>
      <c r="H695" t="s">
        <v>1146</v>
      </c>
      <c r="I695" t="s">
        <v>614</v>
      </c>
      <c r="J695" t="s">
        <v>1383</v>
      </c>
      <c r="K695" t="s">
        <v>620</v>
      </c>
      <c r="L695" s="2">
        <v>42709</v>
      </c>
      <c r="M695" s="2">
        <v>50013</v>
      </c>
      <c r="N695">
        <v>1</v>
      </c>
      <c r="O695">
        <v>1.8</v>
      </c>
      <c r="P695">
        <v>3.4</v>
      </c>
      <c r="Q695" s="1">
        <v>0.22</v>
      </c>
      <c r="R695" t="s">
        <v>33</v>
      </c>
      <c r="S695" t="s">
        <v>33</v>
      </c>
      <c r="T695" t="s">
        <v>33</v>
      </c>
      <c r="U695" t="s">
        <v>616</v>
      </c>
      <c r="V695" t="s">
        <v>35</v>
      </c>
      <c r="W695">
        <v>0.84</v>
      </c>
      <c r="X695" s="5" t="e">
        <f>INDEX(name_mapping!B:B,MATCH(C695,name_mapping!A:A,0))</f>
        <v>#N/A</v>
      </c>
      <c r="Y695" s="5" t="str">
        <f t="shared" si="31"/>
        <v>SunE- Quarry Corona</v>
      </c>
      <c r="Z695" s="5" t="str">
        <f t="shared" si="30"/>
        <v>CAISO_Solar</v>
      </c>
      <c r="AA695" s="5">
        <f t="shared" si="32"/>
        <v>3.4</v>
      </c>
      <c r="AB695" s="5">
        <f>INDEX(relevant_resources!B:B,MATCH(Z695,relevant_resources!A:A,0))</f>
        <v>1</v>
      </c>
    </row>
    <row r="696" spans="1:28" x14ac:dyDescent="0.75">
      <c r="A696">
        <v>695</v>
      </c>
      <c r="B696" t="s">
        <v>1951</v>
      </c>
      <c r="C696" t="s">
        <v>1952</v>
      </c>
      <c r="E696" t="s">
        <v>1128</v>
      </c>
      <c r="F696" t="s">
        <v>27</v>
      </c>
      <c r="G696" t="s">
        <v>88</v>
      </c>
      <c r="H696" t="s">
        <v>1132</v>
      </c>
      <c r="I696" t="s">
        <v>614</v>
      </c>
      <c r="J696" t="s">
        <v>1383</v>
      </c>
      <c r="K696" t="s">
        <v>620</v>
      </c>
      <c r="L696" s="2">
        <v>42709</v>
      </c>
      <c r="M696" s="2">
        <v>73050</v>
      </c>
      <c r="N696">
        <v>1</v>
      </c>
      <c r="O696">
        <v>3.5</v>
      </c>
      <c r="P696">
        <v>7</v>
      </c>
      <c r="Q696" s="1">
        <v>0.23</v>
      </c>
      <c r="R696" t="s">
        <v>33</v>
      </c>
      <c r="S696" t="s">
        <v>33</v>
      </c>
      <c r="T696" t="s">
        <v>33</v>
      </c>
      <c r="U696" t="s">
        <v>616</v>
      </c>
      <c r="V696" t="s">
        <v>35</v>
      </c>
      <c r="W696">
        <v>0.84</v>
      </c>
      <c r="X696" s="5" t="e">
        <f>INDEX(name_mapping!B:B,MATCH(C696,name_mapping!A:A,0))</f>
        <v>#N/A</v>
      </c>
      <c r="Y696" s="5" t="str">
        <f t="shared" si="31"/>
        <v>SunE- Mission Pomona</v>
      </c>
      <c r="Z696" s="5" t="str">
        <f t="shared" si="30"/>
        <v>CAISO_Solar</v>
      </c>
      <c r="AA696" s="5">
        <f t="shared" si="32"/>
        <v>7</v>
      </c>
      <c r="AB696" s="5">
        <f>INDEX(relevant_resources!B:B,MATCH(Z696,relevant_resources!A:A,0))</f>
        <v>1</v>
      </c>
    </row>
    <row r="697" spans="1:28" x14ac:dyDescent="0.75">
      <c r="A697">
        <v>696</v>
      </c>
      <c r="B697" t="s">
        <v>1953</v>
      </c>
      <c r="C697" t="s">
        <v>1954</v>
      </c>
      <c r="D697" t="s">
        <v>1955</v>
      </c>
      <c r="E697" t="s">
        <v>1128</v>
      </c>
      <c r="F697" t="s">
        <v>27</v>
      </c>
      <c r="G697" t="s">
        <v>88</v>
      </c>
      <c r="H697" t="s">
        <v>1132</v>
      </c>
      <c r="I697" t="s">
        <v>614</v>
      </c>
      <c r="J697" t="s">
        <v>1383</v>
      </c>
      <c r="K697" t="s">
        <v>32</v>
      </c>
      <c r="L697" s="2">
        <v>42684</v>
      </c>
      <c r="M697" s="2">
        <v>73050</v>
      </c>
      <c r="N697">
        <v>1</v>
      </c>
      <c r="O697">
        <v>1.3</v>
      </c>
      <c r="P697">
        <v>2.8</v>
      </c>
      <c r="Q697" s="1">
        <v>0.24</v>
      </c>
      <c r="R697" t="s">
        <v>33</v>
      </c>
      <c r="S697" t="s">
        <v>33</v>
      </c>
      <c r="T697" t="s">
        <v>33</v>
      </c>
      <c r="U697" t="s">
        <v>616</v>
      </c>
      <c r="V697" t="s">
        <v>35</v>
      </c>
      <c r="W697">
        <v>1</v>
      </c>
      <c r="X697" s="5" t="e">
        <f>INDEX(name_mapping!B:B,MATCH(C697,name_mapping!A:A,0))</f>
        <v>#N/A</v>
      </c>
      <c r="Y697" s="5" t="str">
        <f t="shared" si="31"/>
        <v>DELAMO_2_SOLAR4</v>
      </c>
      <c r="Z697" s="5" t="str">
        <f t="shared" si="30"/>
        <v>CAISO_Solar</v>
      </c>
      <c r="AA697" s="5">
        <f t="shared" si="32"/>
        <v>2.8</v>
      </c>
      <c r="AB697" s="5">
        <f>INDEX(relevant_resources!B:B,MATCH(Z697,relevant_resources!A:A,0))</f>
        <v>1</v>
      </c>
    </row>
    <row r="698" spans="1:28" x14ac:dyDescent="0.75">
      <c r="A698">
        <v>697</v>
      </c>
      <c r="B698" t="s">
        <v>1956</v>
      </c>
      <c r="C698" t="s">
        <v>1957</v>
      </c>
      <c r="D698" t="s">
        <v>1958</v>
      </c>
      <c r="E698" t="s">
        <v>1128</v>
      </c>
      <c r="F698" t="s">
        <v>27</v>
      </c>
      <c r="G698" t="s">
        <v>88</v>
      </c>
      <c r="H698" t="s">
        <v>1132</v>
      </c>
      <c r="I698" t="s">
        <v>614</v>
      </c>
      <c r="J698" t="s">
        <v>1383</v>
      </c>
      <c r="K698" t="s">
        <v>32</v>
      </c>
      <c r="L698" s="2">
        <v>42684</v>
      </c>
      <c r="M698" s="2">
        <v>49988</v>
      </c>
      <c r="N698">
        <v>1</v>
      </c>
      <c r="O698">
        <v>1.2</v>
      </c>
      <c r="P698">
        <v>2.6</v>
      </c>
      <c r="Q698" s="1">
        <v>0.24</v>
      </c>
      <c r="R698" t="s">
        <v>33</v>
      </c>
      <c r="S698" t="s">
        <v>33</v>
      </c>
      <c r="T698" t="s">
        <v>33</v>
      </c>
      <c r="U698" t="s">
        <v>616</v>
      </c>
      <c r="V698" t="s">
        <v>35</v>
      </c>
      <c r="W698">
        <v>1</v>
      </c>
      <c r="X698" s="5" t="e">
        <f>INDEX(name_mapping!B:B,MATCH(C698,name_mapping!A:A,0))</f>
        <v>#N/A</v>
      </c>
      <c r="Y698" s="5" t="str">
        <f t="shared" si="31"/>
        <v>DELAMO_2_SOLAR3</v>
      </c>
      <c r="Z698" s="5" t="str">
        <f t="shared" si="30"/>
        <v>CAISO_Solar</v>
      </c>
      <c r="AA698" s="5">
        <f t="shared" si="32"/>
        <v>2.6</v>
      </c>
      <c r="AB698" s="5">
        <f>INDEX(relevant_resources!B:B,MATCH(Z698,relevant_resources!A:A,0))</f>
        <v>1</v>
      </c>
    </row>
    <row r="699" spans="1:28" x14ac:dyDescent="0.75">
      <c r="A699">
        <v>698</v>
      </c>
      <c r="B699" t="s">
        <v>1959</v>
      </c>
      <c r="C699" t="s">
        <v>1960</v>
      </c>
      <c r="D699" t="s">
        <v>1961</v>
      </c>
      <c r="E699" t="s">
        <v>1128</v>
      </c>
      <c r="F699" t="s">
        <v>27</v>
      </c>
      <c r="G699" t="s">
        <v>88</v>
      </c>
      <c r="H699" t="s">
        <v>1132</v>
      </c>
      <c r="I699" t="s">
        <v>614</v>
      </c>
      <c r="J699" t="s">
        <v>1383</v>
      </c>
      <c r="K699" t="s">
        <v>32</v>
      </c>
      <c r="L699" s="2">
        <v>42684</v>
      </c>
      <c r="M699" s="2">
        <v>49988</v>
      </c>
      <c r="N699">
        <v>1</v>
      </c>
      <c r="O699">
        <v>1</v>
      </c>
      <c r="P699">
        <v>1.8</v>
      </c>
      <c r="Q699" s="1">
        <v>0.21</v>
      </c>
      <c r="R699" t="s">
        <v>33</v>
      </c>
      <c r="S699" t="s">
        <v>33</v>
      </c>
      <c r="T699" t="s">
        <v>33</v>
      </c>
      <c r="U699" t="s">
        <v>616</v>
      </c>
      <c r="V699" t="s">
        <v>35</v>
      </c>
      <c r="W699">
        <v>1</v>
      </c>
      <c r="X699" s="5" t="e">
        <f>INDEX(name_mapping!B:B,MATCH(C699,name_mapping!A:A,0))</f>
        <v>#N/A</v>
      </c>
      <c r="Y699" s="5" t="str">
        <f t="shared" si="31"/>
        <v>DELAMO_2_SOLAR5</v>
      </c>
      <c r="Z699" s="5" t="str">
        <f t="shared" si="30"/>
        <v>CAISO_Solar</v>
      </c>
      <c r="AA699" s="5">
        <f t="shared" si="32"/>
        <v>1.8</v>
      </c>
      <c r="AB699" s="5">
        <f>INDEX(relevant_resources!B:B,MATCH(Z699,relevant_resources!A:A,0))</f>
        <v>1</v>
      </c>
    </row>
    <row r="700" spans="1:28" x14ac:dyDescent="0.75">
      <c r="A700">
        <v>699</v>
      </c>
      <c r="B700" t="s">
        <v>1962</v>
      </c>
      <c r="C700" t="s">
        <v>1963</v>
      </c>
      <c r="D700" t="s">
        <v>1964</v>
      </c>
      <c r="E700" t="s">
        <v>1128</v>
      </c>
      <c r="F700" t="s">
        <v>27</v>
      </c>
      <c r="G700" t="s">
        <v>88</v>
      </c>
      <c r="H700" t="s">
        <v>1132</v>
      </c>
      <c r="I700" t="s">
        <v>614</v>
      </c>
      <c r="J700" t="s">
        <v>1383</v>
      </c>
      <c r="K700" t="s">
        <v>32</v>
      </c>
      <c r="L700" s="2">
        <v>42684</v>
      </c>
      <c r="M700" s="2">
        <v>49988</v>
      </c>
      <c r="N700">
        <v>1</v>
      </c>
      <c r="O700">
        <v>2</v>
      </c>
      <c r="P700">
        <v>4.4000000000000004</v>
      </c>
      <c r="Q700" s="1">
        <v>0.25</v>
      </c>
      <c r="R700" t="s">
        <v>33</v>
      </c>
      <c r="S700" t="s">
        <v>33</v>
      </c>
      <c r="T700" t="s">
        <v>33</v>
      </c>
      <c r="U700" t="s">
        <v>616</v>
      </c>
      <c r="V700" t="s">
        <v>35</v>
      </c>
      <c r="W700">
        <v>1</v>
      </c>
      <c r="X700" s="5" t="e">
        <f>INDEX(name_mapping!B:B,MATCH(C700,name_mapping!A:A,0))</f>
        <v>#N/A</v>
      </c>
      <c r="Y700" s="5" t="str">
        <f t="shared" si="31"/>
        <v>DELAMO_2_SOLAR6</v>
      </c>
      <c r="Z700" s="5" t="str">
        <f t="shared" si="30"/>
        <v>CAISO_Solar</v>
      </c>
      <c r="AA700" s="5">
        <f t="shared" si="32"/>
        <v>4.4000000000000004</v>
      </c>
      <c r="AB700" s="5">
        <f>INDEX(relevant_resources!B:B,MATCH(Z700,relevant_resources!A:A,0))</f>
        <v>1</v>
      </c>
    </row>
    <row r="701" spans="1:28" x14ac:dyDescent="0.75">
      <c r="A701">
        <v>700</v>
      </c>
      <c r="B701" t="s">
        <v>1965</v>
      </c>
      <c r="C701" t="s">
        <v>1966</v>
      </c>
      <c r="D701" t="s">
        <v>1967</v>
      </c>
      <c r="E701" t="s">
        <v>1128</v>
      </c>
      <c r="F701" t="s">
        <v>27</v>
      </c>
      <c r="G701" t="s">
        <v>845</v>
      </c>
      <c r="H701" t="s">
        <v>1146</v>
      </c>
      <c r="I701" t="s">
        <v>614</v>
      </c>
      <c r="J701" t="s">
        <v>619</v>
      </c>
      <c r="K701" t="s">
        <v>32</v>
      </c>
      <c r="L701" s="2">
        <v>42650</v>
      </c>
      <c r="M701" s="2">
        <v>49954</v>
      </c>
      <c r="N701">
        <v>1</v>
      </c>
      <c r="O701">
        <v>2</v>
      </c>
      <c r="P701">
        <v>3.8</v>
      </c>
      <c r="Q701" s="1">
        <v>0.22</v>
      </c>
      <c r="R701" t="s">
        <v>33</v>
      </c>
      <c r="S701" t="s">
        <v>33</v>
      </c>
      <c r="T701" t="s">
        <v>33</v>
      </c>
      <c r="U701" t="s">
        <v>616</v>
      </c>
      <c r="V701" t="s">
        <v>35</v>
      </c>
      <c r="W701">
        <v>1</v>
      </c>
      <c r="X701" s="5" t="e">
        <f>INDEX(name_mapping!B:B,MATCH(C701,name_mapping!A:A,0))</f>
        <v>#N/A</v>
      </c>
      <c r="Y701" s="5" t="str">
        <f t="shared" si="31"/>
        <v>ETIWND_2_SOLAR5</v>
      </c>
      <c r="Z701" s="5" t="str">
        <f t="shared" si="30"/>
        <v>CAISO_Solar</v>
      </c>
      <c r="AA701" s="5">
        <f t="shared" si="32"/>
        <v>3.8</v>
      </c>
      <c r="AB701" s="5">
        <f>INDEX(relevant_resources!B:B,MATCH(Z701,relevant_resources!A:A,0))</f>
        <v>1</v>
      </c>
    </row>
    <row r="702" spans="1:28" x14ac:dyDescent="0.75">
      <c r="A702">
        <v>701</v>
      </c>
      <c r="B702" t="s">
        <v>1968</v>
      </c>
      <c r="C702" t="s">
        <v>1969</v>
      </c>
      <c r="D702" t="s">
        <v>1970</v>
      </c>
      <c r="E702" t="s">
        <v>1128</v>
      </c>
      <c r="F702" t="s">
        <v>27</v>
      </c>
      <c r="G702" t="s">
        <v>711</v>
      </c>
      <c r="H702" t="s">
        <v>930</v>
      </c>
      <c r="I702" t="s">
        <v>977</v>
      </c>
      <c r="J702" t="s">
        <v>978</v>
      </c>
      <c r="K702" t="s">
        <v>32</v>
      </c>
      <c r="L702" s="2">
        <v>30988</v>
      </c>
      <c r="M702" s="2">
        <v>42369</v>
      </c>
      <c r="N702">
        <v>1</v>
      </c>
      <c r="O702">
        <v>13.8</v>
      </c>
      <c r="P702">
        <v>6.7</v>
      </c>
      <c r="Q702" s="1">
        <v>0.06</v>
      </c>
      <c r="R702" t="s">
        <v>33</v>
      </c>
      <c r="S702" t="s">
        <v>33</v>
      </c>
      <c r="T702" t="s">
        <v>33</v>
      </c>
      <c r="U702" t="s">
        <v>616</v>
      </c>
      <c r="V702" t="s">
        <v>286</v>
      </c>
      <c r="W702">
        <v>1</v>
      </c>
      <c r="X702" s="5" t="e">
        <f>INDEX(name_mapping!B:B,MATCH(C702,name_mapping!A:A,0))</f>
        <v>#N/A</v>
      </c>
      <c r="Y702" s="5" t="str">
        <f t="shared" si="31"/>
        <v>SEGS_1_SEGS2</v>
      </c>
      <c r="Z702" s="5" t="str">
        <f t="shared" si="30"/>
        <v>CAISO_Solar</v>
      </c>
      <c r="AA702" s="5">
        <f t="shared" si="32"/>
        <v>6.7</v>
      </c>
      <c r="AB702" s="5">
        <f>INDEX(relevant_resources!B:B,MATCH(Z702,relevant_resources!A:A,0))</f>
        <v>1</v>
      </c>
    </row>
    <row r="703" spans="1:28" x14ac:dyDescent="0.75">
      <c r="A703">
        <v>702</v>
      </c>
      <c r="B703" t="s">
        <v>1971</v>
      </c>
      <c r="C703" t="s">
        <v>1972</v>
      </c>
      <c r="D703" t="s">
        <v>1973</v>
      </c>
      <c r="E703" t="s">
        <v>1128</v>
      </c>
      <c r="F703" t="s">
        <v>27</v>
      </c>
      <c r="G703" t="s">
        <v>711</v>
      </c>
      <c r="H703" t="s">
        <v>990</v>
      </c>
      <c r="I703" t="s">
        <v>977</v>
      </c>
      <c r="J703" t="s">
        <v>978</v>
      </c>
      <c r="K703" t="s">
        <v>32</v>
      </c>
      <c r="L703" s="2">
        <v>31764</v>
      </c>
      <c r="M703" s="2">
        <v>42760</v>
      </c>
      <c r="N703">
        <v>0</v>
      </c>
      <c r="O703">
        <v>35</v>
      </c>
      <c r="P703">
        <v>62.6</v>
      </c>
      <c r="Q703" s="1">
        <v>0.2</v>
      </c>
      <c r="R703" t="s">
        <v>33</v>
      </c>
      <c r="S703" t="s">
        <v>33</v>
      </c>
      <c r="T703" t="s">
        <v>33</v>
      </c>
      <c r="U703" t="s">
        <v>616</v>
      </c>
      <c r="V703" t="s">
        <v>286</v>
      </c>
      <c r="W703">
        <v>1</v>
      </c>
      <c r="X703" s="5" t="e">
        <f>INDEX(name_mapping!B:B,MATCH(C703,name_mapping!A:A,0))</f>
        <v>#N/A</v>
      </c>
      <c r="Y703" s="5" t="str">
        <f t="shared" si="31"/>
        <v>KRAMER_1_SEGSR3</v>
      </c>
      <c r="Z703" s="5" t="str">
        <f t="shared" si="30"/>
        <v>CAISO_Solar</v>
      </c>
      <c r="AA703" s="5">
        <f t="shared" si="32"/>
        <v>62.6</v>
      </c>
      <c r="AB703" s="5">
        <f>INDEX(relevant_resources!B:B,MATCH(Z703,relevant_resources!A:A,0))</f>
        <v>1</v>
      </c>
    </row>
    <row r="704" spans="1:28" x14ac:dyDescent="0.75">
      <c r="A704">
        <v>703</v>
      </c>
      <c r="B704" t="s">
        <v>1974</v>
      </c>
      <c r="C704" t="s">
        <v>1975</v>
      </c>
      <c r="D704" t="s">
        <v>1976</v>
      </c>
      <c r="E704" t="s">
        <v>1128</v>
      </c>
      <c r="F704" t="s">
        <v>27</v>
      </c>
      <c r="G704" t="s">
        <v>711</v>
      </c>
      <c r="H704" t="s">
        <v>990</v>
      </c>
      <c r="I704" t="s">
        <v>977</v>
      </c>
      <c r="J704" t="s">
        <v>978</v>
      </c>
      <c r="K704" t="s">
        <v>32</v>
      </c>
      <c r="L704" s="2">
        <v>31769</v>
      </c>
      <c r="M704" s="2">
        <v>42764</v>
      </c>
      <c r="N704">
        <v>0</v>
      </c>
      <c r="O704">
        <v>35</v>
      </c>
      <c r="P704">
        <v>63.6</v>
      </c>
      <c r="Q704" s="1">
        <v>0.21</v>
      </c>
      <c r="R704" t="s">
        <v>33</v>
      </c>
      <c r="S704" t="s">
        <v>33</v>
      </c>
      <c r="T704" t="s">
        <v>33</v>
      </c>
      <c r="U704" t="s">
        <v>616</v>
      </c>
      <c r="V704" t="s">
        <v>286</v>
      </c>
      <c r="W704">
        <v>1</v>
      </c>
      <c r="X704" s="5" t="e">
        <f>INDEX(name_mapping!B:B,MATCH(C704,name_mapping!A:A,0))</f>
        <v>#N/A</v>
      </c>
      <c r="Y704" s="5" t="str">
        <f t="shared" si="31"/>
        <v>KRAMER_1_SEGSR4</v>
      </c>
      <c r="Z704" s="5" t="str">
        <f t="shared" si="30"/>
        <v>CAISO_Solar</v>
      </c>
      <c r="AA704" s="5">
        <f t="shared" si="32"/>
        <v>63.6</v>
      </c>
      <c r="AB704" s="5">
        <f>INDEX(relevant_resources!B:B,MATCH(Z704,relevant_resources!A:A,0))</f>
        <v>1</v>
      </c>
    </row>
    <row r="705" spans="1:28" x14ac:dyDescent="0.75">
      <c r="A705">
        <v>704</v>
      </c>
      <c r="B705" t="s">
        <v>1977</v>
      </c>
      <c r="C705" t="s">
        <v>1978</v>
      </c>
      <c r="D705" t="s">
        <v>1979</v>
      </c>
      <c r="E705" t="s">
        <v>1128</v>
      </c>
      <c r="F705" t="s">
        <v>27</v>
      </c>
      <c r="G705" t="s">
        <v>711</v>
      </c>
      <c r="H705" t="s">
        <v>990</v>
      </c>
      <c r="I705" t="s">
        <v>977</v>
      </c>
      <c r="J705" t="s">
        <v>978</v>
      </c>
      <c r="K705" t="s">
        <v>32</v>
      </c>
      <c r="L705" s="2">
        <v>32049</v>
      </c>
      <c r="M705" s="2">
        <v>43100</v>
      </c>
      <c r="N705">
        <v>0</v>
      </c>
      <c r="O705">
        <v>35</v>
      </c>
      <c r="P705">
        <v>62.9</v>
      </c>
      <c r="Q705" s="1">
        <v>0.21</v>
      </c>
      <c r="R705" t="s">
        <v>33</v>
      </c>
      <c r="S705" t="s">
        <v>33</v>
      </c>
      <c r="T705" t="s">
        <v>33</v>
      </c>
      <c r="U705" t="s">
        <v>616</v>
      </c>
      <c r="V705" t="s">
        <v>286</v>
      </c>
      <c r="W705">
        <v>1</v>
      </c>
      <c r="X705" s="5" t="e">
        <f>INDEX(name_mapping!B:B,MATCH(C705,name_mapping!A:A,0))</f>
        <v>#N/A</v>
      </c>
      <c r="Y705" s="5" t="str">
        <f t="shared" si="31"/>
        <v>KRAMER_1_SEGS37</v>
      </c>
      <c r="Z705" s="5" t="str">
        <f t="shared" si="30"/>
        <v>CAISO_Solar</v>
      </c>
      <c r="AA705" s="5">
        <f t="shared" si="32"/>
        <v>62.9</v>
      </c>
      <c r="AB705" s="5">
        <f>INDEX(relevant_resources!B:B,MATCH(Z705,relevant_resources!A:A,0))</f>
        <v>1</v>
      </c>
    </row>
    <row r="706" spans="1:28" x14ac:dyDescent="0.75">
      <c r="A706">
        <v>705</v>
      </c>
      <c r="B706" t="s">
        <v>1980</v>
      </c>
      <c r="C706" t="s">
        <v>1981</v>
      </c>
      <c r="D706" t="s">
        <v>1979</v>
      </c>
      <c r="E706" t="s">
        <v>1128</v>
      </c>
      <c r="F706" t="s">
        <v>27</v>
      </c>
      <c r="G706" t="s">
        <v>711</v>
      </c>
      <c r="H706" t="s">
        <v>990</v>
      </c>
      <c r="I706" t="s">
        <v>977</v>
      </c>
      <c r="J706" t="s">
        <v>978</v>
      </c>
      <c r="K706" t="s">
        <v>32</v>
      </c>
      <c r="L706" s="2">
        <v>32502</v>
      </c>
      <c r="M706" s="2">
        <v>43516</v>
      </c>
      <c r="N706">
        <v>1</v>
      </c>
      <c r="O706">
        <v>35</v>
      </c>
      <c r="P706">
        <v>59</v>
      </c>
      <c r="Q706" s="1">
        <v>0.19</v>
      </c>
      <c r="R706" t="s">
        <v>33</v>
      </c>
      <c r="S706" t="s">
        <v>33</v>
      </c>
      <c r="T706" t="s">
        <v>33</v>
      </c>
      <c r="U706" t="s">
        <v>616</v>
      </c>
      <c r="V706" t="s">
        <v>286</v>
      </c>
      <c r="W706">
        <v>1</v>
      </c>
      <c r="X706" s="5" t="e">
        <f>INDEX(name_mapping!B:B,MATCH(C706,name_mapping!A:A,0))</f>
        <v>#N/A</v>
      </c>
      <c r="Y706" s="5" t="str">
        <f t="shared" si="31"/>
        <v>KRAMER_1_SEGS37</v>
      </c>
      <c r="Z706" s="5" t="str">
        <f t="shared" ref="Z706:Z769" si="33">T706&amp;"_"&amp;U706</f>
        <v>CAISO_Solar</v>
      </c>
      <c r="AA706" s="5">
        <f t="shared" si="32"/>
        <v>59</v>
      </c>
      <c r="AB706" s="5">
        <f>INDEX(relevant_resources!B:B,MATCH(Z706,relevant_resources!A:A,0))</f>
        <v>1</v>
      </c>
    </row>
    <row r="707" spans="1:28" x14ac:dyDescent="0.75">
      <c r="A707">
        <v>706</v>
      </c>
      <c r="B707" t="s">
        <v>1982</v>
      </c>
      <c r="C707" t="s">
        <v>1983</v>
      </c>
      <c r="D707" t="s">
        <v>1979</v>
      </c>
      <c r="E707" t="s">
        <v>1128</v>
      </c>
      <c r="F707" t="s">
        <v>27</v>
      </c>
      <c r="G707" t="s">
        <v>711</v>
      </c>
      <c r="H707" t="s">
        <v>990</v>
      </c>
      <c r="I707" t="s">
        <v>977</v>
      </c>
      <c r="J707" t="s">
        <v>978</v>
      </c>
      <c r="K707" t="s">
        <v>32</v>
      </c>
      <c r="L707" s="2">
        <v>32506</v>
      </c>
      <c r="M707" s="2">
        <v>43525</v>
      </c>
      <c r="N707">
        <v>1</v>
      </c>
      <c r="O707">
        <v>35</v>
      </c>
      <c r="P707">
        <v>54.7</v>
      </c>
      <c r="Q707" s="1">
        <v>0.18</v>
      </c>
      <c r="R707" t="s">
        <v>33</v>
      </c>
      <c r="S707" t="s">
        <v>33</v>
      </c>
      <c r="T707" t="s">
        <v>33</v>
      </c>
      <c r="U707" t="s">
        <v>616</v>
      </c>
      <c r="V707" t="s">
        <v>286</v>
      </c>
      <c r="W707">
        <v>1</v>
      </c>
      <c r="X707" s="5" t="e">
        <f>INDEX(name_mapping!B:B,MATCH(C707,name_mapping!A:A,0))</f>
        <v>#N/A</v>
      </c>
      <c r="Y707" s="5" t="str">
        <f t="shared" ref="Y707:Y770" si="34">IF(NOT(ISBLANK(D707)),D707,
IF(NOT(ISNA(X707)),X707,C707))</f>
        <v>KRAMER_1_SEGS37</v>
      </c>
      <c r="Z707" s="5" t="str">
        <f t="shared" si="33"/>
        <v>CAISO_Solar</v>
      </c>
      <c r="AA707" s="5">
        <f t="shared" ref="AA707:AA770" si="35">IF(P707="                      -  ",0,P707)</f>
        <v>54.7</v>
      </c>
      <c r="AB707" s="5">
        <f>INDEX(relevant_resources!B:B,MATCH(Z707,relevant_resources!A:A,0))</f>
        <v>1</v>
      </c>
    </row>
    <row r="708" spans="1:28" x14ac:dyDescent="0.75">
      <c r="A708">
        <v>707</v>
      </c>
      <c r="B708" t="s">
        <v>1984</v>
      </c>
      <c r="C708" t="s">
        <v>1985</v>
      </c>
      <c r="D708" t="s">
        <v>1986</v>
      </c>
      <c r="E708" t="s">
        <v>1128</v>
      </c>
      <c r="F708" t="s">
        <v>27</v>
      </c>
      <c r="G708" t="s">
        <v>711</v>
      </c>
      <c r="H708" t="s">
        <v>990</v>
      </c>
      <c r="I708" t="s">
        <v>977</v>
      </c>
      <c r="J708" t="s">
        <v>978</v>
      </c>
      <c r="K708" t="s">
        <v>32</v>
      </c>
      <c r="L708" s="2">
        <v>32871</v>
      </c>
      <c r="M708" s="2">
        <v>43980</v>
      </c>
      <c r="N708">
        <v>1</v>
      </c>
      <c r="O708">
        <v>80</v>
      </c>
      <c r="P708">
        <v>158.9</v>
      </c>
      <c r="Q708" s="1">
        <v>0.23</v>
      </c>
      <c r="R708" t="s">
        <v>33</v>
      </c>
      <c r="S708" t="s">
        <v>33</v>
      </c>
      <c r="T708" t="s">
        <v>33</v>
      </c>
      <c r="U708" t="s">
        <v>616</v>
      </c>
      <c r="V708" t="s">
        <v>286</v>
      </c>
      <c r="W708">
        <v>1</v>
      </c>
      <c r="X708" s="5" t="e">
        <f>INDEX(name_mapping!B:B,MATCH(C708,name_mapping!A:A,0))</f>
        <v>#N/A</v>
      </c>
      <c r="Y708" s="5" t="str">
        <f t="shared" si="34"/>
        <v>KRAMER_2_SEGS89</v>
      </c>
      <c r="Z708" s="5" t="str">
        <f t="shared" si="33"/>
        <v>CAISO_Solar</v>
      </c>
      <c r="AA708" s="5">
        <f t="shared" si="35"/>
        <v>158.9</v>
      </c>
      <c r="AB708" s="5">
        <f>INDEX(relevant_resources!B:B,MATCH(Z708,relevant_resources!A:A,0))</f>
        <v>1</v>
      </c>
    </row>
    <row r="709" spans="1:28" x14ac:dyDescent="0.75">
      <c r="A709">
        <v>708</v>
      </c>
      <c r="B709" t="s">
        <v>1987</v>
      </c>
      <c r="C709" t="s">
        <v>1988</v>
      </c>
      <c r="D709" t="s">
        <v>1986</v>
      </c>
      <c r="E709" t="s">
        <v>1128</v>
      </c>
      <c r="F709" t="s">
        <v>27</v>
      </c>
      <c r="G709" t="s">
        <v>711</v>
      </c>
      <c r="H709" t="s">
        <v>990</v>
      </c>
      <c r="I709" t="s">
        <v>977</v>
      </c>
      <c r="J709" t="s">
        <v>978</v>
      </c>
      <c r="K709" t="s">
        <v>32</v>
      </c>
      <c r="L709" s="2">
        <v>33157</v>
      </c>
      <c r="M709" s="2">
        <v>44303</v>
      </c>
      <c r="N709">
        <v>1</v>
      </c>
      <c r="O709">
        <v>80</v>
      </c>
      <c r="P709">
        <v>170</v>
      </c>
      <c r="Q709" s="1">
        <v>0.24</v>
      </c>
      <c r="R709" t="s">
        <v>33</v>
      </c>
      <c r="S709" t="s">
        <v>33</v>
      </c>
      <c r="T709" t="s">
        <v>33</v>
      </c>
      <c r="U709" t="s">
        <v>616</v>
      </c>
      <c r="V709" t="s">
        <v>286</v>
      </c>
      <c r="W709">
        <v>1</v>
      </c>
      <c r="X709" s="5" t="e">
        <f>INDEX(name_mapping!B:B,MATCH(C709,name_mapping!A:A,0))</f>
        <v>#N/A</v>
      </c>
      <c r="Y709" s="5" t="str">
        <f t="shared" si="34"/>
        <v>KRAMER_2_SEGS89</v>
      </c>
      <c r="Z709" s="5" t="str">
        <f t="shared" si="33"/>
        <v>CAISO_Solar</v>
      </c>
      <c r="AA709" s="5">
        <f t="shared" si="35"/>
        <v>170</v>
      </c>
      <c r="AB709" s="5">
        <f>INDEX(relevant_resources!B:B,MATCH(Z709,relevant_resources!A:A,0))</f>
        <v>1</v>
      </c>
    </row>
    <row r="710" spans="1:28" x14ac:dyDescent="0.75">
      <c r="A710">
        <v>709</v>
      </c>
      <c r="B710" t="s">
        <v>1989</v>
      </c>
      <c r="C710" t="s">
        <v>1990</v>
      </c>
      <c r="D710" t="s">
        <v>1991</v>
      </c>
      <c r="E710" t="s">
        <v>1128</v>
      </c>
      <c r="F710" t="s">
        <v>27</v>
      </c>
      <c r="G710" t="s">
        <v>711</v>
      </c>
      <c r="H710" t="s">
        <v>982</v>
      </c>
      <c r="I710" t="s">
        <v>977</v>
      </c>
      <c r="J710" t="s">
        <v>978</v>
      </c>
      <c r="K710" t="s">
        <v>32</v>
      </c>
      <c r="L710" s="2">
        <v>41670</v>
      </c>
      <c r="M710" s="2">
        <v>48976</v>
      </c>
      <c r="N710">
        <v>1</v>
      </c>
      <c r="O710">
        <v>128</v>
      </c>
      <c r="P710">
        <v>335.2</v>
      </c>
      <c r="Q710" s="1">
        <v>0.3</v>
      </c>
      <c r="R710" t="s">
        <v>33</v>
      </c>
      <c r="S710" t="s">
        <v>33</v>
      </c>
      <c r="T710" t="s">
        <v>33</v>
      </c>
      <c r="U710" t="s">
        <v>616</v>
      </c>
      <c r="V710" t="s">
        <v>983</v>
      </c>
      <c r="W710">
        <v>1</v>
      </c>
      <c r="X710" s="5" t="e">
        <f>INDEX(name_mapping!B:B,MATCH(C710,name_mapping!A:A,0))</f>
        <v>#N/A</v>
      </c>
      <c r="Y710" s="5" t="str">
        <f t="shared" si="34"/>
        <v>IVANPA_1_UNIT2</v>
      </c>
      <c r="Z710" s="5" t="str">
        <f t="shared" si="33"/>
        <v>CAISO_Solar</v>
      </c>
      <c r="AA710" s="5">
        <f t="shared" si="35"/>
        <v>335.2</v>
      </c>
      <c r="AB710" s="5">
        <f>INDEX(relevant_resources!B:B,MATCH(Z710,relevant_resources!A:A,0))</f>
        <v>1</v>
      </c>
    </row>
    <row r="711" spans="1:28" x14ac:dyDescent="0.75">
      <c r="A711">
        <v>710</v>
      </c>
      <c r="B711" t="s">
        <v>1992</v>
      </c>
      <c r="C711" t="s">
        <v>1993</v>
      </c>
      <c r="D711" t="s">
        <v>1994</v>
      </c>
      <c r="E711" t="s">
        <v>1128</v>
      </c>
      <c r="F711" t="s">
        <v>27</v>
      </c>
      <c r="G711" t="s">
        <v>845</v>
      </c>
      <c r="H711" t="s">
        <v>1167</v>
      </c>
      <c r="I711" t="s">
        <v>993</v>
      </c>
      <c r="K711" t="s">
        <v>32</v>
      </c>
      <c r="L711" s="2">
        <v>31019</v>
      </c>
      <c r="M711" s="2">
        <v>41994</v>
      </c>
      <c r="N711">
        <v>0</v>
      </c>
      <c r="O711">
        <v>40</v>
      </c>
      <c r="P711">
        <v>81.5</v>
      </c>
      <c r="Q711" s="1">
        <v>0.23</v>
      </c>
      <c r="R711" t="s">
        <v>33</v>
      </c>
      <c r="S711" t="s">
        <v>33</v>
      </c>
      <c r="T711" t="s">
        <v>33</v>
      </c>
      <c r="U711" t="s">
        <v>993</v>
      </c>
      <c r="V711" t="s">
        <v>847</v>
      </c>
      <c r="W711">
        <v>1</v>
      </c>
      <c r="X711" s="5" t="e">
        <f>INDEX(name_mapping!B:B,MATCH(C711,name_mapping!A:A,0))</f>
        <v>#N/A</v>
      </c>
      <c r="Y711" s="5" t="str">
        <f t="shared" si="34"/>
        <v>TRNSWD_1_QF</v>
      </c>
      <c r="Z711" s="5" t="str">
        <f t="shared" si="33"/>
        <v>CAISO_Wind</v>
      </c>
      <c r="AA711" s="5">
        <f t="shared" si="35"/>
        <v>81.5</v>
      </c>
      <c r="AB711" s="5">
        <f>INDEX(relevant_resources!B:B,MATCH(Z711,relevant_resources!A:A,0))</f>
        <v>1</v>
      </c>
    </row>
    <row r="712" spans="1:28" x14ac:dyDescent="0.75">
      <c r="A712">
        <v>711</v>
      </c>
      <c r="B712" t="s">
        <v>1995</v>
      </c>
      <c r="C712" t="s">
        <v>1996</v>
      </c>
      <c r="D712" t="s">
        <v>1290</v>
      </c>
      <c r="E712" t="s">
        <v>1128</v>
      </c>
      <c r="F712" t="s">
        <v>27</v>
      </c>
      <c r="G712" t="s">
        <v>77</v>
      </c>
      <c r="H712" t="s">
        <v>89</v>
      </c>
      <c r="I712" t="s">
        <v>993</v>
      </c>
      <c r="K712" t="s">
        <v>32</v>
      </c>
      <c r="L712" s="2">
        <v>30313</v>
      </c>
      <c r="M712" s="2">
        <v>42843</v>
      </c>
      <c r="N712">
        <v>1</v>
      </c>
      <c r="O712">
        <v>2.4</v>
      </c>
      <c r="P712">
        <v>1</v>
      </c>
      <c r="Q712" s="1">
        <v>0.05</v>
      </c>
      <c r="R712" t="s">
        <v>33</v>
      </c>
      <c r="S712" t="s">
        <v>33</v>
      </c>
      <c r="T712" t="s">
        <v>33</v>
      </c>
      <c r="U712" t="s">
        <v>993</v>
      </c>
      <c r="V712" t="s">
        <v>89</v>
      </c>
      <c r="W712">
        <v>1</v>
      </c>
      <c r="X712" s="5" t="e">
        <f>INDEX(name_mapping!B:B,MATCH(C712,name_mapping!A:A,0))</f>
        <v>#N/A</v>
      </c>
      <c r="Y712" s="5" t="str">
        <f t="shared" si="34"/>
        <v>ANTLPE_2_QF</v>
      </c>
      <c r="Z712" s="5" t="str">
        <f t="shared" si="33"/>
        <v>CAISO_Wind</v>
      </c>
      <c r="AA712" s="5">
        <f t="shared" si="35"/>
        <v>1</v>
      </c>
      <c r="AB712" s="5">
        <f>INDEX(relevant_resources!B:B,MATCH(Z712,relevant_resources!A:A,0))</f>
        <v>1</v>
      </c>
    </row>
    <row r="713" spans="1:28" x14ac:dyDescent="0.75">
      <c r="A713">
        <v>712</v>
      </c>
      <c r="B713" t="s">
        <v>1997</v>
      </c>
      <c r="C713" t="s">
        <v>1998</v>
      </c>
      <c r="D713" t="s">
        <v>1999</v>
      </c>
      <c r="E713" t="s">
        <v>1128</v>
      </c>
      <c r="F713" t="s">
        <v>27</v>
      </c>
      <c r="G713" t="s">
        <v>77</v>
      </c>
      <c r="H713" t="s">
        <v>89</v>
      </c>
      <c r="I713" t="s">
        <v>993</v>
      </c>
      <c r="K713" t="s">
        <v>32</v>
      </c>
      <c r="L713" s="2">
        <v>30681</v>
      </c>
      <c r="M713" s="2">
        <v>42087</v>
      </c>
      <c r="N713">
        <v>1</v>
      </c>
      <c r="O713">
        <v>65</v>
      </c>
      <c r="P713">
        <v>145.30000000000001</v>
      </c>
      <c r="Q713" s="1">
        <v>0.26</v>
      </c>
      <c r="R713" t="s">
        <v>33</v>
      </c>
      <c r="S713" t="s">
        <v>33</v>
      </c>
      <c r="T713" t="s">
        <v>33</v>
      </c>
      <c r="U713" t="s">
        <v>993</v>
      </c>
      <c r="V713" t="s">
        <v>89</v>
      </c>
      <c r="W713">
        <v>1</v>
      </c>
      <c r="X713" s="5" t="e">
        <f>INDEX(name_mapping!B:B,MATCH(C713,name_mapping!A:A,0))</f>
        <v>#N/A</v>
      </c>
      <c r="Y713" s="5" t="str">
        <f t="shared" si="34"/>
        <v>ENWIND_2_WIND2</v>
      </c>
      <c r="Z713" s="5" t="str">
        <f t="shared" si="33"/>
        <v>CAISO_Wind</v>
      </c>
      <c r="AA713" s="5">
        <f t="shared" si="35"/>
        <v>145.30000000000001</v>
      </c>
      <c r="AB713" s="5">
        <f>INDEX(relevant_resources!B:B,MATCH(Z713,relevant_resources!A:A,0))</f>
        <v>1</v>
      </c>
    </row>
    <row r="714" spans="1:28" x14ac:dyDescent="0.75">
      <c r="A714">
        <v>713</v>
      </c>
      <c r="B714" t="s">
        <v>2000</v>
      </c>
      <c r="C714" t="s">
        <v>2001</v>
      </c>
      <c r="D714" t="s">
        <v>2002</v>
      </c>
      <c r="E714" t="s">
        <v>1128</v>
      </c>
      <c r="F714" t="s">
        <v>27</v>
      </c>
      <c r="G714" t="s">
        <v>845</v>
      </c>
      <c r="H714" t="s">
        <v>1167</v>
      </c>
      <c r="I714" t="s">
        <v>993</v>
      </c>
      <c r="K714" t="s">
        <v>32</v>
      </c>
      <c r="L714" s="2">
        <v>31412</v>
      </c>
      <c r="M714" s="2">
        <v>42460</v>
      </c>
      <c r="N714">
        <v>1</v>
      </c>
      <c r="O714">
        <v>25.5</v>
      </c>
      <c r="P714">
        <v>47.4</v>
      </c>
      <c r="Q714" s="1">
        <v>0.21</v>
      </c>
      <c r="R714" t="s">
        <v>33</v>
      </c>
      <c r="S714" t="s">
        <v>33</v>
      </c>
      <c r="T714" t="s">
        <v>33</v>
      </c>
      <c r="U714" t="s">
        <v>993</v>
      </c>
      <c r="V714" t="s">
        <v>847</v>
      </c>
      <c r="W714">
        <v>1</v>
      </c>
      <c r="X714" s="5" t="e">
        <f>INDEX(name_mapping!B:B,MATCH(C714,name_mapping!A:A,0))</f>
        <v>#N/A</v>
      </c>
      <c r="Y714" s="5" t="str">
        <f t="shared" si="34"/>
        <v>DEVERS_1_QF</v>
      </c>
      <c r="Z714" s="5" t="str">
        <f t="shared" si="33"/>
        <v>CAISO_Wind</v>
      </c>
      <c r="AA714" s="5">
        <f t="shared" si="35"/>
        <v>47.4</v>
      </c>
      <c r="AB714" s="5">
        <f>INDEX(relevant_resources!B:B,MATCH(Z714,relevant_resources!A:A,0))</f>
        <v>1</v>
      </c>
    </row>
    <row r="715" spans="1:28" x14ac:dyDescent="0.75">
      <c r="A715">
        <v>714</v>
      </c>
      <c r="B715" t="s">
        <v>2003</v>
      </c>
      <c r="C715" t="s">
        <v>2004</v>
      </c>
      <c r="D715" t="s">
        <v>1290</v>
      </c>
      <c r="E715" t="s">
        <v>1128</v>
      </c>
      <c r="F715" t="s">
        <v>27</v>
      </c>
      <c r="G715" t="s">
        <v>77</v>
      </c>
      <c r="H715" t="s">
        <v>89</v>
      </c>
      <c r="I715" t="s">
        <v>993</v>
      </c>
      <c r="K715" t="s">
        <v>32</v>
      </c>
      <c r="L715" s="2">
        <v>31761</v>
      </c>
      <c r="M715" s="2">
        <v>42718</v>
      </c>
      <c r="N715">
        <v>1</v>
      </c>
      <c r="O715">
        <v>56</v>
      </c>
      <c r="P715">
        <v>109.2</v>
      </c>
      <c r="Q715" s="1">
        <v>0.22</v>
      </c>
      <c r="R715" t="s">
        <v>33</v>
      </c>
      <c r="S715" t="s">
        <v>33</v>
      </c>
      <c r="T715" t="s">
        <v>33</v>
      </c>
      <c r="U715" t="s">
        <v>993</v>
      </c>
      <c r="V715" t="s">
        <v>89</v>
      </c>
      <c r="W715">
        <v>1</v>
      </c>
      <c r="X715" s="5" t="e">
        <f>INDEX(name_mapping!B:B,MATCH(C715,name_mapping!A:A,0))</f>
        <v>#N/A</v>
      </c>
      <c r="Y715" s="5" t="str">
        <f t="shared" si="34"/>
        <v>ANTLPE_2_QF</v>
      </c>
      <c r="Z715" s="5" t="str">
        <f t="shared" si="33"/>
        <v>CAISO_Wind</v>
      </c>
      <c r="AA715" s="5">
        <f t="shared" si="35"/>
        <v>109.2</v>
      </c>
      <c r="AB715" s="5">
        <f>INDEX(relevant_resources!B:B,MATCH(Z715,relevant_resources!A:A,0))</f>
        <v>1</v>
      </c>
    </row>
    <row r="716" spans="1:28" x14ac:dyDescent="0.75">
      <c r="A716">
        <v>715</v>
      </c>
      <c r="B716" t="s">
        <v>2005</v>
      </c>
      <c r="C716" t="s">
        <v>2006</v>
      </c>
      <c r="D716" t="s">
        <v>2007</v>
      </c>
      <c r="E716" t="s">
        <v>1128</v>
      </c>
      <c r="F716" t="s">
        <v>27</v>
      </c>
      <c r="G716" t="s">
        <v>77</v>
      </c>
      <c r="H716" t="s">
        <v>89</v>
      </c>
      <c r="I716" t="s">
        <v>993</v>
      </c>
      <c r="K716" t="s">
        <v>32</v>
      </c>
      <c r="L716" s="2">
        <v>30926</v>
      </c>
      <c r="M716" s="2">
        <v>41882</v>
      </c>
      <c r="N716">
        <v>1</v>
      </c>
      <c r="O716">
        <v>6.9</v>
      </c>
      <c r="P716">
        <v>10.8</v>
      </c>
      <c r="Q716" s="1">
        <v>0.18</v>
      </c>
      <c r="R716" t="s">
        <v>33</v>
      </c>
      <c r="S716" t="s">
        <v>33</v>
      </c>
      <c r="T716" t="s">
        <v>33</v>
      </c>
      <c r="U716" t="s">
        <v>993</v>
      </c>
      <c r="V716" t="s">
        <v>89</v>
      </c>
      <c r="W716">
        <v>1</v>
      </c>
      <c r="X716" s="5" t="e">
        <f>INDEX(name_mapping!B:B,MATCH(C716,name_mapping!A:A,0))</f>
        <v>#N/A</v>
      </c>
      <c r="Y716" s="5" t="str">
        <f t="shared" si="34"/>
        <v>NZWIND_6_WDSTR2</v>
      </c>
      <c r="Z716" s="5" t="str">
        <f t="shared" si="33"/>
        <v>CAISO_Wind</v>
      </c>
      <c r="AA716" s="5">
        <f t="shared" si="35"/>
        <v>10.8</v>
      </c>
      <c r="AB716" s="5">
        <f>INDEX(relevant_resources!B:B,MATCH(Z716,relevant_resources!A:A,0))</f>
        <v>1</v>
      </c>
    </row>
    <row r="717" spans="1:28" x14ac:dyDescent="0.75">
      <c r="A717">
        <v>716</v>
      </c>
      <c r="B717" t="s">
        <v>2008</v>
      </c>
      <c r="C717" t="s">
        <v>2009</v>
      </c>
      <c r="D717" t="s">
        <v>2010</v>
      </c>
      <c r="E717" t="s">
        <v>1128</v>
      </c>
      <c r="F717" t="s">
        <v>27</v>
      </c>
      <c r="G717" t="s">
        <v>77</v>
      </c>
      <c r="H717" t="s">
        <v>89</v>
      </c>
      <c r="I717" t="s">
        <v>993</v>
      </c>
      <c r="K717" t="s">
        <v>32</v>
      </c>
      <c r="L717" s="2">
        <v>31017</v>
      </c>
      <c r="M717" s="2">
        <v>41981</v>
      </c>
      <c r="N717">
        <v>1</v>
      </c>
      <c r="O717">
        <v>6</v>
      </c>
      <c r="P717">
        <v>9.4</v>
      </c>
      <c r="Q717" s="1">
        <v>0.18</v>
      </c>
      <c r="R717" t="s">
        <v>33</v>
      </c>
      <c r="S717" t="s">
        <v>33</v>
      </c>
      <c r="T717" t="s">
        <v>33</v>
      </c>
      <c r="U717" t="s">
        <v>993</v>
      </c>
      <c r="V717" t="s">
        <v>89</v>
      </c>
      <c r="W717">
        <v>1</v>
      </c>
      <c r="X717" s="5" t="e">
        <f>INDEX(name_mapping!B:B,MATCH(C717,name_mapping!A:A,0))</f>
        <v>#N/A</v>
      </c>
      <c r="Y717" s="5" t="str">
        <f t="shared" si="34"/>
        <v>NZWIND_6_WDSTR3</v>
      </c>
      <c r="Z717" s="5" t="str">
        <f t="shared" si="33"/>
        <v>CAISO_Wind</v>
      </c>
      <c r="AA717" s="5">
        <f t="shared" si="35"/>
        <v>9.4</v>
      </c>
      <c r="AB717" s="5">
        <f>INDEX(relevant_resources!B:B,MATCH(Z717,relevant_resources!A:A,0))</f>
        <v>1</v>
      </c>
    </row>
    <row r="718" spans="1:28" x14ac:dyDescent="0.75">
      <c r="A718">
        <v>717</v>
      </c>
      <c r="B718" t="s">
        <v>2011</v>
      </c>
      <c r="C718" t="s">
        <v>2012</v>
      </c>
      <c r="D718" t="s">
        <v>2013</v>
      </c>
      <c r="E718" t="s">
        <v>1128</v>
      </c>
      <c r="F718" t="s">
        <v>27</v>
      </c>
      <c r="G718" t="s">
        <v>77</v>
      </c>
      <c r="H718" t="s">
        <v>89</v>
      </c>
      <c r="I718" t="s">
        <v>993</v>
      </c>
      <c r="K718" t="s">
        <v>32</v>
      </c>
      <c r="L718" s="2">
        <v>31337</v>
      </c>
      <c r="M718" s="2">
        <v>42301</v>
      </c>
      <c r="N718">
        <v>1</v>
      </c>
      <c r="O718">
        <v>6.8</v>
      </c>
      <c r="P718">
        <v>8.9</v>
      </c>
      <c r="Q718" s="1">
        <v>0.15</v>
      </c>
      <c r="R718" t="s">
        <v>33</v>
      </c>
      <c r="S718" t="s">
        <v>33</v>
      </c>
      <c r="T718" t="s">
        <v>33</v>
      </c>
      <c r="U718" t="s">
        <v>993</v>
      </c>
      <c r="V718" t="s">
        <v>89</v>
      </c>
      <c r="W718">
        <v>1</v>
      </c>
      <c r="X718" s="5" t="e">
        <f>INDEX(name_mapping!B:B,MATCH(C718,name_mapping!A:A,0))</f>
        <v>#N/A</v>
      </c>
      <c r="Y718" s="5" t="str">
        <f t="shared" si="34"/>
        <v>NZWIND_6_WDSTR4</v>
      </c>
      <c r="Z718" s="5" t="str">
        <f t="shared" si="33"/>
        <v>CAISO_Wind</v>
      </c>
      <c r="AA718" s="5">
        <f t="shared" si="35"/>
        <v>8.9</v>
      </c>
      <c r="AB718" s="5">
        <f>INDEX(relevant_resources!B:B,MATCH(Z718,relevant_resources!A:A,0))</f>
        <v>1</v>
      </c>
    </row>
    <row r="719" spans="1:28" x14ac:dyDescent="0.75">
      <c r="A719">
        <v>718</v>
      </c>
      <c r="B719" t="s">
        <v>2014</v>
      </c>
      <c r="C719" t="s">
        <v>2015</v>
      </c>
      <c r="D719" t="s">
        <v>2016</v>
      </c>
      <c r="E719" t="s">
        <v>1128</v>
      </c>
      <c r="F719" t="s">
        <v>27</v>
      </c>
      <c r="G719" t="s">
        <v>77</v>
      </c>
      <c r="H719" t="s">
        <v>89</v>
      </c>
      <c r="I719" t="s">
        <v>993</v>
      </c>
      <c r="K719" t="s">
        <v>32</v>
      </c>
      <c r="L719" s="2">
        <v>31364</v>
      </c>
      <c r="M719" s="2">
        <v>42382</v>
      </c>
      <c r="N719">
        <v>1</v>
      </c>
      <c r="O719">
        <v>17</v>
      </c>
      <c r="P719">
        <v>20.5</v>
      </c>
      <c r="Q719" s="1">
        <v>0.14000000000000001</v>
      </c>
      <c r="R719" t="s">
        <v>33</v>
      </c>
      <c r="S719" t="s">
        <v>33</v>
      </c>
      <c r="T719" t="s">
        <v>33</v>
      </c>
      <c r="U719" t="s">
        <v>993</v>
      </c>
      <c r="V719" t="s">
        <v>89</v>
      </c>
      <c r="W719">
        <v>1</v>
      </c>
      <c r="X719" s="5" t="e">
        <f>INDEX(name_mapping!B:B,MATCH(C719,name_mapping!A:A,0))</f>
        <v>#N/A</v>
      </c>
      <c r="Y719" s="5" t="str">
        <f t="shared" si="34"/>
        <v>VINCNT_2_QF</v>
      </c>
      <c r="Z719" s="5" t="str">
        <f t="shared" si="33"/>
        <v>CAISO_Wind</v>
      </c>
      <c r="AA719" s="5">
        <f t="shared" si="35"/>
        <v>20.5</v>
      </c>
      <c r="AB719" s="5">
        <f>INDEX(relevant_resources!B:B,MATCH(Z719,relevant_resources!A:A,0))</f>
        <v>1</v>
      </c>
    </row>
    <row r="720" spans="1:28" x14ac:dyDescent="0.75">
      <c r="A720">
        <v>719</v>
      </c>
      <c r="B720" t="s">
        <v>2017</v>
      </c>
      <c r="C720" t="s">
        <v>2018</v>
      </c>
      <c r="D720" t="s">
        <v>2016</v>
      </c>
      <c r="E720" t="s">
        <v>1128</v>
      </c>
      <c r="F720" t="s">
        <v>27</v>
      </c>
      <c r="G720" t="s">
        <v>77</v>
      </c>
      <c r="H720" t="s">
        <v>89</v>
      </c>
      <c r="I720" t="s">
        <v>993</v>
      </c>
      <c r="K720" t="s">
        <v>32</v>
      </c>
      <c r="L720" s="2">
        <v>31364</v>
      </c>
      <c r="M720" s="2">
        <v>42382</v>
      </c>
      <c r="N720">
        <v>1</v>
      </c>
      <c r="O720">
        <v>22.5</v>
      </c>
      <c r="P720">
        <v>27.7</v>
      </c>
      <c r="Q720" s="1">
        <v>0.14000000000000001</v>
      </c>
      <c r="R720" t="s">
        <v>33</v>
      </c>
      <c r="S720" t="s">
        <v>33</v>
      </c>
      <c r="T720" t="s">
        <v>33</v>
      </c>
      <c r="U720" t="s">
        <v>993</v>
      </c>
      <c r="V720" t="s">
        <v>89</v>
      </c>
      <c r="W720">
        <v>1</v>
      </c>
      <c r="X720" s="5" t="e">
        <f>INDEX(name_mapping!B:B,MATCH(C720,name_mapping!A:A,0))</f>
        <v>#N/A</v>
      </c>
      <c r="Y720" s="5" t="str">
        <f t="shared" si="34"/>
        <v>VINCNT_2_QF</v>
      </c>
      <c r="Z720" s="5" t="str">
        <f t="shared" si="33"/>
        <v>CAISO_Wind</v>
      </c>
      <c r="AA720" s="5">
        <f t="shared" si="35"/>
        <v>27.7</v>
      </c>
      <c r="AB720" s="5">
        <f>INDEX(relevant_resources!B:B,MATCH(Z720,relevant_resources!A:A,0))</f>
        <v>1</v>
      </c>
    </row>
    <row r="721" spans="1:28" x14ac:dyDescent="0.75">
      <c r="A721">
        <v>720</v>
      </c>
      <c r="B721" t="s">
        <v>2019</v>
      </c>
      <c r="C721" t="s">
        <v>2020</v>
      </c>
      <c r="E721" t="s">
        <v>1128</v>
      </c>
      <c r="F721" t="s">
        <v>27</v>
      </c>
      <c r="G721" t="s">
        <v>845</v>
      </c>
      <c r="H721" t="s">
        <v>1167</v>
      </c>
      <c r="I721" t="s">
        <v>993</v>
      </c>
      <c r="K721" t="s">
        <v>32</v>
      </c>
      <c r="L721" s="2">
        <v>31057</v>
      </c>
      <c r="M721" s="2">
        <v>42013</v>
      </c>
      <c r="N721">
        <v>1</v>
      </c>
      <c r="O721">
        <v>13.5</v>
      </c>
      <c r="P721">
        <v>40.1</v>
      </c>
      <c r="Q721" s="1">
        <v>0.34</v>
      </c>
      <c r="R721" t="s">
        <v>33</v>
      </c>
      <c r="S721" t="s">
        <v>33</v>
      </c>
      <c r="T721" t="s">
        <v>33</v>
      </c>
      <c r="U721" t="s">
        <v>993</v>
      </c>
      <c r="V721" t="s">
        <v>847</v>
      </c>
      <c r="W721">
        <v>1</v>
      </c>
      <c r="X721" s="5" t="e">
        <f>INDEX(name_mapping!B:B,MATCH(C721,name_mapping!A:A,0))</f>
        <v>#N/A</v>
      </c>
      <c r="Y721" s="5" t="str">
        <f t="shared" si="34"/>
        <v>Section 20 Trust</v>
      </c>
      <c r="Z721" s="5" t="str">
        <f t="shared" si="33"/>
        <v>CAISO_Wind</v>
      </c>
      <c r="AA721" s="5">
        <f t="shared" si="35"/>
        <v>40.1</v>
      </c>
      <c r="AB721" s="5">
        <f>INDEX(relevant_resources!B:B,MATCH(Z721,relevant_resources!A:A,0))</f>
        <v>1</v>
      </c>
    </row>
    <row r="722" spans="1:28" x14ac:dyDescent="0.75">
      <c r="A722">
        <v>721</v>
      </c>
      <c r="B722" t="s">
        <v>2021</v>
      </c>
      <c r="C722" t="s">
        <v>2022</v>
      </c>
      <c r="D722" t="s">
        <v>2023</v>
      </c>
      <c r="E722" t="s">
        <v>1128</v>
      </c>
      <c r="F722" t="s">
        <v>27</v>
      </c>
      <c r="G722" t="s">
        <v>845</v>
      </c>
      <c r="H722" t="s">
        <v>1167</v>
      </c>
      <c r="I722" t="s">
        <v>993</v>
      </c>
      <c r="K722" t="s">
        <v>32</v>
      </c>
      <c r="L722" s="2">
        <v>31054</v>
      </c>
      <c r="M722" s="2">
        <v>42010</v>
      </c>
      <c r="N722">
        <v>0</v>
      </c>
      <c r="O722">
        <v>4.2</v>
      </c>
      <c r="P722">
        <v>8.1</v>
      </c>
      <c r="Q722" s="1">
        <v>0.22</v>
      </c>
      <c r="R722" t="s">
        <v>33</v>
      </c>
      <c r="S722" t="s">
        <v>33</v>
      </c>
      <c r="T722" t="s">
        <v>33</v>
      </c>
      <c r="U722" t="s">
        <v>993</v>
      </c>
      <c r="V722" t="s">
        <v>847</v>
      </c>
      <c r="W722">
        <v>1</v>
      </c>
      <c r="X722" s="5" t="e">
        <f>INDEX(name_mapping!B:B,MATCH(C722,name_mapping!A:A,0))</f>
        <v>#N/A</v>
      </c>
      <c r="Y722" s="5" t="str">
        <f t="shared" si="34"/>
        <v>GARNET_2_WIND5</v>
      </c>
      <c r="Z722" s="5" t="str">
        <f t="shared" si="33"/>
        <v>CAISO_Wind</v>
      </c>
      <c r="AA722" s="5">
        <f t="shared" si="35"/>
        <v>8.1</v>
      </c>
      <c r="AB722" s="5">
        <f>INDEX(relevant_resources!B:B,MATCH(Z722,relevant_resources!A:A,0))</f>
        <v>1</v>
      </c>
    </row>
    <row r="723" spans="1:28" x14ac:dyDescent="0.75">
      <c r="A723">
        <v>722</v>
      </c>
      <c r="B723" t="s">
        <v>2024</v>
      </c>
      <c r="C723" t="s">
        <v>2025</v>
      </c>
      <c r="D723" t="s">
        <v>2002</v>
      </c>
      <c r="E723" t="s">
        <v>1128</v>
      </c>
      <c r="F723" t="s">
        <v>27</v>
      </c>
      <c r="G723" t="s">
        <v>845</v>
      </c>
      <c r="H723" t="s">
        <v>1167</v>
      </c>
      <c r="I723" t="s">
        <v>993</v>
      </c>
      <c r="K723" t="s">
        <v>32</v>
      </c>
      <c r="L723" s="2">
        <v>31700</v>
      </c>
      <c r="M723" s="2">
        <v>42657</v>
      </c>
      <c r="N723">
        <v>1</v>
      </c>
      <c r="O723">
        <v>7.9</v>
      </c>
      <c r="P723">
        <v>14.5</v>
      </c>
      <c r="Q723" s="1">
        <v>0.21</v>
      </c>
      <c r="R723" t="s">
        <v>33</v>
      </c>
      <c r="S723" t="s">
        <v>33</v>
      </c>
      <c r="T723" t="s">
        <v>33</v>
      </c>
      <c r="U723" t="s">
        <v>993</v>
      </c>
      <c r="V723" t="s">
        <v>847</v>
      </c>
      <c r="W723">
        <v>1</v>
      </c>
      <c r="X723" s="5" t="e">
        <f>INDEX(name_mapping!B:B,MATCH(C723,name_mapping!A:A,0))</f>
        <v>#N/A</v>
      </c>
      <c r="Y723" s="5" t="str">
        <f t="shared" si="34"/>
        <v>DEVERS_1_QF</v>
      </c>
      <c r="Z723" s="5" t="str">
        <f t="shared" si="33"/>
        <v>CAISO_Wind</v>
      </c>
      <c r="AA723" s="5">
        <f t="shared" si="35"/>
        <v>14.5</v>
      </c>
      <c r="AB723" s="5">
        <f>INDEX(relevant_resources!B:B,MATCH(Z723,relevant_resources!A:A,0))</f>
        <v>1</v>
      </c>
    </row>
    <row r="724" spans="1:28" x14ac:dyDescent="0.75">
      <c r="A724">
        <v>723</v>
      </c>
      <c r="B724" t="s">
        <v>2026</v>
      </c>
      <c r="C724" t="s">
        <v>2027</v>
      </c>
      <c r="D724" t="s">
        <v>2028</v>
      </c>
      <c r="E724" t="s">
        <v>1128</v>
      </c>
      <c r="F724" t="s">
        <v>27</v>
      </c>
      <c r="G724" t="s">
        <v>77</v>
      </c>
      <c r="H724" t="s">
        <v>89</v>
      </c>
      <c r="I724" t="s">
        <v>993</v>
      </c>
      <c r="K724" t="s">
        <v>32</v>
      </c>
      <c r="L724" s="2">
        <v>31387</v>
      </c>
      <c r="M724" s="2">
        <v>42343</v>
      </c>
      <c r="N724">
        <v>1</v>
      </c>
      <c r="O724">
        <v>3</v>
      </c>
      <c r="P724">
        <v>11.4</v>
      </c>
      <c r="Q724" s="1">
        <v>0.43</v>
      </c>
      <c r="R724" t="s">
        <v>33</v>
      </c>
      <c r="S724" t="s">
        <v>33</v>
      </c>
      <c r="T724" t="s">
        <v>33</v>
      </c>
      <c r="U724" t="s">
        <v>993</v>
      </c>
      <c r="V724" t="s">
        <v>89</v>
      </c>
      <c r="W724">
        <v>1</v>
      </c>
      <c r="X724" s="5" t="e">
        <f>INDEX(name_mapping!B:B,MATCH(C724,name_mapping!A:A,0))</f>
        <v>#N/A</v>
      </c>
      <c r="Y724" s="5" t="str">
        <f t="shared" si="34"/>
        <v>MIDWD_2_WIND2</v>
      </c>
      <c r="Z724" s="5" t="str">
        <f t="shared" si="33"/>
        <v>CAISO_Wind</v>
      </c>
      <c r="AA724" s="5">
        <f t="shared" si="35"/>
        <v>11.4</v>
      </c>
      <c r="AB724" s="5">
        <f>INDEX(relevant_resources!B:B,MATCH(Z724,relevant_resources!A:A,0))</f>
        <v>1</v>
      </c>
    </row>
    <row r="725" spans="1:28" x14ac:dyDescent="0.75">
      <c r="A725">
        <v>724</v>
      </c>
      <c r="B725" t="s">
        <v>2029</v>
      </c>
      <c r="C725" t="s">
        <v>2030</v>
      </c>
      <c r="D725" t="s">
        <v>2031</v>
      </c>
      <c r="E725" t="s">
        <v>1128</v>
      </c>
      <c r="F725" t="s">
        <v>27</v>
      </c>
      <c r="G725" t="s">
        <v>845</v>
      </c>
      <c r="H725" t="s">
        <v>1167</v>
      </c>
      <c r="I725" t="s">
        <v>993</v>
      </c>
      <c r="K725" t="s">
        <v>32</v>
      </c>
      <c r="L725" s="2">
        <v>31121</v>
      </c>
      <c r="M725" s="2">
        <v>42077</v>
      </c>
      <c r="N725">
        <v>0</v>
      </c>
      <c r="O725">
        <v>20</v>
      </c>
      <c r="P725">
        <v>43.9</v>
      </c>
      <c r="Q725" s="1">
        <v>0.25</v>
      </c>
      <c r="R725" t="s">
        <v>33</v>
      </c>
      <c r="S725" t="s">
        <v>33</v>
      </c>
      <c r="T725" t="s">
        <v>33</v>
      </c>
      <c r="U725" t="s">
        <v>993</v>
      </c>
      <c r="V725" t="s">
        <v>847</v>
      </c>
      <c r="W725">
        <v>1</v>
      </c>
      <c r="X725" s="5" t="e">
        <f>INDEX(name_mapping!B:B,MATCH(C725,name_mapping!A:A,0))</f>
        <v>#N/A</v>
      </c>
      <c r="Y725" s="5" t="str">
        <f t="shared" si="34"/>
        <v>CAPWD_1_QF</v>
      </c>
      <c r="Z725" s="5" t="str">
        <f t="shared" si="33"/>
        <v>CAISO_Wind</v>
      </c>
      <c r="AA725" s="5">
        <f t="shared" si="35"/>
        <v>43.9</v>
      </c>
      <c r="AB725" s="5">
        <f>INDEX(relevant_resources!B:B,MATCH(Z725,relevant_resources!A:A,0))</f>
        <v>1</v>
      </c>
    </row>
    <row r="726" spans="1:28" x14ac:dyDescent="0.75">
      <c r="A726">
        <v>725</v>
      </c>
      <c r="B726" t="s">
        <v>2032</v>
      </c>
      <c r="C726" t="s">
        <v>2033</v>
      </c>
      <c r="D726" t="s">
        <v>2034</v>
      </c>
      <c r="E726" t="s">
        <v>1128</v>
      </c>
      <c r="F726" t="s">
        <v>27</v>
      </c>
      <c r="G726" t="s">
        <v>77</v>
      </c>
      <c r="H726" t="s">
        <v>89</v>
      </c>
      <c r="I726" t="s">
        <v>993</v>
      </c>
      <c r="K726" t="s">
        <v>32</v>
      </c>
      <c r="L726" s="2">
        <v>31003</v>
      </c>
      <c r="M726" s="2">
        <v>41959</v>
      </c>
      <c r="N726">
        <v>1</v>
      </c>
      <c r="O726">
        <v>47.1</v>
      </c>
      <c r="P726">
        <v>137.69999999999999</v>
      </c>
      <c r="Q726" s="1">
        <v>0.33</v>
      </c>
      <c r="R726" t="s">
        <v>33</v>
      </c>
      <c r="S726" t="s">
        <v>33</v>
      </c>
      <c r="T726" t="s">
        <v>33</v>
      </c>
      <c r="U726" t="s">
        <v>993</v>
      </c>
      <c r="V726" t="s">
        <v>89</v>
      </c>
      <c r="W726">
        <v>1</v>
      </c>
      <c r="X726" s="5" t="e">
        <f>INDEX(name_mapping!B:B,MATCH(C726,name_mapping!A:A,0))</f>
        <v>#N/A</v>
      </c>
      <c r="Y726" s="5" t="str">
        <f t="shared" si="34"/>
        <v>ENWIND_2_WIND1</v>
      </c>
      <c r="Z726" s="5" t="str">
        <f t="shared" si="33"/>
        <v>CAISO_Wind</v>
      </c>
      <c r="AA726" s="5">
        <f t="shared" si="35"/>
        <v>137.69999999999999</v>
      </c>
      <c r="AB726" s="5">
        <f>INDEX(relevant_resources!B:B,MATCH(Z726,relevant_resources!A:A,0))</f>
        <v>1</v>
      </c>
    </row>
    <row r="727" spans="1:28" x14ac:dyDescent="0.75">
      <c r="A727">
        <v>726</v>
      </c>
      <c r="B727" t="s">
        <v>2035</v>
      </c>
      <c r="C727" t="s">
        <v>2036</v>
      </c>
      <c r="D727" t="s">
        <v>2037</v>
      </c>
      <c r="E727" t="s">
        <v>1128</v>
      </c>
      <c r="F727" t="s">
        <v>27</v>
      </c>
      <c r="G727" t="s">
        <v>845</v>
      </c>
      <c r="H727" t="s">
        <v>1167</v>
      </c>
      <c r="I727" t="s">
        <v>993</v>
      </c>
      <c r="K727" t="s">
        <v>32</v>
      </c>
      <c r="L727" s="2">
        <v>31375</v>
      </c>
      <c r="M727" s="2">
        <v>42331</v>
      </c>
      <c r="N727">
        <v>0</v>
      </c>
      <c r="O727">
        <v>10</v>
      </c>
      <c r="P727">
        <v>28.8</v>
      </c>
      <c r="Q727" s="1">
        <v>0.33</v>
      </c>
      <c r="R727" t="s">
        <v>33</v>
      </c>
      <c r="S727" t="s">
        <v>33</v>
      </c>
      <c r="T727" t="s">
        <v>33</v>
      </c>
      <c r="U727" t="s">
        <v>993</v>
      </c>
      <c r="V727" t="s">
        <v>847</v>
      </c>
      <c r="W727">
        <v>1</v>
      </c>
      <c r="X727" s="5" t="e">
        <f>INDEX(name_mapping!B:B,MATCH(C727,name_mapping!A:A,0))</f>
        <v>#N/A</v>
      </c>
      <c r="Y727" s="5" t="str">
        <f t="shared" si="34"/>
        <v>GARNET_2_WIND4</v>
      </c>
      <c r="Z727" s="5" t="str">
        <f t="shared" si="33"/>
        <v>CAISO_Wind</v>
      </c>
      <c r="AA727" s="5">
        <f t="shared" si="35"/>
        <v>28.8</v>
      </c>
      <c r="AB727" s="5">
        <f>INDEX(relevant_resources!B:B,MATCH(Z727,relevant_resources!A:A,0))</f>
        <v>1</v>
      </c>
    </row>
    <row r="728" spans="1:28" x14ac:dyDescent="0.75">
      <c r="A728">
        <v>727</v>
      </c>
      <c r="B728" t="s">
        <v>2038</v>
      </c>
      <c r="C728" t="s">
        <v>2039</v>
      </c>
      <c r="E728" t="s">
        <v>1128</v>
      </c>
      <c r="F728" t="s">
        <v>27</v>
      </c>
      <c r="G728" t="s">
        <v>77</v>
      </c>
      <c r="H728" t="s">
        <v>89</v>
      </c>
      <c r="I728" t="s">
        <v>993</v>
      </c>
      <c r="K728" t="s">
        <v>32</v>
      </c>
      <c r="L728" s="2">
        <v>31199</v>
      </c>
      <c r="M728" s="2">
        <v>42155</v>
      </c>
      <c r="N728">
        <v>1</v>
      </c>
      <c r="O728">
        <v>4.5</v>
      </c>
      <c r="P728">
        <v>1.4</v>
      </c>
      <c r="Q728" s="1">
        <v>0.04</v>
      </c>
      <c r="R728" t="s">
        <v>33</v>
      </c>
      <c r="S728" t="s">
        <v>33</v>
      </c>
      <c r="T728" t="s">
        <v>33</v>
      </c>
      <c r="U728" t="s">
        <v>993</v>
      </c>
      <c r="V728" t="s">
        <v>89</v>
      </c>
      <c r="W728">
        <v>1</v>
      </c>
      <c r="X728" s="5" t="e">
        <f>INDEX(name_mapping!B:B,MATCH(C728,name_mapping!A:A,0))</f>
        <v>#N/A</v>
      </c>
      <c r="Y728" s="5" t="str">
        <f t="shared" si="34"/>
        <v>Western Wind Energy Corp (Windridge)</v>
      </c>
      <c r="Z728" s="5" t="str">
        <f t="shared" si="33"/>
        <v>CAISO_Wind</v>
      </c>
      <c r="AA728" s="5">
        <f t="shared" si="35"/>
        <v>1.4</v>
      </c>
      <c r="AB728" s="5">
        <f>INDEX(relevant_resources!B:B,MATCH(Z728,relevant_resources!A:A,0))</f>
        <v>1</v>
      </c>
    </row>
    <row r="729" spans="1:28" x14ac:dyDescent="0.75">
      <c r="A729">
        <v>728</v>
      </c>
      <c r="B729" t="s">
        <v>2040</v>
      </c>
      <c r="C729" t="s">
        <v>2041</v>
      </c>
      <c r="D729" t="s">
        <v>2042</v>
      </c>
      <c r="E729" t="s">
        <v>1128</v>
      </c>
      <c r="F729" t="s">
        <v>27</v>
      </c>
      <c r="G729" t="s">
        <v>845</v>
      </c>
      <c r="H729" t="s">
        <v>1167</v>
      </c>
      <c r="I729" t="s">
        <v>993</v>
      </c>
      <c r="K729" t="s">
        <v>32</v>
      </c>
      <c r="L729" s="2">
        <v>31078</v>
      </c>
      <c r="M729" s="2">
        <v>42216</v>
      </c>
      <c r="N729">
        <v>0</v>
      </c>
      <c r="O729">
        <v>11.7</v>
      </c>
      <c r="P729">
        <v>34.799999999999997</v>
      </c>
      <c r="Q729" s="1">
        <v>0.34</v>
      </c>
      <c r="R729" t="s">
        <v>33</v>
      </c>
      <c r="S729" t="s">
        <v>33</v>
      </c>
      <c r="T729" t="s">
        <v>33</v>
      </c>
      <c r="U729" t="s">
        <v>993</v>
      </c>
      <c r="V729" t="s">
        <v>847</v>
      </c>
      <c r="W729">
        <v>1</v>
      </c>
      <c r="X729" s="5" t="e">
        <f>INDEX(name_mapping!B:B,MATCH(C729,name_mapping!A:A,0))</f>
        <v>#N/A</v>
      </c>
      <c r="Y729" s="5" t="str">
        <f t="shared" si="34"/>
        <v>GARNET_2_WIND2</v>
      </c>
      <c r="Z729" s="5" t="str">
        <f t="shared" si="33"/>
        <v>CAISO_Wind</v>
      </c>
      <c r="AA729" s="5">
        <f t="shared" si="35"/>
        <v>34.799999999999997</v>
      </c>
      <c r="AB729" s="5">
        <f>INDEX(relevant_resources!B:B,MATCH(Z729,relevant_resources!A:A,0))</f>
        <v>1</v>
      </c>
    </row>
    <row r="730" spans="1:28" x14ac:dyDescent="0.75">
      <c r="A730">
        <v>729</v>
      </c>
      <c r="B730" t="s">
        <v>2043</v>
      </c>
      <c r="C730" t="s">
        <v>2044</v>
      </c>
      <c r="D730" t="s">
        <v>2016</v>
      </c>
      <c r="E730" t="s">
        <v>1128</v>
      </c>
      <c r="F730" t="s">
        <v>27</v>
      </c>
      <c r="G730" t="s">
        <v>77</v>
      </c>
      <c r="H730" t="s">
        <v>89</v>
      </c>
      <c r="I730" t="s">
        <v>993</v>
      </c>
      <c r="K730" t="s">
        <v>32</v>
      </c>
      <c r="L730" s="2">
        <v>32813</v>
      </c>
      <c r="M730" s="2">
        <v>43769</v>
      </c>
      <c r="N730">
        <v>1</v>
      </c>
      <c r="O730">
        <v>48</v>
      </c>
      <c r="P730">
        <v>76.3</v>
      </c>
      <c r="Q730" s="1">
        <v>0.18</v>
      </c>
      <c r="R730" t="s">
        <v>33</v>
      </c>
      <c r="S730" t="s">
        <v>33</v>
      </c>
      <c r="T730" t="s">
        <v>33</v>
      </c>
      <c r="U730" t="s">
        <v>993</v>
      </c>
      <c r="V730" t="s">
        <v>89</v>
      </c>
      <c r="W730">
        <v>1</v>
      </c>
      <c r="X730" s="5" t="e">
        <f>INDEX(name_mapping!B:B,MATCH(C730,name_mapping!A:A,0))</f>
        <v>#N/A</v>
      </c>
      <c r="Y730" s="5" t="str">
        <f t="shared" si="34"/>
        <v>VINCNT_2_QF</v>
      </c>
      <c r="Z730" s="5" t="str">
        <f t="shared" si="33"/>
        <v>CAISO_Wind</v>
      </c>
      <c r="AA730" s="5">
        <f t="shared" si="35"/>
        <v>76.3</v>
      </c>
      <c r="AB730" s="5">
        <f>INDEX(relevant_resources!B:B,MATCH(Z730,relevant_resources!A:A,0))</f>
        <v>1</v>
      </c>
    </row>
    <row r="731" spans="1:28" x14ac:dyDescent="0.75">
      <c r="A731">
        <v>730</v>
      </c>
      <c r="B731" t="s">
        <v>2045</v>
      </c>
      <c r="C731" t="s">
        <v>2046</v>
      </c>
      <c r="D731" t="s">
        <v>2047</v>
      </c>
      <c r="E731" t="s">
        <v>1128</v>
      </c>
      <c r="F731" t="s">
        <v>27</v>
      </c>
      <c r="G731" t="s">
        <v>77</v>
      </c>
      <c r="H731" t="s">
        <v>89</v>
      </c>
      <c r="I731" t="s">
        <v>993</v>
      </c>
      <c r="K731" t="s">
        <v>32</v>
      </c>
      <c r="L731" s="2">
        <v>33441</v>
      </c>
      <c r="M731" s="2">
        <v>44398</v>
      </c>
      <c r="N731">
        <v>1</v>
      </c>
      <c r="O731">
        <v>36.799999999999997</v>
      </c>
      <c r="P731">
        <v>81.7</v>
      </c>
      <c r="Q731" s="1">
        <v>0.25</v>
      </c>
      <c r="R731" t="s">
        <v>33</v>
      </c>
      <c r="S731" t="s">
        <v>33</v>
      </c>
      <c r="T731" t="s">
        <v>33</v>
      </c>
      <c r="U731" t="s">
        <v>993</v>
      </c>
      <c r="V731" t="s">
        <v>89</v>
      </c>
      <c r="W731">
        <v>1</v>
      </c>
      <c r="X731" s="5" t="e">
        <f>INDEX(name_mapping!B:B,MATCH(C731,name_mapping!A:A,0))</f>
        <v>#N/A</v>
      </c>
      <c r="Y731" s="5" t="str">
        <f t="shared" si="34"/>
        <v>JAWBNE_2_SRWND</v>
      </c>
      <c r="Z731" s="5" t="str">
        <f t="shared" si="33"/>
        <v>CAISO_Wind</v>
      </c>
      <c r="AA731" s="5">
        <f t="shared" si="35"/>
        <v>81.7</v>
      </c>
      <c r="AB731" s="5">
        <f>INDEX(relevant_resources!B:B,MATCH(Z731,relevant_resources!A:A,0))</f>
        <v>1</v>
      </c>
    </row>
    <row r="732" spans="1:28" x14ac:dyDescent="0.75">
      <c r="A732">
        <v>731</v>
      </c>
      <c r="B732" t="s">
        <v>2048</v>
      </c>
      <c r="C732" t="s">
        <v>2049</v>
      </c>
      <c r="D732" t="s">
        <v>2047</v>
      </c>
      <c r="E732" t="s">
        <v>1128</v>
      </c>
      <c r="F732" t="s">
        <v>27</v>
      </c>
      <c r="G732" t="s">
        <v>77</v>
      </c>
      <c r="H732" t="s">
        <v>89</v>
      </c>
      <c r="I732" t="s">
        <v>993</v>
      </c>
      <c r="K732" t="s">
        <v>32</v>
      </c>
      <c r="L732" s="2">
        <v>33389</v>
      </c>
      <c r="M732" s="2">
        <v>44346</v>
      </c>
      <c r="N732">
        <v>1</v>
      </c>
      <c r="O732">
        <v>19.8</v>
      </c>
      <c r="P732">
        <v>43.4</v>
      </c>
      <c r="Q732" s="1">
        <v>0.25</v>
      </c>
      <c r="R732" t="s">
        <v>33</v>
      </c>
      <c r="S732" t="s">
        <v>33</v>
      </c>
      <c r="T732" t="s">
        <v>33</v>
      </c>
      <c r="U732" t="s">
        <v>993</v>
      </c>
      <c r="V732" t="s">
        <v>89</v>
      </c>
      <c r="W732">
        <v>1</v>
      </c>
      <c r="X732" s="5" t="e">
        <f>INDEX(name_mapping!B:B,MATCH(C732,name_mapping!A:A,0))</f>
        <v>#N/A</v>
      </c>
      <c r="Y732" s="5" t="str">
        <f t="shared" si="34"/>
        <v>JAWBNE_2_SRWND</v>
      </c>
      <c r="Z732" s="5" t="str">
        <f t="shared" si="33"/>
        <v>CAISO_Wind</v>
      </c>
      <c r="AA732" s="5">
        <f t="shared" si="35"/>
        <v>43.4</v>
      </c>
      <c r="AB732" s="5">
        <f>INDEX(relevant_resources!B:B,MATCH(Z732,relevant_resources!A:A,0))</f>
        <v>1</v>
      </c>
    </row>
    <row r="733" spans="1:28" x14ac:dyDescent="0.75">
      <c r="A733">
        <v>732</v>
      </c>
      <c r="B733" t="s">
        <v>2050</v>
      </c>
      <c r="C733" t="s">
        <v>2051</v>
      </c>
      <c r="D733" t="s">
        <v>2047</v>
      </c>
      <c r="E733" t="s">
        <v>1128</v>
      </c>
      <c r="F733" t="s">
        <v>27</v>
      </c>
      <c r="G733" t="s">
        <v>77</v>
      </c>
      <c r="H733" t="s">
        <v>89</v>
      </c>
      <c r="I733" t="s">
        <v>993</v>
      </c>
      <c r="K733" t="s">
        <v>32</v>
      </c>
      <c r="L733" s="2">
        <v>33283</v>
      </c>
      <c r="M733" s="2">
        <v>44240</v>
      </c>
      <c r="N733">
        <v>1</v>
      </c>
      <c r="O733">
        <v>20.9</v>
      </c>
      <c r="P733">
        <v>44.1</v>
      </c>
      <c r="Q733" s="1">
        <v>0.24</v>
      </c>
      <c r="R733" t="s">
        <v>33</v>
      </c>
      <c r="S733" t="s">
        <v>33</v>
      </c>
      <c r="T733" t="s">
        <v>33</v>
      </c>
      <c r="U733" t="s">
        <v>993</v>
      </c>
      <c r="V733" t="s">
        <v>89</v>
      </c>
      <c r="W733">
        <v>1</v>
      </c>
      <c r="X733" s="5" t="e">
        <f>INDEX(name_mapping!B:B,MATCH(C733,name_mapping!A:A,0))</f>
        <v>#N/A</v>
      </c>
      <c r="Y733" s="5" t="str">
        <f t="shared" si="34"/>
        <v>JAWBNE_2_SRWND</v>
      </c>
      <c r="Z733" s="5" t="str">
        <f t="shared" si="33"/>
        <v>CAISO_Wind</v>
      </c>
      <c r="AA733" s="5">
        <f t="shared" si="35"/>
        <v>44.1</v>
      </c>
      <c r="AB733" s="5">
        <f>INDEX(relevant_resources!B:B,MATCH(Z733,relevant_resources!A:A,0))</f>
        <v>1</v>
      </c>
    </row>
    <row r="734" spans="1:28" x14ac:dyDescent="0.75">
      <c r="A734">
        <v>733</v>
      </c>
      <c r="B734" t="s">
        <v>2052</v>
      </c>
      <c r="C734" t="s">
        <v>2053</v>
      </c>
      <c r="D734" t="s">
        <v>2002</v>
      </c>
      <c r="E734" t="s">
        <v>1128</v>
      </c>
      <c r="F734" t="s">
        <v>27</v>
      </c>
      <c r="G734" t="s">
        <v>845</v>
      </c>
      <c r="H734" t="s">
        <v>1167</v>
      </c>
      <c r="I734" t="s">
        <v>993</v>
      </c>
      <c r="K734" t="s">
        <v>32</v>
      </c>
      <c r="L734" s="2">
        <v>31399</v>
      </c>
      <c r="M734" s="2">
        <v>42355</v>
      </c>
      <c r="N734">
        <v>1</v>
      </c>
      <c r="O734">
        <v>32.9</v>
      </c>
      <c r="P734">
        <v>77</v>
      </c>
      <c r="Q734" s="1">
        <v>0.27</v>
      </c>
      <c r="R734" t="s">
        <v>33</v>
      </c>
      <c r="S734" t="s">
        <v>33</v>
      </c>
      <c r="T734" t="s">
        <v>33</v>
      </c>
      <c r="U734" t="s">
        <v>993</v>
      </c>
      <c r="V734" t="s">
        <v>847</v>
      </c>
      <c r="W734">
        <v>1</v>
      </c>
      <c r="X734" s="5" t="e">
        <f>INDEX(name_mapping!B:B,MATCH(C734,name_mapping!A:A,0))</f>
        <v>#N/A</v>
      </c>
      <c r="Y734" s="5" t="str">
        <f t="shared" si="34"/>
        <v>DEVERS_1_QF</v>
      </c>
      <c r="Z734" s="5" t="str">
        <f t="shared" si="33"/>
        <v>CAISO_Wind</v>
      </c>
      <c r="AA734" s="5">
        <f t="shared" si="35"/>
        <v>77</v>
      </c>
      <c r="AB734" s="5">
        <f>INDEX(relevant_resources!B:B,MATCH(Z734,relevant_resources!A:A,0))</f>
        <v>1</v>
      </c>
    </row>
    <row r="735" spans="1:28" x14ac:dyDescent="0.75">
      <c r="A735">
        <v>734</v>
      </c>
      <c r="B735" t="s">
        <v>2054</v>
      </c>
      <c r="C735" t="s">
        <v>2055</v>
      </c>
      <c r="D735" t="s">
        <v>2056</v>
      </c>
      <c r="E735" t="s">
        <v>1128</v>
      </c>
      <c r="F735" t="s">
        <v>27</v>
      </c>
      <c r="G735" t="s">
        <v>845</v>
      </c>
      <c r="H735" t="s">
        <v>1167</v>
      </c>
      <c r="I735" t="s">
        <v>993</v>
      </c>
      <c r="K735" t="s">
        <v>32</v>
      </c>
      <c r="L735" s="2">
        <v>31399</v>
      </c>
      <c r="M735" s="2">
        <v>42355</v>
      </c>
      <c r="N735">
        <v>1</v>
      </c>
      <c r="O735">
        <v>15.1</v>
      </c>
      <c r="P735">
        <v>27.1</v>
      </c>
      <c r="Q735" s="1">
        <v>0.21</v>
      </c>
      <c r="R735" t="s">
        <v>33</v>
      </c>
      <c r="S735" t="s">
        <v>33</v>
      </c>
      <c r="T735" t="s">
        <v>33</v>
      </c>
      <c r="U735" t="s">
        <v>993</v>
      </c>
      <c r="V735" t="s">
        <v>847</v>
      </c>
      <c r="W735">
        <v>1</v>
      </c>
      <c r="X735" s="5" t="e">
        <f>INDEX(name_mapping!B:B,MATCH(C735,name_mapping!A:A,0))</f>
        <v>#N/A</v>
      </c>
      <c r="Y735" s="5" t="str">
        <f t="shared" si="34"/>
        <v>ALTWD_1_QF</v>
      </c>
      <c r="Z735" s="5" t="str">
        <f t="shared" si="33"/>
        <v>CAISO_Wind</v>
      </c>
      <c r="AA735" s="5">
        <f t="shared" si="35"/>
        <v>27.1</v>
      </c>
      <c r="AB735" s="5">
        <f>INDEX(relevant_resources!B:B,MATCH(Z735,relevant_resources!A:A,0))</f>
        <v>1</v>
      </c>
    </row>
    <row r="736" spans="1:28" x14ac:dyDescent="0.75">
      <c r="A736">
        <v>735</v>
      </c>
      <c r="B736" t="s">
        <v>2057</v>
      </c>
      <c r="C736" t="s">
        <v>2058</v>
      </c>
      <c r="D736" t="s">
        <v>1290</v>
      </c>
      <c r="E736" t="s">
        <v>1128</v>
      </c>
      <c r="F736" t="s">
        <v>27</v>
      </c>
      <c r="G736" t="s">
        <v>77</v>
      </c>
      <c r="H736" t="s">
        <v>89</v>
      </c>
      <c r="I736" t="s">
        <v>993</v>
      </c>
      <c r="K736" t="s">
        <v>32</v>
      </c>
      <c r="L736" s="2">
        <v>31524</v>
      </c>
      <c r="M736" s="2">
        <v>42481</v>
      </c>
      <c r="N736">
        <v>1</v>
      </c>
      <c r="O736">
        <v>14</v>
      </c>
      <c r="P736">
        <v>30.9</v>
      </c>
      <c r="Q736" s="1">
        <v>0.25</v>
      </c>
      <c r="R736" t="s">
        <v>33</v>
      </c>
      <c r="S736" t="s">
        <v>33</v>
      </c>
      <c r="T736" t="s">
        <v>33</v>
      </c>
      <c r="U736" t="s">
        <v>993</v>
      </c>
      <c r="V736" t="s">
        <v>89</v>
      </c>
      <c r="W736">
        <v>1</v>
      </c>
      <c r="X736" s="5" t="e">
        <f>INDEX(name_mapping!B:B,MATCH(C736,name_mapping!A:A,0))</f>
        <v>#N/A</v>
      </c>
      <c r="Y736" s="5" t="str">
        <f t="shared" si="34"/>
        <v>ANTLPE_2_QF</v>
      </c>
      <c r="Z736" s="5" t="str">
        <f t="shared" si="33"/>
        <v>CAISO_Wind</v>
      </c>
      <c r="AA736" s="5">
        <f t="shared" si="35"/>
        <v>30.9</v>
      </c>
      <c r="AB736" s="5">
        <f>INDEX(relevant_resources!B:B,MATCH(Z736,relevant_resources!A:A,0))</f>
        <v>1</v>
      </c>
    </row>
    <row r="737" spans="1:28" x14ac:dyDescent="0.75">
      <c r="A737">
        <v>736</v>
      </c>
      <c r="B737" t="s">
        <v>2059</v>
      </c>
      <c r="C737" t="s">
        <v>2060</v>
      </c>
      <c r="E737" t="s">
        <v>1128</v>
      </c>
      <c r="F737" t="s">
        <v>27</v>
      </c>
      <c r="G737" t="s">
        <v>845</v>
      </c>
      <c r="H737" t="s">
        <v>1167</v>
      </c>
      <c r="I737" t="s">
        <v>993</v>
      </c>
      <c r="K737" t="s">
        <v>32</v>
      </c>
      <c r="L737" s="2">
        <v>32508</v>
      </c>
      <c r="M737" s="2">
        <v>43464</v>
      </c>
      <c r="N737">
        <v>1</v>
      </c>
      <c r="O737">
        <v>27</v>
      </c>
      <c r="P737">
        <v>62.9</v>
      </c>
      <c r="Q737" s="1">
        <v>0.27</v>
      </c>
      <c r="R737" t="s">
        <v>33</v>
      </c>
      <c r="S737" t="s">
        <v>33</v>
      </c>
      <c r="T737" t="s">
        <v>33</v>
      </c>
      <c r="U737" t="s">
        <v>993</v>
      </c>
      <c r="V737" t="s">
        <v>847</v>
      </c>
      <c r="W737">
        <v>1</v>
      </c>
      <c r="X737" s="5" t="e">
        <f>INDEX(name_mapping!B:B,MATCH(C737,name_mapping!A:A,0))</f>
        <v>#N/A</v>
      </c>
      <c r="Y737" s="5" t="str">
        <f t="shared" si="34"/>
        <v>Alta Mesa Pwr. Purch. Contract Trust</v>
      </c>
      <c r="Z737" s="5" t="str">
        <f t="shared" si="33"/>
        <v>CAISO_Wind</v>
      </c>
      <c r="AA737" s="5">
        <f t="shared" si="35"/>
        <v>62.9</v>
      </c>
      <c r="AB737" s="5">
        <f>INDEX(relevant_resources!B:B,MATCH(Z737,relevant_resources!A:A,0))</f>
        <v>1</v>
      </c>
    </row>
    <row r="738" spans="1:28" x14ac:dyDescent="0.75">
      <c r="A738">
        <v>737</v>
      </c>
      <c r="B738" t="s">
        <v>2061</v>
      </c>
      <c r="C738" t="s">
        <v>2062</v>
      </c>
      <c r="E738" t="s">
        <v>1128</v>
      </c>
      <c r="F738" t="s">
        <v>27</v>
      </c>
      <c r="G738" t="s">
        <v>77</v>
      </c>
      <c r="H738" t="s">
        <v>89</v>
      </c>
      <c r="I738" t="s">
        <v>993</v>
      </c>
      <c r="K738" t="s">
        <v>32</v>
      </c>
      <c r="L738" s="2">
        <v>31412</v>
      </c>
      <c r="M738" s="2">
        <v>42368</v>
      </c>
      <c r="N738">
        <v>0</v>
      </c>
      <c r="O738">
        <v>12.8</v>
      </c>
      <c r="P738">
        <v>36.700000000000003</v>
      </c>
      <c r="Q738" s="1">
        <v>0.33</v>
      </c>
      <c r="R738" t="s">
        <v>33</v>
      </c>
      <c r="S738" t="s">
        <v>33</v>
      </c>
      <c r="T738" t="s">
        <v>33</v>
      </c>
      <c r="U738" t="s">
        <v>993</v>
      </c>
      <c r="V738" t="s">
        <v>89</v>
      </c>
      <c r="W738">
        <v>1</v>
      </c>
      <c r="X738" s="5" t="e">
        <f>INDEX(name_mapping!B:B,MATCH(C738,name_mapping!A:A,0))</f>
        <v>#N/A</v>
      </c>
      <c r="Y738" s="5" t="str">
        <f t="shared" si="34"/>
        <v>Cameron Ridge LLC (IV)</v>
      </c>
      <c r="Z738" s="5" t="str">
        <f t="shared" si="33"/>
        <v>CAISO_Wind</v>
      </c>
      <c r="AA738" s="5">
        <f t="shared" si="35"/>
        <v>36.700000000000003</v>
      </c>
      <c r="AB738" s="5">
        <f>INDEX(relevant_resources!B:B,MATCH(Z738,relevant_resources!A:A,0))</f>
        <v>1</v>
      </c>
    </row>
    <row r="739" spans="1:28" x14ac:dyDescent="0.75">
      <c r="A739">
        <v>738</v>
      </c>
      <c r="B739" t="s">
        <v>2063</v>
      </c>
      <c r="C739" t="s">
        <v>2064</v>
      </c>
      <c r="D739" t="s">
        <v>1290</v>
      </c>
      <c r="E739" t="s">
        <v>1128</v>
      </c>
      <c r="F739" t="s">
        <v>27</v>
      </c>
      <c r="G739" t="s">
        <v>77</v>
      </c>
      <c r="H739" t="s">
        <v>89</v>
      </c>
      <c r="I739" t="s">
        <v>993</v>
      </c>
      <c r="K739" t="s">
        <v>32</v>
      </c>
      <c r="L739" s="2">
        <v>32143</v>
      </c>
      <c r="M739" s="2">
        <v>43354</v>
      </c>
      <c r="N739">
        <v>1</v>
      </c>
      <c r="O739">
        <v>28</v>
      </c>
      <c r="P739">
        <v>80.7</v>
      </c>
      <c r="Q739" s="1">
        <v>0.33</v>
      </c>
      <c r="R739" t="s">
        <v>33</v>
      </c>
      <c r="S739" t="s">
        <v>33</v>
      </c>
      <c r="T739" t="s">
        <v>33</v>
      </c>
      <c r="U739" t="s">
        <v>993</v>
      </c>
      <c r="V739" t="s">
        <v>89</v>
      </c>
      <c r="W739">
        <v>1</v>
      </c>
      <c r="X739" s="5" t="e">
        <f>INDEX(name_mapping!B:B,MATCH(C739,name_mapping!A:A,0))</f>
        <v>#N/A</v>
      </c>
      <c r="Y739" s="5" t="str">
        <f t="shared" si="34"/>
        <v>ANTLPE_2_QF</v>
      </c>
      <c r="Z739" s="5" t="str">
        <f t="shared" si="33"/>
        <v>CAISO_Wind</v>
      </c>
      <c r="AA739" s="5">
        <f t="shared" si="35"/>
        <v>80.7</v>
      </c>
      <c r="AB739" s="5">
        <f>INDEX(relevant_resources!B:B,MATCH(Z739,relevant_resources!A:A,0))</f>
        <v>1</v>
      </c>
    </row>
    <row r="740" spans="1:28" x14ac:dyDescent="0.75">
      <c r="A740">
        <v>739</v>
      </c>
      <c r="B740" t="s">
        <v>2065</v>
      </c>
      <c r="C740" t="s">
        <v>2066</v>
      </c>
      <c r="D740" t="s">
        <v>2002</v>
      </c>
      <c r="E740" t="s">
        <v>1128</v>
      </c>
      <c r="F740" t="s">
        <v>27</v>
      </c>
      <c r="G740" t="s">
        <v>845</v>
      </c>
      <c r="H740" t="s">
        <v>1167</v>
      </c>
      <c r="I740" t="s">
        <v>993</v>
      </c>
      <c r="K740" t="s">
        <v>32</v>
      </c>
      <c r="L740" s="2">
        <v>31382</v>
      </c>
      <c r="M740" s="2">
        <v>42338</v>
      </c>
      <c r="N740">
        <v>1</v>
      </c>
      <c r="O740">
        <v>19</v>
      </c>
      <c r="P740">
        <v>42.2</v>
      </c>
      <c r="Q740" s="1">
        <v>0.25</v>
      </c>
      <c r="R740" t="s">
        <v>33</v>
      </c>
      <c r="S740" t="s">
        <v>33</v>
      </c>
      <c r="T740" t="s">
        <v>33</v>
      </c>
      <c r="U740" t="s">
        <v>993</v>
      </c>
      <c r="V740" t="s">
        <v>847</v>
      </c>
      <c r="W740">
        <v>1</v>
      </c>
      <c r="X740" s="5" t="e">
        <f>INDEX(name_mapping!B:B,MATCH(C740,name_mapping!A:A,0))</f>
        <v>#N/A</v>
      </c>
      <c r="Y740" s="5" t="str">
        <f t="shared" si="34"/>
        <v>DEVERS_1_QF</v>
      </c>
      <c r="Z740" s="5" t="str">
        <f t="shared" si="33"/>
        <v>CAISO_Wind</v>
      </c>
      <c r="AA740" s="5">
        <f t="shared" si="35"/>
        <v>42.2</v>
      </c>
      <c r="AB740" s="5">
        <f>INDEX(relevant_resources!B:B,MATCH(Z740,relevant_resources!A:A,0))</f>
        <v>1</v>
      </c>
    </row>
    <row r="741" spans="1:28" x14ac:dyDescent="0.75">
      <c r="A741">
        <v>740</v>
      </c>
      <c r="B741" t="s">
        <v>2067</v>
      </c>
      <c r="C741" t="s">
        <v>2068</v>
      </c>
      <c r="D741" t="s">
        <v>2002</v>
      </c>
      <c r="E741" t="s">
        <v>1128</v>
      </c>
      <c r="F741" t="s">
        <v>27</v>
      </c>
      <c r="G741" t="s">
        <v>845</v>
      </c>
      <c r="H741" t="s">
        <v>1167</v>
      </c>
      <c r="I741" t="s">
        <v>993</v>
      </c>
      <c r="K741" t="s">
        <v>32</v>
      </c>
      <c r="L741" s="2">
        <v>32976</v>
      </c>
      <c r="M741" s="2">
        <v>43933</v>
      </c>
      <c r="N741">
        <v>1</v>
      </c>
      <c r="O741">
        <v>8</v>
      </c>
      <c r="P741">
        <v>20.6</v>
      </c>
      <c r="Q741" s="1">
        <v>0.28999999999999998</v>
      </c>
      <c r="R741" t="s">
        <v>33</v>
      </c>
      <c r="S741" t="s">
        <v>33</v>
      </c>
      <c r="T741" t="s">
        <v>33</v>
      </c>
      <c r="U741" t="s">
        <v>993</v>
      </c>
      <c r="V741" t="s">
        <v>847</v>
      </c>
      <c r="W741">
        <v>1</v>
      </c>
      <c r="X741" s="5" t="e">
        <f>INDEX(name_mapping!B:B,MATCH(C741,name_mapping!A:A,0))</f>
        <v>#N/A</v>
      </c>
      <c r="Y741" s="5" t="str">
        <f t="shared" si="34"/>
        <v>DEVERS_1_QF</v>
      </c>
      <c r="Z741" s="5" t="str">
        <f t="shared" si="33"/>
        <v>CAISO_Wind</v>
      </c>
      <c r="AA741" s="5">
        <f t="shared" si="35"/>
        <v>20.6</v>
      </c>
      <c r="AB741" s="5">
        <f>INDEX(relevant_resources!B:B,MATCH(Z741,relevant_resources!A:A,0))</f>
        <v>1</v>
      </c>
    </row>
    <row r="742" spans="1:28" x14ac:dyDescent="0.75">
      <c r="A742">
        <v>741</v>
      </c>
      <c r="B742" t="s">
        <v>2069</v>
      </c>
      <c r="C742" t="s">
        <v>2070</v>
      </c>
      <c r="D742" t="s">
        <v>2002</v>
      </c>
      <c r="E742" t="s">
        <v>1128</v>
      </c>
      <c r="F742" t="s">
        <v>27</v>
      </c>
      <c r="G742" t="s">
        <v>845</v>
      </c>
      <c r="H742" t="s">
        <v>1167</v>
      </c>
      <c r="I742" t="s">
        <v>993</v>
      </c>
      <c r="K742" t="s">
        <v>32</v>
      </c>
      <c r="L742" s="2">
        <v>31412</v>
      </c>
      <c r="M742" s="2">
        <v>42735</v>
      </c>
      <c r="N742">
        <v>1</v>
      </c>
      <c r="O742">
        <v>22.5</v>
      </c>
      <c r="P742">
        <v>25.2</v>
      </c>
      <c r="Q742" s="1">
        <v>0.13</v>
      </c>
      <c r="R742" t="s">
        <v>33</v>
      </c>
      <c r="S742" t="s">
        <v>33</v>
      </c>
      <c r="T742" t="s">
        <v>33</v>
      </c>
      <c r="U742" t="s">
        <v>993</v>
      </c>
      <c r="V742" t="s">
        <v>847</v>
      </c>
      <c r="W742">
        <v>1</v>
      </c>
      <c r="X742" s="5" t="e">
        <f>INDEX(name_mapping!B:B,MATCH(C742,name_mapping!A:A,0))</f>
        <v>#N/A</v>
      </c>
      <c r="Y742" s="5" t="str">
        <f t="shared" si="34"/>
        <v>DEVERS_1_QF</v>
      </c>
      <c r="Z742" s="5" t="str">
        <f t="shared" si="33"/>
        <v>CAISO_Wind</v>
      </c>
      <c r="AA742" s="5">
        <f t="shared" si="35"/>
        <v>25.2</v>
      </c>
      <c r="AB742" s="5">
        <f>INDEX(relevant_resources!B:B,MATCH(Z742,relevant_resources!A:A,0))</f>
        <v>1</v>
      </c>
    </row>
    <row r="743" spans="1:28" x14ac:dyDescent="0.75">
      <c r="A743">
        <v>742</v>
      </c>
      <c r="B743" t="s">
        <v>2071</v>
      </c>
      <c r="C743" t="s">
        <v>2072</v>
      </c>
      <c r="D743" t="s">
        <v>2073</v>
      </c>
      <c r="E743" t="s">
        <v>1128</v>
      </c>
      <c r="F743" t="s">
        <v>27</v>
      </c>
      <c r="G743" t="s">
        <v>77</v>
      </c>
      <c r="H743" t="s">
        <v>89</v>
      </c>
      <c r="I743" t="s">
        <v>993</v>
      </c>
      <c r="K743" t="s">
        <v>32</v>
      </c>
      <c r="L743" s="2">
        <v>31408</v>
      </c>
      <c r="M743" s="2">
        <v>41760</v>
      </c>
      <c r="N743">
        <v>0</v>
      </c>
      <c r="O743">
        <v>8</v>
      </c>
      <c r="P743">
        <v>19.899999999999999</v>
      </c>
      <c r="Q743" s="1">
        <v>0.28000000000000003</v>
      </c>
      <c r="R743" t="s">
        <v>33</v>
      </c>
      <c r="S743" t="s">
        <v>33</v>
      </c>
      <c r="T743" t="s">
        <v>33</v>
      </c>
      <c r="U743" t="s">
        <v>993</v>
      </c>
      <c r="V743" t="s">
        <v>89</v>
      </c>
      <c r="W743">
        <v>1</v>
      </c>
      <c r="X743" s="5" t="e">
        <f>INDEX(name_mapping!B:B,MATCH(C743,name_mapping!A:A,0))</f>
        <v>#N/A</v>
      </c>
      <c r="Y743" s="5" t="str">
        <f t="shared" si="34"/>
        <v>MIDWD_2_WIND1</v>
      </c>
      <c r="Z743" s="5" t="str">
        <f t="shared" si="33"/>
        <v>CAISO_Wind</v>
      </c>
      <c r="AA743" s="5">
        <f t="shared" si="35"/>
        <v>19.899999999999999</v>
      </c>
      <c r="AB743" s="5">
        <f>INDEX(relevant_resources!B:B,MATCH(Z743,relevant_resources!A:A,0))</f>
        <v>1</v>
      </c>
    </row>
    <row r="744" spans="1:28" x14ac:dyDescent="0.75">
      <c r="A744">
        <v>743</v>
      </c>
      <c r="B744" t="s">
        <v>2074</v>
      </c>
      <c r="C744" t="s">
        <v>2075</v>
      </c>
      <c r="D744" t="s">
        <v>2016</v>
      </c>
      <c r="E744" t="s">
        <v>1128</v>
      </c>
      <c r="F744" t="s">
        <v>27</v>
      </c>
      <c r="G744" t="s">
        <v>77</v>
      </c>
      <c r="H744" t="s">
        <v>89</v>
      </c>
      <c r="I744" t="s">
        <v>993</v>
      </c>
      <c r="K744" t="s">
        <v>32</v>
      </c>
      <c r="L744" s="2">
        <v>32949</v>
      </c>
      <c r="M744" s="2">
        <v>43906</v>
      </c>
      <c r="N744">
        <v>1</v>
      </c>
      <c r="O744">
        <v>7</v>
      </c>
      <c r="P744">
        <v>16.399999999999999</v>
      </c>
      <c r="Q744" s="1">
        <v>0.27</v>
      </c>
      <c r="R744" t="s">
        <v>33</v>
      </c>
      <c r="S744" t="s">
        <v>33</v>
      </c>
      <c r="T744" t="s">
        <v>33</v>
      </c>
      <c r="U744" t="s">
        <v>993</v>
      </c>
      <c r="V744" t="s">
        <v>89</v>
      </c>
      <c r="W744">
        <v>1</v>
      </c>
      <c r="X744" s="5" t="e">
        <f>INDEX(name_mapping!B:B,MATCH(C744,name_mapping!A:A,0))</f>
        <v>#N/A</v>
      </c>
      <c r="Y744" s="5" t="str">
        <f t="shared" si="34"/>
        <v>VINCNT_2_QF</v>
      </c>
      <c r="Z744" s="5" t="str">
        <f t="shared" si="33"/>
        <v>CAISO_Wind</v>
      </c>
      <c r="AA744" s="5">
        <f t="shared" si="35"/>
        <v>16.399999999999999</v>
      </c>
      <c r="AB744" s="5">
        <f>INDEX(relevant_resources!B:B,MATCH(Z744,relevant_resources!A:A,0))</f>
        <v>1</v>
      </c>
    </row>
    <row r="745" spans="1:28" x14ac:dyDescent="0.75">
      <c r="A745">
        <v>744</v>
      </c>
      <c r="B745" t="s">
        <v>2076</v>
      </c>
      <c r="C745" t="s">
        <v>2077</v>
      </c>
      <c r="D745" t="s">
        <v>2016</v>
      </c>
      <c r="E745" t="s">
        <v>1128</v>
      </c>
      <c r="F745" t="s">
        <v>27</v>
      </c>
      <c r="G745" t="s">
        <v>77</v>
      </c>
      <c r="H745" t="s">
        <v>89</v>
      </c>
      <c r="I745" t="s">
        <v>993</v>
      </c>
      <c r="K745" t="s">
        <v>32</v>
      </c>
      <c r="L745" s="2">
        <v>32875</v>
      </c>
      <c r="M745" s="2">
        <v>43831</v>
      </c>
      <c r="N745">
        <v>1</v>
      </c>
      <c r="O745">
        <v>7</v>
      </c>
      <c r="P745">
        <v>12.8</v>
      </c>
      <c r="Q745" s="1">
        <v>0.21</v>
      </c>
      <c r="R745" t="s">
        <v>33</v>
      </c>
      <c r="S745" t="s">
        <v>33</v>
      </c>
      <c r="T745" t="s">
        <v>33</v>
      </c>
      <c r="U745" t="s">
        <v>993</v>
      </c>
      <c r="V745" t="s">
        <v>89</v>
      </c>
      <c r="W745">
        <v>1</v>
      </c>
      <c r="X745" s="5" t="e">
        <f>INDEX(name_mapping!B:B,MATCH(C745,name_mapping!A:A,0))</f>
        <v>#N/A</v>
      </c>
      <c r="Y745" s="5" t="str">
        <f t="shared" si="34"/>
        <v>VINCNT_2_QF</v>
      </c>
      <c r="Z745" s="5" t="str">
        <f t="shared" si="33"/>
        <v>CAISO_Wind</v>
      </c>
      <c r="AA745" s="5">
        <f t="shared" si="35"/>
        <v>12.8</v>
      </c>
      <c r="AB745" s="5">
        <f>INDEX(relevant_resources!B:B,MATCH(Z745,relevant_resources!A:A,0))</f>
        <v>1</v>
      </c>
    </row>
    <row r="746" spans="1:28" x14ac:dyDescent="0.75">
      <c r="A746">
        <v>745</v>
      </c>
      <c r="B746" t="s">
        <v>2078</v>
      </c>
      <c r="C746" t="s">
        <v>2079</v>
      </c>
      <c r="D746" t="s">
        <v>2016</v>
      </c>
      <c r="E746" t="s">
        <v>1128</v>
      </c>
      <c r="F746" t="s">
        <v>27</v>
      </c>
      <c r="G746" t="s">
        <v>77</v>
      </c>
      <c r="H746" t="s">
        <v>89</v>
      </c>
      <c r="I746" t="s">
        <v>993</v>
      </c>
      <c r="K746" t="s">
        <v>32</v>
      </c>
      <c r="L746" s="2">
        <v>32974</v>
      </c>
      <c r="M746" s="2">
        <v>43931</v>
      </c>
      <c r="N746">
        <v>1</v>
      </c>
      <c r="O746">
        <v>7</v>
      </c>
      <c r="P746">
        <v>15.5</v>
      </c>
      <c r="Q746" s="1">
        <v>0.25</v>
      </c>
      <c r="R746" t="s">
        <v>33</v>
      </c>
      <c r="S746" t="s">
        <v>33</v>
      </c>
      <c r="T746" t="s">
        <v>33</v>
      </c>
      <c r="U746" t="s">
        <v>993</v>
      </c>
      <c r="V746" t="s">
        <v>89</v>
      </c>
      <c r="W746">
        <v>1</v>
      </c>
      <c r="X746" s="5" t="e">
        <f>INDEX(name_mapping!B:B,MATCH(C746,name_mapping!A:A,0))</f>
        <v>#N/A</v>
      </c>
      <c r="Y746" s="5" t="str">
        <f t="shared" si="34"/>
        <v>VINCNT_2_QF</v>
      </c>
      <c r="Z746" s="5" t="str">
        <f t="shared" si="33"/>
        <v>CAISO_Wind</v>
      </c>
      <c r="AA746" s="5">
        <f t="shared" si="35"/>
        <v>15.5</v>
      </c>
      <c r="AB746" s="5">
        <f>INDEX(relevant_resources!B:B,MATCH(Z746,relevant_resources!A:A,0))</f>
        <v>1</v>
      </c>
    </row>
    <row r="747" spans="1:28" x14ac:dyDescent="0.75">
      <c r="A747">
        <v>746</v>
      </c>
      <c r="B747" t="s">
        <v>2080</v>
      </c>
      <c r="C747" t="s">
        <v>2081</v>
      </c>
      <c r="D747" t="s">
        <v>2016</v>
      </c>
      <c r="E747" t="s">
        <v>1128</v>
      </c>
      <c r="F747" t="s">
        <v>27</v>
      </c>
      <c r="G747" t="s">
        <v>77</v>
      </c>
      <c r="H747" t="s">
        <v>89</v>
      </c>
      <c r="I747" t="s">
        <v>993</v>
      </c>
      <c r="K747" t="s">
        <v>32</v>
      </c>
      <c r="L747" s="2">
        <v>31938</v>
      </c>
      <c r="M747" s="2">
        <v>42895</v>
      </c>
      <c r="N747">
        <v>1</v>
      </c>
      <c r="O747">
        <v>5.3</v>
      </c>
      <c r="P747">
        <v>9.8000000000000007</v>
      </c>
      <c r="Q747" s="1">
        <v>0.21</v>
      </c>
      <c r="R747" t="s">
        <v>33</v>
      </c>
      <c r="S747" t="s">
        <v>33</v>
      </c>
      <c r="T747" t="s">
        <v>33</v>
      </c>
      <c r="U747" t="s">
        <v>993</v>
      </c>
      <c r="V747" t="s">
        <v>89</v>
      </c>
      <c r="W747">
        <v>1</v>
      </c>
      <c r="X747" s="5" t="e">
        <f>INDEX(name_mapping!B:B,MATCH(C747,name_mapping!A:A,0))</f>
        <v>#N/A</v>
      </c>
      <c r="Y747" s="5" t="str">
        <f t="shared" si="34"/>
        <v>VINCNT_2_QF</v>
      </c>
      <c r="Z747" s="5" t="str">
        <f t="shared" si="33"/>
        <v>CAISO_Wind</v>
      </c>
      <c r="AA747" s="5">
        <f t="shared" si="35"/>
        <v>9.8000000000000007</v>
      </c>
      <c r="AB747" s="5">
        <f>INDEX(relevant_resources!B:B,MATCH(Z747,relevant_resources!A:A,0))</f>
        <v>1</v>
      </c>
    </row>
    <row r="748" spans="1:28" x14ac:dyDescent="0.75">
      <c r="A748">
        <v>747</v>
      </c>
      <c r="B748" t="s">
        <v>2082</v>
      </c>
      <c r="C748" t="s">
        <v>2083</v>
      </c>
      <c r="D748" t="s">
        <v>2016</v>
      </c>
      <c r="E748" t="s">
        <v>1128</v>
      </c>
      <c r="F748" t="s">
        <v>27</v>
      </c>
      <c r="G748" t="s">
        <v>77</v>
      </c>
      <c r="H748" t="s">
        <v>89</v>
      </c>
      <c r="I748" t="s">
        <v>993</v>
      </c>
      <c r="K748" t="s">
        <v>32</v>
      </c>
      <c r="L748" s="2">
        <v>31958</v>
      </c>
      <c r="M748" s="2">
        <v>42915</v>
      </c>
      <c r="N748">
        <v>1</v>
      </c>
      <c r="O748">
        <v>5</v>
      </c>
      <c r="P748">
        <v>8.1999999999999993</v>
      </c>
      <c r="Q748" s="1">
        <v>0.19</v>
      </c>
      <c r="R748" t="s">
        <v>33</v>
      </c>
      <c r="S748" t="s">
        <v>33</v>
      </c>
      <c r="T748" t="s">
        <v>33</v>
      </c>
      <c r="U748" t="s">
        <v>993</v>
      </c>
      <c r="V748" t="s">
        <v>89</v>
      </c>
      <c r="W748">
        <v>1</v>
      </c>
      <c r="X748" s="5" t="e">
        <f>INDEX(name_mapping!B:B,MATCH(C748,name_mapping!A:A,0))</f>
        <v>#N/A</v>
      </c>
      <c r="Y748" s="5" t="str">
        <f t="shared" si="34"/>
        <v>VINCNT_2_QF</v>
      </c>
      <c r="Z748" s="5" t="str">
        <f t="shared" si="33"/>
        <v>CAISO_Wind</v>
      </c>
      <c r="AA748" s="5">
        <f t="shared" si="35"/>
        <v>8.1999999999999993</v>
      </c>
      <c r="AB748" s="5">
        <f>INDEX(relevant_resources!B:B,MATCH(Z748,relevant_resources!A:A,0))</f>
        <v>1</v>
      </c>
    </row>
    <row r="749" spans="1:28" x14ac:dyDescent="0.75">
      <c r="A749">
        <v>748</v>
      </c>
      <c r="B749" t="s">
        <v>2084</v>
      </c>
      <c r="C749" t="s">
        <v>2085</v>
      </c>
      <c r="D749" t="s">
        <v>2016</v>
      </c>
      <c r="E749" t="s">
        <v>1128</v>
      </c>
      <c r="F749" t="s">
        <v>27</v>
      </c>
      <c r="G749" t="s">
        <v>77</v>
      </c>
      <c r="H749" t="s">
        <v>89</v>
      </c>
      <c r="I749" t="s">
        <v>993</v>
      </c>
      <c r="K749" t="s">
        <v>32</v>
      </c>
      <c r="L749" s="2">
        <v>31967</v>
      </c>
      <c r="M749" s="2">
        <v>42924</v>
      </c>
      <c r="N749">
        <v>1</v>
      </c>
      <c r="O749">
        <v>6.7</v>
      </c>
      <c r="P749">
        <v>10.199999999999999</v>
      </c>
      <c r="Q749" s="1">
        <v>0.17</v>
      </c>
      <c r="R749" t="s">
        <v>33</v>
      </c>
      <c r="S749" t="s">
        <v>33</v>
      </c>
      <c r="T749" t="s">
        <v>33</v>
      </c>
      <c r="U749" t="s">
        <v>993</v>
      </c>
      <c r="V749" t="s">
        <v>89</v>
      </c>
      <c r="W749">
        <v>1</v>
      </c>
      <c r="X749" s="5" t="e">
        <f>INDEX(name_mapping!B:B,MATCH(C749,name_mapping!A:A,0))</f>
        <v>#N/A</v>
      </c>
      <c r="Y749" s="5" t="str">
        <f t="shared" si="34"/>
        <v>VINCNT_2_QF</v>
      </c>
      <c r="Z749" s="5" t="str">
        <f t="shared" si="33"/>
        <v>CAISO_Wind</v>
      </c>
      <c r="AA749" s="5">
        <f t="shared" si="35"/>
        <v>10.199999999999999</v>
      </c>
      <c r="AB749" s="5">
        <f>INDEX(relevant_resources!B:B,MATCH(Z749,relevant_resources!A:A,0))</f>
        <v>1</v>
      </c>
    </row>
    <row r="750" spans="1:28" x14ac:dyDescent="0.75">
      <c r="A750">
        <v>749</v>
      </c>
      <c r="B750" t="s">
        <v>2086</v>
      </c>
      <c r="C750" t="s">
        <v>2087</v>
      </c>
      <c r="D750" t="s">
        <v>2016</v>
      </c>
      <c r="E750" t="s">
        <v>1128</v>
      </c>
      <c r="F750" t="s">
        <v>27</v>
      </c>
      <c r="G750" t="s">
        <v>77</v>
      </c>
      <c r="H750" t="s">
        <v>89</v>
      </c>
      <c r="I750" t="s">
        <v>993</v>
      </c>
      <c r="K750" t="s">
        <v>32</v>
      </c>
      <c r="L750" s="2">
        <v>31958</v>
      </c>
      <c r="M750" s="2">
        <v>42915</v>
      </c>
      <c r="N750">
        <v>1</v>
      </c>
      <c r="O750">
        <v>5.7</v>
      </c>
      <c r="P750">
        <v>7.7</v>
      </c>
      <c r="Q750" s="1">
        <v>0.15</v>
      </c>
      <c r="R750" t="s">
        <v>33</v>
      </c>
      <c r="S750" t="s">
        <v>33</v>
      </c>
      <c r="T750" t="s">
        <v>33</v>
      </c>
      <c r="U750" t="s">
        <v>993</v>
      </c>
      <c r="V750" t="s">
        <v>89</v>
      </c>
      <c r="W750">
        <v>1</v>
      </c>
      <c r="X750" s="5" t="e">
        <f>INDEX(name_mapping!B:B,MATCH(C750,name_mapping!A:A,0))</f>
        <v>#N/A</v>
      </c>
      <c r="Y750" s="5" t="str">
        <f t="shared" si="34"/>
        <v>VINCNT_2_QF</v>
      </c>
      <c r="Z750" s="5" t="str">
        <f t="shared" si="33"/>
        <v>CAISO_Wind</v>
      </c>
      <c r="AA750" s="5">
        <f t="shared" si="35"/>
        <v>7.7</v>
      </c>
      <c r="AB750" s="5">
        <f>INDEX(relevant_resources!B:B,MATCH(Z750,relevant_resources!A:A,0))</f>
        <v>1</v>
      </c>
    </row>
    <row r="751" spans="1:28" x14ac:dyDescent="0.75">
      <c r="A751">
        <v>750</v>
      </c>
      <c r="B751" t="s">
        <v>2088</v>
      </c>
      <c r="C751" t="s">
        <v>2089</v>
      </c>
      <c r="D751" t="s">
        <v>1290</v>
      </c>
      <c r="E751" t="s">
        <v>1128</v>
      </c>
      <c r="F751" t="s">
        <v>27</v>
      </c>
      <c r="G751" t="s">
        <v>77</v>
      </c>
      <c r="H751" t="s">
        <v>89</v>
      </c>
      <c r="I751" t="s">
        <v>993</v>
      </c>
      <c r="K751" t="s">
        <v>32</v>
      </c>
      <c r="L751" s="2">
        <v>31436</v>
      </c>
      <c r="M751" s="2">
        <v>42393</v>
      </c>
      <c r="N751">
        <v>1</v>
      </c>
      <c r="O751">
        <v>6.4</v>
      </c>
      <c r="P751">
        <v>8.6999999999999993</v>
      </c>
      <c r="Q751" s="1">
        <v>0.15</v>
      </c>
      <c r="R751" t="s">
        <v>33</v>
      </c>
      <c r="S751" t="s">
        <v>33</v>
      </c>
      <c r="T751" t="s">
        <v>33</v>
      </c>
      <c r="U751" t="s">
        <v>993</v>
      </c>
      <c r="V751" t="s">
        <v>89</v>
      </c>
      <c r="W751">
        <v>1</v>
      </c>
      <c r="X751" s="5" t="e">
        <f>INDEX(name_mapping!B:B,MATCH(C751,name_mapping!A:A,0))</f>
        <v>#N/A</v>
      </c>
      <c r="Y751" s="5" t="str">
        <f t="shared" si="34"/>
        <v>ANTLPE_2_QF</v>
      </c>
      <c r="Z751" s="5" t="str">
        <f t="shared" si="33"/>
        <v>CAISO_Wind</v>
      </c>
      <c r="AA751" s="5">
        <f t="shared" si="35"/>
        <v>8.6999999999999993</v>
      </c>
      <c r="AB751" s="5">
        <f>INDEX(relevant_resources!B:B,MATCH(Z751,relevant_resources!A:A,0))</f>
        <v>1</v>
      </c>
    </row>
    <row r="752" spans="1:28" x14ac:dyDescent="0.75">
      <c r="A752">
        <v>751</v>
      </c>
      <c r="B752" t="s">
        <v>2090</v>
      </c>
      <c r="C752" t="s">
        <v>2091</v>
      </c>
      <c r="D752" t="s">
        <v>2002</v>
      </c>
      <c r="E752" t="s">
        <v>1128</v>
      </c>
      <c r="F752" t="s">
        <v>27</v>
      </c>
      <c r="G752" t="s">
        <v>845</v>
      </c>
      <c r="H752" t="s">
        <v>1167</v>
      </c>
      <c r="I752" t="s">
        <v>993</v>
      </c>
      <c r="K752" t="s">
        <v>32</v>
      </c>
      <c r="L752" s="2">
        <v>31382</v>
      </c>
      <c r="M752" s="2">
        <v>42460</v>
      </c>
      <c r="N752">
        <v>1</v>
      </c>
      <c r="O752">
        <v>19.3</v>
      </c>
      <c r="P752">
        <v>36.299999999999997</v>
      </c>
      <c r="Q752" s="1">
        <v>0.22</v>
      </c>
      <c r="R752" t="s">
        <v>33</v>
      </c>
      <c r="S752" t="s">
        <v>33</v>
      </c>
      <c r="T752" t="s">
        <v>33</v>
      </c>
      <c r="U752" t="s">
        <v>993</v>
      </c>
      <c r="V752" t="s">
        <v>847</v>
      </c>
      <c r="W752">
        <v>1</v>
      </c>
      <c r="X752" s="5" t="e">
        <f>INDEX(name_mapping!B:B,MATCH(C752,name_mapping!A:A,0))</f>
        <v>#N/A</v>
      </c>
      <c r="Y752" s="5" t="str">
        <f t="shared" si="34"/>
        <v>DEVERS_1_QF</v>
      </c>
      <c r="Z752" s="5" t="str">
        <f t="shared" si="33"/>
        <v>CAISO_Wind</v>
      </c>
      <c r="AA752" s="5">
        <f t="shared" si="35"/>
        <v>36.299999999999997</v>
      </c>
      <c r="AB752" s="5">
        <f>INDEX(relevant_resources!B:B,MATCH(Z752,relevant_resources!A:A,0))</f>
        <v>1</v>
      </c>
    </row>
    <row r="753" spans="1:28" x14ac:dyDescent="0.75">
      <c r="A753">
        <v>752</v>
      </c>
      <c r="B753" t="s">
        <v>2092</v>
      </c>
      <c r="C753" t="s">
        <v>2093</v>
      </c>
      <c r="D753" t="s">
        <v>2016</v>
      </c>
      <c r="E753" t="s">
        <v>1128</v>
      </c>
      <c r="F753" t="s">
        <v>27</v>
      </c>
      <c r="G753" t="s">
        <v>77</v>
      </c>
      <c r="H753" t="s">
        <v>89</v>
      </c>
      <c r="I753" t="s">
        <v>993</v>
      </c>
      <c r="K753" t="s">
        <v>32</v>
      </c>
      <c r="L753" s="2">
        <v>33102</v>
      </c>
      <c r="M753" s="2">
        <v>44059</v>
      </c>
      <c r="N753">
        <v>1</v>
      </c>
      <c r="O753">
        <v>75</v>
      </c>
      <c r="P753">
        <v>201.9</v>
      </c>
      <c r="Q753" s="1">
        <v>0.31</v>
      </c>
      <c r="R753" t="s">
        <v>33</v>
      </c>
      <c r="S753" t="s">
        <v>33</v>
      </c>
      <c r="T753" t="s">
        <v>33</v>
      </c>
      <c r="U753" t="s">
        <v>993</v>
      </c>
      <c r="V753" t="s">
        <v>89</v>
      </c>
      <c r="W753">
        <v>1</v>
      </c>
      <c r="X753" s="5" t="e">
        <f>INDEX(name_mapping!B:B,MATCH(C753,name_mapping!A:A,0))</f>
        <v>#N/A</v>
      </c>
      <c r="Y753" s="5" t="str">
        <f t="shared" si="34"/>
        <v>VINCNT_2_QF</v>
      </c>
      <c r="Z753" s="5" t="str">
        <f t="shared" si="33"/>
        <v>CAISO_Wind</v>
      </c>
      <c r="AA753" s="5">
        <f t="shared" si="35"/>
        <v>201.9</v>
      </c>
      <c r="AB753" s="5">
        <f>INDEX(relevant_resources!B:B,MATCH(Z753,relevant_resources!A:A,0))</f>
        <v>1</v>
      </c>
    </row>
    <row r="754" spans="1:28" x14ac:dyDescent="0.75">
      <c r="A754">
        <v>753</v>
      </c>
      <c r="B754" t="s">
        <v>2094</v>
      </c>
      <c r="C754" t="s">
        <v>2095</v>
      </c>
      <c r="D754" t="s">
        <v>2016</v>
      </c>
      <c r="E754" t="s">
        <v>1128</v>
      </c>
      <c r="F754" t="s">
        <v>27</v>
      </c>
      <c r="G754" t="s">
        <v>77</v>
      </c>
      <c r="H754" t="s">
        <v>89</v>
      </c>
      <c r="I754" t="s">
        <v>993</v>
      </c>
      <c r="K754" t="s">
        <v>32</v>
      </c>
      <c r="L754" s="2">
        <v>32813</v>
      </c>
      <c r="M754" s="2">
        <v>43769</v>
      </c>
      <c r="N754">
        <v>1</v>
      </c>
      <c r="O754">
        <v>40.5</v>
      </c>
      <c r="P754">
        <v>74.5</v>
      </c>
      <c r="Q754" s="1">
        <v>0.21</v>
      </c>
      <c r="R754" t="s">
        <v>33</v>
      </c>
      <c r="S754" t="s">
        <v>33</v>
      </c>
      <c r="T754" t="s">
        <v>33</v>
      </c>
      <c r="U754" t="s">
        <v>993</v>
      </c>
      <c r="V754" t="s">
        <v>89</v>
      </c>
      <c r="W754">
        <v>1</v>
      </c>
      <c r="X754" s="5" t="e">
        <f>INDEX(name_mapping!B:B,MATCH(C754,name_mapping!A:A,0))</f>
        <v>#N/A</v>
      </c>
      <c r="Y754" s="5" t="str">
        <f t="shared" si="34"/>
        <v>VINCNT_2_QF</v>
      </c>
      <c r="Z754" s="5" t="str">
        <f t="shared" si="33"/>
        <v>CAISO_Wind</v>
      </c>
      <c r="AA754" s="5">
        <f t="shared" si="35"/>
        <v>74.5</v>
      </c>
      <c r="AB754" s="5">
        <f>INDEX(relevant_resources!B:B,MATCH(Z754,relevant_resources!A:A,0))</f>
        <v>1</v>
      </c>
    </row>
    <row r="755" spans="1:28" x14ac:dyDescent="0.75">
      <c r="A755">
        <v>754</v>
      </c>
      <c r="B755" t="s">
        <v>2096</v>
      </c>
      <c r="C755" t="s">
        <v>2097</v>
      </c>
      <c r="E755" t="s">
        <v>1128</v>
      </c>
      <c r="F755" t="s">
        <v>27</v>
      </c>
      <c r="G755" t="s">
        <v>845</v>
      </c>
      <c r="H755" t="s">
        <v>1167</v>
      </c>
      <c r="I755" t="s">
        <v>993</v>
      </c>
      <c r="K755" t="s">
        <v>32</v>
      </c>
      <c r="L755" s="2">
        <v>31768</v>
      </c>
      <c r="M755" s="2">
        <v>42725</v>
      </c>
      <c r="N755">
        <v>1</v>
      </c>
      <c r="O755">
        <v>5.9</v>
      </c>
      <c r="P755">
        <v>29.7</v>
      </c>
      <c r="Q755" s="1">
        <v>0.56999999999999995</v>
      </c>
      <c r="R755" t="s">
        <v>33</v>
      </c>
      <c r="S755" t="s">
        <v>33</v>
      </c>
      <c r="T755" t="s">
        <v>33</v>
      </c>
      <c r="U755" t="s">
        <v>993</v>
      </c>
      <c r="V755" t="s">
        <v>847</v>
      </c>
      <c r="W755">
        <v>1</v>
      </c>
      <c r="X755" s="5" t="e">
        <f>INDEX(name_mapping!B:B,MATCH(C755,name_mapping!A:A,0))</f>
        <v>#N/A</v>
      </c>
      <c r="Y755" s="5" t="str">
        <f t="shared" si="34"/>
        <v>BNY Western Trust Company</v>
      </c>
      <c r="Z755" s="5" t="str">
        <f t="shared" si="33"/>
        <v>CAISO_Wind</v>
      </c>
      <c r="AA755" s="5">
        <f t="shared" si="35"/>
        <v>29.7</v>
      </c>
      <c r="AB755" s="5">
        <f>INDEX(relevant_resources!B:B,MATCH(Z755,relevant_resources!A:A,0))</f>
        <v>1</v>
      </c>
    </row>
    <row r="756" spans="1:28" x14ac:dyDescent="0.75">
      <c r="A756">
        <v>755</v>
      </c>
      <c r="B756" t="s">
        <v>2098</v>
      </c>
      <c r="C756" t="s">
        <v>2099</v>
      </c>
      <c r="D756" t="s">
        <v>1290</v>
      </c>
      <c r="E756" t="s">
        <v>1128</v>
      </c>
      <c r="F756" t="s">
        <v>27</v>
      </c>
      <c r="G756" t="s">
        <v>77</v>
      </c>
      <c r="H756" t="s">
        <v>89</v>
      </c>
      <c r="I756" t="s">
        <v>993</v>
      </c>
      <c r="K756" t="s">
        <v>32</v>
      </c>
      <c r="L756" s="2">
        <v>31453</v>
      </c>
      <c r="M756" s="2">
        <v>42409</v>
      </c>
      <c r="N756">
        <v>1</v>
      </c>
      <c r="O756">
        <v>27.9</v>
      </c>
      <c r="P756">
        <v>72.8</v>
      </c>
      <c r="Q756" s="1">
        <v>0.3</v>
      </c>
      <c r="R756" t="s">
        <v>33</v>
      </c>
      <c r="S756" t="s">
        <v>33</v>
      </c>
      <c r="T756" t="s">
        <v>33</v>
      </c>
      <c r="U756" t="s">
        <v>993</v>
      </c>
      <c r="V756" t="s">
        <v>89</v>
      </c>
      <c r="W756">
        <v>1</v>
      </c>
      <c r="X756" s="5" t="e">
        <f>INDEX(name_mapping!B:B,MATCH(C756,name_mapping!A:A,0))</f>
        <v>#N/A</v>
      </c>
      <c r="Y756" s="5" t="str">
        <f t="shared" si="34"/>
        <v>ANTLPE_2_QF</v>
      </c>
      <c r="Z756" s="5" t="str">
        <f t="shared" si="33"/>
        <v>CAISO_Wind</v>
      </c>
      <c r="AA756" s="5">
        <f t="shared" si="35"/>
        <v>72.8</v>
      </c>
      <c r="AB756" s="5">
        <f>INDEX(relevant_resources!B:B,MATCH(Z756,relevant_resources!A:A,0))</f>
        <v>1</v>
      </c>
    </row>
    <row r="757" spans="1:28" x14ac:dyDescent="0.75">
      <c r="A757">
        <v>756</v>
      </c>
      <c r="B757" t="s">
        <v>2100</v>
      </c>
      <c r="C757" t="s">
        <v>2101</v>
      </c>
      <c r="D757" t="s">
        <v>2102</v>
      </c>
      <c r="E757" t="s">
        <v>1128</v>
      </c>
      <c r="F757" t="s">
        <v>27</v>
      </c>
      <c r="G757" t="s">
        <v>845</v>
      </c>
      <c r="H757" t="s">
        <v>1167</v>
      </c>
      <c r="I757" t="s">
        <v>993</v>
      </c>
      <c r="K757" t="s">
        <v>32</v>
      </c>
      <c r="L757" s="2">
        <v>40962</v>
      </c>
      <c r="M757" s="2">
        <v>48456</v>
      </c>
      <c r="N757">
        <v>1</v>
      </c>
      <c r="O757">
        <v>49</v>
      </c>
      <c r="P757">
        <v>165</v>
      </c>
      <c r="Q757" s="1">
        <v>0.38</v>
      </c>
      <c r="R757" t="s">
        <v>33</v>
      </c>
      <c r="S757" t="s">
        <v>33</v>
      </c>
      <c r="T757" t="s">
        <v>33</v>
      </c>
      <c r="U757" t="s">
        <v>993</v>
      </c>
      <c r="V757" t="s">
        <v>847</v>
      </c>
      <c r="W757">
        <v>1</v>
      </c>
      <c r="X757" s="5" t="e">
        <f>INDEX(name_mapping!B:B,MATCH(C757,name_mapping!A:A,0))</f>
        <v>#N/A</v>
      </c>
      <c r="Y757" s="5" t="str">
        <f t="shared" si="34"/>
        <v>BLAST_1_WIND</v>
      </c>
      <c r="Z757" s="5" t="str">
        <f t="shared" si="33"/>
        <v>CAISO_Wind</v>
      </c>
      <c r="AA757" s="5">
        <f t="shared" si="35"/>
        <v>165</v>
      </c>
      <c r="AB757" s="5">
        <f>INDEX(relevant_resources!B:B,MATCH(Z757,relevant_resources!A:A,0))</f>
        <v>1</v>
      </c>
    </row>
    <row r="758" spans="1:28" x14ac:dyDescent="0.75">
      <c r="A758">
        <v>757</v>
      </c>
      <c r="B758" t="s">
        <v>2103</v>
      </c>
      <c r="C758" t="s">
        <v>2104</v>
      </c>
      <c r="D758" t="s">
        <v>2105</v>
      </c>
      <c r="E758" t="s">
        <v>1128</v>
      </c>
      <c r="F758" t="s">
        <v>27</v>
      </c>
      <c r="G758" t="s">
        <v>845</v>
      </c>
      <c r="H758" t="s">
        <v>1167</v>
      </c>
      <c r="I758" t="s">
        <v>993</v>
      </c>
      <c r="K758" t="s">
        <v>32</v>
      </c>
      <c r="L758" s="2">
        <v>39522</v>
      </c>
      <c r="M758" s="2">
        <v>47026</v>
      </c>
      <c r="N758">
        <v>1</v>
      </c>
      <c r="O758">
        <v>45</v>
      </c>
      <c r="P758">
        <v>138</v>
      </c>
      <c r="Q758" s="1">
        <v>0.35</v>
      </c>
      <c r="R758" t="s">
        <v>33</v>
      </c>
      <c r="S758" t="s">
        <v>33</v>
      </c>
      <c r="T758" t="s">
        <v>33</v>
      </c>
      <c r="U758" t="s">
        <v>993</v>
      </c>
      <c r="V758" t="s">
        <v>847</v>
      </c>
      <c r="W758">
        <v>1</v>
      </c>
      <c r="X758" s="5" t="e">
        <f>INDEX(name_mapping!B:B,MATCH(C758,name_mapping!A:A,0))</f>
        <v>#N/A</v>
      </c>
      <c r="Y758" s="5" t="str">
        <f t="shared" si="34"/>
        <v>TIFFNY_1_DILLON</v>
      </c>
      <c r="Z758" s="5" t="str">
        <f t="shared" si="33"/>
        <v>CAISO_Wind</v>
      </c>
      <c r="AA758" s="5">
        <f t="shared" si="35"/>
        <v>138</v>
      </c>
      <c r="AB758" s="5">
        <f>INDEX(relevant_resources!B:B,MATCH(Z758,relevant_resources!A:A,0))</f>
        <v>1</v>
      </c>
    </row>
    <row r="759" spans="1:28" x14ac:dyDescent="0.75">
      <c r="A759">
        <v>758</v>
      </c>
      <c r="B759" t="s">
        <v>2106</v>
      </c>
      <c r="C759" t="s">
        <v>2107</v>
      </c>
      <c r="D759" t="s">
        <v>2108</v>
      </c>
      <c r="E759" t="s">
        <v>1128</v>
      </c>
      <c r="F759" t="s">
        <v>27</v>
      </c>
      <c r="G759" t="s">
        <v>77</v>
      </c>
      <c r="H759" t="s">
        <v>89</v>
      </c>
      <c r="I759" t="s">
        <v>993</v>
      </c>
      <c r="K759" t="s">
        <v>32</v>
      </c>
      <c r="L759" s="2">
        <v>40935</v>
      </c>
      <c r="M759" s="2">
        <v>48610</v>
      </c>
      <c r="N759">
        <v>1</v>
      </c>
      <c r="O759">
        <v>120</v>
      </c>
      <c r="P759">
        <v>281.7</v>
      </c>
      <c r="Q759" s="1">
        <v>0.27</v>
      </c>
      <c r="R759" t="s">
        <v>33</v>
      </c>
      <c r="S759" t="s">
        <v>33</v>
      </c>
      <c r="T759" t="s">
        <v>33</v>
      </c>
      <c r="U759" t="s">
        <v>993</v>
      </c>
      <c r="V759" t="s">
        <v>89</v>
      </c>
      <c r="W759">
        <v>1</v>
      </c>
      <c r="X759" s="5" t="e">
        <f>INDEX(name_mapping!B:B,MATCH(C759,name_mapping!A:A,0))</f>
        <v>#N/A</v>
      </c>
      <c r="Y759" s="5" t="str">
        <f t="shared" si="34"/>
        <v>WNDSTR_2_WIND</v>
      </c>
      <c r="Z759" s="5" t="str">
        <f t="shared" si="33"/>
        <v>CAISO_Wind</v>
      </c>
      <c r="AA759" s="5">
        <f t="shared" si="35"/>
        <v>281.7</v>
      </c>
      <c r="AB759" s="5">
        <f>INDEX(relevant_resources!B:B,MATCH(Z759,relevant_resources!A:A,0))</f>
        <v>1</v>
      </c>
    </row>
    <row r="760" spans="1:28" x14ac:dyDescent="0.75">
      <c r="A760">
        <v>759</v>
      </c>
      <c r="B760" t="s">
        <v>2109</v>
      </c>
      <c r="C760" t="s">
        <v>2110</v>
      </c>
      <c r="D760" t="s">
        <v>2111</v>
      </c>
      <c r="E760" t="s">
        <v>1128</v>
      </c>
      <c r="F760" t="s">
        <v>27</v>
      </c>
      <c r="G760" t="s">
        <v>77</v>
      </c>
      <c r="H760" t="s">
        <v>89</v>
      </c>
      <c r="I760" t="s">
        <v>993</v>
      </c>
      <c r="K760" t="s">
        <v>32</v>
      </c>
      <c r="L760" s="2">
        <v>40483</v>
      </c>
      <c r="M760" s="2">
        <v>49674</v>
      </c>
      <c r="N760">
        <v>1</v>
      </c>
      <c r="O760">
        <v>150</v>
      </c>
      <c r="P760">
        <v>395.7</v>
      </c>
      <c r="Q760" s="1">
        <v>0.3</v>
      </c>
      <c r="R760" t="s">
        <v>33</v>
      </c>
      <c r="S760" t="s">
        <v>33</v>
      </c>
      <c r="T760" t="s">
        <v>33</v>
      </c>
      <c r="U760" t="s">
        <v>993</v>
      </c>
      <c r="V760" t="s">
        <v>89</v>
      </c>
      <c r="W760">
        <v>1</v>
      </c>
      <c r="X760" s="5" t="e">
        <f>INDEX(name_mapping!B:B,MATCH(C760,name_mapping!A:A,0))</f>
        <v>#N/A</v>
      </c>
      <c r="Y760" s="5" t="str">
        <f t="shared" si="34"/>
        <v>ALTA4A_2_CPCW1</v>
      </c>
      <c r="Z760" s="5" t="str">
        <f t="shared" si="33"/>
        <v>CAISO_Wind</v>
      </c>
      <c r="AA760" s="5">
        <f t="shared" si="35"/>
        <v>395.7</v>
      </c>
      <c r="AB760" s="5">
        <f>INDEX(relevant_resources!B:B,MATCH(Z760,relevant_resources!A:A,0))</f>
        <v>1</v>
      </c>
    </row>
    <row r="761" spans="1:28" x14ac:dyDescent="0.75">
      <c r="A761">
        <v>760</v>
      </c>
      <c r="B761" t="s">
        <v>2112</v>
      </c>
      <c r="C761" t="s">
        <v>2113</v>
      </c>
      <c r="D761" t="s">
        <v>2114</v>
      </c>
      <c r="E761" t="s">
        <v>1128</v>
      </c>
      <c r="F761" t="s">
        <v>27</v>
      </c>
      <c r="G761" t="s">
        <v>77</v>
      </c>
      <c r="H761" t="s">
        <v>89</v>
      </c>
      <c r="I761" t="s">
        <v>993</v>
      </c>
      <c r="K761" t="s">
        <v>32</v>
      </c>
      <c r="L761" s="2">
        <v>40483</v>
      </c>
      <c r="M761" s="2">
        <v>49674</v>
      </c>
      <c r="N761">
        <v>1</v>
      </c>
      <c r="O761">
        <v>150</v>
      </c>
      <c r="P761">
        <v>336.2</v>
      </c>
      <c r="Q761" s="1">
        <v>0.26</v>
      </c>
      <c r="R761" t="s">
        <v>33</v>
      </c>
      <c r="S761" t="s">
        <v>33</v>
      </c>
      <c r="T761" t="s">
        <v>33</v>
      </c>
      <c r="U761" t="s">
        <v>993</v>
      </c>
      <c r="V761" t="s">
        <v>89</v>
      </c>
      <c r="W761">
        <v>1</v>
      </c>
      <c r="X761" s="5" t="e">
        <f>INDEX(name_mapping!B:B,MATCH(C761,name_mapping!A:A,0))</f>
        <v>#N/A</v>
      </c>
      <c r="Y761" s="5" t="str">
        <f t="shared" si="34"/>
        <v>ALTA4B_2_CPCW2</v>
      </c>
      <c r="Z761" s="5" t="str">
        <f t="shared" si="33"/>
        <v>CAISO_Wind</v>
      </c>
      <c r="AA761" s="5">
        <f t="shared" si="35"/>
        <v>336.2</v>
      </c>
      <c r="AB761" s="5">
        <f>INDEX(relevant_resources!B:B,MATCH(Z761,relevant_resources!A:A,0))</f>
        <v>1</v>
      </c>
    </row>
    <row r="762" spans="1:28" x14ac:dyDescent="0.75">
      <c r="A762">
        <v>761</v>
      </c>
      <c r="B762" t="s">
        <v>2115</v>
      </c>
      <c r="C762" t="s">
        <v>2116</v>
      </c>
      <c r="D762" t="s">
        <v>2117</v>
      </c>
      <c r="E762" t="s">
        <v>1128</v>
      </c>
      <c r="F762" t="s">
        <v>27</v>
      </c>
      <c r="G762" t="s">
        <v>77</v>
      </c>
      <c r="H762" t="s">
        <v>89</v>
      </c>
      <c r="I762" t="s">
        <v>993</v>
      </c>
      <c r="K762" t="s">
        <v>32</v>
      </c>
      <c r="L762" s="2">
        <v>40534</v>
      </c>
      <c r="M762" s="2">
        <v>49674</v>
      </c>
      <c r="N762">
        <v>1</v>
      </c>
      <c r="O762">
        <v>150</v>
      </c>
      <c r="P762">
        <v>369.9</v>
      </c>
      <c r="Q762" s="1">
        <v>0.28000000000000003</v>
      </c>
      <c r="R762" t="s">
        <v>33</v>
      </c>
      <c r="S762" t="s">
        <v>33</v>
      </c>
      <c r="T762" t="s">
        <v>33</v>
      </c>
      <c r="U762" t="s">
        <v>993</v>
      </c>
      <c r="V762" t="s">
        <v>89</v>
      </c>
      <c r="W762">
        <v>1</v>
      </c>
      <c r="X762" s="5" t="e">
        <f>INDEX(name_mapping!B:B,MATCH(C762,name_mapping!A:A,0))</f>
        <v>#N/A</v>
      </c>
      <c r="Y762" s="5" t="str">
        <f t="shared" si="34"/>
        <v>ALTA4B_2_CPCW3</v>
      </c>
      <c r="Z762" s="5" t="str">
        <f t="shared" si="33"/>
        <v>CAISO_Wind</v>
      </c>
      <c r="AA762" s="5">
        <f t="shared" si="35"/>
        <v>369.9</v>
      </c>
      <c r="AB762" s="5">
        <f>INDEX(relevant_resources!B:B,MATCH(Z762,relevant_resources!A:A,0))</f>
        <v>1</v>
      </c>
    </row>
    <row r="763" spans="1:28" x14ac:dyDescent="0.75">
      <c r="A763">
        <v>762</v>
      </c>
      <c r="B763" t="s">
        <v>2118</v>
      </c>
      <c r="C763" t="s">
        <v>2119</v>
      </c>
      <c r="D763" t="s">
        <v>2120</v>
      </c>
      <c r="E763" t="s">
        <v>1128</v>
      </c>
      <c r="F763" t="s">
        <v>27</v>
      </c>
      <c r="G763" t="s">
        <v>77</v>
      </c>
      <c r="H763" t="s">
        <v>89</v>
      </c>
      <c r="I763" t="s">
        <v>993</v>
      </c>
      <c r="K763" t="s">
        <v>32</v>
      </c>
      <c r="L763" s="2">
        <v>40597</v>
      </c>
      <c r="M763" s="2">
        <v>49674</v>
      </c>
      <c r="N763">
        <v>1</v>
      </c>
      <c r="O763">
        <v>102</v>
      </c>
      <c r="P763">
        <v>239.9</v>
      </c>
      <c r="Q763" s="1">
        <v>0.27</v>
      </c>
      <c r="R763" t="s">
        <v>33</v>
      </c>
      <c r="S763" t="s">
        <v>33</v>
      </c>
      <c r="T763" t="s">
        <v>33</v>
      </c>
      <c r="U763" t="s">
        <v>993</v>
      </c>
      <c r="V763" t="s">
        <v>89</v>
      </c>
      <c r="W763">
        <v>1</v>
      </c>
      <c r="X763" s="5" t="e">
        <f>INDEX(name_mapping!B:B,MATCH(C763,name_mapping!A:A,0))</f>
        <v>#N/A</v>
      </c>
      <c r="Y763" s="5" t="str">
        <f t="shared" si="34"/>
        <v>ALTA3A_2_CPCE4</v>
      </c>
      <c r="Z763" s="5" t="str">
        <f t="shared" si="33"/>
        <v>CAISO_Wind</v>
      </c>
      <c r="AA763" s="5">
        <f t="shared" si="35"/>
        <v>239.9</v>
      </c>
      <c r="AB763" s="5">
        <f>INDEX(relevant_resources!B:B,MATCH(Z763,relevant_resources!A:A,0))</f>
        <v>1</v>
      </c>
    </row>
    <row r="764" spans="1:28" x14ac:dyDescent="0.75">
      <c r="A764">
        <v>763</v>
      </c>
      <c r="B764" t="s">
        <v>2121</v>
      </c>
      <c r="C764" t="s">
        <v>2122</v>
      </c>
      <c r="D764" t="s">
        <v>2123</v>
      </c>
      <c r="E764" t="s">
        <v>1128</v>
      </c>
      <c r="F764" t="s">
        <v>27</v>
      </c>
      <c r="G764" t="s">
        <v>77</v>
      </c>
      <c r="H764" t="s">
        <v>89</v>
      </c>
      <c r="I764" t="s">
        <v>993</v>
      </c>
      <c r="K764" t="s">
        <v>32</v>
      </c>
      <c r="L764" s="2">
        <v>40613</v>
      </c>
      <c r="M764" s="2">
        <v>49674</v>
      </c>
      <c r="N764">
        <v>1</v>
      </c>
      <c r="O764">
        <v>168</v>
      </c>
      <c r="P764">
        <v>394.4</v>
      </c>
      <c r="Q764" s="1">
        <v>0.27</v>
      </c>
      <c r="R764" t="s">
        <v>33</v>
      </c>
      <c r="S764" t="s">
        <v>33</v>
      </c>
      <c r="T764" t="s">
        <v>33</v>
      </c>
      <c r="U764" t="s">
        <v>993</v>
      </c>
      <c r="V764" t="s">
        <v>89</v>
      </c>
      <c r="W764">
        <v>1</v>
      </c>
      <c r="X764" s="5" t="e">
        <f>INDEX(name_mapping!B:B,MATCH(C764,name_mapping!A:A,0))</f>
        <v>#N/A</v>
      </c>
      <c r="Y764" s="5" t="str">
        <f t="shared" si="34"/>
        <v>ALTA3A_2_CPCE5</v>
      </c>
      <c r="Z764" s="5" t="str">
        <f t="shared" si="33"/>
        <v>CAISO_Wind</v>
      </c>
      <c r="AA764" s="5">
        <f t="shared" si="35"/>
        <v>394.4</v>
      </c>
      <c r="AB764" s="5">
        <f>INDEX(relevant_resources!B:B,MATCH(Z764,relevant_resources!A:A,0))</f>
        <v>1</v>
      </c>
    </row>
    <row r="765" spans="1:28" x14ac:dyDescent="0.75">
      <c r="A765">
        <v>764</v>
      </c>
      <c r="B765" t="s">
        <v>2124</v>
      </c>
      <c r="C765" t="s">
        <v>2125</v>
      </c>
      <c r="D765" t="s">
        <v>2126</v>
      </c>
      <c r="E765" t="s">
        <v>1128</v>
      </c>
      <c r="F765" t="s">
        <v>27</v>
      </c>
      <c r="G765" t="s">
        <v>77</v>
      </c>
      <c r="H765" t="s">
        <v>89</v>
      </c>
      <c r="I765" t="s">
        <v>993</v>
      </c>
      <c r="K765" t="s">
        <v>32</v>
      </c>
      <c r="L765" s="2">
        <v>40862</v>
      </c>
      <c r="M765" s="2">
        <v>49674</v>
      </c>
      <c r="N765">
        <v>1</v>
      </c>
      <c r="O765">
        <v>150</v>
      </c>
      <c r="P765">
        <v>352.2</v>
      </c>
      <c r="Q765" s="1">
        <v>0.27</v>
      </c>
      <c r="R765" t="s">
        <v>33</v>
      </c>
      <c r="S765" t="s">
        <v>33</v>
      </c>
      <c r="T765" t="s">
        <v>33</v>
      </c>
      <c r="U765" t="s">
        <v>993</v>
      </c>
      <c r="V765" t="s">
        <v>89</v>
      </c>
      <c r="W765">
        <v>1</v>
      </c>
      <c r="X765" s="5" t="e">
        <f>INDEX(name_mapping!B:B,MATCH(C765,name_mapping!A:A,0))</f>
        <v>#N/A</v>
      </c>
      <c r="Y765" s="5" t="str">
        <f t="shared" si="34"/>
        <v>ALTA4B_2_CPCW6</v>
      </c>
      <c r="Z765" s="5" t="str">
        <f t="shared" si="33"/>
        <v>CAISO_Wind</v>
      </c>
      <c r="AA765" s="5">
        <f t="shared" si="35"/>
        <v>352.2</v>
      </c>
      <c r="AB765" s="5">
        <f>INDEX(relevant_resources!B:B,MATCH(Z765,relevant_resources!A:A,0))</f>
        <v>1</v>
      </c>
    </row>
    <row r="766" spans="1:28" x14ac:dyDescent="0.75">
      <c r="A766">
        <v>765</v>
      </c>
      <c r="B766" t="s">
        <v>2127</v>
      </c>
      <c r="C766" t="s">
        <v>2128</v>
      </c>
      <c r="D766" t="s">
        <v>2129</v>
      </c>
      <c r="E766" t="s">
        <v>1128</v>
      </c>
      <c r="F766" t="s">
        <v>27</v>
      </c>
      <c r="G766" t="s">
        <v>77</v>
      </c>
      <c r="H766" t="s">
        <v>89</v>
      </c>
      <c r="I766" t="s">
        <v>993</v>
      </c>
      <c r="K766" t="s">
        <v>32</v>
      </c>
      <c r="L766" s="2">
        <v>41275</v>
      </c>
      <c r="M766" s="2">
        <v>49674</v>
      </c>
      <c r="N766">
        <v>1</v>
      </c>
      <c r="O766">
        <v>168</v>
      </c>
      <c r="P766">
        <v>394.4</v>
      </c>
      <c r="Q766" s="1">
        <v>0.27</v>
      </c>
      <c r="R766" t="s">
        <v>33</v>
      </c>
      <c r="S766" t="s">
        <v>33</v>
      </c>
      <c r="T766" t="s">
        <v>33</v>
      </c>
      <c r="U766" t="s">
        <v>993</v>
      </c>
      <c r="V766" t="s">
        <v>89</v>
      </c>
      <c r="W766">
        <v>1</v>
      </c>
      <c r="X766" s="5" t="e">
        <f>INDEX(name_mapping!B:B,MATCH(C766,name_mapping!A:A,0))</f>
        <v>#N/A</v>
      </c>
      <c r="Y766" s="5" t="str">
        <f t="shared" si="34"/>
        <v>ALT6DN_2_WIND7</v>
      </c>
      <c r="Z766" s="5" t="str">
        <f t="shared" si="33"/>
        <v>CAISO_Wind</v>
      </c>
      <c r="AA766" s="5">
        <f t="shared" si="35"/>
        <v>394.4</v>
      </c>
      <c r="AB766" s="5">
        <f>INDEX(relevant_resources!B:B,MATCH(Z766,relevant_resources!A:A,0))</f>
        <v>1</v>
      </c>
    </row>
    <row r="767" spans="1:28" x14ac:dyDescent="0.75">
      <c r="A767">
        <v>766</v>
      </c>
      <c r="B767" t="s">
        <v>2130</v>
      </c>
      <c r="C767" t="s">
        <v>2131</v>
      </c>
      <c r="D767" t="s">
        <v>2132</v>
      </c>
      <c r="E767" t="s">
        <v>1128</v>
      </c>
      <c r="F767" t="s">
        <v>27</v>
      </c>
      <c r="G767" t="s">
        <v>77</v>
      </c>
      <c r="H767" t="s">
        <v>89</v>
      </c>
      <c r="I767" t="s">
        <v>993</v>
      </c>
      <c r="K767" t="s">
        <v>32</v>
      </c>
      <c r="L767" s="2">
        <v>40863</v>
      </c>
      <c r="M767" s="2">
        <v>49674</v>
      </c>
      <c r="N767">
        <v>1</v>
      </c>
      <c r="O767">
        <v>150</v>
      </c>
      <c r="P767">
        <v>352.2</v>
      </c>
      <c r="Q767" s="1">
        <v>0.27</v>
      </c>
      <c r="R767" t="s">
        <v>33</v>
      </c>
      <c r="S767" t="s">
        <v>33</v>
      </c>
      <c r="T767" t="s">
        <v>33</v>
      </c>
      <c r="U767" t="s">
        <v>993</v>
      </c>
      <c r="V767" t="s">
        <v>89</v>
      </c>
      <c r="W767">
        <v>1</v>
      </c>
      <c r="X767" s="5" t="e">
        <f>INDEX(name_mapping!B:B,MATCH(C767,name_mapping!A:A,0))</f>
        <v>#N/A</v>
      </c>
      <c r="Y767" s="5" t="str">
        <f t="shared" si="34"/>
        <v>ALTA3A_2_CPCE8</v>
      </c>
      <c r="Z767" s="5" t="str">
        <f t="shared" si="33"/>
        <v>CAISO_Wind</v>
      </c>
      <c r="AA767" s="5">
        <f t="shared" si="35"/>
        <v>352.2</v>
      </c>
      <c r="AB767" s="5">
        <f>INDEX(relevant_resources!B:B,MATCH(Z767,relevant_resources!A:A,0))</f>
        <v>1</v>
      </c>
    </row>
    <row r="768" spans="1:28" x14ac:dyDescent="0.75">
      <c r="A768">
        <v>767</v>
      </c>
      <c r="B768" t="s">
        <v>2133</v>
      </c>
      <c r="C768" t="s">
        <v>2134</v>
      </c>
      <c r="D768" t="s">
        <v>2135</v>
      </c>
      <c r="E768" t="s">
        <v>1128</v>
      </c>
      <c r="F768" t="s">
        <v>27</v>
      </c>
      <c r="G768" t="s">
        <v>77</v>
      </c>
      <c r="H768" t="s">
        <v>89</v>
      </c>
      <c r="I768" t="s">
        <v>993</v>
      </c>
      <c r="K768" t="s">
        <v>32</v>
      </c>
      <c r="L768" s="2">
        <v>41275</v>
      </c>
      <c r="M768" s="2">
        <v>49674</v>
      </c>
      <c r="N768">
        <v>1</v>
      </c>
      <c r="O768">
        <v>132</v>
      </c>
      <c r="P768">
        <v>309.89999999999998</v>
      </c>
      <c r="Q768" s="1">
        <v>0.27</v>
      </c>
      <c r="R768" t="s">
        <v>33</v>
      </c>
      <c r="S768" t="s">
        <v>33</v>
      </c>
      <c r="T768" t="s">
        <v>33</v>
      </c>
      <c r="U768" t="s">
        <v>993</v>
      </c>
      <c r="V768" t="s">
        <v>89</v>
      </c>
      <c r="W768">
        <v>1</v>
      </c>
      <c r="X768" s="5" t="e">
        <f>INDEX(name_mapping!B:B,MATCH(C768,name_mapping!A:A,0))</f>
        <v>#N/A</v>
      </c>
      <c r="Y768" s="5" t="str">
        <f t="shared" si="34"/>
        <v>ALT6DS_2_WIND9</v>
      </c>
      <c r="Z768" s="5" t="str">
        <f t="shared" si="33"/>
        <v>CAISO_Wind</v>
      </c>
      <c r="AA768" s="5">
        <f t="shared" si="35"/>
        <v>309.89999999999998</v>
      </c>
      <c r="AB768" s="5">
        <f>INDEX(relevant_resources!B:B,MATCH(Z768,relevant_resources!A:A,0))</f>
        <v>1</v>
      </c>
    </row>
    <row r="769" spans="1:28" x14ac:dyDescent="0.75">
      <c r="A769">
        <v>768</v>
      </c>
      <c r="B769" t="s">
        <v>2136</v>
      </c>
      <c r="C769" t="s">
        <v>2137</v>
      </c>
      <c r="D769" t="s">
        <v>2138</v>
      </c>
      <c r="E769" t="s">
        <v>1128</v>
      </c>
      <c r="F769" t="s">
        <v>27</v>
      </c>
      <c r="G769" t="s">
        <v>77</v>
      </c>
      <c r="H769" t="s">
        <v>89</v>
      </c>
      <c r="I769" t="s">
        <v>993</v>
      </c>
      <c r="K769" t="s">
        <v>32</v>
      </c>
      <c r="L769" s="2">
        <v>42370</v>
      </c>
      <c r="M769" s="2">
        <v>50770</v>
      </c>
      <c r="N769">
        <v>1</v>
      </c>
      <c r="O769">
        <v>138</v>
      </c>
      <c r="P769">
        <v>324</v>
      </c>
      <c r="Q769" s="1">
        <v>0.27</v>
      </c>
      <c r="R769" t="s">
        <v>33</v>
      </c>
      <c r="S769" t="s">
        <v>33</v>
      </c>
      <c r="T769" t="s">
        <v>33</v>
      </c>
      <c r="U769" t="s">
        <v>993</v>
      </c>
      <c r="V769" t="s">
        <v>89</v>
      </c>
      <c r="W769">
        <v>1</v>
      </c>
      <c r="X769" s="5" t="e">
        <f>INDEX(name_mapping!B:B,MATCH(C769,name_mapping!A:A,0))</f>
        <v>#N/A</v>
      </c>
      <c r="Y769" s="5" t="str">
        <f t="shared" si="34"/>
        <v>ALTA6E_2_WIND10</v>
      </c>
      <c r="Z769" s="5" t="str">
        <f t="shared" si="33"/>
        <v>CAISO_Wind</v>
      </c>
      <c r="AA769" s="5">
        <f t="shared" si="35"/>
        <v>324</v>
      </c>
      <c r="AB769" s="5">
        <f>INDEX(relevant_resources!B:B,MATCH(Z769,relevant_resources!A:A,0))</f>
        <v>1</v>
      </c>
    </row>
    <row r="770" spans="1:28" x14ac:dyDescent="0.75">
      <c r="A770">
        <v>769</v>
      </c>
      <c r="B770" t="s">
        <v>2139</v>
      </c>
      <c r="C770" t="s">
        <v>2140</v>
      </c>
      <c r="D770" t="s">
        <v>2141</v>
      </c>
      <c r="E770" t="s">
        <v>1128</v>
      </c>
      <c r="F770" t="s">
        <v>27</v>
      </c>
      <c r="G770" t="s">
        <v>77</v>
      </c>
      <c r="H770" t="s">
        <v>89</v>
      </c>
      <c r="I770" t="s">
        <v>993</v>
      </c>
      <c r="K770" t="s">
        <v>32</v>
      </c>
      <c r="L770" s="2">
        <v>42370</v>
      </c>
      <c r="M770" s="2">
        <v>50770</v>
      </c>
      <c r="N770">
        <v>1</v>
      </c>
      <c r="O770">
        <v>90</v>
      </c>
      <c r="P770">
        <v>211.3</v>
      </c>
      <c r="Q770" s="1">
        <v>0.27</v>
      </c>
      <c r="R770" t="s">
        <v>33</v>
      </c>
      <c r="S770" t="s">
        <v>33</v>
      </c>
      <c r="T770" t="s">
        <v>33</v>
      </c>
      <c r="U770" t="s">
        <v>993</v>
      </c>
      <c r="V770" t="s">
        <v>89</v>
      </c>
      <c r="W770">
        <v>1</v>
      </c>
      <c r="X770" s="5" t="e">
        <f>INDEX(name_mapping!B:B,MATCH(C770,name_mapping!A:A,0))</f>
        <v>#N/A</v>
      </c>
      <c r="Y770" s="5" t="str">
        <f t="shared" si="34"/>
        <v>ALTA6B_2_WIND11</v>
      </c>
      <c r="Z770" s="5" t="str">
        <f t="shared" ref="Z770:Z833" si="36">T770&amp;"_"&amp;U770</f>
        <v>CAISO_Wind</v>
      </c>
      <c r="AA770" s="5">
        <f t="shared" si="35"/>
        <v>211.3</v>
      </c>
      <c r="AB770" s="5">
        <f>INDEX(relevant_resources!B:B,MATCH(Z770,relevant_resources!A:A,0))</f>
        <v>1</v>
      </c>
    </row>
    <row r="771" spans="1:28" x14ac:dyDescent="0.75">
      <c r="A771">
        <v>770</v>
      </c>
      <c r="B771" t="s">
        <v>2142</v>
      </c>
      <c r="C771" t="s">
        <v>2143</v>
      </c>
      <c r="E771" t="s">
        <v>1128</v>
      </c>
      <c r="F771" t="s">
        <v>1087</v>
      </c>
      <c r="G771" t="s">
        <v>2144</v>
      </c>
      <c r="H771" t="s">
        <v>1078</v>
      </c>
      <c r="I771" t="s">
        <v>993</v>
      </c>
      <c r="K771" t="s">
        <v>32</v>
      </c>
      <c r="L771" s="2">
        <v>40809</v>
      </c>
      <c r="M771" s="2">
        <v>48479</v>
      </c>
      <c r="N771">
        <v>1</v>
      </c>
      <c r="O771">
        <v>265</v>
      </c>
      <c r="P771">
        <v>567.1</v>
      </c>
      <c r="Q771" s="1">
        <v>0.24</v>
      </c>
      <c r="R771" t="s">
        <v>1079</v>
      </c>
      <c r="S771" t="s">
        <v>33</v>
      </c>
      <c r="T771" t="s">
        <v>1080</v>
      </c>
      <c r="U771" t="s">
        <v>993</v>
      </c>
      <c r="V771" t="s">
        <v>1081</v>
      </c>
      <c r="W771">
        <v>1</v>
      </c>
      <c r="X771" s="5" t="e">
        <f>INDEX(name_mapping!B:B,MATCH(C771,name_mapping!A:A,0))</f>
        <v>#N/A</v>
      </c>
      <c r="Y771" s="5" t="str">
        <f t="shared" ref="Y771:Y834" si="37">IF(NOT(ISBLANK(D771)),D771,
IF(NOT(ISNA(X771)),X771,C771))</f>
        <v>N. Hurlburt Wind, LLC</v>
      </c>
      <c r="Z771" s="5" t="str">
        <f t="shared" si="36"/>
        <v>NW_Wind</v>
      </c>
      <c r="AA771" s="5">
        <f t="shared" ref="AA771:AA834" si="38">IF(P771="                      -  ",0,P771)</f>
        <v>567.1</v>
      </c>
      <c r="AB771" s="5">
        <f>INDEX(relevant_resources!B:B,MATCH(Z771,relevant_resources!A:A,0))</f>
        <v>0</v>
      </c>
    </row>
    <row r="772" spans="1:28" x14ac:dyDescent="0.75">
      <c r="A772">
        <v>771</v>
      </c>
      <c r="B772" t="s">
        <v>2145</v>
      </c>
      <c r="C772" t="s">
        <v>2146</v>
      </c>
      <c r="E772" t="s">
        <v>1128</v>
      </c>
      <c r="F772" t="s">
        <v>1087</v>
      </c>
      <c r="G772" t="s">
        <v>2144</v>
      </c>
      <c r="H772" t="s">
        <v>1078</v>
      </c>
      <c r="I772" t="s">
        <v>993</v>
      </c>
      <c r="K772" t="s">
        <v>32</v>
      </c>
      <c r="L772" s="2">
        <v>40953</v>
      </c>
      <c r="M772" s="2">
        <v>48623</v>
      </c>
      <c r="N772">
        <v>1</v>
      </c>
      <c r="O772">
        <v>290</v>
      </c>
      <c r="P772">
        <v>599.1</v>
      </c>
      <c r="Q772" s="1">
        <v>0.24</v>
      </c>
      <c r="R772" t="s">
        <v>1079</v>
      </c>
      <c r="S772" t="s">
        <v>33</v>
      </c>
      <c r="T772" t="s">
        <v>1080</v>
      </c>
      <c r="U772" t="s">
        <v>993</v>
      </c>
      <c r="V772" t="s">
        <v>1081</v>
      </c>
      <c r="W772">
        <v>1</v>
      </c>
      <c r="X772" s="5" t="e">
        <f>INDEX(name_mapping!B:B,MATCH(C772,name_mapping!A:A,0))</f>
        <v>#N/A</v>
      </c>
      <c r="Y772" s="5" t="str">
        <f t="shared" si="37"/>
        <v>S. Hurlburt Wind, LLC</v>
      </c>
      <c r="Z772" s="5" t="str">
        <f t="shared" si="36"/>
        <v>NW_Wind</v>
      </c>
      <c r="AA772" s="5">
        <f t="shared" si="38"/>
        <v>599.1</v>
      </c>
      <c r="AB772" s="5">
        <f>INDEX(relevant_resources!B:B,MATCH(Z772,relevant_resources!A:A,0))</f>
        <v>0</v>
      </c>
    </row>
    <row r="773" spans="1:28" x14ac:dyDescent="0.75">
      <c r="A773">
        <v>772</v>
      </c>
      <c r="B773" t="s">
        <v>2147</v>
      </c>
      <c r="C773" t="s">
        <v>2148</v>
      </c>
      <c r="E773" t="s">
        <v>1128</v>
      </c>
      <c r="F773" t="s">
        <v>1087</v>
      </c>
      <c r="G773" t="s">
        <v>2144</v>
      </c>
      <c r="H773" t="s">
        <v>1078</v>
      </c>
      <c r="I773" t="s">
        <v>993</v>
      </c>
      <c r="K773" t="s">
        <v>32</v>
      </c>
      <c r="L773" s="2">
        <v>40996</v>
      </c>
      <c r="M773" s="2">
        <v>48665</v>
      </c>
      <c r="N773">
        <v>1</v>
      </c>
      <c r="O773">
        <v>290</v>
      </c>
      <c r="P773">
        <v>641.4</v>
      </c>
      <c r="Q773" s="1">
        <v>0.25</v>
      </c>
      <c r="R773" t="s">
        <v>1079</v>
      </c>
      <c r="S773" t="s">
        <v>33</v>
      </c>
      <c r="T773" t="s">
        <v>1080</v>
      </c>
      <c r="U773" t="s">
        <v>993</v>
      </c>
      <c r="V773" t="s">
        <v>1081</v>
      </c>
      <c r="W773">
        <v>1</v>
      </c>
      <c r="X773" s="5" t="e">
        <f>INDEX(name_mapping!B:B,MATCH(C773,name_mapping!A:A,0))</f>
        <v>#N/A</v>
      </c>
      <c r="Y773" s="5" t="str">
        <f t="shared" si="37"/>
        <v>Horseshoe Bend Wind, LLC</v>
      </c>
      <c r="Z773" s="5" t="str">
        <f t="shared" si="36"/>
        <v>NW_Wind</v>
      </c>
      <c r="AA773" s="5">
        <f t="shared" si="38"/>
        <v>641.4</v>
      </c>
      <c r="AB773" s="5">
        <f>INDEX(relevant_resources!B:B,MATCH(Z773,relevant_resources!A:A,0))</f>
        <v>0</v>
      </c>
    </row>
    <row r="774" spans="1:28" x14ac:dyDescent="0.75">
      <c r="A774">
        <v>773</v>
      </c>
      <c r="B774" t="s">
        <v>2149</v>
      </c>
      <c r="C774" t="s">
        <v>2150</v>
      </c>
      <c r="D774" t="s">
        <v>2151</v>
      </c>
      <c r="E774" t="s">
        <v>1128</v>
      </c>
      <c r="F774" t="s">
        <v>27</v>
      </c>
      <c r="G774" t="s">
        <v>845</v>
      </c>
      <c r="H774" t="s">
        <v>1167</v>
      </c>
      <c r="I774" t="s">
        <v>993</v>
      </c>
      <c r="K774" t="s">
        <v>32</v>
      </c>
      <c r="L774" s="2">
        <v>40817</v>
      </c>
      <c r="M774" s="2">
        <v>44469</v>
      </c>
      <c r="N774">
        <v>1</v>
      </c>
      <c r="O774">
        <v>66.599999999999994</v>
      </c>
      <c r="P774">
        <v>219.9</v>
      </c>
      <c r="Q774" s="1">
        <v>0.38</v>
      </c>
      <c r="R774" t="s">
        <v>33</v>
      </c>
      <c r="S774" t="s">
        <v>33</v>
      </c>
      <c r="T774" t="s">
        <v>33</v>
      </c>
      <c r="U774" t="s">
        <v>993</v>
      </c>
      <c r="V774" t="s">
        <v>847</v>
      </c>
      <c r="W774">
        <v>1</v>
      </c>
      <c r="X774" s="5" t="e">
        <f>INDEX(name_mapping!B:B,MATCH(C774,name_mapping!A:A,0))</f>
        <v>#N/A</v>
      </c>
      <c r="Y774" s="5" t="str">
        <f t="shared" si="37"/>
        <v>MTWIND_1_UNIT 1</v>
      </c>
      <c r="Z774" s="5" t="str">
        <f t="shared" si="36"/>
        <v>CAISO_Wind</v>
      </c>
      <c r="AA774" s="5">
        <f t="shared" si="38"/>
        <v>219.9</v>
      </c>
      <c r="AB774" s="5">
        <f>INDEX(relevant_resources!B:B,MATCH(Z774,relevant_resources!A:A,0))</f>
        <v>1</v>
      </c>
    </row>
    <row r="775" spans="1:28" x14ac:dyDescent="0.75">
      <c r="A775">
        <v>774</v>
      </c>
      <c r="B775" t="s">
        <v>2152</v>
      </c>
      <c r="C775" t="s">
        <v>2153</v>
      </c>
      <c r="E775" t="s">
        <v>1128</v>
      </c>
      <c r="F775" t="s">
        <v>0</v>
      </c>
      <c r="G775" t="s">
        <v>2154</v>
      </c>
      <c r="H775" t="s">
        <v>2155</v>
      </c>
      <c r="I775" t="s">
        <v>993</v>
      </c>
      <c r="K775" t="s">
        <v>32</v>
      </c>
      <c r="L775" s="2">
        <v>40450</v>
      </c>
      <c r="M775" s="2">
        <v>47938</v>
      </c>
      <c r="N775">
        <v>1</v>
      </c>
      <c r="O775">
        <v>124.5</v>
      </c>
      <c r="P775">
        <v>338</v>
      </c>
      <c r="Q775" s="1">
        <v>0.31</v>
      </c>
      <c r="R775" t="s">
        <v>2156</v>
      </c>
      <c r="S775" t="s">
        <v>33</v>
      </c>
      <c r="T775" t="s">
        <v>1080</v>
      </c>
      <c r="U775" t="s">
        <v>993</v>
      </c>
      <c r="V775" t="s">
        <v>2157</v>
      </c>
      <c r="W775">
        <v>1</v>
      </c>
      <c r="X775" s="5" t="e">
        <f>INDEX(name_mapping!B:B,MATCH(C775,name_mapping!A:A,0))</f>
        <v>#N/A</v>
      </c>
      <c r="Y775" s="5" t="str">
        <f t="shared" si="37"/>
        <v>Goshen Phase II, LLC</v>
      </c>
      <c r="Z775" s="5" t="str">
        <f t="shared" si="36"/>
        <v>NW_Wind</v>
      </c>
      <c r="AA775" s="5">
        <f t="shared" si="38"/>
        <v>338</v>
      </c>
      <c r="AB775" s="5">
        <f>INDEX(relevant_resources!B:B,MATCH(Z775,relevant_resources!A:A,0))</f>
        <v>0</v>
      </c>
    </row>
    <row r="776" spans="1:28" x14ac:dyDescent="0.75">
      <c r="A776">
        <v>775</v>
      </c>
      <c r="B776" t="s">
        <v>2158</v>
      </c>
      <c r="C776" t="s">
        <v>2159</v>
      </c>
      <c r="E776" t="s">
        <v>1128</v>
      </c>
      <c r="F776" t="s">
        <v>27</v>
      </c>
      <c r="G776" t="s">
        <v>77</v>
      </c>
      <c r="H776" t="s">
        <v>89</v>
      </c>
      <c r="I776" t="s">
        <v>993</v>
      </c>
      <c r="K776" t="s">
        <v>620</v>
      </c>
      <c r="L776" s="2">
        <v>42369</v>
      </c>
      <c r="M776" s="2">
        <v>46021</v>
      </c>
      <c r="N776">
        <v>1</v>
      </c>
      <c r="O776">
        <v>3</v>
      </c>
      <c r="P776">
        <v>10.5</v>
      </c>
      <c r="Q776" s="1">
        <v>0.4</v>
      </c>
      <c r="R776" t="s">
        <v>33</v>
      </c>
      <c r="S776" t="s">
        <v>33</v>
      </c>
      <c r="T776" t="s">
        <v>33</v>
      </c>
      <c r="U776" t="s">
        <v>993</v>
      </c>
      <c r="V776" t="s">
        <v>89</v>
      </c>
      <c r="W776">
        <v>0.84</v>
      </c>
      <c r="X776" s="5" t="e">
        <f>INDEX(name_mapping!B:B,MATCH(C776,name_mapping!A:A,0))</f>
        <v>#N/A</v>
      </c>
      <c r="Y776" s="5" t="str">
        <f t="shared" si="37"/>
        <v>Coram Energy LLC</v>
      </c>
      <c r="Z776" s="5" t="str">
        <f t="shared" si="36"/>
        <v>CAISO_Wind</v>
      </c>
      <c r="AA776" s="5">
        <f t="shared" si="38"/>
        <v>10.5</v>
      </c>
      <c r="AB776" s="5">
        <f>INDEX(relevant_resources!B:B,MATCH(Z776,relevant_resources!A:A,0))</f>
        <v>1</v>
      </c>
    </row>
    <row r="777" spans="1:28" x14ac:dyDescent="0.75">
      <c r="A777">
        <v>776</v>
      </c>
      <c r="B777" t="s">
        <v>2160</v>
      </c>
      <c r="C777" t="s">
        <v>2161</v>
      </c>
      <c r="D777" t="s">
        <v>2037</v>
      </c>
      <c r="E777" t="s">
        <v>1128</v>
      </c>
      <c r="F777" t="s">
        <v>27</v>
      </c>
      <c r="G777" t="s">
        <v>845</v>
      </c>
      <c r="H777" t="s">
        <v>1167</v>
      </c>
      <c r="I777" t="s">
        <v>993</v>
      </c>
      <c r="K777" t="s">
        <v>32</v>
      </c>
      <c r="L777" s="2">
        <v>42348</v>
      </c>
      <c r="M777" s="2">
        <v>47826</v>
      </c>
      <c r="N777">
        <v>1</v>
      </c>
      <c r="O777">
        <v>9.8000000000000007</v>
      </c>
      <c r="P777">
        <v>28.3</v>
      </c>
      <c r="Q777" s="1">
        <v>0.33</v>
      </c>
      <c r="R777" t="s">
        <v>33</v>
      </c>
      <c r="S777" t="s">
        <v>33</v>
      </c>
      <c r="T777" t="s">
        <v>33</v>
      </c>
      <c r="U777" t="s">
        <v>993</v>
      </c>
      <c r="V777" t="s">
        <v>847</v>
      </c>
      <c r="W777">
        <v>1</v>
      </c>
      <c r="X777" s="5" t="e">
        <f>INDEX(name_mapping!B:B,MATCH(C777,name_mapping!A:A,0))</f>
        <v>#N/A</v>
      </c>
      <c r="Y777" s="5" t="str">
        <f t="shared" si="37"/>
        <v>GARNET_2_WIND4</v>
      </c>
      <c r="Z777" s="5" t="str">
        <f t="shared" si="36"/>
        <v>CAISO_Wind</v>
      </c>
      <c r="AA777" s="5">
        <f t="shared" si="38"/>
        <v>28.3</v>
      </c>
      <c r="AB777" s="5">
        <f>INDEX(relevant_resources!B:B,MATCH(Z777,relevant_resources!A:A,0))</f>
        <v>1</v>
      </c>
    </row>
    <row r="778" spans="1:28" x14ac:dyDescent="0.75">
      <c r="A778">
        <v>777</v>
      </c>
      <c r="B778" t="s">
        <v>2162</v>
      </c>
      <c r="C778" t="s">
        <v>2163</v>
      </c>
      <c r="D778" t="s">
        <v>2164</v>
      </c>
      <c r="E778" t="s">
        <v>1128</v>
      </c>
      <c r="F778" t="s">
        <v>27</v>
      </c>
      <c r="G778" t="s">
        <v>77</v>
      </c>
      <c r="H778" t="s">
        <v>89</v>
      </c>
      <c r="I778" t="s">
        <v>993</v>
      </c>
      <c r="K778" t="s">
        <v>32</v>
      </c>
      <c r="L778" s="2">
        <v>43466</v>
      </c>
      <c r="M778" s="2">
        <v>50770</v>
      </c>
      <c r="N778">
        <v>1</v>
      </c>
      <c r="O778">
        <v>100</v>
      </c>
      <c r="P778">
        <v>234.8</v>
      </c>
      <c r="Q778" s="1">
        <v>0.27</v>
      </c>
      <c r="R778" t="s">
        <v>33</v>
      </c>
      <c r="S778" t="s">
        <v>33</v>
      </c>
      <c r="T778" t="s">
        <v>33</v>
      </c>
      <c r="U778" t="s">
        <v>993</v>
      </c>
      <c r="V778" t="s">
        <v>89</v>
      </c>
      <c r="W778">
        <v>1</v>
      </c>
      <c r="X778" s="5" t="e">
        <f>INDEX(name_mapping!B:B,MATCH(C778,name_mapping!A:A,0))</f>
        <v>#N/A</v>
      </c>
      <c r="Y778" s="5" t="str">
        <f t="shared" si="37"/>
        <v>RTREE_2_WIND3</v>
      </c>
      <c r="Z778" s="5" t="str">
        <f t="shared" si="36"/>
        <v>CAISO_Wind</v>
      </c>
      <c r="AA778" s="5">
        <f t="shared" si="38"/>
        <v>234.8</v>
      </c>
      <c r="AB778" s="5">
        <f>INDEX(relevant_resources!B:B,MATCH(Z778,relevant_resources!A:A,0))</f>
        <v>1</v>
      </c>
    </row>
    <row r="779" spans="1:28" x14ac:dyDescent="0.75">
      <c r="A779">
        <v>778</v>
      </c>
      <c r="B779" t="s">
        <v>2165</v>
      </c>
      <c r="C779" t="s">
        <v>2166</v>
      </c>
      <c r="D779" t="s">
        <v>2167</v>
      </c>
      <c r="E779" t="s">
        <v>1128</v>
      </c>
      <c r="F779" t="s">
        <v>27</v>
      </c>
      <c r="G779" t="s">
        <v>77</v>
      </c>
      <c r="H779" t="s">
        <v>89</v>
      </c>
      <c r="I779" t="s">
        <v>993</v>
      </c>
      <c r="K779" t="s">
        <v>32</v>
      </c>
      <c r="L779" s="2">
        <v>43466</v>
      </c>
      <c r="M779" s="2">
        <v>50770</v>
      </c>
      <c r="N779">
        <v>1</v>
      </c>
      <c r="O779">
        <v>80</v>
      </c>
      <c r="P779">
        <v>245.3</v>
      </c>
      <c r="Q779" s="1">
        <v>0.35</v>
      </c>
      <c r="R779" t="s">
        <v>33</v>
      </c>
      <c r="S779" t="s">
        <v>33</v>
      </c>
      <c r="T779" t="s">
        <v>33</v>
      </c>
      <c r="U779" t="s">
        <v>993</v>
      </c>
      <c r="V779" t="s">
        <v>89</v>
      </c>
      <c r="W779">
        <v>1</v>
      </c>
      <c r="X779" s="5" t="e">
        <f>INDEX(name_mapping!B:B,MATCH(C779,name_mapping!A:A,0))</f>
        <v>#N/A</v>
      </c>
      <c r="Y779" s="5" t="str">
        <f t="shared" si="37"/>
        <v>RTREE_2_WIND1</v>
      </c>
      <c r="Z779" s="5" t="str">
        <f t="shared" si="36"/>
        <v>CAISO_Wind</v>
      </c>
      <c r="AA779" s="5">
        <f t="shared" si="38"/>
        <v>245.3</v>
      </c>
      <c r="AB779" s="5">
        <f>INDEX(relevant_resources!B:B,MATCH(Z779,relevant_resources!A:A,0))</f>
        <v>1</v>
      </c>
    </row>
    <row r="780" spans="1:28" x14ac:dyDescent="0.75">
      <c r="A780">
        <v>779</v>
      </c>
      <c r="B780" t="s">
        <v>2168</v>
      </c>
      <c r="C780" t="s">
        <v>2169</v>
      </c>
      <c r="E780" t="s">
        <v>1128</v>
      </c>
      <c r="F780" t="s">
        <v>27</v>
      </c>
      <c r="G780" t="s">
        <v>77</v>
      </c>
      <c r="H780" t="s">
        <v>89</v>
      </c>
      <c r="I780" t="s">
        <v>993</v>
      </c>
      <c r="K780" t="s">
        <v>32</v>
      </c>
      <c r="L780" s="2">
        <v>41084</v>
      </c>
      <c r="M780" s="2">
        <v>43639</v>
      </c>
      <c r="N780">
        <v>1</v>
      </c>
      <c r="O780">
        <v>4</v>
      </c>
      <c r="P780">
        <v>9.6999999999999993</v>
      </c>
      <c r="Q780" s="1">
        <v>0.28000000000000003</v>
      </c>
      <c r="R780" t="s">
        <v>33</v>
      </c>
      <c r="S780" t="s">
        <v>33</v>
      </c>
      <c r="T780" t="s">
        <v>33</v>
      </c>
      <c r="U780" t="s">
        <v>993</v>
      </c>
      <c r="V780" t="s">
        <v>89</v>
      </c>
      <c r="W780">
        <v>1</v>
      </c>
      <c r="X780" s="5" t="e">
        <f>INDEX(name_mapping!B:B,MATCH(C780,name_mapping!A:A,0))</f>
        <v>#N/A</v>
      </c>
      <c r="Y780" s="5" t="str">
        <f t="shared" si="37"/>
        <v>Mogul Energy Partnership I</v>
      </c>
      <c r="Z780" s="5" t="str">
        <f t="shared" si="36"/>
        <v>CAISO_Wind</v>
      </c>
      <c r="AA780" s="5">
        <f t="shared" si="38"/>
        <v>9.6999999999999993</v>
      </c>
      <c r="AB780" s="5">
        <f>INDEX(relevant_resources!B:B,MATCH(Z780,relevant_resources!A:A,0))</f>
        <v>1</v>
      </c>
    </row>
    <row r="781" spans="1:28" x14ac:dyDescent="0.75">
      <c r="A781">
        <v>780</v>
      </c>
      <c r="B781" t="s">
        <v>2170</v>
      </c>
      <c r="C781" t="s">
        <v>2171</v>
      </c>
      <c r="D781" t="s">
        <v>2172</v>
      </c>
      <c r="E781" t="s">
        <v>1128</v>
      </c>
      <c r="F781" t="s">
        <v>27</v>
      </c>
      <c r="G781" t="s">
        <v>77</v>
      </c>
      <c r="H781" t="s">
        <v>89</v>
      </c>
      <c r="I781" t="s">
        <v>993</v>
      </c>
      <c r="K781" t="s">
        <v>32</v>
      </c>
      <c r="L781" s="2">
        <v>41760</v>
      </c>
      <c r="M781" s="2">
        <v>49064</v>
      </c>
      <c r="N781">
        <v>1</v>
      </c>
      <c r="O781">
        <v>7.5</v>
      </c>
      <c r="P781">
        <v>18.3</v>
      </c>
      <c r="Q781" s="1">
        <v>0.28000000000000003</v>
      </c>
      <c r="R781" t="s">
        <v>33</v>
      </c>
      <c r="S781" t="s">
        <v>33</v>
      </c>
      <c r="T781" t="s">
        <v>33</v>
      </c>
      <c r="U781" t="s">
        <v>993</v>
      </c>
      <c r="V781" t="s">
        <v>89</v>
      </c>
      <c r="W781">
        <v>1</v>
      </c>
      <c r="X781" s="5" t="e">
        <f>INDEX(name_mapping!B:B,MATCH(C781,name_mapping!A:A,0))</f>
        <v>#N/A</v>
      </c>
      <c r="Y781" s="5" t="str">
        <f t="shared" si="37"/>
        <v>MIDWD_6_WNDLND</v>
      </c>
      <c r="Z781" s="5" t="str">
        <f t="shared" si="36"/>
        <v>CAISO_Wind</v>
      </c>
      <c r="AA781" s="5">
        <f t="shared" si="38"/>
        <v>18.3</v>
      </c>
      <c r="AB781" s="5">
        <f>INDEX(relevant_resources!B:B,MATCH(Z781,relevant_resources!A:A,0))</f>
        <v>1</v>
      </c>
    </row>
    <row r="782" spans="1:28" x14ac:dyDescent="0.75">
      <c r="A782">
        <v>781</v>
      </c>
      <c r="B782" t="s">
        <v>2173</v>
      </c>
      <c r="C782" t="s">
        <v>2174</v>
      </c>
      <c r="D782" t="s">
        <v>2175</v>
      </c>
      <c r="E782" t="s">
        <v>1128</v>
      </c>
      <c r="F782" t="s">
        <v>27</v>
      </c>
      <c r="G782" t="s">
        <v>77</v>
      </c>
      <c r="H782" t="s">
        <v>89</v>
      </c>
      <c r="I782" t="s">
        <v>993</v>
      </c>
      <c r="K782" t="s">
        <v>32</v>
      </c>
      <c r="L782" s="2">
        <v>42384</v>
      </c>
      <c r="M782" s="2">
        <v>47862</v>
      </c>
      <c r="N782">
        <v>1</v>
      </c>
      <c r="O782">
        <v>11.9</v>
      </c>
      <c r="P782">
        <v>35.4</v>
      </c>
      <c r="Q782" s="1">
        <v>0.34</v>
      </c>
      <c r="R782" t="s">
        <v>33</v>
      </c>
      <c r="S782" t="s">
        <v>33</v>
      </c>
      <c r="T782" t="s">
        <v>33</v>
      </c>
      <c r="U782" t="s">
        <v>993</v>
      </c>
      <c r="V782" t="s">
        <v>89</v>
      </c>
      <c r="W782">
        <v>1</v>
      </c>
      <c r="X782" s="5" t="e">
        <f>INDEX(name_mapping!B:B,MATCH(C782,name_mapping!A:A,0))</f>
        <v>#N/A</v>
      </c>
      <c r="Y782" s="5" t="str">
        <f t="shared" si="37"/>
        <v>FLOWD_2_WIND1</v>
      </c>
      <c r="Z782" s="5" t="str">
        <f t="shared" si="36"/>
        <v>CAISO_Wind</v>
      </c>
      <c r="AA782" s="5">
        <f t="shared" si="38"/>
        <v>35.4</v>
      </c>
      <c r="AB782" s="5">
        <f>INDEX(relevant_resources!B:B,MATCH(Z782,relevant_resources!A:A,0))</f>
        <v>1</v>
      </c>
    </row>
    <row r="783" spans="1:28" x14ac:dyDescent="0.75">
      <c r="A783">
        <v>782</v>
      </c>
      <c r="B783" t="s">
        <v>2176</v>
      </c>
      <c r="C783" t="s">
        <v>2177</v>
      </c>
      <c r="E783" t="s">
        <v>1128</v>
      </c>
      <c r="F783" t="s">
        <v>27</v>
      </c>
      <c r="G783" t="s">
        <v>845</v>
      </c>
      <c r="H783" t="s">
        <v>285</v>
      </c>
      <c r="I783" t="s">
        <v>993</v>
      </c>
      <c r="K783" t="s">
        <v>32</v>
      </c>
      <c r="L783" s="2">
        <v>42548</v>
      </c>
      <c r="M783" s="2">
        <v>49852</v>
      </c>
      <c r="N783">
        <v>1</v>
      </c>
      <c r="O783">
        <v>16</v>
      </c>
      <c r="P783">
        <v>47.7</v>
      </c>
      <c r="Q783" s="1">
        <v>0.34</v>
      </c>
      <c r="R783" t="s">
        <v>33</v>
      </c>
      <c r="S783" t="s">
        <v>33</v>
      </c>
      <c r="T783" t="s">
        <v>33</v>
      </c>
      <c r="U783" t="s">
        <v>993</v>
      </c>
      <c r="V783" t="s">
        <v>286</v>
      </c>
      <c r="W783">
        <v>1</v>
      </c>
      <c r="X783" s="5" t="e">
        <f>INDEX(name_mapping!B:B,MATCH(C783,name_mapping!A:A,0))</f>
        <v>#N/A</v>
      </c>
      <c r="Y783" s="5" t="str">
        <f t="shared" si="37"/>
        <v>Smoke Tree Wind, LLC</v>
      </c>
      <c r="Z783" s="5" t="str">
        <f t="shared" si="36"/>
        <v>CAISO_Wind</v>
      </c>
      <c r="AA783" s="5">
        <f t="shared" si="38"/>
        <v>47.7</v>
      </c>
      <c r="AB783" s="5">
        <f>INDEX(relevant_resources!B:B,MATCH(Z783,relevant_resources!A:A,0))</f>
        <v>1</v>
      </c>
    </row>
    <row r="784" spans="1:28" x14ac:dyDescent="0.75">
      <c r="A784">
        <v>783</v>
      </c>
      <c r="B784" t="s">
        <v>2178</v>
      </c>
      <c r="C784" t="s">
        <v>2179</v>
      </c>
      <c r="D784" t="s">
        <v>2073</v>
      </c>
      <c r="E784" t="s">
        <v>1128</v>
      </c>
      <c r="F784" t="s">
        <v>27</v>
      </c>
      <c r="G784" t="s">
        <v>845</v>
      </c>
      <c r="H784" t="s">
        <v>1167</v>
      </c>
      <c r="I784" t="s">
        <v>993</v>
      </c>
      <c r="K784" t="s">
        <v>32</v>
      </c>
      <c r="L784" s="2">
        <v>42340</v>
      </c>
      <c r="M784" s="2">
        <v>45999</v>
      </c>
      <c r="N784">
        <v>1</v>
      </c>
      <c r="O784">
        <v>7.8</v>
      </c>
      <c r="P784">
        <v>19.8</v>
      </c>
      <c r="Q784" s="1">
        <v>0.28999999999999998</v>
      </c>
      <c r="R784" t="s">
        <v>33</v>
      </c>
      <c r="S784" t="s">
        <v>33</v>
      </c>
      <c r="T784" t="s">
        <v>33</v>
      </c>
      <c r="U784" t="s">
        <v>993</v>
      </c>
      <c r="V784" t="s">
        <v>847</v>
      </c>
      <c r="W784">
        <v>1</v>
      </c>
      <c r="X784" s="5" t="e">
        <f>INDEX(name_mapping!B:B,MATCH(C784,name_mapping!A:A,0))</f>
        <v>#N/A</v>
      </c>
      <c r="Y784" s="5" t="str">
        <f t="shared" si="37"/>
        <v>MIDWD_2_WIND1</v>
      </c>
      <c r="Z784" s="5" t="str">
        <f t="shared" si="36"/>
        <v>CAISO_Wind</v>
      </c>
      <c r="AA784" s="5">
        <f t="shared" si="38"/>
        <v>19.8</v>
      </c>
      <c r="AB784" s="5">
        <f>INDEX(relevant_resources!B:B,MATCH(Z784,relevant_resources!A:A,0))</f>
        <v>1</v>
      </c>
    </row>
    <row r="785" spans="1:28" x14ac:dyDescent="0.75">
      <c r="A785">
        <v>784</v>
      </c>
      <c r="B785" t="s">
        <v>2180</v>
      </c>
      <c r="C785" t="s">
        <v>2181</v>
      </c>
      <c r="D785" t="s">
        <v>2182</v>
      </c>
      <c r="E785" t="s">
        <v>2183</v>
      </c>
      <c r="F785" t="s">
        <v>27</v>
      </c>
      <c r="G785" t="s">
        <v>1897</v>
      </c>
      <c r="H785" t="s">
        <v>1898</v>
      </c>
      <c r="I785" t="s">
        <v>30</v>
      </c>
      <c r="J785" t="s">
        <v>31</v>
      </c>
      <c r="K785" t="s">
        <v>32</v>
      </c>
      <c r="L785" s="2">
        <v>39934</v>
      </c>
      <c r="M785" s="2">
        <v>43585</v>
      </c>
      <c r="N785">
        <v>1</v>
      </c>
      <c r="O785">
        <v>1.5</v>
      </c>
      <c r="P785">
        <v>13.1</v>
      </c>
      <c r="Q785" s="1">
        <v>1</v>
      </c>
      <c r="R785" t="s">
        <v>33</v>
      </c>
      <c r="S785" t="s">
        <v>33</v>
      </c>
      <c r="T785" t="s">
        <v>33</v>
      </c>
      <c r="U785" t="s">
        <v>34</v>
      </c>
      <c r="V785" t="s">
        <v>907</v>
      </c>
      <c r="W785">
        <v>1</v>
      </c>
      <c r="X785" s="5" t="e">
        <f>INDEX(name_mapping!B:B,MATCH(C785,name_mapping!A:A,0))</f>
        <v>#N/A</v>
      </c>
      <c r="Y785" s="5" t="str">
        <f t="shared" si="37"/>
        <v>OTAY_6_UNITB1</v>
      </c>
      <c r="Z785" s="5" t="str">
        <f t="shared" si="36"/>
        <v>CAISO_Biomass</v>
      </c>
      <c r="AA785" s="5">
        <f t="shared" si="38"/>
        <v>13.1</v>
      </c>
      <c r="AB785" s="5">
        <f>INDEX(relevant_resources!B:B,MATCH(Z785,relevant_resources!A:A,0))</f>
        <v>0</v>
      </c>
    </row>
    <row r="786" spans="1:28" x14ac:dyDescent="0.75">
      <c r="A786">
        <v>785</v>
      </c>
      <c r="B786" t="s">
        <v>2184</v>
      </c>
      <c r="C786" t="s">
        <v>2185</v>
      </c>
      <c r="D786" t="s">
        <v>2182</v>
      </c>
      <c r="E786" t="s">
        <v>2183</v>
      </c>
      <c r="F786" t="s">
        <v>27</v>
      </c>
      <c r="G786" t="s">
        <v>1897</v>
      </c>
      <c r="H786" t="s">
        <v>1898</v>
      </c>
      <c r="I786" t="s">
        <v>30</v>
      </c>
      <c r="J786" t="s">
        <v>31</v>
      </c>
      <c r="K786" t="s">
        <v>32</v>
      </c>
      <c r="L786" s="2">
        <v>40725</v>
      </c>
      <c r="M786" s="2">
        <v>48029</v>
      </c>
      <c r="N786">
        <v>1</v>
      </c>
      <c r="O786">
        <v>1.5</v>
      </c>
      <c r="P786">
        <v>13.1</v>
      </c>
      <c r="Q786" s="1">
        <v>1</v>
      </c>
      <c r="R786" t="s">
        <v>33</v>
      </c>
      <c r="S786" t="s">
        <v>33</v>
      </c>
      <c r="T786" t="s">
        <v>33</v>
      </c>
      <c r="U786" t="s">
        <v>34</v>
      </c>
      <c r="V786" t="s">
        <v>907</v>
      </c>
      <c r="W786">
        <v>1</v>
      </c>
      <c r="X786" s="5" t="e">
        <f>INDEX(name_mapping!B:B,MATCH(C786,name_mapping!A:A,0))</f>
        <v>#N/A</v>
      </c>
      <c r="Y786" s="5" t="str">
        <f t="shared" si="37"/>
        <v>OTAY_6_UNITB1</v>
      </c>
      <c r="Z786" s="5" t="str">
        <f t="shared" si="36"/>
        <v>CAISO_Biomass</v>
      </c>
      <c r="AA786" s="5">
        <f t="shared" si="38"/>
        <v>13.1</v>
      </c>
      <c r="AB786" s="5">
        <f>INDEX(relevant_resources!B:B,MATCH(Z786,relevant_resources!A:A,0))</f>
        <v>0</v>
      </c>
    </row>
    <row r="787" spans="1:28" x14ac:dyDescent="0.75">
      <c r="A787">
        <v>786</v>
      </c>
      <c r="B787" t="s">
        <v>2186</v>
      </c>
      <c r="C787" t="s">
        <v>2187</v>
      </c>
      <c r="D787" t="s">
        <v>2188</v>
      </c>
      <c r="E787" t="s">
        <v>2183</v>
      </c>
      <c r="F787" t="s">
        <v>27</v>
      </c>
      <c r="G787" t="s">
        <v>1897</v>
      </c>
      <c r="H787" t="s">
        <v>1898</v>
      </c>
      <c r="I787" t="s">
        <v>30</v>
      </c>
      <c r="J787" t="s">
        <v>31</v>
      </c>
      <c r="K787" t="s">
        <v>32</v>
      </c>
      <c r="L787" s="2">
        <v>40679</v>
      </c>
      <c r="M787" s="2">
        <v>47983</v>
      </c>
      <c r="N787">
        <v>1</v>
      </c>
      <c r="O787">
        <v>1.5</v>
      </c>
      <c r="P787">
        <v>11.8</v>
      </c>
      <c r="Q787" s="1">
        <v>0.9</v>
      </c>
      <c r="R787" t="s">
        <v>33</v>
      </c>
      <c r="S787" t="s">
        <v>33</v>
      </c>
      <c r="T787" t="s">
        <v>33</v>
      </c>
      <c r="U787" t="s">
        <v>34</v>
      </c>
      <c r="V787" t="s">
        <v>907</v>
      </c>
      <c r="W787">
        <v>1</v>
      </c>
      <c r="X787" s="5" t="e">
        <f>INDEX(name_mapping!B:B,MATCH(C787,name_mapping!A:A,0))</f>
        <v>#N/A</v>
      </c>
      <c r="Y787" s="5" t="str">
        <f t="shared" si="37"/>
        <v>CHILLS_1_SYCENG</v>
      </c>
      <c r="Z787" s="5" t="str">
        <f t="shared" si="36"/>
        <v>CAISO_Biomass</v>
      </c>
      <c r="AA787" s="5">
        <f t="shared" si="38"/>
        <v>11.8</v>
      </c>
      <c r="AB787" s="5">
        <f>INDEX(relevant_resources!B:B,MATCH(Z787,relevant_resources!A:A,0))</f>
        <v>0</v>
      </c>
    </row>
    <row r="788" spans="1:28" x14ac:dyDescent="0.75">
      <c r="A788">
        <v>787</v>
      </c>
      <c r="B788" t="s">
        <v>2189</v>
      </c>
      <c r="C788" t="s">
        <v>2190</v>
      </c>
      <c r="D788" t="s">
        <v>2191</v>
      </c>
      <c r="E788" t="s">
        <v>2183</v>
      </c>
      <c r="F788" t="s">
        <v>27</v>
      </c>
      <c r="G788" t="s">
        <v>1897</v>
      </c>
      <c r="H788" t="s">
        <v>1898</v>
      </c>
      <c r="I788" t="s">
        <v>30</v>
      </c>
      <c r="J788" t="s">
        <v>31</v>
      </c>
      <c r="K788" t="s">
        <v>32</v>
      </c>
      <c r="L788" s="2">
        <v>39149</v>
      </c>
      <c r="M788" s="2">
        <v>42801</v>
      </c>
      <c r="N788">
        <v>1</v>
      </c>
      <c r="O788">
        <v>3.8</v>
      </c>
      <c r="P788">
        <v>22</v>
      </c>
      <c r="Q788" s="1">
        <v>0.66</v>
      </c>
      <c r="R788" t="s">
        <v>33</v>
      </c>
      <c r="S788" t="s">
        <v>33</v>
      </c>
      <c r="T788" t="s">
        <v>33</v>
      </c>
      <c r="U788" t="s">
        <v>34</v>
      </c>
      <c r="V788" t="s">
        <v>907</v>
      </c>
      <c r="W788">
        <v>1</v>
      </c>
      <c r="X788" s="5" t="e">
        <f>INDEX(name_mapping!B:B,MATCH(C788,name_mapping!A:A,0))</f>
        <v>#N/A</v>
      </c>
      <c r="Y788" s="5" t="str">
        <f t="shared" si="37"/>
        <v>OTAY_7_UNITC1</v>
      </c>
      <c r="Z788" s="5" t="str">
        <f t="shared" si="36"/>
        <v>CAISO_Biomass</v>
      </c>
      <c r="AA788" s="5">
        <f t="shared" si="38"/>
        <v>22</v>
      </c>
      <c r="AB788" s="5">
        <f>INDEX(relevant_resources!B:B,MATCH(Z788,relevant_resources!A:A,0))</f>
        <v>0</v>
      </c>
    </row>
    <row r="789" spans="1:28" x14ac:dyDescent="0.75">
      <c r="A789">
        <v>788</v>
      </c>
      <c r="B789" t="s">
        <v>2192</v>
      </c>
      <c r="C789" t="s">
        <v>2193</v>
      </c>
      <c r="D789" t="s">
        <v>2194</v>
      </c>
      <c r="E789" t="s">
        <v>2183</v>
      </c>
      <c r="F789" t="s">
        <v>27</v>
      </c>
      <c r="G789" t="s">
        <v>1162</v>
      </c>
      <c r="H789" t="s">
        <v>2195</v>
      </c>
      <c r="I789" t="s">
        <v>30</v>
      </c>
      <c r="J789" t="s">
        <v>31</v>
      </c>
      <c r="K789" t="s">
        <v>32</v>
      </c>
      <c r="L789" s="2">
        <v>39356</v>
      </c>
      <c r="M789" s="2">
        <v>44834</v>
      </c>
      <c r="N789">
        <v>1</v>
      </c>
      <c r="O789">
        <v>6.1</v>
      </c>
      <c r="P789">
        <v>35</v>
      </c>
      <c r="Q789" s="1">
        <v>0.65</v>
      </c>
      <c r="R789" t="s">
        <v>33</v>
      </c>
      <c r="S789" t="s">
        <v>33</v>
      </c>
      <c r="T789" t="s">
        <v>33</v>
      </c>
      <c r="U789" t="s">
        <v>34</v>
      </c>
      <c r="V789" t="s">
        <v>907</v>
      </c>
      <c r="W789">
        <v>1</v>
      </c>
      <c r="X789" s="5" t="e">
        <f>INDEX(name_mapping!B:B,MATCH(C789,name_mapping!A:A,0))</f>
        <v>#N/A</v>
      </c>
      <c r="Y789" s="5" t="str">
        <f t="shared" si="37"/>
        <v>CPSTNO_7_PRMADS</v>
      </c>
      <c r="Z789" s="5" t="str">
        <f t="shared" si="36"/>
        <v>CAISO_Biomass</v>
      </c>
      <c r="AA789" s="5">
        <f t="shared" si="38"/>
        <v>35</v>
      </c>
      <c r="AB789" s="5">
        <f>INDEX(relevant_resources!B:B,MATCH(Z789,relevant_resources!A:A,0))</f>
        <v>0</v>
      </c>
    </row>
    <row r="790" spans="1:28" x14ac:dyDescent="0.75">
      <c r="A790">
        <v>789</v>
      </c>
      <c r="B790" t="s">
        <v>2196</v>
      </c>
      <c r="C790" t="s">
        <v>2197</v>
      </c>
      <c r="D790" t="s">
        <v>2198</v>
      </c>
      <c r="E790" t="s">
        <v>2183</v>
      </c>
      <c r="F790" t="s">
        <v>27</v>
      </c>
      <c r="G790" t="s">
        <v>1897</v>
      </c>
      <c r="H790" t="s">
        <v>2195</v>
      </c>
      <c r="I790" t="s">
        <v>30</v>
      </c>
      <c r="J790" t="s">
        <v>31</v>
      </c>
      <c r="K790" t="s">
        <v>32</v>
      </c>
      <c r="L790" s="2">
        <v>40681</v>
      </c>
      <c r="M790" s="2">
        <v>47985</v>
      </c>
      <c r="N790">
        <v>1</v>
      </c>
      <c r="O790">
        <v>1.5</v>
      </c>
      <c r="P790">
        <v>12</v>
      </c>
      <c r="Q790" s="1">
        <v>0.91</v>
      </c>
      <c r="R790" t="s">
        <v>33</v>
      </c>
      <c r="S790" t="s">
        <v>33</v>
      </c>
      <c r="T790" t="s">
        <v>33</v>
      </c>
      <c r="U790" t="s">
        <v>34</v>
      </c>
      <c r="V790" t="s">
        <v>907</v>
      </c>
      <c r="W790">
        <v>1</v>
      </c>
      <c r="X790" s="5" t="e">
        <f>INDEX(name_mapping!B:B,MATCH(C790,name_mapping!A:A,0))</f>
        <v>#N/A</v>
      </c>
      <c r="Y790" s="5" t="str">
        <f t="shared" si="37"/>
        <v>SMRCOS_6_LNDFIL</v>
      </c>
      <c r="Z790" s="5" t="str">
        <f t="shared" si="36"/>
        <v>CAISO_Biomass</v>
      </c>
      <c r="AA790" s="5">
        <f t="shared" si="38"/>
        <v>12</v>
      </c>
      <c r="AB790" s="5">
        <f>INDEX(relevant_resources!B:B,MATCH(Z790,relevant_resources!A:A,0))</f>
        <v>0</v>
      </c>
    </row>
    <row r="791" spans="1:28" x14ac:dyDescent="0.75">
      <c r="A791">
        <v>790</v>
      </c>
      <c r="B791" t="s">
        <v>2199</v>
      </c>
      <c r="C791" t="s">
        <v>2200</v>
      </c>
      <c r="D791" t="s">
        <v>2201</v>
      </c>
      <c r="E791" t="s">
        <v>2183</v>
      </c>
      <c r="F791" t="s">
        <v>27</v>
      </c>
      <c r="G791" t="s">
        <v>1897</v>
      </c>
      <c r="H791" t="s">
        <v>1898</v>
      </c>
      <c r="I791" t="s">
        <v>30</v>
      </c>
      <c r="J791" t="s">
        <v>31</v>
      </c>
      <c r="K791" t="s">
        <v>32</v>
      </c>
      <c r="L791" s="2">
        <v>41446</v>
      </c>
      <c r="M791" s="2">
        <v>48750</v>
      </c>
      <c r="N791">
        <v>1</v>
      </c>
      <c r="O791">
        <v>1.5</v>
      </c>
      <c r="P791">
        <v>12.5</v>
      </c>
      <c r="Q791" s="1">
        <v>0.95</v>
      </c>
      <c r="R791" t="s">
        <v>33</v>
      </c>
      <c r="S791" t="s">
        <v>33</v>
      </c>
      <c r="T791" t="s">
        <v>33</v>
      </c>
      <c r="U791" t="s">
        <v>34</v>
      </c>
      <c r="V791" t="s">
        <v>907</v>
      </c>
      <c r="W791">
        <v>1</v>
      </c>
      <c r="X791" s="5" t="e">
        <f>INDEX(name_mapping!B:B,MATCH(C791,name_mapping!A:A,0))</f>
        <v>#N/A</v>
      </c>
      <c r="Y791" s="5" t="str">
        <f t="shared" si="37"/>
        <v>OTAY_6_LNDFL5</v>
      </c>
      <c r="Z791" s="5" t="str">
        <f t="shared" si="36"/>
        <v>CAISO_Biomass</v>
      </c>
      <c r="AA791" s="5">
        <f t="shared" si="38"/>
        <v>12.5</v>
      </c>
      <c r="AB791" s="5">
        <f>INDEX(relevant_resources!B:B,MATCH(Z791,relevant_resources!A:A,0))</f>
        <v>0</v>
      </c>
    </row>
    <row r="792" spans="1:28" x14ac:dyDescent="0.75">
      <c r="A792">
        <v>791</v>
      </c>
      <c r="B792" t="s">
        <v>2202</v>
      </c>
      <c r="C792" t="s">
        <v>2203</v>
      </c>
      <c r="D792" t="s">
        <v>2204</v>
      </c>
      <c r="E792" t="s">
        <v>2183</v>
      </c>
      <c r="F792" t="s">
        <v>27</v>
      </c>
      <c r="G792" t="s">
        <v>1897</v>
      </c>
      <c r="H792" t="s">
        <v>1898</v>
      </c>
      <c r="I792" t="s">
        <v>30</v>
      </c>
      <c r="J792" t="s">
        <v>31</v>
      </c>
      <c r="K792" t="s">
        <v>32</v>
      </c>
      <c r="L792" s="2">
        <v>41446</v>
      </c>
      <c r="M792" s="2">
        <v>48750</v>
      </c>
      <c r="N792">
        <v>1</v>
      </c>
      <c r="O792">
        <v>1.5</v>
      </c>
      <c r="P792">
        <v>12.5</v>
      </c>
      <c r="Q792" s="1">
        <v>0.95</v>
      </c>
      <c r="R792" t="s">
        <v>33</v>
      </c>
      <c r="S792" t="s">
        <v>33</v>
      </c>
      <c r="T792" t="s">
        <v>33</v>
      </c>
      <c r="U792" t="s">
        <v>34</v>
      </c>
      <c r="V792" t="s">
        <v>907</v>
      </c>
      <c r="W792">
        <v>1</v>
      </c>
      <c r="X792" s="5" t="e">
        <f>INDEX(name_mapping!B:B,MATCH(C792,name_mapping!A:A,0))</f>
        <v>#N/A</v>
      </c>
      <c r="Y792" s="5" t="str">
        <f t="shared" si="37"/>
        <v>OTAY_6_LNDFL6</v>
      </c>
      <c r="Z792" s="5" t="str">
        <f t="shared" si="36"/>
        <v>CAISO_Biomass</v>
      </c>
      <c r="AA792" s="5">
        <f t="shared" si="38"/>
        <v>12.5</v>
      </c>
      <c r="AB792" s="5">
        <f>INDEX(relevant_resources!B:B,MATCH(Z792,relevant_resources!A:A,0))</f>
        <v>0</v>
      </c>
    </row>
    <row r="793" spans="1:28" x14ac:dyDescent="0.75">
      <c r="A793">
        <v>792</v>
      </c>
      <c r="B793" t="s">
        <v>2205</v>
      </c>
      <c r="C793" t="s">
        <v>2206</v>
      </c>
      <c r="D793" t="s">
        <v>2207</v>
      </c>
      <c r="E793" t="s">
        <v>2183</v>
      </c>
      <c r="F793" t="s">
        <v>27</v>
      </c>
      <c r="G793" t="s">
        <v>1897</v>
      </c>
      <c r="H793" t="s">
        <v>2195</v>
      </c>
      <c r="I793" t="s">
        <v>30</v>
      </c>
      <c r="J793" t="s">
        <v>31</v>
      </c>
      <c r="K793" t="s">
        <v>32</v>
      </c>
      <c r="L793" s="2">
        <v>41414</v>
      </c>
      <c r="M793" s="2">
        <v>45065</v>
      </c>
      <c r="N793">
        <v>1</v>
      </c>
      <c r="O793">
        <v>4.5</v>
      </c>
      <c r="P793">
        <v>17.2</v>
      </c>
      <c r="Q793" s="1">
        <v>0.44</v>
      </c>
      <c r="R793" t="s">
        <v>33</v>
      </c>
      <c r="S793" t="s">
        <v>33</v>
      </c>
      <c r="T793" t="s">
        <v>33</v>
      </c>
      <c r="U793" t="s">
        <v>34</v>
      </c>
      <c r="V793" t="s">
        <v>907</v>
      </c>
      <c r="W793">
        <v>1</v>
      </c>
      <c r="X793" s="5" t="e">
        <f>INDEX(name_mapping!B:B,MATCH(C793,name_mapping!A:A,0))</f>
        <v>#N/A</v>
      </c>
      <c r="Y793" s="5" t="str">
        <f t="shared" si="37"/>
        <v>MSHGTS_6_MMARLF</v>
      </c>
      <c r="Z793" s="5" t="str">
        <f t="shared" si="36"/>
        <v>CAISO_Biomass</v>
      </c>
      <c r="AA793" s="5">
        <f t="shared" si="38"/>
        <v>17.2</v>
      </c>
      <c r="AB793" s="5">
        <f>INDEX(relevant_resources!B:B,MATCH(Z793,relevant_resources!A:A,0))</f>
        <v>0</v>
      </c>
    </row>
    <row r="794" spans="1:28" x14ac:dyDescent="0.75">
      <c r="A794">
        <v>793</v>
      </c>
      <c r="B794" t="s">
        <v>2208</v>
      </c>
      <c r="C794" t="s">
        <v>2209</v>
      </c>
      <c r="D794" t="s">
        <v>2210</v>
      </c>
      <c r="E794" t="s">
        <v>2183</v>
      </c>
      <c r="F794" t="s">
        <v>27</v>
      </c>
      <c r="G794" t="s">
        <v>1897</v>
      </c>
      <c r="H794" t="s">
        <v>1898</v>
      </c>
      <c r="I794" t="s">
        <v>30</v>
      </c>
      <c r="J794" t="s">
        <v>31</v>
      </c>
      <c r="K794" t="s">
        <v>32</v>
      </c>
      <c r="L794" s="2">
        <v>41728</v>
      </c>
      <c r="M794" s="2">
        <v>45380</v>
      </c>
      <c r="N794">
        <v>1</v>
      </c>
      <c r="O794">
        <v>2.2999999999999998</v>
      </c>
      <c r="P794">
        <v>13.4</v>
      </c>
      <c r="Q794" s="1">
        <v>0.68</v>
      </c>
      <c r="R794" t="s">
        <v>33</v>
      </c>
      <c r="S794" t="s">
        <v>33</v>
      </c>
      <c r="T794" t="s">
        <v>33</v>
      </c>
      <c r="U794" t="s">
        <v>34</v>
      </c>
      <c r="V794" t="s">
        <v>907</v>
      </c>
      <c r="W794">
        <v>1</v>
      </c>
      <c r="X794" s="5" t="e">
        <f>INDEX(name_mapping!B:B,MATCH(C794,name_mapping!A:A,0))</f>
        <v>#N/A</v>
      </c>
      <c r="Y794" s="5" t="str">
        <f t="shared" si="37"/>
        <v>CHILLS_7_UNITA1</v>
      </c>
      <c r="Z794" s="5" t="str">
        <f t="shared" si="36"/>
        <v>CAISO_Biomass</v>
      </c>
      <c r="AA794" s="5">
        <f t="shared" si="38"/>
        <v>13.4</v>
      </c>
      <c r="AB794" s="5">
        <f>INDEX(relevant_resources!B:B,MATCH(Z794,relevant_resources!A:A,0))</f>
        <v>0</v>
      </c>
    </row>
    <row r="795" spans="1:28" x14ac:dyDescent="0.75">
      <c r="A795">
        <v>794</v>
      </c>
      <c r="B795" t="s">
        <v>2211</v>
      </c>
      <c r="C795" t="s">
        <v>2212</v>
      </c>
      <c r="D795" t="s">
        <v>2213</v>
      </c>
      <c r="E795" t="s">
        <v>2183</v>
      </c>
      <c r="F795" t="s">
        <v>27</v>
      </c>
      <c r="G795" t="s">
        <v>77</v>
      </c>
      <c r="H795" t="s">
        <v>78</v>
      </c>
      <c r="I795" t="s">
        <v>34</v>
      </c>
      <c r="J795" t="s">
        <v>95</v>
      </c>
      <c r="K795" t="s">
        <v>32</v>
      </c>
      <c r="L795" s="2">
        <v>39448</v>
      </c>
      <c r="M795" s="2">
        <v>42369</v>
      </c>
      <c r="N795">
        <v>1</v>
      </c>
      <c r="O795">
        <v>49</v>
      </c>
      <c r="P795">
        <v>332.7</v>
      </c>
      <c r="Q795" s="1">
        <v>0.78</v>
      </c>
      <c r="R795" t="s">
        <v>33</v>
      </c>
      <c r="S795" t="s">
        <v>33</v>
      </c>
      <c r="T795" t="s">
        <v>33</v>
      </c>
      <c r="U795" t="s">
        <v>34</v>
      </c>
      <c r="V795" t="s">
        <v>78</v>
      </c>
      <c r="W795">
        <v>1</v>
      </c>
      <c r="X795" s="5" t="e">
        <f>INDEX(name_mapping!B:B,MATCH(C795,name_mapping!A:A,0))</f>
        <v>#N/A</v>
      </c>
      <c r="Y795" s="5" t="str">
        <f t="shared" si="37"/>
        <v>PANDOL_6_UNIT</v>
      </c>
      <c r="Z795" s="5" t="str">
        <f t="shared" si="36"/>
        <v>CAISO_Biomass</v>
      </c>
      <c r="AA795" s="5">
        <f t="shared" si="38"/>
        <v>332.7</v>
      </c>
      <c r="AB795" s="5">
        <f>INDEX(relevant_resources!B:B,MATCH(Z795,relevant_resources!A:A,0))</f>
        <v>0</v>
      </c>
    </row>
    <row r="796" spans="1:28" x14ac:dyDescent="0.75">
      <c r="A796">
        <v>795</v>
      </c>
      <c r="B796" t="s">
        <v>2214</v>
      </c>
      <c r="C796" t="s">
        <v>2215</v>
      </c>
      <c r="D796" t="s">
        <v>2216</v>
      </c>
      <c r="E796" t="s">
        <v>2183</v>
      </c>
      <c r="F796" t="s">
        <v>27</v>
      </c>
      <c r="G796" t="s">
        <v>93</v>
      </c>
      <c r="H796" t="s">
        <v>94</v>
      </c>
      <c r="I796" t="s">
        <v>34</v>
      </c>
      <c r="J796" t="s">
        <v>95</v>
      </c>
      <c r="K796" t="s">
        <v>32</v>
      </c>
      <c r="L796" s="2">
        <v>40296</v>
      </c>
      <c r="M796" s="2">
        <v>42145</v>
      </c>
      <c r="N796">
        <v>1</v>
      </c>
      <c r="O796">
        <v>11</v>
      </c>
      <c r="P796">
        <v>90</v>
      </c>
      <c r="Q796" s="1">
        <v>0.93</v>
      </c>
      <c r="R796" t="s">
        <v>33</v>
      </c>
      <c r="S796" t="s">
        <v>33</v>
      </c>
      <c r="T796" t="s">
        <v>33</v>
      </c>
      <c r="U796" t="s">
        <v>34</v>
      </c>
      <c r="V796" t="s">
        <v>35</v>
      </c>
      <c r="W796">
        <v>1</v>
      </c>
      <c r="X796" s="5" t="e">
        <f>INDEX(name_mapping!B:B,MATCH(C796,name_mapping!A:A,0))</f>
        <v>#N/A</v>
      </c>
      <c r="Y796" s="5" t="str">
        <f t="shared" si="37"/>
        <v>BLULKE_6_BLUELK</v>
      </c>
      <c r="Z796" s="5" t="str">
        <f t="shared" si="36"/>
        <v>CAISO_Biomass</v>
      </c>
      <c r="AA796" s="5">
        <f t="shared" si="38"/>
        <v>90</v>
      </c>
      <c r="AB796" s="5">
        <f>INDEX(relevant_resources!B:B,MATCH(Z796,relevant_resources!A:A,0))</f>
        <v>0</v>
      </c>
    </row>
    <row r="797" spans="1:28" x14ac:dyDescent="0.75">
      <c r="A797">
        <v>796</v>
      </c>
      <c r="B797" t="s">
        <v>2217</v>
      </c>
      <c r="C797" t="s">
        <v>2218</v>
      </c>
      <c r="E797" t="s">
        <v>2183</v>
      </c>
      <c r="F797" t="s">
        <v>27</v>
      </c>
      <c r="G797" t="s">
        <v>1213</v>
      </c>
      <c r="H797" t="s">
        <v>196</v>
      </c>
      <c r="I797" t="s">
        <v>190</v>
      </c>
      <c r="K797" t="s">
        <v>32</v>
      </c>
      <c r="L797" s="2">
        <v>40239</v>
      </c>
      <c r="M797" s="2">
        <v>42369</v>
      </c>
      <c r="N797">
        <v>1</v>
      </c>
      <c r="O797">
        <v>13</v>
      </c>
      <c r="P797">
        <v>9</v>
      </c>
      <c r="Q797" s="1">
        <v>0.08</v>
      </c>
      <c r="R797" t="s">
        <v>33</v>
      </c>
      <c r="S797" t="s">
        <v>33</v>
      </c>
      <c r="T797" t="s">
        <v>33</v>
      </c>
      <c r="U797" t="s">
        <v>190</v>
      </c>
      <c r="V797" t="s">
        <v>35</v>
      </c>
      <c r="W797">
        <v>1</v>
      </c>
      <c r="X797" s="5" t="e">
        <f>INDEX(name_mapping!B:B,MATCH(C797,name_mapping!A:A,0))</f>
        <v>#N/A</v>
      </c>
      <c r="Y797" s="5" t="str">
        <f t="shared" si="37"/>
        <v>Calpine Geysers</v>
      </c>
      <c r="Z797" s="5" t="str">
        <f t="shared" si="36"/>
        <v>CAISO_Geothermal</v>
      </c>
      <c r="AA797" s="5">
        <f t="shared" si="38"/>
        <v>9</v>
      </c>
      <c r="AB797" s="5">
        <f>INDEX(relevant_resources!B:B,MATCH(Z797,relevant_resources!A:A,0))</f>
        <v>0</v>
      </c>
    </row>
    <row r="798" spans="1:28" x14ac:dyDescent="0.75">
      <c r="A798">
        <v>797</v>
      </c>
      <c r="B798" t="s">
        <v>2219</v>
      </c>
      <c r="C798" t="s">
        <v>2220</v>
      </c>
      <c r="D798" t="s">
        <v>2221</v>
      </c>
      <c r="E798" t="s">
        <v>2183</v>
      </c>
      <c r="F798" t="s">
        <v>27</v>
      </c>
      <c r="G798" t="s">
        <v>1897</v>
      </c>
      <c r="H798" t="s">
        <v>2195</v>
      </c>
      <c r="I798" t="s">
        <v>210</v>
      </c>
      <c r="J798" t="s">
        <v>211</v>
      </c>
      <c r="K798" t="s">
        <v>32</v>
      </c>
      <c r="L798" s="2">
        <v>39105</v>
      </c>
      <c r="M798" s="2">
        <v>42757</v>
      </c>
      <c r="N798">
        <v>1</v>
      </c>
      <c r="O798">
        <v>4.5</v>
      </c>
      <c r="P798">
        <v>20</v>
      </c>
      <c r="Q798" s="1">
        <v>0.51</v>
      </c>
      <c r="R798" t="s">
        <v>33</v>
      </c>
      <c r="S798" t="s">
        <v>33</v>
      </c>
      <c r="T798" t="s">
        <v>33</v>
      </c>
      <c r="U798" t="s">
        <v>212</v>
      </c>
      <c r="V798" t="s">
        <v>907</v>
      </c>
      <c r="W798">
        <v>1</v>
      </c>
      <c r="X798" s="5" t="e">
        <f>INDEX(name_mapping!B:B,MATCH(C798,name_mapping!A:A,0))</f>
        <v>#N/A</v>
      </c>
      <c r="Y798" s="5" t="str">
        <f t="shared" si="37"/>
        <v>CCRITA_7_RPPCHF</v>
      </c>
      <c r="Z798" s="5" t="str">
        <f t="shared" si="36"/>
        <v>CAISO_Small_Hydro</v>
      </c>
      <c r="AA798" s="5">
        <f t="shared" si="38"/>
        <v>20</v>
      </c>
      <c r="AB798" s="5">
        <f>INDEX(relevant_resources!B:B,MATCH(Z798,relevant_resources!A:A,0))</f>
        <v>0</v>
      </c>
    </row>
    <row r="799" spans="1:28" x14ac:dyDescent="0.75">
      <c r="A799">
        <v>798</v>
      </c>
      <c r="B799" t="s">
        <v>2222</v>
      </c>
      <c r="C799" t="s">
        <v>2223</v>
      </c>
      <c r="D799" t="s">
        <v>2224</v>
      </c>
      <c r="E799" t="s">
        <v>2183</v>
      </c>
      <c r="F799" t="s">
        <v>27</v>
      </c>
      <c r="G799" t="s">
        <v>1897</v>
      </c>
      <c r="H799" t="s">
        <v>1898</v>
      </c>
      <c r="I799" t="s">
        <v>30</v>
      </c>
      <c r="J799" t="s">
        <v>31</v>
      </c>
      <c r="K799" t="s">
        <v>32</v>
      </c>
      <c r="L799" s="2">
        <v>39448</v>
      </c>
      <c r="M799" s="2">
        <v>42735</v>
      </c>
      <c r="N799">
        <v>1</v>
      </c>
      <c r="O799">
        <v>4.8</v>
      </c>
      <c r="P799">
        <v>22</v>
      </c>
      <c r="Q799" s="1">
        <v>0.52</v>
      </c>
      <c r="R799" t="s">
        <v>33</v>
      </c>
      <c r="S799" t="s">
        <v>33</v>
      </c>
      <c r="T799" t="s">
        <v>33</v>
      </c>
      <c r="U799" t="s">
        <v>34</v>
      </c>
      <c r="V799" t="s">
        <v>907</v>
      </c>
      <c r="W799">
        <v>1</v>
      </c>
      <c r="X799" s="5" t="e">
        <f>INDEX(name_mapping!B:B,MATCH(C799,name_mapping!A:A,0))</f>
        <v>#N/A</v>
      </c>
      <c r="Y799" s="5" t="str">
        <f t="shared" si="37"/>
        <v>CBRLLO_6_PLSTP1</v>
      </c>
      <c r="Z799" s="5" t="str">
        <f t="shared" si="36"/>
        <v>CAISO_Biomass</v>
      </c>
      <c r="AA799" s="5">
        <f t="shared" si="38"/>
        <v>22</v>
      </c>
      <c r="AB799" s="5">
        <f>INDEX(relevant_resources!B:B,MATCH(Z799,relevant_resources!A:A,0))</f>
        <v>0</v>
      </c>
    </row>
    <row r="800" spans="1:28" x14ac:dyDescent="0.75">
      <c r="A800">
        <v>799</v>
      </c>
      <c r="B800" t="s">
        <v>2225</v>
      </c>
      <c r="C800" t="s">
        <v>2226</v>
      </c>
      <c r="E800" t="s">
        <v>2183</v>
      </c>
      <c r="F800" t="s">
        <v>27</v>
      </c>
      <c r="G800" t="s">
        <v>299</v>
      </c>
      <c r="H800" t="s">
        <v>44</v>
      </c>
      <c r="I800" t="s">
        <v>210</v>
      </c>
      <c r="J800" t="s">
        <v>211</v>
      </c>
      <c r="K800" t="s">
        <v>620</v>
      </c>
      <c r="L800" s="2">
        <v>42544</v>
      </c>
      <c r="M800" s="2">
        <v>49848</v>
      </c>
      <c r="N800">
        <v>1</v>
      </c>
      <c r="O800">
        <v>5</v>
      </c>
      <c r="P800">
        <v>21.7</v>
      </c>
      <c r="Q800" s="1">
        <v>0.5</v>
      </c>
      <c r="R800" t="s">
        <v>33</v>
      </c>
      <c r="S800" t="s">
        <v>33</v>
      </c>
      <c r="T800" t="s">
        <v>33</v>
      </c>
      <c r="U800" t="s">
        <v>212</v>
      </c>
      <c r="V800" t="s">
        <v>45</v>
      </c>
      <c r="W800">
        <v>0.84</v>
      </c>
      <c r="X800" s="5" t="e">
        <f>INDEX(name_mapping!B:B,MATCH(C800,name_mapping!A:A,0))</f>
        <v>#N/A</v>
      </c>
      <c r="Y800" s="5" t="str">
        <f t="shared" si="37"/>
        <v>Rugraw Inc.  (Lassen Lodge Hydro)</v>
      </c>
      <c r="Z800" s="5" t="str">
        <f t="shared" si="36"/>
        <v>CAISO_Small_Hydro</v>
      </c>
      <c r="AA800" s="5">
        <f t="shared" si="38"/>
        <v>21.7</v>
      </c>
      <c r="AB800" s="5">
        <f>INDEX(relevant_resources!B:B,MATCH(Z800,relevant_resources!A:A,0))</f>
        <v>0</v>
      </c>
    </row>
    <row r="801" spans="1:28" x14ac:dyDescent="0.75">
      <c r="A801">
        <v>800</v>
      </c>
      <c r="B801" t="s">
        <v>2227</v>
      </c>
      <c r="C801" t="s">
        <v>2228</v>
      </c>
      <c r="D801" t="s">
        <v>2229</v>
      </c>
      <c r="E801" t="s">
        <v>2183</v>
      </c>
      <c r="F801" t="s">
        <v>27</v>
      </c>
      <c r="G801" t="s">
        <v>1897</v>
      </c>
      <c r="H801" t="s">
        <v>2195</v>
      </c>
      <c r="I801" t="s">
        <v>210</v>
      </c>
      <c r="J801" t="s">
        <v>211</v>
      </c>
      <c r="K801" t="s">
        <v>32</v>
      </c>
      <c r="L801" s="2">
        <v>31959</v>
      </c>
      <c r="M801" s="2">
        <v>42916</v>
      </c>
      <c r="N801">
        <v>1</v>
      </c>
      <c r="O801">
        <v>1.5</v>
      </c>
      <c r="P801">
        <v>1</v>
      </c>
      <c r="Q801" s="1">
        <v>0.08</v>
      </c>
      <c r="R801" t="s">
        <v>33</v>
      </c>
      <c r="S801" t="s">
        <v>33</v>
      </c>
      <c r="T801" t="s">
        <v>33</v>
      </c>
      <c r="U801" t="s">
        <v>212</v>
      </c>
      <c r="V801" t="s">
        <v>907</v>
      </c>
      <c r="W801">
        <v>1</v>
      </c>
      <c r="X801" s="5" t="e">
        <f>INDEX(name_mapping!B:B,MATCH(C801,name_mapping!A:A,0))</f>
        <v>#N/A</v>
      </c>
      <c r="Y801" s="5" t="str">
        <f t="shared" si="37"/>
        <v>MSSION_2_QF</v>
      </c>
      <c r="Z801" s="5" t="str">
        <f t="shared" si="36"/>
        <v>CAISO_Small_Hydro</v>
      </c>
      <c r="AA801" s="5">
        <f t="shared" si="38"/>
        <v>1</v>
      </c>
      <c r="AB801" s="5">
        <f>INDEX(relevant_resources!B:B,MATCH(Z801,relevant_resources!A:A,0))</f>
        <v>0</v>
      </c>
    </row>
    <row r="802" spans="1:28" x14ac:dyDescent="0.75">
      <c r="A802">
        <v>801</v>
      </c>
      <c r="B802" t="s">
        <v>2230</v>
      </c>
      <c r="C802" t="s">
        <v>2231</v>
      </c>
      <c r="E802" t="s">
        <v>2183</v>
      </c>
      <c r="F802" t="s">
        <v>27</v>
      </c>
      <c r="G802" t="s">
        <v>1897</v>
      </c>
      <c r="H802" t="s">
        <v>2195</v>
      </c>
      <c r="I802" t="s">
        <v>210</v>
      </c>
      <c r="J802" t="s">
        <v>211</v>
      </c>
      <c r="K802" t="s">
        <v>32</v>
      </c>
      <c r="L802" s="2">
        <v>41548</v>
      </c>
      <c r="M802" s="2">
        <v>48852</v>
      </c>
      <c r="N802">
        <v>1</v>
      </c>
      <c r="O802">
        <v>0.5</v>
      </c>
      <c r="P802">
        <v>1.5</v>
      </c>
      <c r="Q802" s="1">
        <v>0.38</v>
      </c>
      <c r="R802" t="s">
        <v>33</v>
      </c>
      <c r="S802" t="s">
        <v>33</v>
      </c>
      <c r="T802" t="s">
        <v>33</v>
      </c>
      <c r="U802" t="s">
        <v>212</v>
      </c>
      <c r="V802" t="s">
        <v>907</v>
      </c>
      <c r="W802">
        <v>1</v>
      </c>
      <c r="X802" s="5" t="e">
        <f>INDEX(name_mapping!B:B,MATCH(C802,name_mapping!A:A,0))</f>
        <v>#N/A</v>
      </c>
      <c r="Y802" s="5" t="str">
        <f t="shared" si="37"/>
        <v>Olivenhain Municipal Water District</v>
      </c>
      <c r="Z802" s="5" t="str">
        <f t="shared" si="36"/>
        <v>CAISO_Small_Hydro</v>
      </c>
      <c r="AA802" s="5">
        <f t="shared" si="38"/>
        <v>1.5</v>
      </c>
      <c r="AB802" s="5">
        <f>INDEX(relevant_resources!B:B,MATCH(Z802,relevant_resources!A:A,0))</f>
        <v>0</v>
      </c>
    </row>
    <row r="803" spans="1:28" x14ac:dyDescent="0.75">
      <c r="A803">
        <v>802</v>
      </c>
      <c r="B803" t="s">
        <v>2232</v>
      </c>
      <c r="C803" t="s">
        <v>2233</v>
      </c>
      <c r="E803" t="s">
        <v>2183</v>
      </c>
      <c r="F803" t="s">
        <v>27</v>
      </c>
      <c r="G803" t="s">
        <v>1897</v>
      </c>
      <c r="H803" t="s">
        <v>2195</v>
      </c>
      <c r="I803" t="s">
        <v>210</v>
      </c>
      <c r="J803" t="s">
        <v>211</v>
      </c>
      <c r="K803" t="s">
        <v>32</v>
      </c>
      <c r="L803" s="2">
        <v>31396</v>
      </c>
      <c r="M803" s="2">
        <v>73050</v>
      </c>
      <c r="N803">
        <v>1</v>
      </c>
      <c r="O803">
        <v>0.4</v>
      </c>
      <c r="P803">
        <v>0.4</v>
      </c>
      <c r="Q803" s="1">
        <v>0.13</v>
      </c>
      <c r="R803" t="s">
        <v>33</v>
      </c>
      <c r="S803" t="s">
        <v>33</v>
      </c>
      <c r="T803" t="s">
        <v>33</v>
      </c>
      <c r="U803" t="s">
        <v>212</v>
      </c>
      <c r="V803" t="s">
        <v>907</v>
      </c>
      <c r="W803">
        <v>1</v>
      </c>
      <c r="X803" s="5" t="e">
        <f>INDEX(name_mapping!B:B,MATCH(C803,name_mapping!A:A,0))</f>
        <v>#N/A</v>
      </c>
      <c r="Y803" s="5" t="str">
        <f t="shared" si="37"/>
        <v>City of Oceanside - San Francisco Peak Hydro Plant</v>
      </c>
      <c r="Z803" s="5" t="str">
        <f t="shared" si="36"/>
        <v>CAISO_Small_Hydro</v>
      </c>
      <c r="AA803" s="5">
        <f t="shared" si="38"/>
        <v>0.4</v>
      </c>
      <c r="AB803" s="5">
        <f>INDEX(relevant_resources!B:B,MATCH(Z803,relevant_resources!A:A,0))</f>
        <v>0</v>
      </c>
    </row>
    <row r="804" spans="1:28" x14ac:dyDescent="0.75">
      <c r="A804">
        <v>803</v>
      </c>
      <c r="B804" t="s">
        <v>2234</v>
      </c>
      <c r="C804" t="s">
        <v>2235</v>
      </c>
      <c r="E804" t="s">
        <v>2183</v>
      </c>
      <c r="F804" t="s">
        <v>27</v>
      </c>
      <c r="G804" t="s">
        <v>1897</v>
      </c>
      <c r="H804" t="s">
        <v>2195</v>
      </c>
      <c r="I804" t="s">
        <v>210</v>
      </c>
      <c r="J804" t="s">
        <v>211</v>
      </c>
      <c r="K804" t="s">
        <v>32</v>
      </c>
      <c r="L804" s="2">
        <v>34437</v>
      </c>
      <c r="M804" s="2">
        <v>73050</v>
      </c>
      <c r="N804">
        <v>1</v>
      </c>
      <c r="O804">
        <v>1.5</v>
      </c>
      <c r="P804">
        <v>19.7</v>
      </c>
      <c r="Q804" s="1">
        <v>1.5</v>
      </c>
      <c r="R804" t="s">
        <v>33</v>
      </c>
      <c r="S804" t="s">
        <v>33</v>
      </c>
      <c r="T804" t="s">
        <v>33</v>
      </c>
      <c r="U804" t="s">
        <v>212</v>
      </c>
      <c r="V804" t="s">
        <v>907</v>
      </c>
      <c r="W804">
        <v>1</v>
      </c>
      <c r="X804" s="5" t="e">
        <f>INDEX(name_mapping!B:B,MATCH(C804,name_mapping!A:A,0))</f>
        <v>#N/A</v>
      </c>
      <c r="Y804" s="5" t="str">
        <f t="shared" si="37"/>
        <v>City of Escondido - Bear Valley</v>
      </c>
      <c r="Z804" s="5" t="str">
        <f t="shared" si="36"/>
        <v>CAISO_Small_Hydro</v>
      </c>
      <c r="AA804" s="5">
        <f t="shared" si="38"/>
        <v>19.7</v>
      </c>
      <c r="AB804" s="5">
        <f>INDEX(relevant_resources!B:B,MATCH(Z804,relevant_resources!A:A,0))</f>
        <v>0</v>
      </c>
    </row>
    <row r="805" spans="1:28" x14ac:dyDescent="0.75">
      <c r="A805">
        <v>804</v>
      </c>
      <c r="B805" t="s">
        <v>2236</v>
      </c>
      <c r="C805" t="s">
        <v>2237</v>
      </c>
      <c r="D805" t="s">
        <v>2238</v>
      </c>
      <c r="E805" t="s">
        <v>2183</v>
      </c>
      <c r="F805" t="s">
        <v>27</v>
      </c>
      <c r="G805" t="s">
        <v>904</v>
      </c>
      <c r="H805" t="s">
        <v>1170</v>
      </c>
      <c r="I805" t="s">
        <v>614</v>
      </c>
      <c r="J805" t="s">
        <v>619</v>
      </c>
      <c r="K805" t="s">
        <v>32</v>
      </c>
      <c r="L805" s="2">
        <v>41852</v>
      </c>
      <c r="M805" s="2">
        <v>49156</v>
      </c>
      <c r="N805">
        <v>1</v>
      </c>
      <c r="O805">
        <v>125</v>
      </c>
      <c r="P805">
        <v>270</v>
      </c>
      <c r="Q805" s="1">
        <v>0.25</v>
      </c>
      <c r="R805" t="s">
        <v>33</v>
      </c>
      <c r="S805" t="s">
        <v>33</v>
      </c>
      <c r="T805" t="s">
        <v>33</v>
      </c>
      <c r="U805" t="s">
        <v>616</v>
      </c>
      <c r="V805" t="s">
        <v>907</v>
      </c>
      <c r="W805">
        <v>1</v>
      </c>
      <c r="X805" s="5" t="e">
        <f>INDEX(name_mapping!B:B,MATCH(C805,name_mapping!A:A,0))</f>
        <v>#N/A</v>
      </c>
      <c r="Y805" s="5" t="str">
        <f t="shared" si="37"/>
        <v>CNTNLA_2_SOLAR1</v>
      </c>
      <c r="Z805" s="5" t="str">
        <f t="shared" si="36"/>
        <v>CAISO_Solar</v>
      </c>
      <c r="AA805" s="5">
        <f t="shared" si="38"/>
        <v>270</v>
      </c>
      <c r="AB805" s="5">
        <f>INDEX(relevant_resources!B:B,MATCH(Z805,relevant_resources!A:A,0))</f>
        <v>1</v>
      </c>
    </row>
    <row r="806" spans="1:28" x14ac:dyDescent="0.75">
      <c r="A806">
        <v>805</v>
      </c>
      <c r="B806" t="s">
        <v>2239</v>
      </c>
      <c r="C806" t="s">
        <v>2240</v>
      </c>
      <c r="D806" t="s">
        <v>2241</v>
      </c>
      <c r="E806" t="s">
        <v>2183</v>
      </c>
      <c r="F806" t="s">
        <v>27</v>
      </c>
      <c r="G806" t="s">
        <v>904</v>
      </c>
      <c r="H806" t="s">
        <v>1170</v>
      </c>
      <c r="I806" t="s">
        <v>614</v>
      </c>
      <c r="J806" t="s">
        <v>619</v>
      </c>
      <c r="K806" t="s">
        <v>32</v>
      </c>
      <c r="L806" s="2">
        <v>41866</v>
      </c>
      <c r="M806" s="2">
        <v>49170</v>
      </c>
      <c r="N806">
        <v>1</v>
      </c>
      <c r="O806">
        <v>45</v>
      </c>
      <c r="P806">
        <v>137.19999999999999</v>
      </c>
      <c r="Q806" s="1">
        <v>0.35</v>
      </c>
      <c r="R806" t="s">
        <v>33</v>
      </c>
      <c r="S806" t="s">
        <v>33</v>
      </c>
      <c r="T806" t="s">
        <v>33</v>
      </c>
      <c r="U806" t="s">
        <v>616</v>
      </c>
      <c r="V806" t="s">
        <v>907</v>
      </c>
      <c r="W806">
        <v>1</v>
      </c>
      <c r="X806" s="5" t="e">
        <f>INDEX(name_mapping!B:B,MATCH(C806,name_mapping!A:A,0))</f>
        <v>#N/A</v>
      </c>
      <c r="Y806" s="5" t="str">
        <f t="shared" si="37"/>
        <v>CNTNLA_2_SOLAR2</v>
      </c>
      <c r="Z806" s="5" t="str">
        <f t="shared" si="36"/>
        <v>CAISO_Solar</v>
      </c>
      <c r="AA806" s="5">
        <f t="shared" si="38"/>
        <v>137.19999999999999</v>
      </c>
      <c r="AB806" s="5">
        <f>INDEX(relevant_resources!B:B,MATCH(Z806,relevant_resources!A:A,0))</f>
        <v>1</v>
      </c>
    </row>
    <row r="807" spans="1:28" x14ac:dyDescent="0.75">
      <c r="A807">
        <v>806</v>
      </c>
      <c r="B807" t="s">
        <v>2242</v>
      </c>
      <c r="C807" t="s">
        <v>2243</v>
      </c>
      <c r="D807" t="s">
        <v>2244</v>
      </c>
      <c r="E807" t="s">
        <v>2183</v>
      </c>
      <c r="F807" t="s">
        <v>27</v>
      </c>
      <c r="G807" t="s">
        <v>904</v>
      </c>
      <c r="H807" t="s">
        <v>1170</v>
      </c>
      <c r="I807" t="s">
        <v>614</v>
      </c>
      <c r="J807" t="s">
        <v>615</v>
      </c>
      <c r="K807" t="s">
        <v>32</v>
      </c>
      <c r="L807" s="2">
        <v>41579</v>
      </c>
      <c r="M807" s="2">
        <v>50709</v>
      </c>
      <c r="N807">
        <v>1</v>
      </c>
      <c r="O807">
        <v>130</v>
      </c>
      <c r="P807">
        <v>273</v>
      </c>
      <c r="Q807" s="1">
        <v>0.24</v>
      </c>
      <c r="R807" t="s">
        <v>33</v>
      </c>
      <c r="S807" t="s">
        <v>33</v>
      </c>
      <c r="T807" t="s">
        <v>33</v>
      </c>
      <c r="U807" t="s">
        <v>616</v>
      </c>
      <c r="V807" t="s">
        <v>907</v>
      </c>
      <c r="W807">
        <v>1</v>
      </c>
      <c r="X807" s="5" t="e">
        <f>INDEX(name_mapping!B:B,MATCH(C807,name_mapping!A:A,0))</f>
        <v>#N/A</v>
      </c>
      <c r="Y807" s="5" t="str">
        <f t="shared" si="37"/>
        <v>CSLR4S_2_SOLAR</v>
      </c>
      <c r="Z807" s="5" t="str">
        <f t="shared" si="36"/>
        <v>CAISO_Solar</v>
      </c>
      <c r="AA807" s="5">
        <f t="shared" si="38"/>
        <v>273</v>
      </c>
      <c r="AB807" s="5">
        <f>INDEX(relevant_resources!B:B,MATCH(Z807,relevant_resources!A:A,0))</f>
        <v>1</v>
      </c>
    </row>
    <row r="808" spans="1:28" x14ac:dyDescent="0.75">
      <c r="A808">
        <v>807</v>
      </c>
      <c r="B808" t="s">
        <v>2245</v>
      </c>
      <c r="C808" t="s">
        <v>2246</v>
      </c>
      <c r="D808" t="s">
        <v>2247</v>
      </c>
      <c r="E808" t="s">
        <v>2183</v>
      </c>
      <c r="F808" t="s">
        <v>27</v>
      </c>
      <c r="G808" t="s">
        <v>904</v>
      </c>
      <c r="H808" t="s">
        <v>1170</v>
      </c>
      <c r="I808" t="s">
        <v>614</v>
      </c>
      <c r="J808" t="s">
        <v>619</v>
      </c>
      <c r="K808" t="s">
        <v>32</v>
      </c>
      <c r="L808" s="2">
        <v>42555</v>
      </c>
      <c r="M808" s="2">
        <v>51685</v>
      </c>
      <c r="N808">
        <v>1</v>
      </c>
      <c r="O808">
        <v>150</v>
      </c>
      <c r="P808">
        <v>356</v>
      </c>
      <c r="Q808" s="1">
        <v>0.27</v>
      </c>
      <c r="R808" t="s">
        <v>33</v>
      </c>
      <c r="S808" t="s">
        <v>33</v>
      </c>
      <c r="T808" t="s">
        <v>33</v>
      </c>
      <c r="U808" t="s">
        <v>616</v>
      </c>
      <c r="V808" t="s">
        <v>907</v>
      </c>
      <c r="W808">
        <v>1</v>
      </c>
      <c r="X808" s="5" t="e">
        <f>INDEX(name_mapping!B:B,MATCH(C808,name_mapping!A:A,0))</f>
        <v>#N/A</v>
      </c>
      <c r="Y808" s="5" t="str">
        <f t="shared" si="37"/>
        <v>IVWEST_2_SOLAR1</v>
      </c>
      <c r="Z808" s="5" t="str">
        <f t="shared" si="36"/>
        <v>CAISO_Solar</v>
      </c>
      <c r="AA808" s="5">
        <f t="shared" si="38"/>
        <v>356</v>
      </c>
      <c r="AB808" s="5">
        <f>INDEX(relevant_resources!B:B,MATCH(Z808,relevant_resources!A:A,0))</f>
        <v>1</v>
      </c>
    </row>
    <row r="809" spans="1:28" x14ac:dyDescent="0.75">
      <c r="A809">
        <v>808</v>
      </c>
      <c r="B809" t="s">
        <v>2248</v>
      </c>
      <c r="C809" t="s">
        <v>2249</v>
      </c>
      <c r="D809" t="s">
        <v>2250</v>
      </c>
      <c r="E809" t="s">
        <v>2183</v>
      </c>
      <c r="F809" t="s">
        <v>27</v>
      </c>
      <c r="G809" t="s">
        <v>1897</v>
      </c>
      <c r="H809" t="s">
        <v>2195</v>
      </c>
      <c r="I809" t="s">
        <v>614</v>
      </c>
      <c r="J809" t="s">
        <v>619</v>
      </c>
      <c r="K809" t="s">
        <v>32</v>
      </c>
      <c r="L809" s="2">
        <v>41317</v>
      </c>
      <c r="M809" s="2">
        <v>50447</v>
      </c>
      <c r="N809">
        <v>1</v>
      </c>
      <c r="O809">
        <v>26</v>
      </c>
      <c r="P809">
        <v>59</v>
      </c>
      <c r="Q809" s="1">
        <v>0.26</v>
      </c>
      <c r="R809" t="s">
        <v>33</v>
      </c>
      <c r="S809" t="s">
        <v>33</v>
      </c>
      <c r="T809" t="s">
        <v>33</v>
      </c>
      <c r="U809" t="s">
        <v>616</v>
      </c>
      <c r="V809" t="s">
        <v>907</v>
      </c>
      <c r="W809">
        <v>1</v>
      </c>
      <c r="X809" s="5" t="e">
        <f>INDEX(name_mapping!B:B,MATCH(C809,name_mapping!A:A,0))</f>
        <v>#N/A</v>
      </c>
      <c r="Y809" s="5" t="str">
        <f t="shared" si="37"/>
        <v>BREGGO_6_SOLAR</v>
      </c>
      <c r="Z809" s="5" t="str">
        <f t="shared" si="36"/>
        <v>CAISO_Solar</v>
      </c>
      <c r="AA809" s="5">
        <f t="shared" si="38"/>
        <v>59</v>
      </c>
      <c r="AB809" s="5">
        <f>INDEX(relevant_resources!B:B,MATCH(Z809,relevant_resources!A:A,0))</f>
        <v>1</v>
      </c>
    </row>
    <row r="810" spans="1:28" x14ac:dyDescent="0.75">
      <c r="A810">
        <v>809</v>
      </c>
      <c r="B810" t="s">
        <v>2251</v>
      </c>
      <c r="C810" t="s">
        <v>2252</v>
      </c>
      <c r="D810" t="s">
        <v>2253</v>
      </c>
      <c r="E810" t="s">
        <v>2183</v>
      </c>
      <c r="F810" t="s">
        <v>27</v>
      </c>
      <c r="G810" t="s">
        <v>1897</v>
      </c>
      <c r="H810" t="s">
        <v>1898</v>
      </c>
      <c r="I810" t="s">
        <v>614</v>
      </c>
      <c r="J810" t="s">
        <v>619</v>
      </c>
      <c r="K810" t="s">
        <v>32</v>
      </c>
      <c r="L810" s="2">
        <v>41969</v>
      </c>
      <c r="M810" s="2">
        <v>51099</v>
      </c>
      <c r="N810">
        <v>1</v>
      </c>
      <c r="O810">
        <v>6.3</v>
      </c>
      <c r="P810">
        <v>13.3</v>
      </c>
      <c r="Q810" s="1">
        <v>0.24</v>
      </c>
      <c r="R810" t="s">
        <v>33</v>
      </c>
      <c r="S810" t="s">
        <v>33</v>
      </c>
      <c r="T810" t="s">
        <v>33</v>
      </c>
      <c r="U810" t="s">
        <v>616</v>
      </c>
      <c r="V810" t="s">
        <v>907</v>
      </c>
      <c r="W810">
        <v>1</v>
      </c>
      <c r="X810" s="5" t="e">
        <f>INDEX(name_mapping!B:B,MATCH(C810,name_mapping!A:A,0))</f>
        <v>#N/A</v>
      </c>
      <c r="Y810" s="5" t="str">
        <f t="shared" si="37"/>
        <v>BREGGO_6_DEGRSL</v>
      </c>
      <c r="Z810" s="5" t="str">
        <f t="shared" si="36"/>
        <v>CAISO_Solar</v>
      </c>
      <c r="AA810" s="5">
        <f t="shared" si="38"/>
        <v>13.3</v>
      </c>
      <c r="AB810" s="5">
        <f>INDEX(relevant_resources!B:B,MATCH(Z810,relevant_resources!A:A,0))</f>
        <v>1</v>
      </c>
    </row>
    <row r="811" spans="1:28" x14ac:dyDescent="0.75">
      <c r="A811">
        <v>810</v>
      </c>
      <c r="B811" t="s">
        <v>2254</v>
      </c>
      <c r="C811" t="s">
        <v>2255</v>
      </c>
      <c r="D811" t="s">
        <v>2256</v>
      </c>
      <c r="E811" t="s">
        <v>2183</v>
      </c>
      <c r="F811" t="s">
        <v>27</v>
      </c>
      <c r="G811" t="s">
        <v>904</v>
      </c>
      <c r="H811" t="s">
        <v>1170</v>
      </c>
      <c r="I811" t="s">
        <v>614</v>
      </c>
      <c r="J811" t="s">
        <v>615</v>
      </c>
      <c r="K811" t="s">
        <v>32</v>
      </c>
      <c r="L811" s="2">
        <v>41572</v>
      </c>
      <c r="M811" s="2">
        <v>48876</v>
      </c>
      <c r="N811">
        <v>1</v>
      </c>
      <c r="O811">
        <v>139</v>
      </c>
      <c r="P811">
        <v>368.7</v>
      </c>
      <c r="Q811" s="1">
        <v>0.3</v>
      </c>
      <c r="R811" t="s">
        <v>33</v>
      </c>
      <c r="S811" t="s">
        <v>33</v>
      </c>
      <c r="T811" t="s">
        <v>33</v>
      </c>
      <c r="U811" t="s">
        <v>616</v>
      </c>
      <c r="V811" t="s">
        <v>907</v>
      </c>
      <c r="W811">
        <v>1</v>
      </c>
      <c r="X811" s="5" t="e">
        <f>INDEX(name_mapping!B:B,MATCH(C811,name_mapping!A:A,0))</f>
        <v>#N/A</v>
      </c>
      <c r="Y811" s="5" t="str">
        <f t="shared" si="37"/>
        <v>CPVERD_2_SOLAR</v>
      </c>
      <c r="Z811" s="5" t="str">
        <f t="shared" si="36"/>
        <v>CAISO_Solar</v>
      </c>
      <c r="AA811" s="5">
        <f t="shared" si="38"/>
        <v>368.7</v>
      </c>
      <c r="AB811" s="5">
        <f>INDEX(relevant_resources!B:B,MATCH(Z811,relevant_resources!A:A,0))</f>
        <v>1</v>
      </c>
    </row>
    <row r="812" spans="1:28" x14ac:dyDescent="0.75">
      <c r="A812">
        <v>811</v>
      </c>
      <c r="B812" t="s">
        <v>2257</v>
      </c>
      <c r="C812" t="s">
        <v>2258</v>
      </c>
      <c r="D812" t="s">
        <v>2259</v>
      </c>
      <c r="E812" t="s">
        <v>2183</v>
      </c>
      <c r="F812" t="s">
        <v>27</v>
      </c>
      <c r="G812" t="s">
        <v>1897</v>
      </c>
      <c r="H812" t="s">
        <v>2195</v>
      </c>
      <c r="I812" t="s">
        <v>614</v>
      </c>
      <c r="J812" t="s">
        <v>619</v>
      </c>
      <c r="K812" t="s">
        <v>32</v>
      </c>
      <c r="L812" s="2">
        <v>41639</v>
      </c>
      <c r="M812" s="2">
        <v>50769</v>
      </c>
      <c r="N812">
        <v>1</v>
      </c>
      <c r="O812">
        <v>2</v>
      </c>
      <c r="P812">
        <v>1.8</v>
      </c>
      <c r="Q812" s="1">
        <v>0.1</v>
      </c>
      <c r="R812" t="s">
        <v>33</v>
      </c>
      <c r="S812" t="s">
        <v>33</v>
      </c>
      <c r="T812" t="s">
        <v>33</v>
      </c>
      <c r="U812" t="s">
        <v>616</v>
      </c>
      <c r="V812" t="s">
        <v>907</v>
      </c>
      <c r="W812">
        <v>1</v>
      </c>
      <c r="X812" s="5" t="e">
        <f>INDEX(name_mapping!B:B,MATCH(C812,name_mapping!A:A,0))</f>
        <v>#N/A</v>
      </c>
      <c r="Y812" s="5" t="str">
        <f t="shared" si="37"/>
        <v>CRELMN_6_RAMON1</v>
      </c>
      <c r="Z812" s="5" t="str">
        <f t="shared" si="36"/>
        <v>CAISO_Solar</v>
      </c>
      <c r="AA812" s="5">
        <f t="shared" si="38"/>
        <v>1.8</v>
      </c>
      <c r="AB812" s="5">
        <f>INDEX(relevant_resources!B:B,MATCH(Z812,relevant_resources!A:A,0))</f>
        <v>1</v>
      </c>
    </row>
    <row r="813" spans="1:28" x14ac:dyDescent="0.75">
      <c r="A813">
        <v>812</v>
      </c>
      <c r="B813" t="s">
        <v>2260</v>
      </c>
      <c r="C813" t="s">
        <v>2261</v>
      </c>
      <c r="D813" t="s">
        <v>2262</v>
      </c>
      <c r="E813" t="s">
        <v>2183</v>
      </c>
      <c r="F813" t="s">
        <v>27</v>
      </c>
      <c r="G813" t="s">
        <v>1897</v>
      </c>
      <c r="H813" t="s">
        <v>2195</v>
      </c>
      <c r="I813" t="s">
        <v>614</v>
      </c>
      <c r="J813" t="s">
        <v>619</v>
      </c>
      <c r="K813" t="s">
        <v>32</v>
      </c>
      <c r="L813" s="2">
        <v>41639</v>
      </c>
      <c r="M813" s="2">
        <v>50769</v>
      </c>
      <c r="N813">
        <v>1</v>
      </c>
      <c r="O813">
        <v>5</v>
      </c>
      <c r="P813">
        <v>1.8</v>
      </c>
      <c r="Q813" s="1">
        <v>0.04</v>
      </c>
      <c r="R813" t="s">
        <v>33</v>
      </c>
      <c r="S813" t="s">
        <v>33</v>
      </c>
      <c r="T813" t="s">
        <v>33</v>
      </c>
      <c r="U813" t="s">
        <v>616</v>
      </c>
      <c r="V813" t="s">
        <v>907</v>
      </c>
      <c r="W813">
        <v>1</v>
      </c>
      <c r="X813" s="5" t="e">
        <f>INDEX(name_mapping!B:B,MATCH(C813,name_mapping!A:A,0))</f>
        <v>#N/A</v>
      </c>
      <c r="Y813" s="5" t="str">
        <f t="shared" si="37"/>
        <v>CRELMN_6_RAMON2</v>
      </c>
      <c r="Z813" s="5" t="str">
        <f t="shared" si="36"/>
        <v>CAISO_Solar</v>
      </c>
      <c r="AA813" s="5">
        <f t="shared" si="38"/>
        <v>1.8</v>
      </c>
      <c r="AB813" s="5">
        <f>INDEX(relevant_resources!B:B,MATCH(Z813,relevant_resources!A:A,0))</f>
        <v>1</v>
      </c>
    </row>
    <row r="814" spans="1:28" x14ac:dyDescent="0.75">
      <c r="A814">
        <v>813</v>
      </c>
      <c r="B814" t="s">
        <v>2263</v>
      </c>
      <c r="C814" t="s">
        <v>2264</v>
      </c>
      <c r="E814" t="s">
        <v>2183</v>
      </c>
      <c r="F814" t="s">
        <v>27</v>
      </c>
      <c r="G814" t="s">
        <v>1897</v>
      </c>
      <c r="H814" t="s">
        <v>2195</v>
      </c>
      <c r="I814" t="s">
        <v>614</v>
      </c>
      <c r="J814" t="s">
        <v>619</v>
      </c>
      <c r="K814" t="s">
        <v>32</v>
      </c>
      <c r="L814" s="2">
        <v>41639</v>
      </c>
      <c r="M814" s="2">
        <v>50769</v>
      </c>
      <c r="N814">
        <v>1</v>
      </c>
      <c r="O814">
        <v>2.5</v>
      </c>
      <c r="P814">
        <v>1.7</v>
      </c>
      <c r="Q814" s="1">
        <v>0.08</v>
      </c>
      <c r="R814" t="s">
        <v>33</v>
      </c>
      <c r="S814" t="s">
        <v>33</v>
      </c>
      <c r="T814" t="s">
        <v>33</v>
      </c>
      <c r="U814" t="s">
        <v>616</v>
      </c>
      <c r="V814" t="s">
        <v>907</v>
      </c>
      <c r="W814">
        <v>1</v>
      </c>
      <c r="X814" s="5" t="e">
        <f>INDEX(name_mapping!B:B,MATCH(C814,name_mapping!A:A,0))</f>
        <v>#N/A</v>
      </c>
      <c r="Y814" s="5" t="str">
        <f t="shared" si="37"/>
        <v>Sol Orchard 22 - Valley Center 1</v>
      </c>
      <c r="Z814" s="5" t="str">
        <f t="shared" si="36"/>
        <v>CAISO_Solar</v>
      </c>
      <c r="AA814" s="5">
        <f t="shared" si="38"/>
        <v>1.7</v>
      </c>
      <c r="AB814" s="5">
        <f>INDEX(relevant_resources!B:B,MATCH(Z814,relevant_resources!A:A,0))</f>
        <v>1</v>
      </c>
    </row>
    <row r="815" spans="1:28" x14ac:dyDescent="0.75">
      <c r="A815">
        <v>814</v>
      </c>
      <c r="B815" t="s">
        <v>2265</v>
      </c>
      <c r="C815" t="s">
        <v>2266</v>
      </c>
      <c r="D815" t="s">
        <v>2267</v>
      </c>
      <c r="E815" t="s">
        <v>2183</v>
      </c>
      <c r="F815" t="s">
        <v>27</v>
      </c>
      <c r="G815" t="s">
        <v>1897</v>
      </c>
      <c r="H815" t="s">
        <v>2195</v>
      </c>
      <c r="I815" t="s">
        <v>614</v>
      </c>
      <c r="J815" t="s">
        <v>619</v>
      </c>
      <c r="K815" t="s">
        <v>32</v>
      </c>
      <c r="L815" s="2">
        <v>41639</v>
      </c>
      <c r="M815" s="2">
        <v>50769</v>
      </c>
      <c r="N815">
        <v>1</v>
      </c>
      <c r="O815">
        <v>5</v>
      </c>
      <c r="P815">
        <v>1.7</v>
      </c>
      <c r="Q815" s="1">
        <v>0.04</v>
      </c>
      <c r="R815" t="s">
        <v>33</v>
      </c>
      <c r="S815" t="s">
        <v>33</v>
      </c>
      <c r="T815" t="s">
        <v>33</v>
      </c>
      <c r="U815" t="s">
        <v>616</v>
      </c>
      <c r="V815" t="s">
        <v>907</v>
      </c>
      <c r="W815">
        <v>1</v>
      </c>
      <c r="X815" s="5" t="e">
        <f>INDEX(name_mapping!B:B,MATCH(C815,name_mapping!A:A,0))</f>
        <v>#N/A</v>
      </c>
      <c r="Y815" s="5" t="str">
        <f t="shared" si="37"/>
        <v>VLCNTR_6_VCSLR2</v>
      </c>
      <c r="Z815" s="5" t="str">
        <f t="shared" si="36"/>
        <v>CAISO_Solar</v>
      </c>
      <c r="AA815" s="5">
        <f t="shared" si="38"/>
        <v>1.7</v>
      </c>
      <c r="AB815" s="5">
        <f>INDEX(relevant_resources!B:B,MATCH(Z815,relevant_resources!A:A,0))</f>
        <v>1</v>
      </c>
    </row>
    <row r="816" spans="1:28" x14ac:dyDescent="0.75">
      <c r="A816">
        <v>815</v>
      </c>
      <c r="B816" t="s">
        <v>2268</v>
      </c>
      <c r="C816" t="s">
        <v>2269</v>
      </c>
      <c r="E816" t="s">
        <v>2183</v>
      </c>
      <c r="F816" t="s">
        <v>27</v>
      </c>
      <c r="G816" t="s">
        <v>904</v>
      </c>
      <c r="H816" t="s">
        <v>1170</v>
      </c>
      <c r="I816" t="s">
        <v>614</v>
      </c>
      <c r="J816" t="s">
        <v>619</v>
      </c>
      <c r="K816" t="s">
        <v>620</v>
      </c>
      <c r="L816" s="2">
        <v>42549</v>
      </c>
      <c r="M816" s="2">
        <v>51679</v>
      </c>
      <c r="N816">
        <v>1</v>
      </c>
      <c r="O816">
        <v>45</v>
      </c>
      <c r="P816">
        <v>113</v>
      </c>
      <c r="Q816" s="1">
        <v>0.28999999999999998</v>
      </c>
      <c r="R816" t="s">
        <v>33</v>
      </c>
      <c r="S816" t="s">
        <v>33</v>
      </c>
      <c r="T816" t="s">
        <v>33</v>
      </c>
      <c r="U816" t="s">
        <v>616</v>
      </c>
      <c r="V816" t="s">
        <v>907</v>
      </c>
      <c r="W816">
        <v>0.84</v>
      </c>
      <c r="X816" s="5" t="e">
        <f>INDEX(name_mapping!B:B,MATCH(C816,name_mapping!A:A,0))</f>
        <v>#N/A</v>
      </c>
      <c r="Y816" s="5" t="str">
        <f t="shared" si="37"/>
        <v>Tierra del Sol  Solar Farm</v>
      </c>
      <c r="Z816" s="5" t="str">
        <f t="shared" si="36"/>
        <v>CAISO_Solar</v>
      </c>
      <c r="AA816" s="5">
        <f t="shared" si="38"/>
        <v>113</v>
      </c>
      <c r="AB816" s="5">
        <f>INDEX(relevant_resources!B:B,MATCH(Z816,relevant_resources!A:A,0))</f>
        <v>1</v>
      </c>
    </row>
    <row r="817" spans="1:28" x14ac:dyDescent="0.75">
      <c r="A817">
        <v>816</v>
      </c>
      <c r="B817" t="s">
        <v>2270</v>
      </c>
      <c r="C817" t="s">
        <v>2271</v>
      </c>
      <c r="D817" t="s">
        <v>2272</v>
      </c>
      <c r="E817" t="s">
        <v>2183</v>
      </c>
      <c r="F817" t="s">
        <v>757</v>
      </c>
      <c r="G817" t="s">
        <v>758</v>
      </c>
      <c r="H817" t="s">
        <v>759</v>
      </c>
      <c r="I817" t="s">
        <v>614</v>
      </c>
      <c r="J817" t="s">
        <v>619</v>
      </c>
      <c r="K817" t="s">
        <v>32</v>
      </c>
      <c r="L817" s="2">
        <v>41583</v>
      </c>
      <c r="M817" s="2">
        <v>50713</v>
      </c>
      <c r="N817">
        <v>1</v>
      </c>
      <c r="O817">
        <v>127</v>
      </c>
      <c r="P817">
        <v>359.9</v>
      </c>
      <c r="Q817" s="1">
        <v>0.32</v>
      </c>
      <c r="R817" t="s">
        <v>2273</v>
      </c>
      <c r="S817" t="s">
        <v>33</v>
      </c>
      <c r="T817" t="s">
        <v>2274</v>
      </c>
      <c r="U817" t="s">
        <v>616</v>
      </c>
      <c r="V817" t="s">
        <v>760</v>
      </c>
      <c r="W817">
        <v>1</v>
      </c>
      <c r="X817" s="5" t="e">
        <f>INDEX(name_mapping!B:B,MATCH(C817,name_mapping!A:A,0))</f>
        <v>#N/A</v>
      </c>
      <c r="Y817" s="5" t="str">
        <f t="shared" si="37"/>
        <v>ARLVAL_5_SOLAR</v>
      </c>
      <c r="Z817" s="5" t="str">
        <f t="shared" si="36"/>
        <v>SW_Solar</v>
      </c>
      <c r="AA817" s="5">
        <f t="shared" si="38"/>
        <v>359.9</v>
      </c>
      <c r="AB817" s="5">
        <f>INDEX(relevant_resources!B:B,MATCH(Z817,relevant_resources!A:A,0))</f>
        <v>0</v>
      </c>
    </row>
    <row r="818" spans="1:28" x14ac:dyDescent="0.75">
      <c r="A818">
        <v>817</v>
      </c>
      <c r="B818" t="s">
        <v>2275</v>
      </c>
      <c r="C818" t="s">
        <v>2276</v>
      </c>
      <c r="D818" t="s">
        <v>2277</v>
      </c>
      <c r="E818" t="s">
        <v>2183</v>
      </c>
      <c r="F818" t="s">
        <v>27</v>
      </c>
      <c r="G818" t="s">
        <v>77</v>
      </c>
      <c r="H818" t="s">
        <v>89</v>
      </c>
      <c r="I818" t="s">
        <v>614</v>
      </c>
      <c r="J818" t="s">
        <v>615</v>
      </c>
      <c r="K818" t="s">
        <v>32</v>
      </c>
      <c r="L818" s="2">
        <v>41605</v>
      </c>
      <c r="M818" s="2">
        <v>50735</v>
      </c>
      <c r="N818">
        <v>1</v>
      </c>
      <c r="O818">
        <v>109.4</v>
      </c>
      <c r="P818">
        <v>253.5</v>
      </c>
      <c r="Q818" s="1">
        <v>0.26</v>
      </c>
      <c r="R818" t="s">
        <v>33</v>
      </c>
      <c r="S818" t="s">
        <v>33</v>
      </c>
      <c r="T818" t="s">
        <v>33</v>
      </c>
      <c r="U818" t="s">
        <v>616</v>
      </c>
      <c r="V818" t="s">
        <v>89</v>
      </c>
      <c r="W818">
        <v>1</v>
      </c>
      <c r="X818" s="5" t="e">
        <f>INDEX(name_mapping!B:B,MATCH(C818,name_mapping!A:A,0))</f>
        <v>#N/A</v>
      </c>
      <c r="Y818" s="5" t="str">
        <f t="shared" si="37"/>
        <v>CATLNA_2_SOLAR</v>
      </c>
      <c r="Z818" s="5" t="str">
        <f t="shared" si="36"/>
        <v>CAISO_Solar</v>
      </c>
      <c r="AA818" s="5">
        <f t="shared" si="38"/>
        <v>253.5</v>
      </c>
      <c r="AB818" s="5">
        <f>INDEX(relevant_resources!B:B,MATCH(Z818,relevant_resources!A:A,0))</f>
        <v>1</v>
      </c>
    </row>
    <row r="819" spans="1:28" x14ac:dyDescent="0.75">
      <c r="A819">
        <v>818</v>
      </c>
      <c r="B819" t="s">
        <v>2278</v>
      </c>
      <c r="C819" t="s">
        <v>2279</v>
      </c>
      <c r="D819" t="s">
        <v>2280</v>
      </c>
      <c r="E819" t="s">
        <v>2183</v>
      </c>
      <c r="F819" t="s">
        <v>27</v>
      </c>
      <c r="G819" t="s">
        <v>904</v>
      </c>
      <c r="H819" t="s">
        <v>1170</v>
      </c>
      <c r="I819" t="s">
        <v>614</v>
      </c>
      <c r="J819" t="s">
        <v>619</v>
      </c>
      <c r="K819" t="s">
        <v>32</v>
      </c>
      <c r="L819" s="2">
        <v>41968</v>
      </c>
      <c r="M819" s="2">
        <v>51098</v>
      </c>
      <c r="N819">
        <v>1</v>
      </c>
      <c r="O819">
        <v>50</v>
      </c>
      <c r="P819">
        <v>142</v>
      </c>
      <c r="Q819" s="1">
        <v>0.32</v>
      </c>
      <c r="R819" t="s">
        <v>33</v>
      </c>
      <c r="S819" t="s">
        <v>33</v>
      </c>
      <c r="T819" t="s">
        <v>33</v>
      </c>
      <c r="U819" t="s">
        <v>616</v>
      </c>
      <c r="V819" t="s">
        <v>907</v>
      </c>
      <c r="W819">
        <v>1</v>
      </c>
      <c r="X819" s="5" t="e">
        <f>INDEX(name_mapping!B:B,MATCH(C819,name_mapping!A:A,0))</f>
        <v>#N/A</v>
      </c>
      <c r="Y819" s="5" t="str">
        <f t="shared" si="37"/>
        <v>ALHMBR_1_ALHSLR</v>
      </c>
      <c r="Z819" s="5" t="str">
        <f t="shared" si="36"/>
        <v>CAISO_Solar</v>
      </c>
      <c r="AA819" s="5">
        <f t="shared" si="38"/>
        <v>142</v>
      </c>
      <c r="AB819" s="5">
        <f>INDEX(relevant_resources!B:B,MATCH(Z819,relevant_resources!A:A,0))</f>
        <v>1</v>
      </c>
    </row>
    <row r="820" spans="1:28" x14ac:dyDescent="0.75">
      <c r="A820">
        <v>819</v>
      </c>
      <c r="B820" t="s">
        <v>2278</v>
      </c>
      <c r="C820" t="s">
        <v>2279</v>
      </c>
      <c r="D820" t="s">
        <v>2281</v>
      </c>
      <c r="E820" t="s">
        <v>2183</v>
      </c>
      <c r="F820" t="s">
        <v>27</v>
      </c>
      <c r="G820" t="s">
        <v>904</v>
      </c>
      <c r="H820" t="s">
        <v>1170</v>
      </c>
      <c r="I820" t="s">
        <v>614</v>
      </c>
      <c r="J820" t="s">
        <v>619</v>
      </c>
      <c r="K820" t="s">
        <v>32</v>
      </c>
      <c r="L820" s="2">
        <v>41968</v>
      </c>
      <c r="M820" s="2">
        <v>51098</v>
      </c>
      <c r="N820">
        <v>1</v>
      </c>
      <c r="O820">
        <v>50</v>
      </c>
      <c r="P820">
        <v>142</v>
      </c>
      <c r="Q820" s="1">
        <v>0.32</v>
      </c>
      <c r="R820" t="s">
        <v>33</v>
      </c>
      <c r="S820" t="s">
        <v>33</v>
      </c>
      <c r="T820" t="s">
        <v>33</v>
      </c>
      <c r="U820" t="s">
        <v>616</v>
      </c>
      <c r="V820" t="s">
        <v>907</v>
      </c>
      <c r="W820">
        <v>1</v>
      </c>
      <c r="X820" s="5" t="e">
        <f>INDEX(name_mapping!B:B,MATCH(C820,name_mapping!A:A,0))</f>
        <v>#N/A</v>
      </c>
      <c r="Y820" s="5" t="str">
        <f t="shared" si="37"/>
        <v>ARKANS_1_ARKSLR</v>
      </c>
      <c r="Z820" s="5" t="str">
        <f t="shared" si="36"/>
        <v>CAISO_Solar</v>
      </c>
      <c r="AA820" s="5">
        <f t="shared" si="38"/>
        <v>142</v>
      </c>
      <c r="AB820" s="5">
        <f>INDEX(relevant_resources!B:B,MATCH(Z820,relevant_resources!A:A,0))</f>
        <v>1</v>
      </c>
    </row>
    <row r="821" spans="1:28" x14ac:dyDescent="0.75">
      <c r="A821">
        <v>820</v>
      </c>
      <c r="B821" t="s">
        <v>2278</v>
      </c>
      <c r="C821" t="s">
        <v>2279</v>
      </c>
      <c r="D821" t="s">
        <v>2282</v>
      </c>
      <c r="E821" t="s">
        <v>2183</v>
      </c>
      <c r="F821" t="s">
        <v>27</v>
      </c>
      <c r="G821" t="s">
        <v>904</v>
      </c>
      <c r="H821" t="s">
        <v>1170</v>
      </c>
      <c r="I821" t="s">
        <v>614</v>
      </c>
      <c r="J821" t="s">
        <v>619</v>
      </c>
      <c r="K821" t="s">
        <v>32</v>
      </c>
      <c r="L821" s="2">
        <v>41968</v>
      </c>
      <c r="M821" s="2">
        <v>51098</v>
      </c>
      <c r="N821">
        <v>1</v>
      </c>
      <c r="O821">
        <v>50</v>
      </c>
      <c r="P821">
        <v>142</v>
      </c>
      <c r="Q821" s="1">
        <v>0.32</v>
      </c>
      <c r="R821" t="s">
        <v>33</v>
      </c>
      <c r="S821" t="s">
        <v>33</v>
      </c>
      <c r="T821" t="s">
        <v>33</v>
      </c>
      <c r="U821" t="s">
        <v>616</v>
      </c>
      <c r="V821" t="s">
        <v>907</v>
      </c>
      <c r="W821">
        <v>1</v>
      </c>
      <c r="X821" s="5" t="e">
        <f>INDEX(name_mapping!B:B,MATCH(C821,name_mapping!A:A,0))</f>
        <v>#N/A</v>
      </c>
      <c r="Y821" s="5" t="str">
        <f t="shared" si="37"/>
        <v>SNORA_2_SNRSLR</v>
      </c>
      <c r="Z821" s="5" t="str">
        <f t="shared" si="36"/>
        <v>CAISO_Solar</v>
      </c>
      <c r="AA821" s="5">
        <f t="shared" si="38"/>
        <v>142</v>
      </c>
      <c r="AB821" s="5">
        <f>INDEX(relevant_resources!B:B,MATCH(Z821,relevant_resources!A:A,0))</f>
        <v>1</v>
      </c>
    </row>
    <row r="822" spans="1:28" x14ac:dyDescent="0.75">
      <c r="A822">
        <v>821</v>
      </c>
      <c r="B822" t="s">
        <v>2283</v>
      </c>
      <c r="C822" t="s">
        <v>2284</v>
      </c>
      <c r="D822" t="s">
        <v>2285</v>
      </c>
      <c r="E822" t="s">
        <v>2183</v>
      </c>
      <c r="F822" t="s">
        <v>27</v>
      </c>
      <c r="G822" t="s">
        <v>904</v>
      </c>
      <c r="H822" t="s">
        <v>1170</v>
      </c>
      <c r="I822" t="s">
        <v>614</v>
      </c>
      <c r="J822" t="s">
        <v>619</v>
      </c>
      <c r="K822" t="s">
        <v>32</v>
      </c>
      <c r="L822" s="2">
        <v>41557</v>
      </c>
      <c r="M822" s="2">
        <v>50687</v>
      </c>
      <c r="N822">
        <v>1</v>
      </c>
      <c r="O822">
        <v>200</v>
      </c>
      <c r="P822">
        <v>495.3</v>
      </c>
      <c r="Q822" s="1">
        <v>0.28000000000000003</v>
      </c>
      <c r="R822" t="s">
        <v>33</v>
      </c>
      <c r="S822" t="s">
        <v>33</v>
      </c>
      <c r="T822" t="s">
        <v>33</v>
      </c>
      <c r="U822" t="s">
        <v>616</v>
      </c>
      <c r="V822" t="s">
        <v>907</v>
      </c>
      <c r="W822">
        <v>1</v>
      </c>
      <c r="X822" s="5" t="e">
        <f>INDEX(name_mapping!B:B,MATCH(C822,name_mapping!A:A,0))</f>
        <v>#N/A</v>
      </c>
      <c r="Y822" s="5" t="str">
        <f t="shared" si="37"/>
        <v>IVSLRP_2_SOLAR1</v>
      </c>
      <c r="Z822" s="5" t="str">
        <f t="shared" si="36"/>
        <v>CAISO_Solar</v>
      </c>
      <c r="AA822" s="5">
        <f t="shared" si="38"/>
        <v>495.3</v>
      </c>
      <c r="AB822" s="5">
        <f>INDEX(relevant_resources!B:B,MATCH(Z822,relevant_resources!A:A,0))</f>
        <v>1</v>
      </c>
    </row>
    <row r="823" spans="1:28" x14ac:dyDescent="0.75">
      <c r="A823">
        <v>822</v>
      </c>
      <c r="B823" t="s">
        <v>2286</v>
      </c>
      <c r="C823" t="s">
        <v>2287</v>
      </c>
      <c r="E823" t="s">
        <v>2183</v>
      </c>
      <c r="F823" t="s">
        <v>27</v>
      </c>
      <c r="G823" t="s">
        <v>1897</v>
      </c>
      <c r="H823" t="s">
        <v>2288</v>
      </c>
      <c r="I823" t="s">
        <v>614</v>
      </c>
      <c r="J823" t="s">
        <v>615</v>
      </c>
      <c r="K823" t="s">
        <v>620</v>
      </c>
      <c r="L823" s="2">
        <v>42643</v>
      </c>
      <c r="M823" s="2">
        <v>51773</v>
      </c>
      <c r="N823">
        <v>1</v>
      </c>
      <c r="O823">
        <v>17</v>
      </c>
      <c r="P823">
        <v>30</v>
      </c>
      <c r="Q823" s="1">
        <v>0.2</v>
      </c>
      <c r="R823" t="s">
        <v>33</v>
      </c>
      <c r="S823" t="s">
        <v>33</v>
      </c>
      <c r="T823" t="s">
        <v>33</v>
      </c>
      <c r="U823" t="s">
        <v>616</v>
      </c>
      <c r="V823" t="s">
        <v>35</v>
      </c>
      <c r="W823">
        <v>0.84</v>
      </c>
      <c r="X823" s="5" t="e">
        <f>INDEX(name_mapping!B:B,MATCH(C823,name_mapping!A:A,0))</f>
        <v>#N/A</v>
      </c>
      <c r="Y823" s="5" t="str">
        <f t="shared" si="37"/>
        <v>SDG&amp;E Solar Energy Project</v>
      </c>
      <c r="Z823" s="5" t="str">
        <f t="shared" si="36"/>
        <v>CAISO_Solar</v>
      </c>
      <c r="AA823" s="5">
        <f t="shared" si="38"/>
        <v>30</v>
      </c>
      <c r="AB823" s="5">
        <f>INDEX(relevant_resources!B:B,MATCH(Z823,relevant_resources!A:A,0))</f>
        <v>1</v>
      </c>
    </row>
    <row r="824" spans="1:28" x14ac:dyDescent="0.75">
      <c r="A824">
        <v>823</v>
      </c>
      <c r="B824" t="s">
        <v>2289</v>
      </c>
      <c r="C824" t="s">
        <v>2290</v>
      </c>
      <c r="D824" t="s">
        <v>2291</v>
      </c>
      <c r="E824" t="s">
        <v>2183</v>
      </c>
      <c r="F824" t="s">
        <v>27</v>
      </c>
      <c r="G824" t="s">
        <v>711</v>
      </c>
      <c r="H824" t="s">
        <v>2292</v>
      </c>
      <c r="I824" t="s">
        <v>614</v>
      </c>
      <c r="J824" t="s">
        <v>619</v>
      </c>
      <c r="K824" t="s">
        <v>32</v>
      </c>
      <c r="L824" s="2">
        <v>41632</v>
      </c>
      <c r="M824" s="2">
        <v>48936</v>
      </c>
      <c r="N824">
        <v>1</v>
      </c>
      <c r="O824">
        <v>18.399999999999999</v>
      </c>
      <c r="P824">
        <v>55</v>
      </c>
      <c r="Q824" s="1">
        <v>0.34</v>
      </c>
      <c r="R824" t="s">
        <v>33</v>
      </c>
      <c r="S824" t="s">
        <v>33</v>
      </c>
      <c r="T824" t="s">
        <v>33</v>
      </c>
      <c r="U824" t="s">
        <v>616</v>
      </c>
      <c r="V824" t="s">
        <v>1484</v>
      </c>
      <c r="W824">
        <v>1</v>
      </c>
      <c r="X824" s="5" t="e">
        <f>INDEX(name_mapping!B:B,MATCH(C824,name_mapping!A:A,0))</f>
        <v>#N/A</v>
      </c>
      <c r="Y824" s="5" t="str">
        <f t="shared" si="37"/>
        <v>DEVERS_1_SOLAR</v>
      </c>
      <c r="Z824" s="5" t="str">
        <f t="shared" si="36"/>
        <v>CAISO_Solar</v>
      </c>
      <c r="AA824" s="5">
        <f t="shared" si="38"/>
        <v>55</v>
      </c>
      <c r="AB824" s="5">
        <f>INDEX(relevant_resources!B:B,MATCH(Z824,relevant_resources!A:A,0))</f>
        <v>1</v>
      </c>
    </row>
    <row r="825" spans="1:28" x14ac:dyDescent="0.75">
      <c r="A825">
        <v>824</v>
      </c>
      <c r="B825" t="s">
        <v>2293</v>
      </c>
      <c r="C825" t="s">
        <v>2294</v>
      </c>
      <c r="D825" t="s">
        <v>2295</v>
      </c>
      <c r="E825" t="s">
        <v>2183</v>
      </c>
      <c r="F825" t="s">
        <v>27</v>
      </c>
      <c r="G825" t="s">
        <v>904</v>
      </c>
      <c r="H825" t="s">
        <v>905</v>
      </c>
      <c r="I825" t="s">
        <v>614</v>
      </c>
      <c r="J825" t="s">
        <v>619</v>
      </c>
      <c r="K825" t="s">
        <v>32</v>
      </c>
      <c r="L825" s="2">
        <v>42421</v>
      </c>
      <c r="M825" s="2">
        <v>49725</v>
      </c>
      <c r="N825">
        <v>1</v>
      </c>
      <c r="O825">
        <v>20</v>
      </c>
      <c r="P825">
        <v>48</v>
      </c>
      <c r="Q825" s="1">
        <v>0.27</v>
      </c>
      <c r="R825" t="s">
        <v>33</v>
      </c>
      <c r="S825" t="s">
        <v>33</v>
      </c>
      <c r="T825" t="s">
        <v>33</v>
      </c>
      <c r="U825" t="s">
        <v>616</v>
      </c>
      <c r="V825" t="s">
        <v>907</v>
      </c>
      <c r="W825">
        <v>1</v>
      </c>
      <c r="X825" s="5" t="e">
        <f>INDEX(name_mapping!B:B,MATCH(C825,name_mapping!A:A,0))</f>
        <v>#N/A</v>
      </c>
      <c r="Y825" s="5" t="str">
        <f t="shared" si="37"/>
        <v>CALPSS_6_SOLAR1</v>
      </c>
      <c r="Z825" s="5" t="str">
        <f t="shared" si="36"/>
        <v>CAISO_Solar</v>
      </c>
      <c r="AA825" s="5">
        <f t="shared" si="38"/>
        <v>48</v>
      </c>
      <c r="AB825" s="5">
        <f>INDEX(relevant_resources!B:B,MATCH(Z825,relevant_resources!A:A,0))</f>
        <v>1</v>
      </c>
    </row>
    <row r="826" spans="1:28" x14ac:dyDescent="0.75">
      <c r="A826">
        <v>825</v>
      </c>
      <c r="B826" t="s">
        <v>2296</v>
      </c>
      <c r="C826" t="s">
        <v>2297</v>
      </c>
      <c r="D826" t="s">
        <v>2298</v>
      </c>
      <c r="E826" t="s">
        <v>2183</v>
      </c>
      <c r="F826" t="s">
        <v>27</v>
      </c>
      <c r="G826" t="s">
        <v>904</v>
      </c>
      <c r="H826" t="s">
        <v>905</v>
      </c>
      <c r="I826" t="s">
        <v>614</v>
      </c>
      <c r="J826" t="s">
        <v>619</v>
      </c>
      <c r="K826" t="s">
        <v>32</v>
      </c>
      <c r="L826" s="2">
        <v>42421</v>
      </c>
      <c r="M826" s="2">
        <v>49725</v>
      </c>
      <c r="N826">
        <v>1</v>
      </c>
      <c r="O826">
        <v>20</v>
      </c>
      <c r="P826">
        <v>59</v>
      </c>
      <c r="Q826" s="1">
        <v>0.34</v>
      </c>
      <c r="R826" t="s">
        <v>906</v>
      </c>
      <c r="S826" t="s">
        <v>33</v>
      </c>
      <c r="T826" t="s">
        <v>906</v>
      </c>
      <c r="U826" t="s">
        <v>616</v>
      </c>
      <c r="V826" t="s">
        <v>907</v>
      </c>
      <c r="W826">
        <v>1</v>
      </c>
      <c r="X826" s="5" t="e">
        <f>INDEX(name_mapping!B:B,MATCH(C826,name_mapping!A:A,0))</f>
        <v>#N/A</v>
      </c>
      <c r="Y826" s="5" t="str">
        <f t="shared" si="37"/>
        <v>ANZA_6_SOLAR1</v>
      </c>
      <c r="Z826" s="5" t="str">
        <f t="shared" si="36"/>
        <v>IID_Solar</v>
      </c>
      <c r="AA826" s="5">
        <f t="shared" si="38"/>
        <v>59</v>
      </c>
      <c r="AB826" s="5">
        <f>INDEX(relevant_resources!B:B,MATCH(Z826,relevant_resources!A:A,0))</f>
        <v>0</v>
      </c>
    </row>
    <row r="827" spans="1:28" x14ac:dyDescent="0.75">
      <c r="A827">
        <v>826</v>
      </c>
      <c r="B827" t="s">
        <v>2299</v>
      </c>
      <c r="C827" t="s">
        <v>2300</v>
      </c>
      <c r="D827" t="s">
        <v>2301</v>
      </c>
      <c r="E827" t="s">
        <v>2183</v>
      </c>
      <c r="F827" t="s">
        <v>27</v>
      </c>
      <c r="G827" t="s">
        <v>77</v>
      </c>
      <c r="H827" t="s">
        <v>1205</v>
      </c>
      <c r="I827" t="s">
        <v>614</v>
      </c>
      <c r="J827" t="s">
        <v>619</v>
      </c>
      <c r="K827" t="s">
        <v>32</v>
      </c>
      <c r="L827" s="2">
        <v>42355</v>
      </c>
      <c r="M827" s="2">
        <v>47833</v>
      </c>
      <c r="N827">
        <v>1</v>
      </c>
      <c r="O827">
        <v>20</v>
      </c>
      <c r="P827">
        <v>57.6</v>
      </c>
      <c r="Q827" s="1">
        <v>0.33</v>
      </c>
      <c r="R827" t="s">
        <v>33</v>
      </c>
      <c r="S827" t="s">
        <v>33</v>
      </c>
      <c r="T827" t="s">
        <v>33</v>
      </c>
      <c r="U827" t="s">
        <v>616</v>
      </c>
      <c r="V827" t="s">
        <v>286</v>
      </c>
      <c r="W827">
        <v>1</v>
      </c>
      <c r="X827" s="5" t="e">
        <f>INDEX(name_mapping!B:B,MATCH(C827,name_mapping!A:A,0))</f>
        <v>#N/A</v>
      </c>
      <c r="Y827" s="5" t="str">
        <f t="shared" si="37"/>
        <v>MARCPW_6_SOLAR1</v>
      </c>
      <c r="Z827" s="5" t="str">
        <f t="shared" si="36"/>
        <v>CAISO_Solar</v>
      </c>
      <c r="AA827" s="5">
        <f t="shared" si="38"/>
        <v>57.6</v>
      </c>
      <c r="AB827" s="5">
        <f>INDEX(relevant_resources!B:B,MATCH(Z827,relevant_resources!A:A,0))</f>
        <v>1</v>
      </c>
    </row>
    <row r="828" spans="1:28" x14ac:dyDescent="0.75">
      <c r="A828">
        <v>827</v>
      </c>
      <c r="B828" t="s">
        <v>2302</v>
      </c>
      <c r="C828" t="s">
        <v>2303</v>
      </c>
      <c r="E828" t="s">
        <v>2183</v>
      </c>
      <c r="F828" t="s">
        <v>27</v>
      </c>
      <c r="G828" t="s">
        <v>1897</v>
      </c>
      <c r="H828" t="s">
        <v>1898</v>
      </c>
      <c r="I828" t="s">
        <v>614</v>
      </c>
      <c r="J828" t="s">
        <v>1383</v>
      </c>
      <c r="K828" t="s">
        <v>620</v>
      </c>
      <c r="L828" s="2">
        <v>41965</v>
      </c>
      <c r="M828" s="2">
        <v>49269</v>
      </c>
      <c r="N828">
        <v>1</v>
      </c>
      <c r="O828">
        <v>1.5</v>
      </c>
      <c r="P828">
        <v>3.3</v>
      </c>
      <c r="Q828" s="1">
        <v>0.25</v>
      </c>
      <c r="R828" t="s">
        <v>33</v>
      </c>
      <c r="S828" t="s">
        <v>33</v>
      </c>
      <c r="T828" t="s">
        <v>33</v>
      </c>
      <c r="U828" t="s">
        <v>616</v>
      </c>
      <c r="V828" t="s">
        <v>907</v>
      </c>
      <c r="W828">
        <v>0.84</v>
      </c>
      <c r="X828" s="5" t="e">
        <f>INDEX(name_mapping!B:B,MATCH(C828,name_mapping!A:A,0))</f>
        <v>#N/A</v>
      </c>
      <c r="Y828" s="5" t="str">
        <f t="shared" si="37"/>
        <v>Buckman Springs PV 1</v>
      </c>
      <c r="Z828" s="5" t="str">
        <f t="shared" si="36"/>
        <v>CAISO_Solar</v>
      </c>
      <c r="AA828" s="5">
        <f t="shared" si="38"/>
        <v>3.3</v>
      </c>
      <c r="AB828" s="5">
        <f>INDEX(relevant_resources!B:B,MATCH(Z828,relevant_resources!A:A,0))</f>
        <v>1</v>
      </c>
    </row>
    <row r="829" spans="1:28" x14ac:dyDescent="0.75">
      <c r="A829">
        <v>828</v>
      </c>
      <c r="B829" t="s">
        <v>2304</v>
      </c>
      <c r="C829" t="s">
        <v>2305</v>
      </c>
      <c r="E829" t="s">
        <v>2183</v>
      </c>
      <c r="F829" t="s">
        <v>27</v>
      </c>
      <c r="G829" t="s">
        <v>1897</v>
      </c>
      <c r="H829" t="s">
        <v>1898</v>
      </c>
      <c r="I829" t="s">
        <v>614</v>
      </c>
      <c r="J829" t="s">
        <v>615</v>
      </c>
      <c r="K829" t="s">
        <v>620</v>
      </c>
      <c r="L829" s="2">
        <v>41965</v>
      </c>
      <c r="M829" s="2">
        <v>49269</v>
      </c>
      <c r="N829">
        <v>1</v>
      </c>
      <c r="O829">
        <v>1.5</v>
      </c>
      <c r="P829">
        <v>3.4</v>
      </c>
      <c r="Q829" s="1">
        <v>0.25</v>
      </c>
      <c r="R829" t="s">
        <v>33</v>
      </c>
      <c r="S829" t="s">
        <v>33</v>
      </c>
      <c r="T829" t="s">
        <v>33</v>
      </c>
      <c r="U829" t="s">
        <v>616</v>
      </c>
      <c r="V829" t="s">
        <v>907</v>
      </c>
      <c r="W829">
        <v>0.84</v>
      </c>
      <c r="X829" s="5" t="e">
        <f>INDEX(name_mapping!B:B,MATCH(C829,name_mapping!A:A,0))</f>
        <v>#N/A</v>
      </c>
      <c r="Y829" s="5" t="str">
        <f t="shared" si="37"/>
        <v>Buckman Springs PV 2</v>
      </c>
      <c r="Z829" s="5" t="str">
        <f t="shared" si="36"/>
        <v>CAISO_Solar</v>
      </c>
      <c r="AA829" s="5">
        <f t="shared" si="38"/>
        <v>3.4</v>
      </c>
      <c r="AB829" s="5">
        <f>INDEX(relevant_resources!B:B,MATCH(Z829,relevant_resources!A:A,0))</f>
        <v>1</v>
      </c>
    </row>
    <row r="830" spans="1:28" x14ac:dyDescent="0.75">
      <c r="A830">
        <v>829</v>
      </c>
      <c r="B830" t="s">
        <v>2306</v>
      </c>
      <c r="C830" t="s">
        <v>2307</v>
      </c>
      <c r="E830" t="s">
        <v>2183</v>
      </c>
      <c r="F830" t="s">
        <v>27</v>
      </c>
      <c r="G830" t="s">
        <v>1897</v>
      </c>
      <c r="H830" t="s">
        <v>1898</v>
      </c>
      <c r="I830" t="s">
        <v>614</v>
      </c>
      <c r="J830" t="s">
        <v>615</v>
      </c>
      <c r="K830" t="s">
        <v>620</v>
      </c>
      <c r="L830" s="2">
        <v>41965</v>
      </c>
      <c r="M830" s="2">
        <v>49269</v>
      </c>
      <c r="N830">
        <v>1</v>
      </c>
      <c r="O830">
        <v>1.5</v>
      </c>
      <c r="P830">
        <v>3.3</v>
      </c>
      <c r="Q830" s="1">
        <v>0.25</v>
      </c>
      <c r="R830" t="s">
        <v>33</v>
      </c>
      <c r="S830" t="s">
        <v>33</v>
      </c>
      <c r="T830" t="s">
        <v>33</v>
      </c>
      <c r="U830" t="s">
        <v>616</v>
      </c>
      <c r="V830" t="s">
        <v>907</v>
      </c>
      <c r="W830">
        <v>0.84</v>
      </c>
      <c r="X830" s="5" t="e">
        <f>INDEX(name_mapping!B:B,MATCH(C830,name_mapping!A:A,0))</f>
        <v>#N/A</v>
      </c>
      <c r="Y830" s="5" t="str">
        <f t="shared" si="37"/>
        <v>Viejas Blvd PV 1</v>
      </c>
      <c r="Z830" s="5" t="str">
        <f t="shared" si="36"/>
        <v>CAISO_Solar</v>
      </c>
      <c r="AA830" s="5">
        <f t="shared" si="38"/>
        <v>3.3</v>
      </c>
      <c r="AB830" s="5">
        <f>INDEX(relevant_resources!B:B,MATCH(Z830,relevant_resources!A:A,0))</f>
        <v>1</v>
      </c>
    </row>
    <row r="831" spans="1:28" x14ac:dyDescent="0.75">
      <c r="A831">
        <v>830</v>
      </c>
      <c r="B831" t="s">
        <v>2308</v>
      </c>
      <c r="C831" t="s">
        <v>2309</v>
      </c>
      <c r="E831" t="s">
        <v>2183</v>
      </c>
      <c r="F831" t="s">
        <v>27</v>
      </c>
      <c r="G831" t="s">
        <v>1897</v>
      </c>
      <c r="H831" t="s">
        <v>1898</v>
      </c>
      <c r="I831" t="s">
        <v>614</v>
      </c>
      <c r="J831" t="s">
        <v>615</v>
      </c>
      <c r="K831" t="s">
        <v>620</v>
      </c>
      <c r="L831" s="2">
        <v>41980</v>
      </c>
      <c r="M831" s="2">
        <v>49284</v>
      </c>
      <c r="N831">
        <v>1</v>
      </c>
      <c r="O831">
        <v>1</v>
      </c>
      <c r="P831">
        <v>2.2999999999999998</v>
      </c>
      <c r="Q831" s="1">
        <v>0.27</v>
      </c>
      <c r="R831" t="s">
        <v>33</v>
      </c>
      <c r="S831" t="s">
        <v>33</v>
      </c>
      <c r="T831" t="s">
        <v>33</v>
      </c>
      <c r="U831" t="s">
        <v>616</v>
      </c>
      <c r="V831" t="s">
        <v>907</v>
      </c>
      <c r="W831">
        <v>0.84</v>
      </c>
      <c r="X831" s="5" t="e">
        <f>INDEX(name_mapping!B:B,MATCH(C831,name_mapping!A:A,0))</f>
        <v>#N/A</v>
      </c>
      <c r="Y831" s="5" t="str">
        <f t="shared" si="37"/>
        <v>Calico Ranch Solar Project</v>
      </c>
      <c r="Z831" s="5" t="str">
        <f t="shared" si="36"/>
        <v>CAISO_Solar</v>
      </c>
      <c r="AA831" s="5">
        <f t="shared" si="38"/>
        <v>2.2999999999999998</v>
      </c>
      <c r="AB831" s="5">
        <f>INDEX(relevant_resources!B:B,MATCH(Z831,relevant_resources!A:A,0))</f>
        <v>1</v>
      </c>
    </row>
    <row r="832" spans="1:28" x14ac:dyDescent="0.75">
      <c r="A832">
        <v>831</v>
      </c>
      <c r="B832" t="s">
        <v>2310</v>
      </c>
      <c r="C832" t="s">
        <v>2311</v>
      </c>
      <c r="E832" t="s">
        <v>2183</v>
      </c>
      <c r="F832" t="s">
        <v>27</v>
      </c>
      <c r="G832" t="s">
        <v>711</v>
      </c>
      <c r="H832" t="s">
        <v>930</v>
      </c>
      <c r="I832" t="s">
        <v>614</v>
      </c>
      <c r="J832" t="s">
        <v>619</v>
      </c>
      <c r="K832" t="s">
        <v>620</v>
      </c>
      <c r="L832" s="2">
        <v>42338</v>
      </c>
      <c r="M832" s="2">
        <v>49642</v>
      </c>
      <c r="N832">
        <v>1</v>
      </c>
      <c r="O832">
        <v>10</v>
      </c>
      <c r="P832">
        <v>27.3</v>
      </c>
      <c r="Q832" s="1">
        <v>0.31</v>
      </c>
      <c r="R832" t="s">
        <v>33</v>
      </c>
      <c r="S832" t="s">
        <v>33</v>
      </c>
      <c r="T832" t="s">
        <v>33</v>
      </c>
      <c r="U832" t="s">
        <v>616</v>
      </c>
      <c r="V832" t="s">
        <v>286</v>
      </c>
      <c r="W832">
        <v>0.84</v>
      </c>
      <c r="X832" s="5" t="e">
        <f>INDEX(name_mapping!B:B,MATCH(C832,name_mapping!A:A,0))</f>
        <v>#N/A</v>
      </c>
      <c r="Y832" s="5" t="str">
        <f t="shared" si="37"/>
        <v>Sun Edison Victorville Solar</v>
      </c>
      <c r="Z832" s="5" t="str">
        <f t="shared" si="36"/>
        <v>CAISO_Solar</v>
      </c>
      <c r="AA832" s="5">
        <f t="shared" si="38"/>
        <v>27.3</v>
      </c>
      <c r="AB832" s="5">
        <f>INDEX(relevant_resources!B:B,MATCH(Z832,relevant_resources!A:A,0))</f>
        <v>1</v>
      </c>
    </row>
    <row r="833" spans="1:28" x14ac:dyDescent="0.75">
      <c r="A833">
        <v>832</v>
      </c>
      <c r="B833" t="s">
        <v>2312</v>
      </c>
      <c r="C833" t="s">
        <v>2313</v>
      </c>
      <c r="E833" t="s">
        <v>2183</v>
      </c>
      <c r="F833" t="s">
        <v>27</v>
      </c>
      <c r="G833" t="s">
        <v>1897</v>
      </c>
      <c r="H833" t="s">
        <v>1898</v>
      </c>
      <c r="I833" t="s">
        <v>614</v>
      </c>
      <c r="J833" t="s">
        <v>619</v>
      </c>
      <c r="K833" t="s">
        <v>620</v>
      </c>
      <c r="L833" s="2">
        <v>42505</v>
      </c>
      <c r="M833" s="2">
        <v>49809</v>
      </c>
      <c r="N833">
        <v>1</v>
      </c>
      <c r="O833">
        <v>2.9</v>
      </c>
      <c r="P833">
        <v>9.3000000000000007</v>
      </c>
      <c r="Q833" s="1">
        <v>0.37</v>
      </c>
      <c r="R833" t="s">
        <v>33</v>
      </c>
      <c r="S833" t="s">
        <v>33</v>
      </c>
      <c r="T833" t="s">
        <v>33</v>
      </c>
      <c r="U833" t="s">
        <v>616</v>
      </c>
      <c r="V833" t="s">
        <v>907</v>
      </c>
      <c r="W833">
        <v>0.84</v>
      </c>
      <c r="X833" s="5" t="e">
        <f>INDEX(name_mapping!B:B,MATCH(C833,name_mapping!A:A,0))</f>
        <v>#N/A</v>
      </c>
      <c r="Y833" s="5" t="str">
        <f t="shared" si="37"/>
        <v>SEPV Boulevard 2</v>
      </c>
      <c r="Z833" s="5" t="str">
        <f t="shared" si="36"/>
        <v>CAISO_Solar</v>
      </c>
      <c r="AA833" s="5">
        <f t="shared" si="38"/>
        <v>9.3000000000000007</v>
      </c>
      <c r="AB833" s="5">
        <f>INDEX(relevant_resources!B:B,MATCH(Z833,relevant_resources!A:A,0))</f>
        <v>1</v>
      </c>
    </row>
    <row r="834" spans="1:28" x14ac:dyDescent="0.75">
      <c r="A834">
        <v>833</v>
      </c>
      <c r="B834" t="s">
        <v>2314</v>
      </c>
      <c r="C834" t="s">
        <v>2315</v>
      </c>
      <c r="D834" t="s">
        <v>2316</v>
      </c>
      <c r="E834" t="s">
        <v>2183</v>
      </c>
      <c r="F834" t="s">
        <v>27</v>
      </c>
      <c r="G834" t="s">
        <v>1897</v>
      </c>
      <c r="H834" t="s">
        <v>2195</v>
      </c>
      <c r="I834" t="s">
        <v>614</v>
      </c>
      <c r="J834" t="s">
        <v>1383</v>
      </c>
      <c r="K834" t="s">
        <v>32</v>
      </c>
      <c r="L834" s="2">
        <v>42634</v>
      </c>
      <c r="M834" s="2">
        <v>49938</v>
      </c>
      <c r="N834">
        <v>1</v>
      </c>
      <c r="O834">
        <v>3</v>
      </c>
      <c r="P834">
        <v>8.5</v>
      </c>
      <c r="Q834" s="1">
        <v>0.32</v>
      </c>
      <c r="R834" t="s">
        <v>33</v>
      </c>
      <c r="S834" t="s">
        <v>33</v>
      </c>
      <c r="T834" t="s">
        <v>33</v>
      </c>
      <c r="U834" t="s">
        <v>616</v>
      </c>
      <c r="V834" t="s">
        <v>907</v>
      </c>
      <c r="W834">
        <v>1</v>
      </c>
      <c r="X834" s="5" t="e">
        <f>INDEX(name_mapping!B:B,MATCH(C834,name_mapping!A:A,0))</f>
        <v>#N/A</v>
      </c>
      <c r="Y834" s="5" t="str">
        <f t="shared" si="37"/>
        <v>LILIAC_6_SOLAR</v>
      </c>
      <c r="Z834" s="5" t="str">
        <f t="shared" ref="Z834:Z897" si="39">T834&amp;"_"&amp;U834</f>
        <v>CAISO_Solar</v>
      </c>
      <c r="AA834" s="5">
        <f t="shared" si="38"/>
        <v>8.5</v>
      </c>
      <c r="AB834" s="5">
        <f>INDEX(relevant_resources!B:B,MATCH(Z834,relevant_resources!A:A,0))</f>
        <v>1</v>
      </c>
    </row>
    <row r="835" spans="1:28" x14ac:dyDescent="0.75">
      <c r="A835">
        <v>834</v>
      </c>
      <c r="B835" t="s">
        <v>2317</v>
      </c>
      <c r="C835" t="s">
        <v>2318</v>
      </c>
      <c r="D835" t="s">
        <v>2319</v>
      </c>
      <c r="E835" t="s">
        <v>2183</v>
      </c>
      <c r="F835" t="s">
        <v>27</v>
      </c>
      <c r="G835" t="s">
        <v>77</v>
      </c>
      <c r="H835" t="s">
        <v>89</v>
      </c>
      <c r="I835" t="s">
        <v>993</v>
      </c>
      <c r="K835" t="s">
        <v>32</v>
      </c>
      <c r="L835" s="2">
        <v>38346</v>
      </c>
      <c r="M835" s="2">
        <v>43823</v>
      </c>
      <c r="N835">
        <v>1</v>
      </c>
      <c r="O835">
        <v>60</v>
      </c>
      <c r="P835">
        <v>173</v>
      </c>
      <c r="Q835" s="1">
        <v>0.33</v>
      </c>
      <c r="R835" t="s">
        <v>33</v>
      </c>
      <c r="S835" t="s">
        <v>33</v>
      </c>
      <c r="T835" t="s">
        <v>33</v>
      </c>
      <c r="U835" t="s">
        <v>993</v>
      </c>
      <c r="V835" t="s">
        <v>89</v>
      </c>
      <c r="W835">
        <v>1</v>
      </c>
      <c r="X835" s="5" t="e">
        <f>INDEX(name_mapping!B:B,MATCH(C835,name_mapping!A:A,0))</f>
        <v>#N/A</v>
      </c>
      <c r="Y835" s="5" t="str">
        <f t="shared" ref="Y835:Y898" si="40">IF(NOT(ISBLANK(D835)),D835,
IF(NOT(ISNA(X835)),X835,C835))</f>
        <v>VINCNT_2_WESTWD</v>
      </c>
      <c r="Z835" s="5" t="str">
        <f t="shared" si="39"/>
        <v>CAISO_Wind</v>
      </c>
      <c r="AA835" s="5">
        <f t="shared" ref="AA835:AA898" si="41">IF(P835="                      -  ",0,P835)</f>
        <v>173</v>
      </c>
      <c r="AB835" s="5">
        <f>INDEX(relevant_resources!B:B,MATCH(Z835,relevant_resources!A:A,0))</f>
        <v>1</v>
      </c>
    </row>
    <row r="836" spans="1:28" x14ac:dyDescent="0.75">
      <c r="A836">
        <v>835</v>
      </c>
      <c r="B836" t="s">
        <v>2320</v>
      </c>
      <c r="C836" t="s">
        <v>2321</v>
      </c>
      <c r="D836" t="s">
        <v>2322</v>
      </c>
      <c r="E836" t="s">
        <v>2183</v>
      </c>
      <c r="F836" t="s">
        <v>27</v>
      </c>
      <c r="G836" t="s">
        <v>845</v>
      </c>
      <c r="H836" t="s">
        <v>1167</v>
      </c>
      <c r="I836" t="s">
        <v>993</v>
      </c>
      <c r="K836" t="s">
        <v>32</v>
      </c>
      <c r="L836" s="2">
        <v>37970</v>
      </c>
      <c r="M836" s="2">
        <v>43448</v>
      </c>
      <c r="N836">
        <v>1</v>
      </c>
      <c r="O836">
        <v>22.8</v>
      </c>
      <c r="P836">
        <v>81.5</v>
      </c>
      <c r="Q836" s="1">
        <v>0.41</v>
      </c>
      <c r="R836" t="s">
        <v>33</v>
      </c>
      <c r="S836" t="s">
        <v>33</v>
      </c>
      <c r="T836" t="s">
        <v>33</v>
      </c>
      <c r="U836" t="s">
        <v>993</v>
      </c>
      <c r="V836" t="s">
        <v>847</v>
      </c>
      <c r="W836">
        <v>1</v>
      </c>
      <c r="X836" s="5" t="e">
        <f>INDEX(name_mapping!B:B,MATCH(C836,name_mapping!A:A,0))</f>
        <v>#N/A</v>
      </c>
      <c r="Y836" s="5" t="str">
        <f t="shared" si="40"/>
        <v>MTWIND_1_UNIT 3</v>
      </c>
      <c r="Z836" s="5" t="str">
        <f t="shared" si="39"/>
        <v>CAISO_Wind</v>
      </c>
      <c r="AA836" s="5">
        <f t="shared" si="41"/>
        <v>81.5</v>
      </c>
      <c r="AB836" s="5">
        <f>INDEX(relevant_resources!B:B,MATCH(Z836,relevant_resources!A:A,0))</f>
        <v>1</v>
      </c>
    </row>
    <row r="837" spans="1:28" x14ac:dyDescent="0.75">
      <c r="A837">
        <v>836</v>
      </c>
      <c r="B837" t="s">
        <v>2323</v>
      </c>
      <c r="C837" t="s">
        <v>2324</v>
      </c>
      <c r="D837" t="s">
        <v>2325</v>
      </c>
      <c r="E837" t="s">
        <v>2183</v>
      </c>
      <c r="F837" t="s">
        <v>27</v>
      </c>
      <c r="G837" t="s">
        <v>845</v>
      </c>
      <c r="H837" t="s">
        <v>1167</v>
      </c>
      <c r="I837" t="s">
        <v>993</v>
      </c>
      <c r="K837" t="s">
        <v>32</v>
      </c>
      <c r="L837" s="2">
        <v>37970</v>
      </c>
      <c r="M837" s="2">
        <v>43448</v>
      </c>
      <c r="N837">
        <v>1</v>
      </c>
      <c r="O837">
        <v>2.1</v>
      </c>
      <c r="P837">
        <v>7.5</v>
      </c>
      <c r="Q837" s="1">
        <v>0.41</v>
      </c>
      <c r="R837" t="s">
        <v>33</v>
      </c>
      <c r="S837" t="s">
        <v>33</v>
      </c>
      <c r="T837" t="s">
        <v>33</v>
      </c>
      <c r="U837" t="s">
        <v>993</v>
      </c>
      <c r="V837" t="s">
        <v>847</v>
      </c>
      <c r="W837">
        <v>1</v>
      </c>
      <c r="X837" s="5" t="e">
        <f>INDEX(name_mapping!B:B,MATCH(C837,name_mapping!A:A,0))</f>
        <v>#N/A</v>
      </c>
      <c r="Y837" s="5" t="str">
        <f t="shared" si="40"/>
        <v>PWEST_1_UNIT</v>
      </c>
      <c r="Z837" s="5" t="str">
        <f t="shared" si="39"/>
        <v>CAISO_Wind</v>
      </c>
      <c r="AA837" s="5">
        <f t="shared" si="41"/>
        <v>7.5</v>
      </c>
      <c r="AB837" s="5">
        <f>INDEX(relevant_resources!B:B,MATCH(Z837,relevant_resources!A:A,0))</f>
        <v>1</v>
      </c>
    </row>
    <row r="838" spans="1:28" x14ac:dyDescent="0.75">
      <c r="A838">
        <v>837</v>
      </c>
      <c r="B838" t="s">
        <v>2326</v>
      </c>
      <c r="C838" t="s">
        <v>2327</v>
      </c>
      <c r="D838" t="s">
        <v>2328</v>
      </c>
      <c r="E838" t="s">
        <v>2183</v>
      </c>
      <c r="F838" t="s">
        <v>27</v>
      </c>
      <c r="G838" t="s">
        <v>845</v>
      </c>
      <c r="H838" t="s">
        <v>1167</v>
      </c>
      <c r="I838" t="s">
        <v>993</v>
      </c>
      <c r="K838" t="s">
        <v>32</v>
      </c>
      <c r="L838" s="2">
        <v>38166</v>
      </c>
      <c r="M838" s="2">
        <v>43465</v>
      </c>
      <c r="N838">
        <v>1</v>
      </c>
      <c r="O838">
        <v>16.5</v>
      </c>
      <c r="P838">
        <v>36</v>
      </c>
      <c r="Q838" s="1">
        <v>0.25</v>
      </c>
      <c r="R838" t="s">
        <v>33</v>
      </c>
      <c r="S838" t="s">
        <v>33</v>
      </c>
      <c r="T838" t="s">
        <v>33</v>
      </c>
      <c r="U838" t="s">
        <v>993</v>
      </c>
      <c r="V838" t="s">
        <v>847</v>
      </c>
      <c r="W838">
        <v>1</v>
      </c>
      <c r="X838" s="5" t="e">
        <f>INDEX(name_mapping!B:B,MATCH(C838,name_mapping!A:A,0))</f>
        <v>#N/A</v>
      </c>
      <c r="Y838" s="5" t="str">
        <f t="shared" si="40"/>
        <v>GARNET_1_UNITS</v>
      </c>
      <c r="Z838" s="5" t="str">
        <f t="shared" si="39"/>
        <v>CAISO_Wind</v>
      </c>
      <c r="AA838" s="5">
        <f t="shared" si="41"/>
        <v>36</v>
      </c>
      <c r="AB838" s="5">
        <f>INDEX(relevant_resources!B:B,MATCH(Z838,relevant_resources!A:A,0))</f>
        <v>1</v>
      </c>
    </row>
    <row r="839" spans="1:28" x14ac:dyDescent="0.75">
      <c r="A839">
        <v>838</v>
      </c>
      <c r="B839" t="s">
        <v>2329</v>
      </c>
      <c r="C839" t="s">
        <v>2330</v>
      </c>
      <c r="D839" t="s">
        <v>2331</v>
      </c>
      <c r="E839" t="s">
        <v>2183</v>
      </c>
      <c r="F839" t="s">
        <v>27</v>
      </c>
      <c r="G839" t="s">
        <v>1897</v>
      </c>
      <c r="H839" t="s">
        <v>1898</v>
      </c>
      <c r="I839" t="s">
        <v>993</v>
      </c>
      <c r="K839" t="s">
        <v>32</v>
      </c>
      <c r="L839" s="2">
        <v>38797</v>
      </c>
      <c r="M839" s="2">
        <v>46022</v>
      </c>
      <c r="N839">
        <v>1</v>
      </c>
      <c r="O839">
        <v>50</v>
      </c>
      <c r="P839">
        <v>134.30000000000001</v>
      </c>
      <c r="Q839" s="1">
        <v>0.31</v>
      </c>
      <c r="R839" t="s">
        <v>33</v>
      </c>
      <c r="S839" t="s">
        <v>33</v>
      </c>
      <c r="T839" t="s">
        <v>33</v>
      </c>
      <c r="U839" t="s">
        <v>993</v>
      </c>
      <c r="V839" t="s">
        <v>907</v>
      </c>
      <c r="W839">
        <v>1</v>
      </c>
      <c r="X839" s="5" t="e">
        <f>INDEX(name_mapping!B:B,MATCH(C839,name_mapping!A:A,0))</f>
        <v>#N/A</v>
      </c>
      <c r="Y839" s="5" t="str">
        <f t="shared" si="40"/>
        <v>CRSTWD_6_KUMYAY</v>
      </c>
      <c r="Z839" s="5" t="str">
        <f t="shared" si="39"/>
        <v>CAISO_Wind</v>
      </c>
      <c r="AA839" s="5">
        <f t="shared" si="41"/>
        <v>134.30000000000001</v>
      </c>
      <c r="AB839" s="5">
        <f>INDEX(relevant_resources!B:B,MATCH(Z839,relevant_resources!A:A,0))</f>
        <v>1</v>
      </c>
    </row>
    <row r="840" spans="1:28" x14ac:dyDescent="0.75">
      <c r="A840">
        <v>839</v>
      </c>
      <c r="B840" t="s">
        <v>2332</v>
      </c>
      <c r="C840" t="s">
        <v>2333</v>
      </c>
      <c r="E840" t="s">
        <v>2183</v>
      </c>
      <c r="F840" t="s">
        <v>2334</v>
      </c>
      <c r="G840" t="s">
        <v>2335</v>
      </c>
      <c r="H840" t="s">
        <v>2336</v>
      </c>
      <c r="I840" t="s">
        <v>993</v>
      </c>
      <c r="K840" t="s">
        <v>32</v>
      </c>
      <c r="L840" s="2">
        <v>39811</v>
      </c>
      <c r="M840" s="2">
        <v>45288</v>
      </c>
      <c r="N840">
        <v>1</v>
      </c>
      <c r="O840">
        <v>106.5</v>
      </c>
      <c r="P840">
        <v>325</v>
      </c>
      <c r="Q840" s="1">
        <v>0.35</v>
      </c>
      <c r="R840" t="s">
        <v>1054</v>
      </c>
      <c r="S840" t="s">
        <v>33</v>
      </c>
      <c r="T840" t="s">
        <v>1055</v>
      </c>
      <c r="U840" t="s">
        <v>993</v>
      </c>
      <c r="V840" t="s">
        <v>164</v>
      </c>
      <c r="W840">
        <v>1</v>
      </c>
      <c r="X840" s="5" t="e">
        <f>INDEX(name_mapping!B:B,MATCH(C840,name_mapping!A:A,0))</f>
        <v>#N/A</v>
      </c>
      <c r="Y840" s="5" t="str">
        <f t="shared" si="40"/>
        <v>NaturEner Glacier 1</v>
      </c>
      <c r="Z840" s="5" t="str">
        <f t="shared" si="39"/>
        <v>Other_Wind</v>
      </c>
      <c r="AA840" s="5">
        <f t="shared" si="41"/>
        <v>325</v>
      </c>
      <c r="AB840" s="5">
        <f>INDEX(relevant_resources!B:B,MATCH(Z840,relevant_resources!A:A,0))</f>
        <v>0</v>
      </c>
    </row>
    <row r="841" spans="1:28" x14ac:dyDescent="0.75">
      <c r="A841">
        <v>840</v>
      </c>
      <c r="B841" t="s">
        <v>2337</v>
      </c>
      <c r="C841" t="s">
        <v>2338</v>
      </c>
      <c r="E841" t="s">
        <v>2183</v>
      </c>
      <c r="F841" t="s">
        <v>2334</v>
      </c>
      <c r="G841" t="s">
        <v>2335</v>
      </c>
      <c r="H841" t="s">
        <v>2336</v>
      </c>
      <c r="I841" t="s">
        <v>993</v>
      </c>
      <c r="K841" t="s">
        <v>32</v>
      </c>
      <c r="L841" s="2">
        <v>40102</v>
      </c>
      <c r="M841" s="2">
        <v>45580</v>
      </c>
      <c r="N841">
        <v>1</v>
      </c>
      <c r="O841">
        <v>103.5</v>
      </c>
      <c r="P841">
        <v>310</v>
      </c>
      <c r="Q841" s="1">
        <v>0.34</v>
      </c>
      <c r="R841" t="s">
        <v>1054</v>
      </c>
      <c r="S841" t="s">
        <v>33</v>
      </c>
      <c r="T841" t="s">
        <v>1055</v>
      </c>
      <c r="U841" t="s">
        <v>993</v>
      </c>
      <c r="V841" t="s">
        <v>164</v>
      </c>
      <c r="W841">
        <v>1</v>
      </c>
      <c r="X841" s="5" t="e">
        <f>INDEX(name_mapping!B:B,MATCH(C841,name_mapping!A:A,0))</f>
        <v>#N/A</v>
      </c>
      <c r="Y841" s="5" t="str">
        <f t="shared" si="40"/>
        <v>NaturEner Glacier 2</v>
      </c>
      <c r="Z841" s="5" t="str">
        <f t="shared" si="39"/>
        <v>Other_Wind</v>
      </c>
      <c r="AA841" s="5">
        <f t="shared" si="41"/>
        <v>310</v>
      </c>
      <c r="AB841" s="5">
        <f>INDEX(relevant_resources!B:B,MATCH(Z841,relevant_resources!A:A,0))</f>
        <v>0</v>
      </c>
    </row>
    <row r="842" spans="1:28" x14ac:dyDescent="0.75">
      <c r="A842">
        <v>841</v>
      </c>
      <c r="B842" t="s">
        <v>2339</v>
      </c>
      <c r="C842" t="s">
        <v>2340</v>
      </c>
      <c r="E842" t="s">
        <v>2183</v>
      </c>
      <c r="F842" t="s">
        <v>2334</v>
      </c>
      <c r="G842" t="s">
        <v>2341</v>
      </c>
      <c r="H842" t="s">
        <v>2336</v>
      </c>
      <c r="I842" t="s">
        <v>993</v>
      </c>
      <c r="K842" t="s">
        <v>32</v>
      </c>
      <c r="L842" s="2">
        <v>41562</v>
      </c>
      <c r="M842" s="2">
        <v>48866</v>
      </c>
      <c r="N842">
        <v>1</v>
      </c>
      <c r="O842">
        <v>189</v>
      </c>
      <c r="P842">
        <v>645</v>
      </c>
      <c r="Q842" s="1">
        <v>0.39</v>
      </c>
      <c r="R842" t="s">
        <v>1054</v>
      </c>
      <c r="S842" t="s">
        <v>33</v>
      </c>
      <c r="T842" t="s">
        <v>1055</v>
      </c>
      <c r="U842" t="s">
        <v>993</v>
      </c>
      <c r="V842" t="s">
        <v>164</v>
      </c>
      <c r="W842">
        <v>1</v>
      </c>
      <c r="X842" s="5" t="e">
        <f>INDEX(name_mapping!B:B,MATCH(C842,name_mapping!A:A,0))</f>
        <v>#N/A</v>
      </c>
      <c r="Y842" s="5" t="str">
        <f t="shared" si="40"/>
        <v>NaturEner Rim Rock</v>
      </c>
      <c r="Z842" s="5" t="str">
        <f t="shared" si="39"/>
        <v>Other_Wind</v>
      </c>
      <c r="AA842" s="5">
        <f t="shared" si="41"/>
        <v>645</v>
      </c>
      <c r="AB842" s="5">
        <f>INDEX(relevant_resources!B:B,MATCH(Z842,relevant_resources!A:A,0))</f>
        <v>0</v>
      </c>
    </row>
    <row r="843" spans="1:28" x14ac:dyDescent="0.75">
      <c r="A843">
        <v>842</v>
      </c>
      <c r="B843" t="s">
        <v>2342</v>
      </c>
      <c r="C843" t="s">
        <v>2343</v>
      </c>
      <c r="D843" t="s">
        <v>2344</v>
      </c>
      <c r="E843" t="s">
        <v>2183</v>
      </c>
      <c r="F843" t="s">
        <v>27</v>
      </c>
      <c r="G843" t="s">
        <v>77</v>
      </c>
      <c r="H843" t="s">
        <v>89</v>
      </c>
      <c r="I843" t="s">
        <v>993</v>
      </c>
      <c r="K843" t="s">
        <v>32</v>
      </c>
      <c r="L843" s="2">
        <v>41137</v>
      </c>
      <c r="M843" s="2">
        <v>48441</v>
      </c>
      <c r="N843">
        <v>1</v>
      </c>
      <c r="O843">
        <v>140</v>
      </c>
      <c r="P843">
        <v>350.3</v>
      </c>
      <c r="Q843" s="1">
        <v>0.28999999999999998</v>
      </c>
      <c r="R843" t="s">
        <v>33</v>
      </c>
      <c r="S843" t="s">
        <v>33</v>
      </c>
      <c r="T843" t="s">
        <v>33</v>
      </c>
      <c r="U843" t="s">
        <v>993</v>
      </c>
      <c r="V843" t="s">
        <v>89</v>
      </c>
      <c r="W843">
        <v>1</v>
      </c>
      <c r="X843" s="5" t="e">
        <f>INDEX(name_mapping!B:B,MATCH(C843,name_mapping!A:A,0))</f>
        <v>#N/A</v>
      </c>
      <c r="Y843" s="5" t="str">
        <f t="shared" si="40"/>
        <v>ROSMDW_2_WIND1</v>
      </c>
      <c r="Z843" s="5" t="str">
        <f t="shared" si="39"/>
        <v>CAISO_Wind</v>
      </c>
      <c r="AA843" s="5">
        <f t="shared" si="41"/>
        <v>350.3</v>
      </c>
      <c r="AB843" s="5">
        <f>INDEX(relevant_resources!B:B,MATCH(Z843,relevant_resources!A:A,0))</f>
        <v>1</v>
      </c>
    </row>
    <row r="844" spans="1:28" x14ac:dyDescent="0.75">
      <c r="A844">
        <v>843</v>
      </c>
      <c r="B844" t="s">
        <v>2345</v>
      </c>
      <c r="C844" t="s">
        <v>2346</v>
      </c>
      <c r="D844" t="s">
        <v>2347</v>
      </c>
      <c r="E844" t="s">
        <v>2183</v>
      </c>
      <c r="F844" t="s">
        <v>27</v>
      </c>
      <c r="G844" t="s">
        <v>77</v>
      </c>
      <c r="H844" t="s">
        <v>89</v>
      </c>
      <c r="I844" t="s">
        <v>993</v>
      </c>
      <c r="K844" t="s">
        <v>32</v>
      </c>
      <c r="L844" s="2">
        <v>40603</v>
      </c>
      <c r="M844" s="2">
        <v>46081</v>
      </c>
      <c r="N844">
        <v>1</v>
      </c>
      <c r="O844">
        <v>7.5</v>
      </c>
      <c r="P844">
        <v>27</v>
      </c>
      <c r="Q844" s="1">
        <v>0.41</v>
      </c>
      <c r="R844" t="s">
        <v>33</v>
      </c>
      <c r="S844" t="s">
        <v>33</v>
      </c>
      <c r="T844" t="s">
        <v>33</v>
      </c>
      <c r="U844" t="s">
        <v>993</v>
      </c>
      <c r="V844" t="s">
        <v>89</v>
      </c>
      <c r="W844">
        <v>1</v>
      </c>
      <c r="X844" s="5" t="e">
        <f>INDEX(name_mapping!B:B,MATCH(C844,name_mapping!A:A,0))</f>
        <v>#N/A</v>
      </c>
      <c r="Y844" s="5" t="str">
        <f t="shared" si="40"/>
        <v>MIDWD_7_CORAMB</v>
      </c>
      <c r="Z844" s="5" t="str">
        <f t="shared" si="39"/>
        <v>CAISO_Wind</v>
      </c>
      <c r="AA844" s="5">
        <f t="shared" si="41"/>
        <v>27</v>
      </c>
      <c r="AB844" s="5">
        <f>INDEX(relevant_resources!B:B,MATCH(Z844,relevant_resources!A:A,0))</f>
        <v>1</v>
      </c>
    </row>
    <row r="845" spans="1:28" x14ac:dyDescent="0.75">
      <c r="A845">
        <v>844</v>
      </c>
      <c r="B845" t="s">
        <v>2348</v>
      </c>
      <c r="C845" t="s">
        <v>2349</v>
      </c>
      <c r="D845" t="s">
        <v>2350</v>
      </c>
      <c r="E845" t="s">
        <v>2183</v>
      </c>
      <c r="F845" t="s">
        <v>27</v>
      </c>
      <c r="G845" t="s">
        <v>904</v>
      </c>
      <c r="H845" t="s">
        <v>1170</v>
      </c>
      <c r="I845" t="s">
        <v>993</v>
      </c>
      <c r="K845" t="s">
        <v>32</v>
      </c>
      <c r="L845" s="2">
        <v>41485</v>
      </c>
      <c r="M845" s="2">
        <v>48789</v>
      </c>
      <c r="N845">
        <v>1</v>
      </c>
      <c r="O845">
        <v>265</v>
      </c>
      <c r="P845">
        <v>789.3</v>
      </c>
      <c r="Q845" s="1">
        <v>0.34</v>
      </c>
      <c r="R845" t="s">
        <v>33</v>
      </c>
      <c r="S845" t="s">
        <v>33</v>
      </c>
      <c r="T845" t="s">
        <v>33</v>
      </c>
      <c r="U845" t="s">
        <v>993</v>
      </c>
      <c r="V845" t="s">
        <v>907</v>
      </c>
      <c r="W845">
        <v>1</v>
      </c>
      <c r="X845" s="5" t="e">
        <f>INDEX(name_mapping!B:B,MATCH(C845,name_mapping!A:A,0))</f>
        <v>#N/A</v>
      </c>
      <c r="Y845" s="5" t="str">
        <f t="shared" si="40"/>
        <v>OCTILO_5_WIND</v>
      </c>
      <c r="Z845" s="5" t="str">
        <f t="shared" si="39"/>
        <v>CAISO_Wind</v>
      </c>
      <c r="AA845" s="5">
        <f t="shared" si="41"/>
        <v>789.3</v>
      </c>
      <c r="AB845" s="5">
        <f>INDEX(relevant_resources!B:B,MATCH(Z845,relevant_resources!A:A,0))</f>
        <v>1</v>
      </c>
    </row>
    <row r="846" spans="1:28" x14ac:dyDescent="0.75">
      <c r="A846">
        <v>845</v>
      </c>
      <c r="B846" t="s">
        <v>2351</v>
      </c>
      <c r="C846" t="s">
        <v>2352</v>
      </c>
      <c r="D846" t="s">
        <v>2353</v>
      </c>
      <c r="E846" t="s">
        <v>2183</v>
      </c>
      <c r="F846" t="s">
        <v>2354</v>
      </c>
      <c r="G846" t="s">
        <v>2355</v>
      </c>
      <c r="H846" t="s">
        <v>1898</v>
      </c>
      <c r="I846" t="s">
        <v>993</v>
      </c>
      <c r="K846" t="s">
        <v>32</v>
      </c>
      <c r="L846" s="2">
        <v>42160</v>
      </c>
      <c r="M846" s="2">
        <v>49464</v>
      </c>
      <c r="N846">
        <v>1</v>
      </c>
      <c r="O846">
        <v>155.1</v>
      </c>
      <c r="P846">
        <v>400</v>
      </c>
      <c r="Q846" s="1">
        <v>0.28999999999999998</v>
      </c>
      <c r="R846" t="s">
        <v>33</v>
      </c>
      <c r="S846" t="s">
        <v>33</v>
      </c>
      <c r="T846" t="s">
        <v>33</v>
      </c>
      <c r="U846" t="s">
        <v>993</v>
      </c>
      <c r="V846" t="s">
        <v>907</v>
      </c>
      <c r="W846">
        <v>1</v>
      </c>
      <c r="X846" s="5" t="e">
        <f>INDEX(name_mapping!B:B,MATCH(C846,name_mapping!A:A,0))</f>
        <v>#N/A</v>
      </c>
      <c r="Y846" s="5" t="str">
        <f t="shared" si="40"/>
        <v>ENERSJ_2_WIND</v>
      </c>
      <c r="Z846" s="5" t="str">
        <f t="shared" si="39"/>
        <v>CAISO_Wind</v>
      </c>
      <c r="AA846" s="5">
        <f t="shared" si="41"/>
        <v>400</v>
      </c>
      <c r="AB846" s="5">
        <f>INDEX(relevant_resources!B:B,MATCH(Z846,relevant_resources!A:A,0))</f>
        <v>1</v>
      </c>
    </row>
    <row r="847" spans="1:28" x14ac:dyDescent="0.75">
      <c r="A847">
        <v>846</v>
      </c>
      <c r="B847" t="s">
        <v>2356</v>
      </c>
      <c r="C847" t="s">
        <v>2357</v>
      </c>
      <c r="D847" t="s">
        <v>2358</v>
      </c>
      <c r="E847" t="s">
        <v>2183</v>
      </c>
      <c r="F847" t="s">
        <v>27</v>
      </c>
      <c r="G847" t="s">
        <v>77</v>
      </c>
      <c r="H847" t="s">
        <v>89</v>
      </c>
      <c r="I847" t="s">
        <v>993</v>
      </c>
      <c r="K847" t="s">
        <v>32</v>
      </c>
      <c r="L847" s="2">
        <v>41274</v>
      </c>
      <c r="M847" s="2">
        <v>48578</v>
      </c>
      <c r="N847">
        <v>1</v>
      </c>
      <c r="O847">
        <v>100</v>
      </c>
      <c r="P847">
        <v>260</v>
      </c>
      <c r="Q847" s="1">
        <v>0.3</v>
      </c>
      <c r="R847" t="s">
        <v>33</v>
      </c>
      <c r="S847" t="s">
        <v>33</v>
      </c>
      <c r="T847" t="s">
        <v>33</v>
      </c>
      <c r="U847" t="s">
        <v>993</v>
      </c>
      <c r="V847" t="s">
        <v>89</v>
      </c>
      <c r="W847">
        <v>1</v>
      </c>
      <c r="X847" s="5" t="e">
        <f>INDEX(name_mapping!B:B,MATCH(C847,name_mapping!A:A,0))</f>
        <v>#N/A</v>
      </c>
      <c r="Y847" s="5" t="str">
        <f t="shared" si="40"/>
        <v>MANZNA_2_WIND</v>
      </c>
      <c r="Z847" s="5" t="str">
        <f t="shared" si="39"/>
        <v>CAISO_Wind</v>
      </c>
      <c r="AA847" s="5">
        <f t="shared" si="41"/>
        <v>260</v>
      </c>
      <c r="AB847" s="5">
        <f>INDEX(relevant_resources!B:B,MATCH(Z847,relevant_resources!A:A,0))</f>
        <v>1</v>
      </c>
    </row>
    <row r="848" spans="1:28" x14ac:dyDescent="0.75">
      <c r="A848">
        <v>847</v>
      </c>
      <c r="B848" t="s">
        <v>2359</v>
      </c>
      <c r="C848" t="s">
        <v>2360</v>
      </c>
      <c r="D848" t="s">
        <v>2361</v>
      </c>
      <c r="E848" t="s">
        <v>2183</v>
      </c>
      <c r="F848" t="s">
        <v>27</v>
      </c>
      <c r="G848" t="s">
        <v>77</v>
      </c>
      <c r="H848" t="s">
        <v>89</v>
      </c>
      <c r="I848" t="s">
        <v>993</v>
      </c>
      <c r="K848" t="s">
        <v>32</v>
      </c>
      <c r="L848" s="2">
        <v>41665</v>
      </c>
      <c r="M848" s="2">
        <v>45316</v>
      </c>
      <c r="N848">
        <v>1</v>
      </c>
      <c r="O848">
        <v>3.5</v>
      </c>
      <c r="P848">
        <v>6.8</v>
      </c>
      <c r="Q848" s="1">
        <v>0.22</v>
      </c>
      <c r="R848" t="s">
        <v>33</v>
      </c>
      <c r="S848" t="s">
        <v>33</v>
      </c>
      <c r="T848" t="s">
        <v>33</v>
      </c>
      <c r="U848" t="s">
        <v>993</v>
      </c>
      <c r="V848" t="s">
        <v>89</v>
      </c>
      <c r="W848">
        <v>1</v>
      </c>
      <c r="X848" s="5" t="e">
        <f>INDEX(name_mapping!B:B,MATCH(C848,name_mapping!A:A,0))</f>
        <v>#N/A</v>
      </c>
      <c r="Y848" s="5" t="str">
        <f t="shared" si="40"/>
        <v>OAKWD_6_ZEPHWD</v>
      </c>
      <c r="Z848" s="5" t="str">
        <f t="shared" si="39"/>
        <v>CAISO_Wind</v>
      </c>
      <c r="AA848" s="5">
        <f t="shared" si="41"/>
        <v>6.8</v>
      </c>
      <c r="AB848" s="5">
        <f>INDEX(relevant_resources!B:B,MATCH(Z848,relevant_resources!A:A,0))</f>
        <v>1</v>
      </c>
    </row>
    <row r="849" spans="1:28" x14ac:dyDescent="0.75">
      <c r="A849">
        <v>848</v>
      </c>
      <c r="B849" t="s">
        <v>2362</v>
      </c>
      <c r="C849" t="s">
        <v>2363</v>
      </c>
      <c r="D849" t="s">
        <v>2364</v>
      </c>
      <c r="E849" t="s">
        <v>2183</v>
      </c>
      <c r="F849" t="s">
        <v>27</v>
      </c>
      <c r="G849" t="s">
        <v>845</v>
      </c>
      <c r="H849" t="s">
        <v>1167</v>
      </c>
      <c r="I849" t="s">
        <v>993</v>
      </c>
      <c r="K849" t="s">
        <v>32</v>
      </c>
      <c r="L849" s="2">
        <v>42024</v>
      </c>
      <c r="M849" s="2">
        <v>45676</v>
      </c>
      <c r="N849">
        <v>1</v>
      </c>
      <c r="O849">
        <v>11.2</v>
      </c>
      <c r="P849">
        <v>32.4</v>
      </c>
      <c r="Q849" s="1">
        <v>0.33</v>
      </c>
      <c r="R849" t="s">
        <v>33</v>
      </c>
      <c r="S849" t="s">
        <v>33</v>
      </c>
      <c r="T849" t="s">
        <v>33</v>
      </c>
      <c r="U849" t="s">
        <v>993</v>
      </c>
      <c r="V849" t="s">
        <v>847</v>
      </c>
      <c r="W849">
        <v>1</v>
      </c>
      <c r="X849" s="5" t="e">
        <f>INDEX(name_mapping!B:B,MATCH(C849,name_mapping!A:A,0))</f>
        <v>#N/A</v>
      </c>
      <c r="Y849" s="5" t="str">
        <f t="shared" si="40"/>
        <v>GARNET_2_WIND1</v>
      </c>
      <c r="Z849" s="5" t="str">
        <f t="shared" si="39"/>
        <v>CAISO_Wind</v>
      </c>
      <c r="AA849" s="5">
        <f t="shared" si="41"/>
        <v>32.4</v>
      </c>
      <c r="AB849" s="5">
        <f>INDEX(relevant_resources!B:B,MATCH(Z849,relevant_resources!A:A,0))</f>
        <v>1</v>
      </c>
    </row>
    <row r="850" spans="1:28" x14ac:dyDescent="0.75">
      <c r="A850">
        <v>849</v>
      </c>
      <c r="B850" t="s">
        <v>2365</v>
      </c>
      <c r="C850" t="s">
        <v>2366</v>
      </c>
      <c r="E850" t="s">
        <v>26</v>
      </c>
      <c r="F850" t="s">
        <v>27</v>
      </c>
      <c r="G850" t="s">
        <v>665</v>
      </c>
      <c r="H850" t="s">
        <v>666</v>
      </c>
      <c r="I850" t="s">
        <v>614</v>
      </c>
      <c r="J850" t="s">
        <v>615</v>
      </c>
      <c r="K850" t="s">
        <v>32</v>
      </c>
      <c r="L850" s="2">
        <v>39322</v>
      </c>
      <c r="M850" s="2">
        <v>39321</v>
      </c>
      <c r="N850">
        <v>1</v>
      </c>
      <c r="O850">
        <v>0.1</v>
      </c>
      <c r="P850" t="s">
        <v>334</v>
      </c>
      <c r="Q850" s="1">
        <v>0</v>
      </c>
      <c r="R850" t="s">
        <v>33</v>
      </c>
      <c r="S850" t="s">
        <v>33</v>
      </c>
      <c r="T850" t="s">
        <v>33</v>
      </c>
      <c r="U850" t="s">
        <v>616</v>
      </c>
      <c r="V850" t="s">
        <v>35</v>
      </c>
      <c r="W850">
        <v>1</v>
      </c>
      <c r="X850" s="5" t="e">
        <f>INDEX(name_mapping!B:B,MATCH(C850,name_mapping!A:A,0))</f>
        <v>#N/A</v>
      </c>
      <c r="Y850" s="5" t="str">
        <f t="shared" si="40"/>
        <v>AT&amp;T Park Solar Arrays</v>
      </c>
      <c r="Z850" s="5" t="str">
        <f t="shared" si="39"/>
        <v>CAISO_Solar</v>
      </c>
      <c r="AA850" s="5">
        <f t="shared" si="41"/>
        <v>0</v>
      </c>
      <c r="AB850" s="5">
        <f>INDEX(relevant_resources!B:B,MATCH(Z850,relevant_resources!A:A,0))</f>
        <v>1</v>
      </c>
    </row>
    <row r="851" spans="1:28" x14ac:dyDescent="0.75">
      <c r="A851">
        <v>850</v>
      </c>
      <c r="B851" t="s">
        <v>2367</v>
      </c>
      <c r="C851" t="s">
        <v>2368</v>
      </c>
      <c r="E851" t="s">
        <v>26</v>
      </c>
      <c r="F851" t="s">
        <v>27</v>
      </c>
      <c r="G851" t="s">
        <v>665</v>
      </c>
      <c r="H851" t="s">
        <v>666</v>
      </c>
      <c r="I851" t="s">
        <v>614</v>
      </c>
      <c r="J851" t="s">
        <v>615</v>
      </c>
      <c r="K851" t="s">
        <v>32</v>
      </c>
      <c r="L851" s="2">
        <v>39244</v>
      </c>
      <c r="M851" s="2">
        <v>39243</v>
      </c>
      <c r="N851">
        <v>1</v>
      </c>
      <c r="O851">
        <v>0.1</v>
      </c>
      <c r="P851" t="s">
        <v>334</v>
      </c>
      <c r="Q851" s="1">
        <v>0</v>
      </c>
      <c r="R851" t="s">
        <v>33</v>
      </c>
      <c r="S851" t="s">
        <v>33</v>
      </c>
      <c r="T851" t="s">
        <v>33</v>
      </c>
      <c r="U851" t="s">
        <v>616</v>
      </c>
      <c r="V851" t="s">
        <v>35</v>
      </c>
      <c r="W851">
        <v>1</v>
      </c>
      <c r="X851" s="5" t="e">
        <f>INDEX(name_mapping!B:B,MATCH(C851,name_mapping!A:A,0))</f>
        <v>#N/A</v>
      </c>
      <c r="Y851" s="5" t="str">
        <f t="shared" si="40"/>
        <v>SF Service Center Solar Array 1</v>
      </c>
      <c r="Z851" s="5" t="str">
        <f t="shared" si="39"/>
        <v>CAISO_Solar</v>
      </c>
      <c r="AA851" s="5">
        <f t="shared" si="41"/>
        <v>0</v>
      </c>
      <c r="AB851" s="5">
        <f>INDEX(relevant_resources!B:B,MATCH(Z851,relevant_resources!A:A,0))</f>
        <v>1</v>
      </c>
    </row>
    <row r="852" spans="1:28" x14ac:dyDescent="0.75">
      <c r="A852">
        <v>851</v>
      </c>
      <c r="B852" t="s">
        <v>2369</v>
      </c>
      <c r="C852" t="s">
        <v>2370</v>
      </c>
      <c r="E852" t="s">
        <v>1128</v>
      </c>
      <c r="F852" t="s">
        <v>27</v>
      </c>
      <c r="G852" t="s">
        <v>711</v>
      </c>
      <c r="H852" t="s">
        <v>930</v>
      </c>
      <c r="I852" t="s">
        <v>614</v>
      </c>
      <c r="J852" t="s">
        <v>615</v>
      </c>
      <c r="K852" t="s">
        <v>32</v>
      </c>
      <c r="L852" s="2">
        <v>41958</v>
      </c>
      <c r="M852" s="2">
        <v>49035</v>
      </c>
      <c r="N852">
        <v>1</v>
      </c>
      <c r="O852">
        <v>1.5</v>
      </c>
      <c r="P852">
        <v>4</v>
      </c>
      <c r="Q852" s="1">
        <v>0.3</v>
      </c>
      <c r="R852" t="s">
        <v>33</v>
      </c>
      <c r="S852" t="s">
        <v>33</v>
      </c>
      <c r="T852" t="s">
        <v>33</v>
      </c>
      <c r="U852" t="s">
        <v>616</v>
      </c>
      <c r="V852" t="s">
        <v>286</v>
      </c>
      <c r="W852">
        <v>1</v>
      </c>
      <c r="X852" s="5" t="e">
        <f>INDEX(name_mapping!B:B,MATCH(C852,name_mapping!A:A,0))</f>
        <v>#N/A</v>
      </c>
      <c r="Y852" s="5" t="str">
        <f t="shared" si="40"/>
        <v>Victor Mesa Linda B2 LLC</v>
      </c>
      <c r="Z852" s="5" t="str">
        <f t="shared" si="39"/>
        <v>CAISO_Solar</v>
      </c>
      <c r="AA852" s="5">
        <f t="shared" si="41"/>
        <v>4</v>
      </c>
      <c r="AB852" s="5">
        <f>INDEX(relevant_resources!B:B,MATCH(Z852,relevant_resources!A:A,0))</f>
        <v>1</v>
      </c>
    </row>
    <row r="853" spans="1:28" x14ac:dyDescent="0.75">
      <c r="A853">
        <v>852</v>
      </c>
      <c r="B853" t="s">
        <v>2371</v>
      </c>
      <c r="C853" t="s">
        <v>2372</v>
      </c>
      <c r="E853" t="s">
        <v>2183</v>
      </c>
      <c r="F853" t="s">
        <v>27</v>
      </c>
      <c r="G853" t="s">
        <v>1897</v>
      </c>
      <c r="H853" t="s">
        <v>1898</v>
      </c>
      <c r="I853" t="s">
        <v>614</v>
      </c>
      <c r="J853" t="s">
        <v>619</v>
      </c>
      <c r="K853" t="s">
        <v>620</v>
      </c>
      <c r="L853" s="2">
        <v>42457</v>
      </c>
      <c r="M853" s="2">
        <v>49761</v>
      </c>
      <c r="N853">
        <v>1</v>
      </c>
      <c r="O853">
        <v>2</v>
      </c>
      <c r="P853">
        <v>5.4</v>
      </c>
      <c r="Q853" s="1">
        <v>0.31</v>
      </c>
      <c r="R853" t="s">
        <v>33</v>
      </c>
      <c r="S853" t="s">
        <v>33</v>
      </c>
      <c r="T853" t="s">
        <v>33</v>
      </c>
      <c r="U853" t="s">
        <v>616</v>
      </c>
      <c r="V853" t="s">
        <v>907</v>
      </c>
      <c r="W853">
        <v>0.84</v>
      </c>
      <c r="X853" s="5" t="e">
        <f>INDEX(name_mapping!B:B,MATCH(C853,name_mapping!A:A,0))</f>
        <v>#N/A</v>
      </c>
      <c r="Y853" s="5" t="str">
        <f t="shared" si="40"/>
        <v>OCI Solar Lakeside</v>
      </c>
      <c r="Z853" s="5" t="str">
        <f t="shared" si="39"/>
        <v>CAISO_Solar</v>
      </c>
      <c r="AA853" s="5">
        <f t="shared" si="41"/>
        <v>5.4</v>
      </c>
      <c r="AB853" s="5">
        <f>INDEX(relevant_resources!B:B,MATCH(Z853,relevant_resources!A:A,0))</f>
        <v>1</v>
      </c>
    </row>
    <row r="854" spans="1:28" x14ac:dyDescent="0.75">
      <c r="A854">
        <v>853</v>
      </c>
      <c r="B854" t="s">
        <v>2373</v>
      </c>
      <c r="C854" t="s">
        <v>2313</v>
      </c>
      <c r="E854" t="s">
        <v>2183</v>
      </c>
      <c r="F854" t="s">
        <v>27</v>
      </c>
      <c r="G854" t="s">
        <v>1897</v>
      </c>
      <c r="H854" t="s">
        <v>1898</v>
      </c>
      <c r="I854" t="s">
        <v>614</v>
      </c>
      <c r="J854" t="s">
        <v>619</v>
      </c>
      <c r="K854" t="s">
        <v>620</v>
      </c>
      <c r="L854" s="2">
        <v>42505</v>
      </c>
      <c r="M854" s="2">
        <v>49809</v>
      </c>
      <c r="N854">
        <v>1</v>
      </c>
      <c r="O854">
        <v>2.9</v>
      </c>
      <c r="P854">
        <v>9.3000000000000007</v>
      </c>
      <c r="Q854" s="1">
        <v>0.37</v>
      </c>
      <c r="R854" t="s">
        <v>33</v>
      </c>
      <c r="S854" t="s">
        <v>33</v>
      </c>
      <c r="T854" t="s">
        <v>33</v>
      </c>
      <c r="U854" t="s">
        <v>616</v>
      </c>
      <c r="V854" t="s">
        <v>907</v>
      </c>
      <c r="W854">
        <v>0.84</v>
      </c>
      <c r="X854" s="5" t="e">
        <f>INDEX(name_mapping!B:B,MATCH(C854,name_mapping!A:A,0))</f>
        <v>#N/A</v>
      </c>
      <c r="Y854" s="5" t="str">
        <f t="shared" si="40"/>
        <v>SEPV Boulevard 2</v>
      </c>
      <c r="Z854" s="5" t="str">
        <f t="shared" si="39"/>
        <v>CAISO_Solar</v>
      </c>
      <c r="AA854" s="5">
        <f t="shared" si="41"/>
        <v>9.3000000000000007</v>
      </c>
      <c r="AB854" s="5">
        <f>INDEX(relevant_resources!B:B,MATCH(Z854,relevant_resources!A:A,0))</f>
        <v>1</v>
      </c>
    </row>
    <row r="855" spans="1:28" x14ac:dyDescent="0.75">
      <c r="A855">
        <v>854</v>
      </c>
      <c r="B855" t="s">
        <v>2374</v>
      </c>
      <c r="C855" t="s">
        <v>2375</v>
      </c>
      <c r="E855" t="s">
        <v>1128</v>
      </c>
      <c r="F855" t="s">
        <v>27</v>
      </c>
      <c r="G855" t="s">
        <v>88</v>
      </c>
      <c r="H855" t="s">
        <v>89</v>
      </c>
      <c r="I855" t="s">
        <v>614</v>
      </c>
      <c r="J855" t="s">
        <v>615</v>
      </c>
      <c r="K855" t="s">
        <v>620</v>
      </c>
      <c r="L855" s="2">
        <v>42825</v>
      </c>
      <c r="M855" s="2">
        <v>50131</v>
      </c>
      <c r="N855">
        <v>1</v>
      </c>
      <c r="O855">
        <v>3</v>
      </c>
      <c r="P855">
        <v>8.1</v>
      </c>
      <c r="Q855" s="1">
        <v>0.31</v>
      </c>
      <c r="R855" t="s">
        <v>33</v>
      </c>
      <c r="S855" t="s">
        <v>33</v>
      </c>
      <c r="T855" t="s">
        <v>33</v>
      </c>
      <c r="U855" t="s">
        <v>616</v>
      </c>
      <c r="V855" t="s">
        <v>89</v>
      </c>
      <c r="W855">
        <v>0.84</v>
      </c>
      <c r="X855" s="5" t="e">
        <f>INDEX(name_mapping!B:B,MATCH(C855,name_mapping!A:A,0))</f>
        <v>#N/A</v>
      </c>
      <c r="Y855" s="5" t="str">
        <f t="shared" si="40"/>
        <v>Central Antelope Dry Ranch B, LLC</v>
      </c>
      <c r="Z855" s="5" t="str">
        <f t="shared" si="39"/>
        <v>CAISO_Solar</v>
      </c>
      <c r="AA855" s="5">
        <f t="shared" si="41"/>
        <v>8.1</v>
      </c>
      <c r="AB855" s="5">
        <f>INDEX(relevant_resources!B:B,MATCH(Z855,relevant_resources!A:A,0))</f>
        <v>1</v>
      </c>
    </row>
    <row r="856" spans="1:28" x14ac:dyDescent="0.75">
      <c r="A856">
        <v>855</v>
      </c>
      <c r="B856" t="s">
        <v>2376</v>
      </c>
      <c r="C856" t="s">
        <v>2377</v>
      </c>
      <c r="E856" t="s">
        <v>26</v>
      </c>
      <c r="F856" t="s">
        <v>27</v>
      </c>
      <c r="G856" t="s">
        <v>128</v>
      </c>
      <c r="H856" t="s">
        <v>78</v>
      </c>
      <c r="I856" t="s">
        <v>614</v>
      </c>
      <c r="J856" t="s">
        <v>619</v>
      </c>
      <c r="K856" t="s">
        <v>620</v>
      </c>
      <c r="L856" s="2">
        <v>42794</v>
      </c>
      <c r="M856" s="2">
        <v>50143</v>
      </c>
      <c r="N856">
        <v>1</v>
      </c>
      <c r="O856">
        <v>9</v>
      </c>
      <c r="P856">
        <v>23.3</v>
      </c>
      <c r="Q856" s="1">
        <v>0.3</v>
      </c>
      <c r="R856" t="s">
        <v>33</v>
      </c>
      <c r="S856" t="s">
        <v>33</v>
      </c>
      <c r="T856" t="s">
        <v>33</v>
      </c>
      <c r="U856" t="s">
        <v>616</v>
      </c>
      <c r="V856" t="s">
        <v>78</v>
      </c>
      <c r="W856">
        <v>0.84</v>
      </c>
      <c r="X856" s="5" t="e">
        <f>INDEX(name_mapping!B:B,MATCH(C856,name_mapping!A:A,0))</f>
        <v>#N/A</v>
      </c>
      <c r="Y856" s="5" t="str">
        <f t="shared" si="40"/>
        <v>Aspiration Solar G LLC  (1) (PV 3 RFO)</v>
      </c>
      <c r="Z856" s="5" t="str">
        <f t="shared" si="39"/>
        <v>CAISO_Solar</v>
      </c>
      <c r="AA856" s="5">
        <f t="shared" si="41"/>
        <v>23.3</v>
      </c>
      <c r="AB856" s="5">
        <f>INDEX(relevant_resources!B:B,MATCH(Z856,relevant_resources!A:A,0))</f>
        <v>1</v>
      </c>
    </row>
    <row r="857" spans="1:28" x14ac:dyDescent="0.75">
      <c r="A857">
        <v>856</v>
      </c>
      <c r="B857" t="s">
        <v>2378</v>
      </c>
      <c r="C857" t="s">
        <v>2379</v>
      </c>
      <c r="D857" t="s">
        <v>2380</v>
      </c>
      <c r="E857" t="s">
        <v>26</v>
      </c>
      <c r="F857" t="s">
        <v>27</v>
      </c>
      <c r="G857" t="s">
        <v>624</v>
      </c>
      <c r="H857" t="s">
        <v>78</v>
      </c>
      <c r="I857" t="s">
        <v>614</v>
      </c>
      <c r="J857" t="s">
        <v>619</v>
      </c>
      <c r="K857" t="s">
        <v>32</v>
      </c>
      <c r="L857" s="2">
        <v>42705</v>
      </c>
      <c r="M857" s="2">
        <v>50054</v>
      </c>
      <c r="N857">
        <v>1</v>
      </c>
      <c r="O857">
        <v>20</v>
      </c>
      <c r="P857">
        <v>49.2</v>
      </c>
      <c r="Q857" s="1">
        <v>0.28000000000000003</v>
      </c>
      <c r="R857" t="s">
        <v>33</v>
      </c>
      <c r="S857" t="s">
        <v>33</v>
      </c>
      <c r="T857" t="s">
        <v>33</v>
      </c>
      <c r="U857" t="s">
        <v>616</v>
      </c>
      <c r="V857" t="s">
        <v>78</v>
      </c>
      <c r="W857">
        <v>1</v>
      </c>
      <c r="X857" s="5" t="e">
        <f>INDEX(name_mapping!B:B,MATCH(C857,name_mapping!A:A,0))</f>
        <v>#N/A</v>
      </c>
      <c r="Y857" s="5" t="str">
        <f t="shared" si="40"/>
        <v>FRESHW_1_SOLAR1</v>
      </c>
      <c r="Z857" s="5" t="str">
        <f t="shared" si="39"/>
        <v>CAISO_Solar</v>
      </c>
      <c r="AA857" s="5">
        <f t="shared" si="41"/>
        <v>49.2</v>
      </c>
      <c r="AB857" s="5">
        <f>INDEX(relevant_resources!B:B,MATCH(Z857,relevant_resources!A:A,0))</f>
        <v>1</v>
      </c>
    </row>
    <row r="858" spans="1:28" x14ac:dyDescent="0.75">
      <c r="A858">
        <v>857</v>
      </c>
      <c r="B858" t="s">
        <v>2381</v>
      </c>
      <c r="C858" t="s">
        <v>2382</v>
      </c>
      <c r="D858" t="s">
        <v>2383</v>
      </c>
      <c r="E858" t="s">
        <v>26</v>
      </c>
      <c r="F858" t="s">
        <v>27</v>
      </c>
      <c r="G858" t="s">
        <v>128</v>
      </c>
      <c r="H858" t="s">
        <v>78</v>
      </c>
      <c r="I858" t="s">
        <v>614</v>
      </c>
      <c r="J858" t="s">
        <v>619</v>
      </c>
      <c r="K858" t="s">
        <v>32</v>
      </c>
      <c r="L858" s="2">
        <v>42776</v>
      </c>
      <c r="M858" s="2">
        <v>50125</v>
      </c>
      <c r="N858">
        <v>1</v>
      </c>
      <c r="O858">
        <v>20</v>
      </c>
      <c r="P858">
        <v>55.3</v>
      </c>
      <c r="Q858" s="1">
        <v>0.32</v>
      </c>
      <c r="R858" t="s">
        <v>33</v>
      </c>
      <c r="S858" t="s">
        <v>33</v>
      </c>
      <c r="T858" t="s">
        <v>33</v>
      </c>
      <c r="U858" t="s">
        <v>616</v>
      </c>
      <c r="V858" t="s">
        <v>78</v>
      </c>
      <c r="W858">
        <v>1</v>
      </c>
      <c r="X858" s="5" t="e">
        <f>INDEX(name_mapping!B:B,MATCH(C858,name_mapping!A:A,0))</f>
        <v>#N/A</v>
      </c>
      <c r="Y858" s="5" t="str">
        <f t="shared" si="40"/>
        <v>PAIGES_6_SOLAR</v>
      </c>
      <c r="Z858" s="5" t="str">
        <f t="shared" si="39"/>
        <v>CAISO_Solar</v>
      </c>
      <c r="AA858" s="5">
        <f t="shared" si="41"/>
        <v>55.3</v>
      </c>
      <c r="AB858" s="5">
        <f>INDEX(relevant_resources!B:B,MATCH(Z858,relevant_resources!A:A,0))</f>
        <v>1</v>
      </c>
    </row>
    <row r="859" spans="1:28" x14ac:dyDescent="0.75">
      <c r="A859">
        <v>858</v>
      </c>
      <c r="B859" t="s">
        <v>2384</v>
      </c>
      <c r="C859" t="s">
        <v>2385</v>
      </c>
      <c r="D859" t="s">
        <v>2386</v>
      </c>
      <c r="E859" t="s">
        <v>2183</v>
      </c>
      <c r="F859" t="s">
        <v>27</v>
      </c>
      <c r="G859" t="s">
        <v>1897</v>
      </c>
      <c r="H859" t="s">
        <v>2195</v>
      </c>
      <c r="I859" t="s">
        <v>614</v>
      </c>
      <c r="J859" t="s">
        <v>619</v>
      </c>
      <c r="K859" t="s">
        <v>32</v>
      </c>
      <c r="L859" s="2">
        <v>42644</v>
      </c>
      <c r="M859" s="2">
        <v>49948</v>
      </c>
      <c r="N859">
        <v>1</v>
      </c>
      <c r="O859">
        <v>2.2999999999999998</v>
      </c>
      <c r="P859">
        <v>6.8</v>
      </c>
      <c r="Q859" s="1">
        <v>0.33</v>
      </c>
      <c r="R859" t="s">
        <v>33</v>
      </c>
      <c r="S859" t="s">
        <v>33</v>
      </c>
      <c r="T859" t="s">
        <v>33</v>
      </c>
      <c r="U859" t="s">
        <v>616</v>
      </c>
      <c r="V859" t="s">
        <v>907</v>
      </c>
      <c r="W859">
        <v>1</v>
      </c>
      <c r="X859" s="5" t="e">
        <f>INDEX(name_mapping!B:B,MATCH(C859,name_mapping!A:A,0))</f>
        <v>#N/A</v>
      </c>
      <c r="Y859" s="5" t="str">
        <f t="shared" si="40"/>
        <v>VLCNTR_6_VCSLR</v>
      </c>
      <c r="Z859" s="5" t="str">
        <f t="shared" si="39"/>
        <v>CAISO_Solar</v>
      </c>
      <c r="AA859" s="5">
        <f t="shared" si="41"/>
        <v>6.8</v>
      </c>
      <c r="AB859" s="5">
        <f>INDEX(relevant_resources!B:B,MATCH(Z859,relevant_resources!A:A,0))</f>
        <v>1</v>
      </c>
    </row>
    <row r="860" spans="1:28" x14ac:dyDescent="0.75">
      <c r="A860">
        <v>859</v>
      </c>
      <c r="B860" t="s">
        <v>2387</v>
      </c>
      <c r="C860" t="s">
        <v>2388</v>
      </c>
      <c r="D860" t="s">
        <v>2023</v>
      </c>
      <c r="E860" t="s">
        <v>1128</v>
      </c>
      <c r="F860" t="s">
        <v>27</v>
      </c>
      <c r="G860" t="s">
        <v>845</v>
      </c>
      <c r="H860" t="s">
        <v>1167</v>
      </c>
      <c r="I860" t="s">
        <v>993</v>
      </c>
      <c r="K860" t="s">
        <v>32</v>
      </c>
      <c r="L860" s="2">
        <v>42430</v>
      </c>
      <c r="M860" s="2">
        <v>47908</v>
      </c>
      <c r="N860">
        <v>1</v>
      </c>
      <c r="O860">
        <v>3</v>
      </c>
      <c r="P860">
        <v>5.6</v>
      </c>
      <c r="Q860" s="1">
        <v>0.21</v>
      </c>
      <c r="R860" t="s">
        <v>33</v>
      </c>
      <c r="S860" t="s">
        <v>33</v>
      </c>
      <c r="T860" t="s">
        <v>33</v>
      </c>
      <c r="U860" t="s">
        <v>993</v>
      </c>
      <c r="V860" t="s">
        <v>847</v>
      </c>
      <c r="W860">
        <v>1</v>
      </c>
      <c r="X860" s="5" t="e">
        <f>INDEX(name_mapping!B:B,MATCH(C860,name_mapping!A:A,0))</f>
        <v>#N/A</v>
      </c>
      <c r="Y860" s="5" t="str">
        <f t="shared" si="40"/>
        <v>GARNET_2_WIND5</v>
      </c>
      <c r="Z860" s="5" t="str">
        <f t="shared" si="39"/>
        <v>CAISO_Wind</v>
      </c>
      <c r="AA860" s="5">
        <f t="shared" si="41"/>
        <v>5.6</v>
      </c>
      <c r="AB860" s="5">
        <f>INDEX(relevant_resources!B:B,MATCH(Z860,relevant_resources!A:A,0))</f>
        <v>1</v>
      </c>
    </row>
    <row r="861" spans="1:28" x14ac:dyDescent="0.75">
      <c r="A861">
        <v>860</v>
      </c>
      <c r="B861" t="s">
        <v>2389</v>
      </c>
      <c r="C861" t="s">
        <v>2390</v>
      </c>
      <c r="D861" t="s">
        <v>1973</v>
      </c>
      <c r="E861" t="s">
        <v>1128</v>
      </c>
      <c r="F861" t="s">
        <v>27</v>
      </c>
      <c r="G861" t="s">
        <v>711</v>
      </c>
      <c r="H861" t="s">
        <v>990</v>
      </c>
      <c r="I861" t="s">
        <v>977</v>
      </c>
      <c r="J861" t="s">
        <v>978</v>
      </c>
      <c r="K861" t="s">
        <v>32</v>
      </c>
      <c r="L861" s="2">
        <v>42795</v>
      </c>
      <c r="M861" s="2">
        <v>46446</v>
      </c>
      <c r="N861">
        <v>1</v>
      </c>
      <c r="O861">
        <v>30</v>
      </c>
      <c r="P861">
        <v>68.3</v>
      </c>
      <c r="Q861" s="1">
        <v>0.26</v>
      </c>
      <c r="R861" t="s">
        <v>33</v>
      </c>
      <c r="S861" t="s">
        <v>33</v>
      </c>
      <c r="T861" t="s">
        <v>33</v>
      </c>
      <c r="U861" t="s">
        <v>616</v>
      </c>
      <c r="V861" t="s">
        <v>286</v>
      </c>
      <c r="W861">
        <v>1</v>
      </c>
      <c r="X861" s="5" t="e">
        <f>INDEX(name_mapping!B:B,MATCH(C861,name_mapping!A:A,0))</f>
        <v>#N/A</v>
      </c>
      <c r="Y861" s="5" t="str">
        <f t="shared" si="40"/>
        <v>KRAMER_1_SEGSR3</v>
      </c>
      <c r="Z861" s="5" t="str">
        <f t="shared" si="39"/>
        <v>CAISO_Solar</v>
      </c>
      <c r="AA861" s="5">
        <f t="shared" si="41"/>
        <v>68.3</v>
      </c>
      <c r="AB861" s="5">
        <f>INDEX(relevant_resources!B:B,MATCH(Z861,relevant_resources!A:A,0))</f>
        <v>1</v>
      </c>
    </row>
    <row r="862" spans="1:28" x14ac:dyDescent="0.75">
      <c r="A862">
        <v>861</v>
      </c>
      <c r="B862" t="s">
        <v>2391</v>
      </c>
      <c r="C862" t="s">
        <v>2392</v>
      </c>
      <c r="D862" t="s">
        <v>1976</v>
      </c>
      <c r="E862" t="s">
        <v>1128</v>
      </c>
      <c r="F862" t="s">
        <v>27</v>
      </c>
      <c r="G862" t="s">
        <v>711</v>
      </c>
      <c r="H862" t="s">
        <v>990</v>
      </c>
      <c r="I862" t="s">
        <v>977</v>
      </c>
      <c r="J862" t="s">
        <v>978</v>
      </c>
      <c r="K862" t="s">
        <v>32</v>
      </c>
      <c r="L862" s="2">
        <v>42795</v>
      </c>
      <c r="M862" s="2">
        <v>46446</v>
      </c>
      <c r="N862">
        <v>1</v>
      </c>
      <c r="O862">
        <v>30</v>
      </c>
      <c r="P862">
        <v>68.3</v>
      </c>
      <c r="Q862" s="1">
        <v>0.26</v>
      </c>
      <c r="R862" t="s">
        <v>33</v>
      </c>
      <c r="S862" t="s">
        <v>33</v>
      </c>
      <c r="T862" t="s">
        <v>33</v>
      </c>
      <c r="U862" t="s">
        <v>616</v>
      </c>
      <c r="V862" t="s">
        <v>286</v>
      </c>
      <c r="W862">
        <v>1</v>
      </c>
      <c r="X862" s="5" t="e">
        <f>INDEX(name_mapping!B:B,MATCH(C862,name_mapping!A:A,0))</f>
        <v>#N/A</v>
      </c>
      <c r="Y862" s="5" t="str">
        <f t="shared" si="40"/>
        <v>KRAMER_1_SEGSR4</v>
      </c>
      <c r="Z862" s="5" t="str">
        <f t="shared" si="39"/>
        <v>CAISO_Solar</v>
      </c>
      <c r="AA862" s="5">
        <f t="shared" si="41"/>
        <v>68.3</v>
      </c>
      <c r="AB862" s="5">
        <f>INDEX(relevant_resources!B:B,MATCH(Z862,relevant_resources!A:A,0))</f>
        <v>1</v>
      </c>
    </row>
    <row r="863" spans="1:28" x14ac:dyDescent="0.75">
      <c r="A863">
        <v>862</v>
      </c>
      <c r="B863" t="s">
        <v>2393</v>
      </c>
      <c r="C863" t="s">
        <v>2394</v>
      </c>
      <c r="D863" t="s">
        <v>1979</v>
      </c>
      <c r="E863" t="s">
        <v>1128</v>
      </c>
      <c r="F863" t="s">
        <v>27</v>
      </c>
      <c r="G863" t="s">
        <v>711</v>
      </c>
      <c r="H863" t="s">
        <v>990</v>
      </c>
      <c r="I863" t="s">
        <v>977</v>
      </c>
      <c r="J863" t="s">
        <v>978</v>
      </c>
      <c r="K863" t="s">
        <v>32</v>
      </c>
      <c r="L863" s="2">
        <v>43132</v>
      </c>
      <c r="M863" s="2">
        <v>46783</v>
      </c>
      <c r="N863">
        <v>1</v>
      </c>
      <c r="O863">
        <v>30</v>
      </c>
      <c r="P863">
        <v>68.3</v>
      </c>
      <c r="Q863" s="1">
        <v>0.26</v>
      </c>
      <c r="R863" t="s">
        <v>33</v>
      </c>
      <c r="S863" t="s">
        <v>33</v>
      </c>
      <c r="T863" t="s">
        <v>33</v>
      </c>
      <c r="U863" t="s">
        <v>616</v>
      </c>
      <c r="V863" t="s">
        <v>286</v>
      </c>
      <c r="W863">
        <v>1</v>
      </c>
      <c r="X863" s="5" t="e">
        <f>INDEX(name_mapping!B:B,MATCH(C863,name_mapping!A:A,0))</f>
        <v>#N/A</v>
      </c>
      <c r="Y863" s="5" t="str">
        <f t="shared" si="40"/>
        <v>KRAMER_1_SEGS37</v>
      </c>
      <c r="Z863" s="5" t="str">
        <f t="shared" si="39"/>
        <v>CAISO_Solar</v>
      </c>
      <c r="AA863" s="5">
        <f t="shared" si="41"/>
        <v>68.3</v>
      </c>
      <c r="AB863" s="5">
        <f>INDEX(relevant_resources!B:B,MATCH(Z863,relevant_resources!A:A,0))</f>
        <v>1</v>
      </c>
    </row>
    <row r="864" spans="1:28" x14ac:dyDescent="0.75">
      <c r="A864">
        <v>863</v>
      </c>
      <c r="B864" t="s">
        <v>2395</v>
      </c>
      <c r="C864" t="s">
        <v>2396</v>
      </c>
      <c r="D864" t="s">
        <v>2397</v>
      </c>
      <c r="E864" t="s">
        <v>1128</v>
      </c>
      <c r="F864" t="s">
        <v>27</v>
      </c>
      <c r="G864" t="s">
        <v>845</v>
      </c>
      <c r="H864" t="s">
        <v>846</v>
      </c>
      <c r="I864" t="s">
        <v>614</v>
      </c>
      <c r="J864" t="s">
        <v>619</v>
      </c>
      <c r="K864" t="s">
        <v>32</v>
      </c>
      <c r="L864" s="2">
        <v>42675</v>
      </c>
      <c r="M864" s="2">
        <v>49979</v>
      </c>
      <c r="N864">
        <v>1</v>
      </c>
      <c r="O864">
        <v>131.19999999999999</v>
      </c>
      <c r="P864">
        <v>385.1</v>
      </c>
      <c r="Q864" s="1">
        <v>0.34</v>
      </c>
      <c r="R864" t="s">
        <v>33</v>
      </c>
      <c r="S864" t="s">
        <v>33</v>
      </c>
      <c r="T864" t="s">
        <v>33</v>
      </c>
      <c r="U864" t="s">
        <v>616</v>
      </c>
      <c r="V864" t="s">
        <v>847</v>
      </c>
      <c r="W864">
        <v>1</v>
      </c>
      <c r="X864" s="5" t="e">
        <f>INDEX(name_mapping!B:B,MATCH(C864,name_mapping!A:A,0))</f>
        <v>#N/A</v>
      </c>
      <c r="Y864" s="5" t="str">
        <f t="shared" si="40"/>
        <v>DRACKR_2_SOLAR2</v>
      </c>
      <c r="Z864" s="5" t="str">
        <f t="shared" si="39"/>
        <v>CAISO_Solar</v>
      </c>
      <c r="AA864" s="5">
        <f t="shared" si="41"/>
        <v>385.1</v>
      </c>
      <c r="AB864" s="5">
        <f>INDEX(relevant_resources!B:B,MATCH(Z864,relevant_resources!A:A,0))</f>
        <v>1</v>
      </c>
    </row>
    <row r="865" spans="1:28" x14ac:dyDescent="0.75">
      <c r="A865">
        <v>864</v>
      </c>
      <c r="B865" t="s">
        <v>2398</v>
      </c>
      <c r="C865" t="s">
        <v>2399</v>
      </c>
      <c r="E865" t="s">
        <v>1128</v>
      </c>
      <c r="F865" t="s">
        <v>2400</v>
      </c>
      <c r="G865" t="s">
        <v>2401</v>
      </c>
      <c r="H865" t="s">
        <v>2402</v>
      </c>
      <c r="I865" t="s">
        <v>993</v>
      </c>
      <c r="K865" t="s">
        <v>620</v>
      </c>
      <c r="L865" s="2">
        <v>42705</v>
      </c>
      <c r="M865" s="2">
        <v>50009</v>
      </c>
      <c r="N865">
        <v>1</v>
      </c>
      <c r="O865">
        <v>142.6</v>
      </c>
      <c r="P865">
        <v>602.1</v>
      </c>
      <c r="Q865" s="1">
        <v>0.48</v>
      </c>
      <c r="R865" t="s">
        <v>2403</v>
      </c>
      <c r="S865" t="s">
        <v>33</v>
      </c>
      <c r="T865" t="s">
        <v>2274</v>
      </c>
      <c r="U865" t="s">
        <v>993</v>
      </c>
      <c r="V865" t="s">
        <v>2404</v>
      </c>
      <c r="W865">
        <v>0.84</v>
      </c>
      <c r="X865" s="5" t="str">
        <f>INDEX(name_mapping!B:B,MATCH(C865,name_mapping!A:A,0))</f>
        <v>BEJNLS_5_BV2SCEDYN</v>
      </c>
      <c r="Y865" s="5" t="str">
        <f t="shared" si="40"/>
        <v>BEJNLS_5_BV2SCEDYN</v>
      </c>
      <c r="Z865" s="5" t="str">
        <f t="shared" si="39"/>
        <v>SW_Wind</v>
      </c>
      <c r="AA865" s="5">
        <f t="shared" si="41"/>
        <v>602.1</v>
      </c>
      <c r="AB865" s="5">
        <f>INDEX(relevant_resources!B:B,MATCH(Z865,relevant_resources!A:A,0))</f>
        <v>0</v>
      </c>
    </row>
    <row r="866" spans="1:28" x14ac:dyDescent="0.75">
      <c r="A866">
        <v>865</v>
      </c>
      <c r="B866" t="s">
        <v>2405</v>
      </c>
      <c r="C866" t="s">
        <v>2406</v>
      </c>
      <c r="E866" t="s">
        <v>1128</v>
      </c>
      <c r="F866" t="s">
        <v>2400</v>
      </c>
      <c r="G866" t="s">
        <v>2401</v>
      </c>
      <c r="H866" t="s">
        <v>2402</v>
      </c>
      <c r="I866" t="s">
        <v>993</v>
      </c>
      <c r="K866" t="s">
        <v>620</v>
      </c>
      <c r="L866" s="2">
        <v>42705</v>
      </c>
      <c r="M866" s="2">
        <v>50009</v>
      </c>
      <c r="N866">
        <v>1</v>
      </c>
      <c r="O866">
        <v>181.7</v>
      </c>
      <c r="P866">
        <v>767.2</v>
      </c>
      <c r="Q866" s="1">
        <v>0.48</v>
      </c>
      <c r="R866" t="s">
        <v>2403</v>
      </c>
      <c r="S866" t="s">
        <v>33</v>
      </c>
      <c r="T866" t="s">
        <v>2274</v>
      </c>
      <c r="U866" t="s">
        <v>993</v>
      </c>
      <c r="V866" t="s">
        <v>2404</v>
      </c>
      <c r="W866">
        <v>0.84</v>
      </c>
      <c r="X866" s="5" t="str">
        <f>INDEX(name_mapping!B:B,MATCH(C866,name_mapping!A:A,0))</f>
        <v>BEKWJS_5_BV1SCEDYN</v>
      </c>
      <c r="Y866" s="5" t="str">
        <f t="shared" si="40"/>
        <v>BEKWJS_5_BV1SCEDYN</v>
      </c>
      <c r="Z866" s="5" t="str">
        <f t="shared" si="39"/>
        <v>SW_Wind</v>
      </c>
      <c r="AA866" s="5">
        <f t="shared" si="41"/>
        <v>767.2</v>
      </c>
      <c r="AB866" s="5">
        <f>INDEX(relevant_resources!B:B,MATCH(Z866,relevant_resources!A:A,0))</f>
        <v>0</v>
      </c>
    </row>
    <row r="867" spans="1:28" x14ac:dyDescent="0.75">
      <c r="A867">
        <v>866</v>
      </c>
      <c r="B867" t="s">
        <v>2407</v>
      </c>
      <c r="C867" t="s">
        <v>2408</v>
      </c>
      <c r="D867" t="s">
        <v>2409</v>
      </c>
      <c r="E867" t="s">
        <v>1128</v>
      </c>
      <c r="F867" t="s">
        <v>27</v>
      </c>
      <c r="G867" t="s">
        <v>77</v>
      </c>
      <c r="H867" t="s">
        <v>89</v>
      </c>
      <c r="I867" t="s">
        <v>614</v>
      </c>
      <c r="J867" t="s">
        <v>619</v>
      </c>
      <c r="K867" t="s">
        <v>32</v>
      </c>
      <c r="L867" s="2">
        <v>42675</v>
      </c>
      <c r="M867" s="2">
        <v>48152</v>
      </c>
      <c r="N867">
        <v>1</v>
      </c>
      <c r="O867">
        <v>187</v>
      </c>
      <c r="P867">
        <v>574.20000000000005</v>
      </c>
      <c r="Q867" s="1">
        <v>0.35</v>
      </c>
      <c r="R867" t="s">
        <v>33</v>
      </c>
      <c r="S867" t="s">
        <v>33</v>
      </c>
      <c r="T867" t="s">
        <v>33</v>
      </c>
      <c r="U867" t="s">
        <v>616</v>
      </c>
      <c r="V867" t="s">
        <v>89</v>
      </c>
      <c r="W867">
        <v>1</v>
      </c>
      <c r="X867" s="5" t="e">
        <f>INDEX(name_mapping!B:B,MATCH(C867,name_mapping!A:A,0))</f>
        <v>#N/A</v>
      </c>
      <c r="Y867" s="5" t="str">
        <f t="shared" si="40"/>
        <v>GARLND_2_GASLR</v>
      </c>
      <c r="Z867" s="5" t="str">
        <f t="shared" si="39"/>
        <v>CAISO_Solar</v>
      </c>
      <c r="AA867" s="5">
        <f t="shared" si="41"/>
        <v>574.20000000000005</v>
      </c>
      <c r="AB867" s="5">
        <f>INDEX(relevant_resources!B:B,MATCH(Z867,relevant_resources!A:A,0))</f>
        <v>1</v>
      </c>
    </row>
    <row r="868" spans="1:28" x14ac:dyDescent="0.75">
      <c r="A868">
        <v>867</v>
      </c>
      <c r="B868" t="s">
        <v>2410</v>
      </c>
      <c r="C868" t="s">
        <v>2411</v>
      </c>
      <c r="E868" t="s">
        <v>1128</v>
      </c>
      <c r="F868" t="s">
        <v>27</v>
      </c>
      <c r="G868" t="s">
        <v>845</v>
      </c>
      <c r="H868" t="s">
        <v>1167</v>
      </c>
      <c r="I868" t="s">
        <v>993</v>
      </c>
      <c r="K868" t="s">
        <v>32</v>
      </c>
      <c r="L868" s="2">
        <v>42217</v>
      </c>
      <c r="M868" s="2">
        <v>73050</v>
      </c>
      <c r="N868">
        <v>1</v>
      </c>
      <c r="O868">
        <v>11.7</v>
      </c>
      <c r="P868">
        <v>33.799999999999997</v>
      </c>
      <c r="Q868" s="1">
        <v>0.33</v>
      </c>
      <c r="R868" t="s">
        <v>33</v>
      </c>
      <c r="S868" t="s">
        <v>33</v>
      </c>
      <c r="T868" t="s">
        <v>33</v>
      </c>
      <c r="U868" t="s">
        <v>993</v>
      </c>
      <c r="V868" t="s">
        <v>847</v>
      </c>
      <c r="W868">
        <v>1</v>
      </c>
      <c r="X868" s="5" t="e">
        <f>INDEX(name_mapping!B:B,MATCH(C868,name_mapping!A:A,0))</f>
        <v>#N/A</v>
      </c>
      <c r="Y868" s="5" t="str">
        <f t="shared" si="40"/>
        <v>Energy Development &amp; Const. Corp. (f/k/a 6062)</v>
      </c>
      <c r="Z868" s="5" t="str">
        <f t="shared" si="39"/>
        <v>CAISO_Wind</v>
      </c>
      <c r="AA868" s="5">
        <f t="shared" si="41"/>
        <v>33.799999999999997</v>
      </c>
      <c r="AB868" s="5">
        <f>INDEX(relevant_resources!B:B,MATCH(Z868,relevant_resources!A:A,0))</f>
        <v>1</v>
      </c>
    </row>
    <row r="869" spans="1:28" x14ac:dyDescent="0.75">
      <c r="A869">
        <v>868</v>
      </c>
      <c r="B869" t="s">
        <v>2412</v>
      </c>
      <c r="C869" t="s">
        <v>2413</v>
      </c>
      <c r="E869" t="s">
        <v>1128</v>
      </c>
      <c r="F869" t="s">
        <v>757</v>
      </c>
      <c r="G869" t="s">
        <v>758</v>
      </c>
      <c r="H869" t="s">
        <v>759</v>
      </c>
      <c r="I869" t="s">
        <v>614</v>
      </c>
      <c r="J869" t="s">
        <v>619</v>
      </c>
      <c r="K869" t="s">
        <v>620</v>
      </c>
      <c r="L869" s="2">
        <v>42736</v>
      </c>
      <c r="M869" s="2">
        <v>50040</v>
      </c>
      <c r="N869">
        <v>1</v>
      </c>
      <c r="O869">
        <v>100.8</v>
      </c>
      <c r="P869">
        <v>301.7</v>
      </c>
      <c r="Q869" s="1">
        <v>0.34</v>
      </c>
      <c r="R869" t="s">
        <v>33</v>
      </c>
      <c r="S869" t="s">
        <v>33</v>
      </c>
      <c r="T869" t="s">
        <v>33</v>
      </c>
      <c r="U869" t="s">
        <v>616</v>
      </c>
      <c r="V869" t="s">
        <v>760</v>
      </c>
      <c r="W869">
        <v>0.84</v>
      </c>
      <c r="X869" s="5" t="e">
        <f>INDEX(name_mapping!B:B,MATCH(C869,name_mapping!A:A,0))</f>
        <v>#N/A</v>
      </c>
      <c r="Y869" s="5" t="str">
        <f t="shared" si="40"/>
        <v>Mesquite Solar 2</v>
      </c>
      <c r="Z869" s="5" t="str">
        <f t="shared" si="39"/>
        <v>CAISO_Solar</v>
      </c>
      <c r="AA869" s="5">
        <f t="shared" si="41"/>
        <v>301.7</v>
      </c>
      <c r="AB869" s="5">
        <f>INDEX(relevant_resources!B:B,MATCH(Z869,relevant_resources!A:A,0))</f>
        <v>1</v>
      </c>
    </row>
    <row r="870" spans="1:28" x14ac:dyDescent="0.75">
      <c r="A870">
        <v>869</v>
      </c>
      <c r="B870" t="s">
        <v>2414</v>
      </c>
      <c r="C870" t="s">
        <v>2415</v>
      </c>
      <c r="D870" t="s">
        <v>2416</v>
      </c>
      <c r="E870" t="s">
        <v>1128</v>
      </c>
      <c r="F870" t="s">
        <v>27</v>
      </c>
      <c r="G870" t="s">
        <v>99</v>
      </c>
      <c r="H870" t="s">
        <v>100</v>
      </c>
      <c r="I870" t="s">
        <v>210</v>
      </c>
      <c r="J870" t="s">
        <v>211</v>
      </c>
      <c r="K870" t="s">
        <v>32</v>
      </c>
      <c r="L870" s="2">
        <v>42494</v>
      </c>
      <c r="M870" s="2">
        <v>47971</v>
      </c>
      <c r="N870">
        <v>1</v>
      </c>
      <c r="O870">
        <v>2.8</v>
      </c>
      <c r="P870">
        <v>9.6999999999999993</v>
      </c>
      <c r="Q870" s="1">
        <v>0.39</v>
      </c>
      <c r="R870" t="s">
        <v>33</v>
      </c>
      <c r="S870" t="s">
        <v>33</v>
      </c>
      <c r="T870" t="s">
        <v>33</v>
      </c>
      <c r="U870" t="s">
        <v>212</v>
      </c>
      <c r="V870" t="s">
        <v>45</v>
      </c>
      <c r="W870">
        <v>1</v>
      </c>
      <c r="X870" s="5" t="e">
        <f>INDEX(name_mapping!B:B,MATCH(C870,name_mapping!A:A,0))</f>
        <v>#N/A</v>
      </c>
      <c r="Y870" s="5" t="str">
        <f t="shared" si="40"/>
        <v>TKOPWR_6_HYDRO</v>
      </c>
      <c r="Z870" s="5" t="str">
        <f t="shared" si="39"/>
        <v>CAISO_Small_Hydro</v>
      </c>
      <c r="AA870" s="5">
        <f t="shared" si="41"/>
        <v>9.6999999999999993</v>
      </c>
      <c r="AB870" s="5">
        <f>INDEX(relevant_resources!B:B,MATCH(Z870,relevant_resources!A:A,0))</f>
        <v>0</v>
      </c>
    </row>
    <row r="871" spans="1:28" x14ac:dyDescent="0.75">
      <c r="A871">
        <v>870</v>
      </c>
      <c r="B871" t="s">
        <v>2417</v>
      </c>
      <c r="C871" t="s">
        <v>2418</v>
      </c>
      <c r="E871" t="s">
        <v>1128</v>
      </c>
      <c r="F871" t="s">
        <v>27</v>
      </c>
      <c r="G871" t="s">
        <v>1213</v>
      </c>
      <c r="H871" t="s">
        <v>196</v>
      </c>
      <c r="I871" t="s">
        <v>190</v>
      </c>
      <c r="K871" t="s">
        <v>32</v>
      </c>
      <c r="L871" s="2">
        <v>43101</v>
      </c>
      <c r="M871" s="2">
        <v>46752</v>
      </c>
      <c r="N871">
        <v>1</v>
      </c>
      <c r="O871">
        <v>50</v>
      </c>
      <c r="P871">
        <v>438</v>
      </c>
      <c r="Q871" s="1">
        <v>1</v>
      </c>
      <c r="R871" t="s">
        <v>33</v>
      </c>
      <c r="S871" t="s">
        <v>33</v>
      </c>
      <c r="T871" t="s">
        <v>33</v>
      </c>
      <c r="U871" t="s">
        <v>190</v>
      </c>
      <c r="V871" t="s">
        <v>35</v>
      </c>
      <c r="W871">
        <v>1</v>
      </c>
      <c r="X871" s="5" t="e">
        <f>INDEX(name_mapping!B:B,MATCH(C871,name_mapping!A:A,0))</f>
        <v>#N/A</v>
      </c>
      <c r="Y871" s="5" t="str">
        <f t="shared" si="40"/>
        <v>Geysers Power Company, LLC</v>
      </c>
      <c r="Z871" s="5" t="str">
        <f t="shared" si="39"/>
        <v>CAISO_Geothermal</v>
      </c>
      <c r="AA871" s="5">
        <f t="shared" si="41"/>
        <v>438</v>
      </c>
      <c r="AB871" s="5">
        <f>INDEX(relevant_resources!B:B,MATCH(Z871,relevant_resources!A:A,0))</f>
        <v>0</v>
      </c>
    </row>
    <row r="872" spans="1:28" x14ac:dyDescent="0.75">
      <c r="A872">
        <v>871</v>
      </c>
      <c r="B872" t="s">
        <v>2419</v>
      </c>
      <c r="C872" t="s">
        <v>2420</v>
      </c>
      <c r="E872" t="s">
        <v>1128</v>
      </c>
      <c r="F872" t="s">
        <v>27</v>
      </c>
      <c r="G872" t="s">
        <v>1897</v>
      </c>
      <c r="H872" t="s">
        <v>1898</v>
      </c>
      <c r="I872" t="s">
        <v>993</v>
      </c>
      <c r="K872" t="s">
        <v>620</v>
      </c>
      <c r="L872" s="2">
        <v>43008</v>
      </c>
      <c r="M872" s="2">
        <v>48611</v>
      </c>
      <c r="N872">
        <v>1</v>
      </c>
      <c r="O872">
        <v>132</v>
      </c>
      <c r="P872">
        <v>380.9</v>
      </c>
      <c r="Q872" s="1">
        <v>0.33</v>
      </c>
      <c r="R872" t="s">
        <v>33</v>
      </c>
      <c r="S872" t="s">
        <v>33</v>
      </c>
      <c r="T872" t="s">
        <v>33</v>
      </c>
      <c r="U872" t="s">
        <v>993</v>
      </c>
      <c r="V872" t="s">
        <v>907</v>
      </c>
      <c r="W872">
        <v>0.84</v>
      </c>
      <c r="X872" s="5" t="e">
        <f>INDEX(name_mapping!B:B,MATCH(C872,name_mapping!A:A,0))</f>
        <v>#N/A</v>
      </c>
      <c r="Y872" s="5" t="str">
        <f t="shared" si="40"/>
        <v>Tule Wind</v>
      </c>
      <c r="Z872" s="5" t="str">
        <f t="shared" si="39"/>
        <v>CAISO_Wind</v>
      </c>
      <c r="AA872" s="5">
        <f t="shared" si="41"/>
        <v>380.9</v>
      </c>
      <c r="AB872" s="5">
        <f>INDEX(relevant_resources!B:B,MATCH(Z872,relevant_resources!A:A,0))</f>
        <v>1</v>
      </c>
    </row>
    <row r="873" spans="1:28" x14ac:dyDescent="0.75">
      <c r="A873">
        <v>872</v>
      </c>
      <c r="B873" t="s">
        <v>2421</v>
      </c>
      <c r="C873" t="s">
        <v>2422</v>
      </c>
      <c r="E873" t="s">
        <v>26</v>
      </c>
      <c r="F873" t="s">
        <v>27</v>
      </c>
      <c r="G873" t="s">
        <v>99</v>
      </c>
      <c r="H873" t="s">
        <v>100</v>
      </c>
      <c r="I873" t="s">
        <v>210</v>
      </c>
      <c r="J873" t="s">
        <v>211</v>
      </c>
      <c r="K873" t="s">
        <v>32</v>
      </c>
      <c r="L873" s="2">
        <v>42319</v>
      </c>
      <c r="M873" s="2">
        <v>49623</v>
      </c>
      <c r="N873">
        <v>1</v>
      </c>
      <c r="O873">
        <v>0.3</v>
      </c>
      <c r="P873">
        <v>0.8</v>
      </c>
      <c r="Q873" s="1">
        <v>0.32</v>
      </c>
      <c r="R873" t="s">
        <v>33</v>
      </c>
      <c r="S873" t="s">
        <v>33</v>
      </c>
      <c r="T873" t="s">
        <v>33</v>
      </c>
      <c r="U873" t="s">
        <v>212</v>
      </c>
      <c r="V873" t="s">
        <v>45</v>
      </c>
      <c r="W873">
        <v>1</v>
      </c>
      <c r="X873" s="5" t="e">
        <f>INDEX(name_mapping!B:B,MATCH(C873,name_mapping!A:A,0))</f>
        <v>#N/A</v>
      </c>
      <c r="Y873" s="5" t="str">
        <f t="shared" si="40"/>
        <v>Goose Valley Hydro (SB32)</v>
      </c>
      <c r="Z873" s="5" t="str">
        <f t="shared" si="39"/>
        <v>CAISO_Small_Hydro</v>
      </c>
      <c r="AA873" s="5">
        <f t="shared" si="41"/>
        <v>0.8</v>
      </c>
      <c r="AB873" s="5">
        <f>INDEX(relevant_resources!B:B,MATCH(Z873,relevant_resources!A:A,0))</f>
        <v>0</v>
      </c>
    </row>
    <row r="874" spans="1:28" x14ac:dyDescent="0.75">
      <c r="A874">
        <v>873</v>
      </c>
      <c r="B874" t="s">
        <v>2423</v>
      </c>
      <c r="C874" t="s">
        <v>2424</v>
      </c>
      <c r="D874" t="s">
        <v>2425</v>
      </c>
      <c r="E874" t="s">
        <v>26</v>
      </c>
      <c r="F874" t="s">
        <v>27</v>
      </c>
      <c r="G874" t="s">
        <v>241</v>
      </c>
      <c r="H874" t="s">
        <v>44</v>
      </c>
      <c r="I874" t="s">
        <v>210</v>
      </c>
      <c r="J874" t="s">
        <v>211</v>
      </c>
      <c r="K874" t="s">
        <v>32</v>
      </c>
      <c r="L874" s="2">
        <v>42530</v>
      </c>
      <c r="M874" s="2">
        <v>49834</v>
      </c>
      <c r="N874">
        <v>1</v>
      </c>
      <c r="O874">
        <v>1</v>
      </c>
      <c r="P874">
        <v>3.4</v>
      </c>
      <c r="Q874" s="1">
        <v>0.39</v>
      </c>
      <c r="R874" t="s">
        <v>33</v>
      </c>
      <c r="S874" t="s">
        <v>33</v>
      </c>
      <c r="T874" t="s">
        <v>33</v>
      </c>
      <c r="U874" t="s">
        <v>212</v>
      </c>
      <c r="V874" t="s">
        <v>45</v>
      </c>
      <c r="W874">
        <v>1</v>
      </c>
      <c r="X874" s="5" t="e">
        <f>INDEX(name_mapping!B:B,MATCH(C874,name_mapping!A:A,0))</f>
        <v>#N/A</v>
      </c>
      <c r="Y874" s="5" t="str">
        <f t="shared" si="40"/>
        <v>BUCKCK_2_HYDRO</v>
      </c>
      <c r="Z874" s="5" t="str">
        <f t="shared" si="39"/>
        <v>CAISO_Small_Hydro</v>
      </c>
      <c r="AA874" s="5">
        <f t="shared" si="41"/>
        <v>3.4</v>
      </c>
      <c r="AB874" s="5">
        <f>INDEX(relevant_resources!B:B,MATCH(Z874,relevant_resources!A:A,0))</f>
        <v>0</v>
      </c>
    </row>
    <row r="875" spans="1:28" x14ac:dyDescent="0.75">
      <c r="A875">
        <v>874</v>
      </c>
      <c r="B875" t="s">
        <v>2426</v>
      </c>
      <c r="C875" t="s">
        <v>466</v>
      </c>
      <c r="D875" t="s">
        <v>2427</v>
      </c>
      <c r="E875" t="s">
        <v>26</v>
      </c>
      <c r="F875" t="s">
        <v>27</v>
      </c>
      <c r="G875" t="s">
        <v>43</v>
      </c>
      <c r="H875" t="s">
        <v>56</v>
      </c>
      <c r="I875" t="s">
        <v>210</v>
      </c>
      <c r="J875" t="s">
        <v>211</v>
      </c>
      <c r="K875" t="s">
        <v>32</v>
      </c>
      <c r="L875" s="2">
        <v>29830</v>
      </c>
      <c r="M875" s="2">
        <v>47848</v>
      </c>
      <c r="N875">
        <v>1</v>
      </c>
      <c r="O875">
        <v>11.9</v>
      </c>
      <c r="P875">
        <v>32.799999999999997</v>
      </c>
      <c r="Q875" s="1">
        <v>0.31</v>
      </c>
      <c r="R875" t="s">
        <v>33</v>
      </c>
      <c r="S875" t="s">
        <v>33</v>
      </c>
      <c r="T875" t="s">
        <v>33</v>
      </c>
      <c r="U875" t="s">
        <v>212</v>
      </c>
      <c r="V875" t="s">
        <v>56</v>
      </c>
      <c r="W875">
        <v>1</v>
      </c>
      <c r="X875" s="5" t="e">
        <f>INDEX(name_mapping!B:B,MATCH(C875,name_mapping!A:A,0))</f>
        <v>#N/A</v>
      </c>
      <c r="Y875" s="5" t="str">
        <f t="shared" si="40"/>
        <v>MONTPH_7_UNIT 1</v>
      </c>
      <c r="Z875" s="5" t="str">
        <f t="shared" si="39"/>
        <v>CAISO_Small_Hydro</v>
      </c>
      <c r="AA875" s="5">
        <f t="shared" si="41"/>
        <v>32.799999999999997</v>
      </c>
      <c r="AB875" s="5">
        <f>INDEX(relevant_resources!B:B,MATCH(Z875,relevant_resources!A:A,0))</f>
        <v>0</v>
      </c>
    </row>
    <row r="876" spans="1:28" x14ac:dyDescent="0.75">
      <c r="A876">
        <v>875</v>
      </c>
      <c r="B876" t="s">
        <v>2428</v>
      </c>
      <c r="C876" t="s">
        <v>2429</v>
      </c>
      <c r="D876" t="s">
        <v>2430</v>
      </c>
      <c r="E876" t="s">
        <v>26</v>
      </c>
      <c r="F876" t="s">
        <v>27</v>
      </c>
      <c r="G876" t="s">
        <v>723</v>
      </c>
      <c r="H876" t="s">
        <v>44</v>
      </c>
      <c r="I876" t="s">
        <v>210</v>
      </c>
      <c r="J876" t="s">
        <v>211</v>
      </c>
      <c r="K876" t="s">
        <v>32</v>
      </c>
      <c r="L876" s="2">
        <v>42125</v>
      </c>
      <c r="M876" s="2">
        <v>42216</v>
      </c>
      <c r="N876">
        <v>0</v>
      </c>
      <c r="O876">
        <v>3</v>
      </c>
      <c r="P876">
        <v>13.1</v>
      </c>
      <c r="Q876" s="1">
        <v>0.5</v>
      </c>
      <c r="R876" t="s">
        <v>33</v>
      </c>
      <c r="S876" t="s">
        <v>33</v>
      </c>
      <c r="T876" t="s">
        <v>33</v>
      </c>
      <c r="U876" t="s">
        <v>212</v>
      </c>
      <c r="V876" t="s">
        <v>45</v>
      </c>
      <c r="W876">
        <v>1</v>
      </c>
      <c r="X876" s="5" t="e">
        <f>INDEX(name_mapping!B:B,MATCH(C876,name_mapping!A:A,0))</f>
        <v>#N/A</v>
      </c>
      <c r="Y876" s="5" t="str">
        <f t="shared" si="40"/>
        <v>INDVLY_1_UNITS</v>
      </c>
      <c r="Z876" s="5" t="str">
        <f t="shared" si="39"/>
        <v>CAISO_Small_Hydro</v>
      </c>
      <c r="AA876" s="5">
        <f t="shared" si="41"/>
        <v>13.1</v>
      </c>
      <c r="AB876" s="5">
        <f>INDEX(relevant_resources!B:B,MATCH(Z876,relevant_resources!A:A,0))</f>
        <v>0</v>
      </c>
    </row>
    <row r="877" spans="1:28" x14ac:dyDescent="0.75">
      <c r="A877">
        <v>876</v>
      </c>
      <c r="B877" t="s">
        <v>2431</v>
      </c>
      <c r="C877" t="s">
        <v>2432</v>
      </c>
      <c r="E877" t="s">
        <v>26</v>
      </c>
      <c r="F877" t="s">
        <v>27</v>
      </c>
      <c r="G877" t="s">
        <v>624</v>
      </c>
      <c r="H877" t="s">
        <v>78</v>
      </c>
      <c r="I877" t="s">
        <v>614</v>
      </c>
      <c r="J877" t="s">
        <v>619</v>
      </c>
      <c r="K877" t="s">
        <v>620</v>
      </c>
      <c r="L877" s="2">
        <v>42719</v>
      </c>
      <c r="M877" s="2">
        <v>50023</v>
      </c>
      <c r="N877">
        <v>1</v>
      </c>
      <c r="O877">
        <v>3</v>
      </c>
      <c r="P877">
        <v>7.8</v>
      </c>
      <c r="Q877" s="1">
        <v>0.3</v>
      </c>
      <c r="R877" t="s">
        <v>33</v>
      </c>
      <c r="S877" t="s">
        <v>33</v>
      </c>
      <c r="T877" t="s">
        <v>33</v>
      </c>
      <c r="U877" t="s">
        <v>616</v>
      </c>
      <c r="V877" t="s">
        <v>78</v>
      </c>
      <c r="W877">
        <v>0.84</v>
      </c>
      <c r="X877" s="5" t="e">
        <f>INDEX(name_mapping!B:B,MATCH(C877,name_mapping!A:A,0))</f>
        <v>#N/A</v>
      </c>
      <c r="Y877" s="5" t="str">
        <f t="shared" si="40"/>
        <v>Oak Leaf Solar X (SB32)</v>
      </c>
      <c r="Z877" s="5" t="str">
        <f t="shared" si="39"/>
        <v>CAISO_Solar</v>
      </c>
      <c r="AA877" s="5">
        <f t="shared" si="41"/>
        <v>7.8</v>
      </c>
      <c r="AB877" s="5">
        <f>INDEX(relevant_resources!B:B,MATCH(Z877,relevant_resources!A:A,0))</f>
        <v>1</v>
      </c>
    </row>
    <row r="878" spans="1:28" x14ac:dyDescent="0.75">
      <c r="A878">
        <v>877</v>
      </c>
      <c r="B878" t="s">
        <v>2433</v>
      </c>
      <c r="C878" t="s">
        <v>2434</v>
      </c>
      <c r="E878" t="s">
        <v>26</v>
      </c>
      <c r="F878" t="s">
        <v>27</v>
      </c>
      <c r="G878" t="s">
        <v>173</v>
      </c>
      <c r="H878" t="s">
        <v>174</v>
      </c>
      <c r="I878" t="s">
        <v>614</v>
      </c>
      <c r="J878" t="s">
        <v>615</v>
      </c>
      <c r="K878" t="s">
        <v>620</v>
      </c>
      <c r="L878" s="2">
        <v>42705</v>
      </c>
      <c r="M878" s="2">
        <v>50009</v>
      </c>
      <c r="N878">
        <v>1</v>
      </c>
      <c r="O878">
        <v>1.5</v>
      </c>
      <c r="P878">
        <v>3.5</v>
      </c>
      <c r="Q878" s="1">
        <v>0.26</v>
      </c>
      <c r="R878" t="s">
        <v>33</v>
      </c>
      <c r="S878" t="s">
        <v>33</v>
      </c>
      <c r="T878" t="s">
        <v>33</v>
      </c>
      <c r="U878" t="s">
        <v>616</v>
      </c>
      <c r="V878" t="s">
        <v>175</v>
      </c>
      <c r="W878">
        <v>0.84</v>
      </c>
      <c r="X878" s="5" t="e">
        <f>INDEX(name_mapping!B:B,MATCH(C878,name_mapping!A:A,0))</f>
        <v>#N/A</v>
      </c>
      <c r="Y878" s="5" t="str">
        <f t="shared" si="40"/>
        <v>Merced 2 - (SB32)</v>
      </c>
      <c r="Z878" s="5" t="str">
        <f t="shared" si="39"/>
        <v>CAISO_Solar</v>
      </c>
      <c r="AA878" s="5">
        <f t="shared" si="41"/>
        <v>3.5</v>
      </c>
      <c r="AB878" s="5">
        <f>INDEX(relevant_resources!B:B,MATCH(Z878,relevant_resources!A:A,0))</f>
        <v>1</v>
      </c>
    </row>
    <row r="879" spans="1:28" x14ac:dyDescent="0.75">
      <c r="A879">
        <v>878</v>
      </c>
      <c r="B879" t="s">
        <v>2435</v>
      </c>
      <c r="C879" t="s">
        <v>2030</v>
      </c>
      <c r="D879" t="s">
        <v>2031</v>
      </c>
      <c r="E879" t="s">
        <v>1128</v>
      </c>
      <c r="F879" t="s">
        <v>27</v>
      </c>
      <c r="G879" t="s">
        <v>845</v>
      </c>
      <c r="H879" t="s">
        <v>1167</v>
      </c>
      <c r="I879" t="s">
        <v>993</v>
      </c>
      <c r="K879" t="s">
        <v>32</v>
      </c>
      <c r="L879" s="2">
        <v>42278</v>
      </c>
      <c r="M879" s="2">
        <v>44865</v>
      </c>
      <c r="N879">
        <v>1</v>
      </c>
      <c r="O879">
        <v>19.600000000000001</v>
      </c>
      <c r="P879">
        <v>46</v>
      </c>
      <c r="Q879" s="1">
        <v>0.27</v>
      </c>
      <c r="R879" t="s">
        <v>33</v>
      </c>
      <c r="S879" t="s">
        <v>33</v>
      </c>
      <c r="T879" t="s">
        <v>33</v>
      </c>
      <c r="U879" t="s">
        <v>993</v>
      </c>
      <c r="V879" t="s">
        <v>847</v>
      </c>
      <c r="W879">
        <v>1</v>
      </c>
      <c r="X879" s="5" t="e">
        <f>INDEX(name_mapping!B:B,MATCH(C879,name_mapping!A:A,0))</f>
        <v>#N/A</v>
      </c>
      <c r="Y879" s="5" t="str">
        <f t="shared" si="40"/>
        <v>CAPWD_1_QF</v>
      </c>
      <c r="Z879" s="5" t="str">
        <f t="shared" si="39"/>
        <v>CAISO_Wind</v>
      </c>
      <c r="AA879" s="5">
        <f t="shared" si="41"/>
        <v>46</v>
      </c>
      <c r="AB879" s="5">
        <f>INDEX(relevant_resources!B:B,MATCH(Z879,relevant_resources!A:A,0))</f>
        <v>1</v>
      </c>
    </row>
    <row r="880" spans="1:28" x14ac:dyDescent="0.75">
      <c r="A880">
        <v>879</v>
      </c>
      <c r="B880" t="s">
        <v>2436</v>
      </c>
      <c r="C880" t="s">
        <v>2437</v>
      </c>
      <c r="E880" t="s">
        <v>1128</v>
      </c>
      <c r="F880" t="s">
        <v>27</v>
      </c>
      <c r="G880" t="s">
        <v>77</v>
      </c>
      <c r="H880" t="s">
        <v>89</v>
      </c>
      <c r="I880" t="s">
        <v>614</v>
      </c>
      <c r="J880" t="s">
        <v>615</v>
      </c>
      <c r="K880" t="s">
        <v>620</v>
      </c>
      <c r="L880" s="2">
        <v>43466</v>
      </c>
      <c r="M880" s="2">
        <v>48944</v>
      </c>
      <c r="N880">
        <v>1</v>
      </c>
      <c r="O880">
        <v>160</v>
      </c>
      <c r="P880">
        <v>488</v>
      </c>
      <c r="Q880" s="1">
        <v>0.35</v>
      </c>
      <c r="R880" t="s">
        <v>33</v>
      </c>
      <c r="S880" t="s">
        <v>33</v>
      </c>
      <c r="T880" t="s">
        <v>33</v>
      </c>
      <c r="U880" t="s">
        <v>616</v>
      </c>
      <c r="V880" t="s">
        <v>89</v>
      </c>
      <c r="W880">
        <v>0.84</v>
      </c>
      <c r="X880" s="5" t="str">
        <f>INDEX(name_mapping!B:B,MATCH(C880,name_mapping!A:A,0))</f>
        <v>RATSKE_2_NROSR1</v>
      </c>
      <c r="Y880" s="5" t="str">
        <f t="shared" si="40"/>
        <v>RATSKE_2_NROSR1</v>
      </c>
      <c r="Z880" s="5" t="str">
        <f t="shared" si="39"/>
        <v>CAISO_Solar</v>
      </c>
      <c r="AA880" s="5">
        <f t="shared" si="41"/>
        <v>488</v>
      </c>
      <c r="AB880" s="5">
        <f>INDEX(relevant_resources!B:B,MATCH(Z880,relevant_resources!A:A,0))</f>
        <v>1</v>
      </c>
    </row>
    <row r="881" spans="1:28" x14ac:dyDescent="0.75">
      <c r="A881">
        <v>880</v>
      </c>
      <c r="B881" t="s">
        <v>2438</v>
      </c>
      <c r="C881" t="s">
        <v>2439</v>
      </c>
      <c r="E881" t="s">
        <v>1128</v>
      </c>
      <c r="F881" t="s">
        <v>757</v>
      </c>
      <c r="G881" t="s">
        <v>758</v>
      </c>
      <c r="H881" t="s">
        <v>759</v>
      </c>
      <c r="I881" t="s">
        <v>614</v>
      </c>
      <c r="J881" t="s">
        <v>615</v>
      </c>
      <c r="K881" t="s">
        <v>620</v>
      </c>
      <c r="L881" s="2">
        <v>43831</v>
      </c>
      <c r="M881" s="2">
        <v>49309</v>
      </c>
      <c r="N881">
        <v>1</v>
      </c>
      <c r="O881">
        <v>160</v>
      </c>
      <c r="P881">
        <v>467</v>
      </c>
      <c r="Q881" s="1">
        <v>0.33</v>
      </c>
      <c r="R881" t="s">
        <v>33</v>
      </c>
      <c r="S881" t="s">
        <v>33</v>
      </c>
      <c r="T881" t="s">
        <v>33</v>
      </c>
      <c r="U881" t="s">
        <v>616</v>
      </c>
      <c r="V881" t="s">
        <v>760</v>
      </c>
      <c r="W881">
        <v>0.84</v>
      </c>
      <c r="X881" s="5" t="e">
        <f>INDEX(name_mapping!B:B,MATCH(C881,name_mapping!A:A,0))</f>
        <v>#N/A</v>
      </c>
      <c r="Y881" s="5" t="str">
        <f t="shared" si="40"/>
        <v>Sun Streams, LLC</v>
      </c>
      <c r="Z881" s="5" t="str">
        <f t="shared" si="39"/>
        <v>CAISO_Solar</v>
      </c>
      <c r="AA881" s="5">
        <f t="shared" si="41"/>
        <v>467</v>
      </c>
      <c r="AB881" s="5">
        <f>INDEX(relevant_resources!B:B,MATCH(Z881,relevant_resources!A:A,0))</f>
        <v>1</v>
      </c>
    </row>
    <row r="882" spans="1:28" x14ac:dyDescent="0.75">
      <c r="A882">
        <v>881</v>
      </c>
      <c r="B882" t="s">
        <v>2440</v>
      </c>
      <c r="C882" t="s">
        <v>2441</v>
      </c>
      <c r="E882" t="s">
        <v>1128</v>
      </c>
      <c r="F882" t="s">
        <v>27</v>
      </c>
      <c r="G882" t="s">
        <v>77</v>
      </c>
      <c r="H882" t="s">
        <v>89</v>
      </c>
      <c r="I882" t="s">
        <v>614</v>
      </c>
      <c r="J882" t="s">
        <v>615</v>
      </c>
      <c r="K882" t="s">
        <v>620</v>
      </c>
      <c r="L882" s="2">
        <v>43466</v>
      </c>
      <c r="M882" s="2">
        <v>48944</v>
      </c>
      <c r="N882">
        <v>1</v>
      </c>
      <c r="O882">
        <v>108</v>
      </c>
      <c r="P882">
        <v>330</v>
      </c>
      <c r="Q882" s="1">
        <v>0.35</v>
      </c>
      <c r="R882" t="s">
        <v>33</v>
      </c>
      <c r="S882" t="s">
        <v>33</v>
      </c>
      <c r="T882" t="s">
        <v>33</v>
      </c>
      <c r="U882" t="s">
        <v>616</v>
      </c>
      <c r="V882" t="s">
        <v>89</v>
      </c>
      <c r="W882">
        <v>0.84</v>
      </c>
      <c r="X882" s="5" t="e">
        <f>INDEX(name_mapping!B:B,MATCH(C882,name_mapping!A:A,0))</f>
        <v>#N/A</v>
      </c>
      <c r="Y882" s="5" t="str">
        <f t="shared" si="40"/>
        <v>Willow Springs Solar, LLC</v>
      </c>
      <c r="Z882" s="5" t="str">
        <f t="shared" si="39"/>
        <v>CAISO_Solar</v>
      </c>
      <c r="AA882" s="5">
        <f t="shared" si="41"/>
        <v>330</v>
      </c>
      <c r="AB882" s="5">
        <f>INDEX(relevant_resources!B:B,MATCH(Z882,relevant_resources!A:A,0))</f>
        <v>1</v>
      </c>
    </row>
    <row r="883" spans="1:28" x14ac:dyDescent="0.75">
      <c r="A883">
        <v>882</v>
      </c>
      <c r="B883" t="s">
        <v>2442</v>
      </c>
      <c r="C883" t="s">
        <v>2443</v>
      </c>
      <c r="E883" t="s">
        <v>1128</v>
      </c>
      <c r="F883" t="s">
        <v>835</v>
      </c>
      <c r="G883" t="s">
        <v>2444</v>
      </c>
      <c r="H883" t="s">
        <v>837</v>
      </c>
      <c r="I883" t="s">
        <v>614</v>
      </c>
      <c r="J883" t="s">
        <v>615</v>
      </c>
      <c r="K883" t="s">
        <v>620</v>
      </c>
      <c r="L883" s="2">
        <v>43831</v>
      </c>
      <c r="M883" s="2">
        <v>49309</v>
      </c>
      <c r="N883">
        <v>1</v>
      </c>
      <c r="O883">
        <v>104</v>
      </c>
      <c r="P883">
        <v>302</v>
      </c>
      <c r="Q883" s="1">
        <v>0.33</v>
      </c>
      <c r="R883" t="s">
        <v>33</v>
      </c>
      <c r="S883" t="s">
        <v>33</v>
      </c>
      <c r="T883" t="s">
        <v>33</v>
      </c>
      <c r="U883" t="s">
        <v>616</v>
      </c>
      <c r="V883" t="s">
        <v>838</v>
      </c>
      <c r="W883">
        <v>0.84</v>
      </c>
      <c r="X883" s="5" t="e">
        <f>INDEX(name_mapping!B:B,MATCH(C883,name_mapping!A:A,0))</f>
        <v>#N/A</v>
      </c>
      <c r="Y883" s="5" t="str">
        <f t="shared" si="40"/>
        <v>Sunshine Valley Solar, LLC</v>
      </c>
      <c r="Z883" s="5" t="str">
        <f t="shared" si="39"/>
        <v>CAISO_Solar</v>
      </c>
      <c r="AA883" s="5">
        <f t="shared" si="41"/>
        <v>302</v>
      </c>
      <c r="AB883" s="5">
        <f>INDEX(relevant_resources!B:B,MATCH(Z883,relevant_resources!A:A,0))</f>
        <v>1</v>
      </c>
    </row>
    <row r="884" spans="1:28" x14ac:dyDescent="0.75">
      <c r="A884">
        <v>883</v>
      </c>
      <c r="B884" t="s">
        <v>2445</v>
      </c>
      <c r="C884" t="s">
        <v>2446</v>
      </c>
      <c r="E884" t="s">
        <v>1128</v>
      </c>
      <c r="F884" t="s">
        <v>27</v>
      </c>
      <c r="G884" t="s">
        <v>77</v>
      </c>
      <c r="H884" t="s">
        <v>89</v>
      </c>
      <c r="I884" t="s">
        <v>614</v>
      </c>
      <c r="J884" t="s">
        <v>619</v>
      </c>
      <c r="K884" t="s">
        <v>620</v>
      </c>
      <c r="L884" s="2">
        <v>43800</v>
      </c>
      <c r="M884" s="2">
        <v>49309</v>
      </c>
      <c r="N884">
        <v>1</v>
      </c>
      <c r="O884">
        <v>111.2</v>
      </c>
      <c r="P884">
        <v>328</v>
      </c>
      <c r="Q884" s="1">
        <v>0.34</v>
      </c>
      <c r="R884" t="s">
        <v>33</v>
      </c>
      <c r="S884" t="s">
        <v>33</v>
      </c>
      <c r="T884" t="s">
        <v>33</v>
      </c>
      <c r="U884" t="s">
        <v>616</v>
      </c>
      <c r="V884" t="s">
        <v>89</v>
      </c>
      <c r="W884">
        <v>0.84</v>
      </c>
      <c r="X884" s="5" t="e">
        <f>INDEX(name_mapping!B:B,MATCH(C884,name_mapping!A:A,0))</f>
        <v>#N/A</v>
      </c>
      <c r="Y884" s="5" t="str">
        <f t="shared" si="40"/>
        <v>Valentine Solar, LLC</v>
      </c>
      <c r="Z884" s="5" t="str">
        <f t="shared" si="39"/>
        <v>CAISO_Solar</v>
      </c>
      <c r="AA884" s="5">
        <f t="shared" si="41"/>
        <v>328</v>
      </c>
      <c r="AB884" s="5">
        <f>INDEX(relevant_resources!B:B,MATCH(Z884,relevant_resources!A:A,0))</f>
        <v>1</v>
      </c>
    </row>
    <row r="885" spans="1:28" x14ac:dyDescent="0.75">
      <c r="A885">
        <v>884</v>
      </c>
      <c r="B885" t="s">
        <v>2447</v>
      </c>
      <c r="C885" t="s">
        <v>2448</v>
      </c>
      <c r="E885" t="s">
        <v>1128</v>
      </c>
      <c r="F885" t="s">
        <v>27</v>
      </c>
      <c r="G885" t="s">
        <v>845</v>
      </c>
      <c r="H885" t="s">
        <v>846</v>
      </c>
      <c r="I885" t="s">
        <v>614</v>
      </c>
      <c r="J885" t="s">
        <v>619</v>
      </c>
      <c r="K885" t="s">
        <v>620</v>
      </c>
      <c r="L885" s="2">
        <v>43983</v>
      </c>
      <c r="M885" s="2">
        <v>51287</v>
      </c>
      <c r="N885">
        <v>1</v>
      </c>
      <c r="O885">
        <v>136.80000000000001</v>
      </c>
      <c r="P885">
        <v>385</v>
      </c>
      <c r="Q885" s="1">
        <v>0.32</v>
      </c>
      <c r="R885" t="s">
        <v>33</v>
      </c>
      <c r="S885" t="s">
        <v>33</v>
      </c>
      <c r="T885" t="s">
        <v>33</v>
      </c>
      <c r="U885" t="s">
        <v>616</v>
      </c>
      <c r="V885" t="s">
        <v>847</v>
      </c>
      <c r="W885">
        <v>0.84</v>
      </c>
      <c r="X885" s="5" t="e">
        <f>INDEX(name_mapping!B:B,MATCH(C885,name_mapping!A:A,0))</f>
        <v>#N/A</v>
      </c>
      <c r="Y885" s="5" t="str">
        <f t="shared" si="40"/>
        <v>Blythe Solar III, LLC</v>
      </c>
      <c r="Z885" s="5" t="str">
        <f t="shared" si="39"/>
        <v>CAISO_Solar</v>
      </c>
      <c r="AA885" s="5">
        <f t="shared" si="41"/>
        <v>385</v>
      </c>
      <c r="AB885" s="5">
        <f>INDEX(relevant_resources!B:B,MATCH(Z885,relevant_resources!A:A,0))</f>
        <v>1</v>
      </c>
    </row>
    <row r="886" spans="1:28" x14ac:dyDescent="0.75">
      <c r="A886">
        <v>885</v>
      </c>
      <c r="B886" t="s">
        <v>2449</v>
      </c>
      <c r="C886" t="s">
        <v>2450</v>
      </c>
      <c r="E886" t="s">
        <v>26</v>
      </c>
      <c r="F886" t="s">
        <v>27</v>
      </c>
      <c r="G886" t="s">
        <v>2451</v>
      </c>
      <c r="H886" t="s">
        <v>526</v>
      </c>
      <c r="I886" t="s">
        <v>34</v>
      </c>
      <c r="J886" t="s">
        <v>95</v>
      </c>
      <c r="K886" t="s">
        <v>32</v>
      </c>
      <c r="L886" s="2">
        <v>41709</v>
      </c>
      <c r="M886" s="2">
        <v>42298</v>
      </c>
      <c r="N886">
        <v>1</v>
      </c>
      <c r="O886">
        <v>1.5</v>
      </c>
      <c r="P886">
        <v>11.2</v>
      </c>
      <c r="Q886" s="1">
        <v>0.85</v>
      </c>
      <c r="R886" t="s">
        <v>33</v>
      </c>
      <c r="S886" t="s">
        <v>33</v>
      </c>
      <c r="T886" t="s">
        <v>33</v>
      </c>
      <c r="U886" t="s">
        <v>34</v>
      </c>
      <c r="V886" t="s">
        <v>164</v>
      </c>
      <c r="W886">
        <v>1</v>
      </c>
      <c r="X886" s="5" t="e">
        <f>INDEX(name_mapping!B:B,MATCH(C886,name_mapping!A:A,0))</f>
        <v>#N/A</v>
      </c>
      <c r="Y886" s="5" t="str">
        <f t="shared" si="40"/>
        <v>Central Valley Ag Power</v>
      </c>
      <c r="Z886" s="5" t="str">
        <f t="shared" si="39"/>
        <v>CAISO_Biomass</v>
      </c>
      <c r="AA886" s="5">
        <f t="shared" si="41"/>
        <v>11.2</v>
      </c>
      <c r="AB886" s="5">
        <f>INDEX(relevant_resources!B:B,MATCH(Z886,relevant_resources!A:A,0))</f>
        <v>0</v>
      </c>
    </row>
    <row r="887" spans="1:28" x14ac:dyDescent="0.75">
      <c r="A887">
        <v>886</v>
      </c>
      <c r="B887" t="s">
        <v>2452</v>
      </c>
      <c r="C887" t="s">
        <v>2453</v>
      </c>
      <c r="E887" t="s">
        <v>1128</v>
      </c>
      <c r="F887" t="s">
        <v>27</v>
      </c>
      <c r="G887" t="s">
        <v>88</v>
      </c>
      <c r="H887" t="s">
        <v>162</v>
      </c>
      <c r="I887" t="s">
        <v>614</v>
      </c>
      <c r="J887" t="s">
        <v>615</v>
      </c>
      <c r="K887" t="s">
        <v>32</v>
      </c>
      <c r="L887" s="2">
        <v>41759</v>
      </c>
      <c r="M887" s="2">
        <v>48884</v>
      </c>
      <c r="N887">
        <v>1</v>
      </c>
      <c r="O887">
        <v>1.5</v>
      </c>
      <c r="P887">
        <v>4</v>
      </c>
      <c r="Q887" s="1">
        <v>0.3</v>
      </c>
      <c r="R887" t="s">
        <v>33</v>
      </c>
      <c r="S887" t="s">
        <v>33</v>
      </c>
      <c r="T887" t="s">
        <v>33</v>
      </c>
      <c r="U887" t="s">
        <v>616</v>
      </c>
      <c r="V887" t="s">
        <v>164</v>
      </c>
      <c r="W887">
        <v>1</v>
      </c>
      <c r="X887" s="5" t="e">
        <f>INDEX(name_mapping!B:B,MATCH(C887,name_mapping!A:A,0))</f>
        <v>#N/A</v>
      </c>
      <c r="Y887" s="5" t="str">
        <f t="shared" si="40"/>
        <v>Summer Solar E2, LLC</v>
      </c>
      <c r="Z887" s="5" t="str">
        <f t="shared" si="39"/>
        <v>CAISO_Solar</v>
      </c>
      <c r="AA887" s="5">
        <f t="shared" si="41"/>
        <v>4</v>
      </c>
      <c r="AB887" s="5">
        <f>INDEX(relevant_resources!B:B,MATCH(Z887,relevant_resources!A:A,0))</f>
        <v>1</v>
      </c>
    </row>
    <row r="888" spans="1:28" x14ac:dyDescent="0.75">
      <c r="A888">
        <v>887</v>
      </c>
      <c r="B888" t="s">
        <v>2454</v>
      </c>
      <c r="C888" t="s">
        <v>2455</v>
      </c>
      <c r="E888" t="s">
        <v>1128</v>
      </c>
      <c r="F888" t="s">
        <v>27</v>
      </c>
      <c r="G888" t="s">
        <v>88</v>
      </c>
      <c r="H888" t="s">
        <v>162</v>
      </c>
      <c r="I888" t="s">
        <v>614</v>
      </c>
      <c r="J888" t="s">
        <v>615</v>
      </c>
      <c r="K888" t="s">
        <v>32</v>
      </c>
      <c r="L888" s="2">
        <v>41759</v>
      </c>
      <c r="M888" s="2">
        <v>48884</v>
      </c>
      <c r="N888">
        <v>1</v>
      </c>
      <c r="O888">
        <v>1.5</v>
      </c>
      <c r="P888">
        <v>4</v>
      </c>
      <c r="Q888" s="1">
        <v>0.3</v>
      </c>
      <c r="R888" t="s">
        <v>33</v>
      </c>
      <c r="S888" t="s">
        <v>33</v>
      </c>
      <c r="T888" t="s">
        <v>33</v>
      </c>
      <c r="U888" t="s">
        <v>616</v>
      </c>
      <c r="V888" t="s">
        <v>164</v>
      </c>
      <c r="W888">
        <v>1</v>
      </c>
      <c r="X888" s="5" t="e">
        <f>INDEX(name_mapping!B:B,MATCH(C888,name_mapping!A:A,0))</f>
        <v>#N/A</v>
      </c>
      <c r="Y888" s="5" t="str">
        <f t="shared" si="40"/>
        <v>Summer Solar F2, LLC</v>
      </c>
      <c r="Z888" s="5" t="str">
        <f t="shared" si="39"/>
        <v>CAISO_Solar</v>
      </c>
      <c r="AA888" s="5">
        <f t="shared" si="41"/>
        <v>4</v>
      </c>
      <c r="AB888" s="5">
        <f>INDEX(relevant_resources!B:B,MATCH(Z888,relevant_resources!A:A,0))</f>
        <v>1</v>
      </c>
    </row>
    <row r="889" spans="1:28" x14ac:dyDescent="0.75">
      <c r="A889">
        <v>888</v>
      </c>
      <c r="B889" t="s">
        <v>2456</v>
      </c>
      <c r="C889" t="s">
        <v>2457</v>
      </c>
      <c r="E889" t="s">
        <v>1128</v>
      </c>
      <c r="F889" t="s">
        <v>27</v>
      </c>
      <c r="G889" t="s">
        <v>88</v>
      </c>
      <c r="H889" t="s">
        <v>162</v>
      </c>
      <c r="I889" t="s">
        <v>614</v>
      </c>
      <c r="J889" t="s">
        <v>615</v>
      </c>
      <c r="K889" t="s">
        <v>32</v>
      </c>
      <c r="L889" s="2">
        <v>41759</v>
      </c>
      <c r="M889" s="2">
        <v>48884</v>
      </c>
      <c r="N889">
        <v>1</v>
      </c>
      <c r="O889">
        <v>1.5</v>
      </c>
      <c r="P889">
        <v>4</v>
      </c>
      <c r="Q889" s="1">
        <v>0.3</v>
      </c>
      <c r="R889" t="s">
        <v>33</v>
      </c>
      <c r="S889" t="s">
        <v>33</v>
      </c>
      <c r="T889" t="s">
        <v>33</v>
      </c>
      <c r="U889" t="s">
        <v>616</v>
      </c>
      <c r="V889" t="s">
        <v>164</v>
      </c>
      <c r="W889">
        <v>1</v>
      </c>
      <c r="X889" s="5" t="e">
        <f>INDEX(name_mapping!B:B,MATCH(C889,name_mapping!A:A,0))</f>
        <v>#N/A</v>
      </c>
      <c r="Y889" s="5" t="str">
        <f t="shared" si="40"/>
        <v>Summer Solar G2, LLC</v>
      </c>
      <c r="Z889" s="5" t="str">
        <f t="shared" si="39"/>
        <v>CAISO_Solar</v>
      </c>
      <c r="AA889" s="5">
        <f t="shared" si="41"/>
        <v>4</v>
      </c>
      <c r="AB889" s="5">
        <f>INDEX(relevant_resources!B:B,MATCH(Z889,relevant_resources!A:A,0))</f>
        <v>1</v>
      </c>
    </row>
    <row r="890" spans="1:28" x14ac:dyDescent="0.75">
      <c r="A890">
        <v>889</v>
      </c>
      <c r="B890" t="s">
        <v>2458</v>
      </c>
      <c r="C890" t="s">
        <v>2459</v>
      </c>
      <c r="E890" t="s">
        <v>1128</v>
      </c>
      <c r="F890" t="s">
        <v>27</v>
      </c>
      <c r="G890" t="s">
        <v>88</v>
      </c>
      <c r="H890" t="s">
        <v>162</v>
      </c>
      <c r="I890" t="s">
        <v>614</v>
      </c>
      <c r="J890" t="s">
        <v>615</v>
      </c>
      <c r="K890" t="s">
        <v>32</v>
      </c>
      <c r="L890" s="2">
        <v>41759</v>
      </c>
      <c r="M890" s="2">
        <v>48884</v>
      </c>
      <c r="N890">
        <v>1</v>
      </c>
      <c r="O890">
        <v>1.5</v>
      </c>
      <c r="P890">
        <v>4</v>
      </c>
      <c r="Q890" s="1">
        <v>0.3</v>
      </c>
      <c r="R890" t="s">
        <v>33</v>
      </c>
      <c r="S890" t="s">
        <v>33</v>
      </c>
      <c r="T890" t="s">
        <v>33</v>
      </c>
      <c r="U890" t="s">
        <v>616</v>
      </c>
      <c r="V890" t="s">
        <v>164</v>
      </c>
      <c r="W890">
        <v>1</v>
      </c>
      <c r="X890" s="5" t="e">
        <f>INDEX(name_mapping!B:B,MATCH(C890,name_mapping!A:A,0))</f>
        <v>#N/A</v>
      </c>
      <c r="Y890" s="5" t="str">
        <f t="shared" si="40"/>
        <v>Summer Solar H2, LLC</v>
      </c>
      <c r="Z890" s="5" t="str">
        <f t="shared" si="39"/>
        <v>CAISO_Solar</v>
      </c>
      <c r="AA890" s="5">
        <f t="shared" si="41"/>
        <v>4</v>
      </c>
      <c r="AB890" s="5">
        <f>INDEX(relevant_resources!B:B,MATCH(Z890,relevant_resources!A:A,0))</f>
        <v>1</v>
      </c>
    </row>
    <row r="891" spans="1:28" x14ac:dyDescent="0.75">
      <c r="A891">
        <v>890</v>
      </c>
      <c r="B891" t="s">
        <v>2460</v>
      </c>
      <c r="C891" t="s">
        <v>2461</v>
      </c>
      <c r="E891" t="s">
        <v>1128</v>
      </c>
      <c r="F891" t="s">
        <v>27</v>
      </c>
      <c r="G891" t="s">
        <v>845</v>
      </c>
      <c r="H891" t="s">
        <v>162</v>
      </c>
      <c r="I891" t="s">
        <v>614</v>
      </c>
      <c r="J891" t="s">
        <v>1383</v>
      </c>
      <c r="K891" t="s">
        <v>620</v>
      </c>
      <c r="L891" s="2">
        <v>42704</v>
      </c>
      <c r="M891" s="2">
        <v>50008</v>
      </c>
      <c r="N891">
        <v>1</v>
      </c>
      <c r="O891">
        <v>1</v>
      </c>
      <c r="P891">
        <v>2</v>
      </c>
      <c r="Q891" s="1">
        <v>0.22</v>
      </c>
      <c r="R891" t="s">
        <v>33</v>
      </c>
      <c r="S891" t="s">
        <v>33</v>
      </c>
      <c r="T891" t="s">
        <v>33</v>
      </c>
      <c r="U891" t="s">
        <v>616</v>
      </c>
      <c r="V891" t="s">
        <v>164</v>
      </c>
      <c r="W891">
        <v>0.84</v>
      </c>
      <c r="X891" s="5" t="e">
        <f>INDEX(name_mapping!B:B,MATCH(C891,name_mapping!A:A,0))</f>
        <v>#N/A</v>
      </c>
      <c r="Y891" s="5" t="str">
        <f t="shared" si="40"/>
        <v>Mirasol Murrieta 1</v>
      </c>
      <c r="Z891" s="5" t="str">
        <f t="shared" si="39"/>
        <v>CAISO_Solar</v>
      </c>
      <c r="AA891" s="5">
        <f t="shared" si="41"/>
        <v>2</v>
      </c>
      <c r="AB891" s="5">
        <f>INDEX(relevant_resources!B:B,MATCH(Z891,relevant_resources!A:A,0))</f>
        <v>1</v>
      </c>
    </row>
    <row r="892" spans="1:28" x14ac:dyDescent="0.75">
      <c r="A892">
        <v>891</v>
      </c>
      <c r="B892" t="s">
        <v>2462</v>
      </c>
      <c r="C892" t="s">
        <v>2463</v>
      </c>
      <c r="E892" t="s">
        <v>1128</v>
      </c>
      <c r="F892" t="s">
        <v>27</v>
      </c>
      <c r="G892" t="s">
        <v>88</v>
      </c>
      <c r="H892" t="s">
        <v>162</v>
      </c>
      <c r="I892" t="s">
        <v>614</v>
      </c>
      <c r="J892" t="s">
        <v>1383</v>
      </c>
      <c r="K892" t="s">
        <v>620</v>
      </c>
      <c r="L892" s="2">
        <v>42704</v>
      </c>
      <c r="M892" s="2">
        <v>50008</v>
      </c>
      <c r="N892">
        <v>1</v>
      </c>
      <c r="O892">
        <v>0.5</v>
      </c>
      <c r="P892">
        <v>0.9</v>
      </c>
      <c r="Q892" s="1">
        <v>0.2</v>
      </c>
      <c r="R892" t="s">
        <v>33</v>
      </c>
      <c r="S892" t="s">
        <v>33</v>
      </c>
      <c r="T892" t="s">
        <v>33</v>
      </c>
      <c r="U892" t="s">
        <v>616</v>
      </c>
      <c r="V892" t="s">
        <v>164</v>
      </c>
      <c r="W892">
        <v>0.84</v>
      </c>
      <c r="X892" s="5" t="e">
        <f>INDEX(name_mapping!B:B,MATCH(C892,name_mapping!A:A,0))</f>
        <v>#N/A</v>
      </c>
      <c r="Y892" s="5" t="str">
        <f t="shared" si="40"/>
        <v>Mirasol Pomona 1</v>
      </c>
      <c r="Z892" s="5" t="str">
        <f t="shared" si="39"/>
        <v>CAISO_Solar</v>
      </c>
      <c r="AA892" s="5">
        <f t="shared" si="41"/>
        <v>0.9</v>
      </c>
      <c r="AB892" s="5">
        <f>INDEX(relevant_resources!B:B,MATCH(Z892,relevant_resources!A:A,0))</f>
        <v>1</v>
      </c>
    </row>
    <row r="893" spans="1:28" x14ac:dyDescent="0.75">
      <c r="A893">
        <v>892</v>
      </c>
      <c r="B893" t="s">
        <v>2464</v>
      </c>
      <c r="C893" t="s">
        <v>1330</v>
      </c>
      <c r="E893" t="s">
        <v>1128</v>
      </c>
      <c r="F893" t="s">
        <v>27</v>
      </c>
      <c r="G893" t="s">
        <v>1150</v>
      </c>
      <c r="H893" t="s">
        <v>162</v>
      </c>
      <c r="I893" t="s">
        <v>210</v>
      </c>
      <c r="J893" t="s">
        <v>211</v>
      </c>
      <c r="K893" t="s">
        <v>32</v>
      </c>
      <c r="L893" s="2">
        <v>42552</v>
      </c>
      <c r="M893" s="2">
        <v>49856</v>
      </c>
      <c r="N893">
        <v>1</v>
      </c>
      <c r="O893">
        <v>0.3</v>
      </c>
      <c r="P893">
        <v>0.8</v>
      </c>
      <c r="Q893" s="1">
        <v>0.34</v>
      </c>
      <c r="R893" t="s">
        <v>33</v>
      </c>
      <c r="S893" t="s">
        <v>33</v>
      </c>
      <c r="T893" t="s">
        <v>33</v>
      </c>
      <c r="U893" t="s">
        <v>212</v>
      </c>
      <c r="V893" t="s">
        <v>164</v>
      </c>
      <c r="W893">
        <v>1</v>
      </c>
      <c r="X893" s="5" t="e">
        <f>INDEX(name_mapping!B:B,MATCH(C893,name_mapping!A:A,0))</f>
        <v>#N/A</v>
      </c>
      <c r="Y893" s="5" t="str">
        <f t="shared" si="40"/>
        <v>Calleguas MWD - Unit 3 (Santa Rosa)</v>
      </c>
      <c r="Z893" s="5" t="str">
        <f t="shared" si="39"/>
        <v>CAISO_Small_Hydro</v>
      </c>
      <c r="AA893" s="5">
        <f t="shared" si="41"/>
        <v>0.8</v>
      </c>
      <c r="AB893" s="5">
        <f>INDEX(relevant_resources!B:B,MATCH(Z893,relevant_resources!A:A,0))</f>
        <v>0</v>
      </c>
    </row>
    <row r="894" spans="1:28" x14ac:dyDescent="0.75">
      <c r="A894">
        <v>893</v>
      </c>
      <c r="B894" t="s">
        <v>2465</v>
      </c>
      <c r="C894" t="s">
        <v>2466</v>
      </c>
      <c r="E894" t="s">
        <v>26</v>
      </c>
      <c r="F894" t="s">
        <v>27</v>
      </c>
      <c r="G894" t="s">
        <v>651</v>
      </c>
      <c r="H894" t="s">
        <v>526</v>
      </c>
      <c r="I894" t="s">
        <v>614</v>
      </c>
      <c r="J894" t="s">
        <v>615</v>
      </c>
      <c r="K894" t="s">
        <v>620</v>
      </c>
      <c r="L894" s="2">
        <v>42536</v>
      </c>
      <c r="M894" s="2">
        <v>49841</v>
      </c>
      <c r="N894">
        <v>1</v>
      </c>
      <c r="O894">
        <v>0.8</v>
      </c>
      <c r="P894">
        <v>2</v>
      </c>
      <c r="Q894" s="1">
        <v>0.28000000000000003</v>
      </c>
      <c r="R894" t="s">
        <v>33</v>
      </c>
      <c r="S894" t="s">
        <v>33</v>
      </c>
      <c r="T894" t="s">
        <v>33</v>
      </c>
      <c r="U894" t="s">
        <v>616</v>
      </c>
      <c r="V894" t="s">
        <v>164</v>
      </c>
      <c r="W894">
        <v>0.84</v>
      </c>
      <c r="X894" s="5" t="e">
        <f>INDEX(name_mapping!B:B,MATCH(C894,name_mapping!A:A,0))</f>
        <v>#N/A</v>
      </c>
      <c r="Y894" s="5" t="str">
        <f t="shared" si="40"/>
        <v>2126 Lovell (SB32)</v>
      </c>
      <c r="Z894" s="5" t="str">
        <f t="shared" si="39"/>
        <v>CAISO_Solar</v>
      </c>
      <c r="AA894" s="5">
        <f t="shared" si="41"/>
        <v>2</v>
      </c>
      <c r="AB894" s="5">
        <f>INDEX(relevant_resources!B:B,MATCH(Z894,relevant_resources!A:A,0))</f>
        <v>1</v>
      </c>
    </row>
    <row r="895" spans="1:28" x14ac:dyDescent="0.75">
      <c r="A895">
        <v>894</v>
      </c>
      <c r="B895" t="s">
        <v>2467</v>
      </c>
      <c r="C895" t="s">
        <v>2468</v>
      </c>
      <c r="E895" t="s">
        <v>2183</v>
      </c>
      <c r="F895" t="s">
        <v>27</v>
      </c>
      <c r="G895" t="s">
        <v>1897</v>
      </c>
      <c r="H895" t="s">
        <v>2195</v>
      </c>
      <c r="I895" t="s">
        <v>614</v>
      </c>
      <c r="J895" t="s">
        <v>615</v>
      </c>
      <c r="K895" t="s">
        <v>32</v>
      </c>
      <c r="L895" s="2">
        <v>39696</v>
      </c>
      <c r="M895" s="2">
        <v>43347</v>
      </c>
      <c r="N895">
        <v>1</v>
      </c>
      <c r="O895">
        <v>0</v>
      </c>
      <c r="P895">
        <v>0.1</v>
      </c>
      <c r="Q895" s="1">
        <v>0.22</v>
      </c>
      <c r="R895" t="s">
        <v>33</v>
      </c>
      <c r="S895" t="s">
        <v>33</v>
      </c>
      <c r="T895" t="s">
        <v>33</v>
      </c>
      <c r="U895" t="s">
        <v>616</v>
      </c>
      <c r="V895" t="s">
        <v>907</v>
      </c>
      <c r="W895">
        <v>1</v>
      </c>
      <c r="X895" s="5" t="e">
        <f>INDEX(name_mapping!B:B,MATCH(C895,name_mapping!A:A,0))</f>
        <v>#N/A</v>
      </c>
      <c r="Y895" s="5" t="str">
        <f t="shared" si="40"/>
        <v>Del Sur Elementary School</v>
      </c>
      <c r="Z895" s="5" t="str">
        <f t="shared" si="39"/>
        <v>CAISO_Solar</v>
      </c>
      <c r="AA895" s="5">
        <f t="shared" si="41"/>
        <v>0.1</v>
      </c>
      <c r="AB895" s="5">
        <f>INDEX(relevant_resources!B:B,MATCH(Z895,relevant_resources!A:A,0))</f>
        <v>1</v>
      </c>
    </row>
    <row r="896" spans="1:28" x14ac:dyDescent="0.75">
      <c r="A896">
        <v>895</v>
      </c>
      <c r="B896" t="s">
        <v>2469</v>
      </c>
      <c r="C896" t="s">
        <v>2470</v>
      </c>
      <c r="E896" t="s">
        <v>2183</v>
      </c>
      <c r="F896" t="s">
        <v>27</v>
      </c>
      <c r="G896" t="s">
        <v>1897</v>
      </c>
      <c r="H896" t="s">
        <v>2195</v>
      </c>
      <c r="I896" t="s">
        <v>614</v>
      </c>
      <c r="J896" t="s">
        <v>615</v>
      </c>
      <c r="K896" t="s">
        <v>32</v>
      </c>
      <c r="L896" s="2">
        <v>40295</v>
      </c>
      <c r="M896" s="2">
        <v>43947</v>
      </c>
      <c r="N896">
        <v>1</v>
      </c>
      <c r="O896">
        <v>0.1</v>
      </c>
      <c r="P896">
        <v>0.1</v>
      </c>
      <c r="Q896" s="1">
        <v>0.17</v>
      </c>
      <c r="R896" t="s">
        <v>33</v>
      </c>
      <c r="S896" t="s">
        <v>33</v>
      </c>
      <c r="T896" t="s">
        <v>33</v>
      </c>
      <c r="U896" t="s">
        <v>616</v>
      </c>
      <c r="V896" t="s">
        <v>907</v>
      </c>
      <c r="W896">
        <v>1</v>
      </c>
      <c r="X896" s="5" t="e">
        <f>INDEX(name_mapping!B:B,MATCH(C896,name_mapping!A:A,0))</f>
        <v>#N/A</v>
      </c>
      <c r="Y896" s="5" t="str">
        <f t="shared" si="40"/>
        <v>Fairfield Grossmont Trolley</v>
      </c>
      <c r="Z896" s="5" t="str">
        <f t="shared" si="39"/>
        <v>CAISO_Solar</v>
      </c>
      <c r="AA896" s="5">
        <f t="shared" si="41"/>
        <v>0.1</v>
      </c>
      <c r="AB896" s="5">
        <f>INDEX(relevant_resources!B:B,MATCH(Z896,relevant_resources!A:A,0))</f>
        <v>1</v>
      </c>
    </row>
    <row r="897" spans="1:28" x14ac:dyDescent="0.75">
      <c r="A897">
        <v>896</v>
      </c>
      <c r="B897" t="s">
        <v>2471</v>
      </c>
      <c r="C897" t="s">
        <v>2472</v>
      </c>
      <c r="E897" t="s">
        <v>2183</v>
      </c>
      <c r="F897" t="s">
        <v>27</v>
      </c>
      <c r="G897" t="s">
        <v>1897</v>
      </c>
      <c r="H897" t="s">
        <v>2195</v>
      </c>
      <c r="I897" t="s">
        <v>614</v>
      </c>
      <c r="J897" t="s">
        <v>615</v>
      </c>
      <c r="K897" t="s">
        <v>32</v>
      </c>
      <c r="L897" s="2">
        <v>39420</v>
      </c>
      <c r="M897" s="2">
        <v>43072</v>
      </c>
      <c r="N897">
        <v>1</v>
      </c>
      <c r="O897">
        <v>0.1</v>
      </c>
      <c r="P897">
        <v>0.2</v>
      </c>
      <c r="Q897" s="1">
        <v>0.19</v>
      </c>
      <c r="R897" t="s">
        <v>33</v>
      </c>
      <c r="S897" t="s">
        <v>33</v>
      </c>
      <c r="T897" t="s">
        <v>33</v>
      </c>
      <c r="U897" t="s">
        <v>616</v>
      </c>
      <c r="V897" t="s">
        <v>907</v>
      </c>
      <c r="W897">
        <v>1</v>
      </c>
      <c r="X897" s="5" t="e">
        <f>INDEX(name_mapping!B:B,MATCH(C897,name_mapping!A:A,0))</f>
        <v>#N/A</v>
      </c>
      <c r="Y897" s="5" t="str">
        <f t="shared" si="40"/>
        <v>Hunter Industries</v>
      </c>
      <c r="Z897" s="5" t="str">
        <f t="shared" si="39"/>
        <v>CAISO_Solar</v>
      </c>
      <c r="AA897" s="5">
        <f t="shared" si="41"/>
        <v>0.2</v>
      </c>
      <c r="AB897" s="5">
        <f>INDEX(relevant_resources!B:B,MATCH(Z897,relevant_resources!A:A,0))</f>
        <v>1</v>
      </c>
    </row>
    <row r="898" spans="1:28" x14ac:dyDescent="0.75">
      <c r="A898">
        <v>897</v>
      </c>
      <c r="B898" t="s">
        <v>2473</v>
      </c>
      <c r="C898" t="s">
        <v>2474</v>
      </c>
      <c r="E898" t="s">
        <v>2183</v>
      </c>
      <c r="F898" t="s">
        <v>27</v>
      </c>
      <c r="G898" t="s">
        <v>1897</v>
      </c>
      <c r="H898" t="s">
        <v>2195</v>
      </c>
      <c r="I898" t="s">
        <v>614</v>
      </c>
      <c r="J898" t="s">
        <v>615</v>
      </c>
      <c r="K898" t="s">
        <v>32</v>
      </c>
      <c r="L898" s="2">
        <v>39791</v>
      </c>
      <c r="M898" s="2">
        <v>43442</v>
      </c>
      <c r="N898">
        <v>1</v>
      </c>
      <c r="O898">
        <v>0.5</v>
      </c>
      <c r="P898">
        <v>0.8</v>
      </c>
      <c r="Q898" s="1">
        <v>0.18</v>
      </c>
      <c r="R898" t="s">
        <v>33</v>
      </c>
      <c r="S898" t="s">
        <v>33</v>
      </c>
      <c r="T898" t="s">
        <v>33</v>
      </c>
      <c r="U898" t="s">
        <v>616</v>
      </c>
      <c r="V898" t="s">
        <v>907</v>
      </c>
      <c r="W898">
        <v>1</v>
      </c>
      <c r="X898" s="5" t="e">
        <f>INDEX(name_mapping!B:B,MATCH(C898,name_mapping!A:A,0))</f>
        <v>#N/A</v>
      </c>
      <c r="Y898" s="5" t="str">
        <f t="shared" si="40"/>
        <v>Innovative Cold Storage Enterprises (ICE)</v>
      </c>
      <c r="Z898" s="5" t="str">
        <f t="shared" ref="Z898:Z961" si="42">T898&amp;"_"&amp;U898</f>
        <v>CAISO_Solar</v>
      </c>
      <c r="AA898" s="5">
        <f t="shared" si="41"/>
        <v>0.8</v>
      </c>
      <c r="AB898" s="5">
        <f>INDEX(relevant_resources!B:B,MATCH(Z898,relevant_resources!A:A,0))</f>
        <v>1</v>
      </c>
    </row>
    <row r="899" spans="1:28" x14ac:dyDescent="0.75">
      <c r="A899">
        <v>898</v>
      </c>
      <c r="B899" t="s">
        <v>2475</v>
      </c>
      <c r="C899" t="s">
        <v>2476</v>
      </c>
      <c r="E899" t="s">
        <v>2183</v>
      </c>
      <c r="F899" t="s">
        <v>27</v>
      </c>
      <c r="G899" t="s">
        <v>1897</v>
      </c>
      <c r="H899" t="s">
        <v>2195</v>
      </c>
      <c r="I899" t="s">
        <v>614</v>
      </c>
      <c r="J899" t="s">
        <v>615</v>
      </c>
      <c r="K899" t="s">
        <v>32</v>
      </c>
      <c r="L899" s="2">
        <v>39287</v>
      </c>
      <c r="M899" s="2">
        <v>42939</v>
      </c>
      <c r="N899">
        <v>1</v>
      </c>
      <c r="O899">
        <v>0.1</v>
      </c>
      <c r="P899">
        <v>0.1</v>
      </c>
      <c r="Q899" s="1">
        <v>0.16</v>
      </c>
      <c r="R899" t="s">
        <v>33</v>
      </c>
      <c r="S899" t="s">
        <v>33</v>
      </c>
      <c r="T899" t="s">
        <v>33</v>
      </c>
      <c r="U899" t="s">
        <v>616</v>
      </c>
      <c r="V899" t="s">
        <v>907</v>
      </c>
      <c r="W899">
        <v>1</v>
      </c>
      <c r="X899" s="5" t="e">
        <f>INDEX(name_mapping!B:B,MATCH(C899,name_mapping!A:A,0))</f>
        <v>#N/A</v>
      </c>
      <c r="Y899" s="5" t="str">
        <f t="shared" ref="Y899:Y962" si="43">IF(NOT(ISBLANK(D899)),D899,
IF(NOT(ISNA(X899)),X899,C899))</f>
        <v>Ladera Ranch I</v>
      </c>
      <c r="Z899" s="5" t="str">
        <f t="shared" si="42"/>
        <v>CAISO_Solar</v>
      </c>
      <c r="AA899" s="5">
        <f t="shared" ref="AA899:AA962" si="44">IF(P899="                      -  ",0,P899)</f>
        <v>0.1</v>
      </c>
      <c r="AB899" s="5">
        <f>INDEX(relevant_resources!B:B,MATCH(Z899,relevant_resources!A:A,0))</f>
        <v>1</v>
      </c>
    </row>
    <row r="900" spans="1:28" x14ac:dyDescent="0.75">
      <c r="A900">
        <v>899</v>
      </c>
      <c r="B900" t="s">
        <v>2477</v>
      </c>
      <c r="C900" t="s">
        <v>2478</v>
      </c>
      <c r="E900" t="s">
        <v>2183</v>
      </c>
      <c r="F900" t="s">
        <v>27</v>
      </c>
      <c r="G900" t="s">
        <v>1897</v>
      </c>
      <c r="H900" t="s">
        <v>2195</v>
      </c>
      <c r="I900" t="s">
        <v>614</v>
      </c>
      <c r="J900" t="s">
        <v>615</v>
      </c>
      <c r="K900" t="s">
        <v>32</v>
      </c>
      <c r="L900" s="2">
        <v>41045</v>
      </c>
      <c r="M900" s="2">
        <v>44696</v>
      </c>
      <c r="N900">
        <v>1</v>
      </c>
      <c r="O900">
        <v>0.1</v>
      </c>
      <c r="P900">
        <v>0.1</v>
      </c>
      <c r="Q900" s="1">
        <v>0.12</v>
      </c>
      <c r="R900" t="s">
        <v>33</v>
      </c>
      <c r="S900" t="s">
        <v>33</v>
      </c>
      <c r="T900" t="s">
        <v>33</v>
      </c>
      <c r="U900" t="s">
        <v>616</v>
      </c>
      <c r="V900" t="s">
        <v>907</v>
      </c>
      <c r="W900">
        <v>1</v>
      </c>
      <c r="X900" s="5" t="e">
        <f>INDEX(name_mapping!B:B,MATCH(C900,name_mapping!A:A,0))</f>
        <v>#N/A</v>
      </c>
      <c r="Y900" s="5" t="str">
        <f t="shared" si="43"/>
        <v>Pacific Station</v>
      </c>
      <c r="Z900" s="5" t="str">
        <f t="shared" si="42"/>
        <v>CAISO_Solar</v>
      </c>
      <c r="AA900" s="5">
        <f t="shared" si="44"/>
        <v>0.1</v>
      </c>
      <c r="AB900" s="5">
        <f>INDEX(relevant_resources!B:B,MATCH(Z900,relevant_resources!A:A,0))</f>
        <v>1</v>
      </c>
    </row>
    <row r="901" spans="1:28" x14ac:dyDescent="0.75">
      <c r="A901">
        <v>900</v>
      </c>
      <c r="B901" t="s">
        <v>2479</v>
      </c>
      <c r="C901" t="s">
        <v>2480</v>
      </c>
      <c r="E901" t="s">
        <v>2183</v>
      </c>
      <c r="F901" t="s">
        <v>27</v>
      </c>
      <c r="G901" t="s">
        <v>1897</v>
      </c>
      <c r="H901" t="s">
        <v>2195</v>
      </c>
      <c r="I901" t="s">
        <v>614</v>
      </c>
      <c r="J901" t="s">
        <v>615</v>
      </c>
      <c r="K901" t="s">
        <v>32</v>
      </c>
      <c r="L901" s="2">
        <v>40571</v>
      </c>
      <c r="M901" s="2">
        <v>44223</v>
      </c>
      <c r="N901">
        <v>1</v>
      </c>
      <c r="O901">
        <v>0.2</v>
      </c>
      <c r="P901">
        <v>0.4</v>
      </c>
      <c r="Q901" s="1">
        <v>0.23</v>
      </c>
      <c r="R901" t="s">
        <v>33</v>
      </c>
      <c r="S901" t="s">
        <v>33</v>
      </c>
      <c r="T901" t="s">
        <v>33</v>
      </c>
      <c r="U901" t="s">
        <v>616</v>
      </c>
      <c r="V901" t="s">
        <v>907</v>
      </c>
      <c r="W901">
        <v>1</v>
      </c>
      <c r="X901" s="5" t="e">
        <f>INDEX(name_mapping!B:B,MATCH(C901,name_mapping!A:A,0))</f>
        <v>#N/A</v>
      </c>
      <c r="Y901" s="5" t="str">
        <f t="shared" si="43"/>
        <v>Sanford-Burnhan Medical Research Institute I</v>
      </c>
      <c r="Z901" s="5" t="str">
        <f t="shared" si="42"/>
        <v>CAISO_Solar</v>
      </c>
      <c r="AA901" s="5">
        <f t="shared" si="44"/>
        <v>0.4</v>
      </c>
      <c r="AB901" s="5">
        <f>INDEX(relevant_resources!B:B,MATCH(Z901,relevant_resources!A:A,0))</f>
        <v>1</v>
      </c>
    </row>
    <row r="902" spans="1:28" x14ac:dyDescent="0.75">
      <c r="A902">
        <v>901</v>
      </c>
      <c r="B902" t="s">
        <v>2481</v>
      </c>
      <c r="C902" t="s">
        <v>2482</v>
      </c>
      <c r="E902" t="s">
        <v>2183</v>
      </c>
      <c r="F902" t="s">
        <v>27</v>
      </c>
      <c r="G902" t="s">
        <v>1897</v>
      </c>
      <c r="H902" t="s">
        <v>2195</v>
      </c>
      <c r="I902" t="s">
        <v>614</v>
      </c>
      <c r="J902" t="s">
        <v>615</v>
      </c>
      <c r="K902" t="s">
        <v>32</v>
      </c>
      <c r="L902" s="2">
        <v>40002</v>
      </c>
      <c r="M902" s="2">
        <v>43653</v>
      </c>
      <c r="N902">
        <v>1</v>
      </c>
      <c r="O902">
        <v>0.1</v>
      </c>
      <c r="P902">
        <v>0.1</v>
      </c>
      <c r="Q902" s="1">
        <v>0.19</v>
      </c>
      <c r="R902" t="s">
        <v>33</v>
      </c>
      <c r="S902" t="s">
        <v>33</v>
      </c>
      <c r="T902" t="s">
        <v>33</v>
      </c>
      <c r="U902" t="s">
        <v>616</v>
      </c>
      <c r="V902" t="s">
        <v>907</v>
      </c>
      <c r="W902">
        <v>1</v>
      </c>
      <c r="X902" s="5" t="e">
        <f>INDEX(name_mapping!B:B,MATCH(C902,name_mapping!A:A,0))</f>
        <v>#N/A</v>
      </c>
      <c r="Y902" s="5" t="str">
        <f t="shared" si="43"/>
        <v>SDCCD - Skills Center</v>
      </c>
      <c r="Z902" s="5" t="str">
        <f t="shared" si="42"/>
        <v>CAISO_Solar</v>
      </c>
      <c r="AA902" s="5">
        <f t="shared" si="44"/>
        <v>0.1</v>
      </c>
      <c r="AB902" s="5">
        <f>INDEX(relevant_resources!B:B,MATCH(Z902,relevant_resources!A:A,0))</f>
        <v>1</v>
      </c>
    </row>
    <row r="903" spans="1:28" x14ac:dyDescent="0.75">
      <c r="A903">
        <v>902</v>
      </c>
      <c r="B903" t="s">
        <v>2483</v>
      </c>
      <c r="C903" t="s">
        <v>2484</v>
      </c>
      <c r="E903" t="s">
        <v>2183</v>
      </c>
      <c r="F903" t="s">
        <v>27</v>
      </c>
      <c r="G903" t="s">
        <v>1897</v>
      </c>
      <c r="H903" t="s">
        <v>2195</v>
      </c>
      <c r="I903" t="s">
        <v>614</v>
      </c>
      <c r="J903" t="s">
        <v>615</v>
      </c>
      <c r="K903" t="s">
        <v>32</v>
      </c>
      <c r="L903" s="2">
        <v>39506</v>
      </c>
      <c r="M903" s="2">
        <v>43158</v>
      </c>
      <c r="N903">
        <v>1</v>
      </c>
      <c r="O903">
        <v>0.1</v>
      </c>
      <c r="P903">
        <v>0.1</v>
      </c>
      <c r="Q903" s="1">
        <v>0.19</v>
      </c>
      <c r="R903" t="s">
        <v>33</v>
      </c>
      <c r="S903" t="s">
        <v>33</v>
      </c>
      <c r="T903" t="s">
        <v>33</v>
      </c>
      <c r="U903" t="s">
        <v>616</v>
      </c>
      <c r="V903" t="s">
        <v>907</v>
      </c>
      <c r="W903">
        <v>1</v>
      </c>
      <c r="X903" s="5" t="e">
        <f>INDEX(name_mapping!B:B,MATCH(C903,name_mapping!A:A,0))</f>
        <v>#N/A</v>
      </c>
      <c r="Y903" s="5" t="str">
        <f t="shared" si="43"/>
        <v>Towers at Bressi Ranch</v>
      </c>
      <c r="Z903" s="5" t="str">
        <f t="shared" si="42"/>
        <v>CAISO_Solar</v>
      </c>
      <c r="AA903" s="5">
        <f t="shared" si="44"/>
        <v>0.1</v>
      </c>
      <c r="AB903" s="5">
        <f>INDEX(relevant_resources!B:B,MATCH(Z903,relevant_resources!A:A,0))</f>
        <v>1</v>
      </c>
    </row>
    <row r="904" spans="1:28" x14ac:dyDescent="0.75">
      <c r="A904">
        <v>903</v>
      </c>
      <c r="B904" t="s">
        <v>2485</v>
      </c>
      <c r="C904" t="s">
        <v>2486</v>
      </c>
      <c r="E904" t="s">
        <v>2183</v>
      </c>
      <c r="F904" t="s">
        <v>27</v>
      </c>
      <c r="G904" t="s">
        <v>1897</v>
      </c>
      <c r="H904" t="s">
        <v>2195</v>
      </c>
      <c r="I904" t="s">
        <v>614</v>
      </c>
      <c r="J904" t="s">
        <v>615</v>
      </c>
      <c r="K904" t="s">
        <v>32</v>
      </c>
      <c r="L904" s="2">
        <v>40325</v>
      </c>
      <c r="M904" s="2">
        <v>43977</v>
      </c>
      <c r="N904">
        <v>1</v>
      </c>
      <c r="O904">
        <v>0.4</v>
      </c>
      <c r="P904">
        <v>0.6</v>
      </c>
      <c r="Q904" s="1">
        <v>0.17</v>
      </c>
      <c r="R904" t="s">
        <v>33</v>
      </c>
      <c r="S904" t="s">
        <v>33</v>
      </c>
      <c r="T904" t="s">
        <v>33</v>
      </c>
      <c r="U904" t="s">
        <v>616</v>
      </c>
      <c r="V904" t="s">
        <v>907</v>
      </c>
      <c r="W904">
        <v>1</v>
      </c>
      <c r="X904" s="5" t="e">
        <f>INDEX(name_mapping!B:B,MATCH(C904,name_mapping!A:A,0))</f>
        <v>#N/A</v>
      </c>
      <c r="Y904" s="5" t="str">
        <f t="shared" si="43"/>
        <v>Wilco Investments</v>
      </c>
      <c r="Z904" s="5" t="str">
        <f t="shared" si="42"/>
        <v>CAISO_Solar</v>
      </c>
      <c r="AA904" s="5">
        <f t="shared" si="44"/>
        <v>0.6</v>
      </c>
      <c r="AB904" s="5">
        <f>INDEX(relevant_resources!B:B,MATCH(Z904,relevant_resources!A:A,0))</f>
        <v>1</v>
      </c>
    </row>
    <row r="905" spans="1:28" x14ac:dyDescent="0.75">
      <c r="A905">
        <v>904</v>
      </c>
      <c r="B905" t="s">
        <v>2487</v>
      </c>
      <c r="C905" t="s">
        <v>2488</v>
      </c>
      <c r="E905" t="s">
        <v>2183</v>
      </c>
      <c r="F905" t="s">
        <v>27</v>
      </c>
      <c r="G905" t="s">
        <v>1897</v>
      </c>
      <c r="H905" t="s">
        <v>2195</v>
      </c>
      <c r="I905" t="s">
        <v>614</v>
      </c>
      <c r="J905" t="s">
        <v>615</v>
      </c>
      <c r="K905" t="s">
        <v>32</v>
      </c>
      <c r="L905" s="2">
        <v>38163</v>
      </c>
      <c r="M905" s="2">
        <v>43640</v>
      </c>
      <c r="N905">
        <v>1</v>
      </c>
      <c r="O905">
        <v>0</v>
      </c>
      <c r="P905">
        <v>0.1</v>
      </c>
      <c r="Q905" s="1">
        <v>0.19</v>
      </c>
      <c r="R905" t="s">
        <v>33</v>
      </c>
      <c r="S905" t="s">
        <v>33</v>
      </c>
      <c r="T905" t="s">
        <v>33</v>
      </c>
      <c r="U905" t="s">
        <v>616</v>
      </c>
      <c r="V905" t="s">
        <v>907</v>
      </c>
      <c r="W905">
        <v>1</v>
      </c>
      <c r="X905" s="5" t="e">
        <f>INDEX(name_mapping!B:B,MATCH(C905,name_mapping!A:A,0))</f>
        <v>#N/A</v>
      </c>
      <c r="Y905" s="5" t="str">
        <f t="shared" si="43"/>
        <v>X-nth</v>
      </c>
      <c r="Z905" s="5" t="str">
        <f t="shared" si="42"/>
        <v>CAISO_Solar</v>
      </c>
      <c r="AA905" s="5">
        <f t="shared" si="44"/>
        <v>0.1</v>
      </c>
      <c r="AB905" s="5">
        <f>INDEX(relevant_resources!B:B,MATCH(Z905,relevant_resources!A:A,0))</f>
        <v>1</v>
      </c>
    </row>
    <row r="906" spans="1:28" x14ac:dyDescent="0.75">
      <c r="A906">
        <v>905</v>
      </c>
      <c r="B906" t="s">
        <v>2489</v>
      </c>
      <c r="C906" t="s">
        <v>2490</v>
      </c>
      <c r="E906" t="s">
        <v>1128</v>
      </c>
      <c r="F906" t="s">
        <v>2400</v>
      </c>
      <c r="G906" t="s">
        <v>2491</v>
      </c>
      <c r="H906" t="s">
        <v>162</v>
      </c>
      <c r="I906" t="s">
        <v>993</v>
      </c>
      <c r="K906" t="s">
        <v>620</v>
      </c>
      <c r="L906" s="2">
        <v>42979</v>
      </c>
      <c r="M906" s="2">
        <v>50283</v>
      </c>
      <c r="N906">
        <v>1</v>
      </c>
      <c r="O906">
        <v>298</v>
      </c>
      <c r="P906" s="3">
        <v>1245.2</v>
      </c>
      <c r="Q906" s="1">
        <v>0.48</v>
      </c>
      <c r="R906" t="s">
        <v>2403</v>
      </c>
      <c r="S906" t="s">
        <v>33</v>
      </c>
      <c r="T906" t="s">
        <v>2274</v>
      </c>
      <c r="U906" t="s">
        <v>993</v>
      </c>
      <c r="V906" t="s">
        <v>164</v>
      </c>
      <c r="W906">
        <v>0.84</v>
      </c>
      <c r="X906" s="5" t="str">
        <f>INDEX(name_mapping!B:B,MATCH(C906,name_mapping!A:A,0))</f>
        <v>ELCABO_5_ECWSCEDYN</v>
      </c>
      <c r="Y906" s="5" t="str">
        <f t="shared" si="43"/>
        <v>ELCABO_5_ECWSCEDYN</v>
      </c>
      <c r="Z906" s="5" t="str">
        <f t="shared" si="42"/>
        <v>SW_Wind</v>
      </c>
      <c r="AA906" s="5">
        <f t="shared" si="44"/>
        <v>1245.2</v>
      </c>
      <c r="AB906" s="5">
        <f>INDEX(relevant_resources!B:B,MATCH(Z906,relevant_resources!A:A,0))</f>
        <v>0</v>
      </c>
    </row>
    <row r="907" spans="1:28" x14ac:dyDescent="0.75">
      <c r="A907">
        <v>906</v>
      </c>
      <c r="B907" t="s">
        <v>2492</v>
      </c>
      <c r="C907" t="s">
        <v>2493</v>
      </c>
      <c r="E907" t="s">
        <v>1128</v>
      </c>
      <c r="F907" t="s">
        <v>27</v>
      </c>
      <c r="G907" t="s">
        <v>77</v>
      </c>
      <c r="H907" t="s">
        <v>162</v>
      </c>
      <c r="I907" t="s">
        <v>993</v>
      </c>
      <c r="K907" t="s">
        <v>620</v>
      </c>
      <c r="L907" s="2">
        <v>43466</v>
      </c>
      <c r="M907" s="2">
        <v>48944</v>
      </c>
      <c r="N907">
        <v>1</v>
      </c>
      <c r="O907">
        <v>132</v>
      </c>
      <c r="P907">
        <v>439.4</v>
      </c>
      <c r="Q907" s="1">
        <v>0.38</v>
      </c>
      <c r="R907" t="s">
        <v>33</v>
      </c>
      <c r="S907" t="s">
        <v>33</v>
      </c>
      <c r="T907" t="s">
        <v>33</v>
      </c>
      <c r="U907" t="s">
        <v>993</v>
      </c>
      <c r="V907" t="s">
        <v>164</v>
      </c>
      <c r="W907">
        <v>0.84</v>
      </c>
      <c r="X907" s="5" t="e">
        <f>INDEX(name_mapping!B:B,MATCH(C907,name_mapping!A:A,0))</f>
        <v>#N/A</v>
      </c>
      <c r="Y907" s="5" t="str">
        <f t="shared" si="43"/>
        <v>Voyager Wind I, LLC</v>
      </c>
      <c r="Z907" s="5" t="str">
        <f t="shared" si="42"/>
        <v>CAISO_Wind</v>
      </c>
      <c r="AA907" s="5">
        <f t="shared" si="44"/>
        <v>439.4</v>
      </c>
      <c r="AB907" s="5">
        <f>INDEX(relevant_resources!B:B,MATCH(Z907,relevant_resources!A:A,0))</f>
        <v>1</v>
      </c>
    </row>
    <row r="908" spans="1:28" x14ac:dyDescent="0.75">
      <c r="A908">
        <v>907</v>
      </c>
      <c r="B908" t="s">
        <v>2494</v>
      </c>
      <c r="C908" t="s">
        <v>2495</v>
      </c>
      <c r="E908" t="s">
        <v>2183</v>
      </c>
      <c r="F908" t="s">
        <v>27</v>
      </c>
      <c r="G908" t="s">
        <v>1897</v>
      </c>
      <c r="H908" t="s">
        <v>162</v>
      </c>
      <c r="I908" t="s">
        <v>614</v>
      </c>
      <c r="J908" t="s">
        <v>615</v>
      </c>
      <c r="K908" t="s">
        <v>620</v>
      </c>
      <c r="L908" s="2">
        <v>42643</v>
      </c>
      <c r="M908" s="2">
        <v>51773</v>
      </c>
      <c r="N908">
        <v>1</v>
      </c>
      <c r="O908">
        <v>2</v>
      </c>
      <c r="P908">
        <v>4.2</v>
      </c>
      <c r="Q908" s="1">
        <v>0.24</v>
      </c>
      <c r="R908" t="s">
        <v>33</v>
      </c>
      <c r="S908" t="s">
        <v>33</v>
      </c>
      <c r="T908" t="s">
        <v>33</v>
      </c>
      <c r="U908" t="s">
        <v>616</v>
      </c>
      <c r="V908" t="s">
        <v>164</v>
      </c>
      <c r="W908">
        <v>0.84</v>
      </c>
      <c r="X908" s="5" t="e">
        <f>INDEX(name_mapping!B:B,MATCH(C908,name_mapping!A:A,0))</f>
        <v>#N/A</v>
      </c>
      <c r="Y908" s="5" t="str">
        <f t="shared" si="43"/>
        <v>Pala (SDG&amp;E Solar Energy Project)</v>
      </c>
      <c r="Z908" s="5" t="str">
        <f t="shared" si="42"/>
        <v>CAISO_Solar</v>
      </c>
      <c r="AA908" s="5">
        <f t="shared" si="44"/>
        <v>4.2</v>
      </c>
      <c r="AB908" s="5">
        <f>INDEX(relevant_resources!B:B,MATCH(Z908,relevant_resources!A:A,0))</f>
        <v>1</v>
      </c>
    </row>
    <row r="909" spans="1:28" x14ac:dyDescent="0.75">
      <c r="A909">
        <v>908</v>
      </c>
      <c r="B909" t="s">
        <v>2496</v>
      </c>
      <c r="C909" t="s">
        <v>2497</v>
      </c>
      <c r="E909" t="s">
        <v>2183</v>
      </c>
      <c r="F909" t="s">
        <v>27</v>
      </c>
      <c r="G909" t="s">
        <v>1897</v>
      </c>
      <c r="H909" t="s">
        <v>2195</v>
      </c>
      <c r="I909" t="s">
        <v>614</v>
      </c>
      <c r="J909" t="s">
        <v>615</v>
      </c>
      <c r="K909" t="s">
        <v>32</v>
      </c>
      <c r="L909" s="2">
        <v>40452</v>
      </c>
      <c r="M909" s="2">
        <v>42155</v>
      </c>
      <c r="N909">
        <v>1</v>
      </c>
      <c r="O909">
        <v>0.2</v>
      </c>
      <c r="P909">
        <v>0.4</v>
      </c>
      <c r="Q909" s="1">
        <v>0.22</v>
      </c>
      <c r="R909" t="s">
        <v>33</v>
      </c>
      <c r="S909" t="s">
        <v>33</v>
      </c>
      <c r="T909" t="s">
        <v>33</v>
      </c>
      <c r="U909" t="s">
        <v>616</v>
      </c>
      <c r="V909" t="s">
        <v>907</v>
      </c>
      <c r="W909">
        <v>1</v>
      </c>
      <c r="X909" s="5" t="e">
        <f>INDEX(name_mapping!B:B,MATCH(C909,name_mapping!A:A,0))</f>
        <v>#N/A</v>
      </c>
      <c r="Y909" s="5" t="str">
        <f t="shared" si="43"/>
        <v>Amylin Pharmaceuticals</v>
      </c>
      <c r="Z909" s="5" t="str">
        <f t="shared" si="42"/>
        <v>CAISO_Solar</v>
      </c>
      <c r="AA909" s="5">
        <f t="shared" si="44"/>
        <v>0.4</v>
      </c>
      <c r="AB909" s="5">
        <f>INDEX(relevant_resources!B:B,MATCH(Z909,relevant_resources!A:A,0))</f>
        <v>1</v>
      </c>
    </row>
    <row r="910" spans="1:28" x14ac:dyDescent="0.75">
      <c r="A910">
        <v>909</v>
      </c>
      <c r="B910" t="s">
        <v>2498</v>
      </c>
      <c r="C910" t="s">
        <v>2499</v>
      </c>
      <c r="E910" t="s">
        <v>1128</v>
      </c>
      <c r="F910" t="s">
        <v>27</v>
      </c>
      <c r="G910" t="s">
        <v>77</v>
      </c>
      <c r="H910" t="s">
        <v>2500</v>
      </c>
      <c r="I910" t="s">
        <v>614</v>
      </c>
      <c r="J910" t="s">
        <v>619</v>
      </c>
      <c r="K910" t="s">
        <v>620</v>
      </c>
      <c r="L910" s="2">
        <v>43190</v>
      </c>
      <c r="M910" s="2">
        <v>50494</v>
      </c>
      <c r="N910">
        <v>1</v>
      </c>
      <c r="O910">
        <v>20</v>
      </c>
      <c r="P910">
        <v>732</v>
      </c>
      <c r="Q910" s="1">
        <v>4.18</v>
      </c>
      <c r="R910" t="s">
        <v>33</v>
      </c>
      <c r="S910" t="s">
        <v>33</v>
      </c>
      <c r="T910" t="s">
        <v>33</v>
      </c>
      <c r="U910" t="s">
        <v>616</v>
      </c>
      <c r="V910" t="s">
        <v>164</v>
      </c>
      <c r="W910">
        <v>0.84</v>
      </c>
      <c r="X910" s="5" t="e">
        <f>INDEX(name_mapping!B:B,MATCH(C910,name_mapping!A:A,0))</f>
        <v>#N/A</v>
      </c>
      <c r="Y910" s="5" t="str">
        <f t="shared" si="43"/>
        <v>RE: Walker Pass</v>
      </c>
      <c r="Z910" s="5" t="str">
        <f t="shared" si="42"/>
        <v>CAISO_Solar</v>
      </c>
      <c r="AA910" s="5">
        <f t="shared" si="44"/>
        <v>732</v>
      </c>
      <c r="AB910" s="5">
        <f>INDEX(relevant_resources!B:B,MATCH(Z910,relevant_resources!A:A,0))</f>
        <v>1</v>
      </c>
    </row>
    <row r="911" spans="1:28" x14ac:dyDescent="0.75">
      <c r="A911">
        <v>910</v>
      </c>
      <c r="B911" t="s">
        <v>2501</v>
      </c>
      <c r="C911" t="s">
        <v>2502</v>
      </c>
      <c r="D911" t="s">
        <v>2503</v>
      </c>
      <c r="E911" t="s">
        <v>1128</v>
      </c>
      <c r="F911" t="s">
        <v>27</v>
      </c>
      <c r="G911" t="s">
        <v>882</v>
      </c>
      <c r="H911" t="s">
        <v>526</v>
      </c>
      <c r="I911" t="s">
        <v>30</v>
      </c>
      <c r="J911" t="s">
        <v>31</v>
      </c>
      <c r="K911" t="s">
        <v>32</v>
      </c>
      <c r="L911" s="2">
        <v>42614</v>
      </c>
      <c r="M911" s="2">
        <v>46265</v>
      </c>
      <c r="N911">
        <v>1</v>
      </c>
      <c r="O911">
        <v>5</v>
      </c>
      <c r="P911">
        <v>35</v>
      </c>
      <c r="Q911" s="1">
        <v>0.8</v>
      </c>
      <c r="R911" t="s">
        <v>33</v>
      </c>
      <c r="S911" t="s">
        <v>33</v>
      </c>
      <c r="T911" t="s">
        <v>33</v>
      </c>
      <c r="U911" t="s">
        <v>34</v>
      </c>
      <c r="V911" t="s">
        <v>164</v>
      </c>
      <c r="W911">
        <v>1</v>
      </c>
      <c r="X911" s="5" t="e">
        <f>INDEX(name_mapping!B:B,MATCH(C911,name_mapping!A:A,0))</f>
        <v>#N/A</v>
      </c>
      <c r="Y911" s="5" t="str">
        <f t="shared" si="43"/>
        <v>SNMALF_6_UNITS</v>
      </c>
      <c r="Z911" s="5" t="str">
        <f t="shared" si="42"/>
        <v>CAISO_Biomass</v>
      </c>
      <c r="AA911" s="5">
        <f t="shared" si="44"/>
        <v>35</v>
      </c>
      <c r="AB911" s="5">
        <f>INDEX(relevant_resources!B:B,MATCH(Z911,relevant_resources!A:A,0))</f>
        <v>0</v>
      </c>
    </row>
    <row r="912" spans="1:28" x14ac:dyDescent="0.75">
      <c r="A912">
        <v>911</v>
      </c>
      <c r="B912" t="s">
        <v>2504</v>
      </c>
      <c r="C912" t="s">
        <v>2505</v>
      </c>
      <c r="E912" t="s">
        <v>1128</v>
      </c>
      <c r="F912" t="s">
        <v>27</v>
      </c>
      <c r="G912" t="s">
        <v>1162</v>
      </c>
      <c r="H912" t="s">
        <v>162</v>
      </c>
      <c r="I912" t="s">
        <v>614</v>
      </c>
      <c r="J912" t="s">
        <v>1383</v>
      </c>
      <c r="K912" t="s">
        <v>620</v>
      </c>
      <c r="L912" s="2">
        <v>42705</v>
      </c>
      <c r="M912" s="2">
        <v>50009</v>
      </c>
      <c r="N912">
        <v>1</v>
      </c>
      <c r="O912">
        <v>1.1000000000000001</v>
      </c>
      <c r="P912">
        <v>2.2999999999999998</v>
      </c>
      <c r="Q912" s="1">
        <v>0.24</v>
      </c>
      <c r="R912" t="s">
        <v>33</v>
      </c>
      <c r="S912" t="s">
        <v>33</v>
      </c>
      <c r="T912" t="s">
        <v>33</v>
      </c>
      <c r="U912" t="s">
        <v>616</v>
      </c>
      <c r="V912" t="s">
        <v>164</v>
      </c>
      <c r="W912">
        <v>0.84</v>
      </c>
      <c r="X912" s="5" t="e">
        <f>INDEX(name_mapping!B:B,MATCH(C912,name_mapping!A:A,0))</f>
        <v>#N/A</v>
      </c>
      <c r="Y912" s="5" t="str">
        <f t="shared" si="43"/>
        <v>SunE (Bell Tustin)</v>
      </c>
      <c r="Z912" s="5" t="str">
        <f t="shared" si="42"/>
        <v>CAISO_Solar</v>
      </c>
      <c r="AA912" s="5">
        <f t="shared" si="44"/>
        <v>2.2999999999999998</v>
      </c>
      <c r="AB912" s="5">
        <f>INDEX(relevant_resources!B:B,MATCH(Z912,relevant_resources!A:A,0))</f>
        <v>1</v>
      </c>
    </row>
    <row r="913" spans="1:28" x14ac:dyDescent="0.75">
      <c r="A913">
        <v>912</v>
      </c>
      <c r="B913" t="s">
        <v>2506</v>
      </c>
      <c r="C913" t="s">
        <v>2507</v>
      </c>
      <c r="E913" t="s">
        <v>1128</v>
      </c>
      <c r="F913" t="s">
        <v>27</v>
      </c>
      <c r="G913" t="s">
        <v>128</v>
      </c>
      <c r="H913" t="s">
        <v>78</v>
      </c>
      <c r="I913" t="s">
        <v>614</v>
      </c>
      <c r="J913" t="s">
        <v>619</v>
      </c>
      <c r="K913" t="s">
        <v>32</v>
      </c>
      <c r="L913" s="2">
        <v>43100</v>
      </c>
      <c r="M913" s="2">
        <v>50404</v>
      </c>
      <c r="N913">
        <v>1</v>
      </c>
      <c r="O913">
        <v>200</v>
      </c>
      <c r="P913">
        <v>557.20000000000005</v>
      </c>
      <c r="Q913" s="1">
        <v>0.32</v>
      </c>
      <c r="R913" t="s">
        <v>33</v>
      </c>
      <c r="S913" t="s">
        <v>33</v>
      </c>
      <c r="T913" t="s">
        <v>33</v>
      </c>
      <c r="U913" t="s">
        <v>616</v>
      </c>
      <c r="V913" t="s">
        <v>78</v>
      </c>
      <c r="W913">
        <v>1</v>
      </c>
      <c r="X913" s="5" t="str">
        <f>INDEX(name_mapping!B:B,MATCH(C913,name_mapping!A:A,0))</f>
        <v>TRNQLT_2_SOLAR</v>
      </c>
      <c r="Y913" s="5" t="str">
        <f t="shared" si="43"/>
        <v>TRNQLT_2_SOLAR</v>
      </c>
      <c r="Z913" s="5" t="str">
        <f t="shared" si="42"/>
        <v>CAISO_Solar</v>
      </c>
      <c r="AA913" s="5">
        <f t="shared" si="44"/>
        <v>557.20000000000005</v>
      </c>
      <c r="AB913" s="5">
        <f>INDEX(relevant_resources!B:B,MATCH(Z913,relevant_resources!A:A,0))</f>
        <v>1</v>
      </c>
    </row>
    <row r="914" spans="1:28" x14ac:dyDescent="0.75">
      <c r="A914">
        <v>913</v>
      </c>
      <c r="B914" t="s">
        <v>2508</v>
      </c>
      <c r="C914" t="s">
        <v>2509</v>
      </c>
      <c r="E914" t="s">
        <v>2183</v>
      </c>
      <c r="F914" t="s">
        <v>27</v>
      </c>
      <c r="G914" t="s">
        <v>904</v>
      </c>
      <c r="H914" t="s">
        <v>1170</v>
      </c>
      <c r="I914" t="s">
        <v>614</v>
      </c>
      <c r="J914" t="s">
        <v>615</v>
      </c>
      <c r="K914" t="s">
        <v>620</v>
      </c>
      <c r="L914" s="2">
        <v>43070</v>
      </c>
      <c r="M914" s="2">
        <v>50374</v>
      </c>
      <c r="N914">
        <v>1</v>
      </c>
      <c r="O914">
        <v>20</v>
      </c>
      <c r="P914">
        <v>61.1</v>
      </c>
      <c r="Q914" s="1">
        <v>0.35</v>
      </c>
      <c r="R914" t="s">
        <v>33</v>
      </c>
      <c r="S914" t="s">
        <v>33</v>
      </c>
      <c r="T914" t="s">
        <v>33</v>
      </c>
      <c r="U914" t="s">
        <v>616</v>
      </c>
      <c r="V914" t="s">
        <v>907</v>
      </c>
      <c r="W914">
        <v>0.84</v>
      </c>
      <c r="X914" s="5" t="e">
        <f>INDEX(name_mapping!B:B,MATCH(C914,name_mapping!A:A,0))</f>
        <v>#N/A</v>
      </c>
      <c r="Y914" s="5" t="str">
        <f t="shared" si="43"/>
        <v>Midway Solar Farm III</v>
      </c>
      <c r="Z914" s="5" t="str">
        <f t="shared" si="42"/>
        <v>CAISO_Solar</v>
      </c>
      <c r="AA914" s="5">
        <f t="shared" si="44"/>
        <v>61.1</v>
      </c>
      <c r="AB914" s="5">
        <f>INDEX(relevant_resources!B:B,MATCH(Z914,relevant_resources!A:A,0))</f>
        <v>1</v>
      </c>
    </row>
    <row r="915" spans="1:28" x14ac:dyDescent="0.75">
      <c r="A915">
        <v>914</v>
      </c>
      <c r="B915" t="s">
        <v>2510</v>
      </c>
      <c r="C915" t="s">
        <v>2511</v>
      </c>
      <c r="E915" t="s">
        <v>1128</v>
      </c>
      <c r="F915" t="s">
        <v>27</v>
      </c>
      <c r="G915" t="s">
        <v>1162</v>
      </c>
      <c r="H915" t="s">
        <v>162</v>
      </c>
      <c r="I915" t="s">
        <v>614</v>
      </c>
      <c r="J915" t="s">
        <v>1383</v>
      </c>
      <c r="K915" t="s">
        <v>620</v>
      </c>
      <c r="L915" s="2">
        <v>42705</v>
      </c>
      <c r="M915" s="2">
        <v>50009</v>
      </c>
      <c r="N915">
        <v>1</v>
      </c>
      <c r="O915">
        <v>1</v>
      </c>
      <c r="P915">
        <v>2</v>
      </c>
      <c r="Q915" s="1">
        <v>0.22</v>
      </c>
      <c r="R915" t="s">
        <v>33</v>
      </c>
      <c r="S915" t="s">
        <v>33</v>
      </c>
      <c r="T915" t="s">
        <v>33</v>
      </c>
      <c r="U915" t="s">
        <v>616</v>
      </c>
      <c r="V915" t="s">
        <v>164</v>
      </c>
      <c r="W915">
        <v>0.84</v>
      </c>
      <c r="X915" s="5" t="e">
        <f>INDEX(name_mapping!B:B,MATCH(C915,name_mapping!A:A,0))</f>
        <v>#N/A</v>
      </c>
      <c r="Y915" s="5" t="str">
        <f t="shared" si="43"/>
        <v>SunE (Red Hill)</v>
      </c>
      <c r="Z915" s="5" t="str">
        <f t="shared" si="42"/>
        <v>CAISO_Solar</v>
      </c>
      <c r="AA915" s="5">
        <f t="shared" si="44"/>
        <v>2</v>
      </c>
      <c r="AB915" s="5">
        <f>INDEX(relevant_resources!B:B,MATCH(Z915,relevant_resources!A:A,0))</f>
        <v>1</v>
      </c>
    </row>
    <row r="916" spans="1:28" x14ac:dyDescent="0.75">
      <c r="A916">
        <v>915</v>
      </c>
      <c r="B916" t="s">
        <v>2512</v>
      </c>
      <c r="C916" t="s">
        <v>2513</v>
      </c>
      <c r="E916" t="s">
        <v>1128</v>
      </c>
      <c r="F916" t="s">
        <v>27</v>
      </c>
      <c r="G916" t="s">
        <v>711</v>
      </c>
      <c r="H916" t="s">
        <v>526</v>
      </c>
      <c r="I916" t="s">
        <v>614</v>
      </c>
      <c r="J916" t="s">
        <v>619</v>
      </c>
      <c r="K916" t="s">
        <v>620</v>
      </c>
      <c r="L916" s="2">
        <v>42901</v>
      </c>
      <c r="M916" s="2">
        <v>50205</v>
      </c>
      <c r="N916">
        <v>1</v>
      </c>
      <c r="O916">
        <v>13.8</v>
      </c>
      <c r="P916">
        <v>41</v>
      </c>
      <c r="Q916" s="1">
        <v>0.34</v>
      </c>
      <c r="R916" t="s">
        <v>33</v>
      </c>
      <c r="S916" t="s">
        <v>33</v>
      </c>
      <c r="T916" t="s">
        <v>33</v>
      </c>
      <c r="U916" t="s">
        <v>616</v>
      </c>
      <c r="V916" t="s">
        <v>164</v>
      </c>
      <c r="W916">
        <v>0.84</v>
      </c>
      <c r="X916" s="5" t="e">
        <f>INDEX(name_mapping!B:B,MATCH(C916,name_mapping!A:A,0))</f>
        <v>#N/A</v>
      </c>
      <c r="Y916" s="5" t="str">
        <f t="shared" si="43"/>
        <v>SUNRAY SEGS I</v>
      </c>
      <c r="Z916" s="5" t="str">
        <f t="shared" si="42"/>
        <v>CAISO_Solar</v>
      </c>
      <c r="AA916" s="5">
        <f t="shared" si="44"/>
        <v>41</v>
      </c>
      <c r="AB916" s="5">
        <f>INDEX(relevant_resources!B:B,MATCH(Z916,relevant_resources!A:A,0))</f>
        <v>1</v>
      </c>
    </row>
    <row r="917" spans="1:28" x14ac:dyDescent="0.75">
      <c r="A917">
        <v>916</v>
      </c>
      <c r="B917" t="s">
        <v>2514</v>
      </c>
      <c r="C917" t="s">
        <v>2515</v>
      </c>
      <c r="E917" t="s">
        <v>1128</v>
      </c>
      <c r="F917" t="s">
        <v>27</v>
      </c>
      <c r="G917" t="s">
        <v>845</v>
      </c>
      <c r="H917" t="s">
        <v>162</v>
      </c>
      <c r="I917" t="s">
        <v>614</v>
      </c>
      <c r="J917" t="s">
        <v>615</v>
      </c>
      <c r="K917" t="s">
        <v>620</v>
      </c>
      <c r="L917" s="2">
        <v>42705</v>
      </c>
      <c r="M917" s="2">
        <v>42704</v>
      </c>
      <c r="N917">
        <v>1</v>
      </c>
      <c r="O917">
        <v>0.9</v>
      </c>
      <c r="P917">
        <v>2</v>
      </c>
      <c r="Q917" s="1">
        <v>0.24</v>
      </c>
      <c r="R917" t="s">
        <v>33</v>
      </c>
      <c r="S917" t="s">
        <v>33</v>
      </c>
      <c r="T917" t="s">
        <v>33</v>
      </c>
      <c r="U917" t="s">
        <v>616</v>
      </c>
      <c r="V917" t="s">
        <v>164</v>
      </c>
      <c r="W917">
        <v>0.84</v>
      </c>
      <c r="X917" s="5" t="e">
        <f>INDEX(name_mapping!B:B,MATCH(C917,name_mapping!A:A,0))</f>
        <v>#N/A</v>
      </c>
      <c r="Y917" s="5" t="str">
        <f t="shared" si="43"/>
        <v>Caliente Springs, LLC</v>
      </c>
      <c r="Z917" s="5" t="str">
        <f t="shared" si="42"/>
        <v>CAISO_Solar</v>
      </c>
      <c r="AA917" s="5">
        <f t="shared" si="44"/>
        <v>2</v>
      </c>
      <c r="AB917" s="5">
        <f>INDEX(relevant_resources!B:B,MATCH(Z917,relevant_resources!A:A,0))</f>
        <v>1</v>
      </c>
    </row>
    <row r="918" spans="1:28" x14ac:dyDescent="0.75">
      <c r="A918">
        <v>917</v>
      </c>
      <c r="B918" t="s">
        <v>2516</v>
      </c>
      <c r="C918" t="s">
        <v>2517</v>
      </c>
      <c r="E918" t="s">
        <v>26</v>
      </c>
      <c r="F918" t="s">
        <v>27</v>
      </c>
      <c r="G918" t="s">
        <v>241</v>
      </c>
      <c r="H918" t="s">
        <v>526</v>
      </c>
      <c r="I918" t="s">
        <v>614</v>
      </c>
      <c r="J918" t="s">
        <v>615</v>
      </c>
      <c r="K918" t="s">
        <v>620</v>
      </c>
      <c r="L918" s="2">
        <v>43143</v>
      </c>
      <c r="M918" s="2">
        <v>50447</v>
      </c>
      <c r="N918">
        <v>1</v>
      </c>
      <c r="O918">
        <v>1.8</v>
      </c>
      <c r="P918">
        <v>4.0999999999999996</v>
      </c>
      <c r="Q918" s="1">
        <v>0.27</v>
      </c>
      <c r="R918" t="s">
        <v>33</v>
      </c>
      <c r="S918" t="s">
        <v>33</v>
      </c>
      <c r="T918" t="s">
        <v>33</v>
      </c>
      <c r="U918" t="s">
        <v>616</v>
      </c>
      <c r="V918" t="s">
        <v>164</v>
      </c>
      <c r="W918">
        <v>0.84</v>
      </c>
      <c r="X918" s="5" t="e">
        <f>INDEX(name_mapping!B:B,MATCH(C918,name_mapping!A:A,0))</f>
        <v>#N/A</v>
      </c>
      <c r="Y918" s="5" t="str">
        <f t="shared" si="43"/>
        <v>2235 Leong</v>
      </c>
      <c r="Z918" s="5" t="str">
        <f t="shared" si="42"/>
        <v>CAISO_Solar</v>
      </c>
      <c r="AA918" s="5">
        <f t="shared" si="44"/>
        <v>4.0999999999999996</v>
      </c>
      <c r="AB918" s="5">
        <f>INDEX(relevant_resources!B:B,MATCH(Z918,relevant_resources!A:A,0))</f>
        <v>1</v>
      </c>
    </row>
    <row r="919" spans="1:28" x14ac:dyDescent="0.75">
      <c r="A919">
        <v>918</v>
      </c>
      <c r="B919" t="s">
        <v>2518</v>
      </c>
      <c r="C919" t="s">
        <v>2519</v>
      </c>
      <c r="E919" t="s">
        <v>26</v>
      </c>
      <c r="F919" t="s">
        <v>27</v>
      </c>
      <c r="G919" t="s">
        <v>99</v>
      </c>
      <c r="H919" t="s">
        <v>526</v>
      </c>
      <c r="I919" t="s">
        <v>614</v>
      </c>
      <c r="J919" t="s">
        <v>615</v>
      </c>
      <c r="K919" t="s">
        <v>620</v>
      </c>
      <c r="L919" s="2">
        <v>43143</v>
      </c>
      <c r="M919" s="2">
        <v>50447</v>
      </c>
      <c r="N919">
        <v>1</v>
      </c>
      <c r="O919">
        <v>0.3</v>
      </c>
      <c r="P919">
        <v>0.8</v>
      </c>
      <c r="Q919" s="1">
        <v>0.27</v>
      </c>
      <c r="R919" t="s">
        <v>33</v>
      </c>
      <c r="S919" t="s">
        <v>33</v>
      </c>
      <c r="T919" t="s">
        <v>33</v>
      </c>
      <c r="U919" t="s">
        <v>616</v>
      </c>
      <c r="V919" t="s">
        <v>164</v>
      </c>
      <c r="W919">
        <v>0.84</v>
      </c>
      <c r="X919" s="5" t="e">
        <f>INDEX(name_mapping!B:B,MATCH(C919,name_mapping!A:A,0))</f>
        <v>#N/A</v>
      </c>
      <c r="Y919" s="5" t="str">
        <f t="shared" si="43"/>
        <v>2207 Ritchie</v>
      </c>
      <c r="Z919" s="5" t="str">
        <f t="shared" si="42"/>
        <v>CAISO_Solar</v>
      </c>
      <c r="AA919" s="5">
        <f t="shared" si="44"/>
        <v>0.8</v>
      </c>
      <c r="AB919" s="5">
        <f>INDEX(relevant_resources!B:B,MATCH(Z919,relevant_resources!A:A,0))</f>
        <v>1</v>
      </c>
    </row>
    <row r="920" spans="1:28" x14ac:dyDescent="0.75">
      <c r="A920">
        <v>919</v>
      </c>
      <c r="B920" t="s">
        <v>2520</v>
      </c>
      <c r="C920" t="s">
        <v>1295</v>
      </c>
      <c r="E920" t="s">
        <v>1128</v>
      </c>
      <c r="F920" t="s">
        <v>27</v>
      </c>
      <c r="G920" t="s">
        <v>88</v>
      </c>
      <c r="H920" t="s">
        <v>162</v>
      </c>
      <c r="I920" t="s">
        <v>210</v>
      </c>
      <c r="J920" t="s">
        <v>211</v>
      </c>
      <c r="K920" t="s">
        <v>32</v>
      </c>
      <c r="L920" s="2">
        <v>42586</v>
      </c>
      <c r="M920" s="2">
        <v>49886</v>
      </c>
      <c r="N920">
        <v>1</v>
      </c>
      <c r="O920">
        <v>0.1</v>
      </c>
      <c r="P920">
        <v>0.7</v>
      </c>
      <c r="Q920" s="1">
        <v>0.59</v>
      </c>
      <c r="R920" t="s">
        <v>33</v>
      </c>
      <c r="S920" t="s">
        <v>33</v>
      </c>
      <c r="T920" t="s">
        <v>33</v>
      </c>
      <c r="U920" t="s">
        <v>212</v>
      </c>
      <c r="V920" t="s">
        <v>164</v>
      </c>
      <c r="W920">
        <v>1</v>
      </c>
      <c r="X920" s="5" t="e">
        <f>INDEX(name_mapping!B:B,MATCH(C920,name_mapping!A:A,0))</f>
        <v>#N/A</v>
      </c>
      <c r="Y920" s="5" t="str">
        <f t="shared" si="43"/>
        <v>Walnut Valley Water District</v>
      </c>
      <c r="Z920" s="5" t="str">
        <f t="shared" si="42"/>
        <v>CAISO_Small_Hydro</v>
      </c>
      <c r="AA920" s="5">
        <f t="shared" si="44"/>
        <v>0.7</v>
      </c>
      <c r="AB920" s="5">
        <f>INDEX(relevant_resources!B:B,MATCH(Z920,relevant_resources!A:A,0))</f>
        <v>0</v>
      </c>
    </row>
    <row r="921" spans="1:28" x14ac:dyDescent="0.75">
      <c r="A921">
        <v>920</v>
      </c>
      <c r="B921" t="s">
        <v>2521</v>
      </c>
      <c r="C921" t="s">
        <v>2522</v>
      </c>
      <c r="E921" t="s">
        <v>1128</v>
      </c>
      <c r="F921" t="s">
        <v>27</v>
      </c>
      <c r="G921" t="s">
        <v>845</v>
      </c>
      <c r="H921" t="s">
        <v>526</v>
      </c>
      <c r="I921" t="s">
        <v>614</v>
      </c>
      <c r="J921" t="s">
        <v>1383</v>
      </c>
      <c r="K921" t="s">
        <v>620</v>
      </c>
      <c r="L921" s="2">
        <v>43070</v>
      </c>
      <c r="M921" s="2">
        <v>50374</v>
      </c>
      <c r="N921">
        <v>1</v>
      </c>
      <c r="O921">
        <v>1.2</v>
      </c>
      <c r="P921">
        <v>2.1</v>
      </c>
      <c r="Q921" s="1">
        <v>0.2</v>
      </c>
      <c r="R921" t="s">
        <v>33</v>
      </c>
      <c r="S921" t="s">
        <v>33</v>
      </c>
      <c r="T921" t="s">
        <v>33</v>
      </c>
      <c r="U921" t="s">
        <v>616</v>
      </c>
      <c r="V921" t="s">
        <v>164</v>
      </c>
      <c r="W921">
        <v>0.84</v>
      </c>
      <c r="X921" s="5" t="e">
        <f>INDEX(name_mapping!B:B,MATCH(C921,name_mapping!A:A,0))</f>
        <v>#N/A</v>
      </c>
      <c r="Y921" s="5" t="str">
        <f t="shared" si="43"/>
        <v>Milestone Wildomar, LLC</v>
      </c>
      <c r="Z921" s="5" t="str">
        <f t="shared" si="42"/>
        <v>CAISO_Solar</v>
      </c>
      <c r="AA921" s="5">
        <f t="shared" si="44"/>
        <v>2.1</v>
      </c>
      <c r="AB921" s="5">
        <f>INDEX(relevant_resources!B:B,MATCH(Z921,relevant_resources!A:A,0))</f>
        <v>1</v>
      </c>
    </row>
    <row r="922" spans="1:28" x14ac:dyDescent="0.75">
      <c r="A922">
        <v>921</v>
      </c>
      <c r="B922" t="s">
        <v>2523</v>
      </c>
      <c r="C922" t="s">
        <v>2524</v>
      </c>
      <c r="D922" t="s">
        <v>506</v>
      </c>
      <c r="E922" t="s">
        <v>26</v>
      </c>
      <c r="F922" t="s">
        <v>27</v>
      </c>
      <c r="G922" t="s">
        <v>99</v>
      </c>
      <c r="H922" t="s">
        <v>526</v>
      </c>
      <c r="I922" t="s">
        <v>210</v>
      </c>
      <c r="J922" t="s">
        <v>211</v>
      </c>
      <c r="K922" t="s">
        <v>32</v>
      </c>
      <c r="L922" s="2">
        <v>42461</v>
      </c>
      <c r="M922" s="2">
        <v>43190</v>
      </c>
      <c r="N922">
        <v>1</v>
      </c>
      <c r="O922">
        <v>1</v>
      </c>
      <c r="P922">
        <v>7.5</v>
      </c>
      <c r="Q922" s="1">
        <v>0.86</v>
      </c>
      <c r="R922" t="s">
        <v>33</v>
      </c>
      <c r="S922" t="s">
        <v>33</v>
      </c>
      <c r="T922" t="s">
        <v>33</v>
      </c>
      <c r="U922" t="s">
        <v>212</v>
      </c>
      <c r="V922" t="s">
        <v>164</v>
      </c>
      <c r="W922">
        <v>1</v>
      </c>
      <c r="X922" s="5" t="e">
        <f>INDEX(name_mapping!B:B,MATCH(C922,name_mapping!A:A,0))</f>
        <v>#N/A</v>
      </c>
      <c r="Y922" s="5" t="str">
        <f t="shared" si="43"/>
        <v>CLOVER_2_UNIT</v>
      </c>
      <c r="Z922" s="5" t="str">
        <f t="shared" si="42"/>
        <v>CAISO_Small_Hydro</v>
      </c>
      <c r="AA922" s="5">
        <f t="shared" si="44"/>
        <v>7.5</v>
      </c>
      <c r="AB922" s="5">
        <f>INDEX(relevant_resources!B:B,MATCH(Z922,relevant_resources!A:A,0))</f>
        <v>0</v>
      </c>
    </row>
    <row r="923" spans="1:28" x14ac:dyDescent="0.75">
      <c r="A923">
        <v>922</v>
      </c>
      <c r="B923" t="s">
        <v>2525</v>
      </c>
      <c r="C923" t="s">
        <v>2526</v>
      </c>
      <c r="E923" t="s">
        <v>26</v>
      </c>
      <c r="F923" t="s">
        <v>27</v>
      </c>
      <c r="G923" t="s">
        <v>88</v>
      </c>
      <c r="H923" t="s">
        <v>89</v>
      </c>
      <c r="I923" t="s">
        <v>614</v>
      </c>
      <c r="J923" t="s">
        <v>619</v>
      </c>
      <c r="K923" t="s">
        <v>620</v>
      </c>
      <c r="L923" s="2">
        <v>42978</v>
      </c>
      <c r="M923" s="2">
        <v>50327</v>
      </c>
      <c r="N923">
        <v>1</v>
      </c>
      <c r="O923">
        <v>20</v>
      </c>
      <c r="P923">
        <v>57</v>
      </c>
      <c r="Q923" s="1">
        <v>0.33</v>
      </c>
      <c r="R923" t="s">
        <v>33</v>
      </c>
      <c r="S923" t="s">
        <v>33</v>
      </c>
      <c r="T923" t="s">
        <v>33</v>
      </c>
      <c r="U923" t="s">
        <v>616</v>
      </c>
      <c r="V923" t="s">
        <v>89</v>
      </c>
      <c r="W923">
        <v>0.84</v>
      </c>
      <c r="X923" s="5" t="e">
        <f>INDEX(name_mapping!B:B,MATCH(C923,name_mapping!A:A,0))</f>
        <v>#N/A</v>
      </c>
      <c r="Y923" s="5" t="str">
        <f t="shared" si="43"/>
        <v>Bayshore Solar A</v>
      </c>
      <c r="Z923" s="5" t="str">
        <f t="shared" si="42"/>
        <v>CAISO_Solar</v>
      </c>
      <c r="AA923" s="5">
        <f t="shared" si="44"/>
        <v>57</v>
      </c>
      <c r="AB923" s="5">
        <f>INDEX(relevant_resources!B:B,MATCH(Z923,relevant_resources!A:A,0))</f>
        <v>1</v>
      </c>
    </row>
    <row r="924" spans="1:28" x14ac:dyDescent="0.75">
      <c r="A924">
        <v>923</v>
      </c>
      <c r="B924" t="s">
        <v>2527</v>
      </c>
      <c r="C924" t="s">
        <v>2528</v>
      </c>
      <c r="D924" t="s">
        <v>464</v>
      </c>
      <c r="E924" t="s">
        <v>26</v>
      </c>
      <c r="F924" t="s">
        <v>27</v>
      </c>
      <c r="G924" t="s">
        <v>267</v>
      </c>
      <c r="H924" t="s">
        <v>526</v>
      </c>
      <c r="I924" t="s">
        <v>210</v>
      </c>
      <c r="J924" t="s">
        <v>211</v>
      </c>
      <c r="K924" t="s">
        <v>32</v>
      </c>
      <c r="L924" s="2">
        <v>42491</v>
      </c>
      <c r="M924" s="2">
        <v>42669</v>
      </c>
      <c r="N924">
        <v>0</v>
      </c>
      <c r="O924">
        <v>2.8</v>
      </c>
      <c r="P924">
        <v>6.3</v>
      </c>
      <c r="Q924" s="1">
        <v>0.26</v>
      </c>
      <c r="R924" t="s">
        <v>33</v>
      </c>
      <c r="S924" t="s">
        <v>33</v>
      </c>
      <c r="T924" t="s">
        <v>33</v>
      </c>
      <c r="U924" t="s">
        <v>212</v>
      </c>
      <c r="V924" t="s">
        <v>164</v>
      </c>
      <c r="W924">
        <v>1</v>
      </c>
      <c r="X924" s="5" t="e">
        <f>INDEX(name_mapping!B:B,MATCH(C924,name_mapping!A:A,0))</f>
        <v>#N/A</v>
      </c>
      <c r="Y924" s="5" t="str">
        <f t="shared" si="43"/>
        <v>PLACVL_1_RCKCRE</v>
      </c>
      <c r="Z924" s="5" t="str">
        <f t="shared" si="42"/>
        <v>CAISO_Small_Hydro</v>
      </c>
      <c r="AA924" s="5">
        <f t="shared" si="44"/>
        <v>6.3</v>
      </c>
      <c r="AB924" s="5">
        <f>INDEX(relevant_resources!B:B,MATCH(Z924,relevant_resources!A:A,0))</f>
        <v>0</v>
      </c>
    </row>
    <row r="925" spans="1:28" x14ac:dyDescent="0.75">
      <c r="A925">
        <v>924</v>
      </c>
      <c r="B925" t="s">
        <v>2529</v>
      </c>
      <c r="C925" t="s">
        <v>2530</v>
      </c>
      <c r="E925" t="s">
        <v>26</v>
      </c>
      <c r="F925" t="s">
        <v>27</v>
      </c>
      <c r="G925" t="s">
        <v>88</v>
      </c>
      <c r="H925" t="s">
        <v>89</v>
      </c>
      <c r="I925" t="s">
        <v>614</v>
      </c>
      <c r="J925" t="s">
        <v>619</v>
      </c>
      <c r="K925" t="s">
        <v>620</v>
      </c>
      <c r="L925" s="2">
        <v>42978</v>
      </c>
      <c r="M925" s="2">
        <v>50327</v>
      </c>
      <c r="N925">
        <v>1</v>
      </c>
      <c r="O925">
        <v>20</v>
      </c>
      <c r="P925">
        <v>57</v>
      </c>
      <c r="Q925" s="1">
        <v>0.33</v>
      </c>
      <c r="R925" t="s">
        <v>33</v>
      </c>
      <c r="S925" t="s">
        <v>33</v>
      </c>
      <c r="T925" t="s">
        <v>33</v>
      </c>
      <c r="U925" t="s">
        <v>616</v>
      </c>
      <c r="V925" t="s">
        <v>89</v>
      </c>
      <c r="W925">
        <v>0.84</v>
      </c>
      <c r="X925" s="5" t="e">
        <f>INDEX(name_mapping!B:B,MATCH(C925,name_mapping!A:A,0))</f>
        <v>#N/A</v>
      </c>
      <c r="Y925" s="5" t="str">
        <f t="shared" si="43"/>
        <v>Bayshore Solar C</v>
      </c>
      <c r="Z925" s="5" t="str">
        <f t="shared" si="42"/>
        <v>CAISO_Solar</v>
      </c>
      <c r="AA925" s="5">
        <f t="shared" si="44"/>
        <v>57</v>
      </c>
      <c r="AB925" s="5">
        <f>INDEX(relevant_resources!B:B,MATCH(Z925,relevant_resources!A:A,0))</f>
        <v>1</v>
      </c>
    </row>
    <row r="926" spans="1:28" x14ac:dyDescent="0.75">
      <c r="A926">
        <v>925</v>
      </c>
      <c r="B926" t="s">
        <v>2531</v>
      </c>
      <c r="C926" t="s">
        <v>2532</v>
      </c>
      <c r="E926" t="s">
        <v>26</v>
      </c>
      <c r="F926" t="s">
        <v>27</v>
      </c>
      <c r="G926" t="s">
        <v>88</v>
      </c>
      <c r="H926" t="s">
        <v>89</v>
      </c>
      <c r="I926" t="s">
        <v>614</v>
      </c>
      <c r="J926" t="s">
        <v>619</v>
      </c>
      <c r="K926" t="s">
        <v>620</v>
      </c>
      <c r="L926" s="2">
        <v>42978</v>
      </c>
      <c r="M926" s="2">
        <v>50327</v>
      </c>
      <c r="N926">
        <v>1</v>
      </c>
      <c r="O926">
        <v>20</v>
      </c>
      <c r="P926">
        <v>57</v>
      </c>
      <c r="Q926" s="1">
        <v>0.33</v>
      </c>
      <c r="R926" t="s">
        <v>33</v>
      </c>
      <c r="S926" t="s">
        <v>33</v>
      </c>
      <c r="T926" t="s">
        <v>33</v>
      </c>
      <c r="U926" t="s">
        <v>616</v>
      </c>
      <c r="V926" t="s">
        <v>89</v>
      </c>
      <c r="W926">
        <v>0.84</v>
      </c>
      <c r="X926" s="5" t="e">
        <f>INDEX(name_mapping!B:B,MATCH(C926,name_mapping!A:A,0))</f>
        <v>#N/A</v>
      </c>
      <c r="Y926" s="5" t="str">
        <f t="shared" si="43"/>
        <v>Bayshore Solar B</v>
      </c>
      <c r="Z926" s="5" t="str">
        <f t="shared" si="42"/>
        <v>CAISO_Solar</v>
      </c>
      <c r="AA926" s="5">
        <f t="shared" si="44"/>
        <v>57</v>
      </c>
      <c r="AB926" s="5">
        <f>INDEX(relevant_resources!B:B,MATCH(Z926,relevant_resources!A:A,0))</f>
        <v>1</v>
      </c>
    </row>
    <row r="927" spans="1:28" x14ac:dyDescent="0.75">
      <c r="A927">
        <v>926</v>
      </c>
      <c r="B927" t="s">
        <v>2533</v>
      </c>
      <c r="C927" t="s">
        <v>2534</v>
      </c>
      <c r="E927" t="s">
        <v>26</v>
      </c>
      <c r="F927" t="s">
        <v>27</v>
      </c>
      <c r="G927" t="s">
        <v>128</v>
      </c>
      <c r="H927" t="s">
        <v>78</v>
      </c>
      <c r="I927" t="s">
        <v>614</v>
      </c>
      <c r="J927" t="s">
        <v>619</v>
      </c>
      <c r="K927" t="s">
        <v>620</v>
      </c>
      <c r="L927" s="2">
        <v>43208</v>
      </c>
      <c r="M927" s="2">
        <v>50557</v>
      </c>
      <c r="N927">
        <v>1</v>
      </c>
      <c r="O927">
        <v>20</v>
      </c>
      <c r="P927">
        <v>49.8</v>
      </c>
      <c r="Q927" s="1">
        <v>0.28000000000000003</v>
      </c>
      <c r="R927" t="s">
        <v>33</v>
      </c>
      <c r="S927" t="s">
        <v>33</v>
      </c>
      <c r="T927" t="s">
        <v>33</v>
      </c>
      <c r="U927" t="s">
        <v>616</v>
      </c>
      <c r="V927" t="s">
        <v>78</v>
      </c>
      <c r="W927">
        <v>0.84</v>
      </c>
      <c r="X927" s="5" t="e">
        <f>INDEX(name_mapping!B:B,MATCH(C927,name_mapping!A:A,0))</f>
        <v>#N/A</v>
      </c>
      <c r="Y927" s="5" t="str">
        <f t="shared" si="43"/>
        <v>San Joaquin 1A</v>
      </c>
      <c r="Z927" s="5" t="str">
        <f t="shared" si="42"/>
        <v>CAISO_Solar</v>
      </c>
      <c r="AA927" s="5">
        <f t="shared" si="44"/>
        <v>49.8</v>
      </c>
      <c r="AB927" s="5">
        <f>INDEX(relevant_resources!B:B,MATCH(Z927,relevant_resources!A:A,0))</f>
        <v>1</v>
      </c>
    </row>
    <row r="928" spans="1:28" x14ac:dyDescent="0.75">
      <c r="A928">
        <v>927</v>
      </c>
      <c r="B928" t="s">
        <v>2535</v>
      </c>
      <c r="C928" t="s">
        <v>2536</v>
      </c>
      <c r="E928" t="s">
        <v>26</v>
      </c>
      <c r="F928" t="s">
        <v>27</v>
      </c>
      <c r="G928" t="s">
        <v>624</v>
      </c>
      <c r="H928" t="s">
        <v>162</v>
      </c>
      <c r="I928" t="s">
        <v>614</v>
      </c>
      <c r="J928" t="s">
        <v>619</v>
      </c>
      <c r="K928" t="s">
        <v>620</v>
      </c>
      <c r="L928" s="2">
        <v>43208</v>
      </c>
      <c r="M928" s="2">
        <v>46905</v>
      </c>
      <c r="N928">
        <v>1</v>
      </c>
      <c r="O928">
        <v>13.5</v>
      </c>
      <c r="P928">
        <v>35.9</v>
      </c>
      <c r="Q928" s="1">
        <v>0.3</v>
      </c>
      <c r="R928" t="s">
        <v>33</v>
      </c>
      <c r="S928" t="s">
        <v>33</v>
      </c>
      <c r="T928" t="s">
        <v>33</v>
      </c>
      <c r="U928" t="s">
        <v>616</v>
      </c>
      <c r="V928" t="s">
        <v>164</v>
      </c>
      <c r="W928">
        <v>0.84</v>
      </c>
      <c r="X928" s="5" t="e">
        <f>INDEX(name_mapping!B:B,MATCH(C928,name_mapping!A:A,0))</f>
        <v>#N/A</v>
      </c>
      <c r="Y928" s="5" t="str">
        <f t="shared" si="43"/>
        <v>Java Solar</v>
      </c>
      <c r="Z928" s="5" t="str">
        <f t="shared" si="42"/>
        <v>CAISO_Solar</v>
      </c>
      <c r="AA928" s="5">
        <f t="shared" si="44"/>
        <v>35.9</v>
      </c>
      <c r="AB928" s="5">
        <f>INDEX(relevant_resources!B:B,MATCH(Z928,relevant_resources!A:A,0))</f>
        <v>1</v>
      </c>
    </row>
    <row r="929" spans="1:28" x14ac:dyDescent="0.75">
      <c r="A929">
        <v>928</v>
      </c>
      <c r="B929" t="s">
        <v>2537</v>
      </c>
      <c r="C929" t="s">
        <v>2538</v>
      </c>
      <c r="E929" t="s">
        <v>26</v>
      </c>
      <c r="F929" t="s">
        <v>27</v>
      </c>
      <c r="G929" t="s">
        <v>179</v>
      </c>
      <c r="H929" t="s">
        <v>526</v>
      </c>
      <c r="I929" t="s">
        <v>614</v>
      </c>
      <c r="J929" t="s">
        <v>615</v>
      </c>
      <c r="K929" t="s">
        <v>620</v>
      </c>
      <c r="L929" s="2">
        <v>42766</v>
      </c>
      <c r="M929" s="2">
        <v>50070</v>
      </c>
      <c r="N929">
        <v>1</v>
      </c>
      <c r="O929">
        <v>1.5</v>
      </c>
      <c r="P929">
        <v>3.9</v>
      </c>
      <c r="Q929" s="1">
        <v>0.3</v>
      </c>
      <c r="R929" t="s">
        <v>33</v>
      </c>
      <c r="S929" t="s">
        <v>33</v>
      </c>
      <c r="T929" t="s">
        <v>33</v>
      </c>
      <c r="U929" t="s">
        <v>616</v>
      </c>
      <c r="V929" t="s">
        <v>164</v>
      </c>
      <c r="W929">
        <v>0.84</v>
      </c>
      <c r="X929" s="5" t="e">
        <f>INDEX(name_mapping!B:B,MATCH(C929,name_mapping!A:A,0))</f>
        <v>#N/A</v>
      </c>
      <c r="Y929" s="5" t="str">
        <f t="shared" si="43"/>
        <v>Madera 1</v>
      </c>
      <c r="Z929" s="5" t="str">
        <f t="shared" si="42"/>
        <v>CAISO_Solar</v>
      </c>
      <c r="AA929" s="5">
        <f t="shared" si="44"/>
        <v>3.9</v>
      </c>
      <c r="AB929" s="5">
        <f>INDEX(relevant_resources!B:B,MATCH(Z929,relevant_resources!A:A,0))</f>
        <v>1</v>
      </c>
    </row>
    <row r="930" spans="1:28" x14ac:dyDescent="0.75">
      <c r="A930">
        <v>929</v>
      </c>
      <c r="B930" t="s">
        <v>2539</v>
      </c>
      <c r="C930" t="s">
        <v>2540</v>
      </c>
      <c r="D930" t="s">
        <v>2430</v>
      </c>
      <c r="E930" t="s">
        <v>26</v>
      </c>
      <c r="F930" t="s">
        <v>27</v>
      </c>
      <c r="G930" t="s">
        <v>723</v>
      </c>
      <c r="H930" t="s">
        <v>526</v>
      </c>
      <c r="I930" t="s">
        <v>210</v>
      </c>
      <c r="J930" t="s">
        <v>211</v>
      </c>
      <c r="K930" t="s">
        <v>32</v>
      </c>
      <c r="L930" s="2">
        <v>42522</v>
      </c>
      <c r="M930" s="2">
        <v>42674</v>
      </c>
      <c r="N930">
        <v>1</v>
      </c>
      <c r="O930">
        <v>2.9</v>
      </c>
      <c r="P930">
        <v>3</v>
      </c>
      <c r="Q930" s="1">
        <v>0.12</v>
      </c>
      <c r="R930" t="s">
        <v>33</v>
      </c>
      <c r="S930" t="s">
        <v>33</v>
      </c>
      <c r="T930" t="s">
        <v>33</v>
      </c>
      <c r="U930" t="s">
        <v>212</v>
      </c>
      <c r="V930" t="s">
        <v>164</v>
      </c>
      <c r="W930">
        <v>1</v>
      </c>
      <c r="X930" s="5" t="e">
        <f>INDEX(name_mapping!B:B,MATCH(C930,name_mapping!A:A,0))</f>
        <v>#N/A</v>
      </c>
      <c r="Y930" s="5" t="str">
        <f t="shared" si="43"/>
        <v>INDVLY_1_UNITS</v>
      </c>
      <c r="Z930" s="5" t="str">
        <f t="shared" si="42"/>
        <v>CAISO_Small_Hydro</v>
      </c>
      <c r="AA930" s="5">
        <f t="shared" si="44"/>
        <v>3</v>
      </c>
      <c r="AB930" s="5">
        <f>INDEX(relevant_resources!B:B,MATCH(Z930,relevant_resources!A:A,0))</f>
        <v>0</v>
      </c>
    </row>
    <row r="931" spans="1:28" x14ac:dyDescent="0.75">
      <c r="A931">
        <v>930</v>
      </c>
      <c r="B931" t="s">
        <v>2541</v>
      </c>
      <c r="C931" t="s">
        <v>2542</v>
      </c>
      <c r="E931" t="s">
        <v>1128</v>
      </c>
      <c r="F931" t="s">
        <v>27</v>
      </c>
      <c r="G931" t="s">
        <v>88</v>
      </c>
      <c r="H931" t="s">
        <v>89</v>
      </c>
      <c r="I931" t="s">
        <v>614</v>
      </c>
      <c r="J931" t="s">
        <v>619</v>
      </c>
      <c r="K931" t="s">
        <v>620</v>
      </c>
      <c r="L931" s="2">
        <v>42719</v>
      </c>
      <c r="M931" s="2">
        <v>50040</v>
      </c>
      <c r="N931">
        <v>1</v>
      </c>
      <c r="O931">
        <v>2</v>
      </c>
      <c r="P931">
        <v>6.3</v>
      </c>
      <c r="Q931" s="1">
        <v>0.36</v>
      </c>
      <c r="R931" t="s">
        <v>33</v>
      </c>
      <c r="S931" t="s">
        <v>33</v>
      </c>
      <c r="T931" t="s">
        <v>33</v>
      </c>
      <c r="U931" t="s">
        <v>616</v>
      </c>
      <c r="V931" t="s">
        <v>89</v>
      </c>
      <c r="W931">
        <v>0.84</v>
      </c>
      <c r="X931" s="5" t="e">
        <f>INDEX(name_mapping!B:B,MATCH(C931,name_mapping!A:A,0))</f>
        <v>#N/A</v>
      </c>
      <c r="Y931" s="5" t="str">
        <f t="shared" si="43"/>
        <v>One Ten Partners, LLC</v>
      </c>
      <c r="Z931" s="5" t="str">
        <f t="shared" si="42"/>
        <v>CAISO_Solar</v>
      </c>
      <c r="AA931" s="5">
        <f t="shared" si="44"/>
        <v>6.3</v>
      </c>
      <c r="AB931" s="5">
        <f>INDEX(relevant_resources!B:B,MATCH(Z931,relevant_resources!A:A,0))</f>
        <v>1</v>
      </c>
    </row>
    <row r="932" spans="1:28" x14ac:dyDescent="0.75">
      <c r="A932">
        <v>931</v>
      </c>
      <c r="B932" t="s">
        <v>2543</v>
      </c>
      <c r="C932" t="s">
        <v>2544</v>
      </c>
      <c r="E932" t="s">
        <v>1128</v>
      </c>
      <c r="F932" t="s">
        <v>27</v>
      </c>
      <c r="G932" t="s">
        <v>88</v>
      </c>
      <c r="H932" t="s">
        <v>162</v>
      </c>
      <c r="I932" t="s">
        <v>614</v>
      </c>
      <c r="J932" t="s">
        <v>619</v>
      </c>
      <c r="K932" t="s">
        <v>620</v>
      </c>
      <c r="L932" s="2">
        <v>43201</v>
      </c>
      <c r="M932" s="2">
        <v>50505</v>
      </c>
      <c r="N932">
        <v>1</v>
      </c>
      <c r="O932">
        <v>3</v>
      </c>
      <c r="P932">
        <v>7.7</v>
      </c>
      <c r="Q932" s="1">
        <v>0.28999999999999998</v>
      </c>
      <c r="R932" t="s">
        <v>33</v>
      </c>
      <c r="S932" t="s">
        <v>33</v>
      </c>
      <c r="T932" t="s">
        <v>33</v>
      </c>
      <c r="U932" t="s">
        <v>616</v>
      </c>
      <c r="V932" t="s">
        <v>164</v>
      </c>
      <c r="W932">
        <v>0.84</v>
      </c>
      <c r="X932" s="5" t="e">
        <f>INDEX(name_mapping!B:B,MATCH(C932,name_mapping!A:A,0))</f>
        <v>#N/A</v>
      </c>
      <c r="Y932" s="5" t="str">
        <f t="shared" si="43"/>
        <v>AVS Phase 2</v>
      </c>
      <c r="Z932" s="5" t="str">
        <f t="shared" si="42"/>
        <v>CAISO_Solar</v>
      </c>
      <c r="AA932" s="5">
        <f t="shared" si="44"/>
        <v>7.7</v>
      </c>
      <c r="AB932" s="5">
        <f>INDEX(relevant_resources!B:B,MATCH(Z932,relevant_resources!A:A,0))</f>
        <v>1</v>
      </c>
    </row>
    <row r="933" spans="1:28" x14ac:dyDescent="0.75">
      <c r="A933">
        <v>932</v>
      </c>
      <c r="B933" t="s">
        <v>2545</v>
      </c>
      <c r="C933" t="s">
        <v>2546</v>
      </c>
      <c r="E933" t="s">
        <v>1128</v>
      </c>
      <c r="F933" t="s">
        <v>27</v>
      </c>
      <c r="G933" t="s">
        <v>88</v>
      </c>
      <c r="H933" t="s">
        <v>162</v>
      </c>
      <c r="I933" t="s">
        <v>614</v>
      </c>
      <c r="J933" t="s">
        <v>619</v>
      </c>
      <c r="K933" t="s">
        <v>620</v>
      </c>
      <c r="L933" s="2">
        <v>43636</v>
      </c>
      <c r="M933" s="2">
        <v>50940</v>
      </c>
      <c r="N933">
        <v>1</v>
      </c>
      <c r="O933">
        <v>20</v>
      </c>
      <c r="P933">
        <v>56</v>
      </c>
      <c r="Q933" s="1">
        <v>0.32</v>
      </c>
      <c r="R933" t="s">
        <v>33</v>
      </c>
      <c r="S933" t="s">
        <v>33</v>
      </c>
      <c r="T933" t="s">
        <v>33</v>
      </c>
      <c r="U933" t="s">
        <v>616</v>
      </c>
      <c r="V933" t="s">
        <v>164</v>
      </c>
      <c r="W933">
        <v>0.84</v>
      </c>
      <c r="X933" s="5" t="e">
        <f>INDEX(name_mapping!B:B,MATCH(C933,name_mapping!A:A,0))</f>
        <v>#N/A</v>
      </c>
      <c r="Y933" s="5" t="str">
        <f t="shared" si="43"/>
        <v>Antelope DSR 3, LLC</v>
      </c>
      <c r="Z933" s="5" t="str">
        <f t="shared" si="42"/>
        <v>CAISO_Solar</v>
      </c>
      <c r="AA933" s="5">
        <f t="shared" si="44"/>
        <v>56</v>
      </c>
      <c r="AB933" s="5">
        <f>INDEX(relevant_resources!B:B,MATCH(Z933,relevant_resources!A:A,0))</f>
        <v>1</v>
      </c>
    </row>
    <row r="934" spans="1:28" x14ac:dyDescent="0.75">
      <c r="A934">
        <v>933</v>
      </c>
      <c r="B934" t="s">
        <v>2547</v>
      </c>
      <c r="C934" t="s">
        <v>2548</v>
      </c>
      <c r="E934" t="s">
        <v>1128</v>
      </c>
      <c r="F934" t="s">
        <v>27</v>
      </c>
      <c r="G934" t="s">
        <v>77</v>
      </c>
      <c r="H934" t="s">
        <v>162</v>
      </c>
      <c r="I934" t="s">
        <v>614</v>
      </c>
      <c r="J934" t="s">
        <v>619</v>
      </c>
      <c r="K934" t="s">
        <v>620</v>
      </c>
      <c r="L934" s="2">
        <v>43666</v>
      </c>
      <c r="M934" s="2">
        <v>49144</v>
      </c>
      <c r="N934">
        <v>1</v>
      </c>
      <c r="O934">
        <v>20</v>
      </c>
      <c r="P934">
        <v>51</v>
      </c>
      <c r="Q934" s="1">
        <v>0.28999999999999998</v>
      </c>
      <c r="R934" t="s">
        <v>33</v>
      </c>
      <c r="S934" t="s">
        <v>33</v>
      </c>
      <c r="T934" t="s">
        <v>33</v>
      </c>
      <c r="U934" t="s">
        <v>616</v>
      </c>
      <c r="V934" t="s">
        <v>164</v>
      </c>
      <c r="W934">
        <v>0.84</v>
      </c>
      <c r="X934" s="5" t="e">
        <f>INDEX(name_mapping!B:B,MATCH(C934,name_mapping!A:A,0))</f>
        <v>#N/A</v>
      </c>
      <c r="Y934" s="5" t="str">
        <f t="shared" si="43"/>
        <v>Windhub Solar A Solar Project</v>
      </c>
      <c r="Z934" s="5" t="str">
        <f t="shared" si="42"/>
        <v>CAISO_Solar</v>
      </c>
      <c r="AA934" s="5">
        <f t="shared" si="44"/>
        <v>51</v>
      </c>
      <c r="AB934" s="5">
        <f>INDEX(relevant_resources!B:B,MATCH(Z934,relevant_resources!A:A,0))</f>
        <v>1</v>
      </c>
    </row>
    <row r="935" spans="1:28" x14ac:dyDescent="0.75">
      <c r="A935">
        <v>934</v>
      </c>
      <c r="B935" t="s">
        <v>2549</v>
      </c>
      <c r="C935" t="s">
        <v>1303</v>
      </c>
      <c r="E935" t="s">
        <v>1128</v>
      </c>
      <c r="F935" t="s">
        <v>27</v>
      </c>
      <c r="G935" t="s">
        <v>845</v>
      </c>
      <c r="H935" t="s">
        <v>162</v>
      </c>
      <c r="I935" t="s">
        <v>210</v>
      </c>
      <c r="J935" t="s">
        <v>211</v>
      </c>
      <c r="K935" t="s">
        <v>620</v>
      </c>
      <c r="L935" s="2">
        <v>43133</v>
      </c>
      <c r="M935" s="2">
        <v>43132</v>
      </c>
      <c r="N935">
        <v>1</v>
      </c>
      <c r="O935" t="s">
        <v>163</v>
      </c>
      <c r="P935">
        <v>2.2999999999999998</v>
      </c>
      <c r="Q935" s="1">
        <v>0</v>
      </c>
      <c r="R935" t="s">
        <v>33</v>
      </c>
      <c r="S935" t="s">
        <v>33</v>
      </c>
      <c r="T935" t="s">
        <v>33</v>
      </c>
      <c r="U935" t="s">
        <v>212</v>
      </c>
      <c r="V935" t="s">
        <v>164</v>
      </c>
      <c r="W935">
        <v>0.84</v>
      </c>
      <c r="X935" s="5" t="e">
        <f>INDEX(name_mapping!B:B,MATCH(C935,name_mapping!A:A,0))</f>
        <v>#N/A</v>
      </c>
      <c r="Y935" s="5" t="str">
        <f t="shared" si="43"/>
        <v>Desert Water Agency (Snow Creek)</v>
      </c>
      <c r="Z935" s="5" t="str">
        <f t="shared" si="42"/>
        <v>CAISO_Small_Hydro</v>
      </c>
      <c r="AA935" s="5">
        <f t="shared" si="44"/>
        <v>2.2999999999999998</v>
      </c>
      <c r="AB935" s="5">
        <f>INDEX(relevant_resources!B:B,MATCH(Z935,relevant_resources!A:A,0))</f>
        <v>0</v>
      </c>
    </row>
    <row r="936" spans="1:28" x14ac:dyDescent="0.75">
      <c r="A936">
        <v>935</v>
      </c>
      <c r="B936" t="s">
        <v>2550</v>
      </c>
      <c r="C936" t="s">
        <v>2551</v>
      </c>
      <c r="E936" t="s">
        <v>1128</v>
      </c>
      <c r="F936" t="s">
        <v>27</v>
      </c>
      <c r="G936" t="s">
        <v>88</v>
      </c>
      <c r="H936" t="s">
        <v>162</v>
      </c>
      <c r="I936" t="s">
        <v>614</v>
      </c>
      <c r="J936" t="s">
        <v>615</v>
      </c>
      <c r="K936" t="s">
        <v>620</v>
      </c>
      <c r="L936" s="2">
        <v>43252</v>
      </c>
      <c r="M936" s="2">
        <v>43251</v>
      </c>
      <c r="N936">
        <v>1</v>
      </c>
      <c r="O936" t="s">
        <v>163</v>
      </c>
      <c r="P936">
        <v>8.9</v>
      </c>
      <c r="Q936" s="1">
        <v>0</v>
      </c>
      <c r="R936" t="s">
        <v>33</v>
      </c>
      <c r="S936" t="s">
        <v>33</v>
      </c>
      <c r="T936" t="s">
        <v>33</v>
      </c>
      <c r="U936" t="s">
        <v>616</v>
      </c>
      <c r="V936" t="s">
        <v>164</v>
      </c>
      <c r="W936">
        <v>0.84</v>
      </c>
      <c r="X936" s="5" t="e">
        <f>INDEX(name_mapping!B:B,MATCH(C936,name_mapping!A:A,0))</f>
        <v>#N/A</v>
      </c>
      <c r="Y936" s="5" t="str">
        <f t="shared" si="43"/>
        <v>Green Beanworks C, LLC</v>
      </c>
      <c r="Z936" s="5" t="str">
        <f t="shared" si="42"/>
        <v>CAISO_Solar</v>
      </c>
      <c r="AA936" s="5">
        <f t="shared" si="44"/>
        <v>8.9</v>
      </c>
      <c r="AB936" s="5">
        <f>INDEX(relevant_resources!B:B,MATCH(Z936,relevant_resources!A:A,0))</f>
        <v>1</v>
      </c>
    </row>
    <row r="937" spans="1:28" x14ac:dyDescent="0.75">
      <c r="A937">
        <v>936</v>
      </c>
      <c r="B937" t="s">
        <v>2552</v>
      </c>
      <c r="C937" t="s">
        <v>2553</v>
      </c>
      <c r="E937" t="s">
        <v>1128</v>
      </c>
      <c r="F937" t="s">
        <v>27</v>
      </c>
      <c r="G937" t="s">
        <v>624</v>
      </c>
      <c r="H937" t="s">
        <v>162</v>
      </c>
      <c r="I937" t="s">
        <v>614</v>
      </c>
      <c r="J937" t="s">
        <v>615</v>
      </c>
      <c r="K937" t="s">
        <v>620</v>
      </c>
      <c r="L937" s="2">
        <v>44166</v>
      </c>
      <c r="M937" s="2">
        <v>49643</v>
      </c>
      <c r="N937">
        <v>1</v>
      </c>
      <c r="O937">
        <v>128</v>
      </c>
      <c r="P937">
        <v>348</v>
      </c>
      <c r="Q937" s="1">
        <v>0.31</v>
      </c>
      <c r="R937" t="s">
        <v>33</v>
      </c>
      <c r="S937" t="s">
        <v>33</v>
      </c>
      <c r="T937" t="s">
        <v>33</v>
      </c>
      <c r="U937" t="s">
        <v>616</v>
      </c>
      <c r="V937" t="s">
        <v>164</v>
      </c>
      <c r="W937">
        <v>0.84</v>
      </c>
      <c r="X937" s="5" t="e">
        <f>INDEX(name_mapping!B:B,MATCH(C937,name_mapping!A:A,0))</f>
        <v>#N/A</v>
      </c>
      <c r="Y937" s="5" t="str">
        <f t="shared" si="43"/>
        <v>American Kings Solar, LLC</v>
      </c>
      <c r="Z937" s="5" t="str">
        <f t="shared" si="42"/>
        <v>CAISO_Solar</v>
      </c>
      <c r="AA937" s="5">
        <f t="shared" si="44"/>
        <v>348</v>
      </c>
      <c r="AB937" s="5">
        <f>INDEX(relevant_resources!B:B,MATCH(Z937,relevant_resources!A:A,0))</f>
        <v>1</v>
      </c>
    </row>
    <row r="938" spans="1:28" x14ac:dyDescent="0.75">
      <c r="A938">
        <v>937</v>
      </c>
      <c r="B938" t="s">
        <v>2554</v>
      </c>
      <c r="C938" t="s">
        <v>2555</v>
      </c>
      <c r="E938" t="s">
        <v>26</v>
      </c>
      <c r="F938" t="s">
        <v>27</v>
      </c>
      <c r="G938" t="s">
        <v>289</v>
      </c>
      <c r="H938" t="s">
        <v>526</v>
      </c>
      <c r="I938" t="s">
        <v>210</v>
      </c>
      <c r="J938" t="s">
        <v>211</v>
      </c>
      <c r="K938" t="s">
        <v>32</v>
      </c>
      <c r="L938" s="2">
        <v>42643</v>
      </c>
      <c r="M938" s="2">
        <v>48120</v>
      </c>
      <c r="N938">
        <v>1</v>
      </c>
      <c r="O938">
        <v>0.2</v>
      </c>
      <c r="P938">
        <v>1.2</v>
      </c>
      <c r="Q938" s="1">
        <v>0.9</v>
      </c>
      <c r="R938" t="s">
        <v>33</v>
      </c>
      <c r="S938" t="s">
        <v>33</v>
      </c>
      <c r="T938" t="s">
        <v>33</v>
      </c>
      <c r="U938" t="s">
        <v>212</v>
      </c>
      <c r="V938" t="s">
        <v>164</v>
      </c>
      <c r="W938">
        <v>1</v>
      </c>
      <c r="X938" s="5" t="e">
        <f>INDEX(name_mapping!B:B,MATCH(C938,name_mapping!A:A,0))</f>
        <v>#N/A</v>
      </c>
      <c r="Y938" s="5" t="str">
        <f t="shared" si="43"/>
        <v>Mini Hydro</v>
      </c>
      <c r="Z938" s="5" t="str">
        <f t="shared" si="42"/>
        <v>CAISO_Small_Hydro</v>
      </c>
      <c r="AA938" s="5">
        <f t="shared" si="44"/>
        <v>1.2</v>
      </c>
      <c r="AB938" s="5">
        <f>INDEX(relevant_resources!B:B,MATCH(Z938,relevant_resources!A:A,0))</f>
        <v>0</v>
      </c>
    </row>
    <row r="939" spans="1:28" x14ac:dyDescent="0.75">
      <c r="A939">
        <v>938</v>
      </c>
      <c r="B939" t="s">
        <v>2556</v>
      </c>
      <c r="C939" t="s">
        <v>2177</v>
      </c>
      <c r="E939" t="s">
        <v>1128</v>
      </c>
      <c r="F939" t="s">
        <v>27</v>
      </c>
      <c r="G939" t="s">
        <v>845</v>
      </c>
      <c r="H939" t="s">
        <v>2355</v>
      </c>
      <c r="I939" t="s">
        <v>993</v>
      </c>
      <c r="K939" t="s">
        <v>620</v>
      </c>
      <c r="L939" s="2">
        <v>42736</v>
      </c>
      <c r="M939" s="2">
        <v>43100</v>
      </c>
      <c r="N939">
        <v>1</v>
      </c>
      <c r="O939" t="s">
        <v>163</v>
      </c>
      <c r="P939">
        <v>12.7</v>
      </c>
      <c r="Q939" s="1">
        <v>0</v>
      </c>
      <c r="R939" t="s">
        <v>33</v>
      </c>
      <c r="S939" t="s">
        <v>33</v>
      </c>
      <c r="T939" t="s">
        <v>33</v>
      </c>
      <c r="U939" t="s">
        <v>993</v>
      </c>
      <c r="V939" t="s">
        <v>35</v>
      </c>
      <c r="W939">
        <v>0.84</v>
      </c>
      <c r="X939" s="5" t="e">
        <f>INDEX(name_mapping!B:B,MATCH(C939,name_mapping!A:A,0))</f>
        <v>#N/A</v>
      </c>
      <c r="Y939" s="5" t="str">
        <f t="shared" si="43"/>
        <v>Smoke Tree Wind, LLC</v>
      </c>
      <c r="Z939" s="5" t="str">
        <f t="shared" si="42"/>
        <v>CAISO_Wind</v>
      </c>
      <c r="AA939" s="5">
        <f t="shared" si="44"/>
        <v>12.7</v>
      </c>
      <c r="AB939" s="5">
        <f>INDEX(relevant_resources!B:B,MATCH(Z939,relevant_resources!A:A,0))</f>
        <v>1</v>
      </c>
    </row>
    <row r="940" spans="1:28" x14ac:dyDescent="0.75">
      <c r="A940">
        <v>939</v>
      </c>
      <c r="B940" t="s">
        <v>2557</v>
      </c>
      <c r="C940" t="s">
        <v>2558</v>
      </c>
      <c r="D940" t="s">
        <v>2559</v>
      </c>
      <c r="E940" t="s">
        <v>2560</v>
      </c>
      <c r="F940" t="s">
        <v>27</v>
      </c>
      <c r="I940" t="s">
        <v>34</v>
      </c>
      <c r="K940" t="s">
        <v>32</v>
      </c>
      <c r="L940" s="2">
        <v>40969</v>
      </c>
      <c r="M940" s="2">
        <v>42063</v>
      </c>
      <c r="N940">
        <v>1</v>
      </c>
      <c r="O940">
        <v>5.0999999999999996</v>
      </c>
      <c r="P940">
        <v>28.5</v>
      </c>
      <c r="Q940" s="1">
        <v>0.64</v>
      </c>
      <c r="R940" t="s">
        <v>33</v>
      </c>
      <c r="S940" t="s">
        <v>33</v>
      </c>
      <c r="T940" t="s">
        <v>33</v>
      </c>
      <c r="U940" t="s">
        <v>34</v>
      </c>
      <c r="V940" t="s">
        <v>164</v>
      </c>
      <c r="W940">
        <v>1</v>
      </c>
      <c r="X940" s="5" t="e">
        <f>INDEX(name_mapping!B:B,MATCH(C940,name_mapping!A:A,0))</f>
        <v>#N/A</v>
      </c>
      <c r="Y940" s="5" t="str">
        <f t="shared" si="43"/>
        <v>CSTRVL_7_PL1X2</v>
      </c>
      <c r="Z940" s="5" t="str">
        <f t="shared" si="42"/>
        <v>CAISO_Biomass</v>
      </c>
      <c r="AA940" s="5">
        <f t="shared" si="44"/>
        <v>28.5</v>
      </c>
      <c r="AB940" s="5">
        <f>INDEX(relevant_resources!B:B,MATCH(Z940,relevant_resources!A:A,0))</f>
        <v>0</v>
      </c>
    </row>
    <row r="941" spans="1:28" x14ac:dyDescent="0.75">
      <c r="A941">
        <v>940</v>
      </c>
      <c r="B941" t="s">
        <v>2561</v>
      </c>
      <c r="C941" t="s">
        <v>2562</v>
      </c>
      <c r="D941" t="s">
        <v>2563</v>
      </c>
      <c r="E941" t="s">
        <v>2560</v>
      </c>
      <c r="F941" t="s">
        <v>27</v>
      </c>
      <c r="I941" t="s">
        <v>993</v>
      </c>
      <c r="K941" t="s">
        <v>32</v>
      </c>
      <c r="L941" s="2">
        <v>41639</v>
      </c>
      <c r="M941" s="2">
        <v>73050</v>
      </c>
      <c r="N941">
        <v>1</v>
      </c>
      <c r="O941">
        <v>29.9</v>
      </c>
      <c r="P941">
        <v>5</v>
      </c>
      <c r="Q941" s="1">
        <v>0.02</v>
      </c>
      <c r="R941" t="s">
        <v>33</v>
      </c>
      <c r="S941" t="s">
        <v>33</v>
      </c>
      <c r="T941" t="s">
        <v>33</v>
      </c>
      <c r="U941" t="s">
        <v>993</v>
      </c>
      <c r="V941" t="s">
        <v>164</v>
      </c>
      <c r="W941">
        <v>1</v>
      </c>
      <c r="X941" s="5" t="e">
        <f>INDEX(name_mapping!B:B,MATCH(C941,name_mapping!A:A,0))</f>
        <v>#N/A</v>
      </c>
      <c r="Y941" s="5" t="str">
        <f t="shared" si="43"/>
        <v>PANSEA_1_PANARO</v>
      </c>
      <c r="Z941" s="5" t="str">
        <f t="shared" si="42"/>
        <v>CAISO_Wind</v>
      </c>
      <c r="AA941" s="5">
        <f t="shared" si="44"/>
        <v>5</v>
      </c>
      <c r="AB941" s="5">
        <f>INDEX(relevant_resources!B:B,MATCH(Z941,relevant_resources!A:A,0))</f>
        <v>1</v>
      </c>
    </row>
    <row r="942" spans="1:28" x14ac:dyDescent="0.75">
      <c r="A942">
        <v>941</v>
      </c>
      <c r="B942" t="s">
        <v>2564</v>
      </c>
      <c r="C942" t="s">
        <v>2565</v>
      </c>
      <c r="D942" t="s">
        <v>2566</v>
      </c>
      <c r="E942" t="s">
        <v>2567</v>
      </c>
      <c r="F942" t="s">
        <v>27</v>
      </c>
      <c r="I942" t="s">
        <v>993</v>
      </c>
      <c r="K942" t="s">
        <v>32</v>
      </c>
      <c r="L942" s="2">
        <v>37865</v>
      </c>
      <c r="M942" s="2">
        <v>47118</v>
      </c>
      <c r="N942">
        <v>1</v>
      </c>
      <c r="O942">
        <v>6</v>
      </c>
      <c r="P942">
        <v>12.2</v>
      </c>
      <c r="Q942" s="1">
        <v>0.23</v>
      </c>
      <c r="R942" t="s">
        <v>33</v>
      </c>
      <c r="S942" t="s">
        <v>33</v>
      </c>
      <c r="T942" t="s">
        <v>33</v>
      </c>
      <c r="U942" t="s">
        <v>993</v>
      </c>
      <c r="V942" t="s">
        <v>164</v>
      </c>
      <c r="W942">
        <v>1</v>
      </c>
      <c r="X942" s="5" t="e">
        <f>INDEX(name_mapping!B:B,MATCH(C942,name_mapping!A:A,0))</f>
        <v>#N/A</v>
      </c>
      <c r="Y942" s="5" t="str">
        <f t="shared" si="43"/>
        <v>BRDSLD_2_HIWIND</v>
      </c>
      <c r="Z942" s="5" t="str">
        <f t="shared" si="42"/>
        <v>CAISO_Wind</v>
      </c>
      <c r="AA942" s="5">
        <f t="shared" si="44"/>
        <v>12.2</v>
      </c>
      <c r="AB942" s="5">
        <f>INDEX(relevant_resources!B:B,MATCH(Z942,relevant_resources!A:A,0))</f>
        <v>1</v>
      </c>
    </row>
    <row r="943" spans="1:28" x14ac:dyDescent="0.75">
      <c r="A943">
        <v>942</v>
      </c>
      <c r="B943" t="s">
        <v>2568</v>
      </c>
      <c r="C943" t="s">
        <v>2569</v>
      </c>
      <c r="D943" t="s">
        <v>2570</v>
      </c>
      <c r="E943" t="s">
        <v>2567</v>
      </c>
      <c r="F943" t="s">
        <v>27</v>
      </c>
      <c r="I943" t="s">
        <v>993</v>
      </c>
      <c r="K943" t="s">
        <v>32</v>
      </c>
      <c r="L943" s="2">
        <v>39966</v>
      </c>
      <c r="M943" s="2">
        <v>49674</v>
      </c>
      <c r="N943">
        <v>1</v>
      </c>
      <c r="O943">
        <v>6.5</v>
      </c>
      <c r="P943">
        <v>20.100000000000001</v>
      </c>
      <c r="Q943" s="1">
        <v>0.35</v>
      </c>
      <c r="R943" t="s">
        <v>33</v>
      </c>
      <c r="S943" t="s">
        <v>33</v>
      </c>
      <c r="T943" t="s">
        <v>33</v>
      </c>
      <c r="U943" t="s">
        <v>993</v>
      </c>
      <c r="V943" t="s">
        <v>164</v>
      </c>
      <c r="W943">
        <v>1</v>
      </c>
      <c r="X943" s="5" t="e">
        <f>INDEX(name_mapping!B:B,MATCH(C943,name_mapping!A:A,0))</f>
        <v>#N/A</v>
      </c>
      <c r="Y943" s="5" t="str">
        <f t="shared" si="43"/>
        <v>GARNET_1_WIND</v>
      </c>
      <c r="Z943" s="5" t="str">
        <f t="shared" si="42"/>
        <v>CAISO_Wind</v>
      </c>
      <c r="AA943" s="5">
        <f t="shared" si="44"/>
        <v>20.100000000000001</v>
      </c>
      <c r="AB943" s="5">
        <f>INDEX(relevant_resources!B:B,MATCH(Z943,relevant_resources!A:A,0))</f>
        <v>1</v>
      </c>
    </row>
    <row r="944" spans="1:28" x14ac:dyDescent="0.75">
      <c r="A944">
        <v>943</v>
      </c>
      <c r="B944" t="s">
        <v>2571</v>
      </c>
      <c r="C944" t="s">
        <v>2572</v>
      </c>
      <c r="D944" t="s">
        <v>2573</v>
      </c>
      <c r="E944" t="s">
        <v>2567</v>
      </c>
      <c r="F944" t="s">
        <v>27</v>
      </c>
      <c r="I944" t="s">
        <v>210</v>
      </c>
      <c r="K944" t="s">
        <v>32</v>
      </c>
      <c r="L944" s="2">
        <v>39753</v>
      </c>
      <c r="M944" s="2">
        <v>45291</v>
      </c>
      <c r="N944">
        <v>1</v>
      </c>
      <c r="O944">
        <v>1.7</v>
      </c>
      <c r="P944">
        <v>3.8</v>
      </c>
      <c r="Q944" s="1">
        <v>0.25</v>
      </c>
      <c r="R944" t="s">
        <v>33</v>
      </c>
      <c r="S944" t="s">
        <v>33</v>
      </c>
      <c r="T944" t="s">
        <v>33</v>
      </c>
      <c r="U944" t="s">
        <v>212</v>
      </c>
      <c r="V944" t="s">
        <v>164</v>
      </c>
      <c r="W944">
        <v>1</v>
      </c>
      <c r="X944" s="5" t="e">
        <f>INDEX(name_mapping!B:B,MATCH(C944,name_mapping!A:A,0))</f>
        <v>#N/A</v>
      </c>
      <c r="Y944" s="5" t="str">
        <f t="shared" si="43"/>
        <v>VALLEY_5_PERRIS</v>
      </c>
      <c r="Z944" s="5" t="str">
        <f t="shared" si="42"/>
        <v>CAISO_Small_Hydro</v>
      </c>
      <c r="AA944" s="5">
        <f t="shared" si="44"/>
        <v>3.8</v>
      </c>
      <c r="AB944" s="5">
        <f>INDEX(relevant_resources!B:B,MATCH(Z944,relevant_resources!A:A,0))</f>
        <v>0</v>
      </c>
    </row>
    <row r="945" spans="1:28" x14ac:dyDescent="0.75">
      <c r="A945">
        <v>944</v>
      </c>
      <c r="B945" t="s">
        <v>2571</v>
      </c>
      <c r="C945" t="s">
        <v>2574</v>
      </c>
      <c r="D945" t="s">
        <v>2573</v>
      </c>
      <c r="E945" t="s">
        <v>2567</v>
      </c>
      <c r="F945" t="s">
        <v>27</v>
      </c>
      <c r="I945" t="s">
        <v>210</v>
      </c>
      <c r="K945" t="s">
        <v>32</v>
      </c>
      <c r="L945" s="2">
        <v>39753</v>
      </c>
      <c r="M945" s="2">
        <v>45291</v>
      </c>
      <c r="N945">
        <v>1</v>
      </c>
      <c r="O945">
        <v>0.9</v>
      </c>
      <c r="P945">
        <v>1.7</v>
      </c>
      <c r="Q945" s="1">
        <v>0.22</v>
      </c>
      <c r="R945" t="s">
        <v>33</v>
      </c>
      <c r="S945" t="s">
        <v>33</v>
      </c>
      <c r="T945" t="s">
        <v>33</v>
      </c>
      <c r="U945" t="s">
        <v>212</v>
      </c>
      <c r="V945" t="s">
        <v>164</v>
      </c>
      <c r="W945">
        <v>1</v>
      </c>
      <c r="X945" s="5" t="e">
        <f>INDEX(name_mapping!B:B,MATCH(C945,name_mapping!A:A,0))</f>
        <v>#N/A</v>
      </c>
      <c r="Y945" s="5" t="str">
        <f t="shared" si="43"/>
        <v>VALLEY_5_PERRIS</v>
      </c>
      <c r="Z945" s="5" t="str">
        <f t="shared" si="42"/>
        <v>CAISO_Small_Hydro</v>
      </c>
      <c r="AA945" s="5">
        <f t="shared" si="44"/>
        <v>1.7</v>
      </c>
      <c r="AB945" s="5">
        <f>INDEX(relevant_resources!B:B,MATCH(Z945,relevant_resources!A:A,0))</f>
        <v>0</v>
      </c>
    </row>
    <row r="946" spans="1:28" x14ac:dyDescent="0.75">
      <c r="A946">
        <v>945</v>
      </c>
      <c r="B946" t="s">
        <v>2571</v>
      </c>
      <c r="C946" t="s">
        <v>2575</v>
      </c>
      <c r="D946" t="s">
        <v>2573</v>
      </c>
      <c r="E946" t="s">
        <v>2567</v>
      </c>
      <c r="F946" t="s">
        <v>27</v>
      </c>
      <c r="I946" t="s">
        <v>210</v>
      </c>
      <c r="K946" t="s">
        <v>32</v>
      </c>
      <c r="L946" s="2">
        <v>39753</v>
      </c>
      <c r="M946" s="2">
        <v>45291</v>
      </c>
      <c r="N946">
        <v>1</v>
      </c>
      <c r="O946">
        <v>0.7</v>
      </c>
      <c r="P946">
        <v>1.7</v>
      </c>
      <c r="Q946" s="1">
        <v>0.28000000000000003</v>
      </c>
      <c r="R946" t="s">
        <v>33</v>
      </c>
      <c r="S946" t="s">
        <v>33</v>
      </c>
      <c r="T946" t="s">
        <v>33</v>
      </c>
      <c r="U946" t="s">
        <v>212</v>
      </c>
      <c r="V946" t="s">
        <v>164</v>
      </c>
      <c r="W946">
        <v>1</v>
      </c>
      <c r="X946" s="5" t="e">
        <f>INDEX(name_mapping!B:B,MATCH(C946,name_mapping!A:A,0))</f>
        <v>#N/A</v>
      </c>
      <c r="Y946" s="5" t="str">
        <f t="shared" si="43"/>
        <v>VALLEY_5_PERRIS</v>
      </c>
      <c r="Z946" s="5" t="str">
        <f t="shared" si="42"/>
        <v>CAISO_Small_Hydro</v>
      </c>
      <c r="AA946" s="5">
        <f t="shared" si="44"/>
        <v>1.7</v>
      </c>
      <c r="AB946" s="5">
        <f>INDEX(relevant_resources!B:B,MATCH(Z946,relevant_resources!A:A,0))</f>
        <v>0</v>
      </c>
    </row>
    <row r="947" spans="1:28" x14ac:dyDescent="0.75">
      <c r="A947">
        <v>946</v>
      </c>
      <c r="B947" t="s">
        <v>2571</v>
      </c>
      <c r="C947" t="s">
        <v>2576</v>
      </c>
      <c r="D947" t="s">
        <v>2573</v>
      </c>
      <c r="E947" t="s">
        <v>2567</v>
      </c>
      <c r="F947" t="s">
        <v>27</v>
      </c>
      <c r="I947" t="s">
        <v>210</v>
      </c>
      <c r="K947" t="s">
        <v>32</v>
      </c>
      <c r="L947" s="2">
        <v>39753</v>
      </c>
      <c r="M947" s="2">
        <v>45291</v>
      </c>
      <c r="N947">
        <v>1</v>
      </c>
      <c r="O947">
        <v>0.4</v>
      </c>
      <c r="P947">
        <v>0.9</v>
      </c>
      <c r="Q947" s="1">
        <v>0.24</v>
      </c>
      <c r="R947" t="s">
        <v>33</v>
      </c>
      <c r="S947" t="s">
        <v>33</v>
      </c>
      <c r="T947" t="s">
        <v>33</v>
      </c>
      <c r="U947" t="s">
        <v>212</v>
      </c>
      <c r="V947" t="s">
        <v>164</v>
      </c>
      <c r="W947">
        <v>1</v>
      </c>
      <c r="X947" s="5" t="e">
        <f>INDEX(name_mapping!B:B,MATCH(C947,name_mapping!A:A,0))</f>
        <v>#N/A</v>
      </c>
      <c r="Y947" s="5" t="str">
        <f t="shared" si="43"/>
        <v>VALLEY_5_PERRIS</v>
      </c>
      <c r="Z947" s="5" t="str">
        <f t="shared" si="42"/>
        <v>CAISO_Small_Hydro</v>
      </c>
      <c r="AA947" s="5">
        <f t="shared" si="44"/>
        <v>0.9</v>
      </c>
      <c r="AB947" s="5">
        <f>INDEX(relevant_resources!B:B,MATCH(Z947,relevant_resources!A:A,0))</f>
        <v>0</v>
      </c>
    </row>
    <row r="948" spans="1:28" x14ac:dyDescent="0.75">
      <c r="A948">
        <v>947</v>
      </c>
      <c r="B948" t="s">
        <v>2577</v>
      </c>
      <c r="C948" t="s">
        <v>2578</v>
      </c>
      <c r="D948" t="s">
        <v>2579</v>
      </c>
      <c r="E948" t="s">
        <v>2567</v>
      </c>
      <c r="F948" t="s">
        <v>27</v>
      </c>
      <c r="I948" t="s">
        <v>210</v>
      </c>
      <c r="K948" t="s">
        <v>32</v>
      </c>
      <c r="L948" s="2">
        <v>38989</v>
      </c>
      <c r="M948" s="2">
        <v>42735</v>
      </c>
      <c r="N948">
        <v>1</v>
      </c>
      <c r="O948">
        <v>1.1000000000000001</v>
      </c>
      <c r="P948">
        <v>2</v>
      </c>
      <c r="Q948" s="1">
        <v>0.22</v>
      </c>
      <c r="R948" t="s">
        <v>33</v>
      </c>
      <c r="S948" t="s">
        <v>33</v>
      </c>
      <c r="T948" t="s">
        <v>33</v>
      </c>
      <c r="U948" t="s">
        <v>212</v>
      </c>
      <c r="V948" t="s">
        <v>164</v>
      </c>
      <c r="W948">
        <v>1</v>
      </c>
      <c r="X948" s="5" t="e">
        <f>INDEX(name_mapping!B:B,MATCH(C948,name_mapping!A:A,0))</f>
        <v>#N/A</v>
      </c>
      <c r="Y948" s="5" t="str">
        <f t="shared" si="43"/>
        <v>PADUA_7_SDIMAS</v>
      </c>
      <c r="Z948" s="5" t="str">
        <f t="shared" si="42"/>
        <v>CAISO_Small_Hydro</v>
      </c>
      <c r="AA948" s="5">
        <f t="shared" si="44"/>
        <v>2</v>
      </c>
      <c r="AB948" s="5">
        <f>INDEX(relevant_resources!B:B,MATCH(Z948,relevant_resources!A:A,0))</f>
        <v>0</v>
      </c>
    </row>
    <row r="949" spans="1:28" x14ac:dyDescent="0.75">
      <c r="A949">
        <v>948</v>
      </c>
      <c r="B949" t="s">
        <v>2580</v>
      </c>
      <c r="C949" t="s">
        <v>2581</v>
      </c>
      <c r="D949" t="s">
        <v>2582</v>
      </c>
      <c r="E949" t="s">
        <v>2567</v>
      </c>
      <c r="F949" t="s">
        <v>27</v>
      </c>
      <c r="I949" t="s">
        <v>614</v>
      </c>
      <c r="K949" t="s">
        <v>32</v>
      </c>
      <c r="L949" s="2">
        <v>41970</v>
      </c>
      <c r="M949" s="2">
        <v>49287</v>
      </c>
      <c r="N949">
        <v>1</v>
      </c>
      <c r="O949">
        <v>1.3</v>
      </c>
      <c r="P949">
        <v>0.2</v>
      </c>
      <c r="Q949" s="1">
        <v>0.01</v>
      </c>
      <c r="R949" t="s">
        <v>33</v>
      </c>
      <c r="S949" t="s">
        <v>33</v>
      </c>
      <c r="T949" t="s">
        <v>33</v>
      </c>
      <c r="U949" t="s">
        <v>616</v>
      </c>
      <c r="V949" t="s">
        <v>164</v>
      </c>
      <c r="W949">
        <v>1</v>
      </c>
      <c r="X949" s="5" t="e">
        <f>INDEX(name_mapping!B:B,MATCH(C949,name_mapping!A:A,0))</f>
        <v>#N/A</v>
      </c>
      <c r="Y949" s="5" t="str">
        <f t="shared" si="43"/>
        <v>CAMLOT_2_SOLAR2</v>
      </c>
      <c r="Z949" s="5" t="str">
        <f t="shared" si="42"/>
        <v>CAISO_Solar</v>
      </c>
      <c r="AA949" s="5">
        <f t="shared" si="44"/>
        <v>0.2</v>
      </c>
      <c r="AB949" s="5">
        <f>INDEX(relevant_resources!B:B,MATCH(Z949,relevant_resources!A:A,0))</f>
        <v>1</v>
      </c>
    </row>
    <row r="950" spans="1:28" x14ac:dyDescent="0.75">
      <c r="A950">
        <v>949</v>
      </c>
      <c r="B950" t="s">
        <v>2583</v>
      </c>
      <c r="C950" t="s">
        <v>2584</v>
      </c>
      <c r="D950" t="s">
        <v>2585</v>
      </c>
      <c r="E950" t="s">
        <v>2586</v>
      </c>
      <c r="F950" t="s">
        <v>27</v>
      </c>
      <c r="I950" t="s">
        <v>210</v>
      </c>
      <c r="K950" t="s">
        <v>32</v>
      </c>
      <c r="L950" s="2">
        <v>32842</v>
      </c>
      <c r="M950" s="2">
        <v>73050</v>
      </c>
      <c r="N950">
        <v>1</v>
      </c>
      <c r="O950">
        <v>0.6</v>
      </c>
      <c r="P950">
        <v>1.8</v>
      </c>
      <c r="Q950" s="1">
        <v>0.34</v>
      </c>
      <c r="R950" t="s">
        <v>33</v>
      </c>
      <c r="S950" t="s">
        <v>33</v>
      </c>
      <c r="T950" t="s">
        <v>33</v>
      </c>
      <c r="U950" t="s">
        <v>212</v>
      </c>
      <c r="V950" t="s">
        <v>164</v>
      </c>
      <c r="W950">
        <v>1</v>
      </c>
      <c r="X950" s="5" t="e">
        <f>INDEX(name_mapping!B:B,MATCH(C950,name_mapping!A:A,0))</f>
        <v>#N/A</v>
      </c>
      <c r="Y950" s="5" t="str">
        <f t="shared" si="43"/>
        <v>SPICER_1_UNIT 1</v>
      </c>
      <c r="Z950" s="5" t="str">
        <f t="shared" si="42"/>
        <v>CAISO_Small_Hydro</v>
      </c>
      <c r="AA950" s="5">
        <f t="shared" si="44"/>
        <v>1.8</v>
      </c>
      <c r="AB950" s="5">
        <f>INDEX(relevant_resources!B:B,MATCH(Z950,relevant_resources!A:A,0))</f>
        <v>0</v>
      </c>
    </row>
    <row r="951" spans="1:28" x14ac:dyDescent="0.75">
      <c r="A951">
        <v>950</v>
      </c>
      <c r="B951" t="s">
        <v>2587</v>
      </c>
      <c r="C951" t="s">
        <v>2588</v>
      </c>
      <c r="D951" t="s">
        <v>2589</v>
      </c>
      <c r="E951" t="s">
        <v>2586</v>
      </c>
      <c r="F951" t="s">
        <v>27</v>
      </c>
      <c r="I951" t="s">
        <v>30</v>
      </c>
      <c r="K951" t="s">
        <v>32</v>
      </c>
      <c r="L951" s="2">
        <v>38596</v>
      </c>
      <c r="M951" s="2">
        <v>44075</v>
      </c>
      <c r="N951">
        <v>1</v>
      </c>
      <c r="O951">
        <v>1</v>
      </c>
      <c r="P951">
        <v>13.1</v>
      </c>
      <c r="Q951" s="1">
        <v>1.49</v>
      </c>
      <c r="R951" t="s">
        <v>33</v>
      </c>
      <c r="S951" t="s">
        <v>33</v>
      </c>
      <c r="T951" t="s">
        <v>33</v>
      </c>
      <c r="U951" t="s">
        <v>34</v>
      </c>
      <c r="V951" t="s">
        <v>164</v>
      </c>
      <c r="W951">
        <v>1</v>
      </c>
      <c r="X951" s="5" t="e">
        <f>INDEX(name_mapping!B:B,MATCH(C951,name_mapping!A:A,0))</f>
        <v>#N/A</v>
      </c>
      <c r="Y951" s="5" t="str">
        <f t="shared" si="43"/>
        <v>RICHMN_7_BAYENV</v>
      </c>
      <c r="Z951" s="5" t="str">
        <f t="shared" si="42"/>
        <v>CAISO_Biomass</v>
      </c>
      <c r="AA951" s="5">
        <f t="shared" si="44"/>
        <v>13.1</v>
      </c>
      <c r="AB951" s="5">
        <f>INDEX(relevant_resources!B:B,MATCH(Z951,relevant_resources!A:A,0))</f>
        <v>0</v>
      </c>
    </row>
    <row r="952" spans="1:28" x14ac:dyDescent="0.75">
      <c r="A952">
        <v>951</v>
      </c>
      <c r="B952" t="s">
        <v>2590</v>
      </c>
      <c r="C952" t="s">
        <v>2591</v>
      </c>
      <c r="E952" t="s">
        <v>2586</v>
      </c>
      <c r="F952" t="s">
        <v>27</v>
      </c>
      <c r="I952" t="s">
        <v>210</v>
      </c>
      <c r="K952" t="s">
        <v>32</v>
      </c>
      <c r="L952" s="2">
        <v>40210</v>
      </c>
      <c r="M952" s="2">
        <v>47514</v>
      </c>
      <c r="N952">
        <v>1</v>
      </c>
      <c r="O952">
        <v>0.4</v>
      </c>
      <c r="P952">
        <v>2.8</v>
      </c>
      <c r="Q952" s="1">
        <v>0.72</v>
      </c>
      <c r="R952" t="s">
        <v>2592</v>
      </c>
      <c r="S952" t="s">
        <v>33</v>
      </c>
      <c r="T952" t="s">
        <v>2592</v>
      </c>
      <c r="U952" t="s">
        <v>212</v>
      </c>
      <c r="V952" t="s">
        <v>164</v>
      </c>
      <c r="W952">
        <v>1</v>
      </c>
      <c r="X952" s="5" t="e">
        <f>INDEX(name_mapping!B:B,MATCH(C952,name_mapping!A:A,0))</f>
        <v>#N/A</v>
      </c>
      <c r="Y952" s="5" t="str">
        <f t="shared" si="43"/>
        <v>Graeagle</v>
      </c>
      <c r="Z952" s="5" t="str">
        <f t="shared" si="42"/>
        <v>BANC_Small_Hydro</v>
      </c>
      <c r="AA952" s="5">
        <f t="shared" si="44"/>
        <v>2.8</v>
      </c>
      <c r="AB952" s="5">
        <f>INDEX(relevant_resources!B:B,MATCH(Z952,relevant_resources!A:A,0))</f>
        <v>0</v>
      </c>
    </row>
    <row r="953" spans="1:28" x14ac:dyDescent="0.75">
      <c r="A953">
        <v>952</v>
      </c>
      <c r="B953" t="s">
        <v>2593</v>
      </c>
      <c r="C953" t="s">
        <v>2594</v>
      </c>
      <c r="D953" t="s">
        <v>2595</v>
      </c>
      <c r="E953" t="s">
        <v>2586</v>
      </c>
      <c r="F953" t="s">
        <v>27</v>
      </c>
      <c r="I953" t="s">
        <v>30</v>
      </c>
      <c r="K953" t="s">
        <v>32</v>
      </c>
      <c r="L953" s="2">
        <v>41231</v>
      </c>
      <c r="M953" s="2">
        <v>46708</v>
      </c>
      <c r="N953">
        <v>1</v>
      </c>
      <c r="O953">
        <v>2.2000000000000002</v>
      </c>
      <c r="P953">
        <v>15.3</v>
      </c>
      <c r="Q953" s="1">
        <v>0.81</v>
      </c>
      <c r="R953" t="s">
        <v>33</v>
      </c>
      <c r="S953" t="s">
        <v>33</v>
      </c>
      <c r="T953" t="s">
        <v>33</v>
      </c>
      <c r="U953" t="s">
        <v>34</v>
      </c>
      <c r="V953" t="s">
        <v>164</v>
      </c>
      <c r="W953">
        <v>1</v>
      </c>
      <c r="X953" s="5" t="e">
        <f>INDEX(name_mapping!B:B,MATCH(C953,name_mapping!A:A,0))</f>
        <v>#N/A</v>
      </c>
      <c r="Y953" s="5" t="str">
        <f t="shared" si="43"/>
        <v>ESQUON_6_LNDFIL</v>
      </c>
      <c r="Z953" s="5" t="str">
        <f t="shared" si="42"/>
        <v>CAISO_Biomass</v>
      </c>
      <c r="AA953" s="5">
        <f t="shared" si="44"/>
        <v>15.3</v>
      </c>
      <c r="AB953" s="5">
        <f>INDEX(relevant_resources!B:B,MATCH(Z953,relevant_resources!A:A,0))</f>
        <v>0</v>
      </c>
    </row>
    <row r="954" spans="1:28" x14ac:dyDescent="0.75">
      <c r="A954">
        <v>953</v>
      </c>
      <c r="B954" t="s">
        <v>2596</v>
      </c>
      <c r="C954" t="s">
        <v>2597</v>
      </c>
      <c r="E954" t="s">
        <v>2586</v>
      </c>
      <c r="F954" t="s">
        <v>27</v>
      </c>
      <c r="I954" t="s">
        <v>210</v>
      </c>
      <c r="K954" t="s">
        <v>32</v>
      </c>
      <c r="L954" s="2">
        <v>38353</v>
      </c>
      <c r="M954" s="2">
        <v>45657</v>
      </c>
      <c r="N954">
        <v>1</v>
      </c>
      <c r="O954">
        <v>0.1</v>
      </c>
      <c r="P954">
        <v>0.6</v>
      </c>
      <c r="Q954" s="1">
        <v>0.47</v>
      </c>
      <c r="R954" t="s">
        <v>2592</v>
      </c>
      <c r="S954" t="s">
        <v>33</v>
      </c>
      <c r="T954" t="s">
        <v>2592</v>
      </c>
      <c r="U954" t="s">
        <v>212</v>
      </c>
      <c r="V954" t="s">
        <v>164</v>
      </c>
      <c r="W954">
        <v>1</v>
      </c>
      <c r="X954" s="5" t="e">
        <f>INDEX(name_mapping!B:B,MATCH(C954,name_mapping!A:A,0))</f>
        <v>#N/A</v>
      </c>
      <c r="Y954" s="5" t="str">
        <f t="shared" si="43"/>
        <v>Nimbus</v>
      </c>
      <c r="Z954" s="5" t="str">
        <f t="shared" si="42"/>
        <v>BANC_Small_Hydro</v>
      </c>
      <c r="AA954" s="5">
        <f t="shared" si="44"/>
        <v>0.6</v>
      </c>
      <c r="AB954" s="5">
        <f>INDEX(relevant_resources!B:B,MATCH(Z954,relevant_resources!A:A,0))</f>
        <v>0</v>
      </c>
    </row>
    <row r="955" spans="1:28" x14ac:dyDescent="0.75">
      <c r="A955">
        <v>954</v>
      </c>
      <c r="B955" t="s">
        <v>2596</v>
      </c>
      <c r="C955" t="s">
        <v>2598</v>
      </c>
      <c r="E955" t="s">
        <v>2586</v>
      </c>
      <c r="F955" t="s">
        <v>27</v>
      </c>
      <c r="I955" t="s">
        <v>210</v>
      </c>
      <c r="K955" t="s">
        <v>32</v>
      </c>
      <c r="L955" s="2">
        <v>38353</v>
      </c>
      <c r="M955" s="2">
        <v>45657</v>
      </c>
      <c r="N955">
        <v>1</v>
      </c>
      <c r="O955">
        <v>0</v>
      </c>
      <c r="P955">
        <v>0.1</v>
      </c>
      <c r="Q955" s="1">
        <v>0.37</v>
      </c>
      <c r="R955" t="s">
        <v>2592</v>
      </c>
      <c r="S955" t="s">
        <v>33</v>
      </c>
      <c r="T955" t="s">
        <v>2592</v>
      </c>
      <c r="U955" t="s">
        <v>212</v>
      </c>
      <c r="V955" t="s">
        <v>164</v>
      </c>
      <c r="W955">
        <v>1</v>
      </c>
      <c r="X955" s="5" t="e">
        <f>INDEX(name_mapping!B:B,MATCH(C955,name_mapping!A:A,0))</f>
        <v>#N/A</v>
      </c>
      <c r="Y955" s="5" t="str">
        <f t="shared" si="43"/>
        <v>Stampede</v>
      </c>
      <c r="Z955" s="5" t="str">
        <f t="shared" si="42"/>
        <v>BANC_Small_Hydro</v>
      </c>
      <c r="AA955" s="5">
        <f t="shared" si="44"/>
        <v>0.1</v>
      </c>
      <c r="AB955" s="5">
        <f>INDEX(relevant_resources!B:B,MATCH(Z955,relevant_resources!A:A,0))</f>
        <v>0</v>
      </c>
    </row>
    <row r="956" spans="1:28" x14ac:dyDescent="0.75">
      <c r="A956">
        <v>955</v>
      </c>
      <c r="B956" t="s">
        <v>2596</v>
      </c>
      <c r="C956" t="s">
        <v>2599</v>
      </c>
      <c r="D956" t="s">
        <v>2600</v>
      </c>
      <c r="E956" t="s">
        <v>2586</v>
      </c>
      <c r="F956" t="s">
        <v>27</v>
      </c>
      <c r="I956" t="s">
        <v>210</v>
      </c>
      <c r="K956" t="s">
        <v>32</v>
      </c>
      <c r="L956" s="2">
        <v>38353</v>
      </c>
      <c r="M956" s="2">
        <v>45657</v>
      </c>
      <c r="N956">
        <v>1</v>
      </c>
      <c r="O956">
        <v>0</v>
      </c>
      <c r="P956">
        <v>0</v>
      </c>
      <c r="Q956" s="1">
        <v>0.66</v>
      </c>
      <c r="R956" t="s">
        <v>33</v>
      </c>
      <c r="S956" t="s">
        <v>33</v>
      </c>
      <c r="T956" t="s">
        <v>33</v>
      </c>
      <c r="U956" t="s">
        <v>212</v>
      </c>
      <c r="V956" t="s">
        <v>164</v>
      </c>
      <c r="W956">
        <v>1</v>
      </c>
      <c r="X956" s="5" t="e">
        <f>INDEX(name_mapping!B:B,MATCH(C956,name_mapping!A:A,0))</f>
        <v>#N/A</v>
      </c>
      <c r="Y956" s="5" t="str">
        <f t="shared" si="43"/>
        <v>LEWSTN_7_UNIT 1</v>
      </c>
      <c r="Z956" s="5" t="str">
        <f t="shared" si="42"/>
        <v>CAISO_Small_Hydro</v>
      </c>
      <c r="AA956" s="5">
        <f t="shared" si="44"/>
        <v>0</v>
      </c>
      <c r="AB956" s="5">
        <f>INDEX(relevant_resources!B:B,MATCH(Z956,relevant_resources!A:A,0))</f>
        <v>0</v>
      </c>
    </row>
    <row r="957" spans="1:28" x14ac:dyDescent="0.75">
      <c r="A957">
        <v>956</v>
      </c>
      <c r="B957" t="s">
        <v>2601</v>
      </c>
      <c r="C957" t="s">
        <v>2602</v>
      </c>
      <c r="D957" t="s">
        <v>2603</v>
      </c>
      <c r="E957" t="s">
        <v>2586</v>
      </c>
      <c r="F957" t="s">
        <v>27</v>
      </c>
      <c r="I957" t="s">
        <v>30</v>
      </c>
      <c r="K957" t="s">
        <v>32</v>
      </c>
      <c r="L957" s="2">
        <v>38750</v>
      </c>
      <c r="M957" s="2">
        <v>46054</v>
      </c>
      <c r="N957">
        <v>1</v>
      </c>
      <c r="O957">
        <v>1.6</v>
      </c>
      <c r="P957">
        <v>7.2</v>
      </c>
      <c r="Q957" s="1">
        <v>0.52</v>
      </c>
      <c r="R957" t="s">
        <v>33</v>
      </c>
      <c r="S957" t="s">
        <v>33</v>
      </c>
      <c r="T957" t="s">
        <v>33</v>
      </c>
      <c r="U957" t="s">
        <v>34</v>
      </c>
      <c r="V957" t="s">
        <v>164</v>
      </c>
      <c r="W957">
        <v>1</v>
      </c>
      <c r="X957" s="5" t="e">
        <f>INDEX(name_mapping!B:B,MATCH(C957,name_mapping!A:A,0))</f>
        <v>#N/A</v>
      </c>
      <c r="Y957" s="5" t="str">
        <f t="shared" si="43"/>
        <v>GRNVLY_7_SCLAND</v>
      </c>
      <c r="Z957" s="5" t="str">
        <f t="shared" si="42"/>
        <v>CAISO_Biomass</v>
      </c>
      <c r="AA957" s="5">
        <f t="shared" si="44"/>
        <v>7.2</v>
      </c>
      <c r="AB957" s="5">
        <f>INDEX(relevant_resources!B:B,MATCH(Z957,relevant_resources!A:A,0))</f>
        <v>0</v>
      </c>
    </row>
    <row r="958" spans="1:28" x14ac:dyDescent="0.75">
      <c r="A958">
        <v>957</v>
      </c>
      <c r="B958" t="s">
        <v>2604</v>
      </c>
      <c r="C958" t="s">
        <v>2565</v>
      </c>
      <c r="D958" t="s">
        <v>2566</v>
      </c>
      <c r="E958" t="s">
        <v>2586</v>
      </c>
      <c r="F958" t="s">
        <v>27</v>
      </c>
      <c r="I958" t="s">
        <v>993</v>
      </c>
      <c r="K958" t="s">
        <v>32</v>
      </c>
      <c r="L958" s="2">
        <v>38353</v>
      </c>
      <c r="M958" s="2">
        <v>46934</v>
      </c>
      <c r="N958">
        <v>1</v>
      </c>
      <c r="O958">
        <v>10</v>
      </c>
      <c r="P958">
        <v>20.3</v>
      </c>
      <c r="Q958" s="1">
        <v>0.23</v>
      </c>
      <c r="R958" t="s">
        <v>33</v>
      </c>
      <c r="S958" t="s">
        <v>33</v>
      </c>
      <c r="T958" t="s">
        <v>33</v>
      </c>
      <c r="U958" t="s">
        <v>993</v>
      </c>
      <c r="V958" t="s">
        <v>164</v>
      </c>
      <c r="W958">
        <v>1</v>
      </c>
      <c r="X958" s="5" t="e">
        <f>INDEX(name_mapping!B:B,MATCH(C958,name_mapping!A:A,0))</f>
        <v>#N/A</v>
      </c>
      <c r="Y958" s="5" t="str">
        <f t="shared" si="43"/>
        <v>BRDSLD_2_HIWIND</v>
      </c>
      <c r="Z958" s="5" t="str">
        <f t="shared" si="42"/>
        <v>CAISO_Wind</v>
      </c>
      <c r="AA958" s="5">
        <f t="shared" si="44"/>
        <v>20.3</v>
      </c>
      <c r="AB958" s="5">
        <f>INDEX(relevant_resources!B:B,MATCH(Z958,relevant_resources!A:A,0))</f>
        <v>1</v>
      </c>
    </row>
    <row r="959" spans="1:28" x14ac:dyDescent="0.75">
      <c r="A959">
        <v>958</v>
      </c>
      <c r="B959" t="s">
        <v>2605</v>
      </c>
      <c r="C959" t="s">
        <v>2606</v>
      </c>
      <c r="D959" t="s">
        <v>2607</v>
      </c>
      <c r="E959" t="s">
        <v>2586</v>
      </c>
      <c r="F959" t="s">
        <v>27</v>
      </c>
      <c r="I959" t="s">
        <v>34</v>
      </c>
      <c r="K959" t="s">
        <v>32</v>
      </c>
      <c r="L959" s="2">
        <v>39904</v>
      </c>
      <c r="M959" s="2">
        <v>47208</v>
      </c>
      <c r="N959">
        <v>1</v>
      </c>
      <c r="O959">
        <v>5.7</v>
      </c>
      <c r="P959">
        <v>43.8</v>
      </c>
      <c r="Q959" s="1">
        <v>0.87</v>
      </c>
      <c r="R959" t="s">
        <v>33</v>
      </c>
      <c r="S959" t="s">
        <v>33</v>
      </c>
      <c r="T959" t="s">
        <v>33</v>
      </c>
      <c r="U959" t="s">
        <v>34</v>
      </c>
      <c r="V959" t="s">
        <v>164</v>
      </c>
      <c r="W959">
        <v>1</v>
      </c>
      <c r="X959" s="5" t="e">
        <f>INDEX(name_mapping!B:B,MATCH(C959,name_mapping!A:A,0))</f>
        <v>#N/A</v>
      </c>
      <c r="Y959" s="5" t="str">
        <f t="shared" si="43"/>
        <v>OXMTN_6_LNDFIL</v>
      </c>
      <c r="Z959" s="5" t="str">
        <f t="shared" si="42"/>
        <v>CAISO_Biomass</v>
      </c>
      <c r="AA959" s="5">
        <f t="shared" si="44"/>
        <v>43.8</v>
      </c>
      <c r="AB959" s="5">
        <f>INDEX(relevant_resources!B:B,MATCH(Z959,relevant_resources!A:A,0))</f>
        <v>0</v>
      </c>
    </row>
    <row r="960" spans="1:28" x14ac:dyDescent="0.75">
      <c r="A960">
        <v>959</v>
      </c>
      <c r="B960" t="s">
        <v>2608</v>
      </c>
      <c r="C960" t="s">
        <v>2609</v>
      </c>
      <c r="D960" t="s">
        <v>2610</v>
      </c>
      <c r="E960" t="s">
        <v>2586</v>
      </c>
      <c r="F960" t="s">
        <v>27</v>
      </c>
      <c r="I960" t="s">
        <v>30</v>
      </c>
      <c r="K960" t="s">
        <v>32</v>
      </c>
      <c r="L960" s="2">
        <v>40026</v>
      </c>
      <c r="M960" s="2">
        <v>47330</v>
      </c>
      <c r="N960">
        <v>1</v>
      </c>
      <c r="O960">
        <v>1.9</v>
      </c>
      <c r="P960">
        <v>14.9</v>
      </c>
      <c r="Q960" s="1">
        <v>0.88</v>
      </c>
      <c r="R960" t="s">
        <v>33</v>
      </c>
      <c r="S960" t="s">
        <v>33</v>
      </c>
      <c r="T960" t="s">
        <v>33</v>
      </c>
      <c r="U960" t="s">
        <v>34</v>
      </c>
      <c r="V960" t="s">
        <v>164</v>
      </c>
      <c r="W960">
        <v>1</v>
      </c>
      <c r="X960" s="5" t="e">
        <f>INDEX(name_mapping!B:B,MATCH(C960,name_mapping!A:A,0))</f>
        <v>#N/A</v>
      </c>
      <c r="Y960" s="5" t="str">
        <f t="shared" si="43"/>
        <v>KIRKER_7_KELCYN</v>
      </c>
      <c r="Z960" s="5" t="str">
        <f t="shared" si="42"/>
        <v>CAISO_Biomass</v>
      </c>
      <c r="AA960" s="5">
        <f t="shared" si="44"/>
        <v>14.9</v>
      </c>
      <c r="AB960" s="5">
        <f>INDEX(relevant_resources!B:B,MATCH(Z960,relevant_resources!A:A,0))</f>
        <v>0</v>
      </c>
    </row>
    <row r="961" spans="1:28" x14ac:dyDescent="0.75">
      <c r="A961">
        <v>960</v>
      </c>
      <c r="B961" t="s">
        <v>2611</v>
      </c>
      <c r="C961" t="s">
        <v>2612</v>
      </c>
      <c r="D961" t="s">
        <v>2613</v>
      </c>
      <c r="E961" t="s">
        <v>2586</v>
      </c>
      <c r="F961" t="s">
        <v>27</v>
      </c>
      <c r="I961" t="s">
        <v>190</v>
      </c>
      <c r="K961" t="s">
        <v>32</v>
      </c>
      <c r="L961" s="2">
        <v>30317</v>
      </c>
      <c r="M961" s="2">
        <v>73050</v>
      </c>
      <c r="N961">
        <v>1</v>
      </c>
      <c r="O961">
        <v>9.3000000000000007</v>
      </c>
      <c r="P961">
        <v>76.099999999999994</v>
      </c>
      <c r="Q961" s="1">
        <v>0.94</v>
      </c>
      <c r="R961" t="s">
        <v>33</v>
      </c>
      <c r="S961" t="s">
        <v>33</v>
      </c>
      <c r="T961" t="s">
        <v>33</v>
      </c>
      <c r="U961" t="s">
        <v>190</v>
      </c>
      <c r="V961" t="s">
        <v>164</v>
      </c>
      <c r="W961">
        <v>1</v>
      </c>
      <c r="X961" s="5" t="e">
        <f>INDEX(name_mapping!B:B,MATCH(C961,name_mapping!A:A,0))</f>
        <v>#N/A</v>
      </c>
      <c r="Y961" s="5" t="str">
        <f t="shared" si="43"/>
        <v>NCPA_7_GP1UN1</v>
      </c>
      <c r="Z961" s="5" t="str">
        <f t="shared" si="42"/>
        <v>CAISO_Geothermal</v>
      </c>
      <c r="AA961" s="5">
        <f t="shared" si="44"/>
        <v>76.099999999999994</v>
      </c>
      <c r="AB961" s="5">
        <f>INDEX(relevant_resources!B:B,MATCH(Z961,relevant_resources!A:A,0))</f>
        <v>0</v>
      </c>
    </row>
    <row r="962" spans="1:28" x14ac:dyDescent="0.75">
      <c r="A962">
        <v>961</v>
      </c>
      <c r="B962" t="s">
        <v>2614</v>
      </c>
      <c r="C962" t="s">
        <v>2615</v>
      </c>
      <c r="D962" t="s">
        <v>2616</v>
      </c>
      <c r="E962" t="s">
        <v>2586</v>
      </c>
      <c r="F962" t="s">
        <v>27</v>
      </c>
      <c r="I962" t="s">
        <v>190</v>
      </c>
      <c r="K962" t="s">
        <v>32</v>
      </c>
      <c r="L962" s="2">
        <v>31168</v>
      </c>
      <c r="M962" s="2">
        <v>73050</v>
      </c>
      <c r="N962">
        <v>1</v>
      </c>
      <c r="O962">
        <v>9.3000000000000007</v>
      </c>
      <c r="P962">
        <v>69.099999999999994</v>
      </c>
      <c r="Q962" s="1">
        <v>0.85</v>
      </c>
      <c r="R962" t="s">
        <v>33</v>
      </c>
      <c r="S962" t="s">
        <v>33</v>
      </c>
      <c r="T962" t="s">
        <v>33</v>
      </c>
      <c r="U962" t="s">
        <v>190</v>
      </c>
      <c r="V962" t="s">
        <v>164</v>
      </c>
      <c r="W962">
        <v>1</v>
      </c>
      <c r="X962" s="5" t="e">
        <f>INDEX(name_mapping!B:B,MATCH(C962,name_mapping!A:A,0))</f>
        <v>#N/A</v>
      </c>
      <c r="Y962" s="5" t="str">
        <f t="shared" si="43"/>
        <v>NCPA_7_GP2UN3</v>
      </c>
      <c r="Z962" s="5" t="str">
        <f t="shared" ref="Z962:Z1025" si="45">T962&amp;"_"&amp;U962</f>
        <v>CAISO_Geothermal</v>
      </c>
      <c r="AA962" s="5">
        <f t="shared" si="44"/>
        <v>69.099999999999994</v>
      </c>
      <c r="AB962" s="5">
        <f>INDEX(relevant_resources!B:B,MATCH(Z962,relevant_resources!A:A,0))</f>
        <v>0</v>
      </c>
    </row>
    <row r="963" spans="1:28" x14ac:dyDescent="0.75">
      <c r="A963">
        <v>962</v>
      </c>
      <c r="B963" t="s">
        <v>2617</v>
      </c>
      <c r="C963" t="s">
        <v>2565</v>
      </c>
      <c r="D963" t="s">
        <v>2566</v>
      </c>
      <c r="E963" t="s">
        <v>2618</v>
      </c>
      <c r="F963" t="s">
        <v>27</v>
      </c>
      <c r="I963" t="s">
        <v>993</v>
      </c>
      <c r="K963" t="s">
        <v>32</v>
      </c>
      <c r="L963" s="2">
        <v>37865</v>
      </c>
      <c r="M963" s="2">
        <v>45291</v>
      </c>
      <c r="N963">
        <v>1</v>
      </c>
      <c r="O963">
        <v>6</v>
      </c>
      <c r="P963">
        <v>12.2</v>
      </c>
      <c r="Q963" s="1">
        <v>0.23</v>
      </c>
      <c r="R963" t="s">
        <v>33</v>
      </c>
      <c r="S963" t="s">
        <v>33</v>
      </c>
      <c r="T963" t="s">
        <v>33</v>
      </c>
      <c r="U963" t="s">
        <v>993</v>
      </c>
      <c r="V963" t="s">
        <v>164</v>
      </c>
      <c r="W963">
        <v>1</v>
      </c>
      <c r="X963" s="5" t="e">
        <f>INDEX(name_mapping!B:B,MATCH(C963,name_mapping!A:A,0))</f>
        <v>#N/A</v>
      </c>
      <c r="Y963" s="5" t="str">
        <f t="shared" ref="Y963:Y1026" si="46">IF(NOT(ISBLANK(D963)),D963,
IF(NOT(ISNA(X963)),X963,C963))</f>
        <v>BRDSLD_2_HIWIND</v>
      </c>
      <c r="Z963" s="5" t="str">
        <f t="shared" si="45"/>
        <v>CAISO_Wind</v>
      </c>
      <c r="AA963" s="5">
        <f t="shared" ref="AA963:AA1026" si="47">IF(P963="                      -  ",0,P963)</f>
        <v>12.2</v>
      </c>
      <c r="AB963" s="5">
        <f>INDEX(relevant_resources!B:B,MATCH(Z963,relevant_resources!A:A,0))</f>
        <v>1</v>
      </c>
    </row>
    <row r="964" spans="1:28" x14ac:dyDescent="0.75">
      <c r="A964">
        <v>963</v>
      </c>
      <c r="B964" t="s">
        <v>2619</v>
      </c>
      <c r="C964" t="s">
        <v>2620</v>
      </c>
      <c r="E964" t="s">
        <v>2618</v>
      </c>
      <c r="F964" t="s">
        <v>2621</v>
      </c>
      <c r="I964" t="s">
        <v>993</v>
      </c>
      <c r="K964" t="s">
        <v>32</v>
      </c>
      <c r="L964" s="2">
        <v>38534</v>
      </c>
      <c r="M964" s="2">
        <v>45838</v>
      </c>
      <c r="N964">
        <v>1</v>
      </c>
      <c r="O964">
        <v>29.9</v>
      </c>
      <c r="P964">
        <v>51.3</v>
      </c>
      <c r="Q964" s="1">
        <v>0.2</v>
      </c>
      <c r="R964" t="s">
        <v>2156</v>
      </c>
      <c r="S964" t="s">
        <v>33</v>
      </c>
      <c r="T964" t="s">
        <v>1080</v>
      </c>
      <c r="U964" t="s">
        <v>993</v>
      </c>
      <c r="V964" t="s">
        <v>164</v>
      </c>
      <c r="W964">
        <v>1</v>
      </c>
      <c r="X964" s="5" t="e">
        <f>INDEX(name_mapping!B:B,MATCH(C964,name_mapping!A:A,0))</f>
        <v>#N/A</v>
      </c>
      <c r="Y964" s="5" t="str">
        <f t="shared" si="46"/>
        <v>Pleasant Valley (WEST Wyoming Wind Energy Center)</v>
      </c>
      <c r="Z964" s="5" t="str">
        <f t="shared" si="45"/>
        <v>NW_Wind</v>
      </c>
      <c r="AA964" s="5">
        <f t="shared" si="47"/>
        <v>51.3</v>
      </c>
      <c r="AB964" s="5">
        <f>INDEX(relevant_resources!B:B,MATCH(Z964,relevant_resources!A:A,0))</f>
        <v>0</v>
      </c>
    </row>
    <row r="965" spans="1:28" x14ac:dyDescent="0.75">
      <c r="A965">
        <v>964</v>
      </c>
      <c r="B965" t="s">
        <v>2622</v>
      </c>
      <c r="C965" t="s">
        <v>2623</v>
      </c>
      <c r="D965" t="s">
        <v>1166</v>
      </c>
      <c r="E965" t="s">
        <v>2618</v>
      </c>
      <c r="F965" t="s">
        <v>27</v>
      </c>
      <c r="I965" t="s">
        <v>190</v>
      </c>
      <c r="K965" t="s">
        <v>32</v>
      </c>
      <c r="L965" s="2">
        <v>38742</v>
      </c>
      <c r="M965" s="2">
        <v>48213</v>
      </c>
      <c r="N965">
        <v>1</v>
      </c>
      <c r="O965">
        <v>38.1</v>
      </c>
      <c r="P965">
        <v>192.7</v>
      </c>
      <c r="Q965" s="1">
        <v>0.57999999999999996</v>
      </c>
      <c r="R965" t="s">
        <v>33</v>
      </c>
      <c r="S965" t="s">
        <v>33</v>
      </c>
      <c r="T965" t="s">
        <v>33</v>
      </c>
      <c r="U965" t="s">
        <v>190</v>
      </c>
      <c r="V965" t="s">
        <v>164</v>
      </c>
      <c r="W965">
        <v>1</v>
      </c>
      <c r="X965" s="5" t="e">
        <f>INDEX(name_mapping!B:B,MATCH(C965,name_mapping!A:A,0))</f>
        <v>#N/A</v>
      </c>
      <c r="Y965" s="5" t="str">
        <f t="shared" si="46"/>
        <v>MIRAGE_2_COCHLA</v>
      </c>
      <c r="Z965" s="5" t="str">
        <f t="shared" si="45"/>
        <v>CAISO_Geothermal</v>
      </c>
      <c r="AA965" s="5">
        <f t="shared" si="47"/>
        <v>192.7</v>
      </c>
      <c r="AB965" s="5">
        <f>INDEX(relevant_resources!B:B,MATCH(Z965,relevant_resources!A:A,0))</f>
        <v>0</v>
      </c>
    </row>
    <row r="966" spans="1:28" x14ac:dyDescent="0.75">
      <c r="A966">
        <v>965</v>
      </c>
      <c r="B966" t="s">
        <v>2624</v>
      </c>
      <c r="C966" t="s">
        <v>2625</v>
      </c>
      <c r="D966" t="s">
        <v>2626</v>
      </c>
      <c r="E966" t="s">
        <v>2618</v>
      </c>
      <c r="F966" t="s">
        <v>27</v>
      </c>
      <c r="I966" t="s">
        <v>30</v>
      </c>
      <c r="K966" t="s">
        <v>32</v>
      </c>
      <c r="L966" s="2">
        <v>39295</v>
      </c>
      <c r="M966" s="2">
        <v>53266</v>
      </c>
      <c r="N966">
        <v>1</v>
      </c>
      <c r="O966">
        <v>32.799999999999997</v>
      </c>
      <c r="P966">
        <v>178</v>
      </c>
      <c r="Q966" s="1">
        <v>0.62</v>
      </c>
      <c r="R966" t="s">
        <v>33</v>
      </c>
      <c r="S966" t="s">
        <v>33</v>
      </c>
      <c r="T966" t="s">
        <v>33</v>
      </c>
      <c r="U966" t="s">
        <v>34</v>
      </c>
      <c r="V966" t="s">
        <v>164</v>
      </c>
      <c r="W966">
        <v>1</v>
      </c>
      <c r="X966" s="5" t="e">
        <f>INDEX(name_mapping!B:B,MATCH(C966,name_mapping!A:A,0))</f>
        <v>#N/A</v>
      </c>
      <c r="Y966" s="5" t="str">
        <f t="shared" si="46"/>
        <v>OLINDA_2_LNDFL2</v>
      </c>
      <c r="Z966" s="5" t="str">
        <f t="shared" si="45"/>
        <v>CAISO_Biomass</v>
      </c>
      <c r="AA966" s="5">
        <f t="shared" si="47"/>
        <v>178</v>
      </c>
      <c r="AB966" s="5">
        <f>INDEX(relevant_resources!B:B,MATCH(Z966,relevant_resources!A:A,0))</f>
        <v>0</v>
      </c>
    </row>
    <row r="967" spans="1:28" x14ac:dyDescent="0.75">
      <c r="A967">
        <v>966</v>
      </c>
      <c r="B967" t="s">
        <v>2624</v>
      </c>
      <c r="C967" t="s">
        <v>2627</v>
      </c>
      <c r="D967" t="s">
        <v>2626</v>
      </c>
      <c r="E967" t="s">
        <v>2618</v>
      </c>
      <c r="F967" t="s">
        <v>27</v>
      </c>
      <c r="I967" t="s">
        <v>30</v>
      </c>
      <c r="K967" t="s">
        <v>32</v>
      </c>
      <c r="L967" s="2">
        <v>39295</v>
      </c>
      <c r="M967" s="2">
        <v>53266</v>
      </c>
      <c r="N967">
        <v>1</v>
      </c>
      <c r="O967">
        <v>5.6</v>
      </c>
      <c r="P967">
        <v>21.1</v>
      </c>
      <c r="Q967" s="1">
        <v>0.43</v>
      </c>
      <c r="R967" t="s">
        <v>33</v>
      </c>
      <c r="S967" t="s">
        <v>33</v>
      </c>
      <c r="T967" t="s">
        <v>33</v>
      </c>
      <c r="U967" t="s">
        <v>34</v>
      </c>
      <c r="V967" t="s">
        <v>164</v>
      </c>
      <c r="W967">
        <v>1</v>
      </c>
      <c r="X967" s="5" t="e">
        <f>INDEX(name_mapping!B:B,MATCH(C967,name_mapping!A:A,0))</f>
        <v>#N/A</v>
      </c>
      <c r="Y967" s="5" t="str">
        <f t="shared" si="46"/>
        <v>OLINDA_2_LNDFL2</v>
      </c>
      <c r="Z967" s="5" t="str">
        <f t="shared" si="45"/>
        <v>CAISO_Biomass</v>
      </c>
      <c r="AA967" s="5">
        <f t="shared" si="47"/>
        <v>21.1</v>
      </c>
      <c r="AB967" s="5">
        <f>INDEX(relevant_resources!B:B,MATCH(Z967,relevant_resources!A:A,0))</f>
        <v>0</v>
      </c>
    </row>
    <row r="968" spans="1:28" x14ac:dyDescent="0.75">
      <c r="A968">
        <v>967</v>
      </c>
      <c r="B968" t="s">
        <v>2628</v>
      </c>
      <c r="C968" t="s">
        <v>2572</v>
      </c>
      <c r="D968" t="s">
        <v>2573</v>
      </c>
      <c r="E968" t="s">
        <v>2618</v>
      </c>
      <c r="F968" t="s">
        <v>27</v>
      </c>
      <c r="I968" t="s">
        <v>210</v>
      </c>
      <c r="K968" t="s">
        <v>32</v>
      </c>
      <c r="L968" s="2">
        <v>39753</v>
      </c>
      <c r="M968" s="2">
        <v>45291</v>
      </c>
      <c r="N968">
        <v>1</v>
      </c>
      <c r="O968">
        <v>4.5</v>
      </c>
      <c r="P968">
        <v>9.8000000000000007</v>
      </c>
      <c r="Q968" s="1">
        <v>0.25</v>
      </c>
      <c r="R968" t="s">
        <v>33</v>
      </c>
      <c r="S968" t="s">
        <v>33</v>
      </c>
      <c r="T968" t="s">
        <v>33</v>
      </c>
      <c r="U968" t="s">
        <v>212</v>
      </c>
      <c r="V968" t="s">
        <v>164</v>
      </c>
      <c r="W968">
        <v>1</v>
      </c>
      <c r="X968" s="5" t="e">
        <f>INDEX(name_mapping!B:B,MATCH(C968,name_mapping!A:A,0))</f>
        <v>#N/A</v>
      </c>
      <c r="Y968" s="5" t="str">
        <f t="shared" si="46"/>
        <v>VALLEY_5_PERRIS</v>
      </c>
      <c r="Z968" s="5" t="str">
        <f t="shared" si="45"/>
        <v>CAISO_Small_Hydro</v>
      </c>
      <c r="AA968" s="5">
        <f t="shared" si="47"/>
        <v>9.8000000000000007</v>
      </c>
      <c r="AB968" s="5">
        <f>INDEX(relevant_resources!B:B,MATCH(Z968,relevant_resources!A:A,0))</f>
        <v>0</v>
      </c>
    </row>
    <row r="969" spans="1:28" x14ac:dyDescent="0.75">
      <c r="A969">
        <v>968</v>
      </c>
      <c r="B969" t="s">
        <v>2628</v>
      </c>
      <c r="C969" t="s">
        <v>2574</v>
      </c>
      <c r="D969" t="s">
        <v>2573</v>
      </c>
      <c r="E969" t="s">
        <v>2618</v>
      </c>
      <c r="F969" t="s">
        <v>27</v>
      </c>
      <c r="I969" t="s">
        <v>210</v>
      </c>
      <c r="K969" t="s">
        <v>32</v>
      </c>
      <c r="L969" s="2">
        <v>39753</v>
      </c>
      <c r="M969" s="2">
        <v>45291</v>
      </c>
      <c r="N969">
        <v>1</v>
      </c>
      <c r="O969">
        <v>2.2999999999999998</v>
      </c>
      <c r="P969">
        <v>4.5</v>
      </c>
      <c r="Q969" s="1">
        <v>0.22</v>
      </c>
      <c r="R969" t="s">
        <v>33</v>
      </c>
      <c r="S969" t="s">
        <v>33</v>
      </c>
      <c r="T969" t="s">
        <v>33</v>
      </c>
      <c r="U969" t="s">
        <v>212</v>
      </c>
      <c r="V969" t="s">
        <v>164</v>
      </c>
      <c r="W969">
        <v>1</v>
      </c>
      <c r="X969" s="5" t="e">
        <f>INDEX(name_mapping!B:B,MATCH(C969,name_mapping!A:A,0))</f>
        <v>#N/A</v>
      </c>
      <c r="Y969" s="5" t="str">
        <f t="shared" si="46"/>
        <v>VALLEY_5_PERRIS</v>
      </c>
      <c r="Z969" s="5" t="str">
        <f t="shared" si="45"/>
        <v>CAISO_Small_Hydro</v>
      </c>
      <c r="AA969" s="5">
        <f t="shared" si="47"/>
        <v>4.5</v>
      </c>
      <c r="AB969" s="5">
        <f>INDEX(relevant_resources!B:B,MATCH(Z969,relevant_resources!A:A,0))</f>
        <v>0</v>
      </c>
    </row>
    <row r="970" spans="1:28" x14ac:dyDescent="0.75">
      <c r="A970">
        <v>969</v>
      </c>
      <c r="B970" t="s">
        <v>2628</v>
      </c>
      <c r="C970" t="s">
        <v>2575</v>
      </c>
      <c r="D970" t="s">
        <v>2573</v>
      </c>
      <c r="E970" t="s">
        <v>2618</v>
      </c>
      <c r="F970" t="s">
        <v>27</v>
      </c>
      <c r="I970" t="s">
        <v>210</v>
      </c>
      <c r="K970" t="s">
        <v>32</v>
      </c>
      <c r="L970" s="2">
        <v>39753</v>
      </c>
      <c r="M970" s="2">
        <v>45291</v>
      </c>
      <c r="N970">
        <v>1</v>
      </c>
      <c r="O970">
        <v>1.8</v>
      </c>
      <c r="P970">
        <v>4.3</v>
      </c>
      <c r="Q970" s="1">
        <v>0.28000000000000003</v>
      </c>
      <c r="R970" t="s">
        <v>33</v>
      </c>
      <c r="S970" t="s">
        <v>33</v>
      </c>
      <c r="T970" t="s">
        <v>33</v>
      </c>
      <c r="U970" t="s">
        <v>212</v>
      </c>
      <c r="V970" t="s">
        <v>164</v>
      </c>
      <c r="W970">
        <v>1</v>
      </c>
      <c r="X970" s="5" t="e">
        <f>INDEX(name_mapping!B:B,MATCH(C970,name_mapping!A:A,0))</f>
        <v>#N/A</v>
      </c>
      <c r="Y970" s="5" t="str">
        <f t="shared" si="46"/>
        <v>VALLEY_5_PERRIS</v>
      </c>
      <c r="Z970" s="5" t="str">
        <f t="shared" si="45"/>
        <v>CAISO_Small_Hydro</v>
      </c>
      <c r="AA970" s="5">
        <f t="shared" si="47"/>
        <v>4.3</v>
      </c>
      <c r="AB970" s="5">
        <f>INDEX(relevant_resources!B:B,MATCH(Z970,relevant_resources!A:A,0))</f>
        <v>0</v>
      </c>
    </row>
    <row r="971" spans="1:28" x14ac:dyDescent="0.75">
      <c r="A971">
        <v>970</v>
      </c>
      <c r="B971" t="s">
        <v>2628</v>
      </c>
      <c r="C971" t="s">
        <v>2576</v>
      </c>
      <c r="D971" t="s">
        <v>2573</v>
      </c>
      <c r="E971" t="s">
        <v>2618</v>
      </c>
      <c r="F971" t="s">
        <v>27</v>
      </c>
      <c r="I971" t="s">
        <v>210</v>
      </c>
      <c r="K971" t="s">
        <v>32</v>
      </c>
      <c r="L971" s="2">
        <v>39753</v>
      </c>
      <c r="M971" s="2">
        <v>45291</v>
      </c>
      <c r="N971">
        <v>1</v>
      </c>
      <c r="O971">
        <v>1.1000000000000001</v>
      </c>
      <c r="P971">
        <v>2.2000000000000002</v>
      </c>
      <c r="Q971" s="1">
        <v>0.24</v>
      </c>
      <c r="R971" t="s">
        <v>33</v>
      </c>
      <c r="S971" t="s">
        <v>33</v>
      </c>
      <c r="T971" t="s">
        <v>33</v>
      </c>
      <c r="U971" t="s">
        <v>212</v>
      </c>
      <c r="V971" t="s">
        <v>164</v>
      </c>
      <c r="W971">
        <v>1</v>
      </c>
      <c r="X971" s="5" t="e">
        <f>INDEX(name_mapping!B:B,MATCH(C971,name_mapping!A:A,0))</f>
        <v>#N/A</v>
      </c>
      <c r="Y971" s="5" t="str">
        <f t="shared" si="46"/>
        <v>VALLEY_5_PERRIS</v>
      </c>
      <c r="Z971" s="5" t="str">
        <f t="shared" si="45"/>
        <v>CAISO_Small_Hydro</v>
      </c>
      <c r="AA971" s="5">
        <f t="shared" si="47"/>
        <v>2.2000000000000002</v>
      </c>
      <c r="AB971" s="5">
        <f>INDEX(relevant_resources!B:B,MATCH(Z971,relevant_resources!A:A,0))</f>
        <v>0</v>
      </c>
    </row>
    <row r="972" spans="1:28" x14ac:dyDescent="0.75">
      <c r="A972">
        <v>971</v>
      </c>
      <c r="B972" t="s">
        <v>2629</v>
      </c>
      <c r="C972" t="s">
        <v>2630</v>
      </c>
      <c r="D972" t="s">
        <v>2002</v>
      </c>
      <c r="E972" t="s">
        <v>2618</v>
      </c>
      <c r="F972" t="s">
        <v>27</v>
      </c>
      <c r="I972" t="s">
        <v>993</v>
      </c>
      <c r="K972" t="s">
        <v>32</v>
      </c>
      <c r="L972" s="2">
        <v>40991</v>
      </c>
      <c r="M972" s="2">
        <v>41355</v>
      </c>
      <c r="N972">
        <v>1</v>
      </c>
      <c r="O972">
        <v>31</v>
      </c>
      <c r="P972">
        <v>72.8</v>
      </c>
      <c r="Q972" s="1">
        <v>0.27</v>
      </c>
      <c r="R972" t="s">
        <v>33</v>
      </c>
      <c r="S972" t="s">
        <v>33</v>
      </c>
      <c r="T972" t="s">
        <v>33</v>
      </c>
      <c r="U972" t="s">
        <v>993</v>
      </c>
      <c r="V972" t="s">
        <v>164</v>
      </c>
      <c r="W972">
        <v>1</v>
      </c>
      <c r="X972" s="5" t="e">
        <f>INDEX(name_mapping!B:B,MATCH(C972,name_mapping!A:A,0))</f>
        <v>#N/A</v>
      </c>
      <c r="Y972" s="5" t="str">
        <f t="shared" si="46"/>
        <v>DEVERS_1_QF</v>
      </c>
      <c r="Z972" s="5" t="str">
        <f t="shared" si="45"/>
        <v>CAISO_Wind</v>
      </c>
      <c r="AA972" s="5">
        <f t="shared" si="47"/>
        <v>72.8</v>
      </c>
      <c r="AB972" s="5">
        <f>INDEX(relevant_resources!B:B,MATCH(Z972,relevant_resources!A:A,0))</f>
        <v>1</v>
      </c>
    </row>
    <row r="973" spans="1:28" x14ac:dyDescent="0.75">
      <c r="A973">
        <v>972</v>
      </c>
      <c r="B973" t="s">
        <v>2631</v>
      </c>
      <c r="C973" t="s">
        <v>2632</v>
      </c>
      <c r="E973" t="s">
        <v>2618</v>
      </c>
      <c r="F973" t="s">
        <v>2633</v>
      </c>
      <c r="I973" t="s">
        <v>190</v>
      </c>
      <c r="K973" t="s">
        <v>32</v>
      </c>
      <c r="L973" s="2">
        <v>39919</v>
      </c>
      <c r="M973" s="2">
        <v>48846</v>
      </c>
      <c r="N973">
        <v>1</v>
      </c>
      <c r="O973">
        <v>15</v>
      </c>
      <c r="P973">
        <v>56.6</v>
      </c>
      <c r="Q973" s="1">
        <v>0.43</v>
      </c>
      <c r="R973" t="s">
        <v>2156</v>
      </c>
      <c r="S973" t="s">
        <v>33</v>
      </c>
      <c r="T973" t="s">
        <v>1080</v>
      </c>
      <c r="U973" t="s">
        <v>190</v>
      </c>
      <c r="V973" t="s">
        <v>164</v>
      </c>
      <c r="W973">
        <v>1</v>
      </c>
      <c r="X973" s="5" t="e">
        <f>INDEX(name_mapping!B:B,MATCH(C973,name_mapping!A:A,0))</f>
        <v>#N/A</v>
      </c>
      <c r="Y973" s="5" t="str">
        <f t="shared" si="46"/>
        <v>Thermo No.1 BE-01</v>
      </c>
      <c r="Z973" s="5" t="str">
        <f t="shared" si="45"/>
        <v>NW_Geothermal</v>
      </c>
      <c r="AA973" s="5">
        <f t="shared" si="47"/>
        <v>56.6</v>
      </c>
      <c r="AB973" s="5">
        <f>INDEX(relevant_resources!B:B,MATCH(Z973,relevant_resources!A:A,0))</f>
        <v>0</v>
      </c>
    </row>
    <row r="974" spans="1:28" x14ac:dyDescent="0.75">
      <c r="A974">
        <v>973</v>
      </c>
      <c r="B974" t="s">
        <v>2634</v>
      </c>
      <c r="C974" t="s">
        <v>2635</v>
      </c>
      <c r="E974" t="s">
        <v>2618</v>
      </c>
      <c r="F974" t="s">
        <v>27</v>
      </c>
      <c r="I974" t="s">
        <v>614</v>
      </c>
      <c r="K974" t="s">
        <v>32</v>
      </c>
      <c r="L974" s="2">
        <v>41030</v>
      </c>
      <c r="M974" s="2">
        <v>73050</v>
      </c>
      <c r="N974">
        <v>1</v>
      </c>
      <c r="O974">
        <v>2</v>
      </c>
      <c r="P974">
        <v>1.2</v>
      </c>
      <c r="Q974" s="1">
        <v>7.0000000000000007E-2</v>
      </c>
      <c r="R974" t="s">
        <v>33</v>
      </c>
      <c r="S974" t="s">
        <v>33</v>
      </c>
      <c r="T974" t="s">
        <v>33</v>
      </c>
      <c r="U974" t="s">
        <v>616</v>
      </c>
      <c r="V974" t="s">
        <v>164</v>
      </c>
      <c r="W974">
        <v>1</v>
      </c>
      <c r="X974" s="5" t="e">
        <f>INDEX(name_mapping!B:B,MATCH(C974,name_mapping!A:A,0))</f>
        <v>#N/A</v>
      </c>
      <c r="Y974" s="5" t="str">
        <f t="shared" si="46"/>
        <v>Anaheim Solar Energy Plant</v>
      </c>
      <c r="Z974" s="5" t="str">
        <f t="shared" si="45"/>
        <v>CAISO_Solar</v>
      </c>
      <c r="AA974" s="5">
        <f t="shared" si="47"/>
        <v>1.2</v>
      </c>
      <c r="AB974" s="5">
        <f>INDEX(relevant_resources!B:B,MATCH(Z974,relevant_resources!A:A,0))</f>
        <v>1</v>
      </c>
    </row>
    <row r="975" spans="1:28" x14ac:dyDescent="0.75">
      <c r="A975">
        <v>974</v>
      </c>
      <c r="B975" t="s">
        <v>2636</v>
      </c>
      <c r="C975" t="s">
        <v>2623</v>
      </c>
      <c r="D975" t="s">
        <v>1166</v>
      </c>
      <c r="E975" t="s">
        <v>2637</v>
      </c>
      <c r="F975" t="s">
        <v>27</v>
      </c>
      <c r="I975" t="s">
        <v>190</v>
      </c>
      <c r="K975" t="s">
        <v>32</v>
      </c>
      <c r="L975" s="2">
        <v>38742</v>
      </c>
      <c r="M975" s="2">
        <v>48213</v>
      </c>
      <c r="N975">
        <v>1</v>
      </c>
      <c r="O975">
        <v>6.4</v>
      </c>
      <c r="P975">
        <v>32.1</v>
      </c>
      <c r="Q975" s="1">
        <v>0.57999999999999996</v>
      </c>
      <c r="R975" t="s">
        <v>33</v>
      </c>
      <c r="S975" t="s">
        <v>33</v>
      </c>
      <c r="T975" t="s">
        <v>33</v>
      </c>
      <c r="U975" t="s">
        <v>190</v>
      </c>
      <c r="V975" t="s">
        <v>164</v>
      </c>
      <c r="W975">
        <v>1</v>
      </c>
      <c r="X975" s="5" t="e">
        <f>INDEX(name_mapping!B:B,MATCH(C975,name_mapping!A:A,0))</f>
        <v>#N/A</v>
      </c>
      <c r="Y975" s="5" t="str">
        <f t="shared" si="46"/>
        <v>MIRAGE_2_COCHLA</v>
      </c>
      <c r="Z975" s="5" t="str">
        <f t="shared" si="45"/>
        <v>CAISO_Geothermal</v>
      </c>
      <c r="AA975" s="5">
        <f t="shared" si="47"/>
        <v>32.1</v>
      </c>
      <c r="AB975" s="5">
        <f>INDEX(relevant_resources!B:B,MATCH(Z975,relevant_resources!A:A,0))</f>
        <v>0</v>
      </c>
    </row>
    <row r="976" spans="1:28" x14ac:dyDescent="0.75">
      <c r="A976">
        <v>975</v>
      </c>
      <c r="B976" t="s">
        <v>2638</v>
      </c>
      <c r="C976" t="s">
        <v>2612</v>
      </c>
      <c r="D976" t="s">
        <v>2613</v>
      </c>
      <c r="E976" t="s">
        <v>2639</v>
      </c>
      <c r="F976" t="s">
        <v>27</v>
      </c>
      <c r="I976" t="s">
        <v>190</v>
      </c>
      <c r="K976" t="s">
        <v>32</v>
      </c>
      <c r="L976" s="2"/>
      <c r="M976" s="2">
        <v>73050</v>
      </c>
      <c r="N976">
        <v>1</v>
      </c>
      <c r="O976">
        <v>0.1</v>
      </c>
      <c r="P976">
        <v>1</v>
      </c>
      <c r="Q976" s="1">
        <v>0.94</v>
      </c>
      <c r="R976" t="s">
        <v>33</v>
      </c>
      <c r="S976" t="s">
        <v>33</v>
      </c>
      <c r="T976" t="s">
        <v>33</v>
      </c>
      <c r="U976" t="s">
        <v>190</v>
      </c>
      <c r="V976" t="s">
        <v>164</v>
      </c>
      <c r="W976">
        <v>1</v>
      </c>
      <c r="X976" s="5" t="e">
        <f>INDEX(name_mapping!B:B,MATCH(C976,name_mapping!A:A,0))</f>
        <v>#N/A</v>
      </c>
      <c r="Y976" s="5" t="str">
        <f t="shared" si="46"/>
        <v>NCPA_7_GP1UN1</v>
      </c>
      <c r="Z976" s="5" t="str">
        <f t="shared" si="45"/>
        <v>CAISO_Geothermal</v>
      </c>
      <c r="AA976" s="5">
        <f t="shared" si="47"/>
        <v>1</v>
      </c>
      <c r="AB976" s="5">
        <f>INDEX(relevant_resources!B:B,MATCH(Z976,relevant_resources!A:A,0))</f>
        <v>0</v>
      </c>
    </row>
    <row r="977" spans="1:28" x14ac:dyDescent="0.75">
      <c r="A977">
        <v>976</v>
      </c>
      <c r="B977" t="s">
        <v>2640</v>
      </c>
      <c r="C977" t="s">
        <v>2615</v>
      </c>
      <c r="D977" t="s">
        <v>2616</v>
      </c>
      <c r="E977" t="s">
        <v>2639</v>
      </c>
      <c r="F977" t="s">
        <v>27</v>
      </c>
      <c r="I977" t="s">
        <v>190</v>
      </c>
      <c r="K977" t="s">
        <v>32</v>
      </c>
      <c r="M977" s="2">
        <v>73050</v>
      </c>
      <c r="N977">
        <v>1</v>
      </c>
      <c r="O977">
        <v>0.1</v>
      </c>
      <c r="P977">
        <v>0.9</v>
      </c>
      <c r="Q977" s="1">
        <v>0.85</v>
      </c>
      <c r="R977" t="s">
        <v>33</v>
      </c>
      <c r="S977" t="s">
        <v>33</v>
      </c>
      <c r="T977" t="s">
        <v>33</v>
      </c>
      <c r="U977" t="s">
        <v>190</v>
      </c>
      <c r="V977" t="s">
        <v>164</v>
      </c>
      <c r="W977">
        <v>1</v>
      </c>
      <c r="X977" s="5" t="e">
        <f>INDEX(name_mapping!B:B,MATCH(C977,name_mapping!A:A,0))</f>
        <v>#N/A</v>
      </c>
      <c r="Y977" s="5" t="str">
        <f t="shared" si="46"/>
        <v>NCPA_7_GP2UN3</v>
      </c>
      <c r="Z977" s="5" t="str">
        <f t="shared" si="45"/>
        <v>CAISO_Geothermal</v>
      </c>
      <c r="AA977" s="5">
        <f t="shared" si="47"/>
        <v>0.9</v>
      </c>
      <c r="AB977" s="5">
        <f>INDEX(relevant_resources!B:B,MATCH(Z977,relevant_resources!A:A,0))</f>
        <v>0</v>
      </c>
    </row>
    <row r="978" spans="1:28" x14ac:dyDescent="0.75">
      <c r="A978">
        <v>977</v>
      </c>
      <c r="B978" t="s">
        <v>2641</v>
      </c>
      <c r="C978" t="s">
        <v>2597</v>
      </c>
      <c r="E978" t="s">
        <v>2639</v>
      </c>
      <c r="F978" t="s">
        <v>27</v>
      </c>
      <c r="I978" t="s">
        <v>210</v>
      </c>
      <c r="K978" t="s">
        <v>32</v>
      </c>
      <c r="L978" s="2">
        <v>38353</v>
      </c>
      <c r="M978" s="2">
        <v>45657</v>
      </c>
      <c r="N978">
        <v>1</v>
      </c>
      <c r="O978">
        <v>0</v>
      </c>
      <c r="P978">
        <v>0.2</v>
      </c>
      <c r="Q978" s="1">
        <v>0.47</v>
      </c>
      <c r="R978" t="s">
        <v>2592</v>
      </c>
      <c r="S978" t="s">
        <v>33</v>
      </c>
      <c r="T978" t="s">
        <v>2592</v>
      </c>
      <c r="U978" t="s">
        <v>212</v>
      </c>
      <c r="V978" t="s">
        <v>164</v>
      </c>
      <c r="W978">
        <v>1</v>
      </c>
      <c r="X978" s="5" t="e">
        <f>INDEX(name_mapping!B:B,MATCH(C978,name_mapping!A:A,0))</f>
        <v>#N/A</v>
      </c>
      <c r="Y978" s="5" t="str">
        <f t="shared" si="46"/>
        <v>Nimbus</v>
      </c>
      <c r="Z978" s="5" t="str">
        <f t="shared" si="45"/>
        <v>BANC_Small_Hydro</v>
      </c>
      <c r="AA978" s="5">
        <f t="shared" si="47"/>
        <v>0.2</v>
      </c>
      <c r="AB978" s="5">
        <f>INDEX(relevant_resources!B:B,MATCH(Z978,relevant_resources!A:A,0))</f>
        <v>0</v>
      </c>
    </row>
    <row r="979" spans="1:28" x14ac:dyDescent="0.75">
      <c r="A979">
        <v>978</v>
      </c>
      <c r="B979" t="s">
        <v>2641</v>
      </c>
      <c r="C979" t="s">
        <v>2598</v>
      </c>
      <c r="E979" t="s">
        <v>2639</v>
      </c>
      <c r="F979" t="s">
        <v>27</v>
      </c>
      <c r="I979" t="s">
        <v>210</v>
      </c>
      <c r="K979" t="s">
        <v>32</v>
      </c>
      <c r="L979" s="2">
        <v>38353</v>
      </c>
      <c r="M979" s="2">
        <v>45657</v>
      </c>
      <c r="N979">
        <v>1</v>
      </c>
      <c r="O979">
        <v>0</v>
      </c>
      <c r="P979">
        <v>0</v>
      </c>
      <c r="Q979" s="1">
        <v>0.37</v>
      </c>
      <c r="R979" t="s">
        <v>2592</v>
      </c>
      <c r="S979" t="s">
        <v>33</v>
      </c>
      <c r="T979" t="s">
        <v>2592</v>
      </c>
      <c r="U979" t="s">
        <v>212</v>
      </c>
      <c r="V979" t="s">
        <v>164</v>
      </c>
      <c r="W979">
        <v>1</v>
      </c>
      <c r="X979" s="5" t="e">
        <f>INDEX(name_mapping!B:B,MATCH(C979,name_mapping!A:A,0))</f>
        <v>#N/A</v>
      </c>
      <c r="Y979" s="5" t="str">
        <f t="shared" si="46"/>
        <v>Stampede</v>
      </c>
      <c r="Z979" s="5" t="str">
        <f t="shared" si="45"/>
        <v>BANC_Small_Hydro</v>
      </c>
      <c r="AA979" s="5">
        <f t="shared" si="47"/>
        <v>0</v>
      </c>
      <c r="AB979" s="5">
        <f>INDEX(relevant_resources!B:B,MATCH(Z979,relevant_resources!A:A,0))</f>
        <v>0</v>
      </c>
    </row>
    <row r="980" spans="1:28" x14ac:dyDescent="0.75">
      <c r="A980">
        <v>979</v>
      </c>
      <c r="B980" t="s">
        <v>2641</v>
      </c>
      <c r="C980" t="s">
        <v>2599</v>
      </c>
      <c r="D980" t="s">
        <v>2600</v>
      </c>
      <c r="E980" t="s">
        <v>2639</v>
      </c>
      <c r="F980" t="s">
        <v>27</v>
      </c>
      <c r="I980" t="s">
        <v>210</v>
      </c>
      <c r="K980" t="s">
        <v>32</v>
      </c>
      <c r="L980" s="2">
        <v>38353</v>
      </c>
      <c r="M980" s="2">
        <v>45657</v>
      </c>
      <c r="N980">
        <v>1</v>
      </c>
      <c r="O980">
        <v>0</v>
      </c>
      <c r="P980">
        <v>0</v>
      </c>
      <c r="Q980" s="1">
        <v>0.66</v>
      </c>
      <c r="R980" t="s">
        <v>33</v>
      </c>
      <c r="S980" t="s">
        <v>33</v>
      </c>
      <c r="T980" t="s">
        <v>33</v>
      </c>
      <c r="U980" t="s">
        <v>212</v>
      </c>
      <c r="V980" t="s">
        <v>164</v>
      </c>
      <c r="W980">
        <v>1</v>
      </c>
      <c r="X980" s="5" t="e">
        <f>INDEX(name_mapping!B:B,MATCH(C980,name_mapping!A:A,0))</f>
        <v>#N/A</v>
      </c>
      <c r="Y980" s="5" t="str">
        <f t="shared" si="46"/>
        <v>LEWSTN_7_UNIT 1</v>
      </c>
      <c r="Z980" s="5" t="str">
        <f t="shared" si="45"/>
        <v>CAISO_Small_Hydro</v>
      </c>
      <c r="AA980" s="5">
        <f t="shared" si="47"/>
        <v>0</v>
      </c>
      <c r="AB980" s="5">
        <f>INDEX(relevant_resources!B:B,MATCH(Z980,relevant_resources!A:A,0))</f>
        <v>0</v>
      </c>
    </row>
    <row r="981" spans="1:28" x14ac:dyDescent="0.75">
      <c r="A981">
        <v>980</v>
      </c>
      <c r="B981" t="s">
        <v>2642</v>
      </c>
      <c r="C981" t="s">
        <v>2643</v>
      </c>
      <c r="E981" t="s">
        <v>2644</v>
      </c>
      <c r="F981" t="s">
        <v>27</v>
      </c>
      <c r="I981" t="s">
        <v>30</v>
      </c>
      <c r="J981" t="s">
        <v>2645</v>
      </c>
      <c r="K981" t="s">
        <v>32</v>
      </c>
      <c r="L981" s="2">
        <v>38618</v>
      </c>
      <c r="M981" s="2">
        <v>73050</v>
      </c>
      <c r="N981">
        <v>1</v>
      </c>
      <c r="O981" t="s">
        <v>163</v>
      </c>
      <c r="P981">
        <v>73.400000000000006</v>
      </c>
      <c r="Q981" s="1"/>
      <c r="R981" t="s">
        <v>2646</v>
      </c>
      <c r="S981" t="s">
        <v>2647</v>
      </c>
      <c r="T981" t="s">
        <v>2647</v>
      </c>
      <c r="U981" t="s">
        <v>1055</v>
      </c>
      <c r="V981" t="s">
        <v>164</v>
      </c>
      <c r="W981">
        <v>1</v>
      </c>
      <c r="X981" s="5" t="e">
        <f>INDEX(name_mapping!B:B,MATCH(C981,name_mapping!A:A,0))</f>
        <v>#N/A</v>
      </c>
      <c r="Y981" s="5" t="str">
        <f t="shared" si="46"/>
        <v>Magnolia Power Project (Biomethane portion)</v>
      </c>
      <c r="Z981" s="5" t="str">
        <f t="shared" si="45"/>
        <v>LDWP_Other</v>
      </c>
      <c r="AA981" s="5">
        <f t="shared" si="47"/>
        <v>73.400000000000006</v>
      </c>
      <c r="AB981" s="5">
        <f>INDEX(relevant_resources!B:B,MATCH(Z981,relevant_resources!A:A,0))</f>
        <v>0</v>
      </c>
    </row>
    <row r="982" spans="1:28" x14ac:dyDescent="0.75">
      <c r="A982">
        <v>981</v>
      </c>
      <c r="B982" t="s">
        <v>2648</v>
      </c>
      <c r="C982" t="s">
        <v>2649</v>
      </c>
      <c r="D982" t="s">
        <v>2650</v>
      </c>
      <c r="E982" t="s">
        <v>2644</v>
      </c>
      <c r="F982" t="s">
        <v>27</v>
      </c>
      <c r="I982" t="s">
        <v>30</v>
      </c>
      <c r="K982" t="s">
        <v>32</v>
      </c>
      <c r="L982" s="2">
        <v>40505</v>
      </c>
      <c r="M982" s="2">
        <v>47810</v>
      </c>
      <c r="N982">
        <v>1</v>
      </c>
      <c r="O982">
        <v>1.5</v>
      </c>
      <c r="P982">
        <v>7.5</v>
      </c>
      <c r="Q982" s="1">
        <v>0.56000000000000005</v>
      </c>
      <c r="R982" t="s">
        <v>33</v>
      </c>
      <c r="S982" t="s">
        <v>2647</v>
      </c>
      <c r="T982" t="s">
        <v>33</v>
      </c>
      <c r="U982" t="s">
        <v>34</v>
      </c>
      <c r="V982" t="s">
        <v>164</v>
      </c>
      <c r="W982">
        <v>1</v>
      </c>
      <c r="X982" s="5" t="e">
        <f>INDEX(name_mapping!B:B,MATCH(C982,name_mapping!A:A,0))</f>
        <v>#N/A</v>
      </c>
      <c r="Y982" s="5" t="str">
        <f t="shared" si="46"/>
        <v>SAUGUS_7_CHIQCN</v>
      </c>
      <c r="Z982" s="5" t="str">
        <f t="shared" si="45"/>
        <v>CAISO_Biomass</v>
      </c>
      <c r="AA982" s="5">
        <f t="shared" si="47"/>
        <v>7.5</v>
      </c>
      <c r="AB982" s="5">
        <f>INDEX(relevant_resources!B:B,MATCH(Z982,relevant_resources!A:A,0))</f>
        <v>0</v>
      </c>
    </row>
    <row r="983" spans="1:28" x14ac:dyDescent="0.75">
      <c r="A983">
        <v>982</v>
      </c>
      <c r="B983" t="s">
        <v>2651</v>
      </c>
      <c r="C983" t="s">
        <v>2652</v>
      </c>
      <c r="E983" t="s">
        <v>2644</v>
      </c>
      <c r="F983" t="s">
        <v>2633</v>
      </c>
      <c r="I983" t="s">
        <v>993</v>
      </c>
      <c r="K983" t="s">
        <v>32</v>
      </c>
      <c r="L983" s="2">
        <v>40133</v>
      </c>
      <c r="M983" s="2">
        <v>47438</v>
      </c>
      <c r="N983">
        <v>1</v>
      </c>
      <c r="O983">
        <v>10.199999999999999</v>
      </c>
      <c r="P983">
        <v>20.3</v>
      </c>
      <c r="Q983" s="1">
        <v>0.23</v>
      </c>
      <c r="R983" t="s">
        <v>2646</v>
      </c>
      <c r="S983" t="s">
        <v>2647</v>
      </c>
      <c r="T983" t="s">
        <v>2647</v>
      </c>
      <c r="U983" t="s">
        <v>993</v>
      </c>
      <c r="V983" t="s">
        <v>164</v>
      </c>
      <c r="W983">
        <v>1</v>
      </c>
      <c r="X983" s="5" t="e">
        <f>INDEX(name_mapping!B:B,MATCH(C983,name_mapping!A:A,0))</f>
        <v>#N/A</v>
      </c>
      <c r="Y983" s="5" t="str">
        <f t="shared" si="46"/>
        <v>Milford Wind WT11</v>
      </c>
      <c r="Z983" s="5" t="str">
        <f t="shared" si="45"/>
        <v>LDWP_Wind</v>
      </c>
      <c r="AA983" s="5">
        <f t="shared" si="47"/>
        <v>20.3</v>
      </c>
      <c r="AB983" s="5">
        <f>INDEX(relevant_resources!B:B,MATCH(Z983,relevant_resources!A:A,0))</f>
        <v>0</v>
      </c>
    </row>
    <row r="984" spans="1:28" x14ac:dyDescent="0.75">
      <c r="A984">
        <v>983</v>
      </c>
      <c r="B984" t="s">
        <v>2653</v>
      </c>
      <c r="C984" t="s">
        <v>2654</v>
      </c>
      <c r="E984" t="s">
        <v>2644</v>
      </c>
      <c r="F984" t="s">
        <v>1087</v>
      </c>
      <c r="I984" t="s">
        <v>993</v>
      </c>
      <c r="K984" t="s">
        <v>32</v>
      </c>
      <c r="L984" s="2">
        <v>39843</v>
      </c>
      <c r="M984" s="2">
        <v>46416</v>
      </c>
      <c r="N984">
        <v>1</v>
      </c>
      <c r="O984">
        <v>9.9</v>
      </c>
      <c r="P984">
        <v>25.1</v>
      </c>
      <c r="Q984" s="1">
        <v>0.28999999999999998</v>
      </c>
      <c r="R984" t="s">
        <v>1079</v>
      </c>
      <c r="S984" t="s">
        <v>2647</v>
      </c>
      <c r="T984" t="s">
        <v>1080</v>
      </c>
      <c r="U984" t="s">
        <v>993</v>
      </c>
      <c r="V984" t="s">
        <v>164</v>
      </c>
      <c r="W984">
        <v>1</v>
      </c>
      <c r="X984" s="5" t="e">
        <f>INDEX(name_mapping!B:B,MATCH(C984,name_mapping!A:A,0))</f>
        <v>#N/A</v>
      </c>
      <c r="Y984" s="5" t="str">
        <f t="shared" si="46"/>
        <v>Pebble Springs</v>
      </c>
      <c r="Z984" s="5" t="str">
        <f t="shared" si="45"/>
        <v>NW_Wind</v>
      </c>
      <c r="AA984" s="5">
        <f t="shared" si="47"/>
        <v>25.1</v>
      </c>
      <c r="AB984" s="5">
        <f>INDEX(relevant_resources!B:B,MATCH(Z984,relevant_resources!A:A,0))</f>
        <v>0</v>
      </c>
    </row>
    <row r="985" spans="1:28" x14ac:dyDescent="0.75">
      <c r="A985">
        <v>984</v>
      </c>
      <c r="B985" t="s">
        <v>2655</v>
      </c>
      <c r="C985" t="s">
        <v>2620</v>
      </c>
      <c r="E985" t="s">
        <v>2644</v>
      </c>
      <c r="F985" t="s">
        <v>2621</v>
      </c>
      <c r="I985" t="s">
        <v>993</v>
      </c>
      <c r="K985" t="s">
        <v>32</v>
      </c>
      <c r="L985" s="2">
        <v>38899</v>
      </c>
      <c r="M985" s="2">
        <v>44743</v>
      </c>
      <c r="N985">
        <v>1</v>
      </c>
      <c r="O985">
        <v>4.9000000000000004</v>
      </c>
      <c r="P985">
        <v>8.4</v>
      </c>
      <c r="Q985" s="1">
        <v>0.2</v>
      </c>
      <c r="R985" t="s">
        <v>2156</v>
      </c>
      <c r="S985" t="s">
        <v>2647</v>
      </c>
      <c r="T985" t="s">
        <v>1080</v>
      </c>
      <c r="U985" t="s">
        <v>993</v>
      </c>
      <c r="V985" t="s">
        <v>164</v>
      </c>
      <c r="W985">
        <v>1</v>
      </c>
      <c r="X985" s="5" t="e">
        <f>INDEX(name_mapping!B:B,MATCH(C985,name_mapping!A:A,0))</f>
        <v>#N/A</v>
      </c>
      <c r="Y985" s="5" t="str">
        <f t="shared" si="46"/>
        <v>Pleasant Valley (WEST Wyoming Wind Energy Center)</v>
      </c>
      <c r="Z985" s="5" t="str">
        <f t="shared" si="45"/>
        <v>NW_Wind</v>
      </c>
      <c r="AA985" s="5">
        <f t="shared" si="47"/>
        <v>8.4</v>
      </c>
      <c r="AB985" s="5">
        <f>INDEX(relevant_resources!B:B,MATCH(Z985,relevant_resources!A:A,0))</f>
        <v>0</v>
      </c>
    </row>
    <row r="986" spans="1:28" x14ac:dyDescent="0.75">
      <c r="A986">
        <v>985</v>
      </c>
      <c r="B986" t="s">
        <v>2656</v>
      </c>
      <c r="C986" t="s">
        <v>2657</v>
      </c>
      <c r="E986" t="s">
        <v>2644</v>
      </c>
      <c r="F986" t="s">
        <v>1076</v>
      </c>
      <c r="I986" t="s">
        <v>210</v>
      </c>
      <c r="K986" t="s">
        <v>32</v>
      </c>
      <c r="L986" s="2">
        <v>40087</v>
      </c>
      <c r="M986" s="2">
        <v>73050</v>
      </c>
      <c r="N986">
        <v>1</v>
      </c>
      <c r="O986">
        <v>28.7</v>
      </c>
      <c r="P986">
        <v>23.9</v>
      </c>
      <c r="Q986" s="1">
        <v>0.1</v>
      </c>
      <c r="R986" t="s">
        <v>1079</v>
      </c>
      <c r="S986" t="s">
        <v>2647</v>
      </c>
      <c r="T986" t="s">
        <v>1080</v>
      </c>
      <c r="U986" t="s">
        <v>212</v>
      </c>
      <c r="V986" t="s">
        <v>164</v>
      </c>
      <c r="W986">
        <v>1</v>
      </c>
      <c r="X986" s="5" t="e">
        <f>INDEX(name_mapping!B:B,MATCH(C986,name_mapping!A:A,0))</f>
        <v>#N/A</v>
      </c>
      <c r="Y986" s="5" t="str">
        <f t="shared" si="46"/>
        <v>Tieton</v>
      </c>
      <c r="Z986" s="5" t="str">
        <f t="shared" si="45"/>
        <v>NW_Small_Hydro</v>
      </c>
      <c r="AA986" s="5">
        <f t="shared" si="47"/>
        <v>23.9</v>
      </c>
      <c r="AB986" s="5">
        <f>INDEX(relevant_resources!B:B,MATCH(Z986,relevant_resources!A:A,0))</f>
        <v>0</v>
      </c>
    </row>
    <row r="987" spans="1:28" x14ac:dyDescent="0.75">
      <c r="A987">
        <v>986</v>
      </c>
      <c r="B987" t="s">
        <v>2658</v>
      </c>
      <c r="C987" t="s">
        <v>2659</v>
      </c>
      <c r="E987" t="s">
        <v>2644</v>
      </c>
      <c r="F987" t="s">
        <v>27</v>
      </c>
      <c r="I987" t="s">
        <v>30</v>
      </c>
      <c r="K987" t="s">
        <v>32</v>
      </c>
      <c r="L987" s="2">
        <v>40725</v>
      </c>
      <c r="M987" s="2">
        <v>73050</v>
      </c>
      <c r="N987">
        <v>1</v>
      </c>
      <c r="O987" t="s">
        <v>163</v>
      </c>
      <c r="P987" t="s">
        <v>334</v>
      </c>
      <c r="Q987" s="1"/>
      <c r="R987">
        <v>0</v>
      </c>
      <c r="S987" t="s">
        <v>2647</v>
      </c>
      <c r="T987" t="s">
        <v>1055</v>
      </c>
      <c r="U987" t="s">
        <v>34</v>
      </c>
      <c r="V987" t="s">
        <v>164</v>
      </c>
      <c r="W987">
        <v>1</v>
      </c>
      <c r="X987" s="5" t="e">
        <f>INDEX(name_mapping!B:B,MATCH(C987,name_mapping!A:A,0))</f>
        <v>#N/A</v>
      </c>
      <c r="Y987" s="5" t="str">
        <f t="shared" si="46"/>
        <v>Lake One (Biomethane)</v>
      </c>
      <c r="Z987" s="5" t="str">
        <f t="shared" si="45"/>
        <v>Other_Biomass</v>
      </c>
      <c r="AA987" s="5">
        <f t="shared" si="47"/>
        <v>0</v>
      </c>
      <c r="AB987" s="5">
        <f>INDEX(relevant_resources!B:B,MATCH(Z987,relevant_resources!A:A,0))</f>
        <v>0</v>
      </c>
    </row>
    <row r="988" spans="1:28" x14ac:dyDescent="0.75">
      <c r="A988">
        <v>987</v>
      </c>
      <c r="B988" t="s">
        <v>2660</v>
      </c>
      <c r="C988" t="s">
        <v>2661</v>
      </c>
      <c r="E988" t="s">
        <v>2644</v>
      </c>
      <c r="F988" t="s">
        <v>835</v>
      </c>
      <c r="I988" t="s">
        <v>190</v>
      </c>
      <c r="K988" t="s">
        <v>32</v>
      </c>
      <c r="L988" s="2">
        <v>41579</v>
      </c>
      <c r="M988" s="2">
        <v>12359</v>
      </c>
      <c r="N988">
        <v>1</v>
      </c>
      <c r="O988">
        <v>2.5</v>
      </c>
      <c r="P988">
        <v>23.1</v>
      </c>
      <c r="Q988" s="1">
        <v>1.07</v>
      </c>
      <c r="R988" t="s">
        <v>2662</v>
      </c>
      <c r="S988" t="s">
        <v>2647</v>
      </c>
      <c r="T988" t="s">
        <v>1080</v>
      </c>
      <c r="U988" t="s">
        <v>190</v>
      </c>
      <c r="V988" t="s">
        <v>164</v>
      </c>
      <c r="W988">
        <v>1</v>
      </c>
      <c r="X988" s="5" t="e">
        <f>INDEX(name_mapping!B:B,MATCH(C988,name_mapping!A:A,0))</f>
        <v>#N/A</v>
      </c>
      <c r="Y988" s="5" t="str">
        <f t="shared" si="46"/>
        <v>Wild Rose - Don Campbell - Gabbs Valley</v>
      </c>
      <c r="Z988" s="5" t="str">
        <f t="shared" si="45"/>
        <v>NW_Geothermal</v>
      </c>
      <c r="AA988" s="5">
        <f t="shared" si="47"/>
        <v>23.1</v>
      </c>
      <c r="AB988" s="5">
        <f>INDEX(relevant_resources!B:B,MATCH(Z988,relevant_resources!A:A,0))</f>
        <v>0</v>
      </c>
    </row>
    <row r="989" spans="1:28" x14ac:dyDescent="0.75">
      <c r="A989">
        <v>988</v>
      </c>
      <c r="B989" t="s">
        <v>2663</v>
      </c>
      <c r="C989" t="s">
        <v>2664</v>
      </c>
      <c r="E989" t="s">
        <v>2644</v>
      </c>
      <c r="F989" t="s">
        <v>835</v>
      </c>
      <c r="I989" t="s">
        <v>614</v>
      </c>
      <c r="K989" t="s">
        <v>32</v>
      </c>
      <c r="L989" s="2">
        <v>41773</v>
      </c>
      <c r="M989" s="2">
        <v>48712</v>
      </c>
      <c r="N989">
        <v>1</v>
      </c>
      <c r="O989">
        <v>40.799999999999997</v>
      </c>
      <c r="P989">
        <v>96.4</v>
      </c>
      <c r="Q989" s="1">
        <v>0.27</v>
      </c>
      <c r="R989" t="s">
        <v>2646</v>
      </c>
      <c r="S989" t="s">
        <v>2647</v>
      </c>
      <c r="T989" t="s">
        <v>2647</v>
      </c>
      <c r="U989" t="s">
        <v>616</v>
      </c>
      <c r="V989" t="s">
        <v>164</v>
      </c>
      <c r="W989">
        <v>1</v>
      </c>
      <c r="X989" s="5" t="e">
        <f>INDEX(name_mapping!B:B,MATCH(C989,name_mapping!A:A,0))</f>
        <v>#N/A</v>
      </c>
      <c r="Y989" s="5" t="str">
        <f t="shared" si="46"/>
        <v xml:space="preserve">Copper Mountain III </v>
      </c>
      <c r="Z989" s="5" t="str">
        <f t="shared" si="45"/>
        <v>LDWP_Solar</v>
      </c>
      <c r="AA989" s="5">
        <f t="shared" si="47"/>
        <v>96.4</v>
      </c>
      <c r="AB989" s="5">
        <f>INDEX(relevant_resources!B:B,MATCH(Z989,relevant_resources!A:A,0))</f>
        <v>0</v>
      </c>
    </row>
    <row r="990" spans="1:28" x14ac:dyDescent="0.75">
      <c r="A990">
        <v>989</v>
      </c>
      <c r="B990" t="s">
        <v>2665</v>
      </c>
      <c r="C990" t="s">
        <v>2666</v>
      </c>
      <c r="E990" t="s">
        <v>2667</v>
      </c>
      <c r="F990" t="s">
        <v>27</v>
      </c>
      <c r="I990" t="s">
        <v>34</v>
      </c>
      <c r="K990" t="s">
        <v>32</v>
      </c>
      <c r="L990" s="2">
        <v>37433</v>
      </c>
      <c r="M990" s="2">
        <v>73050</v>
      </c>
      <c r="N990">
        <v>1</v>
      </c>
      <c r="O990">
        <v>2.1</v>
      </c>
      <c r="P990">
        <v>7.6</v>
      </c>
      <c r="Q990" s="1">
        <v>0.41</v>
      </c>
      <c r="R990" t="s">
        <v>33</v>
      </c>
      <c r="S990" t="s">
        <v>33</v>
      </c>
      <c r="T990" t="s">
        <v>33</v>
      </c>
      <c r="U990" t="s">
        <v>34</v>
      </c>
      <c r="V990" t="s">
        <v>164</v>
      </c>
      <c r="W990">
        <v>1</v>
      </c>
      <c r="X990" s="5" t="e">
        <f>INDEX(name_mapping!B:B,MATCH(C990,name_mapping!A:A,0))</f>
        <v>#N/A</v>
      </c>
      <c r="Y990" s="5" t="str">
        <f t="shared" si="46"/>
        <v>Southeast Digester Gas Cogen Plant</v>
      </c>
      <c r="Z990" s="5" t="str">
        <f t="shared" si="45"/>
        <v>CAISO_Biomass</v>
      </c>
      <c r="AA990" s="5">
        <f t="shared" si="47"/>
        <v>7.6</v>
      </c>
      <c r="AB990" s="5">
        <f>INDEX(relevant_resources!B:B,MATCH(Z990,relevant_resources!A:A,0))</f>
        <v>0</v>
      </c>
    </row>
    <row r="991" spans="1:28" x14ac:dyDescent="0.75">
      <c r="A991">
        <v>990</v>
      </c>
      <c r="B991" t="s">
        <v>2668</v>
      </c>
      <c r="C991" t="s">
        <v>2669</v>
      </c>
      <c r="E991" t="s">
        <v>2667</v>
      </c>
      <c r="F991" t="s">
        <v>27</v>
      </c>
      <c r="I991" t="s">
        <v>614</v>
      </c>
      <c r="K991" t="s">
        <v>32</v>
      </c>
      <c r="L991" s="2">
        <v>38631</v>
      </c>
      <c r="M991" s="2">
        <v>73050</v>
      </c>
      <c r="N991">
        <v>1</v>
      </c>
      <c r="O991">
        <v>2</v>
      </c>
      <c r="P991">
        <v>0.2</v>
      </c>
      <c r="Q991" s="1">
        <v>0.01</v>
      </c>
      <c r="R991" t="s">
        <v>33</v>
      </c>
      <c r="S991" t="s">
        <v>33</v>
      </c>
      <c r="T991" t="s">
        <v>33</v>
      </c>
      <c r="U991" t="s">
        <v>616</v>
      </c>
      <c r="V991" t="s">
        <v>164</v>
      </c>
      <c r="W991">
        <v>1</v>
      </c>
      <c r="X991" s="5" t="e">
        <f>INDEX(name_mapping!B:B,MATCH(C991,name_mapping!A:A,0))</f>
        <v>#N/A</v>
      </c>
      <c r="Y991" s="5" t="str">
        <f t="shared" si="46"/>
        <v>Southeast Wastwater Treatment Plant/CCSF</v>
      </c>
      <c r="Z991" s="5" t="str">
        <f t="shared" si="45"/>
        <v>CAISO_Solar</v>
      </c>
      <c r="AA991" s="5">
        <f t="shared" si="47"/>
        <v>0.2</v>
      </c>
      <c r="AB991" s="5">
        <f>INDEX(relevant_resources!B:B,MATCH(Z991,relevant_resources!A:A,0))</f>
        <v>1</v>
      </c>
    </row>
    <row r="992" spans="1:28" x14ac:dyDescent="0.75">
      <c r="A992">
        <v>991</v>
      </c>
      <c r="B992" t="s">
        <v>2670</v>
      </c>
      <c r="C992" t="s">
        <v>2671</v>
      </c>
      <c r="D992" t="s">
        <v>2672</v>
      </c>
      <c r="E992" t="s">
        <v>2667</v>
      </c>
      <c r="F992" t="s">
        <v>27</v>
      </c>
      <c r="I992" t="s">
        <v>614</v>
      </c>
      <c r="K992" t="s">
        <v>32</v>
      </c>
      <c r="L992" s="2">
        <v>40494</v>
      </c>
      <c r="M992" s="2">
        <v>49624</v>
      </c>
      <c r="N992">
        <v>1</v>
      </c>
      <c r="O992">
        <v>5</v>
      </c>
      <c r="P992">
        <v>6.1</v>
      </c>
      <c r="Q992" s="1">
        <v>0.14000000000000001</v>
      </c>
      <c r="R992" t="s">
        <v>33</v>
      </c>
      <c r="S992" t="s">
        <v>33</v>
      </c>
      <c r="T992" t="s">
        <v>33</v>
      </c>
      <c r="U992" t="s">
        <v>616</v>
      </c>
      <c r="V992" t="s">
        <v>164</v>
      </c>
      <c r="W992">
        <v>1</v>
      </c>
      <c r="X992" s="5" t="e">
        <f>INDEX(name_mapping!B:B,MATCH(C992,name_mapping!A:A,0))</f>
        <v>#N/A</v>
      </c>
      <c r="Y992" s="5" t="str">
        <f t="shared" si="46"/>
        <v>MARTIN_1_SUNSET</v>
      </c>
      <c r="Z992" s="5" t="str">
        <f t="shared" si="45"/>
        <v>CAISO_Solar</v>
      </c>
      <c r="AA992" s="5">
        <f t="shared" si="47"/>
        <v>6.1</v>
      </c>
      <c r="AB992" s="5">
        <f>INDEX(relevant_resources!B:B,MATCH(Z992,relevant_resources!A:A,0))</f>
        <v>1</v>
      </c>
    </row>
    <row r="993" spans="1:28" x14ac:dyDescent="0.75">
      <c r="A993">
        <v>992</v>
      </c>
      <c r="B993" t="s">
        <v>2673</v>
      </c>
      <c r="C993" t="s">
        <v>2674</v>
      </c>
      <c r="D993" t="s">
        <v>2675</v>
      </c>
      <c r="E993" t="s">
        <v>2667</v>
      </c>
      <c r="F993" t="s">
        <v>27</v>
      </c>
      <c r="I993" t="s">
        <v>210</v>
      </c>
      <c r="K993" t="s">
        <v>32</v>
      </c>
      <c r="L993" s="2">
        <v>31959</v>
      </c>
      <c r="M993" s="2">
        <v>73050</v>
      </c>
      <c r="N993">
        <v>1</v>
      </c>
      <c r="O993">
        <v>2.9</v>
      </c>
      <c r="P993">
        <v>5</v>
      </c>
      <c r="Q993" s="1">
        <v>0.2</v>
      </c>
      <c r="R993" t="s">
        <v>33</v>
      </c>
      <c r="S993" t="s">
        <v>33</v>
      </c>
      <c r="T993" t="s">
        <v>33</v>
      </c>
      <c r="U993" t="s">
        <v>212</v>
      </c>
      <c r="V993" t="s">
        <v>164</v>
      </c>
      <c r="W993">
        <v>1</v>
      </c>
      <c r="X993" s="5" t="e">
        <f>INDEX(name_mapping!B:B,MATCH(C993,name_mapping!A:A,0))</f>
        <v>#N/A</v>
      </c>
      <c r="Y993" s="5" t="str">
        <f t="shared" si="46"/>
        <v>INTKEP_2_UNITS</v>
      </c>
      <c r="Z993" s="5" t="str">
        <f t="shared" si="45"/>
        <v>CAISO_Small_Hydro</v>
      </c>
      <c r="AA993" s="5">
        <f t="shared" si="47"/>
        <v>5</v>
      </c>
      <c r="AB993" s="5">
        <f>INDEX(relevant_resources!B:B,MATCH(Z993,relevant_resources!A:A,0))</f>
        <v>0</v>
      </c>
    </row>
    <row r="994" spans="1:28" x14ac:dyDescent="0.75">
      <c r="A994">
        <v>993</v>
      </c>
      <c r="B994" t="s">
        <v>2676</v>
      </c>
      <c r="C994" t="s">
        <v>2677</v>
      </c>
      <c r="D994" t="s">
        <v>2675</v>
      </c>
      <c r="E994" t="s">
        <v>2667</v>
      </c>
      <c r="F994" t="s">
        <v>27</v>
      </c>
      <c r="I994" t="s">
        <v>210</v>
      </c>
      <c r="K994" t="s">
        <v>32</v>
      </c>
      <c r="M994" s="2">
        <v>73050</v>
      </c>
      <c r="N994">
        <v>1</v>
      </c>
      <c r="O994">
        <v>118.2</v>
      </c>
      <c r="P994">
        <v>508.6</v>
      </c>
      <c r="Q994" s="1">
        <v>0.49</v>
      </c>
      <c r="R994" t="s">
        <v>33</v>
      </c>
      <c r="S994" t="s">
        <v>33</v>
      </c>
      <c r="T994" t="s">
        <v>33</v>
      </c>
      <c r="U994" t="s">
        <v>212</v>
      </c>
      <c r="V994" t="s">
        <v>164</v>
      </c>
      <c r="W994">
        <v>1</v>
      </c>
      <c r="X994" s="5" t="e">
        <f>INDEX(name_mapping!B:B,MATCH(C994,name_mapping!A:A,0))</f>
        <v>#N/A</v>
      </c>
      <c r="Y994" s="5" t="str">
        <f t="shared" si="46"/>
        <v>INTKEP_2_UNITS</v>
      </c>
      <c r="Z994" s="5" t="str">
        <f t="shared" si="45"/>
        <v>CAISO_Small_Hydro</v>
      </c>
      <c r="AA994" s="5">
        <f t="shared" si="47"/>
        <v>508.6</v>
      </c>
      <c r="AB994" s="5">
        <f>INDEX(relevant_resources!B:B,MATCH(Z994,relevant_resources!A:A,0))</f>
        <v>0</v>
      </c>
    </row>
    <row r="995" spans="1:28" x14ac:dyDescent="0.75">
      <c r="A995">
        <v>994</v>
      </c>
      <c r="B995" t="s">
        <v>2678</v>
      </c>
      <c r="C995" t="s">
        <v>2565</v>
      </c>
      <c r="D995" t="s">
        <v>2566</v>
      </c>
      <c r="E995" t="s">
        <v>2679</v>
      </c>
      <c r="F995" t="s">
        <v>27</v>
      </c>
      <c r="I995" t="s">
        <v>993</v>
      </c>
      <c r="K995" t="s">
        <v>32</v>
      </c>
      <c r="L995" s="2">
        <v>37848</v>
      </c>
      <c r="M995" s="2">
        <v>45291</v>
      </c>
      <c r="N995">
        <v>1</v>
      </c>
      <c r="O995">
        <v>3</v>
      </c>
      <c r="P995">
        <v>6.1</v>
      </c>
      <c r="Q995" s="1">
        <v>0.23</v>
      </c>
      <c r="R995" t="s">
        <v>33</v>
      </c>
      <c r="S995" t="s">
        <v>33</v>
      </c>
      <c r="T995" t="s">
        <v>33</v>
      </c>
      <c r="U995" t="s">
        <v>993</v>
      </c>
      <c r="V995" t="s">
        <v>164</v>
      </c>
      <c r="W995">
        <v>1</v>
      </c>
      <c r="X995" s="5" t="e">
        <f>INDEX(name_mapping!B:B,MATCH(C995,name_mapping!A:A,0))</f>
        <v>#N/A</v>
      </c>
      <c r="Y995" s="5" t="str">
        <f t="shared" si="46"/>
        <v>BRDSLD_2_HIWIND</v>
      </c>
      <c r="Z995" s="5" t="str">
        <f t="shared" si="45"/>
        <v>CAISO_Wind</v>
      </c>
      <c r="AA995" s="5">
        <f t="shared" si="47"/>
        <v>6.1</v>
      </c>
      <c r="AB995" s="5">
        <f>INDEX(relevant_resources!B:B,MATCH(Z995,relevant_resources!A:A,0))</f>
        <v>1</v>
      </c>
    </row>
    <row r="996" spans="1:28" x14ac:dyDescent="0.75">
      <c r="A996">
        <v>995</v>
      </c>
      <c r="B996" t="s">
        <v>2680</v>
      </c>
      <c r="C996" t="s">
        <v>2572</v>
      </c>
      <c r="D996" t="s">
        <v>2573</v>
      </c>
      <c r="E996" t="s">
        <v>2679</v>
      </c>
      <c r="F996" t="s">
        <v>27</v>
      </c>
      <c r="I996" t="s">
        <v>210</v>
      </c>
      <c r="K996" t="s">
        <v>32</v>
      </c>
      <c r="L996" s="2">
        <v>39753</v>
      </c>
      <c r="M996" s="2">
        <v>45291</v>
      </c>
      <c r="N996">
        <v>1</v>
      </c>
      <c r="O996">
        <v>1.7</v>
      </c>
      <c r="P996">
        <v>3.8</v>
      </c>
      <c r="Q996" s="1">
        <v>0.25</v>
      </c>
      <c r="R996" t="s">
        <v>33</v>
      </c>
      <c r="S996" t="s">
        <v>33</v>
      </c>
      <c r="T996" t="s">
        <v>33</v>
      </c>
      <c r="U996" t="s">
        <v>212</v>
      </c>
      <c r="V996" t="s">
        <v>164</v>
      </c>
      <c r="W996">
        <v>1</v>
      </c>
      <c r="X996" s="5" t="e">
        <f>INDEX(name_mapping!B:B,MATCH(C996,name_mapping!A:A,0))</f>
        <v>#N/A</v>
      </c>
      <c r="Y996" s="5" t="str">
        <f t="shared" si="46"/>
        <v>VALLEY_5_PERRIS</v>
      </c>
      <c r="Z996" s="5" t="str">
        <f t="shared" si="45"/>
        <v>CAISO_Small_Hydro</v>
      </c>
      <c r="AA996" s="5">
        <f t="shared" si="47"/>
        <v>3.8</v>
      </c>
      <c r="AB996" s="5">
        <f>INDEX(relevant_resources!B:B,MATCH(Z996,relevant_resources!A:A,0))</f>
        <v>0</v>
      </c>
    </row>
    <row r="997" spans="1:28" x14ac:dyDescent="0.75">
      <c r="A997">
        <v>996</v>
      </c>
      <c r="B997" t="s">
        <v>2680</v>
      </c>
      <c r="C997" t="s">
        <v>2574</v>
      </c>
      <c r="D997" t="s">
        <v>2573</v>
      </c>
      <c r="E997" t="s">
        <v>2679</v>
      </c>
      <c r="F997" t="s">
        <v>27</v>
      </c>
      <c r="I997" t="s">
        <v>210</v>
      </c>
      <c r="K997" t="s">
        <v>32</v>
      </c>
      <c r="L997" s="2">
        <v>39753</v>
      </c>
      <c r="M997" s="2">
        <v>45291</v>
      </c>
      <c r="N997">
        <v>1</v>
      </c>
      <c r="O997">
        <v>0.9</v>
      </c>
      <c r="P997">
        <v>1.7</v>
      </c>
      <c r="Q997" s="1">
        <v>0.22</v>
      </c>
      <c r="R997" t="s">
        <v>33</v>
      </c>
      <c r="S997" t="s">
        <v>33</v>
      </c>
      <c r="T997" t="s">
        <v>33</v>
      </c>
      <c r="U997" t="s">
        <v>212</v>
      </c>
      <c r="V997" t="s">
        <v>164</v>
      </c>
      <c r="W997">
        <v>1</v>
      </c>
      <c r="X997" s="5" t="e">
        <f>INDEX(name_mapping!B:B,MATCH(C997,name_mapping!A:A,0))</f>
        <v>#N/A</v>
      </c>
      <c r="Y997" s="5" t="str">
        <f t="shared" si="46"/>
        <v>VALLEY_5_PERRIS</v>
      </c>
      <c r="Z997" s="5" t="str">
        <f t="shared" si="45"/>
        <v>CAISO_Small_Hydro</v>
      </c>
      <c r="AA997" s="5">
        <f t="shared" si="47"/>
        <v>1.7</v>
      </c>
      <c r="AB997" s="5">
        <f>INDEX(relevant_resources!B:B,MATCH(Z997,relevant_resources!A:A,0))</f>
        <v>0</v>
      </c>
    </row>
    <row r="998" spans="1:28" x14ac:dyDescent="0.75">
      <c r="A998">
        <v>997</v>
      </c>
      <c r="B998" t="s">
        <v>2680</v>
      </c>
      <c r="C998" t="s">
        <v>2575</v>
      </c>
      <c r="D998" t="s">
        <v>2573</v>
      </c>
      <c r="E998" t="s">
        <v>2679</v>
      </c>
      <c r="F998" t="s">
        <v>27</v>
      </c>
      <c r="I998" t="s">
        <v>210</v>
      </c>
      <c r="K998" t="s">
        <v>32</v>
      </c>
      <c r="L998" s="2">
        <v>39753</v>
      </c>
      <c r="M998" s="2">
        <v>45291</v>
      </c>
      <c r="N998">
        <v>1</v>
      </c>
      <c r="O998">
        <v>0.7</v>
      </c>
      <c r="P998">
        <v>1.7</v>
      </c>
      <c r="Q998" s="1">
        <v>0.28000000000000003</v>
      </c>
      <c r="R998" t="s">
        <v>33</v>
      </c>
      <c r="S998" t="s">
        <v>33</v>
      </c>
      <c r="T998" t="s">
        <v>33</v>
      </c>
      <c r="U998" t="s">
        <v>212</v>
      </c>
      <c r="V998" t="s">
        <v>164</v>
      </c>
      <c r="W998">
        <v>1</v>
      </c>
      <c r="X998" s="5" t="e">
        <f>INDEX(name_mapping!B:B,MATCH(C998,name_mapping!A:A,0))</f>
        <v>#N/A</v>
      </c>
      <c r="Y998" s="5" t="str">
        <f t="shared" si="46"/>
        <v>VALLEY_5_PERRIS</v>
      </c>
      <c r="Z998" s="5" t="str">
        <f t="shared" si="45"/>
        <v>CAISO_Small_Hydro</v>
      </c>
      <c r="AA998" s="5">
        <f t="shared" si="47"/>
        <v>1.7</v>
      </c>
      <c r="AB998" s="5">
        <f>INDEX(relevant_resources!B:B,MATCH(Z998,relevant_resources!A:A,0))</f>
        <v>0</v>
      </c>
    </row>
    <row r="999" spans="1:28" x14ac:dyDescent="0.75">
      <c r="A999">
        <v>998</v>
      </c>
      <c r="B999" t="s">
        <v>2680</v>
      </c>
      <c r="C999" t="s">
        <v>2576</v>
      </c>
      <c r="D999" t="s">
        <v>2573</v>
      </c>
      <c r="E999" t="s">
        <v>2679</v>
      </c>
      <c r="F999" t="s">
        <v>27</v>
      </c>
      <c r="I999" t="s">
        <v>210</v>
      </c>
      <c r="K999" t="s">
        <v>32</v>
      </c>
      <c r="L999" s="2">
        <v>39753</v>
      </c>
      <c r="M999" s="2">
        <v>45291</v>
      </c>
      <c r="N999">
        <v>1</v>
      </c>
      <c r="O999">
        <v>0.4</v>
      </c>
      <c r="P999">
        <v>0.9</v>
      </c>
      <c r="Q999" s="1">
        <v>0.24</v>
      </c>
      <c r="R999" t="s">
        <v>33</v>
      </c>
      <c r="S999" t="s">
        <v>33</v>
      </c>
      <c r="T999" t="s">
        <v>33</v>
      </c>
      <c r="U999" t="s">
        <v>212</v>
      </c>
      <c r="V999" t="s">
        <v>164</v>
      </c>
      <c r="W999">
        <v>1</v>
      </c>
      <c r="X999" s="5" t="e">
        <f>INDEX(name_mapping!B:B,MATCH(C999,name_mapping!A:A,0))</f>
        <v>#N/A</v>
      </c>
      <c r="Y999" s="5" t="str">
        <f t="shared" si="46"/>
        <v>VALLEY_5_PERRIS</v>
      </c>
      <c r="Z999" s="5" t="str">
        <f t="shared" si="45"/>
        <v>CAISO_Small_Hydro</v>
      </c>
      <c r="AA999" s="5">
        <f t="shared" si="47"/>
        <v>0.9</v>
      </c>
      <c r="AB999" s="5">
        <f>INDEX(relevant_resources!B:B,MATCH(Z999,relevant_resources!A:A,0))</f>
        <v>0</v>
      </c>
    </row>
    <row r="1000" spans="1:28" x14ac:dyDescent="0.75">
      <c r="A1000">
        <v>999</v>
      </c>
      <c r="B1000" t="s">
        <v>2681</v>
      </c>
      <c r="C1000" t="s">
        <v>2682</v>
      </c>
      <c r="D1000" t="s">
        <v>2683</v>
      </c>
      <c r="E1000" t="s">
        <v>2679</v>
      </c>
      <c r="F1000" t="s">
        <v>27</v>
      </c>
      <c r="I1000" t="s">
        <v>210</v>
      </c>
      <c r="K1000" t="s">
        <v>32</v>
      </c>
      <c r="L1000" s="2">
        <v>41579</v>
      </c>
      <c r="M1000" s="2">
        <v>41639</v>
      </c>
      <c r="N1000">
        <v>1</v>
      </c>
      <c r="O1000">
        <v>29.7</v>
      </c>
      <c r="P1000">
        <v>27.6</v>
      </c>
      <c r="Q1000" s="1">
        <v>0.11</v>
      </c>
      <c r="R1000" t="s">
        <v>33</v>
      </c>
      <c r="S1000" t="s">
        <v>33</v>
      </c>
      <c r="T1000" t="s">
        <v>33</v>
      </c>
      <c r="U1000" t="s">
        <v>212</v>
      </c>
      <c r="V1000" t="s">
        <v>164</v>
      </c>
      <c r="W1000">
        <v>1</v>
      </c>
      <c r="X1000" s="5" t="e">
        <f>INDEX(name_mapping!B:B,MATCH(C1000,name_mapping!A:A,0))</f>
        <v>#N/A</v>
      </c>
      <c r="Y1000" s="5" t="str">
        <f t="shared" si="46"/>
        <v>DMDVLY_1_GEN 1</v>
      </c>
      <c r="Z1000" s="5" t="str">
        <f t="shared" si="45"/>
        <v>CAISO_Small_Hydro</v>
      </c>
      <c r="AA1000" s="5">
        <f t="shared" si="47"/>
        <v>27.6</v>
      </c>
      <c r="AB1000" s="5">
        <f>INDEX(relevant_resources!B:B,MATCH(Z1000,relevant_resources!A:A,0))</f>
        <v>0</v>
      </c>
    </row>
    <row r="1001" spans="1:28" x14ac:dyDescent="0.75">
      <c r="A1001">
        <v>1000</v>
      </c>
      <c r="B1001" t="s">
        <v>2681</v>
      </c>
      <c r="C1001" t="s">
        <v>2684</v>
      </c>
      <c r="D1001" t="s">
        <v>2683</v>
      </c>
      <c r="E1001" t="s">
        <v>2679</v>
      </c>
      <c r="F1001" t="s">
        <v>27</v>
      </c>
      <c r="I1001" t="s">
        <v>210</v>
      </c>
      <c r="K1001" t="s">
        <v>32</v>
      </c>
      <c r="L1001" s="2">
        <v>41579</v>
      </c>
      <c r="M1001" s="2">
        <v>41639</v>
      </c>
      <c r="N1001">
        <v>1</v>
      </c>
      <c r="O1001">
        <v>5.9</v>
      </c>
      <c r="P1001">
        <v>23.2</v>
      </c>
      <c r="Q1001" s="1">
        <v>0.45</v>
      </c>
      <c r="R1001" t="s">
        <v>33</v>
      </c>
      <c r="S1001" t="s">
        <v>33</v>
      </c>
      <c r="T1001" t="s">
        <v>33</v>
      </c>
      <c r="U1001" t="s">
        <v>212</v>
      </c>
      <c r="V1001" t="s">
        <v>164</v>
      </c>
      <c r="W1001">
        <v>1</v>
      </c>
      <c r="X1001" s="5" t="e">
        <f>INDEX(name_mapping!B:B,MATCH(C1001,name_mapping!A:A,0))</f>
        <v>#N/A</v>
      </c>
      <c r="Y1001" s="5" t="str">
        <f t="shared" si="46"/>
        <v>DMDVLY_1_GEN 1</v>
      </c>
      <c r="Z1001" s="5" t="str">
        <f t="shared" si="45"/>
        <v>CAISO_Small_Hydro</v>
      </c>
      <c r="AA1001" s="5">
        <f t="shared" si="47"/>
        <v>23.2</v>
      </c>
      <c r="AB1001" s="5">
        <f>INDEX(relevant_resources!B:B,MATCH(Z1001,relevant_resources!A:A,0))</f>
        <v>0</v>
      </c>
    </row>
    <row r="1002" spans="1:28" x14ac:dyDescent="0.75">
      <c r="A1002">
        <v>1001</v>
      </c>
      <c r="B1002" t="s">
        <v>2681</v>
      </c>
      <c r="C1002" t="s">
        <v>2685</v>
      </c>
      <c r="D1002" t="s">
        <v>2683</v>
      </c>
      <c r="E1002" t="s">
        <v>2679</v>
      </c>
      <c r="F1002" t="s">
        <v>27</v>
      </c>
      <c r="I1002" t="s">
        <v>210</v>
      </c>
      <c r="K1002" t="s">
        <v>32</v>
      </c>
      <c r="L1002" s="2">
        <v>41579</v>
      </c>
      <c r="M1002" s="2">
        <v>41639</v>
      </c>
      <c r="N1002">
        <v>1</v>
      </c>
      <c r="O1002">
        <v>2.9</v>
      </c>
      <c r="P1002">
        <v>14.7</v>
      </c>
      <c r="Q1002" s="1">
        <v>0.59</v>
      </c>
      <c r="R1002" t="s">
        <v>33</v>
      </c>
      <c r="S1002" t="s">
        <v>33</v>
      </c>
      <c r="T1002" t="s">
        <v>33</v>
      </c>
      <c r="U1002" t="s">
        <v>212</v>
      </c>
      <c r="V1002" t="s">
        <v>164</v>
      </c>
      <c r="W1002">
        <v>1</v>
      </c>
      <c r="X1002" s="5" t="e">
        <f>INDEX(name_mapping!B:B,MATCH(C1002,name_mapping!A:A,0))</f>
        <v>#N/A</v>
      </c>
      <c r="Y1002" s="5" t="str">
        <f t="shared" si="46"/>
        <v>DMDVLY_1_GEN 1</v>
      </c>
      <c r="Z1002" s="5" t="str">
        <f t="shared" si="45"/>
        <v>CAISO_Small_Hydro</v>
      </c>
      <c r="AA1002" s="5">
        <f t="shared" si="47"/>
        <v>14.7</v>
      </c>
      <c r="AB1002" s="5">
        <f>INDEX(relevant_resources!B:B,MATCH(Z1002,relevant_resources!A:A,0))</f>
        <v>0</v>
      </c>
    </row>
    <row r="1003" spans="1:28" x14ac:dyDescent="0.75">
      <c r="A1003">
        <v>1002</v>
      </c>
      <c r="B1003" t="s">
        <v>2681</v>
      </c>
      <c r="C1003" t="s">
        <v>2686</v>
      </c>
      <c r="D1003" t="s">
        <v>2683</v>
      </c>
      <c r="E1003" t="s">
        <v>2679</v>
      </c>
      <c r="F1003" t="s">
        <v>27</v>
      </c>
      <c r="I1003" t="s">
        <v>210</v>
      </c>
      <c r="K1003" t="s">
        <v>32</v>
      </c>
      <c r="L1003" s="2">
        <v>41579</v>
      </c>
      <c r="M1003" s="2">
        <v>41639</v>
      </c>
      <c r="N1003">
        <v>1</v>
      </c>
      <c r="O1003">
        <v>2.9</v>
      </c>
      <c r="P1003">
        <v>13.9</v>
      </c>
      <c r="Q1003" s="1">
        <v>0.56000000000000005</v>
      </c>
      <c r="R1003" t="s">
        <v>33</v>
      </c>
      <c r="S1003" t="s">
        <v>33</v>
      </c>
      <c r="T1003" t="s">
        <v>33</v>
      </c>
      <c r="U1003" t="s">
        <v>212</v>
      </c>
      <c r="V1003" t="s">
        <v>164</v>
      </c>
      <c r="W1003">
        <v>1</v>
      </c>
      <c r="X1003" s="5" t="e">
        <f>INDEX(name_mapping!B:B,MATCH(C1003,name_mapping!A:A,0))</f>
        <v>#N/A</v>
      </c>
      <c r="Y1003" s="5" t="str">
        <f t="shared" si="46"/>
        <v>DMDVLY_1_GEN 1</v>
      </c>
      <c r="Z1003" s="5" t="str">
        <f t="shared" si="45"/>
        <v>CAISO_Small_Hydro</v>
      </c>
      <c r="AA1003" s="5">
        <f t="shared" si="47"/>
        <v>13.9</v>
      </c>
      <c r="AB1003" s="5">
        <f>INDEX(relevant_resources!B:B,MATCH(Z1003,relevant_resources!A:A,0))</f>
        <v>0</v>
      </c>
    </row>
    <row r="1004" spans="1:28" x14ac:dyDescent="0.75">
      <c r="A1004">
        <v>1003</v>
      </c>
      <c r="B1004" t="s">
        <v>2687</v>
      </c>
      <c r="C1004" t="s">
        <v>2688</v>
      </c>
      <c r="E1004" t="s">
        <v>2679</v>
      </c>
      <c r="F1004" t="s">
        <v>27</v>
      </c>
      <c r="I1004" t="s">
        <v>614</v>
      </c>
      <c r="K1004" t="s">
        <v>32</v>
      </c>
      <c r="L1004" s="2">
        <v>42064</v>
      </c>
      <c r="M1004" s="2">
        <v>73050</v>
      </c>
      <c r="N1004">
        <v>1</v>
      </c>
      <c r="O1004">
        <v>2.5</v>
      </c>
      <c r="P1004">
        <v>6</v>
      </c>
      <c r="Q1004" s="1">
        <v>0.28000000000000003</v>
      </c>
      <c r="R1004" t="s">
        <v>33</v>
      </c>
      <c r="S1004" t="s">
        <v>33</v>
      </c>
      <c r="T1004" t="s">
        <v>33</v>
      </c>
      <c r="U1004" t="s">
        <v>616</v>
      </c>
      <c r="V1004" t="s">
        <v>164</v>
      </c>
      <c r="W1004">
        <v>1</v>
      </c>
      <c r="X1004" s="5" t="e">
        <f>INDEX(name_mapping!B:B,MATCH(C1004,name_mapping!A:A,0))</f>
        <v>#N/A</v>
      </c>
      <c r="Y1004" s="5" t="str">
        <f t="shared" si="46"/>
        <v>Colton Solar One LLC</v>
      </c>
      <c r="Z1004" s="5" t="str">
        <f t="shared" si="45"/>
        <v>CAISO_Solar</v>
      </c>
      <c r="AA1004" s="5">
        <f t="shared" si="47"/>
        <v>6</v>
      </c>
      <c r="AB1004" s="5">
        <f>INDEX(relevant_resources!B:B,MATCH(Z1004,relevant_resources!A:A,0))</f>
        <v>1</v>
      </c>
    </row>
    <row r="1005" spans="1:28" x14ac:dyDescent="0.75">
      <c r="A1005">
        <v>1004</v>
      </c>
      <c r="B1005" t="s">
        <v>2687</v>
      </c>
      <c r="C1005" t="s">
        <v>2689</v>
      </c>
      <c r="E1005" t="s">
        <v>2679</v>
      </c>
      <c r="F1005" t="s">
        <v>27</v>
      </c>
      <c r="I1005" t="s">
        <v>614</v>
      </c>
      <c r="K1005" t="s">
        <v>32</v>
      </c>
      <c r="L1005" s="2">
        <v>42064</v>
      </c>
      <c r="M1005" s="2">
        <v>73050</v>
      </c>
      <c r="N1005">
        <v>1</v>
      </c>
      <c r="O1005">
        <v>1</v>
      </c>
      <c r="P1005">
        <v>2.4</v>
      </c>
      <c r="Q1005" s="1">
        <v>0.28000000000000003</v>
      </c>
      <c r="R1005" t="s">
        <v>33</v>
      </c>
      <c r="S1005" t="s">
        <v>33</v>
      </c>
      <c r="T1005" t="s">
        <v>33</v>
      </c>
      <c r="U1005" t="s">
        <v>616</v>
      </c>
      <c r="V1005" t="s">
        <v>164</v>
      </c>
      <c r="W1005">
        <v>1</v>
      </c>
      <c r="X1005" s="5" t="e">
        <f>INDEX(name_mapping!B:B,MATCH(C1005,name_mapping!A:A,0))</f>
        <v>#N/A</v>
      </c>
      <c r="Y1005" s="5" t="str">
        <f t="shared" si="46"/>
        <v>Colton Solar Two LLC</v>
      </c>
      <c r="Z1005" s="5" t="str">
        <f t="shared" si="45"/>
        <v>CAISO_Solar</v>
      </c>
      <c r="AA1005" s="5">
        <f t="shared" si="47"/>
        <v>2.4</v>
      </c>
      <c r="AB1005" s="5">
        <f>INDEX(relevant_resources!B:B,MATCH(Z1005,relevant_resources!A:A,0))</f>
        <v>1</v>
      </c>
    </row>
    <row r="1006" spans="1:28" x14ac:dyDescent="0.75">
      <c r="A1006">
        <v>1005</v>
      </c>
      <c r="B1006" t="s">
        <v>2690</v>
      </c>
      <c r="C1006" t="s">
        <v>2691</v>
      </c>
      <c r="E1006" t="s">
        <v>2692</v>
      </c>
      <c r="F1006" t="s">
        <v>27</v>
      </c>
      <c r="I1006" t="s">
        <v>993</v>
      </c>
      <c r="K1006" t="s">
        <v>32</v>
      </c>
      <c r="L1006" s="2">
        <v>40909</v>
      </c>
      <c r="M1006" s="2">
        <v>43100</v>
      </c>
      <c r="N1006">
        <v>1</v>
      </c>
      <c r="O1006">
        <v>49.5</v>
      </c>
      <c r="P1006">
        <v>183.7</v>
      </c>
      <c r="Q1006" s="1">
        <v>0.42</v>
      </c>
      <c r="R1006" t="s">
        <v>33</v>
      </c>
      <c r="S1006" t="s">
        <v>33</v>
      </c>
      <c r="T1006" t="s">
        <v>33</v>
      </c>
      <c r="U1006" t="s">
        <v>993</v>
      </c>
      <c r="V1006" t="s">
        <v>164</v>
      </c>
      <c r="W1006">
        <v>1</v>
      </c>
      <c r="X1006" s="5" t="e">
        <f>INDEX(name_mapping!B:B,MATCH(C1006,name_mapping!A:A,0))</f>
        <v>#N/A</v>
      </c>
      <c r="Y1006" s="5" t="str">
        <f t="shared" si="46"/>
        <v xml:space="preserve">San Gorgonio Wind   </v>
      </c>
      <c r="Z1006" s="5" t="str">
        <f t="shared" si="45"/>
        <v>CAISO_Wind</v>
      </c>
      <c r="AA1006" s="5">
        <f t="shared" si="47"/>
        <v>183.7</v>
      </c>
      <c r="AB1006" s="5">
        <f>INDEX(relevant_resources!B:B,MATCH(Z1006,relevant_resources!A:A,0))</f>
        <v>1</v>
      </c>
    </row>
    <row r="1007" spans="1:28" x14ac:dyDescent="0.75">
      <c r="A1007">
        <v>1006</v>
      </c>
      <c r="B1007" t="s">
        <v>2693</v>
      </c>
      <c r="C1007" t="s">
        <v>2694</v>
      </c>
      <c r="D1007" t="s">
        <v>2695</v>
      </c>
      <c r="E1007" t="s">
        <v>2696</v>
      </c>
      <c r="F1007" t="s">
        <v>27</v>
      </c>
      <c r="I1007" t="s">
        <v>30</v>
      </c>
      <c r="K1007" t="s">
        <v>32</v>
      </c>
      <c r="L1007" s="2">
        <v>41406</v>
      </c>
      <c r="M1007" s="2">
        <v>48710</v>
      </c>
      <c r="N1007">
        <v>1</v>
      </c>
      <c r="O1007">
        <v>1.4</v>
      </c>
      <c r="P1007">
        <v>7.8</v>
      </c>
      <c r="Q1007" s="1">
        <v>0.63</v>
      </c>
      <c r="R1007" t="s">
        <v>33</v>
      </c>
      <c r="S1007" t="s">
        <v>33</v>
      </c>
      <c r="T1007" t="s">
        <v>33</v>
      </c>
      <c r="U1007" t="s">
        <v>34</v>
      </c>
      <c r="V1007" t="s">
        <v>164</v>
      </c>
      <c r="W1007">
        <v>1</v>
      </c>
      <c r="X1007" s="5" t="e">
        <f>INDEX(name_mapping!B:B,MATCH(C1007,name_mapping!A:A,0))</f>
        <v>#N/A</v>
      </c>
      <c r="Y1007" s="5" t="str">
        <f t="shared" si="46"/>
        <v>GONZLS_6_UNIT</v>
      </c>
      <c r="Z1007" s="5" t="str">
        <f t="shared" si="45"/>
        <v>CAISO_Biomass</v>
      </c>
      <c r="AA1007" s="5">
        <f t="shared" si="47"/>
        <v>7.8</v>
      </c>
      <c r="AB1007" s="5">
        <f>INDEX(relevant_resources!B:B,MATCH(Z1007,relevant_resources!A:A,0))</f>
        <v>0</v>
      </c>
    </row>
    <row r="1008" spans="1:28" x14ac:dyDescent="0.75">
      <c r="A1008">
        <v>1007</v>
      </c>
      <c r="B1008" t="s">
        <v>2697</v>
      </c>
      <c r="C1008" t="s">
        <v>2609</v>
      </c>
      <c r="D1008" t="s">
        <v>2610</v>
      </c>
      <c r="E1008" t="s">
        <v>2696</v>
      </c>
      <c r="F1008" t="s">
        <v>27</v>
      </c>
      <c r="I1008" t="s">
        <v>30</v>
      </c>
      <c r="K1008" t="s">
        <v>32</v>
      </c>
      <c r="L1008" s="2">
        <v>40026</v>
      </c>
      <c r="M1008" s="2">
        <v>47330</v>
      </c>
      <c r="N1008">
        <v>1</v>
      </c>
      <c r="O1008">
        <v>1.9</v>
      </c>
      <c r="P1008">
        <v>14.9</v>
      </c>
      <c r="Q1008" s="1">
        <v>0.88</v>
      </c>
      <c r="R1008" t="s">
        <v>33</v>
      </c>
      <c r="S1008" t="s">
        <v>33</v>
      </c>
      <c r="T1008" t="s">
        <v>33</v>
      </c>
      <c r="U1008" t="s">
        <v>34</v>
      </c>
      <c r="V1008" t="s">
        <v>164</v>
      </c>
      <c r="W1008">
        <v>1</v>
      </c>
      <c r="X1008" s="5" t="e">
        <f>INDEX(name_mapping!B:B,MATCH(C1008,name_mapping!A:A,0))</f>
        <v>#N/A</v>
      </c>
      <c r="Y1008" s="5" t="str">
        <f t="shared" si="46"/>
        <v>KIRKER_7_KELCYN</v>
      </c>
      <c r="Z1008" s="5" t="str">
        <f t="shared" si="45"/>
        <v>CAISO_Biomass</v>
      </c>
      <c r="AA1008" s="5">
        <f t="shared" si="47"/>
        <v>14.9</v>
      </c>
      <c r="AB1008" s="5">
        <f>INDEX(relevant_resources!B:B,MATCH(Z1008,relevant_resources!A:A,0))</f>
        <v>0</v>
      </c>
    </row>
    <row r="1009" spans="1:28" x14ac:dyDescent="0.75">
      <c r="A1009">
        <v>1008</v>
      </c>
      <c r="B1009" t="s">
        <v>2698</v>
      </c>
      <c r="C1009" t="s">
        <v>2606</v>
      </c>
      <c r="D1009" t="s">
        <v>2607</v>
      </c>
      <c r="E1009" t="s">
        <v>2696</v>
      </c>
      <c r="F1009" t="s">
        <v>27</v>
      </c>
      <c r="I1009" t="s">
        <v>34</v>
      </c>
      <c r="K1009" t="s">
        <v>32</v>
      </c>
      <c r="L1009" s="2">
        <v>39904</v>
      </c>
      <c r="M1009" s="2">
        <v>47208</v>
      </c>
      <c r="N1009">
        <v>1</v>
      </c>
      <c r="O1009">
        <v>5.7</v>
      </c>
      <c r="P1009">
        <v>43.8</v>
      </c>
      <c r="Q1009" s="1">
        <v>0.87</v>
      </c>
      <c r="R1009" t="s">
        <v>33</v>
      </c>
      <c r="S1009" t="s">
        <v>33</v>
      </c>
      <c r="T1009" t="s">
        <v>33</v>
      </c>
      <c r="U1009" t="s">
        <v>34</v>
      </c>
      <c r="V1009" t="s">
        <v>164</v>
      </c>
      <c r="W1009">
        <v>1</v>
      </c>
      <c r="X1009" s="5" t="e">
        <f>INDEX(name_mapping!B:B,MATCH(C1009,name_mapping!A:A,0))</f>
        <v>#N/A</v>
      </c>
      <c r="Y1009" s="5" t="str">
        <f t="shared" si="46"/>
        <v>OXMTN_6_LNDFIL</v>
      </c>
      <c r="Z1009" s="5" t="str">
        <f t="shared" si="45"/>
        <v>CAISO_Biomass</v>
      </c>
      <c r="AA1009" s="5">
        <f t="shared" si="47"/>
        <v>43.8</v>
      </c>
      <c r="AB1009" s="5">
        <f>INDEX(relevant_resources!B:B,MATCH(Z1009,relevant_resources!A:A,0))</f>
        <v>0</v>
      </c>
    </row>
    <row r="1010" spans="1:28" x14ac:dyDescent="0.75">
      <c r="A1010">
        <v>1009</v>
      </c>
      <c r="B1010" t="s">
        <v>2699</v>
      </c>
      <c r="C1010" t="s">
        <v>2602</v>
      </c>
      <c r="D1010" t="s">
        <v>2603</v>
      </c>
      <c r="E1010" t="s">
        <v>2696</v>
      </c>
      <c r="F1010" t="s">
        <v>27</v>
      </c>
      <c r="I1010" t="s">
        <v>30</v>
      </c>
      <c r="K1010" t="s">
        <v>32</v>
      </c>
      <c r="L1010" s="2">
        <v>38750</v>
      </c>
      <c r="M1010" s="2">
        <v>46054</v>
      </c>
      <c r="N1010">
        <v>1</v>
      </c>
      <c r="O1010">
        <v>1.6</v>
      </c>
      <c r="P1010">
        <v>7.2</v>
      </c>
      <c r="Q1010" s="1">
        <v>0.52</v>
      </c>
      <c r="R1010" t="s">
        <v>33</v>
      </c>
      <c r="S1010" t="s">
        <v>33</v>
      </c>
      <c r="T1010" t="s">
        <v>33</v>
      </c>
      <c r="U1010" t="s">
        <v>34</v>
      </c>
      <c r="V1010" t="s">
        <v>164</v>
      </c>
      <c r="W1010">
        <v>1</v>
      </c>
      <c r="X1010" s="5" t="e">
        <f>INDEX(name_mapping!B:B,MATCH(C1010,name_mapping!A:A,0))</f>
        <v>#N/A</v>
      </c>
      <c r="Y1010" s="5" t="str">
        <f t="shared" si="46"/>
        <v>GRNVLY_7_SCLAND</v>
      </c>
      <c r="Z1010" s="5" t="str">
        <f t="shared" si="45"/>
        <v>CAISO_Biomass</v>
      </c>
      <c r="AA1010" s="5">
        <f t="shared" si="47"/>
        <v>7.2</v>
      </c>
      <c r="AB1010" s="5">
        <f>INDEX(relevant_resources!B:B,MATCH(Z1010,relevant_resources!A:A,0))</f>
        <v>0</v>
      </c>
    </row>
    <row r="1011" spans="1:28" x14ac:dyDescent="0.75">
      <c r="A1011">
        <v>1010</v>
      </c>
      <c r="B1011" t="s">
        <v>2700</v>
      </c>
      <c r="C1011" t="s">
        <v>2565</v>
      </c>
      <c r="D1011" t="s">
        <v>2566</v>
      </c>
      <c r="E1011" t="s">
        <v>2696</v>
      </c>
      <c r="F1011" t="s">
        <v>27</v>
      </c>
      <c r="I1011" t="s">
        <v>993</v>
      </c>
      <c r="K1011" t="s">
        <v>32</v>
      </c>
      <c r="L1011" s="2">
        <v>38322</v>
      </c>
      <c r="M1011" s="2">
        <v>46934</v>
      </c>
      <c r="N1011">
        <v>1</v>
      </c>
      <c r="O1011">
        <v>20</v>
      </c>
      <c r="P1011">
        <v>40.700000000000003</v>
      </c>
      <c r="Q1011" s="1">
        <v>0.23</v>
      </c>
      <c r="R1011" t="s">
        <v>33</v>
      </c>
      <c r="S1011" t="s">
        <v>33</v>
      </c>
      <c r="T1011" t="s">
        <v>33</v>
      </c>
      <c r="U1011" t="s">
        <v>993</v>
      </c>
      <c r="V1011" t="s">
        <v>164</v>
      </c>
      <c r="W1011">
        <v>1</v>
      </c>
      <c r="X1011" s="5" t="e">
        <f>INDEX(name_mapping!B:B,MATCH(C1011,name_mapping!A:A,0))</f>
        <v>#N/A</v>
      </c>
      <c r="Y1011" s="5" t="str">
        <f t="shared" si="46"/>
        <v>BRDSLD_2_HIWIND</v>
      </c>
      <c r="Z1011" s="5" t="str">
        <f t="shared" si="45"/>
        <v>CAISO_Wind</v>
      </c>
      <c r="AA1011" s="5">
        <f t="shared" si="47"/>
        <v>40.700000000000003</v>
      </c>
      <c r="AB1011" s="5">
        <f>INDEX(relevant_resources!B:B,MATCH(Z1011,relevant_resources!A:A,0))</f>
        <v>1</v>
      </c>
    </row>
    <row r="1012" spans="1:28" x14ac:dyDescent="0.75">
      <c r="A1012">
        <v>1011</v>
      </c>
      <c r="B1012" t="s">
        <v>2701</v>
      </c>
      <c r="C1012" t="s">
        <v>2702</v>
      </c>
      <c r="D1012" t="s">
        <v>1102</v>
      </c>
      <c r="E1012" t="s">
        <v>2696</v>
      </c>
      <c r="F1012" t="s">
        <v>27</v>
      </c>
      <c r="G1012" t="s">
        <v>56</v>
      </c>
      <c r="H1012" t="s">
        <v>56</v>
      </c>
      <c r="I1012" t="s">
        <v>993</v>
      </c>
      <c r="K1012" t="s">
        <v>32</v>
      </c>
      <c r="L1012" s="2">
        <v>38869</v>
      </c>
      <c r="M1012" s="2">
        <v>44561</v>
      </c>
      <c r="N1012">
        <v>1</v>
      </c>
      <c r="O1012">
        <v>25</v>
      </c>
      <c r="P1012">
        <v>66.2</v>
      </c>
      <c r="Q1012" s="1">
        <v>0.3</v>
      </c>
      <c r="R1012" t="s">
        <v>33</v>
      </c>
      <c r="S1012" t="s">
        <v>33</v>
      </c>
      <c r="T1012" t="s">
        <v>33</v>
      </c>
      <c r="U1012" t="s">
        <v>993</v>
      </c>
      <c r="V1012" t="s">
        <v>56</v>
      </c>
      <c r="W1012">
        <v>1</v>
      </c>
      <c r="X1012" s="5" t="e">
        <f>INDEX(name_mapping!B:B,MATCH(C1012,name_mapping!A:A,0))</f>
        <v>#N/A</v>
      </c>
      <c r="Y1012" s="5" t="str">
        <f t="shared" si="46"/>
        <v>BRDSLD_2_SHILO1</v>
      </c>
      <c r="Z1012" s="5" t="str">
        <f t="shared" si="45"/>
        <v>CAISO_Wind</v>
      </c>
      <c r="AA1012" s="5">
        <f t="shared" si="47"/>
        <v>66.2</v>
      </c>
      <c r="AB1012" s="5">
        <f>INDEX(relevant_resources!B:B,MATCH(Z1012,relevant_resources!A:A,0))</f>
        <v>1</v>
      </c>
    </row>
    <row r="1013" spans="1:28" x14ac:dyDescent="0.75">
      <c r="A1013">
        <v>1012</v>
      </c>
      <c r="B1013" t="s">
        <v>2703</v>
      </c>
      <c r="C1013" t="s">
        <v>2584</v>
      </c>
      <c r="D1013" t="s">
        <v>2585</v>
      </c>
      <c r="E1013" t="s">
        <v>2696</v>
      </c>
      <c r="F1013" t="s">
        <v>27</v>
      </c>
      <c r="I1013" t="s">
        <v>210</v>
      </c>
      <c r="K1013" t="s">
        <v>32</v>
      </c>
      <c r="L1013" s="2">
        <v>30195</v>
      </c>
      <c r="M1013" s="2">
        <v>73050</v>
      </c>
      <c r="N1013">
        <v>1</v>
      </c>
      <c r="O1013">
        <v>1.4</v>
      </c>
      <c r="P1013">
        <v>4.0999999999999996</v>
      </c>
      <c r="Q1013" s="1">
        <v>0.34</v>
      </c>
      <c r="R1013" t="s">
        <v>33</v>
      </c>
      <c r="S1013" t="s">
        <v>33</v>
      </c>
      <c r="T1013" t="s">
        <v>33</v>
      </c>
      <c r="U1013" t="s">
        <v>212</v>
      </c>
      <c r="V1013" t="s">
        <v>164</v>
      </c>
      <c r="W1013">
        <v>1</v>
      </c>
      <c r="X1013" s="5" t="e">
        <f>INDEX(name_mapping!B:B,MATCH(C1013,name_mapping!A:A,0))</f>
        <v>#N/A</v>
      </c>
      <c r="Y1013" s="5" t="str">
        <f t="shared" si="46"/>
        <v>SPICER_1_UNIT 1</v>
      </c>
      <c r="Z1013" s="5" t="str">
        <f t="shared" si="45"/>
        <v>CAISO_Small_Hydro</v>
      </c>
      <c r="AA1013" s="5">
        <f t="shared" si="47"/>
        <v>4.0999999999999996</v>
      </c>
      <c r="AB1013" s="5">
        <f>INDEX(relevant_resources!B:B,MATCH(Z1013,relevant_resources!A:A,0))</f>
        <v>0</v>
      </c>
    </row>
    <row r="1014" spans="1:28" x14ac:dyDescent="0.75">
      <c r="A1014">
        <v>1013</v>
      </c>
      <c r="B1014" t="s">
        <v>2704</v>
      </c>
      <c r="C1014" t="s">
        <v>2597</v>
      </c>
      <c r="E1014" t="s">
        <v>2696</v>
      </c>
      <c r="F1014" t="s">
        <v>27</v>
      </c>
      <c r="I1014" t="s">
        <v>210</v>
      </c>
      <c r="K1014" t="s">
        <v>32</v>
      </c>
      <c r="L1014" s="2">
        <v>38353</v>
      </c>
      <c r="M1014" s="2">
        <v>45657</v>
      </c>
      <c r="N1014">
        <v>1</v>
      </c>
      <c r="O1014">
        <v>1.6</v>
      </c>
      <c r="P1014">
        <v>6.4</v>
      </c>
      <c r="Q1014" s="1">
        <v>0.47</v>
      </c>
      <c r="R1014" t="s">
        <v>2592</v>
      </c>
      <c r="S1014" t="s">
        <v>33</v>
      </c>
      <c r="T1014" t="s">
        <v>2592</v>
      </c>
      <c r="U1014" t="s">
        <v>212</v>
      </c>
      <c r="V1014" t="s">
        <v>164</v>
      </c>
      <c r="W1014">
        <v>1</v>
      </c>
      <c r="X1014" s="5" t="e">
        <f>INDEX(name_mapping!B:B,MATCH(C1014,name_mapping!A:A,0))</f>
        <v>#N/A</v>
      </c>
      <c r="Y1014" s="5" t="str">
        <f t="shared" si="46"/>
        <v>Nimbus</v>
      </c>
      <c r="Z1014" s="5" t="str">
        <f t="shared" si="45"/>
        <v>BANC_Small_Hydro</v>
      </c>
      <c r="AA1014" s="5">
        <f t="shared" si="47"/>
        <v>6.4</v>
      </c>
      <c r="AB1014" s="5">
        <f>INDEX(relevant_resources!B:B,MATCH(Z1014,relevant_resources!A:A,0))</f>
        <v>0</v>
      </c>
    </row>
    <row r="1015" spans="1:28" x14ac:dyDescent="0.75">
      <c r="A1015">
        <v>1014</v>
      </c>
      <c r="B1015" t="s">
        <v>2704</v>
      </c>
      <c r="C1015" t="s">
        <v>2598</v>
      </c>
      <c r="E1015" t="s">
        <v>2696</v>
      </c>
      <c r="F1015" t="s">
        <v>27</v>
      </c>
      <c r="I1015" t="s">
        <v>210</v>
      </c>
      <c r="K1015" t="s">
        <v>32</v>
      </c>
      <c r="L1015" s="2">
        <v>38353</v>
      </c>
      <c r="M1015" s="2">
        <v>45657</v>
      </c>
      <c r="N1015">
        <v>1</v>
      </c>
      <c r="O1015">
        <v>0.4</v>
      </c>
      <c r="P1015">
        <v>1.4</v>
      </c>
      <c r="Q1015" s="1">
        <v>0.37</v>
      </c>
      <c r="R1015" t="s">
        <v>2592</v>
      </c>
      <c r="S1015" t="s">
        <v>33</v>
      </c>
      <c r="T1015" t="s">
        <v>2592</v>
      </c>
      <c r="U1015" t="s">
        <v>212</v>
      </c>
      <c r="V1015" t="s">
        <v>164</v>
      </c>
      <c r="W1015">
        <v>1</v>
      </c>
      <c r="X1015" s="5" t="e">
        <f>INDEX(name_mapping!B:B,MATCH(C1015,name_mapping!A:A,0))</f>
        <v>#N/A</v>
      </c>
      <c r="Y1015" s="5" t="str">
        <f t="shared" si="46"/>
        <v>Stampede</v>
      </c>
      <c r="Z1015" s="5" t="str">
        <f t="shared" si="45"/>
        <v>BANC_Small_Hydro</v>
      </c>
      <c r="AA1015" s="5">
        <f t="shared" si="47"/>
        <v>1.4</v>
      </c>
      <c r="AB1015" s="5">
        <f>INDEX(relevant_resources!B:B,MATCH(Z1015,relevant_resources!A:A,0))</f>
        <v>0</v>
      </c>
    </row>
    <row r="1016" spans="1:28" x14ac:dyDescent="0.75">
      <c r="A1016">
        <v>1015</v>
      </c>
      <c r="B1016" t="s">
        <v>2704</v>
      </c>
      <c r="C1016" t="s">
        <v>2599</v>
      </c>
      <c r="D1016" t="s">
        <v>2600</v>
      </c>
      <c r="E1016" t="s">
        <v>2696</v>
      </c>
      <c r="F1016" t="s">
        <v>27</v>
      </c>
      <c r="I1016" t="s">
        <v>210</v>
      </c>
      <c r="K1016" t="s">
        <v>32</v>
      </c>
      <c r="L1016" s="2">
        <v>38353</v>
      </c>
      <c r="M1016" s="2">
        <v>45657</v>
      </c>
      <c r="N1016">
        <v>1</v>
      </c>
      <c r="O1016">
        <v>0</v>
      </c>
      <c r="P1016">
        <v>0.2</v>
      </c>
      <c r="Q1016" s="1">
        <v>0.66</v>
      </c>
      <c r="R1016" t="s">
        <v>33</v>
      </c>
      <c r="S1016" t="s">
        <v>33</v>
      </c>
      <c r="T1016" t="s">
        <v>33</v>
      </c>
      <c r="U1016" t="s">
        <v>212</v>
      </c>
      <c r="V1016" t="s">
        <v>164</v>
      </c>
      <c r="W1016">
        <v>1</v>
      </c>
      <c r="X1016" s="5" t="e">
        <f>INDEX(name_mapping!B:B,MATCH(C1016,name_mapping!A:A,0))</f>
        <v>#N/A</v>
      </c>
      <c r="Y1016" s="5" t="str">
        <f t="shared" si="46"/>
        <v>LEWSTN_7_UNIT 1</v>
      </c>
      <c r="Z1016" s="5" t="str">
        <f t="shared" si="45"/>
        <v>CAISO_Small_Hydro</v>
      </c>
      <c r="AA1016" s="5">
        <f t="shared" si="47"/>
        <v>0.2</v>
      </c>
      <c r="AB1016" s="5">
        <f>INDEX(relevant_resources!B:B,MATCH(Z1016,relevant_resources!A:A,0))</f>
        <v>0</v>
      </c>
    </row>
    <row r="1017" spans="1:28" x14ac:dyDescent="0.75">
      <c r="A1017">
        <v>1016</v>
      </c>
      <c r="B1017" t="s">
        <v>2705</v>
      </c>
      <c r="C1017" t="s">
        <v>2706</v>
      </c>
      <c r="D1017" t="s">
        <v>2707</v>
      </c>
      <c r="E1017" t="s">
        <v>2696</v>
      </c>
      <c r="F1017" t="s">
        <v>27</v>
      </c>
      <c r="I1017" t="s">
        <v>614</v>
      </c>
      <c r="K1017" t="s">
        <v>32</v>
      </c>
      <c r="L1017" s="2">
        <v>42186</v>
      </c>
      <c r="M1017" s="2">
        <v>51364</v>
      </c>
      <c r="N1017">
        <v>1</v>
      </c>
      <c r="O1017">
        <v>20</v>
      </c>
      <c r="P1017">
        <v>48.4</v>
      </c>
      <c r="Q1017" s="1">
        <v>0.28000000000000003</v>
      </c>
      <c r="R1017" t="s">
        <v>33</v>
      </c>
      <c r="S1017" t="s">
        <v>33</v>
      </c>
      <c r="T1017" t="s">
        <v>33</v>
      </c>
      <c r="U1017" t="s">
        <v>616</v>
      </c>
      <c r="V1017" t="s">
        <v>164</v>
      </c>
      <c r="W1017">
        <v>1</v>
      </c>
      <c r="X1017" s="5" t="e">
        <f>INDEX(name_mapping!B:B,MATCH(C1017,name_mapping!A:A,0))</f>
        <v>#N/A</v>
      </c>
      <c r="Y1017" s="5" t="str">
        <f t="shared" si="46"/>
        <v>EEKTMN_6_SOLAR1</v>
      </c>
      <c r="Z1017" s="5" t="str">
        <f t="shared" si="45"/>
        <v>CAISO_Solar</v>
      </c>
      <c r="AA1017" s="5">
        <f t="shared" si="47"/>
        <v>48.4</v>
      </c>
      <c r="AB1017" s="5">
        <f>INDEX(relevant_resources!B:B,MATCH(Z1017,relevant_resources!A:A,0))</f>
        <v>1</v>
      </c>
    </row>
    <row r="1018" spans="1:28" x14ac:dyDescent="0.75">
      <c r="A1018">
        <v>1017</v>
      </c>
      <c r="B1018" t="s">
        <v>2708</v>
      </c>
      <c r="C1018" t="s">
        <v>2709</v>
      </c>
      <c r="D1018" t="s">
        <v>2710</v>
      </c>
      <c r="E1018" t="s">
        <v>2696</v>
      </c>
      <c r="F1018" t="s">
        <v>27</v>
      </c>
      <c r="I1018" t="s">
        <v>614</v>
      </c>
      <c r="K1018" t="s">
        <v>32</v>
      </c>
      <c r="L1018" s="2">
        <v>42309</v>
      </c>
      <c r="M1018" s="2">
        <v>52221</v>
      </c>
      <c r="N1018">
        <v>1</v>
      </c>
      <c r="O1018">
        <v>27</v>
      </c>
      <c r="P1018">
        <v>65.3</v>
      </c>
      <c r="Q1018" s="1">
        <v>0.28000000000000003</v>
      </c>
      <c r="R1018" t="s">
        <v>33</v>
      </c>
      <c r="S1018" t="s">
        <v>33</v>
      </c>
      <c r="T1018" t="s">
        <v>33</v>
      </c>
      <c r="U1018" t="s">
        <v>616</v>
      </c>
      <c r="V1018" t="s">
        <v>164</v>
      </c>
      <c r="W1018">
        <v>1</v>
      </c>
      <c r="X1018" s="5" t="e">
        <f>INDEX(name_mapping!B:B,MATCH(C1018,name_mapping!A:A,0))</f>
        <v>#N/A</v>
      </c>
      <c r="Y1018" s="5" t="str">
        <f t="shared" si="46"/>
        <v>LAMONT_1_SOLAR4</v>
      </c>
      <c r="Z1018" s="5" t="str">
        <f t="shared" si="45"/>
        <v>CAISO_Solar</v>
      </c>
      <c r="AA1018" s="5">
        <f t="shared" si="47"/>
        <v>65.3</v>
      </c>
      <c r="AB1018" s="5">
        <f>INDEX(relevant_resources!B:B,MATCH(Z1018,relevant_resources!A:A,0))</f>
        <v>1</v>
      </c>
    </row>
    <row r="1019" spans="1:28" x14ac:dyDescent="0.75">
      <c r="A1019">
        <v>1018</v>
      </c>
      <c r="B1019" t="s">
        <v>2711</v>
      </c>
      <c r="C1019" t="s">
        <v>2712</v>
      </c>
      <c r="D1019" t="s">
        <v>2713</v>
      </c>
      <c r="E1019" t="s">
        <v>2696</v>
      </c>
      <c r="F1019" t="s">
        <v>27</v>
      </c>
      <c r="I1019" t="s">
        <v>30</v>
      </c>
      <c r="K1019" t="s">
        <v>32</v>
      </c>
      <c r="L1019" s="2">
        <v>41760</v>
      </c>
      <c r="M1019" s="2">
        <v>45412</v>
      </c>
      <c r="N1019">
        <v>1</v>
      </c>
      <c r="O1019">
        <v>4.3</v>
      </c>
      <c r="P1019">
        <v>20.6</v>
      </c>
      <c r="Q1019" s="1">
        <v>0.54</v>
      </c>
      <c r="R1019" t="s">
        <v>33</v>
      </c>
      <c r="S1019" t="s">
        <v>33</v>
      </c>
      <c r="T1019" t="s">
        <v>33</v>
      </c>
      <c r="U1019" t="s">
        <v>34</v>
      </c>
      <c r="V1019" t="s">
        <v>164</v>
      </c>
      <c r="W1019">
        <v>1</v>
      </c>
      <c r="X1019" s="5" t="e">
        <f>INDEX(name_mapping!B:B,MATCH(C1019,name_mapping!A:A,0))</f>
        <v>#N/A</v>
      </c>
      <c r="Y1019" s="5" t="str">
        <f t="shared" si="46"/>
        <v>CORRAL_6_SJOAQN</v>
      </c>
      <c r="Z1019" s="5" t="str">
        <f t="shared" si="45"/>
        <v>CAISO_Biomass</v>
      </c>
      <c r="AA1019" s="5">
        <f t="shared" si="47"/>
        <v>20.6</v>
      </c>
      <c r="AB1019" s="5">
        <f>INDEX(relevant_resources!B:B,MATCH(Z1019,relevant_resources!A:A,0))</f>
        <v>0</v>
      </c>
    </row>
    <row r="1020" spans="1:28" x14ac:dyDescent="0.75">
      <c r="A1020">
        <v>1019</v>
      </c>
      <c r="B1020" t="s">
        <v>2714</v>
      </c>
      <c r="C1020" t="s">
        <v>2584</v>
      </c>
      <c r="D1020" t="s">
        <v>2585</v>
      </c>
      <c r="E1020" t="s">
        <v>2715</v>
      </c>
      <c r="F1020" t="s">
        <v>27</v>
      </c>
      <c r="I1020" t="s">
        <v>210</v>
      </c>
      <c r="K1020" t="s">
        <v>32</v>
      </c>
      <c r="L1020" s="2">
        <v>30195</v>
      </c>
      <c r="M1020" s="2">
        <v>73050</v>
      </c>
      <c r="N1020">
        <v>1</v>
      </c>
      <c r="O1020">
        <v>0.7</v>
      </c>
      <c r="P1020">
        <v>2.1</v>
      </c>
      <c r="Q1020" s="1">
        <v>0.34</v>
      </c>
      <c r="R1020" t="s">
        <v>33</v>
      </c>
      <c r="S1020" t="s">
        <v>2592</v>
      </c>
      <c r="T1020" t="s">
        <v>33</v>
      </c>
      <c r="U1020" t="s">
        <v>212</v>
      </c>
      <c r="V1020" t="s">
        <v>164</v>
      </c>
      <c r="W1020">
        <v>1</v>
      </c>
      <c r="X1020" s="5" t="e">
        <f>INDEX(name_mapping!B:B,MATCH(C1020,name_mapping!A:A,0))</f>
        <v>#N/A</v>
      </c>
      <c r="Y1020" s="5" t="str">
        <f t="shared" si="46"/>
        <v>SPICER_1_UNIT 1</v>
      </c>
      <c r="Z1020" s="5" t="str">
        <f t="shared" si="45"/>
        <v>CAISO_Small_Hydro</v>
      </c>
      <c r="AA1020" s="5">
        <f t="shared" si="47"/>
        <v>2.1</v>
      </c>
      <c r="AB1020" s="5">
        <f>INDEX(relevant_resources!B:B,MATCH(Z1020,relevant_resources!A:A,0))</f>
        <v>0</v>
      </c>
    </row>
    <row r="1021" spans="1:28" x14ac:dyDescent="0.75">
      <c r="A1021">
        <v>1020</v>
      </c>
      <c r="B1021" t="s">
        <v>2716</v>
      </c>
      <c r="C1021" t="s">
        <v>2612</v>
      </c>
      <c r="D1021" t="s">
        <v>2613</v>
      </c>
      <c r="E1021" t="s">
        <v>2715</v>
      </c>
      <c r="F1021" t="s">
        <v>27</v>
      </c>
      <c r="I1021" t="s">
        <v>190</v>
      </c>
      <c r="K1021" t="s">
        <v>32</v>
      </c>
      <c r="L1021" s="2">
        <v>30317</v>
      </c>
      <c r="M1021" s="2">
        <v>73050</v>
      </c>
      <c r="N1021">
        <v>1</v>
      </c>
      <c r="O1021">
        <v>4.3</v>
      </c>
      <c r="P1021">
        <v>35.5</v>
      </c>
      <c r="Q1021" s="1">
        <v>0.94</v>
      </c>
      <c r="R1021" t="s">
        <v>33</v>
      </c>
      <c r="S1021" t="s">
        <v>2592</v>
      </c>
      <c r="T1021" t="s">
        <v>33</v>
      </c>
      <c r="U1021" t="s">
        <v>190</v>
      </c>
      <c r="V1021" t="s">
        <v>164</v>
      </c>
      <c r="W1021">
        <v>1</v>
      </c>
      <c r="X1021" s="5" t="e">
        <f>INDEX(name_mapping!B:B,MATCH(C1021,name_mapping!A:A,0))</f>
        <v>#N/A</v>
      </c>
      <c r="Y1021" s="5" t="str">
        <f t="shared" si="46"/>
        <v>NCPA_7_GP1UN1</v>
      </c>
      <c r="Z1021" s="5" t="str">
        <f t="shared" si="45"/>
        <v>CAISO_Geothermal</v>
      </c>
      <c r="AA1021" s="5">
        <f t="shared" si="47"/>
        <v>35.5</v>
      </c>
      <c r="AB1021" s="5">
        <f>INDEX(relevant_resources!B:B,MATCH(Z1021,relevant_resources!A:A,0))</f>
        <v>0</v>
      </c>
    </row>
    <row r="1022" spans="1:28" x14ac:dyDescent="0.75">
      <c r="A1022">
        <v>1021</v>
      </c>
      <c r="B1022" t="s">
        <v>2717</v>
      </c>
      <c r="C1022" t="s">
        <v>2615</v>
      </c>
      <c r="D1022" t="s">
        <v>2616</v>
      </c>
      <c r="E1022" t="s">
        <v>2715</v>
      </c>
      <c r="F1022" t="s">
        <v>27</v>
      </c>
      <c r="I1022" t="s">
        <v>190</v>
      </c>
      <c r="K1022" t="s">
        <v>32</v>
      </c>
      <c r="L1022" s="2">
        <v>31533</v>
      </c>
      <c r="M1022" s="2">
        <v>73050</v>
      </c>
      <c r="N1022">
        <v>1</v>
      </c>
      <c r="O1022">
        <v>4.3</v>
      </c>
      <c r="P1022">
        <v>32.200000000000003</v>
      </c>
      <c r="Q1022" s="1">
        <v>0.85</v>
      </c>
      <c r="R1022" t="s">
        <v>33</v>
      </c>
      <c r="S1022" t="s">
        <v>2592</v>
      </c>
      <c r="T1022" t="s">
        <v>33</v>
      </c>
      <c r="U1022" t="s">
        <v>190</v>
      </c>
      <c r="V1022" t="s">
        <v>164</v>
      </c>
      <c r="W1022">
        <v>1</v>
      </c>
      <c r="X1022" s="5" t="e">
        <f>INDEX(name_mapping!B:B,MATCH(C1022,name_mapping!A:A,0))</f>
        <v>#N/A</v>
      </c>
      <c r="Y1022" s="5" t="str">
        <f t="shared" si="46"/>
        <v>NCPA_7_GP2UN3</v>
      </c>
      <c r="Z1022" s="5" t="str">
        <f t="shared" si="45"/>
        <v>CAISO_Geothermal</v>
      </c>
      <c r="AA1022" s="5">
        <f t="shared" si="47"/>
        <v>32.200000000000003</v>
      </c>
      <c r="AB1022" s="5">
        <f>INDEX(relevant_resources!B:B,MATCH(Z1022,relevant_resources!A:A,0))</f>
        <v>0</v>
      </c>
    </row>
    <row r="1023" spans="1:28" x14ac:dyDescent="0.75">
      <c r="A1023">
        <v>1022</v>
      </c>
      <c r="B1023" t="s">
        <v>2718</v>
      </c>
      <c r="C1023" t="s">
        <v>2597</v>
      </c>
      <c r="E1023" t="s">
        <v>2715</v>
      </c>
      <c r="F1023" t="s">
        <v>27</v>
      </c>
      <c r="I1023" t="s">
        <v>210</v>
      </c>
      <c r="K1023" t="s">
        <v>32</v>
      </c>
      <c r="L1023" s="2">
        <v>38353</v>
      </c>
      <c r="M1023" s="2">
        <v>45657</v>
      </c>
      <c r="N1023">
        <v>1</v>
      </c>
      <c r="O1023">
        <v>0.6</v>
      </c>
      <c r="P1023">
        <v>2.5</v>
      </c>
      <c r="Q1023" s="1">
        <v>0.47</v>
      </c>
      <c r="R1023" t="s">
        <v>2592</v>
      </c>
      <c r="S1023" t="s">
        <v>2592</v>
      </c>
      <c r="T1023" t="s">
        <v>2592</v>
      </c>
      <c r="U1023" t="s">
        <v>212</v>
      </c>
      <c r="V1023" t="s">
        <v>164</v>
      </c>
      <c r="W1023">
        <v>1</v>
      </c>
      <c r="X1023" s="5" t="e">
        <f>INDEX(name_mapping!B:B,MATCH(C1023,name_mapping!A:A,0))</f>
        <v>#N/A</v>
      </c>
      <c r="Y1023" s="5" t="str">
        <f t="shared" si="46"/>
        <v>Nimbus</v>
      </c>
      <c r="Z1023" s="5" t="str">
        <f t="shared" si="45"/>
        <v>BANC_Small_Hydro</v>
      </c>
      <c r="AA1023" s="5">
        <f t="shared" si="47"/>
        <v>2.5</v>
      </c>
      <c r="AB1023" s="5">
        <f>INDEX(relevant_resources!B:B,MATCH(Z1023,relevant_resources!A:A,0))</f>
        <v>0</v>
      </c>
    </row>
    <row r="1024" spans="1:28" x14ac:dyDescent="0.75">
      <c r="A1024">
        <v>1023</v>
      </c>
      <c r="B1024" t="s">
        <v>2718</v>
      </c>
      <c r="C1024" t="s">
        <v>2598</v>
      </c>
      <c r="E1024" t="s">
        <v>2715</v>
      </c>
      <c r="F1024" t="s">
        <v>27</v>
      </c>
      <c r="I1024" t="s">
        <v>210</v>
      </c>
      <c r="K1024" t="s">
        <v>32</v>
      </c>
      <c r="L1024" s="2">
        <v>38353</v>
      </c>
      <c r="M1024" s="2">
        <v>45657</v>
      </c>
      <c r="N1024">
        <v>1</v>
      </c>
      <c r="O1024">
        <v>0.2</v>
      </c>
      <c r="P1024">
        <v>0.5</v>
      </c>
      <c r="Q1024" s="1">
        <v>0.37</v>
      </c>
      <c r="R1024" t="s">
        <v>2592</v>
      </c>
      <c r="S1024" t="s">
        <v>2592</v>
      </c>
      <c r="T1024" t="s">
        <v>2592</v>
      </c>
      <c r="U1024" t="s">
        <v>212</v>
      </c>
      <c r="V1024" t="s">
        <v>164</v>
      </c>
      <c r="W1024">
        <v>1</v>
      </c>
      <c r="X1024" s="5" t="e">
        <f>INDEX(name_mapping!B:B,MATCH(C1024,name_mapping!A:A,0))</f>
        <v>#N/A</v>
      </c>
      <c r="Y1024" s="5" t="str">
        <f t="shared" si="46"/>
        <v>Stampede</v>
      </c>
      <c r="Z1024" s="5" t="str">
        <f t="shared" si="45"/>
        <v>BANC_Small_Hydro</v>
      </c>
      <c r="AA1024" s="5">
        <f t="shared" si="47"/>
        <v>0.5</v>
      </c>
      <c r="AB1024" s="5">
        <f>INDEX(relevant_resources!B:B,MATCH(Z1024,relevant_resources!A:A,0))</f>
        <v>0</v>
      </c>
    </row>
    <row r="1025" spans="1:28" x14ac:dyDescent="0.75">
      <c r="A1025">
        <v>1024</v>
      </c>
      <c r="B1025" t="s">
        <v>2718</v>
      </c>
      <c r="C1025" t="s">
        <v>2599</v>
      </c>
      <c r="D1025" t="s">
        <v>2600</v>
      </c>
      <c r="E1025" t="s">
        <v>2715</v>
      </c>
      <c r="F1025" t="s">
        <v>27</v>
      </c>
      <c r="I1025" t="s">
        <v>210</v>
      </c>
      <c r="K1025" t="s">
        <v>32</v>
      </c>
      <c r="L1025" s="2">
        <v>38353</v>
      </c>
      <c r="M1025" s="2">
        <v>45657</v>
      </c>
      <c r="N1025">
        <v>1</v>
      </c>
      <c r="O1025">
        <v>0</v>
      </c>
      <c r="P1025">
        <v>0.1</v>
      </c>
      <c r="Q1025" s="1">
        <v>0.66</v>
      </c>
      <c r="R1025" t="s">
        <v>33</v>
      </c>
      <c r="S1025" t="s">
        <v>2592</v>
      </c>
      <c r="T1025" t="s">
        <v>33</v>
      </c>
      <c r="U1025" t="s">
        <v>212</v>
      </c>
      <c r="V1025" t="s">
        <v>164</v>
      </c>
      <c r="W1025">
        <v>1</v>
      </c>
      <c r="X1025" s="5" t="e">
        <f>INDEX(name_mapping!B:B,MATCH(C1025,name_mapping!A:A,0))</f>
        <v>#N/A</v>
      </c>
      <c r="Y1025" s="5" t="str">
        <f t="shared" si="46"/>
        <v>LEWSTN_7_UNIT 1</v>
      </c>
      <c r="Z1025" s="5" t="str">
        <f t="shared" si="45"/>
        <v>CAISO_Small_Hydro</v>
      </c>
      <c r="AA1025" s="5">
        <f t="shared" si="47"/>
        <v>0.1</v>
      </c>
      <c r="AB1025" s="5">
        <f>INDEX(relevant_resources!B:B,MATCH(Z1025,relevant_resources!A:A,0))</f>
        <v>0</v>
      </c>
    </row>
    <row r="1026" spans="1:28" x14ac:dyDescent="0.75">
      <c r="A1026">
        <v>1025</v>
      </c>
      <c r="B1026" t="s">
        <v>2719</v>
      </c>
      <c r="C1026" t="s">
        <v>2720</v>
      </c>
      <c r="D1026" t="s">
        <v>2721</v>
      </c>
      <c r="E1026" t="s">
        <v>2715</v>
      </c>
      <c r="F1026" t="s">
        <v>27</v>
      </c>
      <c r="I1026" t="s">
        <v>30</v>
      </c>
      <c r="K1026" t="s">
        <v>32</v>
      </c>
      <c r="L1026" s="2">
        <v>38063</v>
      </c>
      <c r="M1026" s="2">
        <v>42469</v>
      </c>
      <c r="N1026">
        <v>0</v>
      </c>
      <c r="O1026">
        <v>4.9000000000000004</v>
      </c>
      <c r="P1026">
        <v>22</v>
      </c>
      <c r="Q1026" s="1">
        <v>0.52</v>
      </c>
      <c r="R1026" t="s">
        <v>33</v>
      </c>
      <c r="S1026" t="s">
        <v>2592</v>
      </c>
      <c r="T1026" t="s">
        <v>33</v>
      </c>
      <c r="U1026" t="s">
        <v>34</v>
      </c>
      <c r="V1026" t="s">
        <v>164</v>
      </c>
      <c r="W1026">
        <v>1</v>
      </c>
      <c r="X1026" s="5" t="e">
        <f>INDEX(name_mapping!B:B,MATCH(C1026,name_mapping!A:A,0))</f>
        <v>#N/A</v>
      </c>
      <c r="Y1026" s="5" t="str">
        <f t="shared" si="46"/>
        <v>PLSNTG_7_LNCLND</v>
      </c>
      <c r="Z1026" s="5" t="str">
        <f t="shared" ref="Z1026:Z1089" si="48">T1026&amp;"_"&amp;U1026</f>
        <v>CAISO_Biomass</v>
      </c>
      <c r="AA1026" s="5">
        <f t="shared" si="47"/>
        <v>22</v>
      </c>
      <c r="AB1026" s="5">
        <f>INDEX(relevant_resources!B:B,MATCH(Z1026,relevant_resources!A:A,0))</f>
        <v>0</v>
      </c>
    </row>
    <row r="1027" spans="1:28" x14ac:dyDescent="0.75">
      <c r="A1027">
        <v>1026</v>
      </c>
      <c r="B1027" t="s">
        <v>2722</v>
      </c>
      <c r="C1027" t="s">
        <v>914</v>
      </c>
      <c r="D1027" t="s">
        <v>2723</v>
      </c>
      <c r="E1027" t="s">
        <v>2715</v>
      </c>
      <c r="F1027" t="s">
        <v>27</v>
      </c>
      <c r="I1027" t="s">
        <v>614</v>
      </c>
      <c r="K1027" t="s">
        <v>32</v>
      </c>
      <c r="L1027" s="2">
        <v>42104</v>
      </c>
      <c r="M1027" s="2">
        <v>46022</v>
      </c>
      <c r="N1027">
        <v>1</v>
      </c>
      <c r="O1027">
        <v>12</v>
      </c>
      <c r="P1027">
        <v>29</v>
      </c>
      <c r="Q1027" s="1">
        <v>0.28000000000000003</v>
      </c>
      <c r="R1027" t="s">
        <v>33</v>
      </c>
      <c r="S1027" t="s">
        <v>2592</v>
      </c>
      <c r="T1027" t="s">
        <v>33</v>
      </c>
      <c r="U1027" t="s">
        <v>616</v>
      </c>
      <c r="V1027" t="s">
        <v>164</v>
      </c>
      <c r="W1027">
        <v>1</v>
      </c>
      <c r="X1027" s="5" t="e">
        <f>INDEX(name_mapping!B:B,MATCH(C1027,name_mapping!A:A,0))</f>
        <v>#N/A</v>
      </c>
      <c r="Y1027" s="5" t="str">
        <f t="shared" ref="Y1027:Y1090" si="49">IF(NOT(ISBLANK(D1027)),D1027,
IF(NOT(ISNA(X1027)),X1027,C1027))</f>
        <v>BLCKWL_6_SOLAR1</v>
      </c>
      <c r="Z1027" s="5" t="str">
        <f t="shared" si="48"/>
        <v>CAISO_Solar</v>
      </c>
      <c r="AA1027" s="5">
        <f t="shared" ref="AA1027:AA1090" si="50">IF(P1027="                      -  ",0,P1027)</f>
        <v>29</v>
      </c>
      <c r="AB1027" s="5">
        <f>INDEX(relevant_resources!B:B,MATCH(Z1027,relevant_resources!A:A,0))</f>
        <v>1</v>
      </c>
    </row>
    <row r="1028" spans="1:28" x14ac:dyDescent="0.75">
      <c r="A1028">
        <v>1027</v>
      </c>
      <c r="B1028" t="s">
        <v>2724</v>
      </c>
      <c r="C1028" t="s">
        <v>2725</v>
      </c>
      <c r="E1028" t="s">
        <v>2715</v>
      </c>
      <c r="F1028" t="s">
        <v>1076</v>
      </c>
      <c r="I1028" t="s">
        <v>993</v>
      </c>
      <c r="K1028" t="s">
        <v>32</v>
      </c>
      <c r="L1028" s="2"/>
      <c r="M1028" s="2">
        <v>45657</v>
      </c>
      <c r="N1028">
        <v>1</v>
      </c>
      <c r="O1028">
        <v>151.19999999999999</v>
      </c>
      <c r="P1028">
        <v>232.9</v>
      </c>
      <c r="Q1028" s="1">
        <v>0.18</v>
      </c>
      <c r="R1028" t="s">
        <v>1079</v>
      </c>
      <c r="S1028" t="s">
        <v>2592</v>
      </c>
      <c r="T1028" t="s">
        <v>1080</v>
      </c>
      <c r="U1028" t="s">
        <v>993</v>
      </c>
      <c r="V1028" t="s">
        <v>164</v>
      </c>
      <c r="W1028">
        <v>1</v>
      </c>
      <c r="X1028" s="5" t="e">
        <f>INDEX(name_mapping!B:B,MATCH(C1028,name_mapping!A:A,0))</f>
        <v>#N/A</v>
      </c>
      <c r="Y1028" s="5" t="str">
        <f t="shared" si="49"/>
        <v>Juniper Canyon Wind Power</v>
      </c>
      <c r="Z1028" s="5" t="str">
        <f t="shared" si="48"/>
        <v>NW_Wind</v>
      </c>
      <c r="AA1028" s="5">
        <f t="shared" si="50"/>
        <v>232.9</v>
      </c>
      <c r="AB1028" s="5">
        <f>INDEX(relevant_resources!B:B,MATCH(Z1028,relevant_resources!A:A,0))</f>
        <v>0</v>
      </c>
    </row>
    <row r="1029" spans="1:28" x14ac:dyDescent="0.75">
      <c r="A1029">
        <v>1028</v>
      </c>
      <c r="B1029" t="s">
        <v>2726</v>
      </c>
      <c r="C1029" t="s">
        <v>2597</v>
      </c>
      <c r="E1029" t="s">
        <v>2727</v>
      </c>
      <c r="F1029" t="s">
        <v>27</v>
      </c>
      <c r="I1029" t="s">
        <v>210</v>
      </c>
      <c r="K1029" t="s">
        <v>32</v>
      </c>
      <c r="L1029" s="2">
        <v>38353</v>
      </c>
      <c r="M1029" s="2">
        <v>45657</v>
      </c>
      <c r="N1029">
        <v>1</v>
      </c>
      <c r="O1029">
        <v>0.1</v>
      </c>
      <c r="P1029">
        <v>0.4</v>
      </c>
      <c r="Q1029" s="1">
        <v>0.47</v>
      </c>
      <c r="R1029" t="s">
        <v>2592</v>
      </c>
      <c r="S1029" t="s">
        <v>2592</v>
      </c>
      <c r="T1029" t="s">
        <v>2592</v>
      </c>
      <c r="U1029" t="s">
        <v>212</v>
      </c>
      <c r="V1029" t="s">
        <v>164</v>
      </c>
      <c r="W1029">
        <v>1</v>
      </c>
      <c r="X1029" s="5" t="e">
        <f>INDEX(name_mapping!B:B,MATCH(C1029,name_mapping!A:A,0))</f>
        <v>#N/A</v>
      </c>
      <c r="Y1029" s="5" t="str">
        <f t="shared" si="49"/>
        <v>Nimbus</v>
      </c>
      <c r="Z1029" s="5" t="str">
        <f t="shared" si="48"/>
        <v>BANC_Small_Hydro</v>
      </c>
      <c r="AA1029" s="5">
        <f t="shared" si="50"/>
        <v>0.4</v>
      </c>
      <c r="AB1029" s="5">
        <f>INDEX(relevant_resources!B:B,MATCH(Z1029,relevant_resources!A:A,0))</f>
        <v>0</v>
      </c>
    </row>
    <row r="1030" spans="1:28" x14ac:dyDescent="0.75">
      <c r="A1030">
        <v>1029</v>
      </c>
      <c r="B1030" t="s">
        <v>2726</v>
      </c>
      <c r="C1030" t="s">
        <v>2598</v>
      </c>
      <c r="E1030" t="s">
        <v>2727</v>
      </c>
      <c r="F1030" t="s">
        <v>27</v>
      </c>
      <c r="I1030" t="s">
        <v>210</v>
      </c>
      <c r="K1030" t="s">
        <v>32</v>
      </c>
      <c r="L1030" s="2">
        <v>38353</v>
      </c>
      <c r="M1030" s="2">
        <v>45657</v>
      </c>
      <c r="N1030">
        <v>1</v>
      </c>
      <c r="O1030">
        <v>0</v>
      </c>
      <c r="P1030">
        <v>0.1</v>
      </c>
      <c r="Q1030" s="1">
        <v>0.37</v>
      </c>
      <c r="R1030" t="s">
        <v>2592</v>
      </c>
      <c r="S1030" t="s">
        <v>2592</v>
      </c>
      <c r="T1030" t="s">
        <v>2592</v>
      </c>
      <c r="U1030" t="s">
        <v>212</v>
      </c>
      <c r="V1030" t="s">
        <v>164</v>
      </c>
      <c r="W1030">
        <v>1</v>
      </c>
      <c r="X1030" s="5" t="e">
        <f>INDEX(name_mapping!B:B,MATCH(C1030,name_mapping!A:A,0))</f>
        <v>#N/A</v>
      </c>
      <c r="Y1030" s="5" t="str">
        <f t="shared" si="49"/>
        <v>Stampede</v>
      </c>
      <c r="Z1030" s="5" t="str">
        <f t="shared" si="48"/>
        <v>BANC_Small_Hydro</v>
      </c>
      <c r="AA1030" s="5">
        <f t="shared" si="50"/>
        <v>0.1</v>
      </c>
      <c r="AB1030" s="5">
        <f>INDEX(relevant_resources!B:B,MATCH(Z1030,relevant_resources!A:A,0))</f>
        <v>0</v>
      </c>
    </row>
    <row r="1031" spans="1:28" x14ac:dyDescent="0.75">
      <c r="A1031">
        <v>1030</v>
      </c>
      <c r="B1031" t="s">
        <v>2726</v>
      </c>
      <c r="C1031" t="s">
        <v>2599</v>
      </c>
      <c r="D1031" t="s">
        <v>2600</v>
      </c>
      <c r="E1031" t="s">
        <v>2727</v>
      </c>
      <c r="F1031" t="s">
        <v>27</v>
      </c>
      <c r="I1031" t="s">
        <v>210</v>
      </c>
      <c r="K1031" t="s">
        <v>32</v>
      </c>
      <c r="L1031" s="2">
        <v>38353</v>
      </c>
      <c r="M1031" s="2">
        <v>45657</v>
      </c>
      <c r="N1031">
        <v>1</v>
      </c>
      <c r="O1031">
        <v>0</v>
      </c>
      <c r="P1031">
        <v>0</v>
      </c>
      <c r="Q1031" s="1">
        <v>0.66</v>
      </c>
      <c r="R1031" t="s">
        <v>33</v>
      </c>
      <c r="S1031" t="s">
        <v>2592</v>
      </c>
      <c r="T1031" t="s">
        <v>33</v>
      </c>
      <c r="U1031" t="s">
        <v>212</v>
      </c>
      <c r="V1031" t="s">
        <v>164</v>
      </c>
      <c r="W1031">
        <v>1</v>
      </c>
      <c r="X1031" s="5" t="e">
        <f>INDEX(name_mapping!B:B,MATCH(C1031,name_mapping!A:A,0))</f>
        <v>#N/A</v>
      </c>
      <c r="Y1031" s="5" t="str">
        <f t="shared" si="49"/>
        <v>LEWSTN_7_UNIT 1</v>
      </c>
      <c r="Z1031" s="5" t="str">
        <f t="shared" si="48"/>
        <v>CAISO_Small_Hydro</v>
      </c>
      <c r="AA1031" s="5">
        <f t="shared" si="50"/>
        <v>0</v>
      </c>
      <c r="AB1031" s="5">
        <f>INDEX(relevant_resources!B:B,MATCH(Z1031,relevant_resources!A:A,0))</f>
        <v>0</v>
      </c>
    </row>
    <row r="1032" spans="1:28" x14ac:dyDescent="0.75">
      <c r="A1032">
        <v>1031</v>
      </c>
      <c r="B1032" t="s">
        <v>2728</v>
      </c>
      <c r="C1032" t="s">
        <v>2729</v>
      </c>
      <c r="D1032" t="s">
        <v>2730</v>
      </c>
      <c r="E1032" t="s">
        <v>2727</v>
      </c>
      <c r="F1032" t="s">
        <v>27</v>
      </c>
      <c r="I1032" t="s">
        <v>993</v>
      </c>
      <c r="K1032" t="s">
        <v>32</v>
      </c>
      <c r="L1032" s="2">
        <v>41640</v>
      </c>
      <c r="M1032" s="2">
        <v>42004</v>
      </c>
      <c r="N1032">
        <v>1</v>
      </c>
      <c r="O1032">
        <v>61.5</v>
      </c>
      <c r="P1032">
        <v>161</v>
      </c>
      <c r="Q1032" s="1">
        <v>0.3</v>
      </c>
      <c r="R1032" t="s">
        <v>33</v>
      </c>
      <c r="S1032" t="s">
        <v>2592</v>
      </c>
      <c r="T1032" t="s">
        <v>33</v>
      </c>
      <c r="U1032" t="s">
        <v>993</v>
      </c>
      <c r="V1032" t="s">
        <v>164</v>
      </c>
      <c r="W1032">
        <v>1</v>
      </c>
      <c r="X1032" s="5" t="e">
        <f>INDEX(name_mapping!B:B,MATCH(C1032,name_mapping!A:A,0))</f>
        <v>#N/A</v>
      </c>
      <c r="Y1032" s="5" t="str">
        <f t="shared" si="49"/>
        <v>WHTWTR_1_WINDA1</v>
      </c>
      <c r="Z1032" s="5" t="str">
        <f t="shared" si="48"/>
        <v>CAISO_Wind</v>
      </c>
      <c r="AA1032" s="5">
        <f t="shared" si="50"/>
        <v>161</v>
      </c>
      <c r="AB1032" s="5">
        <f>INDEX(relevant_resources!B:B,MATCH(Z1032,relevant_resources!A:A,0))</f>
        <v>1</v>
      </c>
    </row>
    <row r="1033" spans="1:28" x14ac:dyDescent="0.75">
      <c r="A1033">
        <v>1032</v>
      </c>
      <c r="B1033" t="s">
        <v>2731</v>
      </c>
      <c r="C1033" t="s">
        <v>2732</v>
      </c>
      <c r="E1033" t="s">
        <v>2733</v>
      </c>
      <c r="F1033" t="s">
        <v>1076</v>
      </c>
      <c r="I1033" t="s">
        <v>30</v>
      </c>
      <c r="K1033" t="s">
        <v>32</v>
      </c>
      <c r="L1033" s="2">
        <v>41275</v>
      </c>
      <c r="M1033" s="2">
        <v>45291</v>
      </c>
      <c r="N1033">
        <v>1</v>
      </c>
      <c r="O1033">
        <v>26</v>
      </c>
      <c r="P1033">
        <v>64.5</v>
      </c>
      <c r="Q1033" s="1">
        <v>0.28000000000000003</v>
      </c>
      <c r="R1033" t="s">
        <v>1079</v>
      </c>
      <c r="S1033" t="s">
        <v>33</v>
      </c>
      <c r="T1033" t="s">
        <v>1080</v>
      </c>
      <c r="U1033" t="s">
        <v>34</v>
      </c>
      <c r="V1033" t="s">
        <v>164</v>
      </c>
      <c r="W1033">
        <v>1</v>
      </c>
      <c r="X1033" s="5" t="e">
        <f>INDEX(name_mapping!B:B,MATCH(C1033,name_mapping!A:A,0))</f>
        <v>#N/A</v>
      </c>
      <c r="Y1033" s="5" t="str">
        <f t="shared" si="49"/>
        <v>H.W. Hill Landfill Gas Power Plant AKA ROOSEVELT BIOGAS</v>
      </c>
      <c r="Z1033" s="5" t="str">
        <f t="shared" si="48"/>
        <v>NW_Biomass</v>
      </c>
      <c r="AA1033" s="5">
        <f t="shared" si="50"/>
        <v>64.5</v>
      </c>
      <c r="AB1033" s="5">
        <f>INDEX(relevant_resources!B:B,MATCH(Z1033,relevant_resources!A:A,0))</f>
        <v>0</v>
      </c>
    </row>
    <row r="1034" spans="1:28" x14ac:dyDescent="0.75">
      <c r="A1034">
        <v>1033</v>
      </c>
      <c r="B1034" t="s">
        <v>2734</v>
      </c>
      <c r="C1034" t="s">
        <v>2597</v>
      </c>
      <c r="E1034" t="s">
        <v>2735</v>
      </c>
      <c r="F1034" t="s">
        <v>27</v>
      </c>
      <c r="I1034" t="s">
        <v>210</v>
      </c>
      <c r="K1034" t="s">
        <v>32</v>
      </c>
      <c r="L1034" s="2">
        <v>38353</v>
      </c>
      <c r="M1034" s="2">
        <v>45657</v>
      </c>
      <c r="N1034">
        <v>1</v>
      </c>
      <c r="O1034">
        <v>0.1</v>
      </c>
      <c r="P1034">
        <v>0.4</v>
      </c>
      <c r="Q1034" s="1">
        <v>0.47</v>
      </c>
      <c r="R1034" t="s">
        <v>2592</v>
      </c>
      <c r="S1034" t="s">
        <v>33</v>
      </c>
      <c r="T1034" t="s">
        <v>2592</v>
      </c>
      <c r="U1034" t="s">
        <v>212</v>
      </c>
      <c r="V1034" t="s">
        <v>164</v>
      </c>
      <c r="W1034">
        <v>1</v>
      </c>
      <c r="X1034" s="5" t="e">
        <f>INDEX(name_mapping!B:B,MATCH(C1034,name_mapping!A:A,0))</f>
        <v>#N/A</v>
      </c>
      <c r="Y1034" s="5" t="str">
        <f t="shared" si="49"/>
        <v>Nimbus</v>
      </c>
      <c r="Z1034" s="5" t="str">
        <f t="shared" si="48"/>
        <v>BANC_Small_Hydro</v>
      </c>
      <c r="AA1034" s="5">
        <f t="shared" si="50"/>
        <v>0.4</v>
      </c>
      <c r="AB1034" s="5">
        <f>INDEX(relevant_resources!B:B,MATCH(Z1034,relevant_resources!A:A,0))</f>
        <v>0</v>
      </c>
    </row>
    <row r="1035" spans="1:28" x14ac:dyDescent="0.75">
      <c r="A1035">
        <v>1034</v>
      </c>
      <c r="B1035" t="s">
        <v>2734</v>
      </c>
      <c r="C1035" t="s">
        <v>2598</v>
      </c>
      <c r="E1035" t="s">
        <v>2735</v>
      </c>
      <c r="F1035" t="s">
        <v>27</v>
      </c>
      <c r="I1035" t="s">
        <v>210</v>
      </c>
      <c r="K1035" t="s">
        <v>32</v>
      </c>
      <c r="L1035" s="2">
        <v>38353</v>
      </c>
      <c r="M1035" s="2">
        <v>45657</v>
      </c>
      <c r="N1035">
        <v>1</v>
      </c>
      <c r="O1035">
        <v>0</v>
      </c>
      <c r="P1035">
        <v>0.1</v>
      </c>
      <c r="Q1035" s="1">
        <v>0.37</v>
      </c>
      <c r="R1035" t="s">
        <v>2592</v>
      </c>
      <c r="S1035" t="s">
        <v>33</v>
      </c>
      <c r="T1035" t="s">
        <v>2592</v>
      </c>
      <c r="U1035" t="s">
        <v>212</v>
      </c>
      <c r="V1035" t="s">
        <v>164</v>
      </c>
      <c r="W1035">
        <v>1</v>
      </c>
      <c r="X1035" s="5" t="e">
        <f>INDEX(name_mapping!B:B,MATCH(C1035,name_mapping!A:A,0))</f>
        <v>#N/A</v>
      </c>
      <c r="Y1035" s="5" t="str">
        <f t="shared" si="49"/>
        <v>Stampede</v>
      </c>
      <c r="Z1035" s="5" t="str">
        <f t="shared" si="48"/>
        <v>BANC_Small_Hydro</v>
      </c>
      <c r="AA1035" s="5">
        <f t="shared" si="50"/>
        <v>0.1</v>
      </c>
      <c r="AB1035" s="5">
        <f>INDEX(relevant_resources!B:B,MATCH(Z1035,relevant_resources!A:A,0))</f>
        <v>0</v>
      </c>
    </row>
    <row r="1036" spans="1:28" x14ac:dyDescent="0.75">
      <c r="A1036">
        <v>1035</v>
      </c>
      <c r="B1036" t="s">
        <v>2734</v>
      </c>
      <c r="C1036" t="s">
        <v>2599</v>
      </c>
      <c r="D1036" t="s">
        <v>2600</v>
      </c>
      <c r="E1036" t="s">
        <v>2735</v>
      </c>
      <c r="F1036" t="s">
        <v>27</v>
      </c>
      <c r="I1036" t="s">
        <v>210</v>
      </c>
      <c r="K1036" t="s">
        <v>32</v>
      </c>
      <c r="L1036" s="2">
        <v>38353</v>
      </c>
      <c r="M1036" s="2">
        <v>45657</v>
      </c>
      <c r="N1036">
        <v>1</v>
      </c>
      <c r="O1036">
        <v>0</v>
      </c>
      <c r="P1036">
        <v>0</v>
      </c>
      <c r="Q1036" s="1">
        <v>0.66</v>
      </c>
      <c r="R1036" t="s">
        <v>33</v>
      </c>
      <c r="S1036" t="s">
        <v>33</v>
      </c>
      <c r="T1036" t="s">
        <v>33</v>
      </c>
      <c r="U1036" t="s">
        <v>212</v>
      </c>
      <c r="V1036" t="s">
        <v>164</v>
      </c>
      <c r="W1036">
        <v>1</v>
      </c>
      <c r="X1036" s="5" t="e">
        <f>INDEX(name_mapping!B:B,MATCH(C1036,name_mapping!A:A,0))</f>
        <v>#N/A</v>
      </c>
      <c r="Y1036" s="5" t="str">
        <f t="shared" si="49"/>
        <v>LEWSTN_7_UNIT 1</v>
      </c>
      <c r="Z1036" s="5" t="str">
        <f t="shared" si="48"/>
        <v>CAISO_Small_Hydro</v>
      </c>
      <c r="AA1036" s="5">
        <f t="shared" si="50"/>
        <v>0</v>
      </c>
      <c r="AB1036" s="5">
        <f>INDEX(relevant_resources!B:B,MATCH(Z1036,relevant_resources!A:A,0))</f>
        <v>0</v>
      </c>
    </row>
    <row r="1037" spans="1:28" x14ac:dyDescent="0.75">
      <c r="A1037">
        <v>1036</v>
      </c>
      <c r="B1037" t="s">
        <v>2736</v>
      </c>
      <c r="C1037" t="s">
        <v>2612</v>
      </c>
      <c r="D1037" t="s">
        <v>2613</v>
      </c>
      <c r="E1037" t="s">
        <v>2737</v>
      </c>
      <c r="F1037" t="s">
        <v>27</v>
      </c>
      <c r="I1037" t="s">
        <v>190</v>
      </c>
      <c r="K1037" t="s">
        <v>32</v>
      </c>
      <c r="L1037" s="2">
        <v>30317</v>
      </c>
      <c r="M1037" s="2">
        <v>73050</v>
      </c>
      <c r="N1037">
        <v>1</v>
      </c>
      <c r="O1037">
        <v>0.2</v>
      </c>
      <c r="P1037">
        <v>1.5</v>
      </c>
      <c r="Q1037" s="1">
        <v>0.94</v>
      </c>
      <c r="R1037" t="s">
        <v>33</v>
      </c>
      <c r="S1037" t="s">
        <v>33</v>
      </c>
      <c r="T1037" t="s">
        <v>33</v>
      </c>
      <c r="U1037" t="s">
        <v>190</v>
      </c>
      <c r="V1037" t="s">
        <v>164</v>
      </c>
      <c r="W1037">
        <v>1</v>
      </c>
      <c r="X1037" s="5" t="e">
        <f>INDEX(name_mapping!B:B,MATCH(C1037,name_mapping!A:A,0))</f>
        <v>#N/A</v>
      </c>
      <c r="Y1037" s="5" t="str">
        <f t="shared" si="49"/>
        <v>NCPA_7_GP1UN1</v>
      </c>
      <c r="Z1037" s="5" t="str">
        <f t="shared" si="48"/>
        <v>CAISO_Geothermal</v>
      </c>
      <c r="AA1037" s="5">
        <f t="shared" si="50"/>
        <v>1.5</v>
      </c>
      <c r="AB1037" s="5">
        <f>INDEX(relevant_resources!B:B,MATCH(Z1037,relevant_resources!A:A,0))</f>
        <v>0</v>
      </c>
    </row>
    <row r="1038" spans="1:28" x14ac:dyDescent="0.75">
      <c r="A1038">
        <v>1037</v>
      </c>
      <c r="B1038" t="s">
        <v>2738</v>
      </c>
      <c r="C1038" t="s">
        <v>2615</v>
      </c>
      <c r="D1038" t="s">
        <v>2616</v>
      </c>
      <c r="E1038" t="s">
        <v>2737</v>
      </c>
      <c r="F1038" t="s">
        <v>27</v>
      </c>
      <c r="I1038" t="s">
        <v>190</v>
      </c>
      <c r="K1038" t="s">
        <v>32</v>
      </c>
      <c r="L1038" s="2">
        <v>31048</v>
      </c>
      <c r="M1038" s="2">
        <v>73050</v>
      </c>
      <c r="N1038">
        <v>1</v>
      </c>
      <c r="O1038">
        <v>0.2</v>
      </c>
      <c r="P1038">
        <v>1.4</v>
      </c>
      <c r="Q1038" s="1">
        <v>0.85</v>
      </c>
      <c r="R1038" t="s">
        <v>33</v>
      </c>
      <c r="S1038" t="s">
        <v>33</v>
      </c>
      <c r="T1038" t="s">
        <v>33</v>
      </c>
      <c r="U1038" t="s">
        <v>190</v>
      </c>
      <c r="V1038" t="s">
        <v>164</v>
      </c>
      <c r="W1038">
        <v>1</v>
      </c>
      <c r="X1038" s="5" t="e">
        <f>INDEX(name_mapping!B:B,MATCH(C1038,name_mapping!A:A,0))</f>
        <v>#N/A</v>
      </c>
      <c r="Y1038" s="5" t="str">
        <f t="shared" si="49"/>
        <v>NCPA_7_GP2UN3</v>
      </c>
      <c r="Z1038" s="5" t="str">
        <f t="shared" si="48"/>
        <v>CAISO_Geothermal</v>
      </c>
      <c r="AA1038" s="5">
        <f t="shared" si="50"/>
        <v>1.4</v>
      </c>
      <c r="AB1038" s="5">
        <f>INDEX(relevant_resources!B:B,MATCH(Z1038,relevant_resources!A:A,0))</f>
        <v>0</v>
      </c>
    </row>
    <row r="1039" spans="1:28" x14ac:dyDescent="0.75">
      <c r="A1039">
        <v>1038</v>
      </c>
      <c r="B1039" t="s">
        <v>2739</v>
      </c>
      <c r="C1039" t="s">
        <v>2597</v>
      </c>
      <c r="E1039" t="s">
        <v>2737</v>
      </c>
      <c r="F1039" t="s">
        <v>27</v>
      </c>
      <c r="I1039" t="s">
        <v>210</v>
      </c>
      <c r="K1039" t="s">
        <v>32</v>
      </c>
      <c r="L1039" s="2">
        <v>38353</v>
      </c>
      <c r="M1039" s="2">
        <v>45657</v>
      </c>
      <c r="N1039">
        <v>1</v>
      </c>
      <c r="O1039">
        <v>0.1</v>
      </c>
      <c r="P1039">
        <v>0.3</v>
      </c>
      <c r="Q1039" s="1">
        <v>0.47</v>
      </c>
      <c r="R1039" t="s">
        <v>2592</v>
      </c>
      <c r="S1039" t="s">
        <v>33</v>
      </c>
      <c r="T1039" t="s">
        <v>2592</v>
      </c>
      <c r="U1039" t="s">
        <v>212</v>
      </c>
      <c r="V1039" t="s">
        <v>164</v>
      </c>
      <c r="W1039">
        <v>1</v>
      </c>
      <c r="X1039" s="5" t="e">
        <f>INDEX(name_mapping!B:B,MATCH(C1039,name_mapping!A:A,0))</f>
        <v>#N/A</v>
      </c>
      <c r="Y1039" s="5" t="str">
        <f t="shared" si="49"/>
        <v>Nimbus</v>
      </c>
      <c r="Z1039" s="5" t="str">
        <f t="shared" si="48"/>
        <v>BANC_Small_Hydro</v>
      </c>
      <c r="AA1039" s="5">
        <f t="shared" si="50"/>
        <v>0.3</v>
      </c>
      <c r="AB1039" s="5">
        <f>INDEX(relevant_resources!B:B,MATCH(Z1039,relevant_resources!A:A,0))</f>
        <v>0</v>
      </c>
    </row>
    <row r="1040" spans="1:28" x14ac:dyDescent="0.75">
      <c r="A1040">
        <v>1039</v>
      </c>
      <c r="B1040" t="s">
        <v>2739</v>
      </c>
      <c r="C1040" t="s">
        <v>2598</v>
      </c>
      <c r="E1040" t="s">
        <v>2737</v>
      </c>
      <c r="F1040" t="s">
        <v>27</v>
      </c>
      <c r="I1040" t="s">
        <v>210</v>
      </c>
      <c r="K1040" t="s">
        <v>32</v>
      </c>
      <c r="L1040" s="2">
        <v>38353</v>
      </c>
      <c r="M1040" s="2">
        <v>45657</v>
      </c>
      <c r="N1040">
        <v>1</v>
      </c>
      <c r="O1040">
        <v>0</v>
      </c>
      <c r="P1040">
        <v>0.1</v>
      </c>
      <c r="Q1040" s="1">
        <v>0.37</v>
      </c>
      <c r="R1040" t="s">
        <v>2592</v>
      </c>
      <c r="S1040" t="s">
        <v>33</v>
      </c>
      <c r="T1040" t="s">
        <v>2592</v>
      </c>
      <c r="U1040" t="s">
        <v>212</v>
      </c>
      <c r="V1040" t="s">
        <v>164</v>
      </c>
      <c r="W1040">
        <v>1</v>
      </c>
      <c r="X1040" s="5" t="e">
        <f>INDEX(name_mapping!B:B,MATCH(C1040,name_mapping!A:A,0))</f>
        <v>#N/A</v>
      </c>
      <c r="Y1040" s="5" t="str">
        <f t="shared" si="49"/>
        <v>Stampede</v>
      </c>
      <c r="Z1040" s="5" t="str">
        <f t="shared" si="48"/>
        <v>BANC_Small_Hydro</v>
      </c>
      <c r="AA1040" s="5">
        <f t="shared" si="50"/>
        <v>0.1</v>
      </c>
      <c r="AB1040" s="5">
        <f>INDEX(relevant_resources!B:B,MATCH(Z1040,relevant_resources!A:A,0))</f>
        <v>0</v>
      </c>
    </row>
    <row r="1041" spans="1:28" x14ac:dyDescent="0.75">
      <c r="A1041">
        <v>1040</v>
      </c>
      <c r="B1041" t="s">
        <v>2739</v>
      </c>
      <c r="C1041" t="s">
        <v>2599</v>
      </c>
      <c r="D1041" t="s">
        <v>2600</v>
      </c>
      <c r="E1041" t="s">
        <v>2737</v>
      </c>
      <c r="F1041" t="s">
        <v>27</v>
      </c>
      <c r="I1041" t="s">
        <v>210</v>
      </c>
      <c r="K1041" t="s">
        <v>32</v>
      </c>
      <c r="L1041" s="2">
        <v>38353</v>
      </c>
      <c r="M1041" s="2">
        <v>45657</v>
      </c>
      <c r="N1041">
        <v>1</v>
      </c>
      <c r="O1041">
        <v>0</v>
      </c>
      <c r="P1041">
        <v>0</v>
      </c>
      <c r="Q1041" s="1">
        <v>0.66</v>
      </c>
      <c r="R1041" t="s">
        <v>33</v>
      </c>
      <c r="S1041" t="s">
        <v>33</v>
      </c>
      <c r="T1041" t="s">
        <v>33</v>
      </c>
      <c r="U1041" t="s">
        <v>212</v>
      </c>
      <c r="V1041" t="s">
        <v>164</v>
      </c>
      <c r="W1041">
        <v>1</v>
      </c>
      <c r="X1041" s="5" t="e">
        <f>INDEX(name_mapping!B:B,MATCH(C1041,name_mapping!A:A,0))</f>
        <v>#N/A</v>
      </c>
      <c r="Y1041" s="5" t="str">
        <f t="shared" si="49"/>
        <v>LEWSTN_7_UNIT 1</v>
      </c>
      <c r="Z1041" s="5" t="str">
        <f t="shared" si="48"/>
        <v>CAISO_Small_Hydro</v>
      </c>
      <c r="AA1041" s="5">
        <f t="shared" si="50"/>
        <v>0</v>
      </c>
      <c r="AB1041" s="5">
        <f>INDEX(relevant_resources!B:B,MATCH(Z1041,relevant_resources!A:A,0))</f>
        <v>0</v>
      </c>
    </row>
    <row r="1042" spans="1:28" x14ac:dyDescent="0.75">
      <c r="A1042">
        <v>1041</v>
      </c>
      <c r="B1042" t="s">
        <v>2740</v>
      </c>
      <c r="C1042" t="s">
        <v>2741</v>
      </c>
      <c r="D1042" t="s">
        <v>2742</v>
      </c>
      <c r="E1042" t="s">
        <v>2737</v>
      </c>
      <c r="F1042" t="s">
        <v>27</v>
      </c>
      <c r="I1042" t="s">
        <v>614</v>
      </c>
      <c r="K1042" t="s">
        <v>32</v>
      </c>
      <c r="L1042" s="2">
        <v>41334</v>
      </c>
      <c r="M1042" s="2">
        <v>50464</v>
      </c>
      <c r="N1042">
        <v>1</v>
      </c>
      <c r="O1042">
        <v>2.5</v>
      </c>
      <c r="P1042">
        <v>4.8</v>
      </c>
      <c r="Q1042" s="1">
        <v>0.22</v>
      </c>
      <c r="R1042" t="s">
        <v>33</v>
      </c>
      <c r="S1042" t="s">
        <v>33</v>
      </c>
      <c r="T1042" t="s">
        <v>33</v>
      </c>
      <c r="U1042" t="s">
        <v>616</v>
      </c>
      <c r="V1042" t="s">
        <v>164</v>
      </c>
      <c r="W1042">
        <v>1</v>
      </c>
      <c r="X1042" s="5" t="e">
        <f>INDEX(name_mapping!B:B,MATCH(C1042,name_mapping!A:A,0))</f>
        <v>#N/A</v>
      </c>
      <c r="Y1042" s="5" t="str">
        <f t="shared" si="49"/>
        <v>GRIDLY_6_SOLAR</v>
      </c>
      <c r="Z1042" s="5" t="str">
        <f t="shared" si="48"/>
        <v>CAISO_Solar</v>
      </c>
      <c r="AA1042" s="5">
        <f t="shared" si="50"/>
        <v>4.8</v>
      </c>
      <c r="AB1042" s="5">
        <f>INDEX(relevant_resources!B:B,MATCH(Z1042,relevant_resources!A:A,0))</f>
        <v>1</v>
      </c>
    </row>
    <row r="1043" spans="1:28" x14ac:dyDescent="0.75">
      <c r="A1043">
        <v>1042</v>
      </c>
      <c r="B1043" t="s">
        <v>2740</v>
      </c>
      <c r="C1043" t="s">
        <v>2743</v>
      </c>
      <c r="D1043" t="s">
        <v>2742</v>
      </c>
      <c r="E1043" t="s">
        <v>2737</v>
      </c>
      <c r="F1043" t="s">
        <v>27</v>
      </c>
      <c r="I1043" t="s">
        <v>614</v>
      </c>
      <c r="K1043" t="s">
        <v>32</v>
      </c>
      <c r="L1043" s="2">
        <v>41334</v>
      </c>
      <c r="M1043" s="2">
        <v>50464</v>
      </c>
      <c r="N1043">
        <v>1</v>
      </c>
      <c r="O1043">
        <v>1</v>
      </c>
      <c r="P1043">
        <v>2</v>
      </c>
      <c r="Q1043" s="1">
        <v>0.23</v>
      </c>
      <c r="R1043" t="s">
        <v>33</v>
      </c>
      <c r="S1043" t="s">
        <v>33</v>
      </c>
      <c r="T1043" t="s">
        <v>33</v>
      </c>
      <c r="U1043" t="s">
        <v>616</v>
      </c>
      <c r="V1043" t="s">
        <v>164</v>
      </c>
      <c r="W1043">
        <v>1</v>
      </c>
      <c r="X1043" s="5" t="e">
        <f>INDEX(name_mapping!B:B,MATCH(C1043,name_mapping!A:A,0))</f>
        <v>#N/A</v>
      </c>
      <c r="Y1043" s="5" t="str">
        <f t="shared" si="49"/>
        <v>GRIDLY_6_SOLAR</v>
      </c>
      <c r="Z1043" s="5" t="str">
        <f t="shared" si="48"/>
        <v>CAISO_Solar</v>
      </c>
      <c r="AA1043" s="5">
        <f t="shared" si="50"/>
        <v>2</v>
      </c>
      <c r="AB1043" s="5">
        <f>INDEX(relevant_resources!B:B,MATCH(Z1043,relevant_resources!A:A,0))</f>
        <v>1</v>
      </c>
    </row>
    <row r="1044" spans="1:28" x14ac:dyDescent="0.75">
      <c r="A1044">
        <v>1043</v>
      </c>
      <c r="B1044" t="s">
        <v>2744</v>
      </c>
      <c r="C1044" t="s">
        <v>2745</v>
      </c>
      <c r="E1044" t="s">
        <v>2746</v>
      </c>
      <c r="F1044" t="s">
        <v>27</v>
      </c>
      <c r="I1044" t="s">
        <v>30</v>
      </c>
      <c r="J1044" t="s">
        <v>2645</v>
      </c>
      <c r="K1044" t="s">
        <v>32</v>
      </c>
      <c r="L1044" s="2">
        <v>34516</v>
      </c>
      <c r="M1044" s="2">
        <v>73050</v>
      </c>
      <c r="N1044">
        <v>1</v>
      </c>
      <c r="O1044" t="s">
        <v>163</v>
      </c>
      <c r="P1044">
        <v>66.400000000000006</v>
      </c>
      <c r="Q1044" s="1">
        <v>0</v>
      </c>
      <c r="R1044" t="s">
        <v>2646</v>
      </c>
      <c r="S1044" t="s">
        <v>33</v>
      </c>
      <c r="T1044" t="s">
        <v>2647</v>
      </c>
      <c r="U1044" t="s">
        <v>1055</v>
      </c>
      <c r="V1044" t="s">
        <v>164</v>
      </c>
      <c r="W1044">
        <v>1</v>
      </c>
      <c r="X1044" s="5" t="e">
        <f>INDEX(name_mapping!B:B,MATCH(C1044,name_mapping!A:A,0))</f>
        <v>#N/A</v>
      </c>
      <c r="Y1044" s="5" t="str">
        <f t="shared" si="49"/>
        <v>Grayson 3-5</v>
      </c>
      <c r="Z1044" s="5" t="str">
        <f t="shared" si="48"/>
        <v>LDWP_Other</v>
      </c>
      <c r="AA1044" s="5">
        <f t="shared" si="50"/>
        <v>66.400000000000006</v>
      </c>
      <c r="AB1044" s="5">
        <f>INDEX(relevant_resources!B:B,MATCH(Z1044,relevant_resources!A:A,0))</f>
        <v>0</v>
      </c>
    </row>
    <row r="1045" spans="1:28" x14ac:dyDescent="0.75">
      <c r="A1045">
        <v>1044</v>
      </c>
      <c r="B1045" t="s">
        <v>2747</v>
      </c>
      <c r="C1045" t="s">
        <v>2657</v>
      </c>
      <c r="E1045" t="s">
        <v>2746</v>
      </c>
      <c r="F1045" t="s">
        <v>1076</v>
      </c>
      <c r="I1045" t="s">
        <v>210</v>
      </c>
      <c r="K1045" t="s">
        <v>32</v>
      </c>
      <c r="L1045" s="2">
        <v>40179</v>
      </c>
      <c r="M1045" s="2">
        <v>73050</v>
      </c>
      <c r="N1045">
        <v>1</v>
      </c>
      <c r="O1045">
        <v>28.7</v>
      </c>
      <c r="P1045">
        <v>23.9</v>
      </c>
      <c r="Q1045" s="1">
        <v>0.1</v>
      </c>
      <c r="R1045" t="s">
        <v>1079</v>
      </c>
      <c r="S1045" t="s">
        <v>33</v>
      </c>
      <c r="T1045" t="s">
        <v>1080</v>
      </c>
      <c r="U1045" t="s">
        <v>212</v>
      </c>
      <c r="V1045" t="s">
        <v>164</v>
      </c>
      <c r="W1045">
        <v>1</v>
      </c>
      <c r="X1045" s="5" t="e">
        <f>INDEX(name_mapping!B:B,MATCH(C1045,name_mapping!A:A,0))</f>
        <v>#N/A</v>
      </c>
      <c r="Y1045" s="5" t="str">
        <f t="shared" si="49"/>
        <v>Tieton</v>
      </c>
      <c r="Z1045" s="5" t="str">
        <f t="shared" si="48"/>
        <v>NW_Small_Hydro</v>
      </c>
      <c r="AA1045" s="5">
        <f t="shared" si="50"/>
        <v>23.9</v>
      </c>
      <c r="AB1045" s="5">
        <f>INDEX(relevant_resources!B:B,MATCH(Z1045,relevant_resources!A:A,0))</f>
        <v>0</v>
      </c>
    </row>
    <row r="1046" spans="1:28" x14ac:dyDescent="0.75">
      <c r="A1046">
        <v>1045</v>
      </c>
      <c r="B1046" t="s">
        <v>2748</v>
      </c>
      <c r="C1046" t="s">
        <v>2565</v>
      </c>
      <c r="D1046" t="s">
        <v>2566</v>
      </c>
      <c r="E1046" t="s">
        <v>2746</v>
      </c>
      <c r="F1046" t="s">
        <v>27</v>
      </c>
      <c r="I1046" t="s">
        <v>993</v>
      </c>
      <c r="K1046" t="s">
        <v>32</v>
      </c>
      <c r="L1046" s="2">
        <v>37865</v>
      </c>
      <c r="M1046" s="2">
        <v>47118</v>
      </c>
      <c r="N1046">
        <v>1</v>
      </c>
      <c r="O1046">
        <v>9</v>
      </c>
      <c r="P1046">
        <v>18.3</v>
      </c>
      <c r="Q1046" s="1">
        <v>0.23</v>
      </c>
      <c r="R1046" t="s">
        <v>33</v>
      </c>
      <c r="S1046" t="s">
        <v>33</v>
      </c>
      <c r="T1046" t="s">
        <v>33</v>
      </c>
      <c r="U1046" t="s">
        <v>993</v>
      </c>
      <c r="V1046" t="s">
        <v>164</v>
      </c>
      <c r="W1046">
        <v>1</v>
      </c>
      <c r="X1046" s="5" t="e">
        <f>INDEX(name_mapping!B:B,MATCH(C1046,name_mapping!A:A,0))</f>
        <v>#N/A</v>
      </c>
      <c r="Y1046" s="5" t="str">
        <f t="shared" si="49"/>
        <v>BRDSLD_2_HIWIND</v>
      </c>
      <c r="Z1046" s="5" t="str">
        <f t="shared" si="48"/>
        <v>CAISO_Wind</v>
      </c>
      <c r="AA1046" s="5">
        <f t="shared" si="50"/>
        <v>18.3</v>
      </c>
      <c r="AB1046" s="5">
        <f>INDEX(relevant_resources!B:B,MATCH(Z1046,relevant_resources!A:A,0))</f>
        <v>1</v>
      </c>
    </row>
    <row r="1047" spans="1:28" x14ac:dyDescent="0.75">
      <c r="A1047">
        <v>1046</v>
      </c>
      <c r="B1047" t="s">
        <v>2749</v>
      </c>
      <c r="C1047" t="s">
        <v>2620</v>
      </c>
      <c r="E1047" t="s">
        <v>2746</v>
      </c>
      <c r="F1047" t="s">
        <v>2621</v>
      </c>
      <c r="I1047" t="s">
        <v>993</v>
      </c>
      <c r="K1047" t="s">
        <v>32</v>
      </c>
      <c r="L1047" s="2">
        <v>38996</v>
      </c>
      <c r="M1047" s="2">
        <v>44742</v>
      </c>
      <c r="N1047">
        <v>1</v>
      </c>
      <c r="O1047">
        <v>9.8000000000000007</v>
      </c>
      <c r="P1047">
        <v>16.8</v>
      </c>
      <c r="Q1047" s="1">
        <v>0.2</v>
      </c>
      <c r="R1047" t="s">
        <v>2156</v>
      </c>
      <c r="S1047" t="s">
        <v>33</v>
      </c>
      <c r="T1047" t="s">
        <v>1080</v>
      </c>
      <c r="U1047" t="s">
        <v>993</v>
      </c>
      <c r="V1047" t="s">
        <v>164</v>
      </c>
      <c r="W1047">
        <v>1</v>
      </c>
      <c r="X1047" s="5" t="e">
        <f>INDEX(name_mapping!B:B,MATCH(C1047,name_mapping!A:A,0))</f>
        <v>#N/A</v>
      </c>
      <c r="Y1047" s="5" t="str">
        <f t="shared" si="49"/>
        <v>Pleasant Valley (WEST Wyoming Wind Energy Center)</v>
      </c>
      <c r="Z1047" s="5" t="str">
        <f t="shared" si="48"/>
        <v>NW_Wind</v>
      </c>
      <c r="AA1047" s="5">
        <f t="shared" si="50"/>
        <v>16.8</v>
      </c>
      <c r="AB1047" s="5">
        <f>INDEX(relevant_resources!B:B,MATCH(Z1047,relevant_resources!A:A,0))</f>
        <v>0</v>
      </c>
    </row>
    <row r="1048" spans="1:28" x14ac:dyDescent="0.75">
      <c r="A1048">
        <v>1047</v>
      </c>
      <c r="B1048" t="s">
        <v>2750</v>
      </c>
      <c r="C1048" t="s">
        <v>2654</v>
      </c>
      <c r="E1048" t="s">
        <v>2746</v>
      </c>
      <c r="F1048" t="s">
        <v>1087</v>
      </c>
      <c r="I1048" t="s">
        <v>993</v>
      </c>
      <c r="K1048" t="s">
        <v>32</v>
      </c>
      <c r="L1048" s="2">
        <v>39814</v>
      </c>
      <c r="M1048" s="2">
        <v>46752</v>
      </c>
      <c r="N1048">
        <v>1</v>
      </c>
      <c r="O1048">
        <v>19.7</v>
      </c>
      <c r="P1048">
        <v>50.3</v>
      </c>
      <c r="Q1048" s="1">
        <v>0.28999999999999998</v>
      </c>
      <c r="R1048" t="s">
        <v>1079</v>
      </c>
      <c r="S1048" t="s">
        <v>33</v>
      </c>
      <c r="T1048" t="s">
        <v>1080</v>
      </c>
      <c r="U1048" t="s">
        <v>993</v>
      </c>
      <c r="V1048" t="s">
        <v>164</v>
      </c>
      <c r="W1048">
        <v>1</v>
      </c>
      <c r="X1048" s="5" t="e">
        <f>INDEX(name_mapping!B:B,MATCH(C1048,name_mapping!A:A,0))</f>
        <v>#N/A</v>
      </c>
      <c r="Y1048" s="5" t="str">
        <f t="shared" si="49"/>
        <v>Pebble Springs</v>
      </c>
      <c r="Z1048" s="5" t="str">
        <f t="shared" si="48"/>
        <v>NW_Wind</v>
      </c>
      <c r="AA1048" s="5">
        <f t="shared" si="50"/>
        <v>50.3</v>
      </c>
      <c r="AB1048" s="5">
        <f>INDEX(relevant_resources!B:B,MATCH(Z1048,relevant_resources!A:A,0))</f>
        <v>0</v>
      </c>
    </row>
    <row r="1049" spans="1:28" x14ac:dyDescent="0.75">
      <c r="A1049">
        <v>1048</v>
      </c>
      <c r="B1049" t="s">
        <v>2751</v>
      </c>
      <c r="C1049" t="s">
        <v>2623</v>
      </c>
      <c r="D1049" t="s">
        <v>1166</v>
      </c>
      <c r="E1049" t="s">
        <v>2746</v>
      </c>
      <c r="F1049" t="s">
        <v>27</v>
      </c>
      <c r="I1049" t="s">
        <v>190</v>
      </c>
      <c r="K1049" t="s">
        <v>32</v>
      </c>
      <c r="L1049" s="2">
        <v>38742</v>
      </c>
      <c r="M1049" s="2">
        <v>48213</v>
      </c>
      <c r="N1049">
        <v>1</v>
      </c>
      <c r="O1049">
        <v>9.5</v>
      </c>
      <c r="P1049">
        <v>48.2</v>
      </c>
      <c r="Q1049" s="1">
        <v>0.57999999999999996</v>
      </c>
      <c r="R1049" t="s">
        <v>33</v>
      </c>
      <c r="S1049" t="s">
        <v>33</v>
      </c>
      <c r="T1049" t="s">
        <v>33</v>
      </c>
      <c r="U1049" t="s">
        <v>190</v>
      </c>
      <c r="V1049" t="s">
        <v>164</v>
      </c>
      <c r="W1049">
        <v>1</v>
      </c>
      <c r="X1049" s="5" t="e">
        <f>INDEX(name_mapping!B:B,MATCH(C1049,name_mapping!A:A,0))</f>
        <v>#N/A</v>
      </c>
      <c r="Y1049" s="5" t="str">
        <f t="shared" si="49"/>
        <v>MIRAGE_2_COCHLA</v>
      </c>
      <c r="Z1049" s="5" t="str">
        <f t="shared" si="48"/>
        <v>CAISO_Geothermal</v>
      </c>
      <c r="AA1049" s="5">
        <f t="shared" si="50"/>
        <v>48.2</v>
      </c>
      <c r="AB1049" s="5">
        <f>INDEX(relevant_resources!B:B,MATCH(Z1049,relevant_resources!A:A,0))</f>
        <v>0</v>
      </c>
    </row>
    <row r="1050" spans="1:28" x14ac:dyDescent="0.75">
      <c r="A1050">
        <v>1049</v>
      </c>
      <c r="B1050" t="s">
        <v>2752</v>
      </c>
      <c r="C1050" t="s">
        <v>2612</v>
      </c>
      <c r="D1050" t="s">
        <v>2613</v>
      </c>
      <c r="E1050" t="s">
        <v>2753</v>
      </c>
      <c r="F1050" t="s">
        <v>27</v>
      </c>
      <c r="I1050" t="s">
        <v>190</v>
      </c>
      <c r="K1050" t="s">
        <v>32</v>
      </c>
      <c r="L1050" s="2">
        <v>30317</v>
      </c>
      <c r="M1050" s="2">
        <v>73050</v>
      </c>
      <c r="N1050">
        <v>1</v>
      </c>
      <c r="O1050">
        <v>1.8</v>
      </c>
      <c r="P1050">
        <v>14.7</v>
      </c>
      <c r="Q1050" s="1">
        <v>0.94</v>
      </c>
      <c r="R1050" t="s">
        <v>33</v>
      </c>
      <c r="S1050" t="s">
        <v>33</v>
      </c>
      <c r="T1050" t="s">
        <v>33</v>
      </c>
      <c r="U1050" t="s">
        <v>190</v>
      </c>
      <c r="V1050" t="s">
        <v>164</v>
      </c>
      <c r="W1050">
        <v>1</v>
      </c>
      <c r="X1050" s="5" t="e">
        <f>INDEX(name_mapping!B:B,MATCH(C1050,name_mapping!A:A,0))</f>
        <v>#N/A</v>
      </c>
      <c r="Y1050" s="5" t="str">
        <f t="shared" si="49"/>
        <v>NCPA_7_GP1UN1</v>
      </c>
      <c r="Z1050" s="5" t="str">
        <f t="shared" si="48"/>
        <v>CAISO_Geothermal</v>
      </c>
      <c r="AA1050" s="5">
        <f t="shared" si="50"/>
        <v>14.7</v>
      </c>
      <c r="AB1050" s="5">
        <f>INDEX(relevant_resources!B:B,MATCH(Z1050,relevant_resources!A:A,0))</f>
        <v>0</v>
      </c>
    </row>
    <row r="1051" spans="1:28" x14ac:dyDescent="0.75">
      <c r="A1051">
        <v>1050</v>
      </c>
      <c r="B1051" t="s">
        <v>2754</v>
      </c>
      <c r="C1051" t="s">
        <v>2615</v>
      </c>
      <c r="D1051" t="s">
        <v>2616</v>
      </c>
      <c r="E1051" t="s">
        <v>2753</v>
      </c>
      <c r="F1051" t="s">
        <v>27</v>
      </c>
      <c r="I1051" t="s">
        <v>190</v>
      </c>
      <c r="K1051" t="s">
        <v>32</v>
      </c>
      <c r="L1051" s="2">
        <v>31168</v>
      </c>
      <c r="M1051" s="2">
        <v>73050</v>
      </c>
      <c r="N1051">
        <v>1</v>
      </c>
      <c r="O1051">
        <v>1.8</v>
      </c>
      <c r="P1051">
        <v>13.3</v>
      </c>
      <c r="Q1051" s="1">
        <v>0.85</v>
      </c>
      <c r="R1051" t="s">
        <v>33</v>
      </c>
      <c r="S1051" t="s">
        <v>33</v>
      </c>
      <c r="T1051" t="s">
        <v>33</v>
      </c>
      <c r="U1051" t="s">
        <v>190</v>
      </c>
      <c r="V1051" t="s">
        <v>164</v>
      </c>
      <c r="W1051">
        <v>1</v>
      </c>
      <c r="X1051" s="5" t="e">
        <f>INDEX(name_mapping!B:B,MATCH(C1051,name_mapping!A:A,0))</f>
        <v>#N/A</v>
      </c>
      <c r="Y1051" s="5" t="str">
        <f t="shared" si="49"/>
        <v>NCPA_7_GP2UN3</v>
      </c>
      <c r="Z1051" s="5" t="str">
        <f t="shared" si="48"/>
        <v>CAISO_Geothermal</v>
      </c>
      <c r="AA1051" s="5">
        <f t="shared" si="50"/>
        <v>13.3</v>
      </c>
      <c r="AB1051" s="5">
        <f>INDEX(relevant_resources!B:B,MATCH(Z1051,relevant_resources!A:A,0))</f>
        <v>0</v>
      </c>
    </row>
    <row r="1052" spans="1:28" x14ac:dyDescent="0.75">
      <c r="A1052">
        <v>1051</v>
      </c>
      <c r="B1052" t="s">
        <v>2755</v>
      </c>
      <c r="C1052" t="s">
        <v>2584</v>
      </c>
      <c r="D1052" t="s">
        <v>2585</v>
      </c>
      <c r="E1052" t="s">
        <v>2753</v>
      </c>
      <c r="F1052" t="s">
        <v>27</v>
      </c>
      <c r="I1052" t="s">
        <v>210</v>
      </c>
      <c r="K1052" t="s">
        <v>32</v>
      </c>
      <c r="L1052" s="2">
        <v>32842</v>
      </c>
      <c r="M1052" s="2">
        <v>73050</v>
      </c>
      <c r="N1052">
        <v>1</v>
      </c>
      <c r="O1052">
        <v>0.1</v>
      </c>
      <c r="P1052">
        <v>0.3</v>
      </c>
      <c r="Q1052" s="1">
        <v>0.34</v>
      </c>
      <c r="R1052" t="s">
        <v>33</v>
      </c>
      <c r="S1052" t="s">
        <v>33</v>
      </c>
      <c r="T1052" t="s">
        <v>33</v>
      </c>
      <c r="U1052" t="s">
        <v>212</v>
      </c>
      <c r="V1052" t="s">
        <v>164</v>
      </c>
      <c r="W1052">
        <v>1</v>
      </c>
      <c r="X1052" s="5" t="e">
        <f>INDEX(name_mapping!B:B,MATCH(C1052,name_mapping!A:A,0))</f>
        <v>#N/A</v>
      </c>
      <c r="Y1052" s="5" t="str">
        <f t="shared" si="49"/>
        <v>SPICER_1_UNIT 1</v>
      </c>
      <c r="Z1052" s="5" t="str">
        <f t="shared" si="48"/>
        <v>CAISO_Small_Hydro</v>
      </c>
      <c r="AA1052" s="5">
        <f t="shared" si="50"/>
        <v>0.3</v>
      </c>
      <c r="AB1052" s="5">
        <f>INDEX(relevant_resources!B:B,MATCH(Z1052,relevant_resources!A:A,0))</f>
        <v>0</v>
      </c>
    </row>
    <row r="1053" spans="1:28" x14ac:dyDescent="0.75">
      <c r="A1053">
        <v>1052</v>
      </c>
      <c r="B1053" t="s">
        <v>2756</v>
      </c>
      <c r="C1053" t="s">
        <v>2757</v>
      </c>
      <c r="E1053" t="s">
        <v>906</v>
      </c>
      <c r="F1053" t="s">
        <v>27</v>
      </c>
      <c r="I1053" t="s">
        <v>210</v>
      </c>
      <c r="K1053" t="s">
        <v>32</v>
      </c>
      <c r="L1053" s="2"/>
      <c r="M1053" s="2">
        <v>73050</v>
      </c>
      <c r="N1053">
        <v>1</v>
      </c>
      <c r="O1053">
        <v>33</v>
      </c>
      <c r="P1053">
        <v>20</v>
      </c>
      <c r="Q1053" s="1">
        <v>7.0000000000000007E-2</v>
      </c>
      <c r="R1053" t="s">
        <v>906</v>
      </c>
      <c r="S1053" t="s">
        <v>906</v>
      </c>
      <c r="T1053" t="s">
        <v>906</v>
      </c>
      <c r="U1053" t="s">
        <v>212</v>
      </c>
      <c r="V1053" t="s">
        <v>164</v>
      </c>
      <c r="W1053">
        <v>1</v>
      </c>
      <c r="X1053" s="5" t="e">
        <f>INDEX(name_mapping!B:B,MATCH(C1053,name_mapping!A:A,0))</f>
        <v>#N/A</v>
      </c>
      <c r="Y1053" s="5" t="str">
        <f t="shared" si="49"/>
        <v>Pilot Knob</v>
      </c>
      <c r="Z1053" s="5" t="str">
        <f t="shared" si="48"/>
        <v>IID_Small_Hydro</v>
      </c>
      <c r="AA1053" s="5">
        <f t="shared" si="50"/>
        <v>20</v>
      </c>
      <c r="AB1053" s="5">
        <f>INDEX(relevant_resources!B:B,MATCH(Z1053,relevant_resources!A:A,0))</f>
        <v>0</v>
      </c>
    </row>
    <row r="1054" spans="1:28" x14ac:dyDescent="0.75">
      <c r="A1054">
        <v>1053</v>
      </c>
      <c r="B1054" t="s">
        <v>2758</v>
      </c>
      <c r="C1054" t="s">
        <v>2759</v>
      </c>
      <c r="E1054" t="s">
        <v>906</v>
      </c>
      <c r="F1054" t="s">
        <v>27</v>
      </c>
      <c r="I1054" t="s">
        <v>210</v>
      </c>
      <c r="K1054" t="s">
        <v>32</v>
      </c>
      <c r="L1054" s="2">
        <v>22189</v>
      </c>
      <c r="M1054" s="2">
        <v>73050</v>
      </c>
      <c r="N1054">
        <v>1</v>
      </c>
      <c r="O1054">
        <v>0.4</v>
      </c>
      <c r="P1054" t="s">
        <v>334</v>
      </c>
      <c r="Q1054" s="1">
        <v>0</v>
      </c>
      <c r="R1054" t="s">
        <v>906</v>
      </c>
      <c r="S1054" t="s">
        <v>906</v>
      </c>
      <c r="T1054" t="s">
        <v>906</v>
      </c>
      <c r="U1054" t="s">
        <v>212</v>
      </c>
      <c r="V1054" t="s">
        <v>164</v>
      </c>
      <c r="W1054">
        <v>1</v>
      </c>
      <c r="X1054" s="5" t="e">
        <f>INDEX(name_mapping!B:B,MATCH(C1054,name_mapping!A:A,0))</f>
        <v>#N/A</v>
      </c>
      <c r="Y1054" s="5" t="str">
        <f t="shared" si="49"/>
        <v>TURNIP</v>
      </c>
      <c r="Z1054" s="5" t="str">
        <f t="shared" si="48"/>
        <v>IID_Small_Hydro</v>
      </c>
      <c r="AA1054" s="5">
        <f t="shared" si="50"/>
        <v>0</v>
      </c>
      <c r="AB1054" s="5">
        <f>INDEX(relevant_resources!B:B,MATCH(Z1054,relevant_resources!A:A,0))</f>
        <v>0</v>
      </c>
    </row>
    <row r="1055" spans="1:28" x14ac:dyDescent="0.75">
      <c r="A1055">
        <v>1054</v>
      </c>
      <c r="B1055" t="s">
        <v>2760</v>
      </c>
      <c r="C1055" t="s">
        <v>2761</v>
      </c>
      <c r="E1055" t="s">
        <v>906</v>
      </c>
      <c r="F1055" t="s">
        <v>27</v>
      </c>
      <c r="I1055" t="s">
        <v>210</v>
      </c>
      <c r="K1055" t="s">
        <v>32</v>
      </c>
      <c r="L1055" s="2">
        <v>36969</v>
      </c>
      <c r="M1055" s="2">
        <v>73050</v>
      </c>
      <c r="N1055">
        <v>1</v>
      </c>
      <c r="O1055">
        <v>0.4</v>
      </c>
      <c r="P1055">
        <v>1</v>
      </c>
      <c r="Q1055" s="1">
        <v>0.3</v>
      </c>
      <c r="R1055" t="s">
        <v>906</v>
      </c>
      <c r="S1055" t="s">
        <v>906</v>
      </c>
      <c r="T1055" t="s">
        <v>906</v>
      </c>
      <c r="U1055" t="s">
        <v>212</v>
      </c>
      <c r="V1055" t="s">
        <v>164</v>
      </c>
      <c r="W1055">
        <v>1</v>
      </c>
      <c r="X1055" s="5" t="e">
        <f>INDEX(name_mapping!B:B,MATCH(C1055,name_mapping!A:A,0))</f>
        <v>#N/A</v>
      </c>
      <c r="Y1055" s="5" t="str">
        <f t="shared" si="49"/>
        <v>Double Weir</v>
      </c>
      <c r="Z1055" s="5" t="str">
        <f t="shared" si="48"/>
        <v>IID_Small_Hydro</v>
      </c>
      <c r="AA1055" s="5">
        <f t="shared" si="50"/>
        <v>1</v>
      </c>
      <c r="AB1055" s="5">
        <f>INDEX(relevant_resources!B:B,MATCH(Z1055,relevant_resources!A:A,0))</f>
        <v>0</v>
      </c>
    </row>
    <row r="1056" spans="1:28" x14ac:dyDescent="0.75">
      <c r="A1056">
        <v>1055</v>
      </c>
      <c r="B1056" t="s">
        <v>2762</v>
      </c>
      <c r="C1056" t="s">
        <v>2763</v>
      </c>
      <c r="E1056" t="s">
        <v>906</v>
      </c>
      <c r="F1056" t="s">
        <v>27</v>
      </c>
      <c r="I1056" t="s">
        <v>210</v>
      </c>
      <c r="K1056" t="s">
        <v>32</v>
      </c>
      <c r="M1056" s="2">
        <v>73050</v>
      </c>
      <c r="N1056">
        <v>1</v>
      </c>
      <c r="O1056">
        <v>4.4000000000000004</v>
      </c>
      <c r="P1056">
        <v>10.199999999999999</v>
      </c>
      <c r="Q1056" s="1">
        <v>0.26</v>
      </c>
      <c r="R1056" t="s">
        <v>906</v>
      </c>
      <c r="S1056" t="s">
        <v>906</v>
      </c>
      <c r="T1056" t="s">
        <v>906</v>
      </c>
      <c r="U1056" t="s">
        <v>212</v>
      </c>
      <c r="V1056" t="s">
        <v>164</v>
      </c>
      <c r="W1056">
        <v>1</v>
      </c>
      <c r="X1056" s="5" t="e">
        <f>INDEX(name_mapping!B:B,MATCH(C1056,name_mapping!A:A,0))</f>
        <v>#N/A</v>
      </c>
      <c r="Y1056" s="5" t="str">
        <f t="shared" si="49"/>
        <v>Siphon Drop Power Plant</v>
      </c>
      <c r="Z1056" s="5" t="str">
        <f t="shared" si="48"/>
        <v>IID_Small_Hydro</v>
      </c>
      <c r="AA1056" s="5">
        <f t="shared" si="50"/>
        <v>10.199999999999999</v>
      </c>
      <c r="AB1056" s="5">
        <f>INDEX(relevant_resources!B:B,MATCH(Z1056,relevant_resources!A:A,0))</f>
        <v>0</v>
      </c>
    </row>
    <row r="1057" spans="1:28" x14ac:dyDescent="0.75">
      <c r="A1057">
        <v>1056</v>
      </c>
      <c r="B1057" t="s">
        <v>2764</v>
      </c>
      <c r="C1057" t="s">
        <v>2765</v>
      </c>
      <c r="D1057" t="s">
        <v>1166</v>
      </c>
      <c r="E1057" t="s">
        <v>906</v>
      </c>
      <c r="F1057" t="s">
        <v>27</v>
      </c>
      <c r="I1057" t="s">
        <v>34</v>
      </c>
      <c r="K1057" t="s">
        <v>32</v>
      </c>
      <c r="L1057" s="2">
        <v>41030</v>
      </c>
      <c r="M1057" s="2">
        <v>44317</v>
      </c>
      <c r="N1057">
        <v>1</v>
      </c>
      <c r="O1057">
        <v>47</v>
      </c>
      <c r="P1057">
        <v>344.8</v>
      </c>
      <c r="Q1057" s="1">
        <v>0.84</v>
      </c>
      <c r="R1057" t="s">
        <v>33</v>
      </c>
      <c r="S1057" t="s">
        <v>906</v>
      </c>
      <c r="T1057" t="s">
        <v>33</v>
      </c>
      <c r="U1057" t="s">
        <v>34</v>
      </c>
      <c r="V1057" t="s">
        <v>164</v>
      </c>
      <c r="W1057">
        <v>1</v>
      </c>
      <c r="X1057" s="5" t="e">
        <f>INDEX(name_mapping!B:B,MATCH(C1057,name_mapping!A:A,0))</f>
        <v>#N/A</v>
      </c>
      <c r="Y1057" s="5" t="str">
        <f t="shared" si="49"/>
        <v>MIRAGE_2_COCHLA</v>
      </c>
      <c r="Z1057" s="5" t="str">
        <f t="shared" si="48"/>
        <v>CAISO_Biomass</v>
      </c>
      <c r="AA1057" s="5">
        <f t="shared" si="50"/>
        <v>344.8</v>
      </c>
      <c r="AB1057" s="5">
        <f>INDEX(relevant_resources!B:B,MATCH(Z1057,relevant_resources!A:A,0))</f>
        <v>0</v>
      </c>
    </row>
    <row r="1058" spans="1:28" x14ac:dyDescent="0.75">
      <c r="A1058">
        <v>1057</v>
      </c>
      <c r="B1058" t="s">
        <v>2766</v>
      </c>
      <c r="C1058" t="s">
        <v>2767</v>
      </c>
      <c r="E1058" t="s">
        <v>906</v>
      </c>
      <c r="F1058" t="s">
        <v>27</v>
      </c>
      <c r="I1058" t="s">
        <v>190</v>
      </c>
      <c r="K1058" t="s">
        <v>32</v>
      </c>
      <c r="L1058" s="2">
        <v>40977</v>
      </c>
      <c r="M1058" s="2">
        <v>41639</v>
      </c>
      <c r="N1058">
        <v>1</v>
      </c>
      <c r="O1058">
        <v>49.9</v>
      </c>
      <c r="P1058">
        <v>389.6</v>
      </c>
      <c r="Q1058" s="1">
        <v>0.89</v>
      </c>
      <c r="R1058" t="s">
        <v>906</v>
      </c>
      <c r="S1058" t="s">
        <v>906</v>
      </c>
      <c r="T1058" t="s">
        <v>906</v>
      </c>
      <c r="U1058" t="s">
        <v>190</v>
      </c>
      <c r="V1058" t="s">
        <v>164</v>
      </c>
      <c r="W1058">
        <v>1</v>
      </c>
      <c r="X1058" s="5" t="e">
        <f>INDEX(name_mapping!B:B,MATCH(C1058,name_mapping!A:A,0))</f>
        <v>#N/A</v>
      </c>
      <c r="Y1058" s="5" t="str">
        <f t="shared" si="49"/>
        <v>Hudson Ranch Power I LLC</v>
      </c>
      <c r="Z1058" s="5" t="str">
        <f t="shared" si="48"/>
        <v>IID_Geothermal</v>
      </c>
      <c r="AA1058" s="5">
        <f t="shared" si="50"/>
        <v>389.6</v>
      </c>
      <c r="AB1058" s="5">
        <f>INDEX(relevant_resources!B:B,MATCH(Z1058,relevant_resources!A:A,0))</f>
        <v>0</v>
      </c>
    </row>
    <row r="1059" spans="1:28" x14ac:dyDescent="0.75">
      <c r="A1059">
        <v>1058</v>
      </c>
      <c r="B1059" t="s">
        <v>2768</v>
      </c>
      <c r="C1059" t="s">
        <v>2769</v>
      </c>
      <c r="E1059" t="s">
        <v>906</v>
      </c>
      <c r="F1059" t="s">
        <v>27</v>
      </c>
      <c r="I1059" t="s">
        <v>614</v>
      </c>
      <c r="K1059" t="s">
        <v>32</v>
      </c>
      <c r="L1059" s="2">
        <v>41061</v>
      </c>
      <c r="M1059" s="2">
        <v>51653</v>
      </c>
      <c r="N1059">
        <v>1</v>
      </c>
      <c r="O1059">
        <v>23</v>
      </c>
      <c r="P1059">
        <v>53.5</v>
      </c>
      <c r="Q1059" s="1">
        <v>0.27</v>
      </c>
      <c r="R1059" t="s">
        <v>906</v>
      </c>
      <c r="S1059" t="s">
        <v>906</v>
      </c>
      <c r="T1059" t="s">
        <v>906</v>
      </c>
      <c r="U1059" t="s">
        <v>616</v>
      </c>
      <c r="V1059" t="s">
        <v>164</v>
      </c>
      <c r="W1059">
        <v>1</v>
      </c>
      <c r="X1059" s="5" t="e">
        <f>INDEX(name_mapping!B:B,MATCH(C1059,name_mapping!A:A,0))</f>
        <v>#N/A</v>
      </c>
      <c r="Y1059" s="5" t="str">
        <f t="shared" si="49"/>
        <v>IVSC1</v>
      </c>
      <c r="Z1059" s="5" t="str">
        <f t="shared" si="48"/>
        <v>IID_Solar</v>
      </c>
      <c r="AA1059" s="5">
        <f t="shared" si="50"/>
        <v>53.5</v>
      </c>
      <c r="AB1059" s="5">
        <f>INDEX(relevant_resources!B:B,MATCH(Z1059,relevant_resources!A:A,0))</f>
        <v>0</v>
      </c>
    </row>
    <row r="1060" spans="1:28" x14ac:dyDescent="0.75">
      <c r="A1060">
        <v>1059</v>
      </c>
      <c r="B1060" t="s">
        <v>2770</v>
      </c>
      <c r="C1060" t="s">
        <v>2771</v>
      </c>
      <c r="E1060" t="s">
        <v>906</v>
      </c>
      <c r="F1060" t="s">
        <v>27</v>
      </c>
      <c r="I1060" t="s">
        <v>210</v>
      </c>
      <c r="K1060" t="s">
        <v>32</v>
      </c>
      <c r="L1060" s="2">
        <v>29540</v>
      </c>
      <c r="M1060" s="2">
        <v>73050</v>
      </c>
      <c r="N1060">
        <v>1</v>
      </c>
      <c r="O1060">
        <v>5.9</v>
      </c>
      <c r="P1060">
        <v>19.5</v>
      </c>
      <c r="Q1060" s="1">
        <v>0.38</v>
      </c>
      <c r="R1060" t="s">
        <v>906</v>
      </c>
      <c r="S1060" t="s">
        <v>906</v>
      </c>
      <c r="T1060" t="s">
        <v>906</v>
      </c>
      <c r="U1060" t="s">
        <v>212</v>
      </c>
      <c r="V1060" t="s">
        <v>164</v>
      </c>
      <c r="W1060">
        <v>1</v>
      </c>
      <c r="X1060" s="5" t="e">
        <f>INDEX(name_mapping!B:B,MATCH(C1060,name_mapping!A:A,0))</f>
        <v>#N/A</v>
      </c>
      <c r="Y1060" s="5" t="str">
        <f t="shared" si="49"/>
        <v>Drop 1</v>
      </c>
      <c r="Z1060" s="5" t="str">
        <f t="shared" si="48"/>
        <v>IID_Small_Hydro</v>
      </c>
      <c r="AA1060" s="5">
        <f t="shared" si="50"/>
        <v>19.5</v>
      </c>
      <c r="AB1060" s="5">
        <f>INDEX(relevant_resources!B:B,MATCH(Z1060,relevant_resources!A:A,0))</f>
        <v>0</v>
      </c>
    </row>
    <row r="1061" spans="1:28" x14ac:dyDescent="0.75">
      <c r="A1061">
        <v>1060</v>
      </c>
      <c r="B1061" t="s">
        <v>2772</v>
      </c>
      <c r="C1061" t="s">
        <v>2773</v>
      </c>
      <c r="E1061" t="s">
        <v>906</v>
      </c>
      <c r="F1061" t="s">
        <v>27</v>
      </c>
      <c r="I1061" t="s">
        <v>210</v>
      </c>
      <c r="K1061" t="s">
        <v>32</v>
      </c>
      <c r="L1061" s="2">
        <v>18261</v>
      </c>
      <c r="M1061" s="2">
        <v>73050</v>
      </c>
      <c r="N1061">
        <v>1</v>
      </c>
      <c r="O1061">
        <v>10</v>
      </c>
      <c r="P1061">
        <v>50.5</v>
      </c>
      <c r="Q1061" s="1">
        <v>0.57999999999999996</v>
      </c>
      <c r="R1061" t="s">
        <v>906</v>
      </c>
      <c r="S1061" t="s">
        <v>906</v>
      </c>
      <c r="T1061" t="s">
        <v>906</v>
      </c>
      <c r="U1061" t="s">
        <v>212</v>
      </c>
      <c r="V1061" t="s">
        <v>164</v>
      </c>
      <c r="W1061">
        <v>1</v>
      </c>
      <c r="X1061" s="5" t="e">
        <f>INDEX(name_mapping!B:B,MATCH(C1061,name_mapping!A:A,0))</f>
        <v>#N/A</v>
      </c>
      <c r="Y1061" s="5" t="str">
        <f t="shared" si="49"/>
        <v>Drop 2</v>
      </c>
      <c r="Z1061" s="5" t="str">
        <f t="shared" si="48"/>
        <v>IID_Small_Hydro</v>
      </c>
      <c r="AA1061" s="5">
        <f t="shared" si="50"/>
        <v>50.5</v>
      </c>
      <c r="AB1061" s="5">
        <f>INDEX(relevant_resources!B:B,MATCH(Z1061,relevant_resources!A:A,0))</f>
        <v>0</v>
      </c>
    </row>
    <row r="1062" spans="1:28" x14ac:dyDescent="0.75">
      <c r="A1062">
        <v>1061</v>
      </c>
      <c r="B1062" t="s">
        <v>2774</v>
      </c>
      <c r="C1062" t="s">
        <v>2775</v>
      </c>
      <c r="E1062" t="s">
        <v>906</v>
      </c>
      <c r="F1062" t="s">
        <v>27</v>
      </c>
      <c r="I1062" t="s">
        <v>210</v>
      </c>
      <c r="K1062" t="s">
        <v>32</v>
      </c>
      <c r="M1062" s="2">
        <v>73050</v>
      </c>
      <c r="N1062">
        <v>1</v>
      </c>
      <c r="O1062">
        <v>9.8000000000000007</v>
      </c>
      <c r="P1062">
        <v>47.5</v>
      </c>
      <c r="Q1062" s="1">
        <v>0.55000000000000004</v>
      </c>
      <c r="R1062" t="s">
        <v>906</v>
      </c>
      <c r="S1062" t="s">
        <v>906</v>
      </c>
      <c r="T1062" t="s">
        <v>906</v>
      </c>
      <c r="U1062" t="s">
        <v>212</v>
      </c>
      <c r="V1062" t="s">
        <v>164</v>
      </c>
      <c r="W1062">
        <v>1</v>
      </c>
      <c r="X1062" s="5" t="e">
        <f>INDEX(name_mapping!B:B,MATCH(C1062,name_mapping!A:A,0))</f>
        <v>#N/A</v>
      </c>
      <c r="Y1062" s="5" t="str">
        <f t="shared" si="49"/>
        <v>Drop 3</v>
      </c>
      <c r="Z1062" s="5" t="str">
        <f t="shared" si="48"/>
        <v>IID_Small_Hydro</v>
      </c>
      <c r="AA1062" s="5">
        <f t="shared" si="50"/>
        <v>47.5</v>
      </c>
      <c r="AB1062" s="5">
        <f>INDEX(relevant_resources!B:B,MATCH(Z1062,relevant_resources!A:A,0))</f>
        <v>0</v>
      </c>
    </row>
    <row r="1063" spans="1:28" x14ac:dyDescent="0.75">
      <c r="A1063">
        <v>1062</v>
      </c>
      <c r="B1063" t="s">
        <v>2776</v>
      </c>
      <c r="C1063" t="s">
        <v>2777</v>
      </c>
      <c r="E1063" t="s">
        <v>906</v>
      </c>
      <c r="F1063" t="s">
        <v>27</v>
      </c>
      <c r="I1063" t="s">
        <v>210</v>
      </c>
      <c r="K1063" t="s">
        <v>32</v>
      </c>
      <c r="L1063" s="2">
        <v>28549</v>
      </c>
      <c r="M1063" s="2">
        <v>73050</v>
      </c>
      <c r="N1063">
        <v>1</v>
      </c>
      <c r="O1063">
        <v>4</v>
      </c>
      <c r="P1063">
        <v>15.9</v>
      </c>
      <c r="Q1063" s="1">
        <v>0.45</v>
      </c>
      <c r="R1063" t="s">
        <v>906</v>
      </c>
      <c r="S1063" t="s">
        <v>906</v>
      </c>
      <c r="T1063" t="s">
        <v>906</v>
      </c>
      <c r="U1063" t="s">
        <v>212</v>
      </c>
      <c r="V1063" t="s">
        <v>164</v>
      </c>
      <c r="W1063">
        <v>1</v>
      </c>
      <c r="X1063" s="5" t="e">
        <f>INDEX(name_mapping!B:B,MATCH(C1063,name_mapping!A:A,0))</f>
        <v>#N/A</v>
      </c>
      <c r="Y1063" s="5" t="str">
        <f t="shared" si="49"/>
        <v>Drop 5</v>
      </c>
      <c r="Z1063" s="5" t="str">
        <f t="shared" si="48"/>
        <v>IID_Small_Hydro</v>
      </c>
      <c r="AA1063" s="5">
        <f t="shared" si="50"/>
        <v>15.9</v>
      </c>
      <c r="AB1063" s="5">
        <f>INDEX(relevant_resources!B:B,MATCH(Z1063,relevant_resources!A:A,0))</f>
        <v>0</v>
      </c>
    </row>
    <row r="1064" spans="1:28" x14ac:dyDescent="0.75">
      <c r="A1064">
        <v>1063</v>
      </c>
      <c r="B1064" t="s">
        <v>2778</v>
      </c>
      <c r="C1064" t="s">
        <v>2779</v>
      </c>
      <c r="E1064" t="s">
        <v>906</v>
      </c>
      <c r="F1064" t="s">
        <v>27</v>
      </c>
      <c r="I1064" t="s">
        <v>210</v>
      </c>
      <c r="K1064" t="s">
        <v>32</v>
      </c>
      <c r="L1064" s="2">
        <v>29475</v>
      </c>
      <c r="M1064" s="2">
        <v>73050</v>
      </c>
      <c r="N1064">
        <v>1</v>
      </c>
      <c r="O1064">
        <v>2.4</v>
      </c>
      <c r="P1064">
        <v>3.2</v>
      </c>
      <c r="Q1064" s="1">
        <v>0.15</v>
      </c>
      <c r="R1064" t="s">
        <v>906</v>
      </c>
      <c r="S1064" t="s">
        <v>906</v>
      </c>
      <c r="T1064" t="s">
        <v>906</v>
      </c>
      <c r="U1064" t="s">
        <v>212</v>
      </c>
      <c r="V1064" t="s">
        <v>164</v>
      </c>
      <c r="W1064">
        <v>1</v>
      </c>
      <c r="X1064" s="5" t="e">
        <f>INDEX(name_mapping!B:B,MATCH(C1064,name_mapping!A:A,0))</f>
        <v>#N/A</v>
      </c>
      <c r="Y1064" s="5" t="str">
        <f t="shared" si="49"/>
        <v>East Highline</v>
      </c>
      <c r="Z1064" s="5" t="str">
        <f t="shared" si="48"/>
        <v>IID_Small_Hydro</v>
      </c>
      <c r="AA1064" s="5">
        <f t="shared" si="50"/>
        <v>3.2</v>
      </c>
      <c r="AB1064" s="5">
        <f>INDEX(relevant_resources!B:B,MATCH(Z1064,relevant_resources!A:A,0))</f>
        <v>0</v>
      </c>
    </row>
    <row r="1065" spans="1:28" x14ac:dyDescent="0.75">
      <c r="A1065">
        <v>1064</v>
      </c>
      <c r="B1065" t="s">
        <v>2780</v>
      </c>
      <c r="C1065" t="s">
        <v>2781</v>
      </c>
      <c r="E1065" t="s">
        <v>906</v>
      </c>
      <c r="F1065" t="s">
        <v>27</v>
      </c>
      <c r="I1065" t="s">
        <v>210</v>
      </c>
      <c r="K1065" t="s">
        <v>32</v>
      </c>
      <c r="M1065" s="2">
        <v>73050</v>
      </c>
      <c r="N1065">
        <v>1</v>
      </c>
      <c r="O1065">
        <v>19.600000000000001</v>
      </c>
      <c r="P1065">
        <v>102.7</v>
      </c>
      <c r="Q1065" s="1">
        <v>0.6</v>
      </c>
      <c r="R1065" t="s">
        <v>906</v>
      </c>
      <c r="S1065" t="s">
        <v>906</v>
      </c>
      <c r="T1065" t="s">
        <v>906</v>
      </c>
      <c r="U1065" t="s">
        <v>212</v>
      </c>
      <c r="V1065" t="s">
        <v>164</v>
      </c>
      <c r="W1065">
        <v>1</v>
      </c>
      <c r="X1065" s="5" t="e">
        <f>INDEX(name_mapping!B:B,MATCH(C1065,name_mapping!A:A,0))</f>
        <v>#N/A</v>
      </c>
      <c r="Y1065" s="5" t="str">
        <f t="shared" si="49"/>
        <v>Drop 4</v>
      </c>
      <c r="Z1065" s="5" t="str">
        <f t="shared" si="48"/>
        <v>IID_Small_Hydro</v>
      </c>
      <c r="AA1065" s="5">
        <f t="shared" si="50"/>
        <v>102.7</v>
      </c>
      <c r="AB1065" s="5">
        <f>INDEX(relevant_resources!B:B,MATCH(Z1065,relevant_resources!A:A,0))</f>
        <v>0</v>
      </c>
    </row>
    <row r="1066" spans="1:28" x14ac:dyDescent="0.75">
      <c r="A1066">
        <v>1065</v>
      </c>
      <c r="B1066" t="s">
        <v>2782</v>
      </c>
      <c r="C1066" t="s">
        <v>2783</v>
      </c>
      <c r="E1066" t="s">
        <v>906</v>
      </c>
      <c r="F1066" t="s">
        <v>27</v>
      </c>
      <c r="I1066" t="s">
        <v>614</v>
      </c>
      <c r="K1066" t="s">
        <v>32</v>
      </c>
      <c r="L1066" s="2">
        <v>42200</v>
      </c>
      <c r="M1066" s="2">
        <v>53157</v>
      </c>
      <c r="N1066">
        <v>1</v>
      </c>
      <c r="O1066">
        <v>20</v>
      </c>
      <c r="P1066">
        <v>48.4</v>
      </c>
      <c r="Q1066" s="1">
        <v>0.28000000000000003</v>
      </c>
      <c r="R1066" t="s">
        <v>906</v>
      </c>
      <c r="S1066" t="s">
        <v>906</v>
      </c>
      <c r="T1066" t="s">
        <v>906</v>
      </c>
      <c r="U1066" t="s">
        <v>616</v>
      </c>
      <c r="V1066" t="s">
        <v>164</v>
      </c>
      <c r="W1066">
        <v>1</v>
      </c>
      <c r="X1066" s="5" t="e">
        <f>INDEX(name_mapping!B:B,MATCH(C1066,name_mapping!A:A,0))</f>
        <v>#N/A</v>
      </c>
      <c r="Y1066" s="5" t="str">
        <f t="shared" si="49"/>
        <v>IVSC 2</v>
      </c>
      <c r="Z1066" s="5" t="str">
        <f t="shared" si="48"/>
        <v>IID_Solar</v>
      </c>
      <c r="AA1066" s="5">
        <f t="shared" si="50"/>
        <v>48.4</v>
      </c>
      <c r="AB1066" s="5">
        <f>INDEX(relevant_resources!B:B,MATCH(Z1066,relevant_resources!A:A,0))</f>
        <v>0</v>
      </c>
    </row>
    <row r="1067" spans="1:28" x14ac:dyDescent="0.75">
      <c r="A1067">
        <v>1066</v>
      </c>
      <c r="B1067" t="s">
        <v>2784</v>
      </c>
      <c r="C1067" t="s">
        <v>2785</v>
      </c>
      <c r="E1067" t="s">
        <v>906</v>
      </c>
      <c r="F1067" t="s">
        <v>27</v>
      </c>
      <c r="I1067" t="s">
        <v>614</v>
      </c>
      <c r="K1067" t="s">
        <v>32</v>
      </c>
      <c r="M1067" s="2">
        <v>49056</v>
      </c>
      <c r="N1067">
        <v>1</v>
      </c>
      <c r="O1067">
        <v>10</v>
      </c>
      <c r="P1067">
        <v>19.7</v>
      </c>
      <c r="Q1067" s="1">
        <v>0.23</v>
      </c>
      <c r="R1067" t="s">
        <v>906</v>
      </c>
      <c r="S1067" t="s">
        <v>906</v>
      </c>
      <c r="T1067" t="s">
        <v>906</v>
      </c>
      <c r="U1067" t="s">
        <v>616</v>
      </c>
      <c r="V1067" t="s">
        <v>164</v>
      </c>
      <c r="W1067">
        <v>1</v>
      </c>
      <c r="X1067" s="5" t="e">
        <f>INDEX(name_mapping!B:B,MATCH(C1067,name_mapping!A:A,0))</f>
        <v>#N/A</v>
      </c>
      <c r="Y1067" s="5" t="str">
        <f t="shared" si="49"/>
        <v xml:space="preserve">Heber Solar Facility </v>
      </c>
      <c r="Z1067" s="5" t="str">
        <f t="shared" si="48"/>
        <v>IID_Solar</v>
      </c>
      <c r="AA1067" s="5">
        <f t="shared" si="50"/>
        <v>19.7</v>
      </c>
      <c r="AB1067" s="5">
        <f>INDEX(relevant_resources!B:B,MATCH(Z1067,relevant_resources!A:A,0))</f>
        <v>0</v>
      </c>
    </row>
    <row r="1068" spans="1:28" x14ac:dyDescent="0.75">
      <c r="A1068">
        <v>1067</v>
      </c>
      <c r="B1068" t="s">
        <v>2786</v>
      </c>
      <c r="C1068" t="s">
        <v>2787</v>
      </c>
      <c r="E1068" t="s">
        <v>906</v>
      </c>
      <c r="F1068" t="s">
        <v>27</v>
      </c>
      <c r="I1068" t="s">
        <v>614</v>
      </c>
      <c r="K1068" t="s">
        <v>32</v>
      </c>
      <c r="M1068" s="2">
        <v>50947</v>
      </c>
      <c r="N1068">
        <v>1</v>
      </c>
      <c r="O1068">
        <v>5.7</v>
      </c>
      <c r="P1068">
        <v>7.3</v>
      </c>
      <c r="Q1068" s="1">
        <v>0.15</v>
      </c>
      <c r="R1068" t="s">
        <v>906</v>
      </c>
      <c r="S1068" t="s">
        <v>906</v>
      </c>
      <c r="T1068" t="s">
        <v>906</v>
      </c>
      <c r="U1068" t="s">
        <v>616</v>
      </c>
      <c r="V1068" t="s">
        <v>164</v>
      </c>
      <c r="W1068">
        <v>1</v>
      </c>
      <c r="X1068" s="5" t="e">
        <f>INDEX(name_mapping!B:B,MATCH(C1068,name_mapping!A:A,0))</f>
        <v>#N/A</v>
      </c>
      <c r="Y1068" s="5" t="str">
        <f t="shared" si="49"/>
        <v xml:space="preserve">Community I, LLC </v>
      </c>
      <c r="Z1068" s="5" t="str">
        <f t="shared" si="48"/>
        <v>IID_Solar</v>
      </c>
      <c r="AA1068" s="5">
        <f t="shared" si="50"/>
        <v>7.3</v>
      </c>
      <c r="AB1068" s="5">
        <f>INDEX(relevant_resources!B:B,MATCH(Z1068,relevant_resources!A:A,0))</f>
        <v>0</v>
      </c>
    </row>
    <row r="1069" spans="1:28" x14ac:dyDescent="0.75">
      <c r="A1069">
        <v>1068</v>
      </c>
      <c r="B1069" t="s">
        <v>2788</v>
      </c>
      <c r="C1069" t="s">
        <v>2789</v>
      </c>
      <c r="E1069" t="s">
        <v>906</v>
      </c>
      <c r="F1069" t="s">
        <v>27</v>
      </c>
      <c r="I1069" t="s">
        <v>614</v>
      </c>
      <c r="K1069" t="s">
        <v>32</v>
      </c>
      <c r="M1069" s="2">
        <v>50359</v>
      </c>
      <c r="N1069">
        <v>1</v>
      </c>
      <c r="O1069">
        <v>20</v>
      </c>
      <c r="P1069">
        <v>28.1</v>
      </c>
      <c r="Q1069" s="1">
        <v>0.16</v>
      </c>
      <c r="R1069" t="s">
        <v>906</v>
      </c>
      <c r="S1069" t="s">
        <v>906</v>
      </c>
      <c r="T1069" t="s">
        <v>906</v>
      </c>
      <c r="U1069" t="s">
        <v>616</v>
      </c>
      <c r="V1069" t="s">
        <v>164</v>
      </c>
      <c r="W1069">
        <v>1</v>
      </c>
      <c r="X1069" s="5" t="e">
        <f>INDEX(name_mapping!B:B,MATCH(C1069,name_mapping!A:A,0))</f>
        <v>#N/A</v>
      </c>
      <c r="Y1069" s="5" t="str">
        <f t="shared" si="49"/>
        <v>Sol Orchard El Centro PV Plant (ECPV)</v>
      </c>
      <c r="Z1069" s="5" t="str">
        <f t="shared" si="48"/>
        <v>IID_Solar</v>
      </c>
      <c r="AA1069" s="5">
        <f t="shared" si="50"/>
        <v>28.1</v>
      </c>
      <c r="AB1069" s="5">
        <f>INDEX(relevant_resources!B:B,MATCH(Z1069,relevant_resources!A:A,0))</f>
        <v>0</v>
      </c>
    </row>
    <row r="1070" spans="1:28" x14ac:dyDescent="0.75">
      <c r="A1070">
        <v>1069</v>
      </c>
      <c r="B1070" t="s">
        <v>2790</v>
      </c>
      <c r="C1070" t="s">
        <v>2791</v>
      </c>
      <c r="E1070" t="s">
        <v>906</v>
      </c>
      <c r="F1070" t="s">
        <v>27</v>
      </c>
      <c r="I1070" t="s">
        <v>614</v>
      </c>
      <c r="K1070" t="s">
        <v>32</v>
      </c>
      <c r="M1070" s="2">
        <v>73050</v>
      </c>
      <c r="N1070">
        <v>1</v>
      </c>
      <c r="O1070">
        <v>30</v>
      </c>
      <c r="P1070">
        <v>72.5</v>
      </c>
      <c r="Q1070" s="1">
        <v>0.28000000000000003</v>
      </c>
      <c r="R1070" t="s">
        <v>33</v>
      </c>
      <c r="S1070" t="s">
        <v>906</v>
      </c>
      <c r="T1070" t="s">
        <v>33</v>
      </c>
      <c r="U1070" t="s">
        <v>616</v>
      </c>
      <c r="V1070" t="s">
        <v>164</v>
      </c>
      <c r="W1070">
        <v>1</v>
      </c>
      <c r="X1070" s="5" t="e">
        <f>INDEX(name_mapping!B:B,MATCH(C1070,name_mapping!A:A,0))</f>
        <v>#N/A</v>
      </c>
      <c r="Y1070" s="5" t="str">
        <f t="shared" si="49"/>
        <v xml:space="preserve">Seville II </v>
      </c>
      <c r="Z1070" s="5" t="str">
        <f t="shared" si="48"/>
        <v>CAISO_Solar</v>
      </c>
      <c r="AA1070" s="5">
        <f t="shared" si="50"/>
        <v>72.5</v>
      </c>
      <c r="AB1070" s="5">
        <f>INDEX(relevant_resources!B:B,MATCH(Z1070,relevant_resources!A:A,0))</f>
        <v>1</v>
      </c>
    </row>
    <row r="1071" spans="1:28" x14ac:dyDescent="0.75">
      <c r="A1071">
        <v>1070</v>
      </c>
      <c r="B1071" t="s">
        <v>2792</v>
      </c>
      <c r="C1071" t="s">
        <v>2793</v>
      </c>
      <c r="E1071" t="s">
        <v>2646</v>
      </c>
      <c r="F1071" t="s">
        <v>27</v>
      </c>
      <c r="I1071" t="s">
        <v>210</v>
      </c>
      <c r="K1071" t="s">
        <v>32</v>
      </c>
      <c r="L1071" s="2">
        <v>9342</v>
      </c>
      <c r="M1071" s="2">
        <v>73050</v>
      </c>
      <c r="N1071">
        <v>1</v>
      </c>
      <c r="O1071">
        <v>3.2</v>
      </c>
      <c r="P1071">
        <v>10.199999999999999</v>
      </c>
      <c r="Q1071" s="1">
        <v>0.36</v>
      </c>
      <c r="R1071" t="s">
        <v>2646</v>
      </c>
      <c r="S1071" t="s">
        <v>2647</v>
      </c>
      <c r="T1071" t="s">
        <v>2647</v>
      </c>
      <c r="U1071" t="s">
        <v>212</v>
      </c>
      <c r="V1071" t="s">
        <v>164</v>
      </c>
      <c r="W1071">
        <v>1</v>
      </c>
      <c r="X1071" s="5" t="e">
        <f>INDEX(name_mapping!B:B,MATCH(C1071,name_mapping!A:A,0))</f>
        <v>#N/A</v>
      </c>
      <c r="Y1071" s="5" t="str">
        <f t="shared" si="49"/>
        <v>Big Pine</v>
      </c>
      <c r="Z1071" s="5" t="str">
        <f t="shared" si="48"/>
        <v>LDWP_Small_Hydro</v>
      </c>
      <c r="AA1071" s="5">
        <f t="shared" si="50"/>
        <v>10.199999999999999</v>
      </c>
      <c r="AB1071" s="5">
        <f>INDEX(relevant_resources!B:B,MATCH(Z1071,relevant_resources!A:A,0))</f>
        <v>0</v>
      </c>
    </row>
    <row r="1072" spans="1:28" x14ac:dyDescent="0.75">
      <c r="A1072">
        <v>1071</v>
      </c>
      <c r="B1072" t="s">
        <v>2794</v>
      </c>
      <c r="C1072" t="s">
        <v>2795</v>
      </c>
      <c r="E1072" t="s">
        <v>2646</v>
      </c>
      <c r="F1072" t="s">
        <v>27</v>
      </c>
      <c r="I1072" t="s">
        <v>210</v>
      </c>
      <c r="K1072" t="s">
        <v>32</v>
      </c>
      <c r="L1072" s="2">
        <v>19085</v>
      </c>
      <c r="M1072" s="2">
        <v>73050</v>
      </c>
      <c r="N1072">
        <v>1</v>
      </c>
      <c r="O1072">
        <v>37.5</v>
      </c>
      <c r="P1072">
        <v>62.7</v>
      </c>
      <c r="Q1072" s="1">
        <v>0.19</v>
      </c>
      <c r="R1072" t="s">
        <v>2646</v>
      </c>
      <c r="S1072" t="s">
        <v>2647</v>
      </c>
      <c r="T1072" t="s">
        <v>2647</v>
      </c>
      <c r="U1072" t="s">
        <v>212</v>
      </c>
      <c r="V1072" t="s">
        <v>164</v>
      </c>
      <c r="W1072">
        <v>1</v>
      </c>
      <c r="X1072" s="5" t="e">
        <f>INDEX(name_mapping!B:B,MATCH(C1072,name_mapping!A:A,0))</f>
        <v>#N/A</v>
      </c>
      <c r="Y1072" s="5" t="str">
        <f t="shared" si="49"/>
        <v>Control Gorge</v>
      </c>
      <c r="Z1072" s="5" t="str">
        <f t="shared" si="48"/>
        <v>LDWP_Small_Hydro</v>
      </c>
      <c r="AA1072" s="5">
        <f t="shared" si="50"/>
        <v>62.7</v>
      </c>
      <c r="AB1072" s="5">
        <f>INDEX(relevant_resources!B:B,MATCH(Z1072,relevant_resources!A:A,0))</f>
        <v>0</v>
      </c>
    </row>
    <row r="1073" spans="1:28" x14ac:dyDescent="0.75">
      <c r="A1073">
        <v>1072</v>
      </c>
      <c r="B1073" t="s">
        <v>2796</v>
      </c>
      <c r="C1073" t="s">
        <v>2797</v>
      </c>
      <c r="E1073" t="s">
        <v>2646</v>
      </c>
      <c r="F1073" t="s">
        <v>27</v>
      </c>
      <c r="I1073" t="s">
        <v>210</v>
      </c>
      <c r="K1073" t="s">
        <v>32</v>
      </c>
      <c r="L1073" s="2">
        <v>19125</v>
      </c>
      <c r="M1073" s="2">
        <v>73050</v>
      </c>
      <c r="N1073">
        <v>1</v>
      </c>
      <c r="O1073">
        <v>37.5</v>
      </c>
      <c r="P1073">
        <v>75.900000000000006</v>
      </c>
      <c r="Q1073" s="1">
        <v>0.23</v>
      </c>
      <c r="R1073" t="s">
        <v>2646</v>
      </c>
      <c r="S1073" t="s">
        <v>2647</v>
      </c>
      <c r="T1073" t="s">
        <v>2647</v>
      </c>
      <c r="U1073" t="s">
        <v>212</v>
      </c>
      <c r="V1073" t="s">
        <v>164</v>
      </c>
      <c r="W1073">
        <v>1</v>
      </c>
      <c r="X1073" s="5" t="e">
        <f>INDEX(name_mapping!B:B,MATCH(C1073,name_mapping!A:A,0))</f>
        <v>#N/A</v>
      </c>
      <c r="Y1073" s="5" t="str">
        <f t="shared" si="49"/>
        <v>Middle Gorge</v>
      </c>
      <c r="Z1073" s="5" t="str">
        <f t="shared" si="48"/>
        <v>LDWP_Small_Hydro</v>
      </c>
      <c r="AA1073" s="5">
        <f t="shared" si="50"/>
        <v>75.900000000000006</v>
      </c>
      <c r="AB1073" s="5">
        <f>INDEX(relevant_resources!B:B,MATCH(Z1073,relevant_resources!A:A,0))</f>
        <v>0</v>
      </c>
    </row>
    <row r="1074" spans="1:28" x14ac:dyDescent="0.75">
      <c r="A1074">
        <v>1073</v>
      </c>
      <c r="B1074" t="s">
        <v>2798</v>
      </c>
      <c r="C1074" t="s">
        <v>2799</v>
      </c>
      <c r="E1074" t="s">
        <v>2646</v>
      </c>
      <c r="F1074" t="s">
        <v>27</v>
      </c>
      <c r="I1074" t="s">
        <v>210</v>
      </c>
      <c r="K1074" t="s">
        <v>32</v>
      </c>
      <c r="L1074" s="2">
        <v>19525</v>
      </c>
      <c r="M1074" s="2">
        <v>73050</v>
      </c>
      <c r="N1074">
        <v>1</v>
      </c>
      <c r="O1074">
        <v>37.5</v>
      </c>
      <c r="P1074">
        <v>76.3</v>
      </c>
      <c r="Q1074" s="1">
        <v>0.23</v>
      </c>
      <c r="R1074" t="s">
        <v>2646</v>
      </c>
      <c r="S1074" t="s">
        <v>2647</v>
      </c>
      <c r="T1074" t="s">
        <v>2647</v>
      </c>
      <c r="U1074" t="s">
        <v>212</v>
      </c>
      <c r="V1074" t="s">
        <v>164</v>
      </c>
      <c r="W1074">
        <v>1</v>
      </c>
      <c r="X1074" s="5" t="e">
        <f>INDEX(name_mapping!B:B,MATCH(C1074,name_mapping!A:A,0))</f>
        <v>#N/A</v>
      </c>
      <c r="Y1074" s="5" t="str">
        <f t="shared" si="49"/>
        <v>Upper Gorge</v>
      </c>
      <c r="Z1074" s="5" t="str">
        <f t="shared" si="48"/>
        <v>LDWP_Small_Hydro</v>
      </c>
      <c r="AA1074" s="5">
        <f t="shared" si="50"/>
        <v>76.3</v>
      </c>
      <c r="AB1074" s="5">
        <f>INDEX(relevant_resources!B:B,MATCH(Z1074,relevant_resources!A:A,0))</f>
        <v>0</v>
      </c>
    </row>
    <row r="1075" spans="1:28" x14ac:dyDescent="0.75">
      <c r="A1075">
        <v>1074</v>
      </c>
      <c r="B1075" t="s">
        <v>2800</v>
      </c>
      <c r="C1075" t="s">
        <v>2801</v>
      </c>
      <c r="E1075" t="s">
        <v>2646</v>
      </c>
      <c r="F1075" t="s">
        <v>27</v>
      </c>
      <c r="I1075" t="s">
        <v>210</v>
      </c>
      <c r="K1075" t="s">
        <v>32</v>
      </c>
      <c r="M1075" s="2">
        <v>73050</v>
      </c>
      <c r="N1075">
        <v>1</v>
      </c>
      <c r="O1075">
        <v>28</v>
      </c>
      <c r="P1075">
        <v>41.9</v>
      </c>
      <c r="Q1075" s="1">
        <v>0.17</v>
      </c>
      <c r="R1075" t="s">
        <v>2646</v>
      </c>
      <c r="S1075" t="s">
        <v>2647</v>
      </c>
      <c r="T1075" t="s">
        <v>2647</v>
      </c>
      <c r="U1075" t="s">
        <v>212</v>
      </c>
      <c r="V1075" t="s">
        <v>164</v>
      </c>
      <c r="W1075">
        <v>1</v>
      </c>
      <c r="X1075" s="5" t="e">
        <f>INDEX(name_mapping!B:B,MATCH(C1075,name_mapping!A:A,0))</f>
        <v>#N/A</v>
      </c>
      <c r="Y1075" s="5" t="str">
        <f t="shared" si="49"/>
        <v>San Francisquito 2</v>
      </c>
      <c r="Z1075" s="5" t="str">
        <f t="shared" si="48"/>
        <v>LDWP_Small_Hydro</v>
      </c>
      <c r="AA1075" s="5">
        <f t="shared" si="50"/>
        <v>41.9</v>
      </c>
      <c r="AB1075" s="5">
        <f>INDEX(relevant_resources!B:B,MATCH(Z1075,relevant_resources!A:A,0))</f>
        <v>0</v>
      </c>
    </row>
    <row r="1076" spans="1:28" x14ac:dyDescent="0.75">
      <c r="A1076">
        <v>1075</v>
      </c>
      <c r="B1076" t="s">
        <v>2802</v>
      </c>
      <c r="C1076" t="s">
        <v>2803</v>
      </c>
      <c r="E1076" t="s">
        <v>2646</v>
      </c>
      <c r="F1076" t="s">
        <v>27</v>
      </c>
      <c r="I1076" t="s">
        <v>210</v>
      </c>
      <c r="K1076" t="s">
        <v>32</v>
      </c>
      <c r="M1076" s="2">
        <v>73050</v>
      </c>
      <c r="N1076">
        <v>1</v>
      </c>
      <c r="O1076">
        <v>69.400000000000006</v>
      </c>
      <c r="P1076">
        <v>143.4</v>
      </c>
      <c r="Q1076" s="1">
        <v>0.24</v>
      </c>
      <c r="R1076" t="s">
        <v>2646</v>
      </c>
      <c r="S1076" t="s">
        <v>2647</v>
      </c>
      <c r="T1076" t="s">
        <v>2647</v>
      </c>
      <c r="U1076" t="s">
        <v>212</v>
      </c>
      <c r="V1076" t="s">
        <v>164</v>
      </c>
      <c r="W1076">
        <v>1</v>
      </c>
      <c r="X1076" s="5" t="e">
        <f>INDEX(name_mapping!B:B,MATCH(C1076,name_mapping!A:A,0))</f>
        <v>#N/A</v>
      </c>
      <c r="Y1076" s="5" t="str">
        <f t="shared" si="49"/>
        <v>San Francisquito 1</v>
      </c>
      <c r="Z1076" s="5" t="str">
        <f t="shared" si="48"/>
        <v>LDWP_Small_Hydro</v>
      </c>
      <c r="AA1076" s="5">
        <f t="shared" si="50"/>
        <v>143.4</v>
      </c>
      <c r="AB1076" s="5">
        <f>INDEX(relevant_resources!B:B,MATCH(Z1076,relevant_resources!A:A,0))</f>
        <v>0</v>
      </c>
    </row>
    <row r="1077" spans="1:28" x14ac:dyDescent="0.75">
      <c r="A1077">
        <v>1076</v>
      </c>
      <c r="B1077" t="s">
        <v>2804</v>
      </c>
      <c r="C1077" t="s">
        <v>2805</v>
      </c>
      <c r="D1077" t="s">
        <v>220</v>
      </c>
      <c r="E1077" t="s">
        <v>2646</v>
      </c>
      <c r="F1077" t="s">
        <v>27</v>
      </c>
      <c r="I1077" t="s">
        <v>210</v>
      </c>
      <c r="K1077" t="s">
        <v>32</v>
      </c>
      <c r="L1077" s="2">
        <v>3240</v>
      </c>
      <c r="M1077" s="2">
        <v>73050</v>
      </c>
      <c r="N1077">
        <v>1</v>
      </c>
      <c r="O1077">
        <v>1.5</v>
      </c>
      <c r="P1077">
        <v>6.9</v>
      </c>
      <c r="Q1077" s="1">
        <v>0.53</v>
      </c>
      <c r="R1077" t="s">
        <v>33</v>
      </c>
      <c r="S1077" t="s">
        <v>2647</v>
      </c>
      <c r="T1077" t="s">
        <v>33</v>
      </c>
      <c r="U1077" t="s">
        <v>212</v>
      </c>
      <c r="V1077" t="s">
        <v>164</v>
      </c>
      <c r="W1077">
        <v>1</v>
      </c>
      <c r="X1077" s="5" t="e">
        <f>INDEX(name_mapping!B:B,MATCH(C1077,name_mapping!A:A,0))</f>
        <v>#N/A</v>
      </c>
      <c r="Y1077" s="5" t="str">
        <f t="shared" si="49"/>
        <v>CTNWDP_1_QF</v>
      </c>
      <c r="Z1077" s="5" t="str">
        <f t="shared" si="48"/>
        <v>CAISO_Small_Hydro</v>
      </c>
      <c r="AA1077" s="5">
        <f t="shared" si="50"/>
        <v>6.9</v>
      </c>
      <c r="AB1077" s="5">
        <f>INDEX(relevant_resources!B:B,MATCH(Z1077,relevant_resources!A:A,0))</f>
        <v>0</v>
      </c>
    </row>
    <row r="1078" spans="1:28" x14ac:dyDescent="0.75">
      <c r="A1078">
        <v>1077</v>
      </c>
      <c r="B1078" t="s">
        <v>2806</v>
      </c>
      <c r="C1078" t="s">
        <v>2807</v>
      </c>
      <c r="E1078" t="s">
        <v>2646</v>
      </c>
      <c r="F1078" t="s">
        <v>27</v>
      </c>
      <c r="I1078" t="s">
        <v>30</v>
      </c>
      <c r="K1078" t="s">
        <v>32</v>
      </c>
      <c r="L1078" s="2">
        <v>38706</v>
      </c>
      <c r="M1078" s="2">
        <v>42347</v>
      </c>
      <c r="N1078">
        <v>1</v>
      </c>
      <c r="O1078">
        <v>6</v>
      </c>
      <c r="P1078">
        <v>23.1</v>
      </c>
      <c r="Q1078" s="1">
        <v>0.44</v>
      </c>
      <c r="R1078" t="s">
        <v>2646</v>
      </c>
      <c r="S1078" t="s">
        <v>2647</v>
      </c>
      <c r="T1078" t="s">
        <v>2647</v>
      </c>
      <c r="U1078" t="s">
        <v>34</v>
      </c>
      <c r="V1078" t="s">
        <v>164</v>
      </c>
      <c r="W1078">
        <v>1</v>
      </c>
      <c r="X1078" s="5" t="e">
        <f>INDEX(name_mapping!B:B,MATCH(C1078,name_mapping!A:A,0))</f>
        <v>#N/A</v>
      </c>
      <c r="Y1078" s="5" t="str">
        <f t="shared" si="49"/>
        <v>Bradley Landfill</v>
      </c>
      <c r="Z1078" s="5" t="str">
        <f t="shared" si="48"/>
        <v>LDWP_Biomass</v>
      </c>
      <c r="AA1078" s="5">
        <f t="shared" si="50"/>
        <v>23.1</v>
      </c>
      <c r="AB1078" s="5">
        <f>INDEX(relevant_resources!B:B,MATCH(Z1078,relevant_resources!A:A,0))</f>
        <v>0</v>
      </c>
    </row>
    <row r="1079" spans="1:28" x14ac:dyDescent="0.75">
      <c r="A1079">
        <v>1078</v>
      </c>
      <c r="B1079" t="s">
        <v>2808</v>
      </c>
      <c r="C1079" t="s">
        <v>2809</v>
      </c>
      <c r="E1079" t="s">
        <v>2646</v>
      </c>
      <c r="F1079" t="s">
        <v>27</v>
      </c>
      <c r="I1079" t="s">
        <v>210</v>
      </c>
      <c r="K1079" t="s">
        <v>32</v>
      </c>
      <c r="L1079" s="2">
        <v>3369</v>
      </c>
      <c r="M1079" s="2">
        <v>73050</v>
      </c>
      <c r="N1079">
        <v>1</v>
      </c>
      <c r="O1079">
        <v>0.6</v>
      </c>
      <c r="P1079">
        <v>3.8</v>
      </c>
      <c r="Q1079" s="1">
        <v>0.72</v>
      </c>
      <c r="R1079" t="s">
        <v>2646</v>
      </c>
      <c r="S1079" t="s">
        <v>2647</v>
      </c>
      <c r="T1079" t="s">
        <v>2647</v>
      </c>
      <c r="U1079" t="s">
        <v>212</v>
      </c>
      <c r="V1079" t="s">
        <v>164</v>
      </c>
      <c r="W1079">
        <v>1</v>
      </c>
      <c r="X1079" s="5" t="e">
        <f>INDEX(name_mapping!B:B,MATCH(C1079,name_mapping!A:A,0))</f>
        <v>#N/A</v>
      </c>
      <c r="Y1079" s="5" t="str">
        <f t="shared" si="49"/>
        <v>Division Creek</v>
      </c>
      <c r="Z1079" s="5" t="str">
        <f t="shared" si="48"/>
        <v>LDWP_Small_Hydro</v>
      </c>
      <c r="AA1079" s="5">
        <f t="shared" si="50"/>
        <v>3.8</v>
      </c>
      <c r="AB1079" s="5">
        <f>INDEX(relevant_resources!B:B,MATCH(Z1079,relevant_resources!A:A,0))</f>
        <v>0</v>
      </c>
    </row>
    <row r="1080" spans="1:28" x14ac:dyDescent="0.75">
      <c r="A1080">
        <v>1079</v>
      </c>
      <c r="B1080" t="s">
        <v>2810</v>
      </c>
      <c r="C1080" t="s">
        <v>2811</v>
      </c>
      <c r="E1080" t="s">
        <v>2646</v>
      </c>
      <c r="F1080" t="s">
        <v>27</v>
      </c>
      <c r="I1080" t="s">
        <v>210</v>
      </c>
      <c r="K1080" t="s">
        <v>32</v>
      </c>
      <c r="L1080" s="2">
        <v>26212</v>
      </c>
      <c r="M1080" s="2">
        <v>73050</v>
      </c>
      <c r="N1080">
        <v>1</v>
      </c>
      <c r="O1080">
        <v>11</v>
      </c>
      <c r="P1080">
        <v>38.9</v>
      </c>
      <c r="Q1080" s="1">
        <v>0.4</v>
      </c>
      <c r="R1080" t="s">
        <v>2646</v>
      </c>
      <c r="S1080" t="s">
        <v>2647</v>
      </c>
      <c r="T1080" t="s">
        <v>2647</v>
      </c>
      <c r="U1080" t="s">
        <v>212</v>
      </c>
      <c r="V1080" t="s">
        <v>164</v>
      </c>
      <c r="W1080">
        <v>1</v>
      </c>
      <c r="X1080" s="5" t="e">
        <f>INDEX(name_mapping!B:B,MATCH(C1080,name_mapping!A:A,0))</f>
        <v>#N/A</v>
      </c>
      <c r="Y1080" s="5" t="str">
        <f t="shared" si="49"/>
        <v>Foothill</v>
      </c>
      <c r="Z1080" s="5" t="str">
        <f t="shared" si="48"/>
        <v>LDWP_Small_Hydro</v>
      </c>
      <c r="AA1080" s="5">
        <f t="shared" si="50"/>
        <v>38.9</v>
      </c>
      <c r="AB1080" s="5">
        <f>INDEX(relevant_resources!B:B,MATCH(Z1080,relevant_resources!A:A,0))</f>
        <v>0</v>
      </c>
    </row>
    <row r="1081" spans="1:28" x14ac:dyDescent="0.75">
      <c r="A1081">
        <v>1080</v>
      </c>
      <c r="B1081" t="s">
        <v>2812</v>
      </c>
      <c r="C1081" t="s">
        <v>2813</v>
      </c>
      <c r="E1081" t="s">
        <v>2646</v>
      </c>
      <c r="F1081" t="s">
        <v>27</v>
      </c>
      <c r="I1081" t="s">
        <v>210</v>
      </c>
      <c r="K1081" t="s">
        <v>32</v>
      </c>
      <c r="L1081" s="2">
        <v>7825</v>
      </c>
      <c r="M1081" s="2">
        <v>73050</v>
      </c>
      <c r="N1081">
        <v>1</v>
      </c>
      <c r="O1081">
        <v>2</v>
      </c>
      <c r="P1081">
        <v>4.7</v>
      </c>
      <c r="Q1081" s="1">
        <v>0.27</v>
      </c>
      <c r="R1081" t="s">
        <v>2646</v>
      </c>
      <c r="S1081" t="s">
        <v>2647</v>
      </c>
      <c r="T1081" t="s">
        <v>2647</v>
      </c>
      <c r="U1081" t="s">
        <v>212</v>
      </c>
      <c r="V1081" t="s">
        <v>164</v>
      </c>
      <c r="W1081">
        <v>1</v>
      </c>
      <c r="X1081" s="5" t="e">
        <f>INDEX(name_mapping!B:B,MATCH(C1081,name_mapping!A:A,0))</f>
        <v>#N/A</v>
      </c>
      <c r="Y1081" s="5" t="str">
        <f t="shared" si="49"/>
        <v>Franklin</v>
      </c>
      <c r="Z1081" s="5" t="str">
        <f t="shared" si="48"/>
        <v>LDWP_Small_Hydro</v>
      </c>
      <c r="AA1081" s="5">
        <f t="shared" si="50"/>
        <v>4.7</v>
      </c>
      <c r="AB1081" s="5">
        <f>INDEX(relevant_resources!B:B,MATCH(Z1081,relevant_resources!A:A,0))</f>
        <v>0</v>
      </c>
    </row>
    <row r="1082" spans="1:28" x14ac:dyDescent="0.75">
      <c r="A1082">
        <v>1081</v>
      </c>
      <c r="B1082" t="s">
        <v>2814</v>
      </c>
      <c r="C1082" t="s">
        <v>2815</v>
      </c>
      <c r="E1082" t="s">
        <v>2646</v>
      </c>
      <c r="F1082" t="s">
        <v>27</v>
      </c>
      <c r="I1082" t="s">
        <v>210</v>
      </c>
      <c r="K1082" t="s">
        <v>32</v>
      </c>
      <c r="L1082" s="2">
        <v>10061</v>
      </c>
      <c r="M1082" s="2">
        <v>73050</v>
      </c>
      <c r="N1082">
        <v>1</v>
      </c>
      <c r="O1082">
        <v>6.3</v>
      </c>
      <c r="P1082">
        <v>12.6</v>
      </c>
      <c r="Q1082" s="1">
        <v>0.23</v>
      </c>
      <c r="R1082" t="s">
        <v>2646</v>
      </c>
      <c r="S1082" t="s">
        <v>2647</v>
      </c>
      <c r="T1082" t="s">
        <v>2647</v>
      </c>
      <c r="U1082" t="s">
        <v>212</v>
      </c>
      <c r="V1082" t="s">
        <v>164</v>
      </c>
      <c r="W1082">
        <v>1</v>
      </c>
      <c r="X1082" s="5" t="e">
        <f>INDEX(name_mapping!B:B,MATCH(C1082,name_mapping!A:A,0))</f>
        <v>#N/A</v>
      </c>
      <c r="Y1082" s="5" t="str">
        <f t="shared" si="49"/>
        <v>Haiwee</v>
      </c>
      <c r="Z1082" s="5" t="str">
        <f t="shared" si="48"/>
        <v>LDWP_Small_Hydro</v>
      </c>
      <c r="AA1082" s="5">
        <f t="shared" si="50"/>
        <v>12.6</v>
      </c>
      <c r="AB1082" s="5">
        <f>INDEX(relevant_resources!B:B,MATCH(Z1082,relevant_resources!A:A,0))</f>
        <v>0</v>
      </c>
    </row>
    <row r="1083" spans="1:28" x14ac:dyDescent="0.75">
      <c r="A1083">
        <v>1082</v>
      </c>
      <c r="B1083" t="s">
        <v>2816</v>
      </c>
      <c r="C1083" t="s">
        <v>2620</v>
      </c>
      <c r="E1083" t="s">
        <v>2646</v>
      </c>
      <c r="F1083" t="s">
        <v>2621</v>
      </c>
      <c r="I1083" t="s">
        <v>993</v>
      </c>
      <c r="K1083" t="s">
        <v>32</v>
      </c>
      <c r="L1083" s="2">
        <v>38959</v>
      </c>
      <c r="M1083" s="2">
        <v>44743</v>
      </c>
      <c r="N1083">
        <v>1</v>
      </c>
      <c r="O1083">
        <v>80.8</v>
      </c>
      <c r="P1083">
        <v>138.69999999999999</v>
      </c>
      <c r="Q1083" s="1">
        <v>0.2</v>
      </c>
      <c r="R1083" t="s">
        <v>2156</v>
      </c>
      <c r="S1083" t="s">
        <v>2647</v>
      </c>
      <c r="T1083" t="s">
        <v>1080</v>
      </c>
      <c r="U1083" t="s">
        <v>993</v>
      </c>
      <c r="V1083" t="s">
        <v>164</v>
      </c>
      <c r="W1083">
        <v>1</v>
      </c>
      <c r="X1083" s="5" t="e">
        <f>INDEX(name_mapping!B:B,MATCH(C1083,name_mapping!A:A,0))</f>
        <v>#N/A</v>
      </c>
      <c r="Y1083" s="5" t="str">
        <f t="shared" si="49"/>
        <v>Pleasant Valley (WEST Wyoming Wind Energy Center)</v>
      </c>
      <c r="Z1083" s="5" t="str">
        <f t="shared" si="48"/>
        <v>NW_Wind</v>
      </c>
      <c r="AA1083" s="5">
        <f t="shared" si="50"/>
        <v>138.69999999999999</v>
      </c>
      <c r="AB1083" s="5">
        <f>INDEX(relevant_resources!B:B,MATCH(Z1083,relevant_resources!A:A,0))</f>
        <v>0</v>
      </c>
    </row>
    <row r="1084" spans="1:28" x14ac:dyDescent="0.75">
      <c r="A1084">
        <v>1083</v>
      </c>
      <c r="B1084" t="s">
        <v>2817</v>
      </c>
      <c r="C1084" t="s">
        <v>2654</v>
      </c>
      <c r="E1084" t="s">
        <v>2646</v>
      </c>
      <c r="F1084" t="s">
        <v>1087</v>
      </c>
      <c r="I1084" t="s">
        <v>993</v>
      </c>
      <c r="K1084" t="s">
        <v>32</v>
      </c>
      <c r="L1084" s="2">
        <v>39843</v>
      </c>
      <c r="M1084" s="2">
        <v>46416</v>
      </c>
      <c r="N1084">
        <v>1</v>
      </c>
      <c r="O1084">
        <v>69.099999999999994</v>
      </c>
      <c r="P1084">
        <v>175.9</v>
      </c>
      <c r="Q1084" s="1">
        <v>0.28999999999999998</v>
      </c>
      <c r="R1084" t="s">
        <v>1079</v>
      </c>
      <c r="S1084" t="s">
        <v>2647</v>
      </c>
      <c r="T1084" t="s">
        <v>1080</v>
      </c>
      <c r="U1084" t="s">
        <v>993</v>
      </c>
      <c r="V1084" t="s">
        <v>164</v>
      </c>
      <c r="W1084">
        <v>1</v>
      </c>
      <c r="X1084" s="5" t="e">
        <f>INDEX(name_mapping!B:B,MATCH(C1084,name_mapping!A:A,0))</f>
        <v>#N/A</v>
      </c>
      <c r="Y1084" s="5" t="str">
        <f t="shared" si="49"/>
        <v>Pebble Springs</v>
      </c>
      <c r="Z1084" s="5" t="str">
        <f t="shared" si="48"/>
        <v>NW_Wind</v>
      </c>
      <c r="AA1084" s="5">
        <f t="shared" si="50"/>
        <v>175.9</v>
      </c>
      <c r="AB1084" s="5">
        <f>INDEX(relevant_resources!B:B,MATCH(Z1084,relevant_resources!A:A,0))</f>
        <v>0</v>
      </c>
    </row>
    <row r="1085" spans="1:28" x14ac:dyDescent="0.75">
      <c r="A1085">
        <v>1084</v>
      </c>
      <c r="B1085" t="s">
        <v>2818</v>
      </c>
      <c r="C1085" t="s">
        <v>2819</v>
      </c>
      <c r="D1085" t="s">
        <v>2820</v>
      </c>
      <c r="E1085" t="s">
        <v>2646</v>
      </c>
      <c r="F1085" t="s">
        <v>27</v>
      </c>
      <c r="I1085" t="s">
        <v>210</v>
      </c>
      <c r="K1085" t="s">
        <v>32</v>
      </c>
      <c r="L1085" s="2">
        <v>39753</v>
      </c>
      <c r="M1085" s="2">
        <v>45292</v>
      </c>
      <c r="N1085">
        <v>1</v>
      </c>
      <c r="O1085">
        <v>8.5</v>
      </c>
      <c r="P1085">
        <v>30.6</v>
      </c>
      <c r="Q1085" s="1">
        <v>0.41</v>
      </c>
      <c r="R1085" t="s">
        <v>33</v>
      </c>
      <c r="S1085" t="s">
        <v>2647</v>
      </c>
      <c r="T1085" t="s">
        <v>33</v>
      </c>
      <c r="U1085" t="s">
        <v>212</v>
      </c>
      <c r="V1085" t="s">
        <v>164</v>
      </c>
      <c r="W1085">
        <v>1</v>
      </c>
      <c r="X1085" s="5" t="e">
        <f>INDEX(name_mapping!B:B,MATCH(C1085,name_mapping!A:A,0))</f>
        <v>#N/A</v>
      </c>
      <c r="Y1085" s="5" t="str">
        <f t="shared" si="49"/>
        <v>SYLMAR_2_LDWP</v>
      </c>
      <c r="Z1085" s="5" t="str">
        <f t="shared" si="48"/>
        <v>CAISO_Small_Hydro</v>
      </c>
      <c r="AA1085" s="5">
        <f t="shared" si="50"/>
        <v>30.6</v>
      </c>
      <c r="AB1085" s="5">
        <f>INDEX(relevant_resources!B:B,MATCH(Z1085,relevant_resources!A:A,0))</f>
        <v>0</v>
      </c>
    </row>
    <row r="1086" spans="1:28" x14ac:dyDescent="0.75">
      <c r="A1086">
        <v>1085</v>
      </c>
      <c r="B1086" t="s">
        <v>2821</v>
      </c>
      <c r="C1086" t="s">
        <v>2822</v>
      </c>
      <c r="E1086" t="s">
        <v>2646</v>
      </c>
      <c r="F1086" t="s">
        <v>1087</v>
      </c>
      <c r="I1086" t="s">
        <v>993</v>
      </c>
      <c r="K1086" t="s">
        <v>32</v>
      </c>
      <c r="L1086" s="2">
        <v>39783</v>
      </c>
      <c r="M1086" s="2">
        <v>45260</v>
      </c>
      <c r="N1086">
        <v>1</v>
      </c>
      <c r="O1086">
        <v>72</v>
      </c>
      <c r="P1086">
        <v>173.4</v>
      </c>
      <c r="Q1086" s="1">
        <v>0.27</v>
      </c>
      <c r="R1086" t="s">
        <v>1079</v>
      </c>
      <c r="S1086" t="s">
        <v>2647</v>
      </c>
      <c r="T1086" t="s">
        <v>1080</v>
      </c>
      <c r="U1086" t="s">
        <v>993</v>
      </c>
      <c r="V1086" t="s">
        <v>164</v>
      </c>
      <c r="W1086">
        <v>1</v>
      </c>
      <c r="X1086" s="5" t="e">
        <f>INDEX(name_mapping!B:B,MATCH(C1086,name_mapping!A:A,0))</f>
        <v>#N/A</v>
      </c>
      <c r="Y1086" s="5" t="str">
        <f t="shared" si="49"/>
        <v>Willow Creek</v>
      </c>
      <c r="Z1086" s="5" t="str">
        <f t="shared" si="48"/>
        <v>NW_Wind</v>
      </c>
      <c r="AA1086" s="5">
        <f t="shared" si="50"/>
        <v>173.4</v>
      </c>
      <c r="AB1086" s="5">
        <f>INDEX(relevant_resources!B:B,MATCH(Z1086,relevant_resources!A:A,0))</f>
        <v>0</v>
      </c>
    </row>
    <row r="1087" spans="1:28" x14ac:dyDescent="0.75">
      <c r="A1087">
        <v>1086</v>
      </c>
      <c r="B1087" t="s">
        <v>2823</v>
      </c>
      <c r="C1087" t="s">
        <v>2824</v>
      </c>
      <c r="E1087" t="s">
        <v>2646</v>
      </c>
      <c r="F1087" t="s">
        <v>27</v>
      </c>
      <c r="I1087" t="s">
        <v>993</v>
      </c>
      <c r="K1087" t="s">
        <v>32</v>
      </c>
      <c r="L1087" s="2">
        <v>39965</v>
      </c>
      <c r="M1087" s="2">
        <v>73050</v>
      </c>
      <c r="N1087">
        <v>1</v>
      </c>
      <c r="O1087">
        <v>135</v>
      </c>
      <c r="P1087">
        <v>283.7</v>
      </c>
      <c r="Q1087" s="1">
        <v>0.24</v>
      </c>
      <c r="R1087" t="s">
        <v>2646</v>
      </c>
      <c r="S1087" t="s">
        <v>2647</v>
      </c>
      <c r="T1087" t="s">
        <v>2647</v>
      </c>
      <c r="U1087" t="s">
        <v>993</v>
      </c>
      <c r="V1087" t="s">
        <v>164</v>
      </c>
      <c r="W1087">
        <v>1</v>
      </c>
      <c r="X1087" s="5" t="e">
        <f>INDEX(name_mapping!B:B,MATCH(C1087,name_mapping!A:A,0))</f>
        <v>#N/A</v>
      </c>
      <c r="Y1087" s="5" t="str">
        <f t="shared" si="49"/>
        <v xml:space="preserve">Pine Tree Wind Power Plant     </v>
      </c>
      <c r="Z1087" s="5" t="str">
        <f t="shared" si="48"/>
        <v>LDWP_Wind</v>
      </c>
      <c r="AA1087" s="5">
        <f t="shared" si="50"/>
        <v>283.7</v>
      </c>
      <c r="AB1087" s="5">
        <f>INDEX(relevant_resources!B:B,MATCH(Z1087,relevant_resources!A:A,0))</f>
        <v>0</v>
      </c>
    </row>
    <row r="1088" spans="1:28" x14ac:dyDescent="0.75">
      <c r="A1088">
        <v>1087</v>
      </c>
      <c r="B1088" t="s">
        <v>2825</v>
      </c>
      <c r="C1088" t="s">
        <v>2652</v>
      </c>
      <c r="E1088" t="s">
        <v>2646</v>
      </c>
      <c r="F1088" t="s">
        <v>2633</v>
      </c>
      <c r="I1088" t="s">
        <v>993</v>
      </c>
      <c r="K1088" t="s">
        <v>32</v>
      </c>
      <c r="L1088" s="2">
        <v>40133</v>
      </c>
      <c r="M1088" s="2">
        <v>47437</v>
      </c>
      <c r="N1088">
        <v>1</v>
      </c>
      <c r="O1088">
        <v>188.2</v>
      </c>
      <c r="P1088">
        <v>375.1</v>
      </c>
      <c r="Q1088" s="1">
        <v>0.23</v>
      </c>
      <c r="R1088" t="s">
        <v>2646</v>
      </c>
      <c r="S1088" t="s">
        <v>2647</v>
      </c>
      <c r="T1088" t="s">
        <v>2647</v>
      </c>
      <c r="U1088" t="s">
        <v>993</v>
      </c>
      <c r="V1088" t="s">
        <v>164</v>
      </c>
      <c r="W1088">
        <v>1</v>
      </c>
      <c r="X1088" s="5" t="e">
        <f>INDEX(name_mapping!B:B,MATCH(C1088,name_mapping!A:A,0))</f>
        <v>#N/A</v>
      </c>
      <c r="Y1088" s="5" t="str">
        <f t="shared" si="49"/>
        <v>Milford Wind WT11</v>
      </c>
      <c r="Z1088" s="5" t="str">
        <f t="shared" si="48"/>
        <v>LDWP_Wind</v>
      </c>
      <c r="AA1088" s="5">
        <f t="shared" si="50"/>
        <v>375.1</v>
      </c>
      <c r="AB1088" s="5">
        <f>INDEX(relevant_resources!B:B,MATCH(Z1088,relevant_resources!A:A,0))</f>
        <v>0</v>
      </c>
    </row>
    <row r="1089" spans="1:28" x14ac:dyDescent="0.75">
      <c r="A1089">
        <v>1088</v>
      </c>
      <c r="B1089" t="s">
        <v>2826</v>
      </c>
      <c r="C1089" t="s">
        <v>2827</v>
      </c>
      <c r="E1089" t="s">
        <v>2646</v>
      </c>
      <c r="F1089" t="s">
        <v>2633</v>
      </c>
      <c r="I1089" t="s">
        <v>993</v>
      </c>
      <c r="K1089" t="s">
        <v>32</v>
      </c>
      <c r="L1089" s="2">
        <v>40575</v>
      </c>
      <c r="M1089" s="2">
        <v>48029</v>
      </c>
      <c r="N1089">
        <v>1</v>
      </c>
      <c r="O1089">
        <v>100.5</v>
      </c>
      <c r="P1089">
        <v>165.8</v>
      </c>
      <c r="Q1089" s="1">
        <v>0.19</v>
      </c>
      <c r="R1089" t="s">
        <v>2646</v>
      </c>
      <c r="S1089" t="s">
        <v>2647</v>
      </c>
      <c r="T1089" t="s">
        <v>2647</v>
      </c>
      <c r="U1089" t="s">
        <v>993</v>
      </c>
      <c r="V1089" t="s">
        <v>164</v>
      </c>
      <c r="W1089">
        <v>1</v>
      </c>
      <c r="X1089" s="5" t="e">
        <f>INDEX(name_mapping!B:B,MATCH(C1089,name_mapping!A:A,0))</f>
        <v>#N/A</v>
      </c>
      <c r="Y1089" s="5" t="str">
        <f t="shared" si="49"/>
        <v>Milford Wind WT21</v>
      </c>
      <c r="Z1089" s="5" t="str">
        <f t="shared" si="48"/>
        <v>LDWP_Wind</v>
      </c>
      <c r="AA1089" s="5">
        <f t="shared" si="50"/>
        <v>165.8</v>
      </c>
      <c r="AB1089" s="5">
        <f>INDEX(relevant_resources!B:B,MATCH(Z1089,relevant_resources!A:A,0))</f>
        <v>0</v>
      </c>
    </row>
    <row r="1090" spans="1:28" x14ac:dyDescent="0.75">
      <c r="A1090">
        <v>1089</v>
      </c>
      <c r="B1090" t="s">
        <v>2828</v>
      </c>
      <c r="C1090" t="s">
        <v>2829</v>
      </c>
      <c r="E1090" t="s">
        <v>2646</v>
      </c>
      <c r="F1090" t="s">
        <v>1076</v>
      </c>
      <c r="I1090" t="s">
        <v>993</v>
      </c>
      <c r="K1090" t="s">
        <v>32</v>
      </c>
      <c r="L1090" s="2">
        <v>40112</v>
      </c>
      <c r="M1090" s="2">
        <v>47513</v>
      </c>
      <c r="N1090">
        <v>1</v>
      </c>
      <c r="O1090">
        <v>262</v>
      </c>
      <c r="P1090">
        <v>659.9</v>
      </c>
      <c r="Q1090" s="1">
        <v>0.28999999999999998</v>
      </c>
      <c r="R1090" t="s">
        <v>1079</v>
      </c>
      <c r="S1090" t="s">
        <v>2647</v>
      </c>
      <c r="T1090" t="s">
        <v>1080</v>
      </c>
      <c r="U1090" t="s">
        <v>993</v>
      </c>
      <c r="V1090" t="s">
        <v>164</v>
      </c>
      <c r="W1090">
        <v>1</v>
      </c>
      <c r="X1090" s="5" t="e">
        <f>INDEX(name_mapping!B:B,MATCH(C1090,name_mapping!A:A,0))</f>
        <v>#N/A</v>
      </c>
      <c r="Y1090" s="5" t="str">
        <f t="shared" si="49"/>
        <v>Windy Flats Wind Project/ Windy Points</v>
      </c>
      <c r="Z1090" s="5" t="str">
        <f t="shared" ref="Z1090:Z1153" si="51">T1090&amp;"_"&amp;U1090</f>
        <v>NW_Wind</v>
      </c>
      <c r="AA1090" s="5">
        <f t="shared" si="50"/>
        <v>659.9</v>
      </c>
      <c r="AB1090" s="5">
        <f>INDEX(relevant_resources!B:B,MATCH(Z1090,relevant_resources!A:A,0))</f>
        <v>0</v>
      </c>
    </row>
    <row r="1091" spans="1:28" x14ac:dyDescent="0.75">
      <c r="A1091">
        <v>1090</v>
      </c>
      <c r="B1091" t="s">
        <v>2830</v>
      </c>
      <c r="C1091" t="s">
        <v>2831</v>
      </c>
      <c r="E1091" t="s">
        <v>2646</v>
      </c>
      <c r="F1091" t="s">
        <v>27</v>
      </c>
      <c r="I1091" t="s">
        <v>210</v>
      </c>
      <c r="K1091" t="s">
        <v>32</v>
      </c>
      <c r="L1091" s="2">
        <v>8331</v>
      </c>
      <c r="M1091" s="2">
        <v>73050</v>
      </c>
      <c r="N1091">
        <v>1</v>
      </c>
      <c r="O1091">
        <v>6.4</v>
      </c>
      <c r="P1091">
        <v>15.4</v>
      </c>
      <c r="Q1091" s="1">
        <v>0.27</v>
      </c>
      <c r="R1091" t="s">
        <v>2646</v>
      </c>
      <c r="S1091" t="s">
        <v>2647</v>
      </c>
      <c r="T1091" t="s">
        <v>2647</v>
      </c>
      <c r="U1091" t="s">
        <v>212</v>
      </c>
      <c r="V1091" t="s">
        <v>164</v>
      </c>
      <c r="W1091">
        <v>1</v>
      </c>
      <c r="X1091" s="5" t="e">
        <f>INDEX(name_mapping!B:B,MATCH(C1091,name_mapping!A:A,0))</f>
        <v>#N/A</v>
      </c>
      <c r="Y1091" s="5" t="str">
        <f t="shared" ref="Y1091:Y1154" si="52">IF(NOT(ISBLANK(D1091)),D1091,
IF(NOT(ISNA(X1091)),X1091,C1091))</f>
        <v>San Fernando</v>
      </c>
      <c r="Z1091" s="5" t="str">
        <f t="shared" si="51"/>
        <v>LDWP_Small_Hydro</v>
      </c>
      <c r="AA1091" s="5">
        <f t="shared" ref="AA1091:AA1154" si="53">IF(P1091="                      -  ",0,P1091)</f>
        <v>15.4</v>
      </c>
      <c r="AB1091" s="5">
        <f>INDEX(relevant_resources!B:B,MATCH(Z1091,relevant_resources!A:A,0))</f>
        <v>0</v>
      </c>
    </row>
    <row r="1092" spans="1:28" x14ac:dyDescent="0.75">
      <c r="A1092">
        <v>1091</v>
      </c>
      <c r="B1092" t="s">
        <v>2832</v>
      </c>
      <c r="C1092" t="s">
        <v>2833</v>
      </c>
      <c r="E1092" t="s">
        <v>2646</v>
      </c>
      <c r="F1092" t="s">
        <v>27</v>
      </c>
      <c r="I1092" t="s">
        <v>30</v>
      </c>
      <c r="K1092" t="s">
        <v>32</v>
      </c>
      <c r="L1092" s="2">
        <v>40360</v>
      </c>
      <c r="M1092" s="2">
        <v>40908</v>
      </c>
      <c r="N1092">
        <v>1</v>
      </c>
      <c r="O1092">
        <v>1.9</v>
      </c>
      <c r="P1092">
        <v>9.6999999999999993</v>
      </c>
      <c r="Q1092" s="1">
        <v>0.59</v>
      </c>
      <c r="R1092" t="s">
        <v>2646</v>
      </c>
      <c r="S1092" t="s">
        <v>2647</v>
      </c>
      <c r="T1092" t="s">
        <v>2647</v>
      </c>
      <c r="U1092" t="s">
        <v>34</v>
      </c>
      <c r="V1092" t="s">
        <v>164</v>
      </c>
      <c r="W1092">
        <v>1</v>
      </c>
      <c r="X1092" s="5" t="e">
        <f>INDEX(name_mapping!B:B,MATCH(C1092,name_mapping!A:A,0))</f>
        <v>#N/A</v>
      </c>
      <c r="Y1092" s="5" t="str">
        <f t="shared" si="52"/>
        <v>Toyon Landfill</v>
      </c>
      <c r="Z1092" s="5" t="str">
        <f t="shared" si="51"/>
        <v>LDWP_Biomass</v>
      </c>
      <c r="AA1092" s="5">
        <f t="shared" si="53"/>
        <v>9.6999999999999993</v>
      </c>
      <c r="AB1092" s="5">
        <f>INDEX(relevant_resources!B:B,MATCH(Z1092,relevant_resources!A:A,0))</f>
        <v>0</v>
      </c>
    </row>
    <row r="1093" spans="1:28" x14ac:dyDescent="0.75">
      <c r="A1093">
        <v>1092</v>
      </c>
      <c r="B1093" t="s">
        <v>2834</v>
      </c>
      <c r="C1093" t="s">
        <v>2835</v>
      </c>
      <c r="E1093" t="s">
        <v>2646</v>
      </c>
      <c r="F1093" t="s">
        <v>1076</v>
      </c>
      <c r="I1093" t="s">
        <v>993</v>
      </c>
      <c r="K1093" t="s">
        <v>32</v>
      </c>
      <c r="L1093" s="2">
        <v>40436</v>
      </c>
      <c r="M1093" s="2">
        <v>73050</v>
      </c>
      <c r="N1093">
        <v>1</v>
      </c>
      <c r="O1093">
        <v>50</v>
      </c>
      <c r="P1093">
        <v>145.6</v>
      </c>
      <c r="Q1093" s="1">
        <v>0.33</v>
      </c>
      <c r="R1093" t="s">
        <v>1079</v>
      </c>
      <c r="S1093" t="s">
        <v>2647</v>
      </c>
      <c r="T1093" t="s">
        <v>1080</v>
      </c>
      <c r="U1093" t="s">
        <v>993</v>
      </c>
      <c r="V1093" t="s">
        <v>164</v>
      </c>
      <c r="W1093">
        <v>1</v>
      </c>
      <c r="X1093" s="5" t="e">
        <f>INDEX(name_mapping!B:B,MATCH(C1093,name_mapping!A:A,0))</f>
        <v>#N/A</v>
      </c>
      <c r="Y1093" s="5" t="str">
        <f t="shared" si="52"/>
        <v>Linden Ranch</v>
      </c>
      <c r="Z1093" s="5" t="str">
        <f t="shared" si="51"/>
        <v>NW_Wind</v>
      </c>
      <c r="AA1093" s="5">
        <f t="shared" si="53"/>
        <v>145.6</v>
      </c>
      <c r="AB1093" s="5">
        <f>INDEX(relevant_resources!B:B,MATCH(Z1093,relevant_resources!A:A,0))</f>
        <v>0</v>
      </c>
    </row>
    <row r="1094" spans="1:28" x14ac:dyDescent="0.75">
      <c r="A1094">
        <v>1093</v>
      </c>
      <c r="B1094" t="s">
        <v>2836</v>
      </c>
      <c r="C1094" t="s">
        <v>2837</v>
      </c>
      <c r="E1094" t="s">
        <v>2646</v>
      </c>
      <c r="F1094" t="s">
        <v>27</v>
      </c>
      <c r="I1094" t="s">
        <v>210</v>
      </c>
      <c r="K1094" t="s">
        <v>32</v>
      </c>
      <c r="L1094" s="2">
        <v>1930</v>
      </c>
      <c r="M1094" s="2">
        <v>73050</v>
      </c>
      <c r="N1094">
        <v>1</v>
      </c>
      <c r="O1094">
        <v>9</v>
      </c>
      <c r="P1094">
        <v>4</v>
      </c>
      <c r="Q1094" s="1">
        <v>0.05</v>
      </c>
      <c r="R1094" t="s">
        <v>2646</v>
      </c>
      <c r="S1094" t="s">
        <v>2647</v>
      </c>
      <c r="T1094" t="s">
        <v>2647</v>
      </c>
      <c r="U1094" t="s">
        <v>212</v>
      </c>
      <c r="V1094" t="s">
        <v>164</v>
      </c>
      <c r="W1094">
        <v>1</v>
      </c>
      <c r="X1094" s="5" t="e">
        <f>INDEX(name_mapping!B:B,MATCH(C1094,name_mapping!A:A,0))</f>
        <v>#N/A</v>
      </c>
      <c r="Y1094" s="5" t="str">
        <f t="shared" si="52"/>
        <v>North Hollywood</v>
      </c>
      <c r="Z1094" s="5" t="str">
        <f t="shared" si="51"/>
        <v>LDWP_Small_Hydro</v>
      </c>
      <c r="AA1094" s="5">
        <f t="shared" si="53"/>
        <v>4</v>
      </c>
      <c r="AB1094" s="5">
        <f>INDEX(relevant_resources!B:B,MATCH(Z1094,relevant_resources!A:A,0))</f>
        <v>0</v>
      </c>
    </row>
    <row r="1095" spans="1:28" x14ac:dyDescent="0.75">
      <c r="A1095">
        <v>1094</v>
      </c>
      <c r="B1095" t="s">
        <v>2838</v>
      </c>
      <c r="C1095" t="s">
        <v>2839</v>
      </c>
      <c r="E1095" t="s">
        <v>2646</v>
      </c>
      <c r="F1095" t="s">
        <v>27</v>
      </c>
      <c r="I1095" t="s">
        <v>30</v>
      </c>
      <c r="J1095" t="s">
        <v>2645</v>
      </c>
      <c r="K1095" t="s">
        <v>32</v>
      </c>
      <c r="L1095" s="2">
        <v>34730</v>
      </c>
      <c r="M1095" s="2">
        <v>73050</v>
      </c>
      <c r="N1095">
        <v>1</v>
      </c>
      <c r="O1095" t="s">
        <v>163</v>
      </c>
      <c r="P1095">
        <v>92.4</v>
      </c>
      <c r="Q1095" s="1"/>
      <c r="R1095" t="s">
        <v>2646</v>
      </c>
      <c r="S1095" t="s">
        <v>2647</v>
      </c>
      <c r="T1095" t="s">
        <v>2647</v>
      </c>
      <c r="U1095" t="s">
        <v>1055</v>
      </c>
      <c r="V1095" t="s">
        <v>164</v>
      </c>
      <c r="W1095">
        <v>1</v>
      </c>
      <c r="X1095" s="5" t="e">
        <f>INDEX(name_mapping!B:B,MATCH(C1095,name_mapping!A:A,0))</f>
        <v>#N/A</v>
      </c>
      <c r="Y1095" s="5" t="str">
        <f t="shared" si="52"/>
        <v>Harbor Generating Station</v>
      </c>
      <c r="Z1095" s="5" t="str">
        <f t="shared" si="51"/>
        <v>LDWP_Other</v>
      </c>
      <c r="AA1095" s="5">
        <f t="shared" si="53"/>
        <v>92.4</v>
      </c>
      <c r="AB1095" s="5">
        <f>INDEX(relevant_resources!B:B,MATCH(Z1095,relevant_resources!A:A,0))</f>
        <v>0</v>
      </c>
    </row>
    <row r="1096" spans="1:28" x14ac:dyDescent="0.75">
      <c r="A1096">
        <v>1095</v>
      </c>
      <c r="B1096" t="s">
        <v>2840</v>
      </c>
      <c r="C1096" t="s">
        <v>2841</v>
      </c>
      <c r="E1096" t="s">
        <v>2646</v>
      </c>
      <c r="F1096" t="s">
        <v>27</v>
      </c>
      <c r="I1096" t="s">
        <v>30</v>
      </c>
      <c r="J1096" t="s">
        <v>2645</v>
      </c>
      <c r="K1096" t="s">
        <v>32</v>
      </c>
      <c r="L1096" s="2">
        <v>37120</v>
      </c>
      <c r="M1096" s="2">
        <v>73050</v>
      </c>
      <c r="N1096">
        <v>1</v>
      </c>
      <c r="O1096" t="s">
        <v>163</v>
      </c>
      <c r="P1096">
        <v>133.4</v>
      </c>
      <c r="Q1096" s="1"/>
      <c r="R1096" t="s">
        <v>2646</v>
      </c>
      <c r="S1096" t="s">
        <v>2647</v>
      </c>
      <c r="T1096" t="s">
        <v>2647</v>
      </c>
      <c r="U1096" t="s">
        <v>1055</v>
      </c>
      <c r="V1096" t="s">
        <v>164</v>
      </c>
      <c r="W1096">
        <v>1</v>
      </c>
      <c r="X1096" s="5" t="e">
        <f>INDEX(name_mapping!B:B,MATCH(C1096,name_mapping!A:A,0))</f>
        <v>#N/A</v>
      </c>
      <c r="Y1096" s="5" t="str">
        <f t="shared" si="52"/>
        <v>Valley Generating Station</v>
      </c>
      <c r="Z1096" s="5" t="str">
        <f t="shared" si="51"/>
        <v>LDWP_Other</v>
      </c>
      <c r="AA1096" s="5">
        <f t="shared" si="53"/>
        <v>133.4</v>
      </c>
      <c r="AB1096" s="5">
        <f>INDEX(relevant_resources!B:B,MATCH(Z1096,relevant_resources!A:A,0))</f>
        <v>0</v>
      </c>
    </row>
    <row r="1097" spans="1:28" x14ac:dyDescent="0.75">
      <c r="A1097">
        <v>1096</v>
      </c>
      <c r="B1097" t="s">
        <v>2842</v>
      </c>
      <c r="C1097" t="s">
        <v>2843</v>
      </c>
      <c r="E1097" t="s">
        <v>2646</v>
      </c>
      <c r="F1097" t="s">
        <v>27</v>
      </c>
      <c r="I1097" t="s">
        <v>30</v>
      </c>
      <c r="J1097" t="s">
        <v>2645</v>
      </c>
      <c r="K1097" t="s">
        <v>32</v>
      </c>
      <c r="L1097" s="2">
        <v>21526</v>
      </c>
      <c r="M1097" s="2">
        <v>73050</v>
      </c>
      <c r="N1097">
        <v>1</v>
      </c>
      <c r="O1097" t="s">
        <v>163</v>
      </c>
      <c r="P1097">
        <v>87.4</v>
      </c>
      <c r="Q1097" s="1"/>
      <c r="R1097" t="s">
        <v>2646</v>
      </c>
      <c r="S1097" t="s">
        <v>2647</v>
      </c>
      <c r="T1097" t="s">
        <v>2647</v>
      </c>
      <c r="U1097" t="s">
        <v>1055</v>
      </c>
      <c r="V1097" t="s">
        <v>164</v>
      </c>
      <c r="W1097">
        <v>1</v>
      </c>
      <c r="X1097" s="5" t="e">
        <f>INDEX(name_mapping!B:B,MATCH(C1097,name_mapping!A:A,0))</f>
        <v>#N/A</v>
      </c>
      <c r="Y1097" s="5" t="str">
        <f t="shared" si="52"/>
        <v>Scattergood 1 and 2</v>
      </c>
      <c r="Z1097" s="5" t="str">
        <f t="shared" si="51"/>
        <v>LDWP_Other</v>
      </c>
      <c r="AA1097" s="5">
        <f t="shared" si="53"/>
        <v>87.4</v>
      </c>
      <c r="AB1097" s="5">
        <f>INDEX(relevant_resources!B:B,MATCH(Z1097,relevant_resources!A:A,0))</f>
        <v>0</v>
      </c>
    </row>
    <row r="1098" spans="1:28" x14ac:dyDescent="0.75">
      <c r="A1098">
        <v>1097</v>
      </c>
      <c r="B1098" t="s">
        <v>2844</v>
      </c>
      <c r="C1098" t="s">
        <v>2845</v>
      </c>
      <c r="E1098" t="s">
        <v>2646</v>
      </c>
      <c r="F1098" t="s">
        <v>27</v>
      </c>
      <c r="I1098" t="s">
        <v>30</v>
      </c>
      <c r="J1098" t="s">
        <v>2645</v>
      </c>
      <c r="K1098" t="s">
        <v>32</v>
      </c>
      <c r="L1098" s="2">
        <v>22891</v>
      </c>
      <c r="M1098" s="2">
        <v>73050</v>
      </c>
      <c r="N1098">
        <v>1</v>
      </c>
      <c r="O1098" t="s">
        <v>163</v>
      </c>
      <c r="P1098">
        <v>502.8</v>
      </c>
      <c r="Q1098" s="1"/>
      <c r="R1098" t="s">
        <v>2646</v>
      </c>
      <c r="S1098" t="s">
        <v>2647</v>
      </c>
      <c r="T1098" t="s">
        <v>2647</v>
      </c>
      <c r="U1098" t="s">
        <v>1055</v>
      </c>
      <c r="V1098" t="s">
        <v>164</v>
      </c>
      <c r="W1098">
        <v>1</v>
      </c>
      <c r="X1098" s="5" t="e">
        <f>INDEX(name_mapping!B:B,MATCH(C1098,name_mapping!A:A,0))</f>
        <v>#N/A</v>
      </c>
      <c r="Y1098" s="5" t="str">
        <f t="shared" si="52"/>
        <v>Haynes Generating Station</v>
      </c>
      <c r="Z1098" s="5" t="str">
        <f t="shared" si="51"/>
        <v>LDWP_Other</v>
      </c>
      <c r="AA1098" s="5">
        <f t="shared" si="53"/>
        <v>502.8</v>
      </c>
      <c r="AB1098" s="5">
        <f>INDEX(relevant_resources!B:B,MATCH(Z1098,relevant_resources!A:A,0))</f>
        <v>0</v>
      </c>
    </row>
    <row r="1099" spans="1:28" x14ac:dyDescent="0.75">
      <c r="A1099">
        <v>1098</v>
      </c>
      <c r="B1099" t="s">
        <v>2846</v>
      </c>
      <c r="C1099" t="s">
        <v>2847</v>
      </c>
      <c r="E1099" t="s">
        <v>2646</v>
      </c>
      <c r="F1099" t="s">
        <v>27</v>
      </c>
      <c r="I1099" t="s">
        <v>210</v>
      </c>
      <c r="K1099" t="s">
        <v>32</v>
      </c>
      <c r="L1099" s="2">
        <v>31568</v>
      </c>
      <c r="M1099" s="2">
        <v>73050</v>
      </c>
      <c r="N1099">
        <v>1</v>
      </c>
      <c r="O1099">
        <v>0.6</v>
      </c>
      <c r="P1099">
        <v>2</v>
      </c>
      <c r="Q1099" s="1">
        <v>0.36</v>
      </c>
      <c r="R1099" t="s">
        <v>2646</v>
      </c>
      <c r="S1099" t="s">
        <v>2647</v>
      </c>
      <c r="T1099" t="s">
        <v>2647</v>
      </c>
      <c r="U1099" t="s">
        <v>212</v>
      </c>
      <c r="V1099" t="s">
        <v>164</v>
      </c>
      <c r="W1099">
        <v>1</v>
      </c>
      <c r="X1099" s="5" t="e">
        <f>INDEX(name_mapping!B:B,MATCH(C1099,name_mapping!A:A,0))</f>
        <v>#N/A</v>
      </c>
      <c r="Y1099" s="5" t="str">
        <f t="shared" si="52"/>
        <v>Sawtelle</v>
      </c>
      <c r="Z1099" s="5" t="str">
        <f t="shared" si="51"/>
        <v>LDWP_Small_Hydro</v>
      </c>
      <c r="AA1099" s="5">
        <f t="shared" si="53"/>
        <v>2</v>
      </c>
      <c r="AB1099" s="5">
        <f>INDEX(relevant_resources!B:B,MATCH(Z1099,relevant_resources!A:A,0))</f>
        <v>0</v>
      </c>
    </row>
    <row r="1100" spans="1:28" x14ac:dyDescent="0.75">
      <c r="A1100">
        <v>1099</v>
      </c>
      <c r="B1100" t="s">
        <v>2848</v>
      </c>
      <c r="C1100" t="s">
        <v>2849</v>
      </c>
      <c r="E1100" t="s">
        <v>2646</v>
      </c>
      <c r="F1100" t="s">
        <v>27</v>
      </c>
      <c r="I1100" t="s">
        <v>210</v>
      </c>
      <c r="K1100" t="s">
        <v>32</v>
      </c>
      <c r="L1100" s="2">
        <v>21221</v>
      </c>
      <c r="M1100" s="2">
        <v>73050</v>
      </c>
      <c r="N1100">
        <v>1</v>
      </c>
      <c r="O1100">
        <v>3.2</v>
      </c>
      <c r="P1100">
        <v>6.4</v>
      </c>
      <c r="Q1100" s="1">
        <v>0.23</v>
      </c>
      <c r="R1100" t="s">
        <v>2646</v>
      </c>
      <c r="S1100" t="s">
        <v>2647</v>
      </c>
      <c r="T1100" t="s">
        <v>2647</v>
      </c>
      <c r="U1100" t="s">
        <v>212</v>
      </c>
      <c r="V1100" t="s">
        <v>164</v>
      </c>
      <c r="W1100">
        <v>1</v>
      </c>
      <c r="X1100" s="5" t="e">
        <f>INDEX(name_mapping!B:B,MATCH(C1100,name_mapping!A:A,0))</f>
        <v>#N/A</v>
      </c>
      <c r="Y1100" s="5" t="str">
        <f t="shared" si="52"/>
        <v>Pleasant Valley</v>
      </c>
      <c r="Z1100" s="5" t="str">
        <f t="shared" si="51"/>
        <v>LDWP_Small_Hydro</v>
      </c>
      <c r="AA1100" s="5">
        <f t="shared" si="53"/>
        <v>6.4</v>
      </c>
      <c r="AB1100" s="5">
        <f>INDEX(relevant_resources!B:B,MATCH(Z1100,relevant_resources!A:A,0))</f>
        <v>0</v>
      </c>
    </row>
    <row r="1101" spans="1:28" x14ac:dyDescent="0.75">
      <c r="A1101">
        <v>1100</v>
      </c>
      <c r="B1101" t="s">
        <v>2850</v>
      </c>
      <c r="C1101" t="s">
        <v>2851</v>
      </c>
      <c r="E1101" t="s">
        <v>2646</v>
      </c>
      <c r="F1101" t="s">
        <v>27</v>
      </c>
      <c r="I1101" t="s">
        <v>614</v>
      </c>
      <c r="K1101" t="s">
        <v>32</v>
      </c>
      <c r="L1101" s="2">
        <v>41090</v>
      </c>
      <c r="M1101" s="2">
        <v>73050</v>
      </c>
      <c r="N1101">
        <v>1</v>
      </c>
      <c r="O1101">
        <v>10</v>
      </c>
      <c r="P1101">
        <v>20.6</v>
      </c>
      <c r="Q1101" s="1">
        <v>0.24</v>
      </c>
      <c r="R1101" t="s">
        <v>2646</v>
      </c>
      <c r="S1101" t="s">
        <v>2647</v>
      </c>
      <c r="T1101" t="s">
        <v>2647</v>
      </c>
      <c r="U1101" t="s">
        <v>616</v>
      </c>
      <c r="V1101" t="s">
        <v>164</v>
      </c>
      <c r="W1101">
        <v>1</v>
      </c>
      <c r="X1101" s="5" t="e">
        <f>INDEX(name_mapping!B:B,MATCH(C1101,name_mapping!A:A,0))</f>
        <v>#N/A</v>
      </c>
      <c r="Y1101" s="5" t="str">
        <f t="shared" si="52"/>
        <v>Adelanto Solar</v>
      </c>
      <c r="Z1101" s="5" t="str">
        <f t="shared" si="51"/>
        <v>LDWP_Solar</v>
      </c>
      <c r="AA1101" s="5">
        <f t="shared" si="53"/>
        <v>20.6</v>
      </c>
      <c r="AB1101" s="5">
        <f>INDEX(relevant_resources!B:B,MATCH(Z1101,relevant_resources!A:A,0))</f>
        <v>0</v>
      </c>
    </row>
    <row r="1102" spans="1:28" x14ac:dyDescent="0.75">
      <c r="A1102">
        <v>1101</v>
      </c>
      <c r="B1102" t="s">
        <v>2852</v>
      </c>
      <c r="C1102" t="s">
        <v>2853</v>
      </c>
      <c r="D1102" t="s">
        <v>2358</v>
      </c>
      <c r="E1102" t="s">
        <v>2646</v>
      </c>
      <c r="F1102" t="s">
        <v>27</v>
      </c>
      <c r="I1102" t="s">
        <v>993</v>
      </c>
      <c r="K1102" t="s">
        <v>32</v>
      </c>
      <c r="L1102" s="2">
        <v>41263</v>
      </c>
      <c r="M1102" s="2">
        <v>41536</v>
      </c>
      <c r="N1102">
        <v>1</v>
      </c>
      <c r="O1102">
        <v>39</v>
      </c>
      <c r="P1102">
        <v>109.1</v>
      </c>
      <c r="Q1102" s="1">
        <v>0.32</v>
      </c>
      <c r="R1102" t="s">
        <v>33</v>
      </c>
      <c r="S1102" t="s">
        <v>2647</v>
      </c>
      <c r="T1102" t="s">
        <v>33</v>
      </c>
      <c r="U1102" t="s">
        <v>993</v>
      </c>
      <c r="V1102" t="s">
        <v>164</v>
      </c>
      <c r="W1102">
        <v>1</v>
      </c>
      <c r="X1102" s="5" t="e">
        <f>INDEX(name_mapping!B:B,MATCH(C1102,name_mapping!A:A,0))</f>
        <v>#N/A</v>
      </c>
      <c r="Y1102" s="5" t="str">
        <f t="shared" si="52"/>
        <v>MANZNA_2_WIND</v>
      </c>
      <c r="Z1102" s="5" t="str">
        <f t="shared" si="51"/>
        <v>CAISO_Wind</v>
      </c>
      <c r="AA1102" s="5">
        <f t="shared" si="53"/>
        <v>109.1</v>
      </c>
      <c r="AB1102" s="5">
        <f>INDEX(relevant_resources!B:B,MATCH(Z1102,relevant_resources!A:A,0))</f>
        <v>1</v>
      </c>
    </row>
    <row r="1103" spans="1:28" x14ac:dyDescent="0.75">
      <c r="A1103">
        <v>1102</v>
      </c>
      <c r="B1103" t="s">
        <v>2854</v>
      </c>
      <c r="C1103" t="s">
        <v>2661</v>
      </c>
      <c r="E1103" t="s">
        <v>2646</v>
      </c>
      <c r="F1103" t="s">
        <v>835</v>
      </c>
      <c r="I1103" t="s">
        <v>190</v>
      </c>
      <c r="K1103" t="s">
        <v>32</v>
      </c>
      <c r="L1103" s="2">
        <v>41614</v>
      </c>
      <c r="M1103" s="2">
        <v>48944</v>
      </c>
      <c r="N1103">
        <v>1</v>
      </c>
      <c r="O1103">
        <v>13.5</v>
      </c>
      <c r="P1103">
        <v>127</v>
      </c>
      <c r="Q1103" s="1">
        <v>1.07</v>
      </c>
      <c r="R1103" t="s">
        <v>2662</v>
      </c>
      <c r="S1103" t="s">
        <v>2647</v>
      </c>
      <c r="T1103" t="s">
        <v>1080</v>
      </c>
      <c r="U1103" t="s">
        <v>190</v>
      </c>
      <c r="V1103" t="s">
        <v>164</v>
      </c>
      <c r="W1103">
        <v>1</v>
      </c>
      <c r="X1103" s="5" t="e">
        <f>INDEX(name_mapping!B:B,MATCH(C1103,name_mapping!A:A,0))</f>
        <v>#N/A</v>
      </c>
      <c r="Y1103" s="5" t="str">
        <f t="shared" si="52"/>
        <v>Wild Rose - Don Campbell - Gabbs Valley</v>
      </c>
      <c r="Z1103" s="5" t="str">
        <f t="shared" si="51"/>
        <v>NW_Geothermal</v>
      </c>
      <c r="AA1103" s="5">
        <f t="shared" si="53"/>
        <v>127</v>
      </c>
      <c r="AB1103" s="5">
        <f>INDEX(relevant_resources!B:B,MATCH(Z1103,relevant_resources!A:A,0))</f>
        <v>0</v>
      </c>
    </row>
    <row r="1104" spans="1:28" x14ac:dyDescent="0.75">
      <c r="A1104">
        <v>1103</v>
      </c>
      <c r="B1104" t="s">
        <v>2855</v>
      </c>
      <c r="C1104" t="s">
        <v>2856</v>
      </c>
      <c r="E1104" t="s">
        <v>2646</v>
      </c>
      <c r="F1104" t="s">
        <v>27</v>
      </c>
      <c r="I1104" t="s">
        <v>614</v>
      </c>
      <c r="K1104" t="s">
        <v>32</v>
      </c>
      <c r="L1104" s="2">
        <v>41713</v>
      </c>
      <c r="M1104" s="2">
        <v>73050</v>
      </c>
      <c r="N1104">
        <v>1</v>
      </c>
      <c r="O1104">
        <v>8.5</v>
      </c>
      <c r="P1104">
        <v>15.1</v>
      </c>
      <c r="Q1104" s="1">
        <v>0.2</v>
      </c>
      <c r="R1104" t="s">
        <v>2646</v>
      </c>
      <c r="S1104" t="s">
        <v>2647</v>
      </c>
      <c r="T1104" t="s">
        <v>2647</v>
      </c>
      <c r="U1104" t="s">
        <v>616</v>
      </c>
      <c r="V1104" t="s">
        <v>164</v>
      </c>
      <c r="W1104">
        <v>1</v>
      </c>
      <c r="X1104" s="5" t="e">
        <f>INDEX(name_mapping!B:B,MATCH(C1104,name_mapping!A:A,0))</f>
        <v>#N/A</v>
      </c>
      <c r="Y1104" s="5" t="str">
        <f t="shared" si="52"/>
        <v>Pine Tree Solar Project</v>
      </c>
      <c r="Z1104" s="5" t="str">
        <f t="shared" si="51"/>
        <v>LDWP_Solar</v>
      </c>
      <c r="AA1104" s="5">
        <f t="shared" si="53"/>
        <v>15.1</v>
      </c>
      <c r="AB1104" s="5">
        <f>INDEX(relevant_resources!B:B,MATCH(Z1104,relevant_resources!A:A,0))</f>
        <v>0</v>
      </c>
    </row>
    <row r="1105" spans="1:28" x14ac:dyDescent="0.75">
      <c r="A1105">
        <v>1104</v>
      </c>
      <c r="B1105" t="s">
        <v>2857</v>
      </c>
      <c r="C1105" t="s">
        <v>2664</v>
      </c>
      <c r="E1105" t="s">
        <v>2646</v>
      </c>
      <c r="F1105" t="s">
        <v>835</v>
      </c>
      <c r="I1105" t="s">
        <v>614</v>
      </c>
      <c r="K1105" t="s">
        <v>32</v>
      </c>
      <c r="L1105" s="2">
        <v>42102</v>
      </c>
      <c r="M1105" s="2">
        <v>49406</v>
      </c>
      <c r="N1105">
        <v>1</v>
      </c>
      <c r="O1105">
        <v>214.2</v>
      </c>
      <c r="P1105">
        <v>506</v>
      </c>
      <c r="Q1105" s="1">
        <v>0.27</v>
      </c>
      <c r="R1105" t="s">
        <v>2646</v>
      </c>
      <c r="S1105" t="s">
        <v>2647</v>
      </c>
      <c r="T1105" t="s">
        <v>2647</v>
      </c>
      <c r="U1105" t="s">
        <v>616</v>
      </c>
      <c r="V1105" t="s">
        <v>164</v>
      </c>
      <c r="W1105">
        <v>1</v>
      </c>
      <c r="X1105" s="5" t="e">
        <f>INDEX(name_mapping!B:B,MATCH(C1105,name_mapping!A:A,0))</f>
        <v>#N/A</v>
      </c>
      <c r="Y1105" s="5" t="str">
        <f t="shared" si="52"/>
        <v xml:space="preserve">Copper Mountain III </v>
      </c>
      <c r="Z1105" s="5" t="str">
        <f t="shared" si="51"/>
        <v>LDWP_Solar</v>
      </c>
      <c r="AA1105" s="5">
        <f t="shared" si="53"/>
        <v>506</v>
      </c>
      <c r="AB1105" s="5">
        <f>INDEX(relevant_resources!B:B,MATCH(Z1105,relevant_resources!A:A,0))</f>
        <v>0</v>
      </c>
    </row>
    <row r="1106" spans="1:28" x14ac:dyDescent="0.75">
      <c r="A1106">
        <v>1105</v>
      </c>
      <c r="B1106" t="s">
        <v>2858</v>
      </c>
      <c r="C1106" t="s">
        <v>2859</v>
      </c>
      <c r="D1106" t="s">
        <v>2860</v>
      </c>
      <c r="E1106" t="s">
        <v>2646</v>
      </c>
      <c r="F1106" t="s">
        <v>27</v>
      </c>
      <c r="I1106" t="s">
        <v>30</v>
      </c>
      <c r="K1106" t="s">
        <v>32</v>
      </c>
      <c r="L1106" s="2">
        <v>42736</v>
      </c>
      <c r="M1106" s="2">
        <v>73050</v>
      </c>
      <c r="N1106">
        <v>1</v>
      </c>
      <c r="O1106">
        <v>6.1</v>
      </c>
      <c r="P1106">
        <v>46</v>
      </c>
      <c r="Q1106" s="1">
        <v>0.87</v>
      </c>
      <c r="R1106" t="s">
        <v>33</v>
      </c>
      <c r="S1106" t="s">
        <v>2647</v>
      </c>
      <c r="T1106" t="s">
        <v>33</v>
      </c>
      <c r="U1106" t="s">
        <v>34</v>
      </c>
      <c r="V1106" t="s">
        <v>164</v>
      </c>
      <c r="W1106">
        <v>1</v>
      </c>
      <c r="X1106" s="5" t="e">
        <f>INDEX(name_mapping!B:B,MATCH(C1106,name_mapping!A:A,0))</f>
        <v>#N/A</v>
      </c>
      <c r="Y1106" s="5" t="str">
        <f t="shared" si="52"/>
        <v>SAUGUS_7_LOPEZ</v>
      </c>
      <c r="Z1106" s="5" t="str">
        <f t="shared" si="51"/>
        <v>CAISO_Biomass</v>
      </c>
      <c r="AA1106" s="5">
        <f t="shared" si="53"/>
        <v>46</v>
      </c>
      <c r="AB1106" s="5">
        <f>INDEX(relevant_resources!B:B,MATCH(Z1106,relevant_resources!A:A,0))</f>
        <v>0</v>
      </c>
    </row>
    <row r="1107" spans="1:28" x14ac:dyDescent="0.75">
      <c r="A1107">
        <v>1106</v>
      </c>
      <c r="B1107" t="s">
        <v>2861</v>
      </c>
      <c r="C1107" t="s">
        <v>2862</v>
      </c>
      <c r="E1107" t="s">
        <v>2646</v>
      </c>
      <c r="F1107" t="s">
        <v>27</v>
      </c>
      <c r="I1107" t="s">
        <v>614</v>
      </c>
      <c r="K1107" t="s">
        <v>32</v>
      </c>
      <c r="M1107" s="2">
        <v>73050</v>
      </c>
      <c r="N1107">
        <v>1</v>
      </c>
      <c r="O1107">
        <v>0.8</v>
      </c>
      <c r="P1107">
        <v>2</v>
      </c>
      <c r="Q1107" s="1">
        <v>0.28000000000000003</v>
      </c>
      <c r="R1107" t="s">
        <v>2646</v>
      </c>
      <c r="S1107" t="s">
        <v>2647</v>
      </c>
      <c r="T1107" t="s">
        <v>2647</v>
      </c>
      <c r="U1107" t="s">
        <v>616</v>
      </c>
      <c r="V1107" t="s">
        <v>164</v>
      </c>
      <c r="W1107">
        <v>1</v>
      </c>
      <c r="X1107" s="5" t="e">
        <f>INDEX(name_mapping!B:B,MATCH(C1107,name_mapping!A:A,0))</f>
        <v>#N/A</v>
      </c>
      <c r="Y1107" s="5" t="str">
        <f t="shared" si="52"/>
        <v>LAX Logistics Industrial Center A, B - Hannah Solar</v>
      </c>
      <c r="Z1107" s="5" t="str">
        <f t="shared" si="51"/>
        <v>LDWP_Solar</v>
      </c>
      <c r="AA1107" s="5">
        <f t="shared" si="53"/>
        <v>2</v>
      </c>
      <c r="AB1107" s="5">
        <f>INDEX(relevant_resources!B:B,MATCH(Z1107,relevant_resources!A:A,0))</f>
        <v>0</v>
      </c>
    </row>
    <row r="1108" spans="1:28" x14ac:dyDescent="0.75">
      <c r="A1108">
        <v>1107</v>
      </c>
      <c r="B1108" t="s">
        <v>2863</v>
      </c>
      <c r="C1108" t="s">
        <v>2864</v>
      </c>
      <c r="E1108" t="s">
        <v>2646</v>
      </c>
      <c r="F1108" t="s">
        <v>27</v>
      </c>
      <c r="I1108" t="s">
        <v>614</v>
      </c>
      <c r="K1108" t="s">
        <v>32</v>
      </c>
      <c r="M1108" s="2">
        <v>73050</v>
      </c>
      <c r="N1108">
        <v>1</v>
      </c>
      <c r="O1108">
        <v>1.3</v>
      </c>
      <c r="P1108">
        <v>3.1</v>
      </c>
      <c r="Q1108" s="1">
        <v>0.28000000000000003</v>
      </c>
      <c r="R1108" t="s">
        <v>2646</v>
      </c>
      <c r="S1108" t="s">
        <v>2647</v>
      </c>
      <c r="T1108" t="s">
        <v>2647</v>
      </c>
      <c r="U1108" t="s">
        <v>616</v>
      </c>
      <c r="V1108" t="s">
        <v>164</v>
      </c>
      <c r="W1108">
        <v>1</v>
      </c>
      <c r="X1108" s="5" t="e">
        <f>INDEX(name_mapping!B:B,MATCH(C1108,name_mapping!A:A,0))</f>
        <v>#N/A</v>
      </c>
      <c r="Y1108" s="5" t="str">
        <f t="shared" si="52"/>
        <v>Colon PV</v>
      </c>
      <c r="Z1108" s="5" t="str">
        <f t="shared" si="51"/>
        <v>LDWP_Solar</v>
      </c>
      <c r="AA1108" s="5">
        <f t="shared" si="53"/>
        <v>3.1</v>
      </c>
      <c r="AB1108" s="5">
        <f>INDEX(relevant_resources!B:B,MATCH(Z1108,relevant_resources!A:A,0))</f>
        <v>0</v>
      </c>
    </row>
    <row r="1109" spans="1:28" x14ac:dyDescent="0.75">
      <c r="A1109">
        <v>1108</v>
      </c>
      <c r="B1109" t="s">
        <v>2865</v>
      </c>
      <c r="C1109" t="s">
        <v>2866</v>
      </c>
      <c r="E1109" t="s">
        <v>2646</v>
      </c>
      <c r="F1109" t="s">
        <v>27</v>
      </c>
      <c r="I1109" t="s">
        <v>210</v>
      </c>
      <c r="K1109" t="s">
        <v>32</v>
      </c>
      <c r="M1109" s="2">
        <v>73050</v>
      </c>
      <c r="N1109">
        <v>1</v>
      </c>
      <c r="O1109">
        <v>9</v>
      </c>
      <c r="P1109">
        <v>7.8</v>
      </c>
      <c r="Q1109" s="1">
        <v>0.1</v>
      </c>
      <c r="R1109" t="s">
        <v>2646</v>
      </c>
      <c r="S1109" t="s">
        <v>2647</v>
      </c>
      <c r="T1109" t="s">
        <v>2647</v>
      </c>
      <c r="U1109" t="s">
        <v>212</v>
      </c>
      <c r="V1109" t="s">
        <v>164</v>
      </c>
      <c r="W1109">
        <v>1</v>
      </c>
      <c r="X1109" s="5" t="e">
        <f>INDEX(name_mapping!B:B,MATCH(C1109,name_mapping!A:A,0))</f>
        <v>#N/A</v>
      </c>
      <c r="Y1109" s="5" t="str">
        <f t="shared" si="52"/>
        <v>Castaic Efficiency (Small Hydro)</v>
      </c>
      <c r="Z1109" s="5" t="str">
        <f t="shared" si="51"/>
        <v>LDWP_Small_Hydro</v>
      </c>
      <c r="AA1109" s="5">
        <f t="shared" si="53"/>
        <v>7.8</v>
      </c>
      <c r="AB1109" s="5">
        <f>INDEX(relevant_resources!B:B,MATCH(Z1109,relevant_resources!A:A,0))</f>
        <v>0</v>
      </c>
    </row>
    <row r="1110" spans="1:28" x14ac:dyDescent="0.75">
      <c r="A1110">
        <v>1109</v>
      </c>
      <c r="B1110" t="s">
        <v>2867</v>
      </c>
      <c r="C1110" t="s">
        <v>2868</v>
      </c>
      <c r="E1110" t="s">
        <v>2646</v>
      </c>
      <c r="F1110" t="s">
        <v>27</v>
      </c>
      <c r="I1110" t="s">
        <v>614</v>
      </c>
      <c r="K1110" t="s">
        <v>32</v>
      </c>
      <c r="M1110" s="2">
        <v>73050</v>
      </c>
      <c r="N1110">
        <v>1</v>
      </c>
      <c r="O1110">
        <v>1.6</v>
      </c>
      <c r="P1110">
        <v>3.8</v>
      </c>
      <c r="Q1110" s="1">
        <v>0.28000000000000003</v>
      </c>
      <c r="R1110" t="s">
        <v>2646</v>
      </c>
      <c r="S1110" t="s">
        <v>2647</v>
      </c>
      <c r="T1110" t="s">
        <v>2647</v>
      </c>
      <c r="U1110" t="s">
        <v>616</v>
      </c>
      <c r="V1110" t="s">
        <v>164</v>
      </c>
      <c r="W1110">
        <v>1</v>
      </c>
      <c r="X1110" s="5" t="e">
        <f>INDEX(name_mapping!B:B,MATCH(C1110,name_mapping!A:A,0))</f>
        <v>#N/A</v>
      </c>
      <c r="Y1110" s="5" t="str">
        <f t="shared" si="52"/>
        <v>3880 NORTH MISSION ROAD</v>
      </c>
      <c r="Z1110" s="5" t="str">
        <f t="shared" si="51"/>
        <v>LDWP_Solar</v>
      </c>
      <c r="AA1110" s="5">
        <f t="shared" si="53"/>
        <v>3.8</v>
      </c>
      <c r="AB1110" s="5">
        <f>INDEX(relevant_resources!B:B,MATCH(Z1110,relevant_resources!A:A,0))</f>
        <v>0</v>
      </c>
    </row>
    <row r="1111" spans="1:28" x14ac:dyDescent="0.75">
      <c r="A1111">
        <v>1110</v>
      </c>
      <c r="B1111" t="s">
        <v>2869</v>
      </c>
      <c r="C1111" t="s">
        <v>2870</v>
      </c>
      <c r="E1111" t="s">
        <v>2646</v>
      </c>
      <c r="F1111" t="s">
        <v>27</v>
      </c>
      <c r="I1111" t="s">
        <v>614</v>
      </c>
      <c r="K1111" t="s">
        <v>32</v>
      </c>
      <c r="M1111" s="2">
        <v>73050</v>
      </c>
      <c r="N1111">
        <v>1</v>
      </c>
      <c r="O1111">
        <v>0.2</v>
      </c>
      <c r="P1111">
        <v>0.4</v>
      </c>
      <c r="Q1111" s="1">
        <v>0.28000000000000003</v>
      </c>
      <c r="R1111" t="s">
        <v>2646</v>
      </c>
      <c r="S1111" t="s">
        <v>2647</v>
      </c>
      <c r="T1111" t="s">
        <v>2647</v>
      </c>
      <c r="U1111" t="s">
        <v>616</v>
      </c>
      <c r="V1111" t="s">
        <v>164</v>
      </c>
      <c r="W1111">
        <v>1</v>
      </c>
      <c r="X1111" s="5" t="e">
        <f>INDEX(name_mapping!B:B,MATCH(C1111,name_mapping!A:A,0))</f>
        <v>#N/A</v>
      </c>
      <c r="Y1111" s="5" t="str">
        <f t="shared" si="52"/>
        <v>SunStarter Solar CX III</v>
      </c>
      <c r="Z1111" s="5" t="str">
        <f t="shared" si="51"/>
        <v>LDWP_Solar</v>
      </c>
      <c r="AA1111" s="5">
        <f t="shared" si="53"/>
        <v>0.4</v>
      </c>
      <c r="AB1111" s="5">
        <f>INDEX(relevant_resources!B:B,MATCH(Z1111,relevant_resources!A:A,0))</f>
        <v>0</v>
      </c>
    </row>
    <row r="1112" spans="1:28" x14ac:dyDescent="0.75">
      <c r="A1112">
        <v>1111</v>
      </c>
      <c r="B1112" t="s">
        <v>2871</v>
      </c>
      <c r="C1112" t="s">
        <v>2872</v>
      </c>
      <c r="E1112" t="s">
        <v>2646</v>
      </c>
      <c r="F1112" t="s">
        <v>27</v>
      </c>
      <c r="I1112" t="s">
        <v>614</v>
      </c>
      <c r="K1112" t="s">
        <v>32</v>
      </c>
      <c r="L1112" s="2">
        <v>42339</v>
      </c>
      <c r="M1112" s="2">
        <v>73050</v>
      </c>
      <c r="N1112">
        <v>1</v>
      </c>
      <c r="O1112">
        <v>2.2000000000000002</v>
      </c>
      <c r="P1112">
        <v>5.3</v>
      </c>
      <c r="Q1112" s="1">
        <v>0.28000000000000003</v>
      </c>
      <c r="R1112" t="s">
        <v>2646</v>
      </c>
      <c r="S1112" t="s">
        <v>2647</v>
      </c>
      <c r="T1112" t="s">
        <v>2647</v>
      </c>
      <c r="U1112" t="s">
        <v>616</v>
      </c>
      <c r="V1112" t="s">
        <v>164</v>
      </c>
      <c r="W1112">
        <v>1</v>
      </c>
      <c r="X1112" s="5" t="e">
        <f>INDEX(name_mapping!B:B,MATCH(C1112,name_mapping!A:A,0))</f>
        <v>#N/A</v>
      </c>
      <c r="Y1112" s="5" t="str">
        <f t="shared" si="52"/>
        <v>Maclay Solar Project</v>
      </c>
      <c r="Z1112" s="5" t="str">
        <f t="shared" si="51"/>
        <v>LDWP_Solar</v>
      </c>
      <c r="AA1112" s="5">
        <f t="shared" si="53"/>
        <v>5.3</v>
      </c>
      <c r="AB1112" s="5">
        <f>INDEX(relevant_resources!B:B,MATCH(Z1112,relevant_resources!A:A,0))</f>
        <v>0</v>
      </c>
    </row>
    <row r="1113" spans="1:28" x14ac:dyDescent="0.75">
      <c r="A1113">
        <v>1112</v>
      </c>
      <c r="B1113" t="s">
        <v>2873</v>
      </c>
      <c r="C1113" t="s">
        <v>2612</v>
      </c>
      <c r="D1113" t="s">
        <v>2613</v>
      </c>
      <c r="E1113" t="s">
        <v>2874</v>
      </c>
      <c r="F1113" t="s">
        <v>27</v>
      </c>
      <c r="I1113" t="s">
        <v>190</v>
      </c>
      <c r="K1113" t="s">
        <v>32</v>
      </c>
      <c r="L1113" s="2">
        <v>30317</v>
      </c>
      <c r="M1113" s="2">
        <v>73050</v>
      </c>
      <c r="N1113">
        <v>1</v>
      </c>
      <c r="O1113">
        <v>5.7</v>
      </c>
      <c r="P1113">
        <v>46.4</v>
      </c>
      <c r="Q1113" s="1">
        <v>0.94</v>
      </c>
      <c r="R1113" t="s">
        <v>33</v>
      </c>
      <c r="S1113" t="s">
        <v>33</v>
      </c>
      <c r="T1113" t="s">
        <v>33</v>
      </c>
      <c r="U1113" t="s">
        <v>190</v>
      </c>
      <c r="V1113" t="s">
        <v>164</v>
      </c>
      <c r="W1113">
        <v>1</v>
      </c>
      <c r="X1113" s="5" t="e">
        <f>INDEX(name_mapping!B:B,MATCH(C1113,name_mapping!A:A,0))</f>
        <v>#N/A</v>
      </c>
      <c r="Y1113" s="5" t="str">
        <f t="shared" si="52"/>
        <v>NCPA_7_GP1UN1</v>
      </c>
      <c r="Z1113" s="5" t="str">
        <f t="shared" si="51"/>
        <v>CAISO_Geothermal</v>
      </c>
      <c r="AA1113" s="5">
        <f t="shared" si="53"/>
        <v>46.4</v>
      </c>
      <c r="AB1113" s="5">
        <f>INDEX(relevant_resources!B:B,MATCH(Z1113,relevant_resources!A:A,0))</f>
        <v>0</v>
      </c>
    </row>
    <row r="1114" spans="1:28" x14ac:dyDescent="0.75">
      <c r="A1114">
        <v>1113</v>
      </c>
      <c r="B1114" t="s">
        <v>2875</v>
      </c>
      <c r="C1114" t="s">
        <v>2615</v>
      </c>
      <c r="D1114" t="s">
        <v>2616</v>
      </c>
      <c r="E1114" t="s">
        <v>2874</v>
      </c>
      <c r="F1114" t="s">
        <v>27</v>
      </c>
      <c r="I1114" t="s">
        <v>190</v>
      </c>
      <c r="K1114" t="s">
        <v>32</v>
      </c>
      <c r="L1114" s="2">
        <v>31168</v>
      </c>
      <c r="M1114" s="2">
        <v>73050</v>
      </c>
      <c r="N1114">
        <v>1</v>
      </c>
      <c r="O1114">
        <v>5.7</v>
      </c>
      <c r="P1114">
        <v>42.1</v>
      </c>
      <c r="Q1114" s="1">
        <v>0.85</v>
      </c>
      <c r="R1114" t="s">
        <v>33</v>
      </c>
      <c r="S1114" t="s">
        <v>33</v>
      </c>
      <c r="T1114" t="s">
        <v>33</v>
      </c>
      <c r="U1114" t="s">
        <v>190</v>
      </c>
      <c r="V1114" t="s">
        <v>164</v>
      </c>
      <c r="W1114">
        <v>1</v>
      </c>
      <c r="X1114" s="5" t="e">
        <f>INDEX(name_mapping!B:B,MATCH(C1114,name_mapping!A:A,0))</f>
        <v>#N/A</v>
      </c>
      <c r="Y1114" s="5" t="str">
        <f t="shared" si="52"/>
        <v>NCPA_7_GP2UN3</v>
      </c>
      <c r="Z1114" s="5" t="str">
        <f t="shared" si="51"/>
        <v>CAISO_Geothermal</v>
      </c>
      <c r="AA1114" s="5">
        <f t="shared" si="53"/>
        <v>42.1</v>
      </c>
      <c r="AB1114" s="5">
        <f>INDEX(relevant_resources!B:B,MATCH(Z1114,relevant_resources!A:A,0))</f>
        <v>0</v>
      </c>
    </row>
    <row r="1115" spans="1:28" x14ac:dyDescent="0.75">
      <c r="A1115">
        <v>1114</v>
      </c>
      <c r="B1115" t="s">
        <v>2876</v>
      </c>
      <c r="C1115" t="s">
        <v>2584</v>
      </c>
      <c r="D1115" t="s">
        <v>2585</v>
      </c>
      <c r="E1115" t="s">
        <v>2874</v>
      </c>
      <c r="F1115" t="s">
        <v>27</v>
      </c>
      <c r="I1115" t="s">
        <v>210</v>
      </c>
      <c r="K1115" t="s">
        <v>32</v>
      </c>
      <c r="L1115" s="2">
        <v>30195</v>
      </c>
      <c r="M1115" s="2">
        <v>73050</v>
      </c>
      <c r="N1115">
        <v>1</v>
      </c>
      <c r="O1115">
        <v>0.6</v>
      </c>
      <c r="P1115">
        <v>1.8</v>
      </c>
      <c r="Q1115" s="1">
        <v>0.34</v>
      </c>
      <c r="R1115" t="s">
        <v>33</v>
      </c>
      <c r="S1115" t="s">
        <v>33</v>
      </c>
      <c r="T1115" t="s">
        <v>33</v>
      </c>
      <c r="U1115" t="s">
        <v>212</v>
      </c>
      <c r="V1115" t="s">
        <v>164</v>
      </c>
      <c r="W1115">
        <v>1</v>
      </c>
      <c r="X1115" s="5" t="e">
        <f>INDEX(name_mapping!B:B,MATCH(C1115,name_mapping!A:A,0))</f>
        <v>#N/A</v>
      </c>
      <c r="Y1115" s="5" t="str">
        <f t="shared" si="52"/>
        <v>SPICER_1_UNIT 1</v>
      </c>
      <c r="Z1115" s="5" t="str">
        <f t="shared" si="51"/>
        <v>CAISO_Small_Hydro</v>
      </c>
      <c r="AA1115" s="5">
        <f t="shared" si="53"/>
        <v>1.8</v>
      </c>
      <c r="AB1115" s="5">
        <f>INDEX(relevant_resources!B:B,MATCH(Z1115,relevant_resources!A:A,0))</f>
        <v>0</v>
      </c>
    </row>
    <row r="1116" spans="1:28" x14ac:dyDescent="0.75">
      <c r="A1116">
        <v>1115</v>
      </c>
      <c r="B1116" t="s">
        <v>2877</v>
      </c>
      <c r="C1116" t="s">
        <v>2597</v>
      </c>
      <c r="E1116" t="s">
        <v>2874</v>
      </c>
      <c r="F1116" t="s">
        <v>27</v>
      </c>
      <c r="I1116" t="s">
        <v>210</v>
      </c>
      <c r="K1116" t="s">
        <v>32</v>
      </c>
      <c r="L1116" s="2">
        <v>38353</v>
      </c>
      <c r="M1116" s="2">
        <v>45657</v>
      </c>
      <c r="N1116">
        <v>1</v>
      </c>
      <c r="O1116">
        <v>0.1</v>
      </c>
      <c r="P1116">
        <v>0.3</v>
      </c>
      <c r="Q1116" s="1">
        <v>0.47</v>
      </c>
      <c r="R1116" t="s">
        <v>2592</v>
      </c>
      <c r="S1116" t="s">
        <v>33</v>
      </c>
      <c r="T1116" t="s">
        <v>2592</v>
      </c>
      <c r="U1116" t="s">
        <v>212</v>
      </c>
      <c r="V1116" t="s">
        <v>164</v>
      </c>
      <c r="W1116">
        <v>1</v>
      </c>
      <c r="X1116" s="5" t="e">
        <f>INDEX(name_mapping!B:B,MATCH(C1116,name_mapping!A:A,0))</f>
        <v>#N/A</v>
      </c>
      <c r="Y1116" s="5" t="str">
        <f t="shared" si="52"/>
        <v>Nimbus</v>
      </c>
      <c r="Z1116" s="5" t="str">
        <f t="shared" si="51"/>
        <v>BANC_Small_Hydro</v>
      </c>
      <c r="AA1116" s="5">
        <f t="shared" si="53"/>
        <v>0.3</v>
      </c>
      <c r="AB1116" s="5">
        <f>INDEX(relevant_resources!B:B,MATCH(Z1116,relevant_resources!A:A,0))</f>
        <v>0</v>
      </c>
    </row>
    <row r="1117" spans="1:28" x14ac:dyDescent="0.75">
      <c r="A1117">
        <v>1116</v>
      </c>
      <c r="B1117" t="s">
        <v>2877</v>
      </c>
      <c r="C1117" t="s">
        <v>2598</v>
      </c>
      <c r="E1117" t="s">
        <v>2874</v>
      </c>
      <c r="F1117" t="s">
        <v>27</v>
      </c>
      <c r="I1117" t="s">
        <v>210</v>
      </c>
      <c r="K1117" t="s">
        <v>32</v>
      </c>
      <c r="L1117" s="2">
        <v>38353</v>
      </c>
      <c r="M1117" s="2">
        <v>45657</v>
      </c>
      <c r="N1117">
        <v>1</v>
      </c>
      <c r="O1117">
        <v>0</v>
      </c>
      <c r="P1117">
        <v>0.1</v>
      </c>
      <c r="Q1117" s="1">
        <v>0.37</v>
      </c>
      <c r="R1117" t="s">
        <v>2592</v>
      </c>
      <c r="S1117" t="s">
        <v>33</v>
      </c>
      <c r="T1117" t="s">
        <v>2592</v>
      </c>
      <c r="U1117" t="s">
        <v>212</v>
      </c>
      <c r="V1117" t="s">
        <v>164</v>
      </c>
      <c r="W1117">
        <v>1</v>
      </c>
      <c r="X1117" s="5" t="e">
        <f>INDEX(name_mapping!B:B,MATCH(C1117,name_mapping!A:A,0))</f>
        <v>#N/A</v>
      </c>
      <c r="Y1117" s="5" t="str">
        <f t="shared" si="52"/>
        <v>Stampede</v>
      </c>
      <c r="Z1117" s="5" t="str">
        <f t="shared" si="51"/>
        <v>BANC_Small_Hydro</v>
      </c>
      <c r="AA1117" s="5">
        <f t="shared" si="53"/>
        <v>0.1</v>
      </c>
      <c r="AB1117" s="5">
        <f>INDEX(relevant_resources!B:B,MATCH(Z1117,relevant_resources!A:A,0))</f>
        <v>0</v>
      </c>
    </row>
    <row r="1118" spans="1:28" x14ac:dyDescent="0.75">
      <c r="A1118">
        <v>1117</v>
      </c>
      <c r="B1118" t="s">
        <v>2877</v>
      </c>
      <c r="C1118" t="s">
        <v>2599</v>
      </c>
      <c r="D1118" t="s">
        <v>2600</v>
      </c>
      <c r="E1118" t="s">
        <v>2874</v>
      </c>
      <c r="F1118" t="s">
        <v>27</v>
      </c>
      <c r="I1118" t="s">
        <v>210</v>
      </c>
      <c r="K1118" t="s">
        <v>32</v>
      </c>
      <c r="L1118" s="2">
        <v>38353</v>
      </c>
      <c r="M1118" s="2">
        <v>45657</v>
      </c>
      <c r="N1118">
        <v>1</v>
      </c>
      <c r="O1118">
        <v>0</v>
      </c>
      <c r="P1118">
        <v>0</v>
      </c>
      <c r="Q1118" s="1">
        <v>0.66</v>
      </c>
      <c r="R1118" t="s">
        <v>33</v>
      </c>
      <c r="S1118" t="s">
        <v>33</v>
      </c>
      <c r="T1118" t="s">
        <v>33</v>
      </c>
      <c r="U1118" t="s">
        <v>212</v>
      </c>
      <c r="V1118" t="s">
        <v>164</v>
      </c>
      <c r="W1118">
        <v>1</v>
      </c>
      <c r="X1118" s="5" t="e">
        <f>INDEX(name_mapping!B:B,MATCH(C1118,name_mapping!A:A,0))</f>
        <v>#N/A</v>
      </c>
      <c r="Y1118" s="5" t="str">
        <f t="shared" si="52"/>
        <v>LEWSTN_7_UNIT 1</v>
      </c>
      <c r="Z1118" s="5" t="str">
        <f t="shared" si="51"/>
        <v>CAISO_Small_Hydro</v>
      </c>
      <c r="AA1118" s="5">
        <f t="shared" si="53"/>
        <v>0</v>
      </c>
      <c r="AB1118" s="5">
        <f>INDEX(relevant_resources!B:B,MATCH(Z1118,relevant_resources!A:A,0))</f>
        <v>0</v>
      </c>
    </row>
    <row r="1119" spans="1:28" x14ac:dyDescent="0.75">
      <c r="A1119">
        <v>1118</v>
      </c>
      <c r="B1119" t="s">
        <v>2878</v>
      </c>
      <c r="C1119" t="s">
        <v>2612</v>
      </c>
      <c r="D1119" t="s">
        <v>2613</v>
      </c>
      <c r="E1119" t="s">
        <v>2879</v>
      </c>
      <c r="F1119" t="s">
        <v>27</v>
      </c>
      <c r="I1119" t="s">
        <v>190</v>
      </c>
      <c r="K1119" t="s">
        <v>32</v>
      </c>
      <c r="L1119" s="2">
        <v>40176</v>
      </c>
      <c r="M1119" s="2">
        <v>73050</v>
      </c>
      <c r="N1119">
        <v>1</v>
      </c>
      <c r="O1119">
        <v>2</v>
      </c>
      <c r="P1119">
        <v>16.600000000000001</v>
      </c>
      <c r="Q1119" s="1">
        <v>0.94</v>
      </c>
      <c r="R1119" t="s">
        <v>33</v>
      </c>
      <c r="S1119" t="s">
        <v>33</v>
      </c>
      <c r="T1119" t="s">
        <v>33</v>
      </c>
      <c r="U1119" t="s">
        <v>190</v>
      </c>
      <c r="V1119" t="s">
        <v>164</v>
      </c>
      <c r="W1119">
        <v>1</v>
      </c>
      <c r="X1119" s="5" t="e">
        <f>INDEX(name_mapping!B:B,MATCH(C1119,name_mapping!A:A,0))</f>
        <v>#N/A</v>
      </c>
      <c r="Y1119" s="5" t="str">
        <f t="shared" si="52"/>
        <v>NCPA_7_GP1UN1</v>
      </c>
      <c r="Z1119" s="5" t="str">
        <f t="shared" si="51"/>
        <v>CAISO_Geothermal</v>
      </c>
      <c r="AA1119" s="5">
        <f t="shared" si="53"/>
        <v>16.600000000000001</v>
      </c>
      <c r="AB1119" s="5">
        <f>INDEX(relevant_resources!B:B,MATCH(Z1119,relevant_resources!A:A,0))</f>
        <v>0</v>
      </c>
    </row>
    <row r="1120" spans="1:28" x14ac:dyDescent="0.75">
      <c r="A1120">
        <v>1119</v>
      </c>
      <c r="B1120" t="s">
        <v>2880</v>
      </c>
      <c r="C1120" t="s">
        <v>2615</v>
      </c>
      <c r="D1120" t="s">
        <v>2616</v>
      </c>
      <c r="E1120" t="s">
        <v>2879</v>
      </c>
      <c r="F1120" t="s">
        <v>27</v>
      </c>
      <c r="I1120" t="s">
        <v>190</v>
      </c>
      <c r="K1120" t="s">
        <v>32</v>
      </c>
      <c r="L1120" s="2">
        <v>40176</v>
      </c>
      <c r="M1120" s="2">
        <v>73050</v>
      </c>
      <c r="N1120">
        <v>1</v>
      </c>
      <c r="O1120">
        <v>2</v>
      </c>
      <c r="P1120">
        <v>15.1</v>
      </c>
      <c r="Q1120" s="1">
        <v>0.85</v>
      </c>
      <c r="R1120" t="s">
        <v>33</v>
      </c>
      <c r="S1120" t="s">
        <v>33</v>
      </c>
      <c r="T1120" t="s">
        <v>33</v>
      </c>
      <c r="U1120" t="s">
        <v>190</v>
      </c>
      <c r="V1120" t="s">
        <v>164</v>
      </c>
      <c r="W1120">
        <v>1</v>
      </c>
      <c r="X1120" s="5" t="e">
        <f>INDEX(name_mapping!B:B,MATCH(C1120,name_mapping!A:A,0))</f>
        <v>#N/A</v>
      </c>
      <c r="Y1120" s="5" t="str">
        <f t="shared" si="52"/>
        <v>NCPA_7_GP2UN3</v>
      </c>
      <c r="Z1120" s="5" t="str">
        <f t="shared" si="51"/>
        <v>CAISO_Geothermal</v>
      </c>
      <c r="AA1120" s="5">
        <f t="shared" si="53"/>
        <v>15.1</v>
      </c>
      <c r="AB1120" s="5">
        <f>INDEX(relevant_resources!B:B,MATCH(Z1120,relevant_resources!A:A,0))</f>
        <v>0</v>
      </c>
    </row>
    <row r="1121" spans="1:28" x14ac:dyDescent="0.75">
      <c r="A1121">
        <v>1120</v>
      </c>
      <c r="B1121" t="s">
        <v>2881</v>
      </c>
      <c r="C1121" t="s">
        <v>2597</v>
      </c>
      <c r="E1121" t="s">
        <v>2879</v>
      </c>
      <c r="F1121" t="s">
        <v>27</v>
      </c>
      <c r="I1121" t="s">
        <v>210</v>
      </c>
      <c r="K1121" t="s">
        <v>32</v>
      </c>
      <c r="L1121" s="2">
        <v>38353</v>
      </c>
      <c r="M1121" s="2">
        <v>45657</v>
      </c>
      <c r="N1121">
        <v>1</v>
      </c>
      <c r="O1121">
        <v>0</v>
      </c>
      <c r="P1121">
        <v>0.1</v>
      </c>
      <c r="Q1121" s="1">
        <v>0.47</v>
      </c>
      <c r="R1121" t="s">
        <v>2592</v>
      </c>
      <c r="S1121" t="s">
        <v>33</v>
      </c>
      <c r="T1121" t="s">
        <v>2592</v>
      </c>
      <c r="U1121" t="s">
        <v>212</v>
      </c>
      <c r="V1121" t="s">
        <v>164</v>
      </c>
      <c r="W1121">
        <v>1</v>
      </c>
      <c r="X1121" s="5" t="e">
        <f>INDEX(name_mapping!B:B,MATCH(C1121,name_mapping!A:A,0))</f>
        <v>#N/A</v>
      </c>
      <c r="Y1121" s="5" t="str">
        <f t="shared" si="52"/>
        <v>Nimbus</v>
      </c>
      <c r="Z1121" s="5" t="str">
        <f t="shared" si="51"/>
        <v>BANC_Small_Hydro</v>
      </c>
      <c r="AA1121" s="5">
        <f t="shared" si="53"/>
        <v>0.1</v>
      </c>
      <c r="AB1121" s="5">
        <f>INDEX(relevant_resources!B:B,MATCH(Z1121,relevant_resources!A:A,0))</f>
        <v>0</v>
      </c>
    </row>
    <row r="1122" spans="1:28" x14ac:dyDescent="0.75">
      <c r="A1122">
        <v>1121</v>
      </c>
      <c r="B1122" t="s">
        <v>2881</v>
      </c>
      <c r="C1122" t="s">
        <v>2598</v>
      </c>
      <c r="E1122" t="s">
        <v>2879</v>
      </c>
      <c r="F1122" t="s">
        <v>27</v>
      </c>
      <c r="I1122" t="s">
        <v>210</v>
      </c>
      <c r="K1122" t="s">
        <v>32</v>
      </c>
      <c r="L1122" s="2">
        <v>38353</v>
      </c>
      <c r="M1122" s="2">
        <v>45657</v>
      </c>
      <c r="N1122">
        <v>1</v>
      </c>
      <c r="O1122">
        <v>0</v>
      </c>
      <c r="P1122">
        <v>0</v>
      </c>
      <c r="Q1122" s="1">
        <v>0.37</v>
      </c>
      <c r="R1122" t="s">
        <v>2592</v>
      </c>
      <c r="S1122" t="s">
        <v>33</v>
      </c>
      <c r="T1122" t="s">
        <v>2592</v>
      </c>
      <c r="U1122" t="s">
        <v>212</v>
      </c>
      <c r="V1122" t="s">
        <v>164</v>
      </c>
      <c r="W1122">
        <v>1</v>
      </c>
      <c r="X1122" s="5" t="e">
        <f>INDEX(name_mapping!B:B,MATCH(C1122,name_mapping!A:A,0))</f>
        <v>#N/A</v>
      </c>
      <c r="Y1122" s="5" t="str">
        <f t="shared" si="52"/>
        <v>Stampede</v>
      </c>
      <c r="Z1122" s="5" t="str">
        <f t="shared" si="51"/>
        <v>BANC_Small_Hydro</v>
      </c>
      <c r="AA1122" s="5">
        <f t="shared" si="53"/>
        <v>0</v>
      </c>
      <c r="AB1122" s="5">
        <f>INDEX(relevant_resources!B:B,MATCH(Z1122,relevant_resources!A:A,0))</f>
        <v>0</v>
      </c>
    </row>
    <row r="1123" spans="1:28" x14ac:dyDescent="0.75">
      <c r="A1123">
        <v>1122</v>
      </c>
      <c r="B1123" t="s">
        <v>2881</v>
      </c>
      <c r="C1123" t="s">
        <v>2599</v>
      </c>
      <c r="D1123" t="s">
        <v>2600</v>
      </c>
      <c r="E1123" t="s">
        <v>2879</v>
      </c>
      <c r="F1123" t="s">
        <v>27</v>
      </c>
      <c r="I1123" t="s">
        <v>210</v>
      </c>
      <c r="K1123" t="s">
        <v>32</v>
      </c>
      <c r="L1123" s="2">
        <v>38353</v>
      </c>
      <c r="M1123" s="2">
        <v>45657</v>
      </c>
      <c r="N1123">
        <v>1</v>
      </c>
      <c r="O1123">
        <v>0</v>
      </c>
      <c r="P1123">
        <v>0</v>
      </c>
      <c r="Q1123" s="1">
        <v>0.66</v>
      </c>
      <c r="R1123" t="s">
        <v>33</v>
      </c>
      <c r="S1123" t="s">
        <v>33</v>
      </c>
      <c r="T1123" t="s">
        <v>33</v>
      </c>
      <c r="U1123" t="s">
        <v>212</v>
      </c>
      <c r="V1123" t="s">
        <v>164</v>
      </c>
      <c r="W1123">
        <v>1</v>
      </c>
      <c r="X1123" s="5" t="e">
        <f>INDEX(name_mapping!B:B,MATCH(C1123,name_mapping!A:A,0))</f>
        <v>#N/A</v>
      </c>
      <c r="Y1123" s="5" t="str">
        <f t="shared" si="52"/>
        <v>LEWSTN_7_UNIT 1</v>
      </c>
      <c r="Z1123" s="5" t="str">
        <f t="shared" si="51"/>
        <v>CAISO_Small_Hydro</v>
      </c>
      <c r="AA1123" s="5">
        <f t="shared" si="53"/>
        <v>0</v>
      </c>
      <c r="AB1123" s="5">
        <f>INDEX(relevant_resources!B:B,MATCH(Z1123,relevant_resources!A:A,0))</f>
        <v>0</v>
      </c>
    </row>
    <row r="1124" spans="1:28" x14ac:dyDescent="0.75">
      <c r="A1124">
        <v>1123</v>
      </c>
      <c r="B1124" t="s">
        <v>2882</v>
      </c>
      <c r="C1124" t="s">
        <v>2584</v>
      </c>
      <c r="D1124" t="s">
        <v>2585</v>
      </c>
      <c r="E1124" t="s">
        <v>2879</v>
      </c>
      <c r="F1124" t="s">
        <v>27</v>
      </c>
      <c r="I1124" t="s">
        <v>210</v>
      </c>
      <c r="K1124" t="s">
        <v>32</v>
      </c>
      <c r="L1124" s="2">
        <v>30195</v>
      </c>
      <c r="M1124" s="2">
        <v>73050</v>
      </c>
      <c r="N1124">
        <v>1</v>
      </c>
      <c r="O1124">
        <v>0.1</v>
      </c>
      <c r="P1124">
        <v>0.4</v>
      </c>
      <c r="Q1124" s="1">
        <v>0.34</v>
      </c>
      <c r="R1124" t="s">
        <v>33</v>
      </c>
      <c r="S1124" t="s">
        <v>33</v>
      </c>
      <c r="T1124" t="s">
        <v>33</v>
      </c>
      <c r="U1124" t="s">
        <v>212</v>
      </c>
      <c r="V1124" t="s">
        <v>164</v>
      </c>
      <c r="W1124">
        <v>1</v>
      </c>
      <c r="X1124" s="5" t="e">
        <f>INDEX(name_mapping!B:B,MATCH(C1124,name_mapping!A:A,0))</f>
        <v>#N/A</v>
      </c>
      <c r="Y1124" s="5" t="str">
        <f t="shared" si="52"/>
        <v>SPICER_1_UNIT 1</v>
      </c>
      <c r="Z1124" s="5" t="str">
        <f t="shared" si="51"/>
        <v>CAISO_Small_Hydro</v>
      </c>
      <c r="AA1124" s="5">
        <f t="shared" si="53"/>
        <v>0.4</v>
      </c>
      <c r="AB1124" s="5">
        <f>INDEX(relevant_resources!B:B,MATCH(Z1124,relevant_resources!A:A,0))</f>
        <v>0</v>
      </c>
    </row>
    <row r="1125" spans="1:28" x14ac:dyDescent="0.75">
      <c r="A1125">
        <v>1124</v>
      </c>
      <c r="B1125" t="s">
        <v>2883</v>
      </c>
      <c r="C1125" t="s">
        <v>2884</v>
      </c>
      <c r="D1125" t="s">
        <v>2885</v>
      </c>
      <c r="E1125" t="s">
        <v>2886</v>
      </c>
      <c r="F1125" t="s">
        <v>27</v>
      </c>
      <c r="I1125" t="s">
        <v>210</v>
      </c>
      <c r="K1125" t="s">
        <v>32</v>
      </c>
      <c r="L1125" s="2">
        <v>42186</v>
      </c>
      <c r="M1125" s="2">
        <v>45657</v>
      </c>
      <c r="N1125">
        <v>1</v>
      </c>
      <c r="O1125">
        <v>23.6</v>
      </c>
      <c r="P1125">
        <v>95.3</v>
      </c>
      <c r="Q1125" s="1">
        <v>0.46</v>
      </c>
      <c r="R1125" t="s">
        <v>33</v>
      </c>
      <c r="S1125" t="s">
        <v>33</v>
      </c>
      <c r="T1125" t="s">
        <v>33</v>
      </c>
      <c r="U1125" t="s">
        <v>212</v>
      </c>
      <c r="V1125" t="s">
        <v>164</v>
      </c>
      <c r="W1125">
        <v>1</v>
      </c>
      <c r="X1125" s="5" t="e">
        <f>INDEX(name_mapping!B:B,MATCH(C1125,name_mapping!A:A,0))</f>
        <v>#N/A</v>
      </c>
      <c r="Y1125" s="5" t="str">
        <f t="shared" si="52"/>
        <v>PARDEB_2_UNIT 1</v>
      </c>
      <c r="Z1125" s="5" t="str">
        <f t="shared" si="51"/>
        <v>CAISO_Small_Hydro</v>
      </c>
      <c r="AA1125" s="5">
        <f t="shared" si="53"/>
        <v>95.3</v>
      </c>
      <c r="AB1125" s="5">
        <f>INDEX(relevant_resources!B:B,MATCH(Z1125,relevant_resources!A:A,0))</f>
        <v>0</v>
      </c>
    </row>
    <row r="1126" spans="1:28" x14ac:dyDescent="0.75">
      <c r="A1126">
        <v>1125</v>
      </c>
      <c r="B1126" t="s">
        <v>2887</v>
      </c>
      <c r="C1126" t="s">
        <v>2888</v>
      </c>
      <c r="D1126" t="s">
        <v>2889</v>
      </c>
      <c r="E1126" t="s">
        <v>2886</v>
      </c>
      <c r="F1126" t="s">
        <v>27</v>
      </c>
      <c r="I1126" t="s">
        <v>30</v>
      </c>
      <c r="K1126" t="s">
        <v>32</v>
      </c>
      <c r="L1126" s="2">
        <v>41453</v>
      </c>
      <c r="M1126" s="2">
        <v>48757</v>
      </c>
      <c r="N1126">
        <v>1</v>
      </c>
      <c r="O1126">
        <v>1.6</v>
      </c>
      <c r="P1126">
        <v>11.7</v>
      </c>
      <c r="Q1126" s="1">
        <v>0.84</v>
      </c>
      <c r="R1126" t="s">
        <v>33</v>
      </c>
      <c r="S1126" t="s">
        <v>33</v>
      </c>
      <c r="T1126" t="s">
        <v>33</v>
      </c>
      <c r="U1126" t="s">
        <v>34</v>
      </c>
      <c r="V1126" t="s">
        <v>164</v>
      </c>
      <c r="W1126">
        <v>1</v>
      </c>
      <c r="X1126" s="5" t="e">
        <f>INDEX(name_mapping!B:B,MATCH(C1126,name_mapping!A:A,0))</f>
        <v>#N/A</v>
      </c>
      <c r="Y1126" s="5" t="str">
        <f t="shared" si="52"/>
        <v>PEABDY_2_LNDFIL</v>
      </c>
      <c r="Z1126" s="5" t="str">
        <f t="shared" si="51"/>
        <v>CAISO_Biomass</v>
      </c>
      <c r="AA1126" s="5">
        <f t="shared" si="53"/>
        <v>11.7</v>
      </c>
      <c r="AB1126" s="5">
        <f>INDEX(relevant_resources!B:B,MATCH(Z1126,relevant_resources!A:A,0))</f>
        <v>0</v>
      </c>
    </row>
    <row r="1127" spans="1:28" x14ac:dyDescent="0.75">
      <c r="A1127">
        <v>1126</v>
      </c>
      <c r="B1127" t="s">
        <v>2890</v>
      </c>
      <c r="C1127" t="s">
        <v>2891</v>
      </c>
      <c r="D1127" t="s">
        <v>893</v>
      </c>
      <c r="E1127" t="s">
        <v>2886</v>
      </c>
      <c r="F1127" t="s">
        <v>27</v>
      </c>
      <c r="I1127" t="s">
        <v>614</v>
      </c>
      <c r="K1127" t="s">
        <v>32</v>
      </c>
      <c r="L1127" s="2">
        <v>41999</v>
      </c>
      <c r="M1127" s="2">
        <v>43100</v>
      </c>
      <c r="N1127">
        <v>0</v>
      </c>
      <c r="O1127">
        <v>20</v>
      </c>
      <c r="P1127">
        <v>46.9</v>
      </c>
      <c r="Q1127" s="1">
        <v>0.27</v>
      </c>
      <c r="R1127" t="s">
        <v>33</v>
      </c>
      <c r="S1127" t="s">
        <v>33</v>
      </c>
      <c r="T1127" t="s">
        <v>33</v>
      </c>
      <c r="U1127" t="s">
        <v>616</v>
      </c>
      <c r="V1127" t="s">
        <v>164</v>
      </c>
      <c r="W1127">
        <v>1</v>
      </c>
      <c r="X1127" s="5" t="e">
        <f>INDEX(name_mapping!B:B,MATCH(C1127,name_mapping!A:A,0))</f>
        <v>#N/A</v>
      </c>
      <c r="Y1127" s="5" t="str">
        <f t="shared" si="52"/>
        <v>LEPRFD_1_KANSAS</v>
      </c>
      <c r="Z1127" s="5" t="str">
        <f t="shared" si="51"/>
        <v>CAISO_Solar</v>
      </c>
      <c r="AA1127" s="5">
        <f t="shared" si="53"/>
        <v>46.9</v>
      </c>
      <c r="AB1127" s="5">
        <f>INDEX(relevant_resources!B:B,MATCH(Z1127,relevant_resources!A:A,0))</f>
        <v>1</v>
      </c>
    </row>
    <row r="1128" spans="1:28" x14ac:dyDescent="0.75">
      <c r="A1128">
        <v>1127</v>
      </c>
      <c r="B1128" t="s">
        <v>2892</v>
      </c>
      <c r="C1128" t="s">
        <v>2720</v>
      </c>
      <c r="D1128" t="s">
        <v>2721</v>
      </c>
      <c r="E1128" t="s">
        <v>2886</v>
      </c>
      <c r="F1128" t="s">
        <v>27</v>
      </c>
      <c r="I1128" t="s">
        <v>30</v>
      </c>
      <c r="K1128" t="s">
        <v>32</v>
      </c>
      <c r="L1128" s="2">
        <v>41306</v>
      </c>
      <c r="M1128" s="2">
        <v>48610</v>
      </c>
      <c r="N1128">
        <v>1</v>
      </c>
      <c r="O1128">
        <v>4.9000000000000004</v>
      </c>
      <c r="P1128">
        <v>22</v>
      </c>
      <c r="Q1128" s="1">
        <v>0.52</v>
      </c>
      <c r="R1128" t="s">
        <v>33</v>
      </c>
      <c r="S1128" t="s">
        <v>33</v>
      </c>
      <c r="T1128" t="s">
        <v>33</v>
      </c>
      <c r="U1128" t="s">
        <v>34</v>
      </c>
      <c r="V1128" t="s">
        <v>164</v>
      </c>
      <c r="W1128">
        <v>1</v>
      </c>
      <c r="X1128" s="5" t="e">
        <f>INDEX(name_mapping!B:B,MATCH(C1128,name_mapping!A:A,0))</f>
        <v>#N/A</v>
      </c>
      <c r="Y1128" s="5" t="str">
        <f t="shared" si="52"/>
        <v>PLSNTG_7_LNCLND</v>
      </c>
      <c r="Z1128" s="5" t="str">
        <f t="shared" si="51"/>
        <v>CAISO_Biomass</v>
      </c>
      <c r="AA1128" s="5">
        <f t="shared" si="53"/>
        <v>22</v>
      </c>
      <c r="AB1128" s="5">
        <f>INDEX(relevant_resources!B:B,MATCH(Z1128,relevant_resources!A:A,0))</f>
        <v>0</v>
      </c>
    </row>
    <row r="1129" spans="1:28" x14ac:dyDescent="0.75">
      <c r="A1129">
        <v>1128</v>
      </c>
      <c r="B1129" t="s">
        <v>2893</v>
      </c>
      <c r="C1129" t="s">
        <v>2894</v>
      </c>
      <c r="D1129" t="s">
        <v>2895</v>
      </c>
      <c r="E1129" t="s">
        <v>2886</v>
      </c>
      <c r="F1129" t="s">
        <v>27</v>
      </c>
      <c r="I1129" t="s">
        <v>614</v>
      </c>
      <c r="K1129" t="s">
        <v>32</v>
      </c>
      <c r="L1129" s="2">
        <v>42147</v>
      </c>
      <c r="M1129" s="2">
        <v>51278</v>
      </c>
      <c r="N1129">
        <v>1</v>
      </c>
      <c r="O1129">
        <v>11</v>
      </c>
      <c r="P1129">
        <v>26.6</v>
      </c>
      <c r="Q1129" s="1">
        <v>0.28000000000000003</v>
      </c>
      <c r="R1129" t="s">
        <v>33</v>
      </c>
      <c r="S1129" t="s">
        <v>33</v>
      </c>
      <c r="T1129" t="s">
        <v>33</v>
      </c>
      <c r="U1129" t="s">
        <v>616</v>
      </c>
      <c r="V1129" t="s">
        <v>164</v>
      </c>
      <c r="W1129">
        <v>1</v>
      </c>
      <c r="X1129" s="5" t="e">
        <f>INDEX(name_mapping!B:B,MATCH(C1129,name_mapping!A:A,0))</f>
        <v>#N/A</v>
      </c>
      <c r="Y1129" s="5" t="str">
        <f t="shared" si="52"/>
        <v>CORCAN_1_SOLAR2</v>
      </c>
      <c r="Z1129" s="5" t="str">
        <f t="shared" si="51"/>
        <v>CAISO_Solar</v>
      </c>
      <c r="AA1129" s="5">
        <f t="shared" si="53"/>
        <v>26.6</v>
      </c>
      <c r="AB1129" s="5">
        <f>INDEX(relevant_resources!B:B,MATCH(Z1129,relevant_resources!A:A,0))</f>
        <v>1</v>
      </c>
    </row>
    <row r="1130" spans="1:28" x14ac:dyDescent="0.75">
      <c r="A1130">
        <v>1129</v>
      </c>
      <c r="B1130" t="s">
        <v>2896</v>
      </c>
      <c r="C1130" t="s">
        <v>2897</v>
      </c>
      <c r="D1130" t="s">
        <v>2898</v>
      </c>
      <c r="E1130" t="s">
        <v>2886</v>
      </c>
      <c r="F1130" t="s">
        <v>27</v>
      </c>
      <c r="I1130" t="s">
        <v>614</v>
      </c>
      <c r="K1130" t="s">
        <v>32</v>
      </c>
      <c r="L1130" s="2">
        <v>42147</v>
      </c>
      <c r="M1130" s="2">
        <v>51278</v>
      </c>
      <c r="N1130">
        <v>1</v>
      </c>
      <c r="O1130">
        <v>12</v>
      </c>
      <c r="P1130">
        <v>29</v>
      </c>
      <c r="Q1130" s="1">
        <v>0.28000000000000003</v>
      </c>
      <c r="R1130" t="s">
        <v>33</v>
      </c>
      <c r="S1130" t="s">
        <v>33</v>
      </c>
      <c r="T1130" t="s">
        <v>33</v>
      </c>
      <c r="U1130" t="s">
        <v>616</v>
      </c>
      <c r="V1130" t="s">
        <v>164</v>
      </c>
      <c r="W1130">
        <v>1</v>
      </c>
      <c r="X1130" s="5" t="e">
        <f>INDEX(name_mapping!B:B,MATCH(C1130,name_mapping!A:A,0))</f>
        <v>#N/A</v>
      </c>
      <c r="Y1130" s="5" t="str">
        <f t="shared" si="52"/>
        <v>GOOSLK_1_SOLAR1</v>
      </c>
      <c r="Z1130" s="5" t="str">
        <f t="shared" si="51"/>
        <v>CAISO_Solar</v>
      </c>
      <c r="AA1130" s="5">
        <f t="shared" si="53"/>
        <v>29</v>
      </c>
      <c r="AB1130" s="5">
        <f>INDEX(relevant_resources!B:B,MATCH(Z1130,relevant_resources!A:A,0))</f>
        <v>1</v>
      </c>
    </row>
    <row r="1131" spans="1:28" x14ac:dyDescent="0.75">
      <c r="A1131">
        <v>1130</v>
      </c>
      <c r="B1131" t="s">
        <v>2899</v>
      </c>
      <c r="C1131" t="s">
        <v>2900</v>
      </c>
      <c r="D1131" t="s">
        <v>2164</v>
      </c>
      <c r="E1131" t="s">
        <v>2886</v>
      </c>
      <c r="F1131" t="s">
        <v>27</v>
      </c>
      <c r="G1131" t="s">
        <v>77</v>
      </c>
      <c r="H1131" t="s">
        <v>89</v>
      </c>
      <c r="I1131" t="s">
        <v>993</v>
      </c>
      <c r="K1131" t="s">
        <v>32</v>
      </c>
      <c r="L1131" s="2">
        <v>42186</v>
      </c>
      <c r="M1131" s="2">
        <v>43465</v>
      </c>
      <c r="N1131">
        <v>0</v>
      </c>
      <c r="O1131">
        <v>99</v>
      </c>
      <c r="P1131">
        <v>200</v>
      </c>
      <c r="Q1131" s="1">
        <v>0.23</v>
      </c>
      <c r="R1131" t="s">
        <v>33</v>
      </c>
      <c r="S1131" t="s">
        <v>33</v>
      </c>
      <c r="T1131" t="s">
        <v>33</v>
      </c>
      <c r="U1131" t="s">
        <v>993</v>
      </c>
      <c r="V1131" t="s">
        <v>89</v>
      </c>
      <c r="W1131">
        <v>1</v>
      </c>
      <c r="X1131" s="5" t="e">
        <f>INDEX(name_mapping!B:B,MATCH(C1131,name_mapping!A:A,0))</f>
        <v>#N/A</v>
      </c>
      <c r="Y1131" s="5" t="str">
        <f t="shared" si="52"/>
        <v>RTREE_2_WIND3</v>
      </c>
      <c r="Z1131" s="5" t="str">
        <f t="shared" si="51"/>
        <v>CAISO_Wind</v>
      </c>
      <c r="AA1131" s="5">
        <f t="shared" si="53"/>
        <v>200</v>
      </c>
      <c r="AB1131" s="5">
        <f>INDEX(relevant_resources!B:B,MATCH(Z1131,relevant_resources!A:A,0))</f>
        <v>1</v>
      </c>
    </row>
    <row r="1132" spans="1:28" x14ac:dyDescent="0.75">
      <c r="A1132">
        <v>1131</v>
      </c>
      <c r="B1132" t="s">
        <v>2901</v>
      </c>
      <c r="C1132" t="s">
        <v>2565</v>
      </c>
      <c r="D1132" t="s">
        <v>2566</v>
      </c>
      <c r="E1132" t="s">
        <v>2902</v>
      </c>
      <c r="F1132" t="s">
        <v>27</v>
      </c>
      <c r="I1132" t="s">
        <v>993</v>
      </c>
      <c r="K1132" t="s">
        <v>32</v>
      </c>
      <c r="L1132" s="2">
        <v>37942</v>
      </c>
      <c r="M1132" s="2">
        <v>47074</v>
      </c>
      <c r="N1132">
        <v>1</v>
      </c>
      <c r="O1132">
        <v>5</v>
      </c>
      <c r="P1132">
        <v>10.199999999999999</v>
      </c>
      <c r="Q1132" s="1">
        <v>0.23</v>
      </c>
      <c r="R1132" t="s">
        <v>33</v>
      </c>
      <c r="S1132" t="s">
        <v>33</v>
      </c>
      <c r="T1132" t="s">
        <v>33</v>
      </c>
      <c r="U1132" t="s">
        <v>993</v>
      </c>
      <c r="V1132" t="s">
        <v>164</v>
      </c>
      <c r="W1132">
        <v>1</v>
      </c>
      <c r="X1132" s="5" t="e">
        <f>INDEX(name_mapping!B:B,MATCH(C1132,name_mapping!A:A,0))</f>
        <v>#N/A</v>
      </c>
      <c r="Y1132" s="5" t="str">
        <f t="shared" si="52"/>
        <v>BRDSLD_2_HIWIND</v>
      </c>
      <c r="Z1132" s="5" t="str">
        <f t="shared" si="51"/>
        <v>CAISO_Wind</v>
      </c>
      <c r="AA1132" s="5">
        <f t="shared" si="53"/>
        <v>10.199999999999999</v>
      </c>
      <c r="AB1132" s="5">
        <f>INDEX(relevant_resources!B:B,MATCH(Z1132,relevant_resources!A:A,0))</f>
        <v>1</v>
      </c>
    </row>
    <row r="1133" spans="1:28" x14ac:dyDescent="0.75">
      <c r="A1133">
        <v>1132</v>
      </c>
      <c r="B1133" t="s">
        <v>2903</v>
      </c>
      <c r="C1133" t="s">
        <v>2597</v>
      </c>
      <c r="E1133" t="s">
        <v>2902</v>
      </c>
      <c r="F1133" t="s">
        <v>27</v>
      </c>
      <c r="I1133" t="s">
        <v>210</v>
      </c>
      <c r="K1133" t="s">
        <v>32</v>
      </c>
      <c r="L1133" s="2">
        <v>36864</v>
      </c>
      <c r="M1133" s="2">
        <v>45657</v>
      </c>
      <c r="N1133">
        <v>1</v>
      </c>
      <c r="O1133">
        <v>0</v>
      </c>
      <c r="P1133">
        <v>0.2</v>
      </c>
      <c r="Q1133" s="1">
        <v>0.47</v>
      </c>
      <c r="R1133" t="s">
        <v>2592</v>
      </c>
      <c r="S1133" t="s">
        <v>33</v>
      </c>
      <c r="T1133" t="s">
        <v>2592</v>
      </c>
      <c r="U1133" t="s">
        <v>212</v>
      </c>
      <c r="V1133" t="s">
        <v>164</v>
      </c>
      <c r="W1133">
        <v>1</v>
      </c>
      <c r="X1133" s="5" t="e">
        <f>INDEX(name_mapping!B:B,MATCH(C1133,name_mapping!A:A,0))</f>
        <v>#N/A</v>
      </c>
      <c r="Y1133" s="5" t="str">
        <f t="shared" si="52"/>
        <v>Nimbus</v>
      </c>
      <c r="Z1133" s="5" t="str">
        <f t="shared" si="51"/>
        <v>BANC_Small_Hydro</v>
      </c>
      <c r="AA1133" s="5">
        <f t="shared" si="53"/>
        <v>0.2</v>
      </c>
      <c r="AB1133" s="5">
        <f>INDEX(relevant_resources!B:B,MATCH(Z1133,relevant_resources!A:A,0))</f>
        <v>0</v>
      </c>
    </row>
    <row r="1134" spans="1:28" x14ac:dyDescent="0.75">
      <c r="A1134">
        <v>1133</v>
      </c>
      <c r="B1134" t="s">
        <v>2903</v>
      </c>
      <c r="C1134" t="s">
        <v>2599</v>
      </c>
      <c r="D1134" t="s">
        <v>2600</v>
      </c>
      <c r="E1134" t="s">
        <v>2902</v>
      </c>
      <c r="F1134" t="s">
        <v>27</v>
      </c>
      <c r="I1134" t="s">
        <v>210</v>
      </c>
      <c r="K1134" t="s">
        <v>32</v>
      </c>
      <c r="L1134" s="2">
        <v>36864</v>
      </c>
      <c r="M1134" s="2">
        <v>45657</v>
      </c>
      <c r="N1134">
        <v>1</v>
      </c>
      <c r="O1134">
        <v>0</v>
      </c>
      <c r="P1134">
        <v>0</v>
      </c>
      <c r="Q1134" s="1">
        <v>0.66</v>
      </c>
      <c r="R1134" t="s">
        <v>33</v>
      </c>
      <c r="S1134" t="s">
        <v>33</v>
      </c>
      <c r="T1134" t="s">
        <v>33</v>
      </c>
      <c r="U1134" t="s">
        <v>212</v>
      </c>
      <c r="V1134" t="s">
        <v>164</v>
      </c>
      <c r="W1134">
        <v>1</v>
      </c>
      <c r="X1134" s="5" t="e">
        <f>INDEX(name_mapping!B:B,MATCH(C1134,name_mapping!A:A,0))</f>
        <v>#N/A</v>
      </c>
      <c r="Y1134" s="5" t="str">
        <f t="shared" si="52"/>
        <v>LEWSTN_7_UNIT 1</v>
      </c>
      <c r="Z1134" s="5" t="str">
        <f t="shared" si="51"/>
        <v>CAISO_Small_Hydro</v>
      </c>
      <c r="AA1134" s="5">
        <f t="shared" si="53"/>
        <v>0</v>
      </c>
      <c r="AB1134" s="5">
        <f>INDEX(relevant_resources!B:B,MATCH(Z1134,relevant_resources!A:A,0))</f>
        <v>0</v>
      </c>
    </row>
    <row r="1135" spans="1:28" x14ac:dyDescent="0.75">
      <c r="A1135">
        <v>1134</v>
      </c>
      <c r="B1135" t="s">
        <v>2904</v>
      </c>
      <c r="C1135" t="s">
        <v>2905</v>
      </c>
      <c r="E1135" t="s">
        <v>2902</v>
      </c>
      <c r="F1135" t="s">
        <v>0</v>
      </c>
      <c r="I1135" t="s">
        <v>993</v>
      </c>
      <c r="K1135" t="s">
        <v>32</v>
      </c>
      <c r="L1135" s="2">
        <v>37942</v>
      </c>
      <c r="M1135" s="2">
        <v>47074</v>
      </c>
      <c r="N1135">
        <v>1</v>
      </c>
      <c r="O1135" t="s">
        <v>163</v>
      </c>
      <c r="P1135">
        <v>0.1</v>
      </c>
      <c r="Q1135" s="1"/>
      <c r="R1135" t="s">
        <v>2906</v>
      </c>
      <c r="S1135" t="s">
        <v>33</v>
      </c>
      <c r="T1135" t="s">
        <v>1080</v>
      </c>
      <c r="U1135" t="s">
        <v>993</v>
      </c>
      <c r="V1135" t="s">
        <v>164</v>
      </c>
      <c r="W1135">
        <v>1</v>
      </c>
      <c r="X1135" s="5" t="e">
        <f>INDEX(name_mapping!B:B,MATCH(C1135,name_mapping!A:A,0))</f>
        <v>#N/A</v>
      </c>
      <c r="Y1135" s="5" t="str">
        <f t="shared" si="52"/>
        <v>Bennett Creek Windfarm, LLC</v>
      </c>
      <c r="Z1135" s="5" t="str">
        <f t="shared" si="51"/>
        <v>NW_Wind</v>
      </c>
      <c r="AA1135" s="5">
        <f t="shared" si="53"/>
        <v>0.1</v>
      </c>
      <c r="AB1135" s="5">
        <f>INDEX(relevant_resources!B:B,MATCH(Z1135,relevant_resources!A:A,0))</f>
        <v>0</v>
      </c>
    </row>
    <row r="1136" spans="1:28" x14ac:dyDescent="0.75">
      <c r="A1136">
        <v>1135</v>
      </c>
      <c r="B1136" t="s">
        <v>2907</v>
      </c>
      <c r="C1136" t="s">
        <v>2908</v>
      </c>
      <c r="E1136" t="s">
        <v>2902</v>
      </c>
      <c r="F1136" t="s">
        <v>2909</v>
      </c>
      <c r="I1136" t="s">
        <v>993</v>
      </c>
      <c r="K1136" t="s">
        <v>32</v>
      </c>
      <c r="L1136" s="2">
        <v>37942</v>
      </c>
      <c r="M1136" s="2">
        <v>47074</v>
      </c>
      <c r="N1136">
        <v>1</v>
      </c>
      <c r="O1136" t="s">
        <v>163</v>
      </c>
      <c r="P1136">
        <v>0.3</v>
      </c>
      <c r="Q1136" s="1"/>
      <c r="R1136" t="s">
        <v>1079</v>
      </c>
      <c r="S1136" t="s">
        <v>33</v>
      </c>
      <c r="T1136" t="s">
        <v>1080</v>
      </c>
      <c r="U1136" t="s">
        <v>993</v>
      </c>
      <c r="V1136" t="s">
        <v>164</v>
      </c>
      <c r="W1136">
        <v>1</v>
      </c>
      <c r="X1136" s="5" t="e">
        <f>INDEX(name_mapping!B:B,MATCH(C1136,name_mapping!A:A,0))</f>
        <v>#N/A</v>
      </c>
      <c r="Y1136" s="5" t="str">
        <f t="shared" si="52"/>
        <v>Hot Springs Windfarm, LLC, Mountain Wind Power II; Nine Canyon Wind Project - Phase 3</v>
      </c>
      <c r="Z1136" s="5" t="str">
        <f t="shared" si="51"/>
        <v>NW_Wind</v>
      </c>
      <c r="AA1136" s="5">
        <f t="shared" si="53"/>
        <v>0.3</v>
      </c>
      <c r="AB1136" s="5">
        <f>INDEX(relevant_resources!B:B,MATCH(Z1136,relevant_resources!A:A,0))</f>
        <v>0</v>
      </c>
    </row>
    <row r="1137" spans="1:28" x14ac:dyDescent="0.75">
      <c r="A1137">
        <v>1136</v>
      </c>
      <c r="B1137" t="s">
        <v>2910</v>
      </c>
      <c r="C1137" t="s">
        <v>2725</v>
      </c>
      <c r="E1137" t="s">
        <v>2902</v>
      </c>
      <c r="F1137" t="s">
        <v>1076</v>
      </c>
      <c r="I1137" t="s">
        <v>993</v>
      </c>
      <c r="K1137" t="s">
        <v>32</v>
      </c>
      <c r="L1137" s="2">
        <v>37942</v>
      </c>
      <c r="M1137" s="2">
        <v>47074</v>
      </c>
      <c r="N1137">
        <v>1</v>
      </c>
      <c r="O1137">
        <v>4.7</v>
      </c>
      <c r="P1137">
        <v>7.2</v>
      </c>
      <c r="Q1137" s="1">
        <v>0.18</v>
      </c>
      <c r="R1137" t="s">
        <v>1079</v>
      </c>
      <c r="S1137" t="s">
        <v>33</v>
      </c>
      <c r="T1137" t="s">
        <v>1080</v>
      </c>
      <c r="U1137" t="s">
        <v>993</v>
      </c>
      <c r="V1137" t="s">
        <v>164</v>
      </c>
      <c r="W1137">
        <v>1</v>
      </c>
      <c r="X1137" s="5" t="e">
        <f>INDEX(name_mapping!B:B,MATCH(C1137,name_mapping!A:A,0))</f>
        <v>#N/A</v>
      </c>
      <c r="Y1137" s="5" t="str">
        <f t="shared" si="52"/>
        <v>Juniper Canyon Wind Power</v>
      </c>
      <c r="Z1137" s="5" t="str">
        <f t="shared" si="51"/>
        <v>NW_Wind</v>
      </c>
      <c r="AA1137" s="5">
        <f t="shared" si="53"/>
        <v>7.2</v>
      </c>
      <c r="AB1137" s="5">
        <f>INDEX(relevant_resources!B:B,MATCH(Z1137,relevant_resources!A:A,0))</f>
        <v>0</v>
      </c>
    </row>
    <row r="1138" spans="1:28" x14ac:dyDescent="0.75">
      <c r="A1138">
        <v>1137</v>
      </c>
      <c r="B1138" t="s">
        <v>2911</v>
      </c>
      <c r="C1138" t="s">
        <v>2565</v>
      </c>
      <c r="D1138" t="s">
        <v>2566</v>
      </c>
      <c r="E1138" t="s">
        <v>2912</v>
      </c>
      <c r="F1138" t="s">
        <v>27</v>
      </c>
      <c r="I1138" t="s">
        <v>993</v>
      </c>
      <c r="K1138" t="s">
        <v>32</v>
      </c>
      <c r="L1138" s="2">
        <v>38139</v>
      </c>
      <c r="M1138" s="2">
        <v>41790</v>
      </c>
      <c r="N1138">
        <v>1</v>
      </c>
      <c r="O1138">
        <v>25</v>
      </c>
      <c r="P1138">
        <v>50.8</v>
      </c>
      <c r="Q1138" s="1">
        <v>0.23</v>
      </c>
      <c r="R1138" t="s">
        <v>33</v>
      </c>
      <c r="S1138" t="s">
        <v>2592</v>
      </c>
      <c r="T1138" t="s">
        <v>33</v>
      </c>
      <c r="U1138" t="s">
        <v>993</v>
      </c>
      <c r="V1138" t="s">
        <v>164</v>
      </c>
      <c r="W1138">
        <v>1</v>
      </c>
      <c r="X1138" s="5" t="e">
        <f>INDEX(name_mapping!B:B,MATCH(C1138,name_mapping!A:A,0))</f>
        <v>#N/A</v>
      </c>
      <c r="Y1138" s="5" t="str">
        <f t="shared" si="52"/>
        <v>BRDSLD_2_HIWIND</v>
      </c>
      <c r="Z1138" s="5" t="str">
        <f t="shared" si="51"/>
        <v>CAISO_Wind</v>
      </c>
      <c r="AA1138" s="5">
        <f t="shared" si="53"/>
        <v>50.8</v>
      </c>
      <c r="AB1138" s="5">
        <f>INDEX(relevant_resources!B:B,MATCH(Z1138,relevant_resources!A:A,0))</f>
        <v>1</v>
      </c>
    </row>
    <row r="1139" spans="1:28" x14ac:dyDescent="0.75">
      <c r="A1139">
        <v>1138</v>
      </c>
      <c r="B1139" t="s">
        <v>2913</v>
      </c>
      <c r="C1139" t="s">
        <v>2914</v>
      </c>
      <c r="E1139" t="s">
        <v>2912</v>
      </c>
      <c r="F1139" t="s">
        <v>1076</v>
      </c>
      <c r="I1139" t="s">
        <v>993</v>
      </c>
      <c r="K1139" t="s">
        <v>32</v>
      </c>
      <c r="L1139" s="2">
        <v>40483</v>
      </c>
      <c r="M1139" s="2">
        <v>49979</v>
      </c>
      <c r="N1139">
        <v>1</v>
      </c>
      <c r="O1139">
        <v>17.5</v>
      </c>
      <c r="P1139">
        <v>42.5</v>
      </c>
      <c r="Q1139" s="1">
        <v>0.28000000000000003</v>
      </c>
      <c r="R1139" t="s">
        <v>1079</v>
      </c>
      <c r="S1139" t="s">
        <v>2592</v>
      </c>
      <c r="T1139" t="s">
        <v>1080</v>
      </c>
      <c r="U1139" t="s">
        <v>993</v>
      </c>
      <c r="V1139" t="s">
        <v>164</v>
      </c>
      <c r="W1139">
        <v>1</v>
      </c>
      <c r="X1139" s="5" t="e">
        <f>INDEX(name_mapping!B:B,MATCH(C1139,name_mapping!A:A,0))</f>
        <v>#N/A</v>
      </c>
      <c r="Y1139" s="5" t="str">
        <f t="shared" si="52"/>
        <v>Big Horn 2</v>
      </c>
      <c r="Z1139" s="5" t="str">
        <f t="shared" si="51"/>
        <v>NW_Wind</v>
      </c>
      <c r="AA1139" s="5">
        <f t="shared" si="53"/>
        <v>42.5</v>
      </c>
      <c r="AB1139" s="5">
        <f>INDEX(relevant_resources!B:B,MATCH(Z1139,relevant_resources!A:A,0))</f>
        <v>0</v>
      </c>
    </row>
    <row r="1140" spans="1:28" x14ac:dyDescent="0.75">
      <c r="A1140">
        <v>1139</v>
      </c>
      <c r="B1140" t="s">
        <v>2915</v>
      </c>
      <c r="C1140" t="s">
        <v>2916</v>
      </c>
      <c r="E1140" t="s">
        <v>2912</v>
      </c>
      <c r="F1140" t="s">
        <v>1087</v>
      </c>
      <c r="I1140" t="s">
        <v>993</v>
      </c>
      <c r="K1140" t="s">
        <v>32</v>
      </c>
      <c r="L1140" s="2">
        <v>40330</v>
      </c>
      <c r="M1140" s="2">
        <v>47664</v>
      </c>
      <c r="N1140">
        <v>1</v>
      </c>
      <c r="O1140">
        <v>98.7</v>
      </c>
      <c r="P1140">
        <v>245.6</v>
      </c>
      <c r="Q1140" s="1">
        <v>0.28000000000000003</v>
      </c>
      <c r="R1140" t="s">
        <v>1079</v>
      </c>
      <c r="S1140" t="s">
        <v>2592</v>
      </c>
      <c r="T1140" t="s">
        <v>1080</v>
      </c>
      <c r="U1140" t="s">
        <v>993</v>
      </c>
      <c r="V1140" t="s">
        <v>164</v>
      </c>
      <c r="W1140">
        <v>1</v>
      </c>
      <c r="X1140" s="5" t="e">
        <f>INDEX(name_mapping!B:B,MATCH(C1140,name_mapping!A:A,0))</f>
        <v>#N/A</v>
      </c>
      <c r="Y1140" s="5" t="str">
        <f t="shared" si="52"/>
        <v>Star Point</v>
      </c>
      <c r="Z1140" s="5" t="str">
        <f t="shared" si="51"/>
        <v>NW_Wind</v>
      </c>
      <c r="AA1140" s="5">
        <f t="shared" si="53"/>
        <v>245.6</v>
      </c>
      <c r="AB1140" s="5">
        <f>INDEX(relevant_resources!B:B,MATCH(Z1140,relevant_resources!A:A,0))</f>
        <v>0</v>
      </c>
    </row>
    <row r="1141" spans="1:28" x14ac:dyDescent="0.75">
      <c r="A1141">
        <v>1140</v>
      </c>
      <c r="B1141" t="s">
        <v>2917</v>
      </c>
      <c r="C1141" t="s">
        <v>2918</v>
      </c>
      <c r="E1141" t="s">
        <v>2912</v>
      </c>
      <c r="F1141" t="s">
        <v>27</v>
      </c>
      <c r="I1141" t="s">
        <v>614</v>
      </c>
      <c r="K1141" t="s">
        <v>32</v>
      </c>
      <c r="M1141" s="2">
        <v>73050</v>
      </c>
      <c r="N1141">
        <v>1</v>
      </c>
      <c r="O1141">
        <v>25</v>
      </c>
      <c r="P1141">
        <v>59.9</v>
      </c>
      <c r="Q1141" s="1">
        <v>0.27</v>
      </c>
      <c r="R1141" t="s">
        <v>2592</v>
      </c>
      <c r="S1141" t="s">
        <v>2592</v>
      </c>
      <c r="T1141" t="s">
        <v>2592</v>
      </c>
      <c r="U1141" t="s">
        <v>616</v>
      </c>
      <c r="V1141" t="s">
        <v>164</v>
      </c>
      <c r="W1141">
        <v>1</v>
      </c>
      <c r="X1141" s="5" t="e">
        <f>INDEX(name_mapping!B:B,MATCH(C1141,name_mapping!A:A,0))</f>
        <v>#N/A</v>
      </c>
      <c r="Y1141" s="5" t="str">
        <f t="shared" si="52"/>
        <v>McHenry Solar Farm</v>
      </c>
      <c r="Z1141" s="5" t="str">
        <f t="shared" si="51"/>
        <v>BANC_Solar</v>
      </c>
      <c r="AA1141" s="5">
        <f t="shared" si="53"/>
        <v>59.9</v>
      </c>
      <c r="AB1141" s="5">
        <f>INDEX(relevant_resources!B:B,MATCH(Z1141,relevant_resources!A:A,0))</f>
        <v>0</v>
      </c>
    </row>
    <row r="1142" spans="1:28" x14ac:dyDescent="0.75">
      <c r="A1142">
        <v>1141</v>
      </c>
      <c r="B1142" t="s">
        <v>2919</v>
      </c>
      <c r="C1142" t="s">
        <v>2920</v>
      </c>
      <c r="E1142" t="s">
        <v>2912</v>
      </c>
      <c r="F1142" t="s">
        <v>27</v>
      </c>
      <c r="I1142" t="s">
        <v>210</v>
      </c>
      <c r="K1142" t="s">
        <v>32</v>
      </c>
      <c r="L1142" s="2">
        <v>30787</v>
      </c>
      <c r="M1142" s="2">
        <v>49049</v>
      </c>
      <c r="N1142">
        <v>1</v>
      </c>
      <c r="O1142">
        <v>0.3</v>
      </c>
      <c r="P1142">
        <v>0.1</v>
      </c>
      <c r="Q1142" s="1">
        <v>0.06</v>
      </c>
      <c r="R1142" t="s">
        <v>2592</v>
      </c>
      <c r="S1142" t="s">
        <v>2592</v>
      </c>
      <c r="T1142" t="s">
        <v>2592</v>
      </c>
      <c r="U1142" t="s">
        <v>212</v>
      </c>
      <c r="V1142" t="s">
        <v>164</v>
      </c>
      <c r="W1142">
        <v>1</v>
      </c>
      <c r="X1142" s="5" t="e">
        <f>INDEX(name_mapping!B:B,MATCH(C1142,name_mapping!A:A,0))</f>
        <v>#N/A</v>
      </c>
      <c r="Y1142" s="5" t="str">
        <f t="shared" si="52"/>
        <v>Stone Drop</v>
      </c>
      <c r="Z1142" s="5" t="str">
        <f t="shared" si="51"/>
        <v>BANC_Small_Hydro</v>
      </c>
      <c r="AA1142" s="5">
        <f t="shared" si="53"/>
        <v>0.1</v>
      </c>
      <c r="AB1142" s="5">
        <f>INDEX(relevant_resources!B:B,MATCH(Z1142,relevant_resources!A:A,0))</f>
        <v>0</v>
      </c>
    </row>
    <row r="1143" spans="1:28" x14ac:dyDescent="0.75">
      <c r="A1143">
        <v>1142</v>
      </c>
      <c r="B1143" t="s">
        <v>2921</v>
      </c>
      <c r="C1143" t="s">
        <v>2565</v>
      </c>
      <c r="D1143" t="s">
        <v>2566</v>
      </c>
      <c r="E1143" t="s">
        <v>2912</v>
      </c>
      <c r="F1143" t="s">
        <v>27</v>
      </c>
      <c r="I1143" t="s">
        <v>993</v>
      </c>
      <c r="K1143" t="s">
        <v>32</v>
      </c>
      <c r="L1143" s="2">
        <v>39904</v>
      </c>
      <c r="M1143" s="2">
        <v>46934</v>
      </c>
      <c r="N1143">
        <v>1</v>
      </c>
      <c r="O1143">
        <v>50</v>
      </c>
      <c r="P1143">
        <v>101.7</v>
      </c>
      <c r="Q1143" s="1">
        <v>0.23</v>
      </c>
      <c r="R1143" t="s">
        <v>33</v>
      </c>
      <c r="S1143" t="s">
        <v>2592</v>
      </c>
      <c r="T1143" t="s">
        <v>33</v>
      </c>
      <c r="U1143" t="s">
        <v>993</v>
      </c>
      <c r="V1143" t="s">
        <v>164</v>
      </c>
      <c r="W1143">
        <v>1</v>
      </c>
      <c r="X1143" s="5" t="e">
        <f>INDEX(name_mapping!B:B,MATCH(C1143,name_mapping!A:A,0))</f>
        <v>#N/A</v>
      </c>
      <c r="Y1143" s="5" t="str">
        <f t="shared" si="52"/>
        <v>BRDSLD_2_HIWIND</v>
      </c>
      <c r="Z1143" s="5" t="str">
        <f t="shared" si="51"/>
        <v>CAISO_Wind</v>
      </c>
      <c r="AA1143" s="5">
        <f t="shared" si="53"/>
        <v>101.7</v>
      </c>
      <c r="AB1143" s="5">
        <f>INDEX(relevant_resources!B:B,MATCH(Z1143,relevant_resources!A:A,0))</f>
        <v>1</v>
      </c>
    </row>
    <row r="1144" spans="1:28" x14ac:dyDescent="0.75">
      <c r="A1144">
        <v>1143</v>
      </c>
      <c r="B1144" t="s">
        <v>2922</v>
      </c>
      <c r="C1144" t="s">
        <v>2702</v>
      </c>
      <c r="D1144" t="s">
        <v>1102</v>
      </c>
      <c r="E1144" t="s">
        <v>2912</v>
      </c>
      <c r="F1144" t="s">
        <v>27</v>
      </c>
      <c r="G1144" t="s">
        <v>56</v>
      </c>
      <c r="H1144" t="s">
        <v>56</v>
      </c>
      <c r="I1144" t="s">
        <v>993</v>
      </c>
      <c r="K1144" t="s">
        <v>32</v>
      </c>
      <c r="L1144" s="2">
        <v>38520</v>
      </c>
      <c r="M1144" s="2">
        <v>42521</v>
      </c>
      <c r="N1144">
        <v>1</v>
      </c>
      <c r="O1144">
        <v>50</v>
      </c>
      <c r="P1144">
        <v>132.4</v>
      </c>
      <c r="Q1144" s="1">
        <v>0.3</v>
      </c>
      <c r="R1144" t="s">
        <v>33</v>
      </c>
      <c r="S1144" t="s">
        <v>2592</v>
      </c>
      <c r="T1144" t="s">
        <v>33</v>
      </c>
      <c r="U1144" t="s">
        <v>993</v>
      </c>
      <c r="V1144" t="s">
        <v>56</v>
      </c>
      <c r="W1144">
        <v>1</v>
      </c>
      <c r="X1144" s="5" t="e">
        <f>INDEX(name_mapping!B:B,MATCH(C1144,name_mapping!A:A,0))</f>
        <v>#N/A</v>
      </c>
      <c r="Y1144" s="5" t="str">
        <f t="shared" si="52"/>
        <v>BRDSLD_2_SHILO1</v>
      </c>
      <c r="Z1144" s="5" t="str">
        <f t="shared" si="51"/>
        <v>CAISO_Wind</v>
      </c>
      <c r="AA1144" s="5">
        <f t="shared" si="53"/>
        <v>132.4</v>
      </c>
      <c r="AB1144" s="5">
        <f>INDEX(relevant_resources!B:B,MATCH(Z1144,relevant_resources!A:A,0))</f>
        <v>1</v>
      </c>
    </row>
    <row r="1145" spans="1:28" x14ac:dyDescent="0.75">
      <c r="A1145">
        <v>1144</v>
      </c>
      <c r="B1145" t="s">
        <v>2923</v>
      </c>
      <c r="C1145" t="s">
        <v>2924</v>
      </c>
      <c r="E1145" t="s">
        <v>2912</v>
      </c>
      <c r="F1145" t="s">
        <v>1076</v>
      </c>
      <c r="I1145" t="s">
        <v>993</v>
      </c>
      <c r="K1145" t="s">
        <v>32</v>
      </c>
      <c r="L1145" s="2">
        <v>38991</v>
      </c>
      <c r="M1145" s="2">
        <v>46295</v>
      </c>
      <c r="N1145">
        <v>1</v>
      </c>
      <c r="O1145">
        <v>25</v>
      </c>
      <c r="P1145">
        <v>66.3</v>
      </c>
      <c r="Q1145" s="1">
        <v>0.3</v>
      </c>
      <c r="R1145" t="s">
        <v>1079</v>
      </c>
      <c r="S1145" t="s">
        <v>2592</v>
      </c>
      <c r="T1145" t="s">
        <v>1080</v>
      </c>
      <c r="U1145" t="s">
        <v>993</v>
      </c>
      <c r="V1145" t="s">
        <v>164</v>
      </c>
      <c r="W1145">
        <v>1</v>
      </c>
      <c r="X1145" s="5" t="e">
        <f>INDEX(name_mapping!B:B,MATCH(C1145,name_mapping!A:A,0))</f>
        <v>#N/A</v>
      </c>
      <c r="Y1145" s="5" t="str">
        <f t="shared" si="52"/>
        <v xml:space="preserve">Big Horn 1 </v>
      </c>
      <c r="Z1145" s="5" t="str">
        <f t="shared" si="51"/>
        <v>NW_Wind</v>
      </c>
      <c r="AA1145" s="5">
        <f t="shared" si="53"/>
        <v>66.3</v>
      </c>
      <c r="AB1145" s="5">
        <f>INDEX(relevant_resources!B:B,MATCH(Z1145,relevant_resources!A:A,0))</f>
        <v>0</v>
      </c>
    </row>
    <row r="1146" spans="1:28" x14ac:dyDescent="0.75">
      <c r="A1146">
        <v>1145</v>
      </c>
      <c r="B1146" t="s">
        <v>2925</v>
      </c>
      <c r="C1146" t="s">
        <v>2924</v>
      </c>
      <c r="E1146" t="s">
        <v>2912</v>
      </c>
      <c r="F1146" t="s">
        <v>1076</v>
      </c>
      <c r="I1146" t="s">
        <v>993</v>
      </c>
      <c r="K1146" t="s">
        <v>32</v>
      </c>
      <c r="L1146" s="2">
        <v>40483</v>
      </c>
      <c r="M1146" s="2">
        <v>49979</v>
      </c>
      <c r="N1146">
        <v>1</v>
      </c>
      <c r="O1146">
        <v>70</v>
      </c>
      <c r="P1146">
        <v>185.7</v>
      </c>
      <c r="Q1146" s="1">
        <v>0.3</v>
      </c>
      <c r="R1146" t="s">
        <v>1079</v>
      </c>
      <c r="S1146" t="s">
        <v>2592</v>
      </c>
      <c r="T1146" t="s">
        <v>1080</v>
      </c>
      <c r="U1146" t="s">
        <v>993</v>
      </c>
      <c r="V1146" t="s">
        <v>164</v>
      </c>
      <c r="W1146">
        <v>1</v>
      </c>
      <c r="X1146" s="5" t="e">
        <f>INDEX(name_mapping!B:B,MATCH(C1146,name_mapping!A:A,0))</f>
        <v>#N/A</v>
      </c>
      <c r="Y1146" s="5" t="str">
        <f t="shared" si="52"/>
        <v xml:space="preserve">Big Horn 1 </v>
      </c>
      <c r="Z1146" s="5" t="str">
        <f t="shared" si="51"/>
        <v>NW_Wind</v>
      </c>
      <c r="AA1146" s="5">
        <f t="shared" si="53"/>
        <v>185.7</v>
      </c>
      <c r="AB1146" s="5">
        <f>INDEX(relevant_resources!B:B,MATCH(Z1146,relevant_resources!A:A,0))</f>
        <v>0</v>
      </c>
    </row>
    <row r="1147" spans="1:28" x14ac:dyDescent="0.75">
      <c r="A1147">
        <v>1146</v>
      </c>
      <c r="B1147" t="s">
        <v>2926</v>
      </c>
      <c r="C1147" t="s">
        <v>2927</v>
      </c>
      <c r="D1147" t="s">
        <v>2207</v>
      </c>
      <c r="E1147" t="s">
        <v>2928</v>
      </c>
      <c r="F1147" t="s">
        <v>27</v>
      </c>
      <c r="I1147" t="s">
        <v>30</v>
      </c>
      <c r="K1147" t="s">
        <v>32</v>
      </c>
      <c r="L1147" s="2">
        <v>41640</v>
      </c>
      <c r="M1147" s="2">
        <v>42369</v>
      </c>
      <c r="N1147">
        <v>1</v>
      </c>
      <c r="O1147">
        <v>3.2</v>
      </c>
      <c r="P1147">
        <v>20.8</v>
      </c>
      <c r="Q1147" s="1">
        <v>0.74</v>
      </c>
      <c r="R1147" t="s">
        <v>33</v>
      </c>
      <c r="S1147" t="s">
        <v>33</v>
      </c>
      <c r="T1147" t="s">
        <v>33</v>
      </c>
      <c r="U1147" t="s">
        <v>34</v>
      </c>
      <c r="V1147" t="s">
        <v>164</v>
      </c>
      <c r="W1147">
        <v>1</v>
      </c>
      <c r="X1147" s="5" t="e">
        <f>INDEX(name_mapping!B:B,MATCH(C1147,name_mapping!A:A,0))</f>
        <v>#N/A</v>
      </c>
      <c r="Y1147" s="5" t="str">
        <f t="shared" si="52"/>
        <v>MSHGTS_6_MMARLF</v>
      </c>
      <c r="Z1147" s="5" t="str">
        <f t="shared" si="51"/>
        <v>CAISO_Biomass</v>
      </c>
      <c r="AA1147" s="5">
        <f t="shared" si="53"/>
        <v>20.8</v>
      </c>
      <c r="AB1147" s="5">
        <f>INDEX(relevant_resources!B:B,MATCH(Z1147,relevant_resources!A:A,0))</f>
        <v>0</v>
      </c>
    </row>
    <row r="1148" spans="1:28" x14ac:dyDescent="0.75">
      <c r="A1148">
        <v>1147</v>
      </c>
      <c r="B1148" t="s">
        <v>2929</v>
      </c>
      <c r="C1148" t="s">
        <v>2930</v>
      </c>
      <c r="D1148" t="s">
        <v>2931</v>
      </c>
      <c r="E1148" t="s">
        <v>2928</v>
      </c>
      <c r="F1148" t="s">
        <v>27</v>
      </c>
      <c r="I1148" t="s">
        <v>210</v>
      </c>
      <c r="K1148" t="s">
        <v>32</v>
      </c>
      <c r="L1148" s="2">
        <v>41183</v>
      </c>
      <c r="M1148" s="2">
        <v>44834</v>
      </c>
      <c r="N1148">
        <v>1</v>
      </c>
      <c r="O1148">
        <v>1.4</v>
      </c>
      <c r="P1148">
        <v>5.6</v>
      </c>
      <c r="Q1148" s="1">
        <v>0.46</v>
      </c>
      <c r="R1148" t="s">
        <v>33</v>
      </c>
      <c r="S1148" t="s">
        <v>33</v>
      </c>
      <c r="T1148" t="s">
        <v>33</v>
      </c>
      <c r="U1148" t="s">
        <v>212</v>
      </c>
      <c r="V1148" t="s">
        <v>164</v>
      </c>
      <c r="W1148">
        <v>1</v>
      </c>
      <c r="X1148" s="5" t="e">
        <f>INDEX(name_mapping!B:B,MATCH(C1148,name_mapping!A:A,0))</f>
        <v>#N/A</v>
      </c>
      <c r="Y1148" s="5" t="str">
        <f t="shared" si="52"/>
        <v>FROGTN_7_UTICA</v>
      </c>
      <c r="Z1148" s="5" t="str">
        <f t="shared" si="51"/>
        <v>CAISO_Small_Hydro</v>
      </c>
      <c r="AA1148" s="5">
        <f t="shared" si="53"/>
        <v>5.6</v>
      </c>
      <c r="AB1148" s="5">
        <f>INDEX(relevant_resources!B:B,MATCH(Z1148,relevant_resources!A:A,0))</f>
        <v>0</v>
      </c>
    </row>
    <row r="1149" spans="1:28" x14ac:dyDescent="0.75">
      <c r="A1149">
        <v>1148</v>
      </c>
      <c r="B1149" t="s">
        <v>2932</v>
      </c>
      <c r="C1149" t="s">
        <v>2933</v>
      </c>
      <c r="D1149" t="s">
        <v>2931</v>
      </c>
      <c r="E1149" t="s">
        <v>2928</v>
      </c>
      <c r="F1149" t="s">
        <v>27</v>
      </c>
      <c r="I1149" t="s">
        <v>210</v>
      </c>
      <c r="K1149" t="s">
        <v>32</v>
      </c>
      <c r="L1149" s="2">
        <v>41183</v>
      </c>
      <c r="M1149" s="2">
        <v>44834</v>
      </c>
      <c r="N1149">
        <v>1</v>
      </c>
      <c r="O1149">
        <v>4.5</v>
      </c>
      <c r="P1149">
        <v>14.4</v>
      </c>
      <c r="Q1149" s="1">
        <v>0.37</v>
      </c>
      <c r="R1149" t="s">
        <v>33</v>
      </c>
      <c r="S1149" t="s">
        <v>33</v>
      </c>
      <c r="T1149" t="s">
        <v>33</v>
      </c>
      <c r="U1149" t="s">
        <v>212</v>
      </c>
      <c r="V1149" t="s">
        <v>164</v>
      </c>
      <c r="W1149">
        <v>1</v>
      </c>
      <c r="X1149" s="5" t="e">
        <f>INDEX(name_mapping!B:B,MATCH(C1149,name_mapping!A:A,0))</f>
        <v>#N/A</v>
      </c>
      <c r="Y1149" s="5" t="str">
        <f t="shared" si="52"/>
        <v>FROGTN_7_UTICA</v>
      </c>
      <c r="Z1149" s="5" t="str">
        <f t="shared" si="51"/>
        <v>CAISO_Small_Hydro</v>
      </c>
      <c r="AA1149" s="5">
        <f t="shared" si="53"/>
        <v>14.4</v>
      </c>
      <c r="AB1149" s="5">
        <f>INDEX(relevant_resources!B:B,MATCH(Z1149,relevant_resources!A:A,0))</f>
        <v>0</v>
      </c>
    </row>
    <row r="1150" spans="1:28" x14ac:dyDescent="0.75">
      <c r="A1150">
        <v>1149</v>
      </c>
      <c r="B1150" t="s">
        <v>2934</v>
      </c>
      <c r="C1150" t="s">
        <v>2935</v>
      </c>
      <c r="D1150" t="s">
        <v>2936</v>
      </c>
      <c r="E1150" t="s">
        <v>2928</v>
      </c>
      <c r="F1150" t="s">
        <v>27</v>
      </c>
      <c r="I1150" t="s">
        <v>34</v>
      </c>
      <c r="K1150" t="s">
        <v>32</v>
      </c>
      <c r="L1150" s="2">
        <v>41640</v>
      </c>
      <c r="M1150" s="2">
        <v>42735</v>
      </c>
      <c r="N1150">
        <v>1</v>
      </c>
      <c r="O1150">
        <v>38.4</v>
      </c>
      <c r="P1150">
        <v>135.19999999999999</v>
      </c>
      <c r="Q1150" s="1">
        <v>0.4</v>
      </c>
      <c r="R1150" t="s">
        <v>33</v>
      </c>
      <c r="S1150" t="s">
        <v>33</v>
      </c>
      <c r="T1150" t="s">
        <v>33</v>
      </c>
      <c r="U1150" t="s">
        <v>34</v>
      </c>
      <c r="V1150" t="s">
        <v>164</v>
      </c>
      <c r="W1150">
        <v>1</v>
      </c>
      <c r="X1150" s="5" t="e">
        <f>INDEX(name_mapping!B:B,MATCH(C1150,name_mapping!A:A,0))</f>
        <v>#N/A</v>
      </c>
      <c r="Y1150" s="5" t="str">
        <f t="shared" si="52"/>
        <v>MESAS_2_QF</v>
      </c>
      <c r="Z1150" s="5" t="str">
        <f t="shared" si="51"/>
        <v>CAISO_Biomass</v>
      </c>
      <c r="AA1150" s="5">
        <f t="shared" si="53"/>
        <v>135.19999999999999</v>
      </c>
      <c r="AB1150" s="5">
        <f>INDEX(relevant_resources!B:B,MATCH(Z1150,relevant_resources!A:A,0))</f>
        <v>0</v>
      </c>
    </row>
    <row r="1151" spans="1:28" x14ac:dyDescent="0.75">
      <c r="A1151">
        <v>1150</v>
      </c>
      <c r="B1151" t="s">
        <v>2937</v>
      </c>
      <c r="C1151" t="s">
        <v>2938</v>
      </c>
      <c r="D1151" t="s">
        <v>2939</v>
      </c>
      <c r="E1151" t="s">
        <v>2928</v>
      </c>
      <c r="F1151" t="s">
        <v>27</v>
      </c>
      <c r="I1151" t="s">
        <v>30</v>
      </c>
      <c r="K1151" t="s">
        <v>32</v>
      </c>
      <c r="L1151" s="2">
        <v>41456</v>
      </c>
      <c r="M1151" s="2">
        <v>42735</v>
      </c>
      <c r="N1151">
        <v>1</v>
      </c>
      <c r="O1151">
        <v>13.8</v>
      </c>
      <c r="P1151">
        <v>44.6</v>
      </c>
      <c r="Q1151" s="1">
        <v>0.37</v>
      </c>
      <c r="R1151" t="s">
        <v>33</v>
      </c>
      <c r="S1151" t="s">
        <v>33</v>
      </c>
      <c r="T1151" t="s">
        <v>33</v>
      </c>
      <c r="U1151" t="s">
        <v>34</v>
      </c>
      <c r="V1151" t="s">
        <v>164</v>
      </c>
      <c r="W1151">
        <v>1</v>
      </c>
      <c r="X1151" s="5" t="e">
        <f>INDEX(name_mapping!B:B,MATCH(C1151,name_mapping!A:A,0))</f>
        <v>#N/A</v>
      </c>
      <c r="Y1151" s="5" t="str">
        <f t="shared" si="52"/>
        <v>MOORPK_2_CALABS</v>
      </c>
      <c r="Z1151" s="5" t="str">
        <f t="shared" si="51"/>
        <v>CAISO_Biomass</v>
      </c>
      <c r="AA1151" s="5">
        <f t="shared" si="53"/>
        <v>44.6</v>
      </c>
      <c r="AB1151" s="5">
        <f>INDEX(relevant_resources!B:B,MATCH(Z1151,relevant_resources!A:A,0))</f>
        <v>0</v>
      </c>
    </row>
    <row r="1152" spans="1:28" x14ac:dyDescent="0.75">
      <c r="A1152">
        <v>1151</v>
      </c>
      <c r="B1152" t="s">
        <v>2940</v>
      </c>
      <c r="C1152" t="s">
        <v>2941</v>
      </c>
      <c r="D1152" t="s">
        <v>2167</v>
      </c>
      <c r="E1152" t="s">
        <v>2928</v>
      </c>
      <c r="F1152" t="s">
        <v>27</v>
      </c>
      <c r="G1152" t="s">
        <v>77</v>
      </c>
      <c r="H1152" t="s">
        <v>89</v>
      </c>
      <c r="I1152" t="s">
        <v>993</v>
      </c>
      <c r="K1152" t="s">
        <v>32</v>
      </c>
      <c r="L1152" s="2">
        <v>42005</v>
      </c>
      <c r="M1152" s="2">
        <v>43465</v>
      </c>
      <c r="N1152">
        <v>0</v>
      </c>
      <c r="O1152">
        <v>79.2</v>
      </c>
      <c r="P1152">
        <v>0.9</v>
      </c>
      <c r="Q1152" s="1">
        <v>0</v>
      </c>
      <c r="R1152" t="s">
        <v>33</v>
      </c>
      <c r="S1152" t="s">
        <v>33</v>
      </c>
      <c r="T1152" t="s">
        <v>33</v>
      </c>
      <c r="U1152" t="s">
        <v>993</v>
      </c>
      <c r="V1152" t="s">
        <v>89</v>
      </c>
      <c r="W1152">
        <v>1</v>
      </c>
      <c r="X1152" s="5" t="e">
        <f>INDEX(name_mapping!B:B,MATCH(C1152,name_mapping!A:A,0))</f>
        <v>#N/A</v>
      </c>
      <c r="Y1152" s="5" t="str">
        <f t="shared" si="52"/>
        <v>RTREE_2_WIND1</v>
      </c>
      <c r="Z1152" s="5" t="str">
        <f t="shared" si="51"/>
        <v>CAISO_Wind</v>
      </c>
      <c r="AA1152" s="5">
        <f t="shared" si="53"/>
        <v>0.9</v>
      </c>
      <c r="AB1152" s="5">
        <f>INDEX(relevant_resources!B:B,MATCH(Z1152,relevant_resources!A:A,0))</f>
        <v>1</v>
      </c>
    </row>
    <row r="1153" spans="1:28" x14ac:dyDescent="0.75">
      <c r="A1153">
        <v>1152</v>
      </c>
      <c r="B1153" t="s">
        <v>2942</v>
      </c>
      <c r="C1153" t="s">
        <v>2943</v>
      </c>
      <c r="E1153" t="s">
        <v>2944</v>
      </c>
      <c r="F1153" t="s">
        <v>27</v>
      </c>
      <c r="I1153" t="s">
        <v>614</v>
      </c>
      <c r="K1153" t="s">
        <v>32</v>
      </c>
      <c r="L1153" s="2">
        <v>39393</v>
      </c>
      <c r="M1153" s="2">
        <v>46698</v>
      </c>
      <c r="N1153">
        <v>1</v>
      </c>
      <c r="O1153">
        <v>0.9</v>
      </c>
      <c r="P1153">
        <v>1.3</v>
      </c>
      <c r="Q1153" s="1">
        <v>0.17</v>
      </c>
      <c r="R1153" t="s">
        <v>33</v>
      </c>
      <c r="S1153" t="s">
        <v>33</v>
      </c>
      <c r="T1153" t="s">
        <v>33</v>
      </c>
      <c r="U1153" t="s">
        <v>616</v>
      </c>
      <c r="V1153" t="s">
        <v>164</v>
      </c>
      <c r="W1153">
        <v>1</v>
      </c>
      <c r="X1153" s="5" t="e">
        <f>INDEX(name_mapping!B:B,MATCH(C1153,name_mapping!A:A,0))</f>
        <v>#N/A</v>
      </c>
      <c r="Y1153" s="5" t="str">
        <f t="shared" si="52"/>
        <v>CA - Port of Oakland - Site 1</v>
      </c>
      <c r="Z1153" s="5" t="str">
        <f t="shared" si="51"/>
        <v>CAISO_Solar</v>
      </c>
      <c r="AA1153" s="5">
        <f t="shared" si="53"/>
        <v>1.3</v>
      </c>
      <c r="AB1153" s="5">
        <f>INDEX(relevant_resources!B:B,MATCH(Z1153,relevant_resources!A:A,0))</f>
        <v>1</v>
      </c>
    </row>
    <row r="1154" spans="1:28" x14ac:dyDescent="0.75">
      <c r="A1154">
        <v>1153</v>
      </c>
      <c r="B1154" t="s">
        <v>2945</v>
      </c>
      <c r="C1154" t="s">
        <v>2597</v>
      </c>
      <c r="E1154" t="s">
        <v>2944</v>
      </c>
      <c r="F1154" t="s">
        <v>27</v>
      </c>
      <c r="I1154" t="s">
        <v>210</v>
      </c>
      <c r="K1154" t="s">
        <v>32</v>
      </c>
      <c r="L1154" s="2">
        <v>38353</v>
      </c>
      <c r="M1154" s="2">
        <v>45657</v>
      </c>
      <c r="N1154">
        <v>1</v>
      </c>
      <c r="O1154">
        <v>0.1</v>
      </c>
      <c r="P1154">
        <v>0.2</v>
      </c>
      <c r="Q1154" s="1">
        <v>0.47</v>
      </c>
      <c r="R1154" t="s">
        <v>2592</v>
      </c>
      <c r="S1154" t="s">
        <v>33</v>
      </c>
      <c r="T1154" t="s">
        <v>2592</v>
      </c>
      <c r="U1154" t="s">
        <v>212</v>
      </c>
      <c r="V1154" t="s">
        <v>164</v>
      </c>
      <c r="W1154">
        <v>1</v>
      </c>
      <c r="X1154" s="5" t="e">
        <f>INDEX(name_mapping!B:B,MATCH(C1154,name_mapping!A:A,0))</f>
        <v>#N/A</v>
      </c>
      <c r="Y1154" s="5" t="str">
        <f t="shared" si="52"/>
        <v>Nimbus</v>
      </c>
      <c r="Z1154" s="5" t="str">
        <f t="shared" ref="Z1154:Z1217" si="54">T1154&amp;"_"&amp;U1154</f>
        <v>BANC_Small_Hydro</v>
      </c>
      <c r="AA1154" s="5">
        <f t="shared" si="53"/>
        <v>0.2</v>
      </c>
      <c r="AB1154" s="5">
        <f>INDEX(relevant_resources!B:B,MATCH(Z1154,relevant_resources!A:A,0))</f>
        <v>0</v>
      </c>
    </row>
    <row r="1155" spans="1:28" x14ac:dyDescent="0.75">
      <c r="A1155">
        <v>1154</v>
      </c>
      <c r="B1155" t="s">
        <v>2945</v>
      </c>
      <c r="C1155" t="s">
        <v>2598</v>
      </c>
      <c r="E1155" t="s">
        <v>2944</v>
      </c>
      <c r="F1155" t="s">
        <v>27</v>
      </c>
      <c r="I1155" t="s">
        <v>210</v>
      </c>
      <c r="K1155" t="s">
        <v>32</v>
      </c>
      <c r="L1155" s="2">
        <v>38353</v>
      </c>
      <c r="M1155" s="2">
        <v>45657</v>
      </c>
      <c r="N1155">
        <v>1</v>
      </c>
      <c r="O1155">
        <v>0</v>
      </c>
      <c r="P1155">
        <v>0.1</v>
      </c>
      <c r="Q1155" s="1">
        <v>0.37</v>
      </c>
      <c r="R1155" t="s">
        <v>2592</v>
      </c>
      <c r="S1155" t="s">
        <v>33</v>
      </c>
      <c r="T1155" t="s">
        <v>2592</v>
      </c>
      <c r="U1155" t="s">
        <v>212</v>
      </c>
      <c r="V1155" t="s">
        <v>164</v>
      </c>
      <c r="W1155">
        <v>1</v>
      </c>
      <c r="X1155" s="5" t="e">
        <f>INDEX(name_mapping!B:B,MATCH(C1155,name_mapping!A:A,0))</f>
        <v>#N/A</v>
      </c>
      <c r="Y1155" s="5" t="str">
        <f t="shared" ref="Y1155:Y1218" si="55">IF(NOT(ISBLANK(D1155)),D1155,
IF(NOT(ISNA(X1155)),X1155,C1155))</f>
        <v>Stampede</v>
      </c>
      <c r="Z1155" s="5" t="str">
        <f t="shared" si="54"/>
        <v>BANC_Small_Hydro</v>
      </c>
      <c r="AA1155" s="5">
        <f t="shared" ref="AA1155:AA1218" si="56">IF(P1155="                      -  ",0,P1155)</f>
        <v>0.1</v>
      </c>
      <c r="AB1155" s="5">
        <f>INDEX(relevant_resources!B:B,MATCH(Z1155,relevant_resources!A:A,0))</f>
        <v>0</v>
      </c>
    </row>
    <row r="1156" spans="1:28" x14ac:dyDescent="0.75">
      <c r="A1156">
        <v>1155</v>
      </c>
      <c r="B1156" t="s">
        <v>2945</v>
      </c>
      <c r="C1156" t="s">
        <v>2599</v>
      </c>
      <c r="D1156" t="s">
        <v>2600</v>
      </c>
      <c r="E1156" t="s">
        <v>2944</v>
      </c>
      <c r="F1156" t="s">
        <v>27</v>
      </c>
      <c r="I1156" t="s">
        <v>210</v>
      </c>
      <c r="K1156" t="s">
        <v>32</v>
      </c>
      <c r="L1156" s="2">
        <v>38353</v>
      </c>
      <c r="M1156" s="2">
        <v>45657</v>
      </c>
      <c r="N1156">
        <v>1</v>
      </c>
      <c r="O1156">
        <v>0</v>
      </c>
      <c r="P1156">
        <v>0</v>
      </c>
      <c r="Q1156" s="1">
        <v>0.66</v>
      </c>
      <c r="R1156" t="s">
        <v>33</v>
      </c>
      <c r="S1156" t="s">
        <v>33</v>
      </c>
      <c r="T1156" t="s">
        <v>33</v>
      </c>
      <c r="U1156" t="s">
        <v>212</v>
      </c>
      <c r="V1156" t="s">
        <v>164</v>
      </c>
      <c r="W1156">
        <v>1</v>
      </c>
      <c r="X1156" s="5" t="e">
        <f>INDEX(name_mapping!B:B,MATCH(C1156,name_mapping!A:A,0))</f>
        <v>#N/A</v>
      </c>
      <c r="Y1156" s="5" t="str">
        <f t="shared" si="55"/>
        <v>LEWSTN_7_UNIT 1</v>
      </c>
      <c r="Z1156" s="5" t="str">
        <f t="shared" si="54"/>
        <v>CAISO_Small_Hydro</v>
      </c>
      <c r="AA1156" s="5">
        <f t="shared" si="56"/>
        <v>0</v>
      </c>
      <c r="AB1156" s="5">
        <f>INDEX(relevant_resources!B:B,MATCH(Z1156,relevant_resources!A:A,0))</f>
        <v>0</v>
      </c>
    </row>
    <row r="1157" spans="1:28" x14ac:dyDescent="0.75">
      <c r="A1157">
        <v>1156</v>
      </c>
      <c r="B1157" t="s">
        <v>2946</v>
      </c>
      <c r="C1157" t="s">
        <v>2597</v>
      </c>
      <c r="E1157" t="s">
        <v>2944</v>
      </c>
      <c r="F1157" t="s">
        <v>27</v>
      </c>
      <c r="I1157" t="s">
        <v>210</v>
      </c>
      <c r="K1157" t="s">
        <v>32</v>
      </c>
      <c r="L1157" s="2">
        <v>38353</v>
      </c>
      <c r="M1157" s="2">
        <v>45657</v>
      </c>
      <c r="N1157">
        <v>1</v>
      </c>
      <c r="O1157">
        <v>0</v>
      </c>
      <c r="P1157">
        <v>0.1</v>
      </c>
      <c r="Q1157" s="1">
        <v>0.47</v>
      </c>
      <c r="R1157" t="s">
        <v>2592</v>
      </c>
      <c r="S1157" t="s">
        <v>33</v>
      </c>
      <c r="T1157" t="s">
        <v>2592</v>
      </c>
      <c r="U1157" t="s">
        <v>212</v>
      </c>
      <c r="V1157" t="s">
        <v>164</v>
      </c>
      <c r="W1157">
        <v>1</v>
      </c>
      <c r="X1157" s="5" t="e">
        <f>INDEX(name_mapping!B:B,MATCH(C1157,name_mapping!A:A,0))</f>
        <v>#N/A</v>
      </c>
      <c r="Y1157" s="5" t="str">
        <f t="shared" si="55"/>
        <v>Nimbus</v>
      </c>
      <c r="Z1157" s="5" t="str">
        <f t="shared" si="54"/>
        <v>BANC_Small_Hydro</v>
      </c>
      <c r="AA1157" s="5">
        <f t="shared" si="56"/>
        <v>0.1</v>
      </c>
      <c r="AB1157" s="5">
        <f>INDEX(relevant_resources!B:B,MATCH(Z1157,relevant_resources!A:A,0))</f>
        <v>0</v>
      </c>
    </row>
    <row r="1158" spans="1:28" x14ac:dyDescent="0.75">
      <c r="A1158">
        <v>1157</v>
      </c>
      <c r="B1158" t="s">
        <v>2946</v>
      </c>
      <c r="C1158" t="s">
        <v>2598</v>
      </c>
      <c r="E1158" t="s">
        <v>2944</v>
      </c>
      <c r="F1158" t="s">
        <v>27</v>
      </c>
      <c r="I1158" t="s">
        <v>210</v>
      </c>
      <c r="K1158" t="s">
        <v>32</v>
      </c>
      <c r="L1158" s="2">
        <v>38353</v>
      </c>
      <c r="M1158" s="2">
        <v>45657</v>
      </c>
      <c r="N1158">
        <v>1</v>
      </c>
      <c r="O1158">
        <v>0</v>
      </c>
      <c r="P1158">
        <v>0</v>
      </c>
      <c r="Q1158" s="1">
        <v>0.37</v>
      </c>
      <c r="R1158" t="s">
        <v>2592</v>
      </c>
      <c r="S1158" t="s">
        <v>33</v>
      </c>
      <c r="T1158" t="s">
        <v>2592</v>
      </c>
      <c r="U1158" t="s">
        <v>212</v>
      </c>
      <c r="V1158" t="s">
        <v>164</v>
      </c>
      <c r="W1158">
        <v>1</v>
      </c>
      <c r="X1158" s="5" t="e">
        <f>INDEX(name_mapping!B:B,MATCH(C1158,name_mapping!A:A,0))</f>
        <v>#N/A</v>
      </c>
      <c r="Y1158" s="5" t="str">
        <f t="shared" si="55"/>
        <v>Stampede</v>
      </c>
      <c r="Z1158" s="5" t="str">
        <f t="shared" si="54"/>
        <v>BANC_Small_Hydro</v>
      </c>
      <c r="AA1158" s="5">
        <f t="shared" si="56"/>
        <v>0</v>
      </c>
      <c r="AB1158" s="5">
        <f>INDEX(relevant_resources!B:B,MATCH(Z1158,relevant_resources!A:A,0))</f>
        <v>0</v>
      </c>
    </row>
    <row r="1159" spans="1:28" x14ac:dyDescent="0.75">
      <c r="A1159">
        <v>1158</v>
      </c>
      <c r="B1159" t="s">
        <v>2946</v>
      </c>
      <c r="C1159" t="s">
        <v>2599</v>
      </c>
      <c r="D1159" t="s">
        <v>2600</v>
      </c>
      <c r="E1159" t="s">
        <v>2944</v>
      </c>
      <c r="F1159" t="s">
        <v>27</v>
      </c>
      <c r="I1159" t="s">
        <v>210</v>
      </c>
      <c r="K1159" t="s">
        <v>32</v>
      </c>
      <c r="L1159" s="2">
        <v>38353</v>
      </c>
      <c r="M1159" s="2">
        <v>45657</v>
      </c>
      <c r="N1159">
        <v>1</v>
      </c>
      <c r="O1159">
        <v>0</v>
      </c>
      <c r="P1159">
        <v>0</v>
      </c>
      <c r="Q1159" s="1">
        <v>0.66</v>
      </c>
      <c r="R1159" t="s">
        <v>33</v>
      </c>
      <c r="S1159" t="s">
        <v>33</v>
      </c>
      <c r="T1159" t="s">
        <v>33</v>
      </c>
      <c r="U1159" t="s">
        <v>212</v>
      </c>
      <c r="V1159" t="s">
        <v>164</v>
      </c>
      <c r="W1159">
        <v>1</v>
      </c>
      <c r="X1159" s="5" t="e">
        <f>INDEX(name_mapping!B:B,MATCH(C1159,name_mapping!A:A,0))</f>
        <v>#N/A</v>
      </c>
      <c r="Y1159" s="5" t="str">
        <f t="shared" si="55"/>
        <v>LEWSTN_7_UNIT 1</v>
      </c>
      <c r="Z1159" s="5" t="str">
        <f t="shared" si="54"/>
        <v>CAISO_Small_Hydro</v>
      </c>
      <c r="AA1159" s="5">
        <f t="shared" si="56"/>
        <v>0</v>
      </c>
      <c r="AB1159" s="5">
        <f>INDEX(relevant_resources!B:B,MATCH(Z1159,relevant_resources!A:A,0))</f>
        <v>0</v>
      </c>
    </row>
    <row r="1160" spans="1:28" x14ac:dyDescent="0.75">
      <c r="A1160">
        <v>1159</v>
      </c>
      <c r="B1160" t="s">
        <v>2947</v>
      </c>
      <c r="C1160" t="s">
        <v>2948</v>
      </c>
      <c r="D1160" t="s">
        <v>2949</v>
      </c>
      <c r="E1160" t="s">
        <v>2944</v>
      </c>
      <c r="F1160" t="s">
        <v>27</v>
      </c>
      <c r="I1160" t="s">
        <v>34</v>
      </c>
      <c r="K1160" t="s">
        <v>32</v>
      </c>
      <c r="L1160" s="2">
        <v>41214</v>
      </c>
      <c r="M1160" s="2">
        <v>43039</v>
      </c>
      <c r="N1160">
        <v>1</v>
      </c>
      <c r="O1160">
        <v>6.5</v>
      </c>
      <c r="P1160">
        <v>24.5</v>
      </c>
      <c r="Q1160" s="1">
        <v>0.43</v>
      </c>
      <c r="R1160" t="s">
        <v>33</v>
      </c>
      <c r="S1160" t="s">
        <v>33</v>
      </c>
      <c r="T1160" t="s">
        <v>33</v>
      </c>
      <c r="U1160" t="s">
        <v>34</v>
      </c>
      <c r="V1160" t="s">
        <v>164</v>
      </c>
      <c r="W1160">
        <v>1</v>
      </c>
      <c r="X1160" s="5" t="e">
        <f>INDEX(name_mapping!B:B,MATCH(C1160,name_mapping!A:A,0))</f>
        <v>#N/A</v>
      </c>
      <c r="Y1160" s="5" t="str">
        <f t="shared" si="55"/>
        <v>OAK L_7_EBMUD</v>
      </c>
      <c r="Z1160" s="5" t="str">
        <f t="shared" si="54"/>
        <v>CAISO_Biomass</v>
      </c>
      <c r="AA1160" s="5">
        <f t="shared" si="56"/>
        <v>24.5</v>
      </c>
      <c r="AB1160" s="5">
        <f>INDEX(relevant_resources!B:B,MATCH(Z1160,relevant_resources!A:A,0))</f>
        <v>0</v>
      </c>
    </row>
    <row r="1161" spans="1:28" x14ac:dyDescent="0.75">
      <c r="A1161">
        <v>1160</v>
      </c>
      <c r="B1161" t="s">
        <v>2950</v>
      </c>
      <c r="C1161" t="s">
        <v>2951</v>
      </c>
      <c r="D1161" t="s">
        <v>2952</v>
      </c>
      <c r="E1161" t="s">
        <v>2944</v>
      </c>
      <c r="F1161" t="s">
        <v>27</v>
      </c>
      <c r="I1161" t="s">
        <v>34</v>
      </c>
      <c r="K1161" t="s">
        <v>32</v>
      </c>
      <c r="M1161" s="2">
        <v>43039</v>
      </c>
      <c r="N1161">
        <v>1</v>
      </c>
      <c r="O1161">
        <v>4.5999999999999996</v>
      </c>
      <c r="P1161">
        <v>25.8</v>
      </c>
      <c r="Q1161" s="1">
        <v>0.64</v>
      </c>
      <c r="R1161" t="s">
        <v>33</v>
      </c>
      <c r="S1161" t="s">
        <v>33</v>
      </c>
      <c r="T1161" t="s">
        <v>33</v>
      </c>
      <c r="U1161" t="s">
        <v>34</v>
      </c>
      <c r="V1161" t="s">
        <v>164</v>
      </c>
      <c r="W1161">
        <v>1</v>
      </c>
      <c r="X1161" s="5" t="e">
        <f>INDEX(name_mapping!B:B,MATCH(C1161,name_mapping!A:A,0))</f>
        <v>#N/A</v>
      </c>
      <c r="Y1161" s="5" t="str">
        <f t="shared" si="55"/>
        <v>OAK L_1_GTG1</v>
      </c>
      <c r="Z1161" s="5" t="str">
        <f t="shared" si="54"/>
        <v>CAISO_Biomass</v>
      </c>
      <c r="AA1161" s="5">
        <f t="shared" si="56"/>
        <v>25.8</v>
      </c>
      <c r="AB1161" s="5">
        <f>INDEX(relevant_resources!B:B,MATCH(Z1161,relevant_resources!A:A,0))</f>
        <v>0</v>
      </c>
    </row>
    <row r="1162" spans="1:28" x14ac:dyDescent="0.75">
      <c r="A1162">
        <v>1161</v>
      </c>
      <c r="B1162" t="s">
        <v>2953</v>
      </c>
      <c r="C1162" t="s">
        <v>2597</v>
      </c>
      <c r="E1162" t="s">
        <v>2954</v>
      </c>
      <c r="F1162" t="s">
        <v>27</v>
      </c>
      <c r="I1162" t="s">
        <v>210</v>
      </c>
      <c r="K1162" t="s">
        <v>32</v>
      </c>
      <c r="L1162" s="2">
        <v>38353</v>
      </c>
      <c r="M1162" s="2">
        <v>45657</v>
      </c>
      <c r="N1162">
        <v>1</v>
      </c>
      <c r="O1162">
        <v>0</v>
      </c>
      <c r="P1162">
        <v>0.2</v>
      </c>
      <c r="Q1162" s="1">
        <v>0.47</v>
      </c>
      <c r="R1162" t="s">
        <v>2592</v>
      </c>
      <c r="S1162" t="s">
        <v>33</v>
      </c>
      <c r="T1162" t="s">
        <v>2592</v>
      </c>
      <c r="U1162" t="s">
        <v>212</v>
      </c>
      <c r="V1162" t="s">
        <v>164</v>
      </c>
      <c r="W1162">
        <v>1</v>
      </c>
      <c r="X1162" s="5" t="e">
        <f>INDEX(name_mapping!B:B,MATCH(C1162,name_mapping!A:A,0))</f>
        <v>#N/A</v>
      </c>
      <c r="Y1162" s="5" t="str">
        <f t="shared" si="55"/>
        <v>Nimbus</v>
      </c>
      <c r="Z1162" s="5" t="str">
        <f t="shared" si="54"/>
        <v>BANC_Small_Hydro</v>
      </c>
      <c r="AA1162" s="5">
        <f t="shared" si="56"/>
        <v>0.2</v>
      </c>
      <c r="AB1162" s="5">
        <f>INDEX(relevant_resources!B:B,MATCH(Z1162,relevant_resources!A:A,0))</f>
        <v>0</v>
      </c>
    </row>
    <row r="1163" spans="1:28" x14ac:dyDescent="0.75">
      <c r="A1163">
        <v>1162</v>
      </c>
      <c r="B1163" t="s">
        <v>2953</v>
      </c>
      <c r="C1163" t="s">
        <v>2598</v>
      </c>
      <c r="E1163" t="s">
        <v>2954</v>
      </c>
      <c r="F1163" t="s">
        <v>27</v>
      </c>
      <c r="I1163" t="s">
        <v>210</v>
      </c>
      <c r="K1163" t="s">
        <v>32</v>
      </c>
      <c r="L1163" s="2">
        <v>38353</v>
      </c>
      <c r="M1163" s="2">
        <v>45657</v>
      </c>
      <c r="N1163">
        <v>1</v>
      </c>
      <c r="O1163">
        <v>0</v>
      </c>
      <c r="P1163">
        <v>0</v>
      </c>
      <c r="Q1163" s="1">
        <v>0.37</v>
      </c>
      <c r="R1163" t="s">
        <v>2592</v>
      </c>
      <c r="S1163" t="s">
        <v>33</v>
      </c>
      <c r="T1163" t="s">
        <v>2592</v>
      </c>
      <c r="U1163" t="s">
        <v>212</v>
      </c>
      <c r="V1163" t="s">
        <v>164</v>
      </c>
      <c r="W1163">
        <v>1</v>
      </c>
      <c r="X1163" s="5" t="e">
        <f>INDEX(name_mapping!B:B,MATCH(C1163,name_mapping!A:A,0))</f>
        <v>#N/A</v>
      </c>
      <c r="Y1163" s="5" t="str">
        <f t="shared" si="55"/>
        <v>Stampede</v>
      </c>
      <c r="Z1163" s="5" t="str">
        <f t="shared" si="54"/>
        <v>BANC_Small_Hydro</v>
      </c>
      <c r="AA1163" s="5">
        <f t="shared" si="56"/>
        <v>0</v>
      </c>
      <c r="AB1163" s="5">
        <f>INDEX(relevant_resources!B:B,MATCH(Z1163,relevant_resources!A:A,0))</f>
        <v>0</v>
      </c>
    </row>
    <row r="1164" spans="1:28" x14ac:dyDescent="0.75">
      <c r="A1164">
        <v>1163</v>
      </c>
      <c r="B1164" t="s">
        <v>2953</v>
      </c>
      <c r="C1164" t="s">
        <v>2599</v>
      </c>
      <c r="D1164" t="s">
        <v>2600</v>
      </c>
      <c r="E1164" t="s">
        <v>2954</v>
      </c>
      <c r="F1164" t="s">
        <v>27</v>
      </c>
      <c r="I1164" t="s">
        <v>210</v>
      </c>
      <c r="K1164" t="s">
        <v>32</v>
      </c>
      <c r="L1164" s="2">
        <v>38353</v>
      </c>
      <c r="M1164" s="2">
        <v>45657</v>
      </c>
      <c r="N1164">
        <v>1</v>
      </c>
      <c r="O1164">
        <v>0</v>
      </c>
      <c r="P1164">
        <v>0</v>
      </c>
      <c r="Q1164" s="1">
        <v>0.66</v>
      </c>
      <c r="R1164" t="s">
        <v>33</v>
      </c>
      <c r="S1164" t="s">
        <v>33</v>
      </c>
      <c r="T1164" t="s">
        <v>33</v>
      </c>
      <c r="U1164" t="s">
        <v>212</v>
      </c>
      <c r="V1164" t="s">
        <v>164</v>
      </c>
      <c r="W1164">
        <v>1</v>
      </c>
      <c r="X1164" s="5" t="e">
        <f>INDEX(name_mapping!B:B,MATCH(C1164,name_mapping!A:A,0))</f>
        <v>#N/A</v>
      </c>
      <c r="Y1164" s="5" t="str">
        <f t="shared" si="55"/>
        <v>LEWSTN_7_UNIT 1</v>
      </c>
      <c r="Z1164" s="5" t="str">
        <f t="shared" si="54"/>
        <v>CAISO_Small_Hydro</v>
      </c>
      <c r="AA1164" s="5">
        <f t="shared" si="56"/>
        <v>0</v>
      </c>
      <c r="AB1164" s="5">
        <f>INDEX(relevant_resources!B:B,MATCH(Z1164,relevant_resources!A:A,0))</f>
        <v>0</v>
      </c>
    </row>
    <row r="1165" spans="1:28" x14ac:dyDescent="0.75">
      <c r="A1165">
        <v>1164</v>
      </c>
      <c r="B1165" t="s">
        <v>2955</v>
      </c>
      <c r="C1165" t="s">
        <v>2859</v>
      </c>
      <c r="D1165" t="s">
        <v>2860</v>
      </c>
      <c r="E1165" t="s">
        <v>2956</v>
      </c>
      <c r="F1165" t="s">
        <v>27</v>
      </c>
      <c r="I1165" t="s">
        <v>30</v>
      </c>
      <c r="K1165" t="s">
        <v>32</v>
      </c>
      <c r="L1165" s="2">
        <v>38899</v>
      </c>
      <c r="M1165" s="2">
        <v>42735</v>
      </c>
      <c r="N1165">
        <v>1</v>
      </c>
      <c r="O1165">
        <v>6.1</v>
      </c>
      <c r="P1165">
        <v>46</v>
      </c>
      <c r="Q1165" s="1">
        <v>0.87</v>
      </c>
      <c r="R1165" t="s">
        <v>33</v>
      </c>
      <c r="S1165" t="s">
        <v>33</v>
      </c>
      <c r="T1165" t="s">
        <v>33</v>
      </c>
      <c r="U1165" t="s">
        <v>34</v>
      </c>
      <c r="V1165" t="s">
        <v>164</v>
      </c>
      <c r="W1165">
        <v>1</v>
      </c>
      <c r="X1165" s="5" t="e">
        <f>INDEX(name_mapping!B:B,MATCH(C1165,name_mapping!A:A,0))</f>
        <v>#N/A</v>
      </c>
      <c r="Y1165" s="5" t="str">
        <f t="shared" si="55"/>
        <v>SAUGUS_7_LOPEZ</v>
      </c>
      <c r="Z1165" s="5" t="str">
        <f t="shared" si="54"/>
        <v>CAISO_Biomass</v>
      </c>
      <c r="AA1165" s="5">
        <f t="shared" si="56"/>
        <v>46</v>
      </c>
      <c r="AB1165" s="5">
        <f>INDEX(relevant_resources!B:B,MATCH(Z1165,relevant_resources!A:A,0))</f>
        <v>0</v>
      </c>
    </row>
    <row r="1166" spans="1:28" x14ac:dyDescent="0.75">
      <c r="A1166">
        <v>1165</v>
      </c>
      <c r="B1166" t="s">
        <v>2957</v>
      </c>
      <c r="C1166" t="s">
        <v>2958</v>
      </c>
      <c r="D1166" t="s">
        <v>2959</v>
      </c>
      <c r="E1166" t="s">
        <v>2956</v>
      </c>
      <c r="F1166" t="s">
        <v>27</v>
      </c>
      <c r="I1166" t="s">
        <v>30</v>
      </c>
      <c r="K1166" t="s">
        <v>32</v>
      </c>
      <c r="L1166" s="2">
        <v>41275</v>
      </c>
      <c r="M1166" s="2">
        <v>42369</v>
      </c>
      <c r="N1166">
        <v>1</v>
      </c>
      <c r="O1166">
        <v>20</v>
      </c>
      <c r="P1166">
        <v>46.7</v>
      </c>
      <c r="Q1166" s="1">
        <v>0.27</v>
      </c>
      <c r="R1166" t="s">
        <v>33</v>
      </c>
      <c r="S1166" t="s">
        <v>33</v>
      </c>
      <c r="T1166" t="s">
        <v>33</v>
      </c>
      <c r="U1166" t="s">
        <v>34</v>
      </c>
      <c r="V1166" t="s">
        <v>164</v>
      </c>
      <c r="W1166">
        <v>1</v>
      </c>
      <c r="X1166" s="5" t="e">
        <f>INDEX(name_mapping!B:B,MATCH(C1166,name_mapping!A:A,0))</f>
        <v>#N/A</v>
      </c>
      <c r="Y1166" s="5" t="str">
        <f t="shared" si="55"/>
        <v>SANTGO_6_COYOTE</v>
      </c>
      <c r="Z1166" s="5" t="str">
        <f t="shared" si="54"/>
        <v>CAISO_Biomass</v>
      </c>
      <c r="AA1166" s="5">
        <f t="shared" si="56"/>
        <v>46.7</v>
      </c>
      <c r="AB1166" s="5">
        <f>INDEX(relevant_resources!B:B,MATCH(Z1166,relevant_resources!A:A,0))</f>
        <v>0</v>
      </c>
    </row>
    <row r="1167" spans="1:28" x14ac:dyDescent="0.75">
      <c r="A1167">
        <v>1166</v>
      </c>
      <c r="B1167" t="s">
        <v>2960</v>
      </c>
      <c r="C1167" t="s">
        <v>2649</v>
      </c>
      <c r="D1167" t="s">
        <v>2650</v>
      </c>
      <c r="E1167" t="s">
        <v>2961</v>
      </c>
      <c r="F1167" t="s">
        <v>27</v>
      </c>
      <c r="I1167" t="s">
        <v>30</v>
      </c>
      <c r="K1167" t="s">
        <v>32</v>
      </c>
      <c r="L1167" s="2">
        <v>40505</v>
      </c>
      <c r="M1167" s="2">
        <v>47810</v>
      </c>
      <c r="N1167">
        <v>1</v>
      </c>
      <c r="O1167">
        <v>7.7</v>
      </c>
      <c r="P1167">
        <v>37.4</v>
      </c>
      <c r="Q1167" s="1">
        <v>0.56000000000000005</v>
      </c>
      <c r="R1167" t="s">
        <v>33</v>
      </c>
      <c r="S1167" t="s">
        <v>33</v>
      </c>
      <c r="T1167" t="s">
        <v>33</v>
      </c>
      <c r="U1167" t="s">
        <v>34</v>
      </c>
      <c r="V1167" t="s">
        <v>164</v>
      </c>
      <c r="W1167">
        <v>1</v>
      </c>
      <c r="X1167" s="5" t="e">
        <f>INDEX(name_mapping!B:B,MATCH(C1167,name_mapping!A:A,0))</f>
        <v>#N/A</v>
      </c>
      <c r="Y1167" s="5" t="str">
        <f t="shared" si="55"/>
        <v>SAUGUS_7_CHIQCN</v>
      </c>
      <c r="Z1167" s="5" t="str">
        <f t="shared" si="54"/>
        <v>CAISO_Biomass</v>
      </c>
      <c r="AA1167" s="5">
        <f t="shared" si="56"/>
        <v>37.4</v>
      </c>
      <c r="AB1167" s="5">
        <f>INDEX(relevant_resources!B:B,MATCH(Z1167,relevant_resources!A:A,0))</f>
        <v>0</v>
      </c>
    </row>
    <row r="1168" spans="1:28" x14ac:dyDescent="0.75">
      <c r="A1168">
        <v>1167</v>
      </c>
      <c r="B1168" t="s">
        <v>2962</v>
      </c>
      <c r="C1168" t="s">
        <v>2963</v>
      </c>
      <c r="D1168" t="s">
        <v>2964</v>
      </c>
      <c r="E1168" t="s">
        <v>2961</v>
      </c>
      <c r="F1168" t="s">
        <v>27</v>
      </c>
      <c r="I1168" t="s">
        <v>30</v>
      </c>
      <c r="K1168" t="s">
        <v>32</v>
      </c>
      <c r="L1168" s="2">
        <v>39083</v>
      </c>
      <c r="M1168" s="2">
        <v>42735</v>
      </c>
      <c r="N1168">
        <v>1</v>
      </c>
      <c r="O1168">
        <v>7.1</v>
      </c>
      <c r="P1168">
        <v>36.6</v>
      </c>
      <c r="Q1168" s="1">
        <v>0.59</v>
      </c>
      <c r="R1168" t="s">
        <v>33</v>
      </c>
      <c r="S1168" t="s">
        <v>33</v>
      </c>
      <c r="T1168" t="s">
        <v>33</v>
      </c>
      <c r="U1168" t="s">
        <v>34</v>
      </c>
      <c r="V1168" t="s">
        <v>164</v>
      </c>
      <c r="W1168">
        <v>1</v>
      </c>
      <c r="X1168" s="5" t="e">
        <f>INDEX(name_mapping!B:B,MATCH(C1168,name_mapping!A:A,0))</f>
        <v>#N/A</v>
      </c>
      <c r="Y1168" s="5" t="str">
        <f t="shared" si="55"/>
        <v>WALNUT_7_WCOVST</v>
      </c>
      <c r="Z1168" s="5" t="str">
        <f t="shared" si="54"/>
        <v>CAISO_Biomass</v>
      </c>
      <c r="AA1168" s="5">
        <f t="shared" si="56"/>
        <v>36.6</v>
      </c>
      <c r="AB1168" s="5">
        <f>INDEX(relevant_resources!B:B,MATCH(Z1168,relevant_resources!A:A,0))</f>
        <v>0</v>
      </c>
    </row>
    <row r="1169" spans="1:28" x14ac:dyDescent="0.75">
      <c r="A1169">
        <v>1168</v>
      </c>
      <c r="B1169" t="s">
        <v>2965</v>
      </c>
      <c r="C1169" t="s">
        <v>2966</v>
      </c>
      <c r="D1169" t="s">
        <v>2967</v>
      </c>
      <c r="E1169" t="s">
        <v>2961</v>
      </c>
      <c r="F1169" t="s">
        <v>27</v>
      </c>
      <c r="I1169" t="s">
        <v>210</v>
      </c>
      <c r="K1169" t="s">
        <v>32</v>
      </c>
      <c r="L1169" s="2">
        <v>12225</v>
      </c>
      <c r="M1169" s="2">
        <v>73050</v>
      </c>
      <c r="N1169">
        <v>1</v>
      </c>
      <c r="O1169">
        <v>3</v>
      </c>
      <c r="P1169">
        <v>2.7</v>
      </c>
      <c r="Q1169" s="1">
        <v>0.1</v>
      </c>
      <c r="R1169" t="s">
        <v>33</v>
      </c>
      <c r="S1169" t="s">
        <v>33</v>
      </c>
      <c r="T1169" t="s">
        <v>33</v>
      </c>
      <c r="U1169" t="s">
        <v>212</v>
      </c>
      <c r="V1169" t="s">
        <v>164</v>
      </c>
      <c r="W1169">
        <v>1</v>
      </c>
      <c r="X1169" s="5" t="e">
        <f>INDEX(name_mapping!B:B,MATCH(C1169,name_mapping!A:A,0))</f>
        <v>#N/A</v>
      </c>
      <c r="Y1169" s="5" t="str">
        <f t="shared" si="55"/>
        <v>AZUSA_2_HYDRO</v>
      </c>
      <c r="Z1169" s="5" t="str">
        <f t="shared" si="54"/>
        <v>CAISO_Small_Hydro</v>
      </c>
      <c r="AA1169" s="5">
        <f t="shared" si="56"/>
        <v>2.7</v>
      </c>
      <c r="AB1169" s="5">
        <f>INDEX(relevant_resources!B:B,MATCH(Z1169,relevant_resources!A:A,0))</f>
        <v>0</v>
      </c>
    </row>
    <row r="1170" spans="1:28" x14ac:dyDescent="0.75">
      <c r="A1170">
        <v>1169</v>
      </c>
      <c r="B1170" t="s">
        <v>2968</v>
      </c>
      <c r="C1170" t="s">
        <v>2969</v>
      </c>
      <c r="D1170" t="s">
        <v>2970</v>
      </c>
      <c r="E1170" t="s">
        <v>2961</v>
      </c>
      <c r="F1170" t="s">
        <v>27</v>
      </c>
      <c r="I1170" t="s">
        <v>30</v>
      </c>
      <c r="J1170" t="s">
        <v>2645</v>
      </c>
      <c r="K1170" t="s">
        <v>32</v>
      </c>
      <c r="L1170" s="2">
        <v>40697</v>
      </c>
      <c r="M1170" s="2">
        <v>73050</v>
      </c>
      <c r="N1170">
        <v>1</v>
      </c>
      <c r="O1170" t="s">
        <v>163</v>
      </c>
      <c r="P1170" t="s">
        <v>334</v>
      </c>
      <c r="Q1170" s="1"/>
      <c r="R1170" t="s">
        <v>33</v>
      </c>
      <c r="S1170" t="s">
        <v>33</v>
      </c>
      <c r="T1170" t="s">
        <v>33</v>
      </c>
      <c r="U1170" t="s">
        <v>1055</v>
      </c>
      <c r="V1170" t="s">
        <v>164</v>
      </c>
      <c r="W1170">
        <v>1</v>
      </c>
      <c r="X1170" s="5" t="e">
        <f>INDEX(name_mapping!B:B,MATCH(C1170,name_mapping!A:A,0))</f>
        <v>#N/A</v>
      </c>
      <c r="Y1170" s="5" t="str">
        <f t="shared" si="55"/>
        <v>GLNARM_7_UNIT 3</v>
      </c>
      <c r="Z1170" s="5" t="str">
        <f t="shared" si="54"/>
        <v>CAISO_Other</v>
      </c>
      <c r="AA1170" s="5">
        <f t="shared" si="56"/>
        <v>0</v>
      </c>
      <c r="AB1170" s="5">
        <f>INDEX(relevant_resources!B:B,MATCH(Z1170,relevant_resources!A:A,0))</f>
        <v>0</v>
      </c>
    </row>
    <row r="1171" spans="1:28" x14ac:dyDescent="0.75">
      <c r="A1171">
        <v>1170</v>
      </c>
      <c r="B1171" t="s">
        <v>2971</v>
      </c>
      <c r="C1171" t="s">
        <v>2972</v>
      </c>
      <c r="D1171" t="s">
        <v>2973</v>
      </c>
      <c r="E1171" t="s">
        <v>2961</v>
      </c>
      <c r="F1171" t="s">
        <v>27</v>
      </c>
      <c r="I1171" t="s">
        <v>30</v>
      </c>
      <c r="J1171" t="s">
        <v>2645</v>
      </c>
      <c r="K1171" t="s">
        <v>32</v>
      </c>
      <c r="L1171" s="2">
        <v>40719</v>
      </c>
      <c r="M1171" s="2">
        <v>73050</v>
      </c>
      <c r="N1171">
        <v>1</v>
      </c>
      <c r="O1171" t="s">
        <v>163</v>
      </c>
      <c r="P1171" t="s">
        <v>334</v>
      </c>
      <c r="Q1171" s="1"/>
      <c r="R1171" t="s">
        <v>33</v>
      </c>
      <c r="S1171" t="s">
        <v>33</v>
      </c>
      <c r="T1171" t="s">
        <v>33</v>
      </c>
      <c r="U1171" t="s">
        <v>1055</v>
      </c>
      <c r="V1171" t="s">
        <v>164</v>
      </c>
      <c r="W1171">
        <v>1</v>
      </c>
      <c r="X1171" s="5" t="e">
        <f>INDEX(name_mapping!B:B,MATCH(C1171,name_mapping!A:A,0))</f>
        <v>#N/A</v>
      </c>
      <c r="Y1171" s="5" t="str">
        <f t="shared" si="55"/>
        <v>BRDWAY_7_UNIT 1</v>
      </c>
      <c r="Z1171" s="5" t="str">
        <f t="shared" si="54"/>
        <v>CAISO_Other</v>
      </c>
      <c r="AA1171" s="5">
        <f t="shared" si="56"/>
        <v>0</v>
      </c>
      <c r="AB1171" s="5">
        <f>INDEX(relevant_resources!B:B,MATCH(Z1171,relevant_resources!A:A,0))</f>
        <v>0</v>
      </c>
    </row>
    <row r="1172" spans="1:28" x14ac:dyDescent="0.75">
      <c r="A1172">
        <v>1171</v>
      </c>
      <c r="B1172" t="s">
        <v>2974</v>
      </c>
      <c r="C1172" t="s">
        <v>2652</v>
      </c>
      <c r="E1172" t="s">
        <v>2961</v>
      </c>
      <c r="F1172" t="s">
        <v>2633</v>
      </c>
      <c r="I1172" t="s">
        <v>993</v>
      </c>
      <c r="K1172" t="s">
        <v>32</v>
      </c>
      <c r="L1172" s="2">
        <v>40296</v>
      </c>
      <c r="M1172" s="2">
        <v>47436</v>
      </c>
      <c r="N1172">
        <v>1</v>
      </c>
      <c r="O1172">
        <v>5.0999999999999996</v>
      </c>
      <c r="P1172">
        <v>10.1</v>
      </c>
      <c r="Q1172" s="1">
        <v>0.23</v>
      </c>
      <c r="R1172" t="s">
        <v>2646</v>
      </c>
      <c r="S1172" t="s">
        <v>33</v>
      </c>
      <c r="T1172" t="s">
        <v>2647</v>
      </c>
      <c r="U1172" t="s">
        <v>993</v>
      </c>
      <c r="V1172" t="s">
        <v>164</v>
      </c>
      <c r="W1172">
        <v>1</v>
      </c>
      <c r="X1172" s="5" t="e">
        <f>INDEX(name_mapping!B:B,MATCH(C1172,name_mapping!A:A,0))</f>
        <v>#N/A</v>
      </c>
      <c r="Y1172" s="5" t="str">
        <f t="shared" si="55"/>
        <v>Milford Wind WT11</v>
      </c>
      <c r="Z1172" s="5" t="str">
        <f t="shared" si="54"/>
        <v>LDWP_Wind</v>
      </c>
      <c r="AA1172" s="5">
        <f t="shared" si="56"/>
        <v>10.1</v>
      </c>
      <c r="AB1172" s="5">
        <f>INDEX(relevant_resources!B:B,MATCH(Z1172,relevant_resources!A:A,0))</f>
        <v>0</v>
      </c>
    </row>
    <row r="1173" spans="1:28" x14ac:dyDescent="0.75">
      <c r="A1173">
        <v>1172</v>
      </c>
      <c r="B1173" t="s">
        <v>2975</v>
      </c>
      <c r="C1173" t="s">
        <v>2565</v>
      </c>
      <c r="D1173" t="s">
        <v>2566</v>
      </c>
      <c r="E1173" t="s">
        <v>2961</v>
      </c>
      <c r="F1173" t="s">
        <v>27</v>
      </c>
      <c r="I1173" t="s">
        <v>993</v>
      </c>
      <c r="K1173" t="s">
        <v>32</v>
      </c>
      <c r="L1173" s="2">
        <v>37865</v>
      </c>
      <c r="M1173" s="2">
        <v>45291</v>
      </c>
      <c r="N1173">
        <v>1</v>
      </c>
      <c r="O1173">
        <v>6</v>
      </c>
      <c r="P1173">
        <v>12.2</v>
      </c>
      <c r="Q1173" s="1">
        <v>0.23</v>
      </c>
      <c r="R1173" t="s">
        <v>33</v>
      </c>
      <c r="S1173" t="s">
        <v>33</v>
      </c>
      <c r="T1173" t="s">
        <v>33</v>
      </c>
      <c r="U1173" t="s">
        <v>993</v>
      </c>
      <c r="V1173" t="s">
        <v>164</v>
      </c>
      <c r="W1173">
        <v>1</v>
      </c>
      <c r="X1173" s="5" t="e">
        <f>INDEX(name_mapping!B:B,MATCH(C1173,name_mapping!A:A,0))</f>
        <v>#N/A</v>
      </c>
      <c r="Y1173" s="5" t="str">
        <f t="shared" si="55"/>
        <v>BRDSLD_2_HIWIND</v>
      </c>
      <c r="Z1173" s="5" t="str">
        <f t="shared" si="54"/>
        <v>CAISO_Wind</v>
      </c>
      <c r="AA1173" s="5">
        <f t="shared" si="56"/>
        <v>12.2</v>
      </c>
      <c r="AB1173" s="5">
        <f>INDEX(relevant_resources!B:B,MATCH(Z1173,relevant_resources!A:A,0))</f>
        <v>1</v>
      </c>
    </row>
    <row r="1174" spans="1:28" x14ac:dyDescent="0.75">
      <c r="A1174">
        <v>1173</v>
      </c>
      <c r="B1174" t="s">
        <v>2976</v>
      </c>
      <c r="C1174" t="s">
        <v>2623</v>
      </c>
      <c r="D1174" t="s">
        <v>1166</v>
      </c>
      <c r="E1174" t="s">
        <v>2961</v>
      </c>
      <c r="F1174" t="s">
        <v>27</v>
      </c>
      <c r="I1174" t="s">
        <v>190</v>
      </c>
      <c r="K1174" t="s">
        <v>32</v>
      </c>
      <c r="L1174" s="2">
        <v>38808</v>
      </c>
      <c r="M1174" s="2">
        <v>48213</v>
      </c>
      <c r="N1174">
        <v>1</v>
      </c>
      <c r="O1174">
        <v>9.5</v>
      </c>
      <c r="P1174">
        <v>48.2</v>
      </c>
      <c r="Q1174" s="1">
        <v>0.57999999999999996</v>
      </c>
      <c r="R1174" t="s">
        <v>33</v>
      </c>
      <c r="S1174" t="s">
        <v>33</v>
      </c>
      <c r="T1174" t="s">
        <v>33</v>
      </c>
      <c r="U1174" t="s">
        <v>190</v>
      </c>
      <c r="V1174" t="s">
        <v>164</v>
      </c>
      <c r="W1174">
        <v>1</v>
      </c>
      <c r="X1174" s="5" t="e">
        <f>INDEX(name_mapping!B:B,MATCH(C1174,name_mapping!A:A,0))</f>
        <v>#N/A</v>
      </c>
      <c r="Y1174" s="5" t="str">
        <f t="shared" si="55"/>
        <v>MIRAGE_2_COCHLA</v>
      </c>
      <c r="Z1174" s="5" t="str">
        <f t="shared" si="54"/>
        <v>CAISO_Geothermal</v>
      </c>
      <c r="AA1174" s="5">
        <f t="shared" si="56"/>
        <v>48.2</v>
      </c>
      <c r="AB1174" s="5">
        <f>INDEX(relevant_resources!B:B,MATCH(Z1174,relevant_resources!A:A,0))</f>
        <v>0</v>
      </c>
    </row>
    <row r="1175" spans="1:28" x14ac:dyDescent="0.75">
      <c r="A1175">
        <v>1174</v>
      </c>
      <c r="B1175" t="s">
        <v>2977</v>
      </c>
      <c r="C1175" t="s">
        <v>2643</v>
      </c>
      <c r="E1175" t="s">
        <v>2961</v>
      </c>
      <c r="F1175" t="s">
        <v>27</v>
      </c>
      <c r="I1175" t="s">
        <v>30</v>
      </c>
      <c r="J1175" t="s">
        <v>2645</v>
      </c>
      <c r="K1175" t="s">
        <v>32</v>
      </c>
      <c r="L1175" s="2">
        <v>38622</v>
      </c>
      <c r="M1175" s="2">
        <v>50040</v>
      </c>
      <c r="N1175">
        <v>1</v>
      </c>
      <c r="O1175" t="s">
        <v>163</v>
      </c>
      <c r="P1175">
        <v>114.8</v>
      </c>
      <c r="Q1175" s="1"/>
      <c r="R1175" t="s">
        <v>2646</v>
      </c>
      <c r="S1175" t="s">
        <v>33</v>
      </c>
      <c r="T1175" t="s">
        <v>2647</v>
      </c>
      <c r="U1175" t="s">
        <v>1055</v>
      </c>
      <c r="V1175" t="s">
        <v>164</v>
      </c>
      <c r="W1175">
        <v>1</v>
      </c>
      <c r="X1175" s="5" t="e">
        <f>INDEX(name_mapping!B:B,MATCH(C1175,name_mapping!A:A,0))</f>
        <v>#N/A</v>
      </c>
      <c r="Y1175" s="5" t="str">
        <f t="shared" si="55"/>
        <v>Magnolia Power Project (Biomethane portion)</v>
      </c>
      <c r="Z1175" s="5" t="str">
        <f t="shared" si="54"/>
        <v>LDWP_Other</v>
      </c>
      <c r="AA1175" s="5">
        <f t="shared" si="56"/>
        <v>114.8</v>
      </c>
      <c r="AB1175" s="5">
        <f>INDEX(relevant_resources!B:B,MATCH(Z1175,relevant_resources!A:A,0))</f>
        <v>0</v>
      </c>
    </row>
    <row r="1176" spans="1:28" x14ac:dyDescent="0.75">
      <c r="A1176">
        <v>1175</v>
      </c>
      <c r="B1176" t="s">
        <v>2978</v>
      </c>
      <c r="C1176" t="s">
        <v>2581</v>
      </c>
      <c r="D1176" t="s">
        <v>2582</v>
      </c>
      <c r="E1176" t="s">
        <v>2961</v>
      </c>
      <c r="F1176" t="s">
        <v>27</v>
      </c>
      <c r="I1176" t="s">
        <v>614</v>
      </c>
      <c r="K1176" t="s">
        <v>32</v>
      </c>
      <c r="L1176" s="2">
        <v>41970</v>
      </c>
      <c r="M1176" s="2">
        <v>49287</v>
      </c>
      <c r="N1176">
        <v>1</v>
      </c>
      <c r="O1176">
        <v>2.6</v>
      </c>
      <c r="P1176">
        <v>0.3</v>
      </c>
      <c r="Q1176" s="1">
        <v>0.01</v>
      </c>
      <c r="R1176" t="s">
        <v>33</v>
      </c>
      <c r="S1176" t="s">
        <v>33</v>
      </c>
      <c r="T1176" t="s">
        <v>33</v>
      </c>
      <c r="U1176" t="s">
        <v>616</v>
      </c>
      <c r="V1176" t="s">
        <v>164</v>
      </c>
      <c r="W1176">
        <v>1</v>
      </c>
      <c r="X1176" s="5" t="e">
        <f>INDEX(name_mapping!B:B,MATCH(C1176,name_mapping!A:A,0))</f>
        <v>#N/A</v>
      </c>
      <c r="Y1176" s="5" t="str">
        <f t="shared" si="55"/>
        <v>CAMLOT_2_SOLAR2</v>
      </c>
      <c r="Z1176" s="5" t="str">
        <f t="shared" si="54"/>
        <v>CAISO_Solar</v>
      </c>
      <c r="AA1176" s="5">
        <f t="shared" si="56"/>
        <v>0.3</v>
      </c>
      <c r="AB1176" s="5">
        <f>INDEX(relevant_resources!B:B,MATCH(Z1176,relevant_resources!A:A,0))</f>
        <v>1</v>
      </c>
    </row>
    <row r="1177" spans="1:28" x14ac:dyDescent="0.75">
      <c r="A1177">
        <v>1176</v>
      </c>
      <c r="B1177" t="s">
        <v>2979</v>
      </c>
      <c r="C1177" t="s">
        <v>2980</v>
      </c>
      <c r="D1177" t="s">
        <v>2981</v>
      </c>
      <c r="E1177" t="s">
        <v>2961</v>
      </c>
      <c r="F1177" t="s">
        <v>27</v>
      </c>
      <c r="I1177" t="s">
        <v>34</v>
      </c>
      <c r="K1177" t="s">
        <v>32</v>
      </c>
      <c r="M1177" s="2">
        <v>42074</v>
      </c>
      <c r="N1177">
        <v>1</v>
      </c>
      <c r="O1177">
        <v>12</v>
      </c>
      <c r="P1177">
        <v>70.8</v>
      </c>
      <c r="Q1177" s="1">
        <v>0.67</v>
      </c>
      <c r="R1177" t="s">
        <v>33</v>
      </c>
      <c r="S1177" t="s">
        <v>33</v>
      </c>
      <c r="T1177" t="s">
        <v>33</v>
      </c>
      <c r="U1177" t="s">
        <v>34</v>
      </c>
      <c r="V1177" t="s">
        <v>164</v>
      </c>
      <c r="W1177">
        <v>1</v>
      </c>
      <c r="X1177" s="5" t="e">
        <f>INDEX(name_mapping!B:B,MATCH(C1177,name_mapping!A:A,0))</f>
        <v>#N/A</v>
      </c>
      <c r="Y1177" s="5" t="str">
        <f t="shared" si="55"/>
        <v>DINUBA_6_UNIT</v>
      </c>
      <c r="Z1177" s="5" t="str">
        <f t="shared" si="54"/>
        <v>CAISO_Biomass</v>
      </c>
      <c r="AA1177" s="5">
        <f t="shared" si="56"/>
        <v>70.8</v>
      </c>
      <c r="AB1177" s="5">
        <f>INDEX(relevant_resources!B:B,MATCH(Z1177,relevant_resources!A:A,0))</f>
        <v>0</v>
      </c>
    </row>
    <row r="1178" spans="1:28" x14ac:dyDescent="0.75">
      <c r="A1178">
        <v>1177</v>
      </c>
      <c r="B1178" t="s">
        <v>2982</v>
      </c>
      <c r="C1178" t="s">
        <v>2983</v>
      </c>
      <c r="D1178" t="s">
        <v>2984</v>
      </c>
      <c r="E1178" t="s">
        <v>2985</v>
      </c>
      <c r="F1178" t="s">
        <v>27</v>
      </c>
      <c r="I1178" t="s">
        <v>210</v>
      </c>
      <c r="K1178" t="s">
        <v>32</v>
      </c>
      <c r="L1178" s="2">
        <v>40120</v>
      </c>
      <c r="M1178" s="2">
        <v>43799</v>
      </c>
      <c r="N1178">
        <v>1</v>
      </c>
      <c r="O1178">
        <v>2.8</v>
      </c>
      <c r="P1178">
        <v>12.7</v>
      </c>
      <c r="Q1178" s="1">
        <v>0.52</v>
      </c>
      <c r="R1178" t="s">
        <v>33</v>
      </c>
      <c r="S1178" t="s">
        <v>33</v>
      </c>
      <c r="T1178" t="s">
        <v>33</v>
      </c>
      <c r="U1178" t="s">
        <v>212</v>
      </c>
      <c r="V1178" t="s">
        <v>164</v>
      </c>
      <c r="W1178">
        <v>1</v>
      </c>
      <c r="X1178" s="5" t="e">
        <f>INDEX(name_mapping!B:B,MATCH(C1178,name_mapping!A:A,0))</f>
        <v>#N/A</v>
      </c>
      <c r="Y1178" s="5" t="str">
        <f t="shared" si="55"/>
        <v>GYSRVL_7_WSPRNG</v>
      </c>
      <c r="Z1178" s="5" t="str">
        <f t="shared" si="54"/>
        <v>CAISO_Small_Hydro</v>
      </c>
      <c r="AA1178" s="5">
        <f t="shared" si="56"/>
        <v>12.7</v>
      </c>
      <c r="AB1178" s="5">
        <f>INDEX(relevant_resources!B:B,MATCH(Z1178,relevant_resources!A:A,0))</f>
        <v>0</v>
      </c>
    </row>
    <row r="1179" spans="1:28" x14ac:dyDescent="0.75">
      <c r="A1179">
        <v>1178</v>
      </c>
      <c r="B1179" t="s">
        <v>2986</v>
      </c>
      <c r="C1179" t="s">
        <v>2597</v>
      </c>
      <c r="E1179" t="s">
        <v>2985</v>
      </c>
      <c r="F1179" t="s">
        <v>27</v>
      </c>
      <c r="I1179" t="s">
        <v>210</v>
      </c>
      <c r="K1179" t="s">
        <v>32</v>
      </c>
      <c r="L1179" s="2">
        <v>38353</v>
      </c>
      <c r="M1179" s="2">
        <v>45657</v>
      </c>
      <c r="N1179">
        <v>1</v>
      </c>
      <c r="O1179">
        <v>0.9</v>
      </c>
      <c r="P1179">
        <v>3.8</v>
      </c>
      <c r="Q1179" s="1">
        <v>0.47</v>
      </c>
      <c r="R1179" t="s">
        <v>2592</v>
      </c>
      <c r="S1179" t="s">
        <v>33</v>
      </c>
      <c r="T1179" t="s">
        <v>2592</v>
      </c>
      <c r="U1179" t="s">
        <v>212</v>
      </c>
      <c r="V1179" t="s">
        <v>164</v>
      </c>
      <c r="W1179">
        <v>1</v>
      </c>
      <c r="X1179" s="5" t="e">
        <f>INDEX(name_mapping!B:B,MATCH(C1179,name_mapping!A:A,0))</f>
        <v>#N/A</v>
      </c>
      <c r="Y1179" s="5" t="str">
        <f t="shared" si="55"/>
        <v>Nimbus</v>
      </c>
      <c r="Z1179" s="5" t="str">
        <f t="shared" si="54"/>
        <v>BANC_Small_Hydro</v>
      </c>
      <c r="AA1179" s="5">
        <f t="shared" si="56"/>
        <v>3.8</v>
      </c>
      <c r="AB1179" s="5">
        <f>INDEX(relevant_resources!B:B,MATCH(Z1179,relevant_resources!A:A,0))</f>
        <v>0</v>
      </c>
    </row>
    <row r="1180" spans="1:28" x14ac:dyDescent="0.75">
      <c r="A1180">
        <v>1179</v>
      </c>
      <c r="B1180" t="s">
        <v>2986</v>
      </c>
      <c r="C1180" t="s">
        <v>2598</v>
      </c>
      <c r="E1180" t="s">
        <v>2985</v>
      </c>
      <c r="F1180" t="s">
        <v>27</v>
      </c>
      <c r="I1180" t="s">
        <v>210</v>
      </c>
      <c r="K1180" t="s">
        <v>32</v>
      </c>
      <c r="L1180" s="2">
        <v>38353</v>
      </c>
      <c r="M1180" s="2">
        <v>45657</v>
      </c>
      <c r="N1180">
        <v>1</v>
      </c>
      <c r="O1180">
        <v>0.2</v>
      </c>
      <c r="P1180">
        <v>0.8</v>
      </c>
      <c r="Q1180" s="1">
        <v>0.37</v>
      </c>
      <c r="R1180" t="s">
        <v>2592</v>
      </c>
      <c r="S1180" t="s">
        <v>33</v>
      </c>
      <c r="T1180" t="s">
        <v>2592</v>
      </c>
      <c r="U1180" t="s">
        <v>212</v>
      </c>
      <c r="V1180" t="s">
        <v>164</v>
      </c>
      <c r="W1180">
        <v>1</v>
      </c>
      <c r="X1180" s="5" t="e">
        <f>INDEX(name_mapping!B:B,MATCH(C1180,name_mapping!A:A,0))</f>
        <v>#N/A</v>
      </c>
      <c r="Y1180" s="5" t="str">
        <f t="shared" si="55"/>
        <v>Stampede</v>
      </c>
      <c r="Z1180" s="5" t="str">
        <f t="shared" si="54"/>
        <v>BANC_Small_Hydro</v>
      </c>
      <c r="AA1180" s="5">
        <f t="shared" si="56"/>
        <v>0.8</v>
      </c>
      <c r="AB1180" s="5">
        <f>INDEX(relevant_resources!B:B,MATCH(Z1180,relevant_resources!A:A,0))</f>
        <v>0</v>
      </c>
    </row>
    <row r="1181" spans="1:28" x14ac:dyDescent="0.75">
      <c r="A1181">
        <v>1180</v>
      </c>
      <c r="B1181" t="s">
        <v>2986</v>
      </c>
      <c r="C1181" t="s">
        <v>2599</v>
      </c>
      <c r="D1181" t="s">
        <v>2600</v>
      </c>
      <c r="E1181" t="s">
        <v>2985</v>
      </c>
      <c r="F1181" t="s">
        <v>27</v>
      </c>
      <c r="I1181" t="s">
        <v>210</v>
      </c>
      <c r="K1181" t="s">
        <v>32</v>
      </c>
      <c r="L1181" s="2">
        <v>38353</v>
      </c>
      <c r="M1181" s="2">
        <v>45657</v>
      </c>
      <c r="N1181">
        <v>1</v>
      </c>
      <c r="O1181">
        <v>0</v>
      </c>
      <c r="P1181">
        <v>0.1</v>
      </c>
      <c r="Q1181" s="1">
        <v>0.66</v>
      </c>
      <c r="R1181" t="s">
        <v>33</v>
      </c>
      <c r="S1181" t="s">
        <v>33</v>
      </c>
      <c r="T1181" t="s">
        <v>33</v>
      </c>
      <c r="U1181" t="s">
        <v>212</v>
      </c>
      <c r="V1181" t="s">
        <v>164</v>
      </c>
      <c r="W1181">
        <v>1</v>
      </c>
      <c r="X1181" s="5" t="e">
        <f>INDEX(name_mapping!B:B,MATCH(C1181,name_mapping!A:A,0))</f>
        <v>#N/A</v>
      </c>
      <c r="Y1181" s="5" t="str">
        <f t="shared" si="55"/>
        <v>LEWSTN_7_UNIT 1</v>
      </c>
      <c r="Z1181" s="5" t="str">
        <f t="shared" si="54"/>
        <v>CAISO_Small_Hydro</v>
      </c>
      <c r="AA1181" s="5">
        <f t="shared" si="56"/>
        <v>0.1</v>
      </c>
      <c r="AB1181" s="5">
        <f>INDEX(relevant_resources!B:B,MATCH(Z1181,relevant_resources!A:A,0))</f>
        <v>0</v>
      </c>
    </row>
    <row r="1182" spans="1:28" x14ac:dyDescent="0.75">
      <c r="A1182">
        <v>1181</v>
      </c>
      <c r="B1182" t="s">
        <v>2987</v>
      </c>
      <c r="C1182" t="s">
        <v>2988</v>
      </c>
      <c r="D1182" t="s">
        <v>2503</v>
      </c>
      <c r="E1182" t="s">
        <v>2985</v>
      </c>
      <c r="F1182" t="s">
        <v>27</v>
      </c>
      <c r="I1182" t="s">
        <v>30</v>
      </c>
      <c r="K1182" t="s">
        <v>32</v>
      </c>
      <c r="L1182" s="2">
        <v>38718</v>
      </c>
      <c r="M1182" s="2">
        <v>42338</v>
      </c>
      <c r="N1182">
        <v>1</v>
      </c>
      <c r="O1182">
        <v>3.2</v>
      </c>
      <c r="P1182">
        <v>18.399999999999999</v>
      </c>
      <c r="Q1182" s="1">
        <v>0.66</v>
      </c>
      <c r="R1182" t="s">
        <v>33</v>
      </c>
      <c r="S1182" t="s">
        <v>33</v>
      </c>
      <c r="T1182" t="s">
        <v>33</v>
      </c>
      <c r="U1182" t="s">
        <v>34</v>
      </c>
      <c r="V1182" t="s">
        <v>164</v>
      </c>
      <c r="W1182">
        <v>1</v>
      </c>
      <c r="X1182" s="5" t="e">
        <f>INDEX(name_mapping!B:B,MATCH(C1182,name_mapping!A:A,0))</f>
        <v>#N/A</v>
      </c>
      <c r="Y1182" s="5" t="str">
        <f t="shared" si="55"/>
        <v>SNMALF_6_UNITS</v>
      </c>
      <c r="Z1182" s="5" t="str">
        <f t="shared" si="54"/>
        <v>CAISO_Biomass</v>
      </c>
      <c r="AA1182" s="5">
        <f t="shared" si="56"/>
        <v>18.399999999999999</v>
      </c>
      <c r="AB1182" s="5">
        <f>INDEX(relevant_resources!B:B,MATCH(Z1182,relevant_resources!A:A,0))</f>
        <v>0</v>
      </c>
    </row>
    <row r="1183" spans="1:28" x14ac:dyDescent="0.75">
      <c r="A1183">
        <v>1182</v>
      </c>
      <c r="B1183" t="s">
        <v>2987</v>
      </c>
      <c r="C1183" t="s">
        <v>2989</v>
      </c>
      <c r="D1183" t="s">
        <v>2503</v>
      </c>
      <c r="E1183" t="s">
        <v>2985</v>
      </c>
      <c r="F1183" t="s">
        <v>27</v>
      </c>
      <c r="I1183" t="s">
        <v>30</v>
      </c>
      <c r="K1183" t="s">
        <v>32</v>
      </c>
      <c r="L1183" s="2">
        <v>38718</v>
      </c>
      <c r="M1183" s="2">
        <v>42338</v>
      </c>
      <c r="N1183">
        <v>1</v>
      </c>
      <c r="O1183">
        <v>3.2</v>
      </c>
      <c r="P1183">
        <v>18.2</v>
      </c>
      <c r="Q1183" s="1">
        <v>0.65</v>
      </c>
      <c r="R1183" t="s">
        <v>33</v>
      </c>
      <c r="S1183" t="s">
        <v>33</v>
      </c>
      <c r="T1183" t="s">
        <v>33</v>
      </c>
      <c r="U1183" t="s">
        <v>34</v>
      </c>
      <c r="V1183" t="s">
        <v>164</v>
      </c>
      <c r="W1183">
        <v>1</v>
      </c>
      <c r="X1183" s="5" t="e">
        <f>INDEX(name_mapping!B:B,MATCH(C1183,name_mapping!A:A,0))</f>
        <v>#N/A</v>
      </c>
      <c r="Y1183" s="5" t="str">
        <f t="shared" si="55"/>
        <v>SNMALF_6_UNITS</v>
      </c>
      <c r="Z1183" s="5" t="str">
        <f t="shared" si="54"/>
        <v>CAISO_Biomass</v>
      </c>
      <c r="AA1183" s="5">
        <f t="shared" si="56"/>
        <v>18.2</v>
      </c>
      <c r="AB1183" s="5">
        <f>INDEX(relevant_resources!B:B,MATCH(Z1183,relevant_resources!A:A,0))</f>
        <v>0</v>
      </c>
    </row>
    <row r="1184" spans="1:28" x14ac:dyDescent="0.75">
      <c r="A1184">
        <v>1183</v>
      </c>
      <c r="B1184" t="s">
        <v>2990</v>
      </c>
      <c r="C1184" t="s">
        <v>2991</v>
      </c>
      <c r="D1184" t="s">
        <v>2992</v>
      </c>
      <c r="E1184" t="s">
        <v>2993</v>
      </c>
      <c r="F1184" t="s">
        <v>27</v>
      </c>
      <c r="I1184" t="s">
        <v>30</v>
      </c>
      <c r="K1184" t="s">
        <v>32</v>
      </c>
      <c r="L1184" s="2">
        <v>41275</v>
      </c>
      <c r="M1184" s="2">
        <v>43100</v>
      </c>
      <c r="N1184">
        <v>1</v>
      </c>
      <c r="O1184">
        <v>2.6</v>
      </c>
      <c r="P1184">
        <v>9.9</v>
      </c>
      <c r="Q1184" s="1">
        <v>0.43</v>
      </c>
      <c r="R1184" t="s">
        <v>33</v>
      </c>
      <c r="S1184" t="s">
        <v>33</v>
      </c>
      <c r="T1184" t="s">
        <v>33</v>
      </c>
      <c r="U1184" t="s">
        <v>34</v>
      </c>
      <c r="V1184" t="s">
        <v>164</v>
      </c>
      <c r="W1184">
        <v>1</v>
      </c>
      <c r="X1184" s="5" t="e">
        <f>INDEX(name_mapping!B:B,MATCH(C1184,name_mapping!A:A,0))</f>
        <v>#N/A</v>
      </c>
      <c r="Y1184" s="5" t="str">
        <f t="shared" si="55"/>
        <v>CHINO_7_MILIKN</v>
      </c>
      <c r="Z1184" s="5" t="str">
        <f t="shared" si="54"/>
        <v>CAISO_Biomass</v>
      </c>
      <c r="AA1184" s="5">
        <f t="shared" si="56"/>
        <v>9.9</v>
      </c>
      <c r="AB1184" s="5">
        <f>INDEX(relevant_resources!B:B,MATCH(Z1184,relevant_resources!A:A,0))</f>
        <v>0</v>
      </c>
    </row>
    <row r="1185" spans="1:28" x14ac:dyDescent="0.75">
      <c r="A1185">
        <v>1184</v>
      </c>
      <c r="B1185" t="s">
        <v>2994</v>
      </c>
      <c r="C1185" t="s">
        <v>2995</v>
      </c>
      <c r="D1185" t="s">
        <v>2996</v>
      </c>
      <c r="E1185" t="s">
        <v>2993</v>
      </c>
      <c r="F1185" t="s">
        <v>27</v>
      </c>
      <c r="I1185" t="s">
        <v>30</v>
      </c>
      <c r="K1185" t="s">
        <v>32</v>
      </c>
      <c r="L1185" s="2">
        <v>41275</v>
      </c>
      <c r="M1185" s="2">
        <v>43100</v>
      </c>
      <c r="N1185">
        <v>1</v>
      </c>
      <c r="O1185">
        <v>2.6</v>
      </c>
      <c r="P1185">
        <v>12.5</v>
      </c>
      <c r="Q1185" s="1">
        <v>0.55000000000000004</v>
      </c>
      <c r="R1185" t="s">
        <v>33</v>
      </c>
      <c r="S1185" t="s">
        <v>33</v>
      </c>
      <c r="T1185" t="s">
        <v>33</v>
      </c>
      <c r="U1185" t="s">
        <v>34</v>
      </c>
      <c r="V1185" t="s">
        <v>164</v>
      </c>
      <c r="W1185">
        <v>1</v>
      </c>
      <c r="X1185" s="5" t="e">
        <f>INDEX(name_mapping!B:B,MATCH(C1185,name_mapping!A:A,0))</f>
        <v>#N/A</v>
      </c>
      <c r="Y1185" s="5" t="str">
        <f t="shared" si="55"/>
        <v>ETIWND_7_MIDVLY</v>
      </c>
      <c r="Z1185" s="5" t="str">
        <f t="shared" si="54"/>
        <v>CAISO_Biomass</v>
      </c>
      <c r="AA1185" s="5">
        <f t="shared" si="56"/>
        <v>12.5</v>
      </c>
      <c r="AB1185" s="5">
        <f>INDEX(relevant_resources!B:B,MATCH(Z1185,relevant_resources!A:A,0))</f>
        <v>0</v>
      </c>
    </row>
    <row r="1186" spans="1:28" x14ac:dyDescent="0.75">
      <c r="A1186">
        <v>1185</v>
      </c>
      <c r="B1186" t="s">
        <v>2997</v>
      </c>
      <c r="C1186" t="s">
        <v>2998</v>
      </c>
      <c r="E1186" t="s">
        <v>2999</v>
      </c>
      <c r="F1186" t="s">
        <v>27</v>
      </c>
      <c r="I1186" t="s">
        <v>210</v>
      </c>
      <c r="K1186" t="s">
        <v>32</v>
      </c>
      <c r="L1186" s="2">
        <v>30385</v>
      </c>
      <c r="M1186" s="2">
        <v>73050</v>
      </c>
      <c r="N1186">
        <v>1</v>
      </c>
      <c r="O1186">
        <v>3.5</v>
      </c>
      <c r="P1186">
        <v>24.7</v>
      </c>
      <c r="Q1186" s="1">
        <v>0.81</v>
      </c>
      <c r="R1186" t="s">
        <v>2592</v>
      </c>
      <c r="S1186" t="s">
        <v>2592</v>
      </c>
      <c r="T1186" t="s">
        <v>2592</v>
      </c>
      <c r="U1186" t="s">
        <v>212</v>
      </c>
      <c r="V1186" t="s">
        <v>164</v>
      </c>
      <c r="W1186">
        <v>1</v>
      </c>
      <c r="X1186" s="5" t="e">
        <f>INDEX(name_mapping!B:B,MATCH(C1186,name_mapping!A:A,0))</f>
        <v>#N/A</v>
      </c>
      <c r="Y1186" s="5" t="str">
        <f t="shared" si="55"/>
        <v>Whiskeytown</v>
      </c>
      <c r="Z1186" s="5" t="str">
        <f t="shared" si="54"/>
        <v>BANC_Small_Hydro</v>
      </c>
      <c r="AA1186" s="5">
        <f t="shared" si="56"/>
        <v>24.7</v>
      </c>
      <c r="AB1186" s="5">
        <f>INDEX(relevant_resources!B:B,MATCH(Z1186,relevant_resources!A:A,0))</f>
        <v>0</v>
      </c>
    </row>
    <row r="1187" spans="1:28" x14ac:dyDescent="0.75">
      <c r="A1187">
        <v>1186</v>
      </c>
      <c r="B1187" t="s">
        <v>3000</v>
      </c>
      <c r="C1187" t="s">
        <v>2597</v>
      </c>
      <c r="E1187" t="s">
        <v>2999</v>
      </c>
      <c r="F1187" t="s">
        <v>27</v>
      </c>
      <c r="I1187" t="s">
        <v>210</v>
      </c>
      <c r="K1187" t="s">
        <v>32</v>
      </c>
      <c r="L1187" s="2">
        <v>38353</v>
      </c>
      <c r="M1187" s="2">
        <v>45657</v>
      </c>
      <c r="N1187">
        <v>1</v>
      </c>
      <c r="O1187">
        <v>1.1000000000000001</v>
      </c>
      <c r="P1187">
        <v>4.7</v>
      </c>
      <c r="Q1187" s="1">
        <v>0.47</v>
      </c>
      <c r="R1187" t="s">
        <v>2592</v>
      </c>
      <c r="S1187" t="s">
        <v>2592</v>
      </c>
      <c r="T1187" t="s">
        <v>2592</v>
      </c>
      <c r="U1187" t="s">
        <v>212</v>
      </c>
      <c r="V1187" t="s">
        <v>164</v>
      </c>
      <c r="W1187">
        <v>1</v>
      </c>
      <c r="X1187" s="5" t="e">
        <f>INDEX(name_mapping!B:B,MATCH(C1187,name_mapping!A:A,0))</f>
        <v>#N/A</v>
      </c>
      <c r="Y1187" s="5" t="str">
        <f t="shared" si="55"/>
        <v>Nimbus</v>
      </c>
      <c r="Z1187" s="5" t="str">
        <f t="shared" si="54"/>
        <v>BANC_Small_Hydro</v>
      </c>
      <c r="AA1187" s="5">
        <f t="shared" si="56"/>
        <v>4.7</v>
      </c>
      <c r="AB1187" s="5">
        <f>INDEX(relevant_resources!B:B,MATCH(Z1187,relevant_resources!A:A,0))</f>
        <v>0</v>
      </c>
    </row>
    <row r="1188" spans="1:28" x14ac:dyDescent="0.75">
      <c r="A1188">
        <v>1187</v>
      </c>
      <c r="B1188" t="s">
        <v>3000</v>
      </c>
      <c r="C1188" t="s">
        <v>2598</v>
      </c>
      <c r="E1188" t="s">
        <v>2999</v>
      </c>
      <c r="F1188" t="s">
        <v>27</v>
      </c>
      <c r="I1188" t="s">
        <v>210</v>
      </c>
      <c r="K1188" t="s">
        <v>32</v>
      </c>
      <c r="L1188" s="2">
        <v>38353</v>
      </c>
      <c r="M1188" s="2">
        <v>45657</v>
      </c>
      <c r="N1188">
        <v>1</v>
      </c>
      <c r="O1188">
        <v>0.3</v>
      </c>
      <c r="P1188">
        <v>1</v>
      </c>
      <c r="Q1188" s="1">
        <v>0.37</v>
      </c>
      <c r="R1188" t="s">
        <v>2592</v>
      </c>
      <c r="S1188" t="s">
        <v>2592</v>
      </c>
      <c r="T1188" t="s">
        <v>2592</v>
      </c>
      <c r="U1188" t="s">
        <v>212</v>
      </c>
      <c r="V1188" t="s">
        <v>164</v>
      </c>
      <c r="W1188">
        <v>1</v>
      </c>
      <c r="X1188" s="5" t="e">
        <f>INDEX(name_mapping!B:B,MATCH(C1188,name_mapping!A:A,0))</f>
        <v>#N/A</v>
      </c>
      <c r="Y1188" s="5" t="str">
        <f t="shared" si="55"/>
        <v>Stampede</v>
      </c>
      <c r="Z1188" s="5" t="str">
        <f t="shared" si="54"/>
        <v>BANC_Small_Hydro</v>
      </c>
      <c r="AA1188" s="5">
        <f t="shared" si="56"/>
        <v>1</v>
      </c>
      <c r="AB1188" s="5">
        <f>INDEX(relevant_resources!B:B,MATCH(Z1188,relevant_resources!A:A,0))</f>
        <v>0</v>
      </c>
    </row>
    <row r="1189" spans="1:28" x14ac:dyDescent="0.75">
      <c r="A1189">
        <v>1188</v>
      </c>
      <c r="B1189" t="s">
        <v>3000</v>
      </c>
      <c r="C1189" t="s">
        <v>2599</v>
      </c>
      <c r="D1189" t="s">
        <v>2600</v>
      </c>
      <c r="E1189" t="s">
        <v>2999</v>
      </c>
      <c r="F1189" t="s">
        <v>27</v>
      </c>
      <c r="I1189" t="s">
        <v>210</v>
      </c>
      <c r="K1189" t="s">
        <v>32</v>
      </c>
      <c r="L1189" s="2">
        <v>38353</v>
      </c>
      <c r="M1189" s="2">
        <v>45657</v>
      </c>
      <c r="N1189">
        <v>1</v>
      </c>
      <c r="O1189">
        <v>0</v>
      </c>
      <c r="P1189">
        <v>0.2</v>
      </c>
      <c r="Q1189" s="1">
        <v>0.66</v>
      </c>
      <c r="R1189" t="s">
        <v>33</v>
      </c>
      <c r="S1189" t="s">
        <v>2592</v>
      </c>
      <c r="T1189" t="s">
        <v>33</v>
      </c>
      <c r="U1189" t="s">
        <v>212</v>
      </c>
      <c r="V1189" t="s">
        <v>164</v>
      </c>
      <c r="W1189">
        <v>1</v>
      </c>
      <c r="X1189" s="5" t="e">
        <f>INDEX(name_mapping!B:B,MATCH(C1189,name_mapping!A:A,0))</f>
        <v>#N/A</v>
      </c>
      <c r="Y1189" s="5" t="str">
        <f t="shared" si="55"/>
        <v>LEWSTN_7_UNIT 1</v>
      </c>
      <c r="Z1189" s="5" t="str">
        <f t="shared" si="54"/>
        <v>CAISO_Small_Hydro</v>
      </c>
      <c r="AA1189" s="5">
        <f t="shared" si="56"/>
        <v>0.2</v>
      </c>
      <c r="AB1189" s="5">
        <f>INDEX(relevant_resources!B:B,MATCH(Z1189,relevant_resources!A:A,0))</f>
        <v>0</v>
      </c>
    </row>
    <row r="1190" spans="1:28" x14ac:dyDescent="0.75">
      <c r="A1190">
        <v>1189</v>
      </c>
      <c r="B1190" t="s">
        <v>3001</v>
      </c>
      <c r="C1190" t="s">
        <v>3002</v>
      </c>
      <c r="E1190" t="s">
        <v>3003</v>
      </c>
      <c r="F1190" t="s">
        <v>27</v>
      </c>
      <c r="I1190" t="s">
        <v>190</v>
      </c>
      <c r="K1190" t="s">
        <v>32</v>
      </c>
      <c r="L1190" s="2">
        <v>39965</v>
      </c>
      <c r="M1190" s="2">
        <v>43982</v>
      </c>
      <c r="N1190">
        <v>1</v>
      </c>
      <c r="O1190">
        <v>49.9</v>
      </c>
      <c r="P1190">
        <v>324</v>
      </c>
      <c r="Q1190" s="1">
        <v>0.74</v>
      </c>
      <c r="R1190" t="s">
        <v>906</v>
      </c>
      <c r="S1190" t="s">
        <v>33</v>
      </c>
      <c r="T1190" t="s">
        <v>906</v>
      </c>
      <c r="U1190" t="s">
        <v>190</v>
      </c>
      <c r="V1190" t="s">
        <v>164</v>
      </c>
      <c r="W1190">
        <v>1</v>
      </c>
      <c r="X1190" s="5" t="e">
        <f>INDEX(name_mapping!B:B,MATCH(C1190,name_mapping!A:A,0))</f>
        <v>#N/A</v>
      </c>
      <c r="Y1190" s="5" t="str">
        <f t="shared" si="55"/>
        <v>Salton Sea Unit 5</v>
      </c>
      <c r="Z1190" s="5" t="str">
        <f t="shared" si="54"/>
        <v>IID_Geothermal</v>
      </c>
      <c r="AA1190" s="5">
        <f t="shared" si="56"/>
        <v>324</v>
      </c>
      <c r="AB1190" s="5">
        <f>INDEX(relevant_resources!B:B,MATCH(Z1190,relevant_resources!A:A,0))</f>
        <v>0</v>
      </c>
    </row>
    <row r="1191" spans="1:28" x14ac:dyDescent="0.75">
      <c r="A1191">
        <v>1190</v>
      </c>
      <c r="B1191" t="s">
        <v>3004</v>
      </c>
      <c r="C1191" t="s">
        <v>3005</v>
      </c>
      <c r="D1191" t="s">
        <v>3006</v>
      </c>
      <c r="E1191" t="s">
        <v>3003</v>
      </c>
      <c r="F1191" t="s">
        <v>27</v>
      </c>
      <c r="I1191" t="s">
        <v>993</v>
      </c>
      <c r="K1191" t="s">
        <v>32</v>
      </c>
      <c r="L1191" s="2">
        <v>37983</v>
      </c>
      <c r="M1191" s="2">
        <v>43461</v>
      </c>
      <c r="N1191">
        <v>1</v>
      </c>
      <c r="O1191">
        <v>1.3</v>
      </c>
      <c r="P1191">
        <v>3.9</v>
      </c>
      <c r="Q1191" s="1">
        <v>0.34</v>
      </c>
      <c r="R1191" t="s">
        <v>33</v>
      </c>
      <c r="S1191" t="s">
        <v>33</v>
      </c>
      <c r="T1191" t="s">
        <v>33</v>
      </c>
      <c r="U1191" t="s">
        <v>993</v>
      </c>
      <c r="V1191" t="s">
        <v>164</v>
      </c>
      <c r="W1191">
        <v>1</v>
      </c>
      <c r="X1191" s="5" t="e">
        <f>INDEX(name_mapping!B:B,MATCH(C1191,name_mapping!A:A,0))</f>
        <v>#N/A</v>
      </c>
      <c r="Y1191" s="5" t="str">
        <f t="shared" si="55"/>
        <v>BUCKWD_7_WINTCV</v>
      </c>
      <c r="Z1191" s="5" t="str">
        <f t="shared" si="54"/>
        <v>CAISO_Wind</v>
      </c>
      <c r="AA1191" s="5">
        <f t="shared" si="56"/>
        <v>3.9</v>
      </c>
      <c r="AB1191" s="5">
        <f>INDEX(relevant_resources!B:B,MATCH(Z1191,relevant_resources!A:A,0))</f>
        <v>1</v>
      </c>
    </row>
    <row r="1192" spans="1:28" x14ac:dyDescent="0.75">
      <c r="A1192">
        <v>1191</v>
      </c>
      <c r="B1192" t="s">
        <v>3007</v>
      </c>
      <c r="C1192" t="s">
        <v>3008</v>
      </c>
      <c r="D1192" t="s">
        <v>3009</v>
      </c>
      <c r="E1192" t="s">
        <v>3003</v>
      </c>
      <c r="F1192" t="s">
        <v>27</v>
      </c>
      <c r="I1192" t="s">
        <v>34</v>
      </c>
      <c r="K1192" t="s">
        <v>32</v>
      </c>
      <c r="L1192" s="2">
        <v>41244</v>
      </c>
      <c r="M1192" s="2">
        <v>41639</v>
      </c>
      <c r="N1192">
        <v>1</v>
      </c>
      <c r="O1192">
        <v>24</v>
      </c>
      <c r="P1192">
        <v>132.30000000000001</v>
      </c>
      <c r="Q1192" s="1">
        <v>0.63</v>
      </c>
      <c r="R1192" t="s">
        <v>33</v>
      </c>
      <c r="S1192" t="s">
        <v>33</v>
      </c>
      <c r="T1192" t="s">
        <v>33</v>
      </c>
      <c r="U1192" t="s">
        <v>34</v>
      </c>
      <c r="V1192" t="s">
        <v>164</v>
      </c>
      <c r="W1192">
        <v>1</v>
      </c>
      <c r="X1192" s="5" t="e">
        <f>INDEX(name_mapping!B:B,MATCH(C1192,name_mapping!A:A,0))</f>
        <v>#N/A</v>
      </c>
      <c r="Y1192" s="5" t="str">
        <f t="shared" si="55"/>
        <v>STNRES_1_UNIT</v>
      </c>
      <c r="Z1192" s="5" t="str">
        <f t="shared" si="54"/>
        <v>CAISO_Biomass</v>
      </c>
      <c r="AA1192" s="5">
        <f t="shared" si="56"/>
        <v>132.30000000000001</v>
      </c>
      <c r="AB1192" s="5">
        <f>INDEX(relevant_resources!B:B,MATCH(Z1192,relevant_resources!A:A,0))</f>
        <v>0</v>
      </c>
    </row>
    <row r="1193" spans="1:28" x14ac:dyDescent="0.75">
      <c r="A1193">
        <v>1192</v>
      </c>
      <c r="B1193" t="s">
        <v>3010</v>
      </c>
      <c r="C1193" t="s">
        <v>3011</v>
      </c>
      <c r="D1193" t="s">
        <v>3012</v>
      </c>
      <c r="E1193" t="s">
        <v>3003</v>
      </c>
      <c r="F1193" t="s">
        <v>27</v>
      </c>
      <c r="I1193" t="s">
        <v>993</v>
      </c>
      <c r="K1193" t="s">
        <v>32</v>
      </c>
      <c r="L1193" s="2">
        <v>41265</v>
      </c>
      <c r="M1193" s="2">
        <v>48571</v>
      </c>
      <c r="N1193">
        <v>1</v>
      </c>
      <c r="O1193">
        <v>6</v>
      </c>
      <c r="P1193">
        <v>18.399999999999999</v>
      </c>
      <c r="Q1193" s="1">
        <v>0.35</v>
      </c>
      <c r="R1193" t="s">
        <v>33</v>
      </c>
      <c r="S1193" t="s">
        <v>33</v>
      </c>
      <c r="T1193" t="s">
        <v>33</v>
      </c>
      <c r="U1193" t="s">
        <v>993</v>
      </c>
      <c r="V1193" t="s">
        <v>164</v>
      </c>
      <c r="W1193">
        <v>1</v>
      </c>
      <c r="X1193" s="5" t="e">
        <f>INDEX(name_mapping!B:B,MATCH(C1193,name_mapping!A:A,0))</f>
        <v>#N/A</v>
      </c>
      <c r="Y1193" s="5" t="str">
        <f t="shared" si="55"/>
        <v>GARNET_1_WT3WND</v>
      </c>
      <c r="Z1193" s="5" t="str">
        <f t="shared" si="54"/>
        <v>CAISO_Wind</v>
      </c>
      <c r="AA1193" s="5">
        <f t="shared" si="56"/>
        <v>18.399999999999999</v>
      </c>
      <c r="AB1193" s="5">
        <f>INDEX(relevant_resources!B:B,MATCH(Z1193,relevant_resources!A:A,0))</f>
        <v>1</v>
      </c>
    </row>
    <row r="1194" spans="1:28" x14ac:dyDescent="0.75">
      <c r="A1194">
        <v>1193</v>
      </c>
      <c r="B1194" t="s">
        <v>3013</v>
      </c>
      <c r="C1194" t="s">
        <v>2581</v>
      </c>
      <c r="D1194" t="s">
        <v>2582</v>
      </c>
      <c r="E1194" t="s">
        <v>3003</v>
      </c>
      <c r="F1194" t="s">
        <v>27</v>
      </c>
      <c r="I1194" t="s">
        <v>614</v>
      </c>
      <c r="K1194" t="s">
        <v>32</v>
      </c>
      <c r="L1194" s="2">
        <v>41970</v>
      </c>
      <c r="M1194" s="2">
        <v>49300</v>
      </c>
      <c r="N1194">
        <v>1</v>
      </c>
      <c r="O1194">
        <v>11.1</v>
      </c>
      <c r="P1194">
        <v>1.4</v>
      </c>
      <c r="Q1194" s="1">
        <v>0.01</v>
      </c>
      <c r="R1194" t="s">
        <v>33</v>
      </c>
      <c r="S1194" t="s">
        <v>33</v>
      </c>
      <c r="T1194" t="s">
        <v>33</v>
      </c>
      <c r="U1194" t="s">
        <v>616</v>
      </c>
      <c r="V1194" t="s">
        <v>164</v>
      </c>
      <c r="W1194">
        <v>1</v>
      </c>
      <c r="X1194" s="5" t="e">
        <f>INDEX(name_mapping!B:B,MATCH(C1194,name_mapping!A:A,0))</f>
        <v>#N/A</v>
      </c>
      <c r="Y1194" s="5" t="str">
        <f t="shared" si="55"/>
        <v>CAMLOT_2_SOLAR2</v>
      </c>
      <c r="Z1194" s="5" t="str">
        <f t="shared" si="54"/>
        <v>CAISO_Solar</v>
      </c>
      <c r="AA1194" s="5">
        <f t="shared" si="56"/>
        <v>1.4</v>
      </c>
      <c r="AB1194" s="5">
        <f>INDEX(relevant_resources!B:B,MATCH(Z1194,relevant_resources!A:A,0))</f>
        <v>1</v>
      </c>
    </row>
    <row r="1195" spans="1:28" x14ac:dyDescent="0.75">
      <c r="A1195">
        <v>1194</v>
      </c>
      <c r="B1195" t="s">
        <v>3014</v>
      </c>
      <c r="C1195" t="s">
        <v>3015</v>
      </c>
      <c r="D1195" t="s">
        <v>3016</v>
      </c>
      <c r="E1195" t="s">
        <v>3003</v>
      </c>
      <c r="F1195" t="s">
        <v>27</v>
      </c>
      <c r="I1195" t="s">
        <v>614</v>
      </c>
      <c r="K1195" t="s">
        <v>32</v>
      </c>
      <c r="L1195" s="2">
        <v>42213</v>
      </c>
      <c r="M1195" s="2">
        <v>51359</v>
      </c>
      <c r="N1195">
        <v>1</v>
      </c>
      <c r="O1195">
        <v>20</v>
      </c>
      <c r="P1195">
        <v>48.4</v>
      </c>
      <c r="Q1195" s="1">
        <v>0.28000000000000003</v>
      </c>
      <c r="R1195" t="s">
        <v>33</v>
      </c>
      <c r="S1195" t="s">
        <v>33</v>
      </c>
      <c r="T1195" t="s">
        <v>33</v>
      </c>
      <c r="U1195" t="s">
        <v>616</v>
      </c>
      <c r="V1195" t="s">
        <v>164</v>
      </c>
      <c r="W1195">
        <v>1</v>
      </c>
      <c r="X1195" s="5" t="e">
        <f>INDEX(name_mapping!B:B,MATCH(C1195,name_mapping!A:A,0))</f>
        <v>#N/A</v>
      </c>
      <c r="Y1195" s="5" t="str">
        <f t="shared" si="55"/>
        <v>VALLEY_5_SOLAR2</v>
      </c>
      <c r="Z1195" s="5" t="str">
        <f t="shared" si="54"/>
        <v>CAISO_Solar</v>
      </c>
      <c r="AA1195" s="5">
        <f t="shared" si="56"/>
        <v>48.4</v>
      </c>
      <c r="AB1195" s="5">
        <f>INDEX(relevant_resources!B:B,MATCH(Z1195,relevant_resources!A:A,0))</f>
        <v>1</v>
      </c>
    </row>
    <row r="1196" spans="1:28" x14ac:dyDescent="0.75">
      <c r="A1196">
        <v>1195</v>
      </c>
      <c r="B1196" t="s">
        <v>3017</v>
      </c>
      <c r="C1196" t="s">
        <v>3018</v>
      </c>
      <c r="D1196" t="s">
        <v>3019</v>
      </c>
      <c r="E1196" t="s">
        <v>3003</v>
      </c>
      <c r="F1196" t="s">
        <v>27</v>
      </c>
      <c r="I1196" t="s">
        <v>614</v>
      </c>
      <c r="K1196" t="s">
        <v>32</v>
      </c>
      <c r="L1196" s="2">
        <v>42228</v>
      </c>
      <c r="M1196" s="2">
        <v>51501</v>
      </c>
      <c r="N1196">
        <v>1</v>
      </c>
      <c r="O1196">
        <v>7.5</v>
      </c>
      <c r="P1196">
        <v>18.100000000000001</v>
      </c>
      <c r="Q1196" s="1">
        <v>0.28000000000000003</v>
      </c>
      <c r="R1196" t="s">
        <v>33</v>
      </c>
      <c r="S1196" t="s">
        <v>33</v>
      </c>
      <c r="T1196" t="s">
        <v>33</v>
      </c>
      <c r="U1196" t="s">
        <v>616</v>
      </c>
      <c r="V1196" t="s">
        <v>164</v>
      </c>
      <c r="W1196">
        <v>1</v>
      </c>
      <c r="X1196" s="5" t="e">
        <f>INDEX(name_mapping!B:B,MATCH(C1196,name_mapping!A:A,0))</f>
        <v>#N/A</v>
      </c>
      <c r="Y1196" s="5" t="str">
        <f t="shared" si="55"/>
        <v>RVSIDE_6_SOLAR1</v>
      </c>
      <c r="Z1196" s="5" t="str">
        <f t="shared" si="54"/>
        <v>CAISO_Solar</v>
      </c>
      <c r="AA1196" s="5">
        <f t="shared" si="56"/>
        <v>18.100000000000001</v>
      </c>
      <c r="AB1196" s="5">
        <f>INDEX(relevant_resources!B:B,MATCH(Z1196,relevant_resources!A:A,0))</f>
        <v>1</v>
      </c>
    </row>
    <row r="1197" spans="1:28" x14ac:dyDescent="0.75">
      <c r="A1197">
        <v>1196</v>
      </c>
      <c r="B1197" t="s">
        <v>3020</v>
      </c>
      <c r="C1197" t="s">
        <v>3021</v>
      </c>
      <c r="D1197" t="s">
        <v>1994</v>
      </c>
      <c r="E1197" t="s">
        <v>3003</v>
      </c>
      <c r="F1197" t="s">
        <v>27</v>
      </c>
      <c r="I1197" t="s">
        <v>993</v>
      </c>
      <c r="K1197" t="s">
        <v>32</v>
      </c>
      <c r="L1197" s="2">
        <v>41995</v>
      </c>
      <c r="M1197" s="2">
        <v>45657</v>
      </c>
      <c r="N1197">
        <v>1</v>
      </c>
      <c r="O1197">
        <v>41</v>
      </c>
      <c r="P1197">
        <v>109.7</v>
      </c>
      <c r="Q1197" s="1">
        <v>0.31</v>
      </c>
      <c r="R1197" t="s">
        <v>33</v>
      </c>
      <c r="S1197" t="s">
        <v>33</v>
      </c>
      <c r="T1197" t="s">
        <v>33</v>
      </c>
      <c r="U1197" t="s">
        <v>993</v>
      </c>
      <c r="V1197" t="s">
        <v>164</v>
      </c>
      <c r="W1197">
        <v>1</v>
      </c>
      <c r="X1197" s="5" t="e">
        <f>INDEX(name_mapping!B:B,MATCH(C1197,name_mapping!A:A,0))</f>
        <v>#N/A</v>
      </c>
      <c r="Y1197" s="5" t="str">
        <f t="shared" si="55"/>
        <v>TRNSWD_1_QF</v>
      </c>
      <c r="Z1197" s="5" t="str">
        <f t="shared" si="54"/>
        <v>CAISO_Wind</v>
      </c>
      <c r="AA1197" s="5">
        <f t="shared" si="56"/>
        <v>109.7</v>
      </c>
      <c r="AB1197" s="5">
        <f>INDEX(relevant_resources!B:B,MATCH(Z1197,relevant_resources!A:A,0))</f>
        <v>1</v>
      </c>
    </row>
    <row r="1198" spans="1:28" x14ac:dyDescent="0.75">
      <c r="A1198">
        <v>1197</v>
      </c>
      <c r="B1198" t="s">
        <v>3022</v>
      </c>
      <c r="C1198" t="s">
        <v>3023</v>
      </c>
      <c r="E1198" t="s">
        <v>3024</v>
      </c>
      <c r="F1198" t="s">
        <v>1076</v>
      </c>
      <c r="I1198" t="s">
        <v>993</v>
      </c>
      <c r="K1198" t="s">
        <v>32</v>
      </c>
      <c r="M1198" s="2">
        <v>42735</v>
      </c>
      <c r="N1198">
        <v>1</v>
      </c>
      <c r="O1198">
        <v>104.4</v>
      </c>
      <c r="P1198">
        <v>130.1</v>
      </c>
      <c r="Q1198" s="1">
        <v>0.14000000000000001</v>
      </c>
      <c r="R1198" t="s">
        <v>3025</v>
      </c>
      <c r="S1198" t="s">
        <v>33</v>
      </c>
      <c r="T1198" t="s">
        <v>1080</v>
      </c>
      <c r="U1198" t="s">
        <v>993</v>
      </c>
      <c r="V1198" t="s">
        <v>164</v>
      </c>
      <c r="W1198">
        <v>1</v>
      </c>
      <c r="X1198" s="5" t="e">
        <f>INDEX(name_mapping!B:B,MATCH(C1198,name_mapping!A:A,0))</f>
        <v>#N/A</v>
      </c>
      <c r="Y1198" s="5" t="str">
        <f t="shared" si="55"/>
        <v xml:space="preserve">Palouse Wind </v>
      </c>
      <c r="Z1198" s="5" t="str">
        <f t="shared" si="54"/>
        <v>NW_Wind</v>
      </c>
      <c r="AA1198" s="5">
        <f t="shared" si="56"/>
        <v>130.1</v>
      </c>
      <c r="AB1198" s="5">
        <f>INDEX(relevant_resources!B:B,MATCH(Z1198,relevant_resources!A:A,0))</f>
        <v>0</v>
      </c>
    </row>
    <row r="1199" spans="1:28" x14ac:dyDescent="0.75">
      <c r="A1199">
        <v>1198</v>
      </c>
      <c r="B1199" t="s">
        <v>3026</v>
      </c>
      <c r="C1199" t="s">
        <v>3027</v>
      </c>
      <c r="E1199" t="s">
        <v>3028</v>
      </c>
      <c r="F1199" t="s">
        <v>27</v>
      </c>
      <c r="I1199" t="s">
        <v>614</v>
      </c>
      <c r="K1199" t="s">
        <v>32</v>
      </c>
      <c r="L1199" s="2">
        <v>40909</v>
      </c>
      <c r="M1199" s="2">
        <v>48245</v>
      </c>
      <c r="N1199">
        <v>1</v>
      </c>
      <c r="O1199">
        <v>5</v>
      </c>
      <c r="P1199">
        <v>12.2</v>
      </c>
      <c r="Q1199" s="1">
        <v>0.28000000000000003</v>
      </c>
      <c r="R1199" t="s">
        <v>2592</v>
      </c>
      <c r="S1199" t="s">
        <v>2592</v>
      </c>
      <c r="T1199" t="s">
        <v>2592</v>
      </c>
      <c r="U1199" t="s">
        <v>616</v>
      </c>
      <c r="V1199" t="s">
        <v>164</v>
      </c>
      <c r="W1199">
        <v>1</v>
      </c>
      <c r="X1199" s="5" t="e">
        <f>INDEX(name_mapping!B:B,MATCH(C1199,name_mapping!A:A,0))</f>
        <v>#N/A</v>
      </c>
      <c r="Y1199" s="5" t="str">
        <f t="shared" si="55"/>
        <v>RE Bruceville Solar 1</v>
      </c>
      <c r="Z1199" s="5" t="str">
        <f t="shared" si="54"/>
        <v>BANC_Solar</v>
      </c>
      <c r="AA1199" s="5">
        <f t="shared" si="56"/>
        <v>12.2</v>
      </c>
      <c r="AB1199" s="5">
        <f>INDEX(relevant_resources!B:B,MATCH(Z1199,relevant_resources!A:A,0))</f>
        <v>0</v>
      </c>
    </row>
    <row r="1200" spans="1:28" x14ac:dyDescent="0.75">
      <c r="A1200">
        <v>1199</v>
      </c>
      <c r="B1200" t="s">
        <v>3029</v>
      </c>
      <c r="C1200" t="s">
        <v>3030</v>
      </c>
      <c r="E1200" t="s">
        <v>3028</v>
      </c>
      <c r="F1200" t="s">
        <v>27</v>
      </c>
      <c r="I1200" t="s">
        <v>614</v>
      </c>
      <c r="K1200" t="s">
        <v>32</v>
      </c>
      <c r="L1200" s="2">
        <v>40964</v>
      </c>
      <c r="M1200" s="2">
        <v>48274</v>
      </c>
      <c r="N1200">
        <v>1</v>
      </c>
      <c r="O1200">
        <v>5</v>
      </c>
      <c r="P1200">
        <v>12.4</v>
      </c>
      <c r="Q1200" s="1">
        <v>0.28000000000000003</v>
      </c>
      <c r="R1200" t="s">
        <v>2592</v>
      </c>
      <c r="S1200" t="s">
        <v>2592</v>
      </c>
      <c r="T1200" t="s">
        <v>2592</v>
      </c>
      <c r="U1200" t="s">
        <v>616</v>
      </c>
      <c r="V1200" t="s">
        <v>164</v>
      </c>
      <c r="W1200">
        <v>1</v>
      </c>
      <c r="X1200" s="5" t="e">
        <f>INDEX(name_mapping!B:B,MATCH(C1200,name_mapping!A:A,0))</f>
        <v>#N/A</v>
      </c>
      <c r="Y1200" s="5" t="str">
        <f t="shared" si="55"/>
        <v>RE Bruceville Solar 2</v>
      </c>
      <c r="Z1200" s="5" t="str">
        <f t="shared" si="54"/>
        <v>BANC_Solar</v>
      </c>
      <c r="AA1200" s="5">
        <f t="shared" si="56"/>
        <v>12.4</v>
      </c>
      <c r="AB1200" s="5">
        <f>INDEX(relevant_resources!B:B,MATCH(Z1200,relevant_resources!A:A,0))</f>
        <v>0</v>
      </c>
    </row>
    <row r="1201" spans="1:28" x14ac:dyDescent="0.75">
      <c r="A1201">
        <v>1200</v>
      </c>
      <c r="B1201" t="s">
        <v>3029</v>
      </c>
      <c r="C1201" t="s">
        <v>3031</v>
      </c>
      <c r="E1201" t="s">
        <v>3028</v>
      </c>
      <c r="F1201" t="s">
        <v>27</v>
      </c>
      <c r="I1201" t="s">
        <v>614</v>
      </c>
      <c r="K1201" t="s">
        <v>32</v>
      </c>
      <c r="L1201" s="2">
        <v>40964</v>
      </c>
      <c r="M1201" s="2">
        <v>48274</v>
      </c>
      <c r="N1201">
        <v>1</v>
      </c>
      <c r="O1201">
        <v>5</v>
      </c>
      <c r="P1201">
        <v>12.4</v>
      </c>
      <c r="Q1201" s="1">
        <v>0.28000000000000003</v>
      </c>
      <c r="R1201" t="s">
        <v>2592</v>
      </c>
      <c r="S1201" t="s">
        <v>2592</v>
      </c>
      <c r="T1201" t="s">
        <v>2592</v>
      </c>
      <c r="U1201" t="s">
        <v>616</v>
      </c>
      <c r="V1201" t="s">
        <v>164</v>
      </c>
      <c r="W1201">
        <v>1</v>
      </c>
      <c r="X1201" s="5" t="e">
        <f>INDEX(name_mapping!B:B,MATCH(C1201,name_mapping!A:A,0))</f>
        <v>#N/A</v>
      </c>
      <c r="Y1201" s="5" t="str">
        <f t="shared" si="55"/>
        <v>RE Bruceville Solar 3</v>
      </c>
      <c r="Z1201" s="5" t="str">
        <f t="shared" si="54"/>
        <v>BANC_Solar</v>
      </c>
      <c r="AA1201" s="5">
        <f t="shared" si="56"/>
        <v>12.4</v>
      </c>
      <c r="AB1201" s="5">
        <f>INDEX(relevant_resources!B:B,MATCH(Z1201,relevant_resources!A:A,0))</f>
        <v>0</v>
      </c>
    </row>
    <row r="1202" spans="1:28" x14ac:dyDescent="0.75">
      <c r="A1202">
        <v>1201</v>
      </c>
      <c r="B1202" t="s">
        <v>3032</v>
      </c>
      <c r="C1202" t="s">
        <v>3033</v>
      </c>
      <c r="E1202" t="s">
        <v>3028</v>
      </c>
      <c r="F1202" t="s">
        <v>27</v>
      </c>
      <c r="I1202" t="s">
        <v>614</v>
      </c>
      <c r="K1202" t="s">
        <v>32</v>
      </c>
      <c r="L1202" s="2">
        <v>40909</v>
      </c>
      <c r="M1202" s="2">
        <v>48245</v>
      </c>
      <c r="N1202">
        <v>1</v>
      </c>
      <c r="O1202">
        <v>3</v>
      </c>
      <c r="P1202">
        <v>7.5</v>
      </c>
      <c r="Q1202" s="1">
        <v>0.28999999999999998</v>
      </c>
      <c r="R1202" t="s">
        <v>2592</v>
      </c>
      <c r="S1202" t="s">
        <v>2592</v>
      </c>
      <c r="T1202" t="s">
        <v>2592</v>
      </c>
      <c r="U1202" t="s">
        <v>616</v>
      </c>
      <c r="V1202" t="s">
        <v>164</v>
      </c>
      <c r="W1202">
        <v>1</v>
      </c>
      <c r="X1202" s="5" t="e">
        <f>INDEX(name_mapping!B:B,MATCH(C1202,name_mapping!A:A,0))</f>
        <v>#N/A</v>
      </c>
      <c r="Y1202" s="5" t="str">
        <f t="shared" si="55"/>
        <v>RE Dillard Road 1</v>
      </c>
      <c r="Z1202" s="5" t="str">
        <f t="shared" si="54"/>
        <v>BANC_Solar</v>
      </c>
      <c r="AA1202" s="5">
        <f t="shared" si="56"/>
        <v>7.5</v>
      </c>
      <c r="AB1202" s="5">
        <f>INDEX(relevant_resources!B:B,MATCH(Z1202,relevant_resources!A:A,0))</f>
        <v>0</v>
      </c>
    </row>
    <row r="1203" spans="1:28" x14ac:dyDescent="0.75">
      <c r="A1203">
        <v>1202</v>
      </c>
      <c r="B1203" t="s">
        <v>3032</v>
      </c>
      <c r="C1203" t="s">
        <v>3034</v>
      </c>
      <c r="E1203" t="s">
        <v>3028</v>
      </c>
      <c r="F1203" t="s">
        <v>27</v>
      </c>
      <c r="I1203" t="s">
        <v>614</v>
      </c>
      <c r="K1203" t="s">
        <v>32</v>
      </c>
      <c r="L1203" s="2">
        <v>40909</v>
      </c>
      <c r="M1203" s="2">
        <v>48245</v>
      </c>
      <c r="N1203">
        <v>1</v>
      </c>
      <c r="O1203">
        <v>3</v>
      </c>
      <c r="P1203">
        <v>7.4</v>
      </c>
      <c r="Q1203" s="1">
        <v>0.28000000000000003</v>
      </c>
      <c r="R1203" t="s">
        <v>2592</v>
      </c>
      <c r="S1203" t="s">
        <v>2592</v>
      </c>
      <c r="T1203" t="s">
        <v>2592</v>
      </c>
      <c r="U1203" t="s">
        <v>616</v>
      </c>
      <c r="V1203" t="s">
        <v>164</v>
      </c>
      <c r="W1203">
        <v>1</v>
      </c>
      <c r="X1203" s="5" t="e">
        <f>INDEX(name_mapping!B:B,MATCH(C1203,name_mapping!A:A,0))</f>
        <v>#N/A</v>
      </c>
      <c r="Y1203" s="5" t="str">
        <f t="shared" si="55"/>
        <v>RE Dillard Road 2</v>
      </c>
      <c r="Z1203" s="5" t="str">
        <f t="shared" si="54"/>
        <v>BANC_Solar</v>
      </c>
      <c r="AA1203" s="5">
        <f t="shared" si="56"/>
        <v>7.4</v>
      </c>
      <c r="AB1203" s="5">
        <f>INDEX(relevant_resources!B:B,MATCH(Z1203,relevant_resources!A:A,0))</f>
        <v>0</v>
      </c>
    </row>
    <row r="1204" spans="1:28" x14ac:dyDescent="0.75">
      <c r="A1204">
        <v>1203</v>
      </c>
      <c r="B1204" t="s">
        <v>3032</v>
      </c>
      <c r="C1204" t="s">
        <v>3035</v>
      </c>
      <c r="E1204" t="s">
        <v>3028</v>
      </c>
      <c r="F1204" t="s">
        <v>27</v>
      </c>
      <c r="I1204" t="s">
        <v>614</v>
      </c>
      <c r="K1204" t="s">
        <v>32</v>
      </c>
      <c r="L1204" s="2">
        <v>40909</v>
      </c>
      <c r="M1204" s="2">
        <v>48245</v>
      </c>
      <c r="N1204">
        <v>1</v>
      </c>
      <c r="O1204">
        <v>3</v>
      </c>
      <c r="P1204">
        <v>7.3</v>
      </c>
      <c r="Q1204" s="1">
        <v>0.28000000000000003</v>
      </c>
      <c r="R1204" t="s">
        <v>2592</v>
      </c>
      <c r="S1204" t="s">
        <v>2592</v>
      </c>
      <c r="T1204" t="s">
        <v>2592</v>
      </c>
      <c r="U1204" t="s">
        <v>616</v>
      </c>
      <c r="V1204" t="s">
        <v>164</v>
      </c>
      <c r="W1204">
        <v>1</v>
      </c>
      <c r="X1204" s="5" t="e">
        <f>INDEX(name_mapping!B:B,MATCH(C1204,name_mapping!A:A,0))</f>
        <v>#N/A</v>
      </c>
      <c r="Y1204" s="5" t="str">
        <f t="shared" si="55"/>
        <v>RE Dillard Road 3</v>
      </c>
      <c r="Z1204" s="5" t="str">
        <f t="shared" si="54"/>
        <v>BANC_Solar</v>
      </c>
      <c r="AA1204" s="5">
        <f t="shared" si="56"/>
        <v>7.3</v>
      </c>
      <c r="AB1204" s="5">
        <f>INDEX(relevant_resources!B:B,MATCH(Z1204,relevant_resources!A:A,0))</f>
        <v>0</v>
      </c>
    </row>
    <row r="1205" spans="1:28" x14ac:dyDescent="0.75">
      <c r="A1205">
        <v>1204</v>
      </c>
      <c r="B1205" t="s">
        <v>3036</v>
      </c>
      <c r="C1205" t="s">
        <v>3037</v>
      </c>
      <c r="E1205" t="s">
        <v>3028</v>
      </c>
      <c r="F1205" t="s">
        <v>27</v>
      </c>
      <c r="I1205" t="s">
        <v>614</v>
      </c>
      <c r="K1205" t="s">
        <v>32</v>
      </c>
      <c r="L1205" s="2">
        <v>40909</v>
      </c>
      <c r="M1205" s="2">
        <v>48245</v>
      </c>
      <c r="N1205">
        <v>1</v>
      </c>
      <c r="O1205">
        <v>5</v>
      </c>
      <c r="P1205">
        <v>12.5</v>
      </c>
      <c r="Q1205" s="1">
        <v>0.28999999999999998</v>
      </c>
      <c r="R1205" t="s">
        <v>2592</v>
      </c>
      <c r="S1205" t="s">
        <v>2592</v>
      </c>
      <c r="T1205" t="s">
        <v>2592</v>
      </c>
      <c r="U1205" t="s">
        <v>616</v>
      </c>
      <c r="V1205" t="s">
        <v>164</v>
      </c>
      <c r="W1205">
        <v>1</v>
      </c>
      <c r="X1205" s="5" t="e">
        <f>INDEX(name_mapping!B:B,MATCH(C1205,name_mapping!A:A,0))</f>
        <v>#N/A</v>
      </c>
      <c r="Y1205" s="5" t="str">
        <f t="shared" si="55"/>
        <v>RE Kammerer Road 1</v>
      </c>
      <c r="Z1205" s="5" t="str">
        <f t="shared" si="54"/>
        <v>BANC_Solar</v>
      </c>
      <c r="AA1205" s="5">
        <f t="shared" si="56"/>
        <v>12.5</v>
      </c>
      <c r="AB1205" s="5">
        <f>INDEX(relevant_resources!B:B,MATCH(Z1205,relevant_resources!A:A,0))</f>
        <v>0</v>
      </c>
    </row>
    <row r="1206" spans="1:28" x14ac:dyDescent="0.75">
      <c r="A1206">
        <v>1205</v>
      </c>
      <c r="B1206" t="s">
        <v>3038</v>
      </c>
      <c r="C1206" t="s">
        <v>3039</v>
      </c>
      <c r="E1206" t="s">
        <v>3028</v>
      </c>
      <c r="F1206" t="s">
        <v>27</v>
      </c>
      <c r="I1206" t="s">
        <v>614</v>
      </c>
      <c r="K1206" t="s">
        <v>32</v>
      </c>
      <c r="L1206" s="2">
        <v>40964</v>
      </c>
      <c r="M1206" s="2">
        <v>48274</v>
      </c>
      <c r="N1206">
        <v>1</v>
      </c>
      <c r="O1206">
        <v>5</v>
      </c>
      <c r="P1206">
        <v>12.6</v>
      </c>
      <c r="Q1206" s="1">
        <v>0.28999999999999998</v>
      </c>
      <c r="R1206" t="s">
        <v>2592</v>
      </c>
      <c r="S1206" t="s">
        <v>2592</v>
      </c>
      <c r="T1206" t="s">
        <v>2592</v>
      </c>
      <c r="U1206" t="s">
        <v>616</v>
      </c>
      <c r="V1206" t="s">
        <v>164</v>
      </c>
      <c r="W1206">
        <v>1</v>
      </c>
      <c r="X1206" s="5" t="e">
        <f>INDEX(name_mapping!B:B,MATCH(C1206,name_mapping!A:A,0))</f>
        <v>#N/A</v>
      </c>
      <c r="Y1206" s="5" t="str">
        <f t="shared" si="55"/>
        <v>RE Kammerer Road 2</v>
      </c>
      <c r="Z1206" s="5" t="str">
        <f t="shared" si="54"/>
        <v>BANC_Solar</v>
      </c>
      <c r="AA1206" s="5">
        <f t="shared" si="56"/>
        <v>12.6</v>
      </c>
      <c r="AB1206" s="5">
        <f>INDEX(relevant_resources!B:B,MATCH(Z1206,relevant_resources!A:A,0))</f>
        <v>0</v>
      </c>
    </row>
    <row r="1207" spans="1:28" x14ac:dyDescent="0.75">
      <c r="A1207">
        <v>1206</v>
      </c>
      <c r="B1207" t="s">
        <v>3038</v>
      </c>
      <c r="C1207" t="s">
        <v>3040</v>
      </c>
      <c r="E1207" t="s">
        <v>3028</v>
      </c>
      <c r="F1207" t="s">
        <v>27</v>
      </c>
      <c r="I1207" t="s">
        <v>614</v>
      </c>
      <c r="K1207" t="s">
        <v>32</v>
      </c>
      <c r="L1207" s="2">
        <v>40964</v>
      </c>
      <c r="M1207" s="2">
        <v>48274</v>
      </c>
      <c r="N1207">
        <v>1</v>
      </c>
      <c r="O1207">
        <v>5</v>
      </c>
      <c r="P1207">
        <v>12.4</v>
      </c>
      <c r="Q1207" s="1">
        <v>0.28000000000000003</v>
      </c>
      <c r="R1207" t="s">
        <v>2592</v>
      </c>
      <c r="S1207" t="s">
        <v>2592</v>
      </c>
      <c r="T1207" t="s">
        <v>2592</v>
      </c>
      <c r="U1207" t="s">
        <v>616</v>
      </c>
      <c r="V1207" t="s">
        <v>164</v>
      </c>
      <c r="W1207">
        <v>1</v>
      </c>
      <c r="X1207" s="5" t="e">
        <f>INDEX(name_mapping!B:B,MATCH(C1207,name_mapping!A:A,0))</f>
        <v>#N/A</v>
      </c>
      <c r="Y1207" s="5" t="str">
        <f t="shared" si="55"/>
        <v>RE Kammerer Road 3</v>
      </c>
      <c r="Z1207" s="5" t="str">
        <f t="shared" si="54"/>
        <v>BANC_Solar</v>
      </c>
      <c r="AA1207" s="5">
        <f t="shared" si="56"/>
        <v>12.4</v>
      </c>
      <c r="AB1207" s="5">
        <f>INDEX(relevant_resources!B:B,MATCH(Z1207,relevant_resources!A:A,0))</f>
        <v>0</v>
      </c>
    </row>
    <row r="1208" spans="1:28" x14ac:dyDescent="0.75">
      <c r="A1208">
        <v>1207</v>
      </c>
      <c r="B1208" t="s">
        <v>3041</v>
      </c>
      <c r="C1208" t="s">
        <v>3042</v>
      </c>
      <c r="E1208" t="s">
        <v>3028</v>
      </c>
      <c r="F1208" t="s">
        <v>27</v>
      </c>
      <c r="I1208" t="s">
        <v>614</v>
      </c>
      <c r="K1208" t="s">
        <v>32</v>
      </c>
      <c r="L1208" s="2">
        <v>41153</v>
      </c>
      <c r="M1208" s="2">
        <v>48488</v>
      </c>
      <c r="N1208">
        <v>1</v>
      </c>
      <c r="O1208">
        <v>1.4</v>
      </c>
      <c r="P1208">
        <v>5.8</v>
      </c>
      <c r="Q1208" s="1">
        <v>0.47</v>
      </c>
      <c r="R1208" t="s">
        <v>2592</v>
      </c>
      <c r="S1208" t="s">
        <v>2592</v>
      </c>
      <c r="T1208" t="s">
        <v>2592</v>
      </c>
      <c r="U1208" t="s">
        <v>616</v>
      </c>
      <c r="V1208" t="s">
        <v>164</v>
      </c>
      <c r="W1208">
        <v>1</v>
      </c>
      <c r="X1208" s="5" t="e">
        <f>INDEX(name_mapping!B:B,MATCH(C1208,name_mapping!A:A,0))</f>
        <v>#N/A</v>
      </c>
      <c r="Y1208" s="5" t="str">
        <f t="shared" si="55"/>
        <v>Green Acres Solar FarmPV2</v>
      </c>
      <c r="Z1208" s="5" t="str">
        <f t="shared" si="54"/>
        <v>BANC_Solar</v>
      </c>
      <c r="AA1208" s="5">
        <f t="shared" si="56"/>
        <v>5.8</v>
      </c>
      <c r="AB1208" s="5">
        <f>INDEX(relevant_resources!B:B,MATCH(Z1208,relevant_resources!A:A,0))</f>
        <v>0</v>
      </c>
    </row>
    <row r="1209" spans="1:28" x14ac:dyDescent="0.75">
      <c r="A1209">
        <v>1208</v>
      </c>
      <c r="B1209" t="s">
        <v>3041</v>
      </c>
      <c r="C1209" t="s">
        <v>3043</v>
      </c>
      <c r="E1209" t="s">
        <v>3028</v>
      </c>
      <c r="F1209" t="s">
        <v>27</v>
      </c>
      <c r="I1209" t="s">
        <v>614</v>
      </c>
      <c r="K1209" t="s">
        <v>32</v>
      </c>
      <c r="L1209" s="2">
        <v>41153</v>
      </c>
      <c r="M1209" s="2">
        <v>48488</v>
      </c>
      <c r="N1209">
        <v>1</v>
      </c>
      <c r="O1209">
        <v>3.4</v>
      </c>
      <c r="P1209">
        <v>3.8</v>
      </c>
      <c r="Q1209" s="1">
        <v>0.13</v>
      </c>
      <c r="R1209" t="s">
        <v>2592</v>
      </c>
      <c r="S1209" t="s">
        <v>2592</v>
      </c>
      <c r="T1209" t="s">
        <v>2592</v>
      </c>
      <c r="U1209" t="s">
        <v>616</v>
      </c>
      <c r="V1209" t="s">
        <v>164</v>
      </c>
      <c r="W1209">
        <v>1</v>
      </c>
      <c r="X1209" s="5" t="e">
        <f>INDEX(name_mapping!B:B,MATCH(C1209,name_mapping!A:A,0))</f>
        <v>#N/A</v>
      </c>
      <c r="Y1209" s="5" t="str">
        <f t="shared" si="55"/>
        <v>Green Acres Solar Farm PV1</v>
      </c>
      <c r="Z1209" s="5" t="str">
        <f t="shared" si="54"/>
        <v>BANC_Solar</v>
      </c>
      <c r="AA1209" s="5">
        <f t="shared" si="56"/>
        <v>3.8</v>
      </c>
      <c r="AB1209" s="5">
        <f>INDEX(relevant_resources!B:B,MATCH(Z1209,relevant_resources!A:A,0))</f>
        <v>0</v>
      </c>
    </row>
    <row r="1210" spans="1:28" x14ac:dyDescent="0.75">
      <c r="A1210">
        <v>1209</v>
      </c>
      <c r="B1210" t="s">
        <v>3044</v>
      </c>
      <c r="C1210" t="s">
        <v>3045</v>
      </c>
      <c r="E1210" t="s">
        <v>3028</v>
      </c>
      <c r="F1210" t="s">
        <v>27</v>
      </c>
      <c r="I1210" t="s">
        <v>614</v>
      </c>
      <c r="K1210" t="s">
        <v>32</v>
      </c>
      <c r="L1210" s="2">
        <v>41221</v>
      </c>
      <c r="M1210" s="2">
        <v>48549</v>
      </c>
      <c r="N1210">
        <v>1</v>
      </c>
      <c r="O1210">
        <v>5</v>
      </c>
      <c r="P1210">
        <v>12.7</v>
      </c>
      <c r="Q1210" s="1">
        <v>0.28999999999999998</v>
      </c>
      <c r="R1210" t="s">
        <v>2592</v>
      </c>
      <c r="S1210" t="s">
        <v>2592</v>
      </c>
      <c r="T1210" t="s">
        <v>2592</v>
      </c>
      <c r="U1210" t="s">
        <v>616</v>
      </c>
      <c r="V1210" t="s">
        <v>164</v>
      </c>
      <c r="W1210">
        <v>1</v>
      </c>
      <c r="X1210" s="5" t="e">
        <f>INDEX(name_mapping!B:B,MATCH(C1210,name_mapping!A:A,0))</f>
        <v>#N/A</v>
      </c>
      <c r="Y1210" s="5" t="str">
        <f t="shared" si="55"/>
        <v>RE McKenzie 1</v>
      </c>
      <c r="Z1210" s="5" t="str">
        <f t="shared" si="54"/>
        <v>BANC_Solar</v>
      </c>
      <c r="AA1210" s="5">
        <f t="shared" si="56"/>
        <v>12.7</v>
      </c>
      <c r="AB1210" s="5">
        <f>INDEX(relevant_resources!B:B,MATCH(Z1210,relevant_resources!A:A,0))</f>
        <v>0</v>
      </c>
    </row>
    <row r="1211" spans="1:28" x14ac:dyDescent="0.75">
      <c r="A1211">
        <v>1210</v>
      </c>
      <c r="B1211" t="s">
        <v>3044</v>
      </c>
      <c r="C1211" t="s">
        <v>3046</v>
      </c>
      <c r="E1211" t="s">
        <v>3028</v>
      </c>
      <c r="F1211" t="s">
        <v>27</v>
      </c>
      <c r="I1211" t="s">
        <v>614</v>
      </c>
      <c r="K1211" t="s">
        <v>32</v>
      </c>
      <c r="L1211" s="2">
        <v>41221</v>
      </c>
      <c r="M1211" s="2">
        <v>48549</v>
      </c>
      <c r="N1211">
        <v>1</v>
      </c>
      <c r="O1211">
        <v>5</v>
      </c>
      <c r="P1211">
        <v>12.7</v>
      </c>
      <c r="Q1211" s="1">
        <v>0.28999999999999998</v>
      </c>
      <c r="R1211" t="s">
        <v>2592</v>
      </c>
      <c r="S1211" t="s">
        <v>2592</v>
      </c>
      <c r="T1211" t="s">
        <v>2592</v>
      </c>
      <c r="U1211" t="s">
        <v>616</v>
      </c>
      <c r="V1211" t="s">
        <v>164</v>
      </c>
      <c r="W1211">
        <v>1</v>
      </c>
      <c r="X1211" s="5" t="e">
        <f>INDEX(name_mapping!B:B,MATCH(C1211,name_mapping!A:A,0))</f>
        <v>#N/A</v>
      </c>
      <c r="Y1211" s="5" t="str">
        <f t="shared" si="55"/>
        <v>RE McKenzie 5</v>
      </c>
      <c r="Z1211" s="5" t="str">
        <f t="shared" si="54"/>
        <v>BANC_Solar</v>
      </c>
      <c r="AA1211" s="5">
        <f t="shared" si="56"/>
        <v>12.7</v>
      </c>
      <c r="AB1211" s="5">
        <f>INDEX(relevant_resources!B:B,MATCH(Z1211,relevant_resources!A:A,0))</f>
        <v>0</v>
      </c>
    </row>
    <row r="1212" spans="1:28" x14ac:dyDescent="0.75">
      <c r="A1212">
        <v>1211</v>
      </c>
      <c r="B1212" t="s">
        <v>3044</v>
      </c>
      <c r="C1212" t="s">
        <v>3047</v>
      </c>
      <c r="E1212" t="s">
        <v>3028</v>
      </c>
      <c r="F1212" t="s">
        <v>27</v>
      </c>
      <c r="I1212" t="s">
        <v>614</v>
      </c>
      <c r="K1212" t="s">
        <v>32</v>
      </c>
      <c r="L1212" s="2">
        <v>41221</v>
      </c>
      <c r="M1212" s="2">
        <v>48549</v>
      </c>
      <c r="N1212">
        <v>1</v>
      </c>
      <c r="O1212">
        <v>5</v>
      </c>
      <c r="P1212">
        <v>12.6</v>
      </c>
      <c r="Q1212" s="1">
        <v>0.28999999999999998</v>
      </c>
      <c r="R1212" t="s">
        <v>2592</v>
      </c>
      <c r="S1212" t="s">
        <v>2592</v>
      </c>
      <c r="T1212" t="s">
        <v>2592</v>
      </c>
      <c r="U1212" t="s">
        <v>616</v>
      </c>
      <c r="V1212" t="s">
        <v>164</v>
      </c>
      <c r="W1212">
        <v>1</v>
      </c>
      <c r="X1212" s="5" t="e">
        <f>INDEX(name_mapping!B:B,MATCH(C1212,name_mapping!A:A,0))</f>
        <v>#N/A</v>
      </c>
      <c r="Y1212" s="5" t="str">
        <f t="shared" si="55"/>
        <v>RE McKenzie 6</v>
      </c>
      <c r="Z1212" s="5" t="str">
        <f t="shared" si="54"/>
        <v>BANC_Solar</v>
      </c>
      <c r="AA1212" s="5">
        <f t="shared" si="56"/>
        <v>12.6</v>
      </c>
      <c r="AB1212" s="5">
        <f>INDEX(relevant_resources!B:B,MATCH(Z1212,relevant_resources!A:A,0))</f>
        <v>0</v>
      </c>
    </row>
    <row r="1213" spans="1:28" x14ac:dyDescent="0.75">
      <c r="A1213">
        <v>1212</v>
      </c>
      <c r="B1213" t="s">
        <v>3044</v>
      </c>
      <c r="C1213" t="s">
        <v>3048</v>
      </c>
      <c r="E1213" t="s">
        <v>3028</v>
      </c>
      <c r="F1213" t="s">
        <v>27</v>
      </c>
      <c r="I1213" t="s">
        <v>614</v>
      </c>
      <c r="K1213" t="s">
        <v>32</v>
      </c>
      <c r="L1213" s="2">
        <v>41221</v>
      </c>
      <c r="M1213" s="2">
        <v>48549</v>
      </c>
      <c r="N1213">
        <v>1</v>
      </c>
      <c r="O1213">
        <v>5</v>
      </c>
      <c r="P1213">
        <v>12.6</v>
      </c>
      <c r="Q1213" s="1">
        <v>0.28999999999999998</v>
      </c>
      <c r="R1213" t="s">
        <v>2592</v>
      </c>
      <c r="S1213" t="s">
        <v>2592</v>
      </c>
      <c r="T1213" t="s">
        <v>2592</v>
      </c>
      <c r="U1213" t="s">
        <v>616</v>
      </c>
      <c r="V1213" t="s">
        <v>164</v>
      </c>
      <c r="W1213">
        <v>1</v>
      </c>
      <c r="X1213" s="5" t="e">
        <f>INDEX(name_mapping!B:B,MATCH(C1213,name_mapping!A:A,0))</f>
        <v>#N/A</v>
      </c>
      <c r="Y1213" s="5" t="str">
        <f t="shared" si="55"/>
        <v>RE McKenzie 4</v>
      </c>
      <c r="Z1213" s="5" t="str">
        <f t="shared" si="54"/>
        <v>BANC_Solar</v>
      </c>
      <c r="AA1213" s="5">
        <f t="shared" si="56"/>
        <v>12.6</v>
      </c>
      <c r="AB1213" s="5">
        <f>INDEX(relevant_resources!B:B,MATCH(Z1213,relevant_resources!A:A,0))</f>
        <v>0</v>
      </c>
    </row>
    <row r="1214" spans="1:28" x14ac:dyDescent="0.75">
      <c r="A1214">
        <v>1213</v>
      </c>
      <c r="B1214" t="s">
        <v>3044</v>
      </c>
      <c r="C1214" t="s">
        <v>3049</v>
      </c>
      <c r="E1214" t="s">
        <v>3028</v>
      </c>
      <c r="F1214" t="s">
        <v>27</v>
      </c>
      <c r="I1214" t="s">
        <v>614</v>
      </c>
      <c r="K1214" t="s">
        <v>32</v>
      </c>
      <c r="L1214" s="2">
        <v>41221</v>
      </c>
      <c r="M1214" s="2">
        <v>48549</v>
      </c>
      <c r="N1214">
        <v>1</v>
      </c>
      <c r="O1214">
        <v>5</v>
      </c>
      <c r="P1214">
        <v>12.5</v>
      </c>
      <c r="Q1214" s="1">
        <v>0.28999999999999998</v>
      </c>
      <c r="R1214" t="s">
        <v>2592</v>
      </c>
      <c r="S1214" t="s">
        <v>2592</v>
      </c>
      <c r="T1214" t="s">
        <v>2592</v>
      </c>
      <c r="U1214" t="s">
        <v>616</v>
      </c>
      <c r="V1214" t="s">
        <v>164</v>
      </c>
      <c r="W1214">
        <v>1</v>
      </c>
      <c r="X1214" s="5" t="e">
        <f>INDEX(name_mapping!B:B,MATCH(C1214,name_mapping!A:A,0))</f>
        <v>#N/A</v>
      </c>
      <c r="Y1214" s="5" t="str">
        <f t="shared" si="55"/>
        <v>RE McKenzie 2</v>
      </c>
      <c r="Z1214" s="5" t="str">
        <f t="shared" si="54"/>
        <v>BANC_Solar</v>
      </c>
      <c r="AA1214" s="5">
        <f t="shared" si="56"/>
        <v>12.5</v>
      </c>
      <c r="AB1214" s="5">
        <f>INDEX(relevant_resources!B:B,MATCH(Z1214,relevant_resources!A:A,0))</f>
        <v>0</v>
      </c>
    </row>
    <row r="1215" spans="1:28" x14ac:dyDescent="0.75">
      <c r="A1215">
        <v>1214</v>
      </c>
      <c r="B1215" t="s">
        <v>3044</v>
      </c>
      <c r="C1215" t="s">
        <v>3050</v>
      </c>
      <c r="E1215" t="s">
        <v>3028</v>
      </c>
      <c r="F1215" t="s">
        <v>27</v>
      </c>
      <c r="I1215" t="s">
        <v>614</v>
      </c>
      <c r="K1215" t="s">
        <v>32</v>
      </c>
      <c r="L1215" s="2">
        <v>41221</v>
      </c>
      <c r="M1215" s="2">
        <v>48549</v>
      </c>
      <c r="N1215">
        <v>1</v>
      </c>
      <c r="O1215">
        <v>5</v>
      </c>
      <c r="P1215">
        <v>12.4</v>
      </c>
      <c r="Q1215" s="1">
        <v>0.28000000000000003</v>
      </c>
      <c r="R1215" t="s">
        <v>2592</v>
      </c>
      <c r="S1215" t="s">
        <v>2592</v>
      </c>
      <c r="T1215" t="s">
        <v>2592</v>
      </c>
      <c r="U1215" t="s">
        <v>616</v>
      </c>
      <c r="V1215" t="s">
        <v>164</v>
      </c>
      <c r="W1215">
        <v>1</v>
      </c>
      <c r="X1215" s="5" t="e">
        <f>INDEX(name_mapping!B:B,MATCH(C1215,name_mapping!A:A,0))</f>
        <v>#N/A</v>
      </c>
      <c r="Y1215" s="5" t="str">
        <f t="shared" si="55"/>
        <v>RE McKenzie 3</v>
      </c>
      <c r="Z1215" s="5" t="str">
        <f t="shared" si="54"/>
        <v>BANC_Solar</v>
      </c>
      <c r="AA1215" s="5">
        <f t="shared" si="56"/>
        <v>12.4</v>
      </c>
      <c r="AB1215" s="5">
        <f>INDEX(relevant_resources!B:B,MATCH(Z1215,relevant_resources!A:A,0))</f>
        <v>0</v>
      </c>
    </row>
    <row r="1216" spans="1:28" x14ac:dyDescent="0.75">
      <c r="A1216">
        <v>1215</v>
      </c>
      <c r="B1216" t="s">
        <v>3051</v>
      </c>
      <c r="C1216" t="s">
        <v>3052</v>
      </c>
      <c r="D1216" t="s">
        <v>3053</v>
      </c>
      <c r="E1216" t="s">
        <v>3028</v>
      </c>
      <c r="F1216" t="s">
        <v>27</v>
      </c>
      <c r="I1216" t="s">
        <v>210</v>
      </c>
      <c r="K1216" t="s">
        <v>32</v>
      </c>
      <c r="L1216" s="2">
        <v>31079</v>
      </c>
      <c r="M1216" s="2">
        <v>48030</v>
      </c>
      <c r="N1216">
        <v>1</v>
      </c>
      <c r="O1216">
        <v>7.2</v>
      </c>
      <c r="P1216">
        <v>21.4</v>
      </c>
      <c r="Q1216" s="1">
        <v>0.34</v>
      </c>
      <c r="R1216" t="s">
        <v>33</v>
      </c>
      <c r="S1216" t="s">
        <v>2592</v>
      </c>
      <c r="T1216" t="s">
        <v>33</v>
      </c>
      <c r="U1216" t="s">
        <v>212</v>
      </c>
      <c r="V1216" t="s">
        <v>164</v>
      </c>
      <c r="W1216">
        <v>1</v>
      </c>
      <c r="X1216" s="5" t="e">
        <f>INDEX(name_mapping!B:B,MATCH(C1216,name_mapping!A:A,0))</f>
        <v>#N/A</v>
      </c>
      <c r="Y1216" s="5" t="str">
        <f t="shared" si="55"/>
        <v>CAMPFW_7_FARWST</v>
      </c>
      <c r="Z1216" s="5" t="str">
        <f t="shared" si="54"/>
        <v>CAISO_Small_Hydro</v>
      </c>
      <c r="AA1216" s="5">
        <f t="shared" si="56"/>
        <v>21.4</v>
      </c>
      <c r="AB1216" s="5">
        <f>INDEX(relevant_resources!B:B,MATCH(Z1216,relevant_resources!A:A,0))</f>
        <v>0</v>
      </c>
    </row>
    <row r="1217" spans="1:28" x14ac:dyDescent="0.75">
      <c r="A1217">
        <v>1216</v>
      </c>
      <c r="B1217" t="s">
        <v>3054</v>
      </c>
      <c r="C1217" t="s">
        <v>3055</v>
      </c>
      <c r="D1217" t="s">
        <v>3056</v>
      </c>
      <c r="E1217" t="s">
        <v>3028</v>
      </c>
      <c r="F1217" t="s">
        <v>27</v>
      </c>
      <c r="I1217" t="s">
        <v>30</v>
      </c>
      <c r="K1217" t="s">
        <v>32</v>
      </c>
      <c r="L1217" s="2">
        <v>39083</v>
      </c>
      <c r="M1217" s="2">
        <v>46203</v>
      </c>
      <c r="N1217">
        <v>1</v>
      </c>
      <c r="O1217">
        <v>3.7</v>
      </c>
      <c r="P1217">
        <v>18.899999999999999</v>
      </c>
      <c r="Q1217" s="1">
        <v>0.59</v>
      </c>
      <c r="R1217" t="s">
        <v>33</v>
      </c>
      <c r="S1217" t="s">
        <v>2592</v>
      </c>
      <c r="T1217" t="s">
        <v>33</v>
      </c>
      <c r="U1217" t="s">
        <v>34</v>
      </c>
      <c r="V1217" t="s">
        <v>164</v>
      </c>
      <c r="W1217">
        <v>1</v>
      </c>
      <c r="X1217" s="5" t="e">
        <f>INDEX(name_mapping!B:B,MATCH(C1217,name_mapping!A:A,0))</f>
        <v>#N/A</v>
      </c>
      <c r="Y1217" s="5" t="str">
        <f t="shared" si="55"/>
        <v>DAVIS_7_MNMETH</v>
      </c>
      <c r="Z1217" s="5" t="str">
        <f t="shared" si="54"/>
        <v>CAISO_Biomass</v>
      </c>
      <c r="AA1217" s="5">
        <f t="shared" si="56"/>
        <v>18.899999999999999</v>
      </c>
      <c r="AB1217" s="5">
        <f>INDEX(relevant_resources!B:B,MATCH(Z1217,relevant_resources!A:A,0))</f>
        <v>0</v>
      </c>
    </row>
    <row r="1218" spans="1:28" x14ac:dyDescent="0.75">
      <c r="A1218">
        <v>1217</v>
      </c>
      <c r="B1218" t="s">
        <v>3057</v>
      </c>
      <c r="C1218" t="s">
        <v>3058</v>
      </c>
      <c r="D1218" t="s">
        <v>3059</v>
      </c>
      <c r="E1218" t="s">
        <v>3028</v>
      </c>
      <c r="F1218" t="s">
        <v>27</v>
      </c>
      <c r="I1218" t="s">
        <v>34</v>
      </c>
      <c r="K1218" t="s">
        <v>32</v>
      </c>
      <c r="L1218" s="2">
        <v>41206</v>
      </c>
      <c r="M1218" s="2">
        <v>48548</v>
      </c>
      <c r="N1218">
        <v>1</v>
      </c>
      <c r="O1218">
        <v>22.5</v>
      </c>
      <c r="P1218">
        <v>100</v>
      </c>
      <c r="Q1218" s="1">
        <v>0.51</v>
      </c>
      <c r="R1218" t="s">
        <v>33</v>
      </c>
      <c r="S1218" t="s">
        <v>2592</v>
      </c>
      <c r="T1218" t="s">
        <v>33</v>
      </c>
      <c r="U1218" t="s">
        <v>34</v>
      </c>
      <c r="V1218" t="s">
        <v>164</v>
      </c>
      <c r="W1218">
        <v>1</v>
      </c>
      <c r="X1218" s="5" t="e">
        <f>INDEX(name_mapping!B:B,MATCH(C1218,name_mapping!A:A,0))</f>
        <v>#N/A</v>
      </c>
      <c r="Y1218" s="5" t="str">
        <f t="shared" si="55"/>
        <v>JAKVAL_6_UNITG1</v>
      </c>
      <c r="Z1218" s="5" t="str">
        <f t="shared" ref="Z1218:Z1281" si="57">T1218&amp;"_"&amp;U1218</f>
        <v>CAISO_Biomass</v>
      </c>
      <c r="AA1218" s="5">
        <f t="shared" si="56"/>
        <v>100</v>
      </c>
      <c r="AB1218" s="5">
        <f>INDEX(relevant_resources!B:B,MATCH(Z1218,relevant_resources!A:A,0))</f>
        <v>0</v>
      </c>
    </row>
    <row r="1219" spans="1:28" x14ac:dyDescent="0.75">
      <c r="A1219">
        <v>1218</v>
      </c>
      <c r="B1219" t="s">
        <v>3060</v>
      </c>
      <c r="C1219" t="s">
        <v>2884</v>
      </c>
      <c r="D1219" t="s">
        <v>2885</v>
      </c>
      <c r="E1219" t="s">
        <v>3028</v>
      </c>
      <c r="F1219" t="s">
        <v>27</v>
      </c>
      <c r="I1219" t="s">
        <v>210</v>
      </c>
      <c r="K1219" t="s">
        <v>32</v>
      </c>
      <c r="L1219" s="2">
        <v>38534</v>
      </c>
      <c r="M1219" s="2">
        <v>42185</v>
      </c>
      <c r="N1219">
        <v>1</v>
      </c>
      <c r="O1219">
        <v>23.6</v>
      </c>
      <c r="P1219">
        <v>95.3</v>
      </c>
      <c r="Q1219" s="1">
        <v>0.46</v>
      </c>
      <c r="R1219" t="s">
        <v>33</v>
      </c>
      <c r="S1219" t="s">
        <v>2592</v>
      </c>
      <c r="T1219" t="s">
        <v>33</v>
      </c>
      <c r="U1219" t="s">
        <v>212</v>
      </c>
      <c r="V1219" t="s">
        <v>164</v>
      </c>
      <c r="W1219">
        <v>1</v>
      </c>
      <c r="X1219" s="5" t="e">
        <f>INDEX(name_mapping!B:B,MATCH(C1219,name_mapping!A:A,0))</f>
        <v>#N/A</v>
      </c>
      <c r="Y1219" s="5" t="str">
        <f t="shared" ref="Y1219:Y1282" si="58">IF(NOT(ISBLANK(D1219)),D1219,
IF(NOT(ISNA(X1219)),X1219,C1219))</f>
        <v>PARDEB_2_UNIT 1</v>
      </c>
      <c r="Z1219" s="5" t="str">
        <f t="shared" si="57"/>
        <v>CAISO_Small_Hydro</v>
      </c>
      <c r="AA1219" s="5">
        <f t="shared" ref="AA1219:AA1282" si="59">IF(P1219="                      -  ",0,P1219)</f>
        <v>95.3</v>
      </c>
      <c r="AB1219" s="5">
        <f>INDEX(relevant_resources!B:B,MATCH(Z1219,relevant_resources!A:A,0))</f>
        <v>0</v>
      </c>
    </row>
    <row r="1220" spans="1:28" x14ac:dyDescent="0.75">
      <c r="A1220">
        <v>1219</v>
      </c>
      <c r="B1220" t="s">
        <v>3060</v>
      </c>
      <c r="C1220" t="s">
        <v>3061</v>
      </c>
      <c r="D1220" t="s">
        <v>2885</v>
      </c>
      <c r="E1220" t="s">
        <v>3028</v>
      </c>
      <c r="F1220" t="s">
        <v>27</v>
      </c>
      <c r="I1220" t="s">
        <v>210</v>
      </c>
      <c r="K1220" t="s">
        <v>32</v>
      </c>
      <c r="L1220" s="2">
        <v>38534</v>
      </c>
      <c r="M1220" s="2">
        <v>42185</v>
      </c>
      <c r="N1220">
        <v>1</v>
      </c>
      <c r="O1220">
        <v>10.8</v>
      </c>
      <c r="P1220">
        <v>28.9</v>
      </c>
      <c r="Q1220" s="1">
        <v>0.31</v>
      </c>
      <c r="R1220" t="s">
        <v>33</v>
      </c>
      <c r="S1220" t="s">
        <v>2592</v>
      </c>
      <c r="T1220" t="s">
        <v>33</v>
      </c>
      <c r="U1220" t="s">
        <v>212</v>
      </c>
      <c r="V1220" t="s">
        <v>164</v>
      </c>
      <c r="W1220">
        <v>1</v>
      </c>
      <c r="X1220" s="5" t="e">
        <f>INDEX(name_mapping!B:B,MATCH(C1220,name_mapping!A:A,0))</f>
        <v>#N/A</v>
      </c>
      <c r="Y1220" s="5" t="str">
        <f t="shared" si="58"/>
        <v>PARDEB_2_UNIT 1</v>
      </c>
      <c r="Z1220" s="5" t="str">
        <f t="shared" si="57"/>
        <v>CAISO_Small_Hydro</v>
      </c>
      <c r="AA1220" s="5">
        <f t="shared" si="59"/>
        <v>28.9</v>
      </c>
      <c r="AB1220" s="5">
        <f>INDEX(relevant_resources!B:B,MATCH(Z1220,relevant_resources!A:A,0))</f>
        <v>0</v>
      </c>
    </row>
    <row r="1221" spans="1:28" x14ac:dyDescent="0.75">
      <c r="A1221">
        <v>1220</v>
      </c>
      <c r="B1221" t="s">
        <v>3062</v>
      </c>
      <c r="C1221" t="s">
        <v>3063</v>
      </c>
      <c r="E1221" t="s">
        <v>3028</v>
      </c>
      <c r="F1221" t="s">
        <v>27</v>
      </c>
      <c r="I1221" t="s">
        <v>210</v>
      </c>
      <c r="K1221" t="s">
        <v>32</v>
      </c>
      <c r="L1221" s="2">
        <v>24016</v>
      </c>
      <c r="M1221" s="2">
        <v>73050</v>
      </c>
      <c r="N1221">
        <v>1</v>
      </c>
      <c r="O1221">
        <v>25.5</v>
      </c>
      <c r="P1221">
        <v>44.9</v>
      </c>
      <c r="Q1221" s="1">
        <v>0.2</v>
      </c>
      <c r="R1221" t="s">
        <v>2592</v>
      </c>
      <c r="S1221" t="s">
        <v>2592</v>
      </c>
      <c r="T1221" t="s">
        <v>2592</v>
      </c>
      <c r="U1221" t="s">
        <v>212</v>
      </c>
      <c r="V1221" t="s">
        <v>164</v>
      </c>
      <c r="W1221">
        <v>1</v>
      </c>
      <c r="X1221" s="5" t="e">
        <f>INDEX(name_mapping!B:B,MATCH(C1221,name_mapping!A:A,0))</f>
        <v>#N/A</v>
      </c>
      <c r="Y1221" s="5" t="str">
        <f t="shared" si="58"/>
        <v>Robbs Peak</v>
      </c>
      <c r="Z1221" s="5" t="str">
        <f t="shared" si="57"/>
        <v>BANC_Small_Hydro</v>
      </c>
      <c r="AA1221" s="5">
        <f t="shared" si="59"/>
        <v>44.9</v>
      </c>
      <c r="AB1221" s="5">
        <f>INDEX(relevant_resources!B:B,MATCH(Z1221,relevant_resources!A:A,0))</f>
        <v>0</v>
      </c>
    </row>
    <row r="1222" spans="1:28" x14ac:dyDescent="0.75">
      <c r="A1222">
        <v>1221</v>
      </c>
      <c r="B1222" t="s">
        <v>3064</v>
      </c>
      <c r="C1222" t="s">
        <v>2597</v>
      </c>
      <c r="E1222" t="s">
        <v>3028</v>
      </c>
      <c r="F1222" t="s">
        <v>27</v>
      </c>
      <c r="I1222" t="s">
        <v>210</v>
      </c>
      <c r="K1222" t="s">
        <v>32</v>
      </c>
      <c r="L1222" s="2">
        <v>38353</v>
      </c>
      <c r="M1222" s="2">
        <v>45657</v>
      </c>
      <c r="N1222">
        <v>1</v>
      </c>
      <c r="O1222">
        <v>4.2</v>
      </c>
      <c r="P1222">
        <v>17.3</v>
      </c>
      <c r="Q1222" s="1">
        <v>0.47</v>
      </c>
      <c r="R1222" t="s">
        <v>2592</v>
      </c>
      <c r="S1222" t="s">
        <v>2592</v>
      </c>
      <c r="T1222" t="s">
        <v>2592</v>
      </c>
      <c r="U1222" t="s">
        <v>212</v>
      </c>
      <c r="V1222" t="s">
        <v>164</v>
      </c>
      <c r="W1222">
        <v>1</v>
      </c>
      <c r="X1222" s="5" t="e">
        <f>INDEX(name_mapping!B:B,MATCH(C1222,name_mapping!A:A,0))</f>
        <v>#N/A</v>
      </c>
      <c r="Y1222" s="5" t="str">
        <f t="shared" si="58"/>
        <v>Nimbus</v>
      </c>
      <c r="Z1222" s="5" t="str">
        <f t="shared" si="57"/>
        <v>BANC_Small_Hydro</v>
      </c>
      <c r="AA1222" s="5">
        <f t="shared" si="59"/>
        <v>17.3</v>
      </c>
      <c r="AB1222" s="5">
        <f>INDEX(relevant_resources!B:B,MATCH(Z1222,relevant_resources!A:A,0))</f>
        <v>0</v>
      </c>
    </row>
    <row r="1223" spans="1:28" x14ac:dyDescent="0.75">
      <c r="A1223">
        <v>1222</v>
      </c>
      <c r="B1223" t="s">
        <v>3064</v>
      </c>
      <c r="C1223" t="s">
        <v>2598</v>
      </c>
      <c r="E1223" t="s">
        <v>3028</v>
      </c>
      <c r="F1223" t="s">
        <v>27</v>
      </c>
      <c r="I1223" t="s">
        <v>210</v>
      </c>
      <c r="K1223" t="s">
        <v>32</v>
      </c>
      <c r="L1223" s="2">
        <v>38353</v>
      </c>
      <c r="M1223" s="2">
        <v>45657</v>
      </c>
      <c r="N1223">
        <v>1</v>
      </c>
      <c r="O1223">
        <v>1.1000000000000001</v>
      </c>
      <c r="P1223">
        <v>3.7</v>
      </c>
      <c r="Q1223" s="1">
        <v>0.37</v>
      </c>
      <c r="R1223" t="s">
        <v>2592</v>
      </c>
      <c r="S1223" t="s">
        <v>2592</v>
      </c>
      <c r="T1223" t="s">
        <v>2592</v>
      </c>
      <c r="U1223" t="s">
        <v>212</v>
      </c>
      <c r="V1223" t="s">
        <v>164</v>
      </c>
      <c r="W1223">
        <v>1</v>
      </c>
      <c r="X1223" s="5" t="e">
        <f>INDEX(name_mapping!B:B,MATCH(C1223,name_mapping!A:A,0))</f>
        <v>#N/A</v>
      </c>
      <c r="Y1223" s="5" t="str">
        <f t="shared" si="58"/>
        <v>Stampede</v>
      </c>
      <c r="Z1223" s="5" t="str">
        <f t="shared" si="57"/>
        <v>BANC_Small_Hydro</v>
      </c>
      <c r="AA1223" s="5">
        <f t="shared" si="59"/>
        <v>3.7</v>
      </c>
      <c r="AB1223" s="5">
        <f>INDEX(relevant_resources!B:B,MATCH(Z1223,relevant_resources!A:A,0))</f>
        <v>0</v>
      </c>
    </row>
    <row r="1224" spans="1:28" x14ac:dyDescent="0.75">
      <c r="A1224">
        <v>1223</v>
      </c>
      <c r="B1224" t="s">
        <v>3064</v>
      </c>
      <c r="C1224" t="s">
        <v>2599</v>
      </c>
      <c r="D1224" t="s">
        <v>2600</v>
      </c>
      <c r="E1224" t="s">
        <v>3028</v>
      </c>
      <c r="F1224" t="s">
        <v>27</v>
      </c>
      <c r="I1224" t="s">
        <v>210</v>
      </c>
      <c r="K1224" t="s">
        <v>32</v>
      </c>
      <c r="L1224" s="2">
        <v>38353</v>
      </c>
      <c r="M1224" s="2">
        <v>45657</v>
      </c>
      <c r="N1224">
        <v>1</v>
      </c>
      <c r="O1224">
        <v>0.1</v>
      </c>
      <c r="P1224">
        <v>0.6</v>
      </c>
      <c r="Q1224" s="1">
        <v>0.66</v>
      </c>
      <c r="R1224" t="s">
        <v>33</v>
      </c>
      <c r="S1224" t="s">
        <v>2592</v>
      </c>
      <c r="T1224" t="s">
        <v>33</v>
      </c>
      <c r="U1224" t="s">
        <v>212</v>
      </c>
      <c r="V1224" t="s">
        <v>164</v>
      </c>
      <c r="W1224">
        <v>1</v>
      </c>
      <c r="X1224" s="5" t="e">
        <f>INDEX(name_mapping!B:B,MATCH(C1224,name_mapping!A:A,0))</f>
        <v>#N/A</v>
      </c>
      <c r="Y1224" s="5" t="str">
        <f t="shared" si="58"/>
        <v>LEWSTN_7_UNIT 1</v>
      </c>
      <c r="Z1224" s="5" t="str">
        <f t="shared" si="57"/>
        <v>CAISO_Small_Hydro</v>
      </c>
      <c r="AA1224" s="5">
        <f t="shared" si="59"/>
        <v>0.6</v>
      </c>
      <c r="AB1224" s="5">
        <f>INDEX(relevant_resources!B:B,MATCH(Z1224,relevant_resources!A:A,0))</f>
        <v>0</v>
      </c>
    </row>
    <row r="1225" spans="1:28" x14ac:dyDescent="0.75">
      <c r="A1225">
        <v>1224</v>
      </c>
      <c r="B1225" t="s">
        <v>3065</v>
      </c>
      <c r="C1225" t="s">
        <v>3066</v>
      </c>
      <c r="D1225" t="s">
        <v>3067</v>
      </c>
      <c r="E1225" t="s">
        <v>3028</v>
      </c>
      <c r="F1225" t="s">
        <v>27</v>
      </c>
      <c r="I1225" t="s">
        <v>993</v>
      </c>
      <c r="K1225" t="s">
        <v>32</v>
      </c>
      <c r="L1225" s="2">
        <v>37622</v>
      </c>
      <c r="M1225" s="2">
        <v>73050</v>
      </c>
      <c r="N1225">
        <v>1</v>
      </c>
      <c r="O1225">
        <v>102.2</v>
      </c>
      <c r="P1225">
        <v>211.4</v>
      </c>
      <c r="Q1225" s="1">
        <v>0.24</v>
      </c>
      <c r="R1225" t="s">
        <v>33</v>
      </c>
      <c r="S1225" t="s">
        <v>2592</v>
      </c>
      <c r="T1225" t="s">
        <v>33</v>
      </c>
      <c r="U1225" t="s">
        <v>993</v>
      </c>
      <c r="V1225" t="s">
        <v>164</v>
      </c>
      <c r="W1225">
        <v>1</v>
      </c>
      <c r="X1225" s="5" t="e">
        <f>INDEX(name_mapping!B:B,MATCH(C1225,name_mapping!A:A,0))</f>
        <v>#N/A</v>
      </c>
      <c r="Y1225" s="5" t="str">
        <f t="shared" si="58"/>
        <v>USWNDR_2_SMUD</v>
      </c>
      <c r="Z1225" s="5" t="str">
        <f t="shared" si="57"/>
        <v>CAISO_Wind</v>
      </c>
      <c r="AA1225" s="5">
        <f t="shared" si="59"/>
        <v>211.4</v>
      </c>
      <c r="AB1225" s="5">
        <f>INDEX(relevant_resources!B:B,MATCH(Z1225,relevant_resources!A:A,0))</f>
        <v>1</v>
      </c>
    </row>
    <row r="1226" spans="1:28" x14ac:dyDescent="0.75">
      <c r="A1226">
        <v>1225</v>
      </c>
      <c r="B1226" t="s">
        <v>3068</v>
      </c>
      <c r="C1226" t="s">
        <v>3069</v>
      </c>
      <c r="D1226" t="s">
        <v>3070</v>
      </c>
      <c r="E1226" t="s">
        <v>3028</v>
      </c>
      <c r="F1226" t="s">
        <v>27</v>
      </c>
      <c r="I1226" t="s">
        <v>993</v>
      </c>
      <c r="K1226" t="s">
        <v>32</v>
      </c>
      <c r="L1226" s="2">
        <v>41025</v>
      </c>
      <c r="M1226" s="2">
        <v>48329</v>
      </c>
      <c r="N1226">
        <v>1</v>
      </c>
      <c r="O1226">
        <v>128</v>
      </c>
      <c r="P1226">
        <v>351</v>
      </c>
      <c r="Q1226" s="1">
        <v>0.31</v>
      </c>
      <c r="R1226" t="s">
        <v>33</v>
      </c>
      <c r="S1226" t="s">
        <v>2592</v>
      </c>
      <c r="T1226" t="s">
        <v>33</v>
      </c>
      <c r="U1226" t="s">
        <v>993</v>
      </c>
      <c r="V1226" t="s">
        <v>164</v>
      </c>
      <c r="W1226">
        <v>1</v>
      </c>
      <c r="X1226" s="5" t="e">
        <f>INDEX(name_mapping!B:B,MATCH(C1226,name_mapping!A:A,0))</f>
        <v>#N/A</v>
      </c>
      <c r="Y1226" s="5" t="str">
        <f t="shared" si="58"/>
        <v>USWNDR_2_SMUD2</v>
      </c>
      <c r="Z1226" s="5" t="str">
        <f t="shared" si="57"/>
        <v>CAISO_Wind</v>
      </c>
      <c r="AA1226" s="5">
        <f t="shared" si="59"/>
        <v>351</v>
      </c>
      <c r="AB1226" s="5">
        <f>INDEX(relevant_resources!B:B,MATCH(Z1226,relevant_resources!A:A,0))</f>
        <v>1</v>
      </c>
    </row>
    <row r="1227" spans="1:28" x14ac:dyDescent="0.75">
      <c r="A1227">
        <v>1226</v>
      </c>
      <c r="B1227" t="s">
        <v>3071</v>
      </c>
      <c r="C1227" t="s">
        <v>3072</v>
      </c>
      <c r="D1227" t="s">
        <v>3073</v>
      </c>
      <c r="E1227" t="s">
        <v>3028</v>
      </c>
      <c r="F1227" t="s">
        <v>27</v>
      </c>
      <c r="I1227" t="s">
        <v>30</v>
      </c>
      <c r="K1227" t="s">
        <v>32</v>
      </c>
      <c r="L1227" s="2">
        <v>40138</v>
      </c>
      <c r="M1227" s="2">
        <v>45565</v>
      </c>
      <c r="N1227">
        <v>1</v>
      </c>
      <c r="O1227">
        <v>1.6</v>
      </c>
      <c r="P1227">
        <v>10.6</v>
      </c>
      <c r="Q1227" s="1">
        <v>0.76</v>
      </c>
      <c r="R1227" t="s">
        <v>33</v>
      </c>
      <c r="S1227" t="s">
        <v>2592</v>
      </c>
      <c r="T1227" t="s">
        <v>33</v>
      </c>
      <c r="U1227" t="s">
        <v>34</v>
      </c>
      <c r="V1227" t="s">
        <v>164</v>
      </c>
      <c r="W1227">
        <v>1</v>
      </c>
      <c r="X1227" s="5" t="e">
        <f>INDEX(name_mapping!B:B,MATCH(C1227,name_mapping!A:A,0))</f>
        <v>#N/A</v>
      </c>
      <c r="Y1227" s="5" t="str">
        <f t="shared" si="58"/>
        <v>PSWEET_1_STCRUZ</v>
      </c>
      <c r="Z1227" s="5" t="str">
        <f t="shared" si="57"/>
        <v>CAISO_Biomass</v>
      </c>
      <c r="AA1227" s="5">
        <f t="shared" si="59"/>
        <v>10.6</v>
      </c>
      <c r="AB1227" s="5">
        <f>INDEX(relevant_resources!B:B,MATCH(Z1227,relevant_resources!A:A,0))</f>
        <v>0</v>
      </c>
    </row>
    <row r="1228" spans="1:28" x14ac:dyDescent="0.75">
      <c r="A1228">
        <v>1227</v>
      </c>
      <c r="B1228" t="s">
        <v>3074</v>
      </c>
      <c r="C1228" t="s">
        <v>3075</v>
      </c>
      <c r="E1228" t="s">
        <v>3028</v>
      </c>
      <c r="F1228" t="s">
        <v>1076</v>
      </c>
      <c r="I1228" t="s">
        <v>34</v>
      </c>
      <c r="K1228" t="s">
        <v>32</v>
      </c>
      <c r="L1228" s="2">
        <v>39995</v>
      </c>
      <c r="M1228" s="2">
        <v>44409</v>
      </c>
      <c r="N1228">
        <v>1</v>
      </c>
      <c r="O1228">
        <v>34</v>
      </c>
      <c r="P1228">
        <v>276.8</v>
      </c>
      <c r="Q1228" s="1">
        <v>0.93</v>
      </c>
      <c r="R1228" t="s">
        <v>1079</v>
      </c>
      <c r="S1228" t="s">
        <v>2592</v>
      </c>
      <c r="T1228" t="s">
        <v>1080</v>
      </c>
      <c r="U1228" t="s">
        <v>34</v>
      </c>
      <c r="V1228" t="s">
        <v>164</v>
      </c>
      <c r="W1228">
        <v>1</v>
      </c>
      <c r="X1228" s="5" t="e">
        <f>INDEX(name_mapping!B:B,MATCH(C1228,name_mapping!A:A,0))</f>
        <v>#N/A</v>
      </c>
      <c r="Y1228" s="5" t="str">
        <f t="shared" si="58"/>
        <v>Iberdrola Renewables, Inc. (Simpson Biomass, Tacoma, WA)</v>
      </c>
      <c r="Z1228" s="5" t="str">
        <f t="shared" si="57"/>
        <v>NW_Biomass</v>
      </c>
      <c r="AA1228" s="5">
        <f t="shared" si="59"/>
        <v>276.8</v>
      </c>
      <c r="AB1228" s="5">
        <f>INDEX(relevant_resources!B:B,MATCH(Z1228,relevant_resources!A:A,0))</f>
        <v>0</v>
      </c>
    </row>
    <row r="1229" spans="1:28" x14ac:dyDescent="0.75">
      <c r="A1229">
        <v>1228</v>
      </c>
      <c r="B1229" t="s">
        <v>3076</v>
      </c>
      <c r="C1229" t="s">
        <v>3077</v>
      </c>
      <c r="E1229" t="s">
        <v>3028</v>
      </c>
      <c r="F1229" t="s">
        <v>1076</v>
      </c>
      <c r="I1229" t="s">
        <v>34</v>
      </c>
      <c r="K1229" t="s">
        <v>32</v>
      </c>
      <c r="L1229" s="2">
        <v>39295</v>
      </c>
      <c r="M1229" s="2">
        <v>42947</v>
      </c>
      <c r="N1229">
        <v>1</v>
      </c>
      <c r="O1229">
        <v>15</v>
      </c>
      <c r="P1229">
        <v>117.4</v>
      </c>
      <c r="Q1229" s="1">
        <v>0.89</v>
      </c>
      <c r="R1229" t="s">
        <v>3078</v>
      </c>
      <c r="S1229" t="s">
        <v>2592</v>
      </c>
      <c r="T1229" t="s">
        <v>1080</v>
      </c>
      <c r="U1229" t="s">
        <v>34</v>
      </c>
      <c r="V1229" t="s">
        <v>164</v>
      </c>
      <c r="W1229">
        <v>1</v>
      </c>
      <c r="X1229" s="5" t="e">
        <f>INDEX(name_mapping!B:B,MATCH(C1229,name_mapping!A:A,0))</f>
        <v>#N/A</v>
      </c>
      <c r="Y1229" s="5" t="str">
        <f t="shared" si="58"/>
        <v>SPI Burlington</v>
      </c>
      <c r="Z1229" s="5" t="str">
        <f t="shared" si="57"/>
        <v>NW_Biomass</v>
      </c>
      <c r="AA1229" s="5">
        <f t="shared" si="59"/>
        <v>117.4</v>
      </c>
      <c r="AB1229" s="5">
        <f>INDEX(relevant_resources!B:B,MATCH(Z1229,relevant_resources!A:A,0))</f>
        <v>0</v>
      </c>
    </row>
    <row r="1230" spans="1:28" x14ac:dyDescent="0.75">
      <c r="A1230">
        <v>1229</v>
      </c>
      <c r="B1230" t="s">
        <v>3079</v>
      </c>
      <c r="C1230" t="s">
        <v>3080</v>
      </c>
      <c r="E1230" t="s">
        <v>3028</v>
      </c>
      <c r="F1230" t="s">
        <v>27</v>
      </c>
      <c r="I1230" t="s">
        <v>210</v>
      </c>
      <c r="K1230" t="s">
        <v>32</v>
      </c>
      <c r="L1230" s="2">
        <v>31199</v>
      </c>
      <c r="M1230" s="2">
        <v>73050</v>
      </c>
      <c r="N1230">
        <v>1</v>
      </c>
      <c r="O1230">
        <v>10</v>
      </c>
      <c r="P1230">
        <v>19.5</v>
      </c>
      <c r="Q1230" s="1">
        <v>0.22</v>
      </c>
      <c r="R1230" t="s">
        <v>2592</v>
      </c>
      <c r="S1230" t="s">
        <v>2592</v>
      </c>
      <c r="T1230" t="s">
        <v>2592</v>
      </c>
      <c r="U1230" t="s">
        <v>212</v>
      </c>
      <c r="V1230" t="s">
        <v>164</v>
      </c>
      <c r="W1230">
        <v>1</v>
      </c>
      <c r="X1230" s="5" t="e">
        <f>INDEX(name_mapping!B:B,MATCH(C1230,name_mapping!A:A,0))</f>
        <v>#N/A</v>
      </c>
      <c r="Y1230" s="5" t="str">
        <f t="shared" si="58"/>
        <v>Jones Fork</v>
      </c>
      <c r="Z1230" s="5" t="str">
        <f t="shared" si="57"/>
        <v>BANC_Small_Hydro</v>
      </c>
      <c r="AA1230" s="5">
        <f t="shared" si="59"/>
        <v>19.5</v>
      </c>
      <c r="AB1230" s="5">
        <f>INDEX(relevant_resources!B:B,MATCH(Z1230,relevant_resources!A:A,0))</f>
        <v>0</v>
      </c>
    </row>
    <row r="1231" spans="1:28" x14ac:dyDescent="0.75">
      <c r="A1231">
        <v>1230</v>
      </c>
      <c r="B1231" t="s">
        <v>3081</v>
      </c>
      <c r="C1231" t="s">
        <v>3082</v>
      </c>
      <c r="E1231" t="s">
        <v>3028</v>
      </c>
      <c r="F1231" t="s">
        <v>835</v>
      </c>
      <c r="I1231" t="s">
        <v>190</v>
      </c>
      <c r="K1231" t="s">
        <v>32</v>
      </c>
      <c r="L1231" s="2">
        <v>41636</v>
      </c>
      <c r="M1231" s="2">
        <v>48944</v>
      </c>
      <c r="N1231">
        <v>1</v>
      </c>
      <c r="O1231">
        <v>48</v>
      </c>
      <c r="P1231">
        <v>110.8</v>
      </c>
      <c r="Q1231" s="1">
        <v>0.26</v>
      </c>
      <c r="R1231" t="s">
        <v>2662</v>
      </c>
      <c r="S1231" t="s">
        <v>2592</v>
      </c>
      <c r="T1231" t="s">
        <v>1080</v>
      </c>
      <c r="U1231" t="s">
        <v>190</v>
      </c>
      <c r="V1231" t="s">
        <v>164</v>
      </c>
      <c r="W1231">
        <v>1</v>
      </c>
      <c r="X1231" s="5" t="e">
        <f>INDEX(name_mapping!B:B,MATCH(C1231,name_mapping!A:A,0))</f>
        <v>#N/A</v>
      </c>
      <c r="Y1231" s="5" t="str">
        <f t="shared" si="58"/>
        <v>Patua Hot Springs</v>
      </c>
      <c r="Z1231" s="5" t="str">
        <f t="shared" si="57"/>
        <v>NW_Geothermal</v>
      </c>
      <c r="AA1231" s="5">
        <f t="shared" si="59"/>
        <v>110.8</v>
      </c>
      <c r="AB1231" s="5">
        <f>INDEX(relevant_resources!B:B,MATCH(Z1231,relevant_resources!A:A,0))</f>
        <v>0</v>
      </c>
    </row>
    <row r="1232" spans="1:28" x14ac:dyDescent="0.75">
      <c r="A1232">
        <v>1231</v>
      </c>
      <c r="B1232" t="s">
        <v>3083</v>
      </c>
      <c r="C1232" t="s">
        <v>3084</v>
      </c>
      <c r="D1232" t="s">
        <v>3085</v>
      </c>
      <c r="E1232" t="s">
        <v>3028</v>
      </c>
      <c r="F1232" t="s">
        <v>27</v>
      </c>
      <c r="I1232" t="s">
        <v>30</v>
      </c>
      <c r="J1232" t="s">
        <v>2645</v>
      </c>
      <c r="K1232" t="s">
        <v>32</v>
      </c>
      <c r="L1232" s="2">
        <v>40026</v>
      </c>
      <c r="M1232" s="2">
        <v>44784</v>
      </c>
      <c r="N1232">
        <v>1</v>
      </c>
      <c r="O1232" t="s">
        <v>163</v>
      </c>
      <c r="P1232">
        <v>6.7</v>
      </c>
      <c r="Q1232" s="1"/>
      <c r="R1232" t="s">
        <v>33</v>
      </c>
      <c r="S1232" t="s">
        <v>2592</v>
      </c>
      <c r="T1232" t="s">
        <v>33</v>
      </c>
      <c r="U1232" t="s">
        <v>1055</v>
      </c>
      <c r="V1232" t="s">
        <v>164</v>
      </c>
      <c r="W1232">
        <v>1</v>
      </c>
      <c r="X1232" s="5" t="e">
        <f>INDEX(name_mapping!B:B,MATCH(C1232,name_mapping!A:A,0))</f>
        <v>#N/A</v>
      </c>
      <c r="Y1232" s="5" t="str">
        <f t="shared" si="58"/>
        <v>LGHTHP_6_ICEGEN</v>
      </c>
      <c r="Z1232" s="5" t="str">
        <f t="shared" si="57"/>
        <v>CAISO_Other</v>
      </c>
      <c r="AA1232" s="5">
        <f t="shared" si="59"/>
        <v>6.7</v>
      </c>
      <c r="AB1232" s="5">
        <f>INDEX(relevant_resources!B:B,MATCH(Z1232,relevant_resources!A:A,0))</f>
        <v>0</v>
      </c>
    </row>
    <row r="1233" spans="1:28" x14ac:dyDescent="0.75">
      <c r="A1233">
        <v>1232</v>
      </c>
      <c r="B1233" t="s">
        <v>3086</v>
      </c>
      <c r="C1233" t="s">
        <v>3087</v>
      </c>
      <c r="E1233" t="s">
        <v>3028</v>
      </c>
      <c r="F1233" t="s">
        <v>27</v>
      </c>
      <c r="I1233" t="s">
        <v>614</v>
      </c>
      <c r="K1233" t="s">
        <v>32</v>
      </c>
      <c r="L1233" s="2">
        <v>40907</v>
      </c>
      <c r="M1233" s="2">
        <v>48214</v>
      </c>
      <c r="N1233">
        <v>1</v>
      </c>
      <c r="O1233">
        <v>1</v>
      </c>
      <c r="P1233">
        <v>2.1</v>
      </c>
      <c r="Q1233" s="1">
        <v>0.24</v>
      </c>
      <c r="R1233" t="s">
        <v>2592</v>
      </c>
      <c r="S1233" t="s">
        <v>2592</v>
      </c>
      <c r="T1233" t="s">
        <v>2592</v>
      </c>
      <c r="U1233" t="s">
        <v>616</v>
      </c>
      <c r="V1233" t="s">
        <v>164</v>
      </c>
      <c r="W1233">
        <v>1</v>
      </c>
      <c r="X1233" s="5" t="e">
        <f>INDEX(name_mapping!B:B,MATCH(C1233,name_mapping!A:A,0))</f>
        <v>#N/A</v>
      </c>
      <c r="Y1233" s="5" t="str">
        <f t="shared" si="58"/>
        <v>Point Pleasant (Lawrence Solar Farm)</v>
      </c>
      <c r="Z1233" s="5" t="str">
        <f t="shared" si="57"/>
        <v>BANC_Solar</v>
      </c>
      <c r="AA1233" s="5">
        <f t="shared" si="59"/>
        <v>2.1</v>
      </c>
      <c r="AB1233" s="5">
        <f>INDEX(relevant_resources!B:B,MATCH(Z1233,relevant_resources!A:A,0))</f>
        <v>0</v>
      </c>
    </row>
    <row r="1234" spans="1:28" x14ac:dyDescent="0.75">
      <c r="A1234">
        <v>1233</v>
      </c>
      <c r="B1234" t="s">
        <v>3088</v>
      </c>
      <c r="C1234" t="s">
        <v>3089</v>
      </c>
      <c r="E1234" t="s">
        <v>3028</v>
      </c>
      <c r="F1234" t="s">
        <v>27</v>
      </c>
      <c r="I1234" t="s">
        <v>614</v>
      </c>
      <c r="K1234" t="s">
        <v>32</v>
      </c>
      <c r="L1234" s="2">
        <v>40905</v>
      </c>
      <c r="M1234" s="2">
        <v>48214</v>
      </c>
      <c r="N1234">
        <v>1</v>
      </c>
      <c r="O1234">
        <v>18</v>
      </c>
      <c r="P1234">
        <v>36.5</v>
      </c>
      <c r="Q1234" s="1">
        <v>0.23</v>
      </c>
      <c r="R1234" t="s">
        <v>2592</v>
      </c>
      <c r="S1234" t="s">
        <v>2592</v>
      </c>
      <c r="T1234" t="s">
        <v>2592</v>
      </c>
      <c r="U1234" t="s">
        <v>616</v>
      </c>
      <c r="V1234" t="s">
        <v>164</v>
      </c>
      <c r="W1234">
        <v>1</v>
      </c>
      <c r="X1234" s="5" t="e">
        <f>INDEX(name_mapping!B:B,MATCH(C1234,name_mapping!A:A,0))</f>
        <v>#N/A</v>
      </c>
      <c r="Y1234" s="5" t="str">
        <f t="shared" si="58"/>
        <v>Grundman-Wilkinson Solar Farm (Bruceville Road)</v>
      </c>
      <c r="Z1234" s="5" t="str">
        <f t="shared" si="57"/>
        <v>BANC_Solar</v>
      </c>
      <c r="AA1234" s="5">
        <f t="shared" si="59"/>
        <v>36.5</v>
      </c>
      <c r="AB1234" s="5">
        <f>INDEX(relevant_resources!B:B,MATCH(Z1234,relevant_resources!A:A,0))</f>
        <v>0</v>
      </c>
    </row>
    <row r="1235" spans="1:28" x14ac:dyDescent="0.75">
      <c r="A1235">
        <v>1234</v>
      </c>
      <c r="B1235" t="s">
        <v>3090</v>
      </c>
      <c r="C1235" t="s">
        <v>3091</v>
      </c>
      <c r="E1235" t="s">
        <v>3028</v>
      </c>
      <c r="F1235" t="s">
        <v>27</v>
      </c>
      <c r="I1235" t="s">
        <v>614</v>
      </c>
      <c r="K1235" t="s">
        <v>32</v>
      </c>
      <c r="L1235" s="2">
        <v>40866</v>
      </c>
      <c r="M1235" s="2">
        <v>48183</v>
      </c>
      <c r="N1235">
        <v>1</v>
      </c>
      <c r="O1235">
        <v>3</v>
      </c>
      <c r="P1235">
        <v>6</v>
      </c>
      <c r="Q1235" s="1">
        <v>0.23</v>
      </c>
      <c r="R1235" t="s">
        <v>2592</v>
      </c>
      <c r="S1235" t="s">
        <v>2592</v>
      </c>
      <c r="T1235" t="s">
        <v>2592</v>
      </c>
      <c r="U1235" t="s">
        <v>616</v>
      </c>
      <c r="V1235" t="s">
        <v>164</v>
      </c>
      <c r="W1235">
        <v>1</v>
      </c>
      <c r="X1235" s="5" t="e">
        <f>INDEX(name_mapping!B:B,MATCH(C1235,name_mapping!A:A,0))</f>
        <v>#N/A</v>
      </c>
      <c r="Y1235" s="5" t="str">
        <f t="shared" si="58"/>
        <v>Kost (Fleshman Solar Farm)</v>
      </c>
      <c r="Z1235" s="5" t="str">
        <f t="shared" si="57"/>
        <v>BANC_Solar</v>
      </c>
      <c r="AA1235" s="5">
        <f t="shared" si="59"/>
        <v>6</v>
      </c>
      <c r="AB1235" s="5">
        <f>INDEX(relevant_resources!B:B,MATCH(Z1235,relevant_resources!A:A,0))</f>
        <v>0</v>
      </c>
    </row>
    <row r="1236" spans="1:28" x14ac:dyDescent="0.75">
      <c r="A1236">
        <v>1235</v>
      </c>
      <c r="B1236" t="s">
        <v>3092</v>
      </c>
      <c r="C1236" t="s">
        <v>3093</v>
      </c>
      <c r="E1236" t="s">
        <v>3028</v>
      </c>
      <c r="F1236" t="s">
        <v>27</v>
      </c>
      <c r="I1236" t="s">
        <v>614</v>
      </c>
      <c r="K1236" t="s">
        <v>32</v>
      </c>
      <c r="L1236" s="2">
        <v>40897</v>
      </c>
      <c r="M1236" s="2">
        <v>48214</v>
      </c>
      <c r="N1236">
        <v>1</v>
      </c>
      <c r="O1236">
        <v>3</v>
      </c>
      <c r="P1236">
        <v>6</v>
      </c>
      <c r="Q1236" s="1">
        <v>0.23</v>
      </c>
      <c r="R1236" t="s">
        <v>2592</v>
      </c>
      <c r="S1236" t="s">
        <v>2592</v>
      </c>
      <c r="T1236" t="s">
        <v>2592</v>
      </c>
      <c r="U1236" t="s">
        <v>616</v>
      </c>
      <c r="V1236" t="s">
        <v>164</v>
      </c>
      <c r="W1236">
        <v>1</v>
      </c>
      <c r="X1236" s="5" t="e">
        <f>INDEX(name_mapping!B:B,MATCH(C1236,name_mapping!A:A,0))</f>
        <v>#N/A</v>
      </c>
      <c r="Y1236" s="5" t="str">
        <f t="shared" si="58"/>
        <v>Boessow (Van Connett Solar Farm)</v>
      </c>
      <c r="Z1236" s="5" t="str">
        <f t="shared" si="57"/>
        <v>BANC_Solar</v>
      </c>
      <c r="AA1236" s="5">
        <f t="shared" si="59"/>
        <v>6</v>
      </c>
      <c r="AB1236" s="5">
        <f>INDEX(relevant_resources!B:B,MATCH(Z1236,relevant_resources!A:A,0))</f>
        <v>0</v>
      </c>
    </row>
    <row r="1237" spans="1:28" x14ac:dyDescent="0.75">
      <c r="A1237">
        <v>1236</v>
      </c>
      <c r="B1237" t="s">
        <v>3094</v>
      </c>
      <c r="C1237" t="s">
        <v>3095</v>
      </c>
      <c r="E1237" t="s">
        <v>3028</v>
      </c>
      <c r="F1237" t="s">
        <v>27</v>
      </c>
      <c r="I1237" t="s">
        <v>614</v>
      </c>
      <c r="K1237" t="s">
        <v>32</v>
      </c>
      <c r="L1237" s="2">
        <v>40151</v>
      </c>
      <c r="M1237" s="2">
        <v>73050</v>
      </c>
      <c r="N1237">
        <v>1</v>
      </c>
      <c r="O1237">
        <v>3.6</v>
      </c>
      <c r="P1237">
        <v>6.7</v>
      </c>
      <c r="Q1237" s="1">
        <v>0.21</v>
      </c>
      <c r="R1237" t="s">
        <v>2592</v>
      </c>
      <c r="S1237" t="s">
        <v>2592</v>
      </c>
      <c r="T1237" t="s">
        <v>2592</v>
      </c>
      <c r="U1237" t="s">
        <v>616</v>
      </c>
      <c r="V1237" t="s">
        <v>164</v>
      </c>
      <c r="W1237">
        <v>1</v>
      </c>
      <c r="X1237" s="5" t="e">
        <f>INDEX(name_mapping!B:B,MATCH(C1237,name_mapping!A:A,0))</f>
        <v>#N/A</v>
      </c>
      <c r="Y1237" s="5" t="str">
        <f t="shared" si="58"/>
        <v>Aerojet I (3.6MW) Solar Plant</v>
      </c>
      <c r="Z1237" s="5" t="str">
        <f t="shared" si="57"/>
        <v>BANC_Solar</v>
      </c>
      <c r="AA1237" s="5">
        <f t="shared" si="59"/>
        <v>6.7</v>
      </c>
      <c r="AB1237" s="5">
        <f>INDEX(relevant_resources!B:B,MATCH(Z1237,relevant_resources!A:A,0))</f>
        <v>0</v>
      </c>
    </row>
    <row r="1238" spans="1:28" x14ac:dyDescent="0.75">
      <c r="A1238">
        <v>1237</v>
      </c>
      <c r="B1238" t="s">
        <v>3096</v>
      </c>
      <c r="C1238" t="s">
        <v>3097</v>
      </c>
      <c r="E1238" t="s">
        <v>3028</v>
      </c>
      <c r="F1238" t="s">
        <v>27</v>
      </c>
      <c r="I1238" t="s">
        <v>614</v>
      </c>
      <c r="K1238" t="s">
        <v>32</v>
      </c>
      <c r="L1238" s="2">
        <v>40319</v>
      </c>
      <c r="M1238" s="2">
        <v>73050</v>
      </c>
      <c r="N1238">
        <v>1</v>
      </c>
      <c r="O1238">
        <v>2.4</v>
      </c>
      <c r="P1238">
        <v>4.5</v>
      </c>
      <c r="Q1238" s="1">
        <v>0.21</v>
      </c>
      <c r="R1238" t="s">
        <v>2592</v>
      </c>
      <c r="S1238" t="s">
        <v>2592</v>
      </c>
      <c r="T1238" t="s">
        <v>2592</v>
      </c>
      <c r="U1238" t="s">
        <v>616</v>
      </c>
      <c r="V1238" t="s">
        <v>164</v>
      </c>
      <c r="W1238">
        <v>1</v>
      </c>
      <c r="X1238" s="5" t="e">
        <f>INDEX(name_mapping!B:B,MATCH(C1238,name_mapping!A:A,0))</f>
        <v>#N/A</v>
      </c>
      <c r="Y1238" s="5" t="str">
        <f t="shared" si="58"/>
        <v>Aerojet II (2.4MW) Solar Plant</v>
      </c>
      <c r="Z1238" s="5" t="str">
        <f t="shared" si="57"/>
        <v>BANC_Solar</v>
      </c>
      <c r="AA1238" s="5">
        <f t="shared" si="59"/>
        <v>4.5</v>
      </c>
      <c r="AB1238" s="5">
        <f>INDEX(relevant_resources!B:B,MATCH(Z1238,relevant_resources!A:A,0))</f>
        <v>0</v>
      </c>
    </row>
    <row r="1239" spans="1:28" x14ac:dyDescent="0.75">
      <c r="A1239">
        <v>1238</v>
      </c>
      <c r="B1239" t="s">
        <v>3098</v>
      </c>
      <c r="C1239" t="s">
        <v>3099</v>
      </c>
      <c r="E1239" t="s">
        <v>3028</v>
      </c>
      <c r="F1239" t="s">
        <v>27</v>
      </c>
      <c r="I1239" t="s">
        <v>614</v>
      </c>
      <c r="K1239" t="s">
        <v>32</v>
      </c>
      <c r="L1239" s="2">
        <v>41115</v>
      </c>
      <c r="M1239" s="2">
        <v>73050</v>
      </c>
      <c r="N1239">
        <v>1</v>
      </c>
      <c r="O1239">
        <v>1.9</v>
      </c>
      <c r="P1239">
        <v>3.7</v>
      </c>
      <c r="Q1239" s="1">
        <v>0.22</v>
      </c>
      <c r="R1239" t="s">
        <v>2592</v>
      </c>
      <c r="S1239" t="s">
        <v>2592</v>
      </c>
      <c r="T1239" t="s">
        <v>2592</v>
      </c>
      <c r="U1239" t="s">
        <v>616</v>
      </c>
      <c r="V1239" t="s">
        <v>164</v>
      </c>
      <c r="W1239">
        <v>1</v>
      </c>
      <c r="X1239" s="5" t="e">
        <f>INDEX(name_mapping!B:B,MATCH(C1239,name_mapping!A:A,0))</f>
        <v>#N/A</v>
      </c>
      <c r="Y1239" s="5" t="str">
        <f t="shared" si="58"/>
        <v xml:space="preserve">Ace Sacramento Solar  - Campbell Soup </v>
      </c>
      <c r="Z1239" s="5" t="str">
        <f t="shared" si="57"/>
        <v>BANC_Solar</v>
      </c>
      <c r="AA1239" s="5">
        <f t="shared" si="59"/>
        <v>3.7</v>
      </c>
      <c r="AB1239" s="5">
        <f>INDEX(relevant_resources!B:B,MATCH(Z1239,relevant_resources!A:A,0))</f>
        <v>0</v>
      </c>
    </row>
    <row r="1240" spans="1:28" x14ac:dyDescent="0.75">
      <c r="A1240">
        <v>1239</v>
      </c>
      <c r="B1240" t="s">
        <v>3100</v>
      </c>
      <c r="C1240" t="s">
        <v>3101</v>
      </c>
      <c r="E1240" t="s">
        <v>3028</v>
      </c>
      <c r="F1240" t="s">
        <v>27</v>
      </c>
      <c r="I1240" t="s">
        <v>614</v>
      </c>
      <c r="K1240" t="s">
        <v>32</v>
      </c>
      <c r="L1240" s="2">
        <v>40365</v>
      </c>
      <c r="M1240" s="2">
        <v>73050</v>
      </c>
      <c r="N1240">
        <v>1</v>
      </c>
      <c r="O1240">
        <v>1</v>
      </c>
      <c r="P1240">
        <v>1.7</v>
      </c>
      <c r="Q1240" s="1">
        <v>0.19</v>
      </c>
      <c r="R1240" t="s">
        <v>2592</v>
      </c>
      <c r="S1240" t="s">
        <v>2592</v>
      </c>
      <c r="T1240" t="s">
        <v>2592</v>
      </c>
      <c r="U1240" t="s">
        <v>616</v>
      </c>
      <c r="V1240" t="s">
        <v>164</v>
      </c>
      <c r="W1240">
        <v>1</v>
      </c>
      <c r="X1240" s="5" t="e">
        <f>INDEX(name_mapping!B:B,MATCH(C1240,name_mapping!A:A,0))</f>
        <v>#N/A</v>
      </c>
      <c r="Y1240" s="5" t="str">
        <f t="shared" si="58"/>
        <v>Intel Corporation - Intel</v>
      </c>
      <c r="Z1240" s="5" t="str">
        <f t="shared" si="57"/>
        <v>BANC_Solar</v>
      </c>
      <c r="AA1240" s="5">
        <f t="shared" si="59"/>
        <v>1.7</v>
      </c>
      <c r="AB1240" s="5">
        <f>INDEX(relevant_resources!B:B,MATCH(Z1240,relevant_resources!A:A,0))</f>
        <v>0</v>
      </c>
    </row>
    <row r="1241" spans="1:28" x14ac:dyDescent="0.75">
      <c r="A1241">
        <v>1240</v>
      </c>
      <c r="B1241" t="s">
        <v>3102</v>
      </c>
      <c r="C1241" t="s">
        <v>3103</v>
      </c>
      <c r="E1241" t="s">
        <v>3028</v>
      </c>
      <c r="F1241" t="s">
        <v>27</v>
      </c>
      <c r="I1241" t="s">
        <v>614</v>
      </c>
      <c r="K1241" t="s">
        <v>32</v>
      </c>
      <c r="L1241" s="2">
        <v>40374</v>
      </c>
      <c r="M1241" s="2">
        <v>73050</v>
      </c>
      <c r="N1241">
        <v>1</v>
      </c>
      <c r="O1241">
        <v>1.9</v>
      </c>
      <c r="P1241">
        <v>4.5999999999999996</v>
      </c>
      <c r="Q1241" s="1">
        <v>0.28000000000000003</v>
      </c>
      <c r="R1241" t="s">
        <v>2592</v>
      </c>
      <c r="S1241" t="s">
        <v>2592</v>
      </c>
      <c r="T1241" t="s">
        <v>2592</v>
      </c>
      <c r="U1241" t="s">
        <v>616</v>
      </c>
      <c r="V1241" t="s">
        <v>164</v>
      </c>
      <c r="W1241">
        <v>1</v>
      </c>
      <c r="X1241" s="5" t="e">
        <f>INDEX(name_mapping!B:B,MATCH(C1241,name_mapping!A:A,0))</f>
        <v>#N/A</v>
      </c>
      <c r="Y1241" s="5" t="str">
        <f t="shared" si="58"/>
        <v>Siemens Industry Inc.</v>
      </c>
      <c r="Z1241" s="5" t="str">
        <f t="shared" si="57"/>
        <v>BANC_Solar</v>
      </c>
      <c r="AA1241" s="5">
        <f t="shared" si="59"/>
        <v>4.5999999999999996</v>
      </c>
      <c r="AB1241" s="5">
        <f>INDEX(relevant_resources!B:B,MATCH(Z1241,relevant_resources!A:A,0))</f>
        <v>0</v>
      </c>
    </row>
    <row r="1242" spans="1:28" x14ac:dyDescent="0.75">
      <c r="A1242">
        <v>1241</v>
      </c>
      <c r="B1242" t="s">
        <v>3104</v>
      </c>
      <c r="C1242" t="s">
        <v>3105</v>
      </c>
      <c r="E1242" t="s">
        <v>3028</v>
      </c>
      <c r="F1242" t="s">
        <v>27</v>
      </c>
      <c r="I1242" t="s">
        <v>614</v>
      </c>
      <c r="K1242" t="s">
        <v>32</v>
      </c>
      <c r="L1242" s="2">
        <v>40541</v>
      </c>
      <c r="M1242" s="2">
        <v>73050</v>
      </c>
      <c r="N1242">
        <v>1</v>
      </c>
      <c r="O1242">
        <v>2.5</v>
      </c>
      <c r="P1242">
        <v>4</v>
      </c>
      <c r="Q1242" s="1">
        <v>0.18</v>
      </c>
      <c r="R1242" t="s">
        <v>2592</v>
      </c>
      <c r="S1242" t="s">
        <v>2592</v>
      </c>
      <c r="T1242" t="s">
        <v>2592</v>
      </c>
      <c r="U1242" t="s">
        <v>616</v>
      </c>
      <c r="V1242" t="s">
        <v>164</v>
      </c>
      <c r="W1242">
        <v>1</v>
      </c>
      <c r="X1242" s="5" t="e">
        <f>INDEX(name_mapping!B:B,MATCH(C1242,name_mapping!A:A,0))</f>
        <v>#N/A</v>
      </c>
      <c r="Y1242" s="5" t="str">
        <f t="shared" si="58"/>
        <v>U.S. National Leasing LLC (Depot Park)</v>
      </c>
      <c r="Z1242" s="5" t="str">
        <f t="shared" si="57"/>
        <v>BANC_Solar</v>
      </c>
      <c r="AA1242" s="5">
        <f t="shared" si="59"/>
        <v>4</v>
      </c>
      <c r="AB1242" s="5">
        <f>INDEX(relevant_resources!B:B,MATCH(Z1242,relevant_resources!A:A,0))</f>
        <v>0</v>
      </c>
    </row>
    <row r="1243" spans="1:28" x14ac:dyDescent="0.75">
      <c r="A1243">
        <v>1242</v>
      </c>
      <c r="B1243" t="s">
        <v>3106</v>
      </c>
      <c r="C1243" t="s">
        <v>3107</v>
      </c>
      <c r="E1243" t="s">
        <v>3028</v>
      </c>
      <c r="F1243" t="s">
        <v>27</v>
      </c>
      <c r="I1243" t="s">
        <v>614</v>
      </c>
      <c r="K1243" t="s">
        <v>32</v>
      </c>
      <c r="L1243" s="2">
        <v>41596</v>
      </c>
      <c r="M1243" s="2">
        <v>48901</v>
      </c>
      <c r="N1243">
        <v>1</v>
      </c>
      <c r="O1243">
        <v>1.5</v>
      </c>
      <c r="P1243">
        <v>0.9</v>
      </c>
      <c r="Q1243" s="1">
        <v>0.06</v>
      </c>
      <c r="R1243" t="s">
        <v>2592</v>
      </c>
      <c r="S1243" t="s">
        <v>2592</v>
      </c>
      <c r="T1243" t="s">
        <v>2592</v>
      </c>
      <c r="U1243" t="s">
        <v>616</v>
      </c>
      <c r="V1243" t="s">
        <v>164</v>
      </c>
      <c r="W1243">
        <v>1</v>
      </c>
      <c r="X1243" s="5" t="e">
        <f>INDEX(name_mapping!B:B,MATCH(C1243,name_mapping!A:A,0))</f>
        <v>#N/A</v>
      </c>
      <c r="Y1243" s="5" t="str">
        <f t="shared" si="58"/>
        <v>Sutter Landing Solar AKA Sacramento (SMUD)</v>
      </c>
      <c r="Z1243" s="5" t="str">
        <f t="shared" si="57"/>
        <v>BANC_Solar</v>
      </c>
      <c r="AA1243" s="5">
        <f t="shared" si="59"/>
        <v>0.9</v>
      </c>
      <c r="AB1243" s="5">
        <f>INDEX(relevant_resources!B:B,MATCH(Z1243,relevant_resources!A:A,0))</f>
        <v>0</v>
      </c>
    </row>
    <row r="1244" spans="1:28" x14ac:dyDescent="0.75">
      <c r="A1244">
        <v>1243</v>
      </c>
      <c r="B1244" t="s">
        <v>3108</v>
      </c>
      <c r="C1244" t="s">
        <v>3109</v>
      </c>
      <c r="E1244" t="s">
        <v>3028</v>
      </c>
      <c r="F1244" t="s">
        <v>27</v>
      </c>
      <c r="I1244" t="s">
        <v>614</v>
      </c>
      <c r="K1244" t="s">
        <v>32</v>
      </c>
      <c r="L1244" s="2">
        <v>41222</v>
      </c>
      <c r="M1244" s="2">
        <v>73050</v>
      </c>
      <c r="N1244">
        <v>1</v>
      </c>
      <c r="O1244">
        <v>1</v>
      </c>
      <c r="P1244">
        <v>1.7</v>
      </c>
      <c r="Q1244" s="1">
        <v>0.19</v>
      </c>
      <c r="R1244" t="s">
        <v>2592</v>
      </c>
      <c r="S1244" t="s">
        <v>2592</v>
      </c>
      <c r="T1244" t="s">
        <v>2592</v>
      </c>
      <c r="U1244" t="s">
        <v>616</v>
      </c>
      <c r="V1244" t="s">
        <v>164</v>
      </c>
      <c r="W1244">
        <v>1</v>
      </c>
      <c r="X1244" s="5" t="e">
        <f>INDEX(name_mapping!B:B,MATCH(C1244,name_mapping!A:A,0))</f>
        <v>#N/A</v>
      </c>
      <c r="Y1244" s="5" t="str">
        <f t="shared" si="58"/>
        <v>FAA Norcal TRACON</v>
      </c>
      <c r="Z1244" s="5" t="str">
        <f t="shared" si="57"/>
        <v>BANC_Solar</v>
      </c>
      <c r="AA1244" s="5">
        <f t="shared" si="59"/>
        <v>1.7</v>
      </c>
      <c r="AB1244" s="5">
        <f>INDEX(relevant_resources!B:B,MATCH(Z1244,relevant_resources!A:A,0))</f>
        <v>0</v>
      </c>
    </row>
    <row r="1245" spans="1:28" x14ac:dyDescent="0.75">
      <c r="A1245">
        <v>1244</v>
      </c>
      <c r="B1245" t="s">
        <v>3110</v>
      </c>
      <c r="C1245" t="s">
        <v>3111</v>
      </c>
      <c r="D1245" t="s">
        <v>1166</v>
      </c>
      <c r="E1245" t="s">
        <v>3028</v>
      </c>
      <c r="F1245" t="s">
        <v>27</v>
      </c>
      <c r="I1245" t="s">
        <v>190</v>
      </c>
      <c r="K1245" t="s">
        <v>32</v>
      </c>
      <c r="L1245" s="2">
        <v>42917</v>
      </c>
      <c r="M1245" s="2">
        <v>51135</v>
      </c>
      <c r="N1245">
        <v>1</v>
      </c>
      <c r="O1245">
        <v>54</v>
      </c>
      <c r="P1245">
        <v>353</v>
      </c>
      <c r="Q1245" s="1">
        <v>0.75</v>
      </c>
      <c r="R1245" t="s">
        <v>33</v>
      </c>
      <c r="S1245" t="s">
        <v>2592</v>
      </c>
      <c r="T1245" t="s">
        <v>33</v>
      </c>
      <c r="U1245" t="s">
        <v>190</v>
      </c>
      <c r="V1245" t="s">
        <v>164</v>
      </c>
      <c r="W1245">
        <v>1</v>
      </c>
      <c r="X1245" s="5" t="e">
        <f>INDEX(name_mapping!B:B,MATCH(C1245,name_mapping!A:A,0))</f>
        <v>#N/A</v>
      </c>
      <c r="Y1245" s="5" t="str">
        <f t="shared" si="58"/>
        <v>MIRAGE_2_COCHLA</v>
      </c>
      <c r="Z1245" s="5" t="str">
        <f t="shared" si="57"/>
        <v>CAISO_Geothermal</v>
      </c>
      <c r="AA1245" s="5">
        <f t="shared" si="59"/>
        <v>353</v>
      </c>
      <c r="AB1245" s="5">
        <f>INDEX(relevant_resources!B:B,MATCH(Z1245,relevant_resources!A:A,0))</f>
        <v>0</v>
      </c>
    </row>
    <row r="1246" spans="1:28" x14ac:dyDescent="0.75">
      <c r="A1246">
        <v>1245</v>
      </c>
      <c r="B1246" t="s">
        <v>3110</v>
      </c>
      <c r="C1246" t="s">
        <v>3112</v>
      </c>
      <c r="D1246" t="s">
        <v>1166</v>
      </c>
      <c r="E1246" t="s">
        <v>3028</v>
      </c>
      <c r="F1246" t="s">
        <v>27</v>
      </c>
      <c r="I1246" t="s">
        <v>190</v>
      </c>
      <c r="K1246" t="s">
        <v>32</v>
      </c>
      <c r="L1246" s="2">
        <v>42917</v>
      </c>
      <c r="M1246" s="2">
        <v>51135</v>
      </c>
      <c r="N1246">
        <v>1</v>
      </c>
      <c r="O1246">
        <v>35.799999999999997</v>
      </c>
      <c r="P1246">
        <v>335.4</v>
      </c>
      <c r="Q1246" s="1">
        <v>1.07</v>
      </c>
      <c r="R1246" t="s">
        <v>33</v>
      </c>
      <c r="S1246" t="s">
        <v>2592</v>
      </c>
      <c r="T1246" t="s">
        <v>33</v>
      </c>
      <c r="U1246" t="s">
        <v>190</v>
      </c>
      <c r="V1246" t="s">
        <v>164</v>
      </c>
      <c r="W1246">
        <v>1</v>
      </c>
      <c r="X1246" s="5" t="e">
        <f>INDEX(name_mapping!B:B,MATCH(C1246,name_mapping!A:A,0))</f>
        <v>#N/A</v>
      </c>
      <c r="Y1246" s="5" t="str">
        <f t="shared" si="58"/>
        <v>MIRAGE_2_COCHLA</v>
      </c>
      <c r="Z1246" s="5" t="str">
        <f t="shared" si="57"/>
        <v>CAISO_Geothermal</v>
      </c>
      <c r="AA1246" s="5">
        <f t="shared" si="59"/>
        <v>335.4</v>
      </c>
      <c r="AB1246" s="5">
        <f>INDEX(relevant_resources!B:B,MATCH(Z1246,relevant_resources!A:A,0))</f>
        <v>0</v>
      </c>
    </row>
    <row r="1247" spans="1:28" x14ac:dyDescent="0.75">
      <c r="A1247">
        <v>1246</v>
      </c>
      <c r="B1247" t="s">
        <v>3110</v>
      </c>
      <c r="C1247" t="s">
        <v>3113</v>
      </c>
      <c r="D1247" t="s">
        <v>1166</v>
      </c>
      <c r="E1247" t="s">
        <v>3028</v>
      </c>
      <c r="F1247" t="s">
        <v>27</v>
      </c>
      <c r="I1247" t="s">
        <v>190</v>
      </c>
      <c r="K1247" t="s">
        <v>32</v>
      </c>
      <c r="L1247" s="2">
        <v>42917</v>
      </c>
      <c r="M1247" s="2">
        <v>51135</v>
      </c>
      <c r="N1247">
        <v>1</v>
      </c>
      <c r="O1247">
        <v>35.799999999999997</v>
      </c>
      <c r="P1247">
        <v>332.3</v>
      </c>
      <c r="Q1247" s="1">
        <v>1.06</v>
      </c>
      <c r="R1247" t="s">
        <v>33</v>
      </c>
      <c r="S1247" t="s">
        <v>2592</v>
      </c>
      <c r="T1247" t="s">
        <v>33</v>
      </c>
      <c r="U1247" t="s">
        <v>190</v>
      </c>
      <c r="V1247" t="s">
        <v>164</v>
      </c>
      <c r="W1247">
        <v>1</v>
      </c>
      <c r="X1247" s="5" t="e">
        <f>INDEX(name_mapping!B:B,MATCH(C1247,name_mapping!A:A,0))</f>
        <v>#N/A</v>
      </c>
      <c r="Y1247" s="5" t="str">
        <f t="shared" si="58"/>
        <v>MIRAGE_2_COCHLA</v>
      </c>
      <c r="Z1247" s="5" t="str">
        <f t="shared" si="57"/>
        <v>CAISO_Geothermal</v>
      </c>
      <c r="AA1247" s="5">
        <f t="shared" si="59"/>
        <v>332.3</v>
      </c>
      <c r="AB1247" s="5">
        <f>INDEX(relevant_resources!B:B,MATCH(Z1247,relevant_resources!A:A,0))</f>
        <v>0</v>
      </c>
    </row>
    <row r="1248" spans="1:28" x14ac:dyDescent="0.75">
      <c r="A1248">
        <v>1247</v>
      </c>
      <c r="B1248" t="s">
        <v>3110</v>
      </c>
      <c r="C1248" t="s">
        <v>3002</v>
      </c>
      <c r="D1248" t="s">
        <v>1166</v>
      </c>
      <c r="E1248" t="s">
        <v>3028</v>
      </c>
      <c r="F1248" t="s">
        <v>27</v>
      </c>
      <c r="I1248" t="s">
        <v>190</v>
      </c>
      <c r="K1248" t="s">
        <v>32</v>
      </c>
      <c r="L1248" s="2">
        <v>42917</v>
      </c>
      <c r="M1248" s="2">
        <v>51135</v>
      </c>
      <c r="N1248">
        <v>1</v>
      </c>
      <c r="O1248">
        <v>49.9</v>
      </c>
      <c r="P1248">
        <v>324</v>
      </c>
      <c r="Q1248" s="1">
        <v>0.74</v>
      </c>
      <c r="R1248" t="s">
        <v>906</v>
      </c>
      <c r="S1248" t="s">
        <v>2592</v>
      </c>
      <c r="T1248" t="s">
        <v>906</v>
      </c>
      <c r="U1248" t="s">
        <v>190</v>
      </c>
      <c r="V1248" t="s">
        <v>164</v>
      </c>
      <c r="W1248">
        <v>1</v>
      </c>
      <c r="X1248" s="5" t="e">
        <f>INDEX(name_mapping!B:B,MATCH(C1248,name_mapping!A:A,0))</f>
        <v>#N/A</v>
      </c>
      <c r="Y1248" s="5" t="str">
        <f t="shared" si="58"/>
        <v>MIRAGE_2_COCHLA</v>
      </c>
      <c r="Z1248" s="5" t="str">
        <f t="shared" si="57"/>
        <v>IID_Geothermal</v>
      </c>
      <c r="AA1248" s="5">
        <f t="shared" si="59"/>
        <v>324</v>
      </c>
      <c r="AB1248" s="5">
        <f>INDEX(relevant_resources!B:B,MATCH(Z1248,relevant_resources!A:A,0))</f>
        <v>0</v>
      </c>
    </row>
    <row r="1249" spans="1:28" x14ac:dyDescent="0.75">
      <c r="A1249">
        <v>1248</v>
      </c>
      <c r="B1249" t="s">
        <v>3110</v>
      </c>
      <c r="C1249" t="s">
        <v>3114</v>
      </c>
      <c r="D1249" t="s">
        <v>1166</v>
      </c>
      <c r="E1249" t="s">
        <v>3028</v>
      </c>
      <c r="F1249" t="s">
        <v>27</v>
      </c>
      <c r="I1249" t="s">
        <v>190</v>
      </c>
      <c r="K1249" t="s">
        <v>32</v>
      </c>
      <c r="L1249" s="2">
        <v>42917</v>
      </c>
      <c r="M1249" s="2">
        <v>51135</v>
      </c>
      <c r="N1249">
        <v>1</v>
      </c>
      <c r="O1249">
        <v>35.799999999999997</v>
      </c>
      <c r="P1249">
        <v>316.10000000000002</v>
      </c>
      <c r="Q1249" s="1">
        <v>1.01</v>
      </c>
      <c r="R1249" t="s">
        <v>33</v>
      </c>
      <c r="S1249" t="s">
        <v>2592</v>
      </c>
      <c r="T1249" t="s">
        <v>33</v>
      </c>
      <c r="U1249" t="s">
        <v>190</v>
      </c>
      <c r="V1249" t="s">
        <v>164</v>
      </c>
      <c r="W1249">
        <v>1</v>
      </c>
      <c r="X1249" s="5" t="e">
        <f>INDEX(name_mapping!B:B,MATCH(C1249,name_mapping!A:A,0))</f>
        <v>#N/A</v>
      </c>
      <c r="Y1249" s="5" t="str">
        <f t="shared" si="58"/>
        <v>MIRAGE_2_COCHLA</v>
      </c>
      <c r="Z1249" s="5" t="str">
        <f t="shared" si="57"/>
        <v>CAISO_Geothermal</v>
      </c>
      <c r="AA1249" s="5">
        <f t="shared" si="59"/>
        <v>316.10000000000002</v>
      </c>
      <c r="AB1249" s="5">
        <f>INDEX(relevant_resources!B:B,MATCH(Z1249,relevant_resources!A:A,0))</f>
        <v>0</v>
      </c>
    </row>
    <row r="1250" spans="1:28" x14ac:dyDescent="0.75">
      <c r="A1250">
        <v>1249</v>
      </c>
      <c r="B1250" t="s">
        <v>3110</v>
      </c>
      <c r="C1250" t="s">
        <v>3115</v>
      </c>
      <c r="D1250" t="s">
        <v>1166</v>
      </c>
      <c r="E1250" t="s">
        <v>3028</v>
      </c>
      <c r="F1250" t="s">
        <v>27</v>
      </c>
      <c r="I1250" t="s">
        <v>190</v>
      </c>
      <c r="K1250" t="s">
        <v>32</v>
      </c>
      <c r="L1250" s="2">
        <v>42917</v>
      </c>
      <c r="M1250" s="2">
        <v>51135</v>
      </c>
      <c r="N1250">
        <v>1</v>
      </c>
      <c r="O1250">
        <v>51</v>
      </c>
      <c r="P1250">
        <v>313.7</v>
      </c>
      <c r="Q1250" s="1">
        <v>0.7</v>
      </c>
      <c r="R1250" t="s">
        <v>33</v>
      </c>
      <c r="S1250" t="s">
        <v>2592</v>
      </c>
      <c r="T1250" t="s">
        <v>33</v>
      </c>
      <c r="U1250" t="s">
        <v>190</v>
      </c>
      <c r="V1250" t="s">
        <v>164</v>
      </c>
      <c r="W1250">
        <v>1</v>
      </c>
      <c r="X1250" s="5" t="e">
        <f>INDEX(name_mapping!B:B,MATCH(C1250,name_mapping!A:A,0))</f>
        <v>#N/A</v>
      </c>
      <c r="Y1250" s="5" t="str">
        <f t="shared" si="58"/>
        <v>MIRAGE_2_COCHLA</v>
      </c>
      <c r="Z1250" s="5" t="str">
        <f t="shared" si="57"/>
        <v>CAISO_Geothermal</v>
      </c>
      <c r="AA1250" s="5">
        <f t="shared" si="59"/>
        <v>313.7</v>
      </c>
      <c r="AB1250" s="5">
        <f>INDEX(relevant_resources!B:B,MATCH(Z1250,relevant_resources!A:A,0))</f>
        <v>0</v>
      </c>
    </row>
    <row r="1251" spans="1:28" x14ac:dyDescent="0.75">
      <c r="A1251">
        <v>1250</v>
      </c>
      <c r="B1251" t="s">
        <v>3110</v>
      </c>
      <c r="C1251" t="s">
        <v>3116</v>
      </c>
      <c r="D1251" t="s">
        <v>1166</v>
      </c>
      <c r="E1251" t="s">
        <v>3028</v>
      </c>
      <c r="F1251" t="s">
        <v>27</v>
      </c>
      <c r="I1251" t="s">
        <v>190</v>
      </c>
      <c r="K1251" t="s">
        <v>32</v>
      </c>
      <c r="L1251" s="2">
        <v>42917</v>
      </c>
      <c r="M1251" s="2">
        <v>51135</v>
      </c>
      <c r="N1251">
        <v>1</v>
      </c>
      <c r="O1251">
        <v>30.2</v>
      </c>
      <c r="P1251">
        <v>272.7</v>
      </c>
      <c r="Q1251" s="1">
        <v>1.03</v>
      </c>
      <c r="R1251" t="s">
        <v>33</v>
      </c>
      <c r="S1251" t="s">
        <v>2592</v>
      </c>
      <c r="T1251" t="s">
        <v>33</v>
      </c>
      <c r="U1251" t="s">
        <v>190</v>
      </c>
      <c r="V1251" t="s">
        <v>164</v>
      </c>
      <c r="W1251">
        <v>1</v>
      </c>
      <c r="X1251" s="5" t="e">
        <f>INDEX(name_mapping!B:B,MATCH(C1251,name_mapping!A:A,0))</f>
        <v>#N/A</v>
      </c>
      <c r="Y1251" s="5" t="str">
        <f t="shared" si="58"/>
        <v>MIRAGE_2_COCHLA</v>
      </c>
      <c r="Z1251" s="5" t="str">
        <f t="shared" si="57"/>
        <v>CAISO_Geothermal</v>
      </c>
      <c r="AA1251" s="5">
        <f t="shared" si="59"/>
        <v>272.7</v>
      </c>
      <c r="AB1251" s="5">
        <f>INDEX(relevant_resources!B:B,MATCH(Z1251,relevant_resources!A:A,0))</f>
        <v>0</v>
      </c>
    </row>
    <row r="1252" spans="1:28" x14ac:dyDescent="0.75">
      <c r="A1252">
        <v>1251</v>
      </c>
      <c r="B1252" t="s">
        <v>3110</v>
      </c>
      <c r="C1252" t="s">
        <v>3117</v>
      </c>
      <c r="D1252" t="s">
        <v>1166</v>
      </c>
      <c r="E1252" t="s">
        <v>3028</v>
      </c>
      <c r="F1252" t="s">
        <v>27</v>
      </c>
      <c r="I1252" t="s">
        <v>190</v>
      </c>
      <c r="K1252" t="s">
        <v>32</v>
      </c>
      <c r="L1252" s="2">
        <v>42917</v>
      </c>
      <c r="M1252" s="2">
        <v>51135</v>
      </c>
      <c r="N1252">
        <v>1</v>
      </c>
      <c r="O1252">
        <v>11.7</v>
      </c>
      <c r="P1252">
        <v>117.9</v>
      </c>
      <c r="Q1252" s="1">
        <v>1.1499999999999999</v>
      </c>
      <c r="R1252" t="s">
        <v>33</v>
      </c>
      <c r="S1252" t="s">
        <v>2592</v>
      </c>
      <c r="T1252" t="s">
        <v>33</v>
      </c>
      <c r="U1252" t="s">
        <v>190</v>
      </c>
      <c r="V1252" t="s">
        <v>164</v>
      </c>
      <c r="W1252">
        <v>1</v>
      </c>
      <c r="X1252" s="5" t="e">
        <f>INDEX(name_mapping!B:B,MATCH(C1252,name_mapping!A:A,0))</f>
        <v>#N/A</v>
      </c>
      <c r="Y1252" s="5" t="str">
        <f t="shared" si="58"/>
        <v>MIRAGE_2_COCHLA</v>
      </c>
      <c r="Z1252" s="5" t="str">
        <f t="shared" si="57"/>
        <v>CAISO_Geothermal</v>
      </c>
      <c r="AA1252" s="5">
        <f t="shared" si="59"/>
        <v>117.9</v>
      </c>
      <c r="AB1252" s="5">
        <f>INDEX(relevant_resources!B:B,MATCH(Z1252,relevant_resources!A:A,0))</f>
        <v>0</v>
      </c>
    </row>
    <row r="1253" spans="1:28" x14ac:dyDescent="0.75">
      <c r="A1253">
        <v>1252</v>
      </c>
      <c r="B1253" t="s">
        <v>3110</v>
      </c>
      <c r="C1253" t="s">
        <v>3118</v>
      </c>
      <c r="D1253" t="s">
        <v>1166</v>
      </c>
      <c r="E1253" t="s">
        <v>3028</v>
      </c>
      <c r="F1253" t="s">
        <v>27</v>
      </c>
      <c r="I1253" t="s">
        <v>190</v>
      </c>
      <c r="K1253" t="s">
        <v>32</v>
      </c>
      <c r="L1253" s="2">
        <v>42917</v>
      </c>
      <c r="M1253" s="2">
        <v>51135</v>
      </c>
      <c r="N1253">
        <v>1</v>
      </c>
      <c r="O1253">
        <v>10</v>
      </c>
      <c r="P1253">
        <v>69.599999999999994</v>
      </c>
      <c r="Q1253" s="1">
        <v>0.79</v>
      </c>
      <c r="R1253" t="s">
        <v>33</v>
      </c>
      <c r="S1253" t="s">
        <v>2592</v>
      </c>
      <c r="T1253" t="s">
        <v>33</v>
      </c>
      <c r="U1253" t="s">
        <v>190</v>
      </c>
      <c r="V1253" t="s">
        <v>164</v>
      </c>
      <c r="W1253">
        <v>1</v>
      </c>
      <c r="X1253" s="5" t="e">
        <f>INDEX(name_mapping!B:B,MATCH(C1253,name_mapping!A:A,0))</f>
        <v>#N/A</v>
      </c>
      <c r="Y1253" s="5" t="str">
        <f t="shared" si="58"/>
        <v>MIRAGE_2_COCHLA</v>
      </c>
      <c r="Z1253" s="5" t="str">
        <f t="shared" si="57"/>
        <v>CAISO_Geothermal</v>
      </c>
      <c r="AA1253" s="5">
        <f t="shared" si="59"/>
        <v>69.599999999999994</v>
      </c>
      <c r="AB1253" s="5">
        <f>INDEX(relevant_resources!B:B,MATCH(Z1253,relevant_resources!A:A,0))</f>
        <v>0</v>
      </c>
    </row>
    <row r="1254" spans="1:28" x14ac:dyDescent="0.75">
      <c r="A1254">
        <v>1253</v>
      </c>
      <c r="B1254" t="s">
        <v>3110</v>
      </c>
      <c r="C1254" t="s">
        <v>3119</v>
      </c>
      <c r="D1254" t="s">
        <v>1166</v>
      </c>
      <c r="E1254" t="s">
        <v>3028</v>
      </c>
      <c r="F1254" t="s">
        <v>27</v>
      </c>
      <c r="I1254" t="s">
        <v>190</v>
      </c>
      <c r="K1254" t="s">
        <v>32</v>
      </c>
      <c r="L1254" s="2">
        <v>42917</v>
      </c>
      <c r="M1254" s="2">
        <v>51135</v>
      </c>
      <c r="N1254">
        <v>1</v>
      </c>
      <c r="O1254">
        <v>11.5</v>
      </c>
      <c r="P1254">
        <v>54</v>
      </c>
      <c r="Q1254" s="1">
        <v>0.54</v>
      </c>
      <c r="R1254" t="s">
        <v>906</v>
      </c>
      <c r="S1254" t="s">
        <v>2592</v>
      </c>
      <c r="T1254" t="s">
        <v>906</v>
      </c>
      <c r="U1254" t="s">
        <v>190</v>
      </c>
      <c r="V1254" t="s">
        <v>164</v>
      </c>
      <c r="W1254">
        <v>1</v>
      </c>
      <c r="X1254" s="5" t="e">
        <f>INDEX(name_mapping!B:B,MATCH(C1254,name_mapping!A:A,0))</f>
        <v>#N/A</v>
      </c>
      <c r="Y1254" s="5" t="str">
        <f t="shared" si="58"/>
        <v>MIRAGE_2_COCHLA</v>
      </c>
      <c r="Z1254" s="5" t="str">
        <f t="shared" si="57"/>
        <v>IID_Geothermal</v>
      </c>
      <c r="AA1254" s="5">
        <f t="shared" si="59"/>
        <v>54</v>
      </c>
      <c r="AB1254" s="5">
        <f>INDEX(relevant_resources!B:B,MATCH(Z1254,relevant_resources!A:A,0))</f>
        <v>0</v>
      </c>
    </row>
    <row r="1255" spans="1:28" x14ac:dyDescent="0.75">
      <c r="A1255">
        <v>1254</v>
      </c>
      <c r="B1255" t="s">
        <v>3120</v>
      </c>
      <c r="C1255" t="s">
        <v>3121</v>
      </c>
      <c r="E1255" t="s">
        <v>3028</v>
      </c>
      <c r="F1255" t="s">
        <v>27</v>
      </c>
      <c r="I1255" t="s">
        <v>30</v>
      </c>
      <c r="K1255" t="s">
        <v>32</v>
      </c>
      <c r="L1255" s="2">
        <v>41974</v>
      </c>
      <c r="M1255" s="2">
        <v>46022</v>
      </c>
      <c r="N1255">
        <v>1</v>
      </c>
      <c r="O1255">
        <v>9.1999999999999993</v>
      </c>
      <c r="P1255">
        <v>66</v>
      </c>
      <c r="Q1255" s="1">
        <v>0.82</v>
      </c>
      <c r="R1255" t="s">
        <v>2592</v>
      </c>
      <c r="S1255" t="s">
        <v>2592</v>
      </c>
      <c r="T1255" t="s">
        <v>2592</v>
      </c>
      <c r="U1255" t="s">
        <v>34</v>
      </c>
      <c r="V1255" t="s">
        <v>164</v>
      </c>
      <c r="W1255">
        <v>1</v>
      </c>
      <c r="X1255" s="5" t="e">
        <f>INDEX(name_mapping!B:B,MATCH(C1255,name_mapping!A:A,0))</f>
        <v>#N/A</v>
      </c>
      <c r="Y1255" s="5" t="str">
        <f t="shared" si="58"/>
        <v>Kiefer Landfill Gas-to-Energy Facility</v>
      </c>
      <c r="Z1255" s="5" t="str">
        <f t="shared" si="57"/>
        <v>BANC_Biomass</v>
      </c>
      <c r="AA1255" s="5">
        <f t="shared" si="59"/>
        <v>66</v>
      </c>
      <c r="AB1255" s="5">
        <f>INDEX(relevant_resources!B:B,MATCH(Z1255,relevant_resources!A:A,0))</f>
        <v>0</v>
      </c>
    </row>
    <row r="1256" spans="1:28" x14ac:dyDescent="0.75">
      <c r="A1256">
        <v>1255</v>
      </c>
      <c r="B1256" t="s">
        <v>3122</v>
      </c>
      <c r="C1256" t="s">
        <v>3123</v>
      </c>
      <c r="E1256" t="s">
        <v>3028</v>
      </c>
      <c r="F1256" t="s">
        <v>27</v>
      </c>
      <c r="I1256" t="s">
        <v>614</v>
      </c>
      <c r="K1256" t="s">
        <v>32</v>
      </c>
      <c r="L1256" s="2">
        <v>41176</v>
      </c>
      <c r="M1256" s="2">
        <v>73050</v>
      </c>
      <c r="N1256">
        <v>1</v>
      </c>
      <c r="O1256">
        <v>1</v>
      </c>
      <c r="P1256">
        <v>1.7</v>
      </c>
      <c r="Q1256" s="1">
        <v>0.19</v>
      </c>
      <c r="R1256" t="s">
        <v>2592</v>
      </c>
      <c r="S1256" t="s">
        <v>2592</v>
      </c>
      <c r="T1256" t="s">
        <v>2592</v>
      </c>
      <c r="U1256" t="s">
        <v>616</v>
      </c>
      <c r="V1256" t="s">
        <v>164</v>
      </c>
      <c r="W1256">
        <v>1</v>
      </c>
      <c r="X1256" s="5" t="e">
        <f>INDEX(name_mapping!B:B,MATCH(C1256,name_mapping!A:A,0))</f>
        <v>#N/A</v>
      </c>
      <c r="Y1256" s="5" t="str">
        <f t="shared" si="58"/>
        <v>Intel Corporation Phase 2</v>
      </c>
      <c r="Z1256" s="5" t="str">
        <f t="shared" si="57"/>
        <v>BANC_Solar</v>
      </c>
      <c r="AA1256" s="5">
        <f t="shared" si="59"/>
        <v>1.7</v>
      </c>
      <c r="AB1256" s="5">
        <f>INDEX(relevant_resources!B:B,MATCH(Z1256,relevant_resources!A:A,0))</f>
        <v>0</v>
      </c>
    </row>
    <row r="1257" spans="1:28" x14ac:dyDescent="0.75">
      <c r="A1257">
        <v>1256</v>
      </c>
      <c r="B1257" t="s">
        <v>3124</v>
      </c>
      <c r="C1257" t="s">
        <v>3125</v>
      </c>
      <c r="E1257" t="s">
        <v>3028</v>
      </c>
      <c r="F1257" t="s">
        <v>27</v>
      </c>
      <c r="I1257" t="s">
        <v>614</v>
      </c>
      <c r="K1257" t="s">
        <v>32</v>
      </c>
      <c r="M1257" s="2">
        <v>46959</v>
      </c>
      <c r="N1257">
        <v>1</v>
      </c>
      <c r="O1257">
        <v>1</v>
      </c>
      <c r="P1257">
        <v>1.7</v>
      </c>
      <c r="Q1257" s="1">
        <v>0.2</v>
      </c>
      <c r="R1257" t="s">
        <v>2592</v>
      </c>
      <c r="S1257" t="s">
        <v>2592</v>
      </c>
      <c r="T1257" t="s">
        <v>2592</v>
      </c>
      <c r="U1257" t="s">
        <v>616</v>
      </c>
      <c r="V1257" t="s">
        <v>164</v>
      </c>
      <c r="W1257">
        <v>1</v>
      </c>
      <c r="X1257" s="5" t="e">
        <f>INDEX(name_mapping!B:B,MATCH(C1257,name_mapping!A:A,0))</f>
        <v>#N/A</v>
      </c>
      <c r="Y1257" s="5" t="str">
        <f t="shared" si="58"/>
        <v>Sacramento Soleil, LLC</v>
      </c>
      <c r="Z1257" s="5" t="str">
        <f t="shared" si="57"/>
        <v>BANC_Solar</v>
      </c>
      <c r="AA1257" s="5">
        <f t="shared" si="59"/>
        <v>1.7</v>
      </c>
      <c r="AB1257" s="5">
        <f>INDEX(relevant_resources!B:B,MATCH(Z1257,relevant_resources!A:A,0))</f>
        <v>0</v>
      </c>
    </row>
    <row r="1258" spans="1:28" x14ac:dyDescent="0.75">
      <c r="A1258">
        <v>1257</v>
      </c>
      <c r="B1258" t="s">
        <v>3126</v>
      </c>
      <c r="C1258" t="s">
        <v>3127</v>
      </c>
      <c r="E1258" t="s">
        <v>3028</v>
      </c>
      <c r="F1258" t="s">
        <v>27</v>
      </c>
      <c r="I1258" t="s">
        <v>30</v>
      </c>
      <c r="J1258" t="s">
        <v>2645</v>
      </c>
      <c r="K1258" t="s">
        <v>32</v>
      </c>
      <c r="M1258" s="2">
        <v>73050</v>
      </c>
      <c r="N1258">
        <v>1</v>
      </c>
      <c r="O1258" t="s">
        <v>163</v>
      </c>
      <c r="P1258">
        <v>516.5</v>
      </c>
      <c r="Q1258" s="1"/>
      <c r="R1258" t="s">
        <v>2592</v>
      </c>
      <c r="S1258" t="s">
        <v>2592</v>
      </c>
      <c r="T1258" t="s">
        <v>2592</v>
      </c>
      <c r="U1258" t="s">
        <v>1055</v>
      </c>
      <c r="V1258" t="s">
        <v>164</v>
      </c>
      <c r="W1258">
        <v>1</v>
      </c>
      <c r="X1258" s="5" t="e">
        <f>INDEX(name_mapping!B:B,MATCH(C1258,name_mapping!A:A,0))</f>
        <v>#N/A</v>
      </c>
      <c r="Y1258" s="5" t="str">
        <f t="shared" si="58"/>
        <v>COSUMNES POWER PLANT</v>
      </c>
      <c r="Z1258" s="5" t="str">
        <f t="shared" si="57"/>
        <v>BANC_Other</v>
      </c>
      <c r="AA1258" s="5">
        <f t="shared" si="59"/>
        <v>516.5</v>
      </c>
      <c r="AB1258" s="5">
        <f>INDEX(relevant_resources!B:B,MATCH(Z1258,relevant_resources!A:A,0))</f>
        <v>0</v>
      </c>
    </row>
    <row r="1259" spans="1:28" x14ac:dyDescent="0.75">
      <c r="A1259">
        <v>1258</v>
      </c>
      <c r="B1259" t="s">
        <v>3128</v>
      </c>
      <c r="C1259" t="s">
        <v>3129</v>
      </c>
      <c r="E1259" t="s">
        <v>3028</v>
      </c>
      <c r="F1259" t="s">
        <v>27</v>
      </c>
      <c r="I1259" t="s">
        <v>34</v>
      </c>
      <c r="K1259" t="s">
        <v>32</v>
      </c>
      <c r="L1259" s="2">
        <v>42271</v>
      </c>
      <c r="M1259" s="2">
        <v>49577</v>
      </c>
      <c r="N1259">
        <v>1</v>
      </c>
      <c r="O1259">
        <v>0.2</v>
      </c>
      <c r="P1259">
        <v>1.6</v>
      </c>
      <c r="Q1259" s="1">
        <v>0.8</v>
      </c>
      <c r="R1259" t="s">
        <v>2592</v>
      </c>
      <c r="S1259" t="s">
        <v>2592</v>
      </c>
      <c r="T1259" t="s">
        <v>2592</v>
      </c>
      <c r="U1259" t="s">
        <v>34</v>
      </c>
      <c r="V1259" t="s">
        <v>164</v>
      </c>
      <c r="W1259">
        <v>1</v>
      </c>
      <c r="X1259" s="5" t="e">
        <f>INDEX(name_mapping!B:B,MATCH(C1259,name_mapping!A:A,0))</f>
        <v>#N/A</v>
      </c>
      <c r="Y1259" s="5" t="str">
        <f t="shared" si="58"/>
        <v>Van Steyn Dairy Digester</v>
      </c>
      <c r="Z1259" s="5" t="str">
        <f t="shared" si="57"/>
        <v>BANC_Biomass</v>
      </c>
      <c r="AA1259" s="5">
        <f t="shared" si="59"/>
        <v>1.6</v>
      </c>
      <c r="AB1259" s="5">
        <f>INDEX(relevant_resources!B:B,MATCH(Z1259,relevant_resources!A:A,0))</f>
        <v>0</v>
      </c>
    </row>
    <row r="1260" spans="1:28" x14ac:dyDescent="0.75">
      <c r="A1260">
        <v>1259</v>
      </c>
      <c r="B1260" t="s">
        <v>3130</v>
      </c>
      <c r="C1260" t="s">
        <v>2612</v>
      </c>
      <c r="D1260" t="s">
        <v>2613</v>
      </c>
      <c r="E1260" t="s">
        <v>3131</v>
      </c>
      <c r="F1260" t="s">
        <v>27</v>
      </c>
      <c r="I1260" t="s">
        <v>190</v>
      </c>
      <c r="K1260" t="s">
        <v>32</v>
      </c>
      <c r="L1260" s="2">
        <v>30317</v>
      </c>
      <c r="M1260" s="2">
        <v>73050</v>
      </c>
      <c r="N1260">
        <v>1</v>
      </c>
      <c r="O1260">
        <v>24.4</v>
      </c>
      <c r="P1260">
        <v>200.3</v>
      </c>
      <c r="Q1260" s="1">
        <v>0.94</v>
      </c>
      <c r="R1260" t="s">
        <v>33</v>
      </c>
      <c r="S1260" t="s">
        <v>33</v>
      </c>
      <c r="T1260" t="s">
        <v>33</v>
      </c>
      <c r="U1260" t="s">
        <v>190</v>
      </c>
      <c r="V1260" t="s">
        <v>164</v>
      </c>
      <c r="W1260">
        <v>1</v>
      </c>
      <c r="X1260" s="5" t="e">
        <f>INDEX(name_mapping!B:B,MATCH(C1260,name_mapping!A:A,0))</f>
        <v>#N/A</v>
      </c>
      <c r="Y1260" s="5" t="str">
        <f t="shared" si="58"/>
        <v>NCPA_7_GP1UN1</v>
      </c>
      <c r="Z1260" s="5" t="str">
        <f t="shared" si="57"/>
        <v>CAISO_Geothermal</v>
      </c>
      <c r="AA1260" s="5">
        <f t="shared" si="59"/>
        <v>200.3</v>
      </c>
      <c r="AB1260" s="5">
        <f>INDEX(relevant_resources!B:B,MATCH(Z1260,relevant_resources!A:A,0))</f>
        <v>0</v>
      </c>
    </row>
    <row r="1261" spans="1:28" x14ac:dyDescent="0.75">
      <c r="A1261">
        <v>1260</v>
      </c>
      <c r="B1261" t="s">
        <v>3132</v>
      </c>
      <c r="C1261" t="s">
        <v>3133</v>
      </c>
      <c r="D1261" t="s">
        <v>3134</v>
      </c>
      <c r="E1261" t="s">
        <v>3131</v>
      </c>
      <c r="F1261" t="s">
        <v>27</v>
      </c>
      <c r="I1261" t="s">
        <v>210</v>
      </c>
      <c r="K1261" t="s">
        <v>32</v>
      </c>
      <c r="L1261" s="2">
        <v>31288</v>
      </c>
      <c r="M1261" s="2">
        <v>73050</v>
      </c>
      <c r="N1261">
        <v>1</v>
      </c>
      <c r="O1261">
        <v>5</v>
      </c>
      <c r="P1261">
        <v>11.9</v>
      </c>
      <c r="Q1261" s="1">
        <v>0.27</v>
      </c>
      <c r="R1261" t="s">
        <v>33</v>
      </c>
      <c r="S1261" t="s">
        <v>33</v>
      </c>
      <c r="T1261" t="s">
        <v>33</v>
      </c>
      <c r="U1261" t="s">
        <v>212</v>
      </c>
      <c r="V1261" t="s">
        <v>164</v>
      </c>
      <c r="W1261">
        <v>1</v>
      </c>
      <c r="X1261" s="5" t="e">
        <f>INDEX(name_mapping!B:B,MATCH(C1261,name_mapping!A:A,0))</f>
        <v>#N/A</v>
      </c>
      <c r="Y1261" s="5" t="str">
        <f t="shared" si="58"/>
        <v>ELKCRK_6_STONYG</v>
      </c>
      <c r="Z1261" s="5" t="str">
        <f t="shared" si="57"/>
        <v>CAISO_Small_Hydro</v>
      </c>
      <c r="AA1261" s="5">
        <f t="shared" si="59"/>
        <v>11.9</v>
      </c>
      <c r="AB1261" s="5">
        <f>INDEX(relevant_resources!B:B,MATCH(Z1261,relevant_resources!A:A,0))</f>
        <v>0</v>
      </c>
    </row>
    <row r="1262" spans="1:28" x14ac:dyDescent="0.75">
      <c r="A1262">
        <v>1261</v>
      </c>
      <c r="B1262" t="s">
        <v>3135</v>
      </c>
      <c r="C1262" t="s">
        <v>3136</v>
      </c>
      <c r="D1262" t="s">
        <v>3137</v>
      </c>
      <c r="E1262" t="s">
        <v>3131</v>
      </c>
      <c r="F1262" t="s">
        <v>27</v>
      </c>
      <c r="I1262" t="s">
        <v>210</v>
      </c>
      <c r="K1262" t="s">
        <v>32</v>
      </c>
      <c r="L1262" s="2">
        <v>31990</v>
      </c>
      <c r="M1262" s="2">
        <v>73050</v>
      </c>
      <c r="N1262">
        <v>1</v>
      </c>
      <c r="O1262">
        <v>0.5</v>
      </c>
      <c r="P1262" t="s">
        <v>334</v>
      </c>
      <c r="Q1262" s="1">
        <v>0</v>
      </c>
      <c r="R1262" t="s">
        <v>33</v>
      </c>
      <c r="S1262" t="s">
        <v>33</v>
      </c>
      <c r="T1262" t="s">
        <v>33</v>
      </c>
      <c r="U1262" t="s">
        <v>212</v>
      </c>
      <c r="V1262" t="s">
        <v>164</v>
      </c>
      <c r="W1262">
        <v>1</v>
      </c>
      <c r="X1262" s="5" t="e">
        <f>INDEX(name_mapping!B:B,MATCH(C1262,name_mapping!A:A,0))</f>
        <v>#N/A</v>
      </c>
      <c r="Y1262" s="5" t="str">
        <f t="shared" si="58"/>
        <v>CSCHYD_2_UNIT 2</v>
      </c>
      <c r="Z1262" s="5" t="str">
        <f t="shared" si="57"/>
        <v>CAISO_Small_Hydro</v>
      </c>
      <c r="AA1262" s="5">
        <f t="shared" si="59"/>
        <v>0</v>
      </c>
      <c r="AB1262" s="5">
        <f>INDEX(relevant_resources!B:B,MATCH(Z1262,relevant_resources!A:A,0))</f>
        <v>0</v>
      </c>
    </row>
    <row r="1263" spans="1:28" x14ac:dyDescent="0.75">
      <c r="A1263">
        <v>1262</v>
      </c>
      <c r="B1263" t="s">
        <v>3138</v>
      </c>
      <c r="C1263" t="s">
        <v>3139</v>
      </c>
      <c r="D1263" t="s">
        <v>3140</v>
      </c>
      <c r="E1263" t="s">
        <v>3131</v>
      </c>
      <c r="F1263" t="s">
        <v>27</v>
      </c>
      <c r="I1263" t="s">
        <v>30</v>
      </c>
      <c r="K1263" t="s">
        <v>32</v>
      </c>
      <c r="L1263" s="2">
        <v>39822</v>
      </c>
      <c r="M1263" s="2">
        <v>45300</v>
      </c>
      <c r="N1263">
        <v>1</v>
      </c>
      <c r="O1263">
        <v>3.2</v>
      </c>
      <c r="P1263">
        <v>15.1</v>
      </c>
      <c r="Q1263" s="1">
        <v>0.54</v>
      </c>
      <c r="R1263" t="s">
        <v>33</v>
      </c>
      <c r="S1263" t="s">
        <v>33</v>
      </c>
      <c r="T1263" t="s">
        <v>33</v>
      </c>
      <c r="U1263" t="s">
        <v>34</v>
      </c>
      <c r="V1263" t="s">
        <v>164</v>
      </c>
      <c r="W1263">
        <v>1</v>
      </c>
      <c r="X1263" s="5" t="e">
        <f>INDEX(name_mapping!B:B,MATCH(C1263,name_mapping!A:A,0))</f>
        <v>#N/A</v>
      </c>
      <c r="Y1263" s="5" t="str">
        <f t="shared" si="58"/>
        <v>WHEATL_6_LNDFIL</v>
      </c>
      <c r="Z1263" s="5" t="str">
        <f t="shared" si="57"/>
        <v>CAISO_Biomass</v>
      </c>
      <c r="AA1263" s="5">
        <f t="shared" si="59"/>
        <v>15.1</v>
      </c>
      <c r="AB1263" s="5">
        <f>INDEX(relevant_resources!B:B,MATCH(Z1263,relevant_resources!A:A,0))</f>
        <v>0</v>
      </c>
    </row>
    <row r="1264" spans="1:28" x14ac:dyDescent="0.75">
      <c r="A1264">
        <v>1263</v>
      </c>
      <c r="B1264" t="s">
        <v>3141</v>
      </c>
      <c r="C1264" t="s">
        <v>3142</v>
      </c>
      <c r="D1264" t="s">
        <v>3143</v>
      </c>
      <c r="E1264" t="s">
        <v>3131</v>
      </c>
      <c r="F1264" t="s">
        <v>27</v>
      </c>
      <c r="I1264" t="s">
        <v>210</v>
      </c>
      <c r="K1264" t="s">
        <v>32</v>
      </c>
      <c r="L1264" s="2">
        <v>34291</v>
      </c>
      <c r="M1264" s="2">
        <v>73050</v>
      </c>
      <c r="N1264">
        <v>1</v>
      </c>
      <c r="O1264">
        <v>21</v>
      </c>
      <c r="P1264">
        <v>35.799999999999997</v>
      </c>
      <c r="Q1264" s="1">
        <v>0.19</v>
      </c>
      <c r="R1264" t="s">
        <v>33</v>
      </c>
      <c r="S1264" t="s">
        <v>33</v>
      </c>
      <c r="T1264" t="s">
        <v>33</v>
      </c>
      <c r="U1264" t="s">
        <v>212</v>
      </c>
      <c r="V1264" t="s">
        <v>164</v>
      </c>
      <c r="W1264">
        <v>1</v>
      </c>
      <c r="X1264" s="5" t="e">
        <f>INDEX(name_mapping!B:B,MATCH(C1264,name_mapping!A:A,0))</f>
        <v>#N/A</v>
      </c>
      <c r="Y1264" s="5" t="str">
        <f t="shared" si="58"/>
        <v>GRIZLY_1_UNIT 1</v>
      </c>
      <c r="Z1264" s="5" t="str">
        <f t="shared" si="57"/>
        <v>CAISO_Small_Hydro</v>
      </c>
      <c r="AA1264" s="5">
        <f t="shared" si="59"/>
        <v>35.799999999999997</v>
      </c>
      <c r="AB1264" s="5">
        <f>INDEX(relevant_resources!B:B,MATCH(Z1264,relevant_resources!A:A,0))</f>
        <v>0</v>
      </c>
    </row>
    <row r="1265" spans="1:28" x14ac:dyDescent="0.75">
      <c r="A1265">
        <v>1264</v>
      </c>
      <c r="B1265" t="s">
        <v>3144</v>
      </c>
      <c r="C1265" t="s">
        <v>2924</v>
      </c>
      <c r="E1265" t="s">
        <v>3131</v>
      </c>
      <c r="F1265" t="s">
        <v>1076</v>
      </c>
      <c r="I1265" t="s">
        <v>993</v>
      </c>
      <c r="K1265" t="s">
        <v>32</v>
      </c>
      <c r="L1265" s="2">
        <v>38991</v>
      </c>
      <c r="M1265" s="2">
        <v>46296</v>
      </c>
      <c r="N1265">
        <v>1</v>
      </c>
      <c r="O1265">
        <v>105</v>
      </c>
      <c r="P1265">
        <v>278.60000000000002</v>
      </c>
      <c r="Q1265" s="1">
        <v>0.3</v>
      </c>
      <c r="R1265" t="s">
        <v>1079</v>
      </c>
      <c r="S1265" t="s">
        <v>33</v>
      </c>
      <c r="T1265" t="s">
        <v>1080</v>
      </c>
      <c r="U1265" t="s">
        <v>993</v>
      </c>
      <c r="V1265" t="s">
        <v>164</v>
      </c>
      <c r="W1265">
        <v>1</v>
      </c>
      <c r="X1265" s="5" t="e">
        <f>INDEX(name_mapping!B:B,MATCH(C1265,name_mapping!A:A,0))</f>
        <v>#N/A</v>
      </c>
      <c r="Y1265" s="5" t="str">
        <f t="shared" si="58"/>
        <v xml:space="preserve">Big Horn 1 </v>
      </c>
      <c r="Z1265" s="5" t="str">
        <f t="shared" si="57"/>
        <v>NW_Wind</v>
      </c>
      <c r="AA1265" s="5">
        <f t="shared" si="59"/>
        <v>278.60000000000002</v>
      </c>
      <c r="AB1265" s="5">
        <f>INDEX(relevant_resources!B:B,MATCH(Z1265,relevant_resources!A:A,0))</f>
        <v>0</v>
      </c>
    </row>
    <row r="1266" spans="1:28" x14ac:dyDescent="0.75">
      <c r="A1266">
        <v>1265</v>
      </c>
      <c r="B1266" t="s">
        <v>3145</v>
      </c>
      <c r="C1266" t="s">
        <v>2914</v>
      </c>
      <c r="E1266" t="s">
        <v>3131</v>
      </c>
      <c r="F1266" t="s">
        <v>1076</v>
      </c>
      <c r="I1266" t="s">
        <v>993</v>
      </c>
      <c r="K1266" t="s">
        <v>32</v>
      </c>
      <c r="L1266" s="2">
        <v>40483</v>
      </c>
      <c r="M1266" s="2">
        <v>49614</v>
      </c>
      <c r="N1266">
        <v>1</v>
      </c>
      <c r="O1266">
        <v>17.5</v>
      </c>
      <c r="P1266">
        <v>42.5</v>
      </c>
      <c r="Q1266" s="1">
        <v>0.28000000000000003</v>
      </c>
      <c r="R1266" t="s">
        <v>1079</v>
      </c>
      <c r="S1266" t="s">
        <v>33</v>
      </c>
      <c r="T1266" t="s">
        <v>1080</v>
      </c>
      <c r="U1266" t="s">
        <v>993</v>
      </c>
      <c r="V1266" t="s">
        <v>164</v>
      </c>
      <c r="W1266">
        <v>1</v>
      </c>
      <c r="X1266" s="5" t="e">
        <f>INDEX(name_mapping!B:B,MATCH(C1266,name_mapping!A:A,0))</f>
        <v>#N/A</v>
      </c>
      <c r="Y1266" s="5" t="str">
        <f t="shared" si="58"/>
        <v>Big Horn 2</v>
      </c>
      <c r="Z1266" s="5" t="str">
        <f t="shared" si="57"/>
        <v>NW_Wind</v>
      </c>
      <c r="AA1266" s="5">
        <f t="shared" si="59"/>
        <v>42.5</v>
      </c>
      <c r="AB1266" s="5">
        <f>INDEX(relevant_resources!B:B,MATCH(Z1266,relevant_resources!A:A,0))</f>
        <v>0</v>
      </c>
    </row>
    <row r="1267" spans="1:28" x14ac:dyDescent="0.75">
      <c r="A1267">
        <v>1266</v>
      </c>
      <c r="B1267" t="s">
        <v>3146</v>
      </c>
      <c r="C1267" t="s">
        <v>2853</v>
      </c>
      <c r="D1267" t="s">
        <v>2358</v>
      </c>
      <c r="E1267" t="s">
        <v>3131</v>
      </c>
      <c r="F1267" t="s">
        <v>27</v>
      </c>
      <c r="I1267" t="s">
        <v>993</v>
      </c>
      <c r="K1267" t="s">
        <v>32</v>
      </c>
      <c r="L1267" s="2">
        <v>41263</v>
      </c>
      <c r="M1267" s="2">
        <v>48568</v>
      </c>
      <c r="N1267">
        <v>1</v>
      </c>
      <c r="O1267">
        <v>50</v>
      </c>
      <c r="P1267">
        <v>139.9</v>
      </c>
      <c r="Q1267" s="1">
        <v>0.32</v>
      </c>
      <c r="R1267" t="s">
        <v>33</v>
      </c>
      <c r="S1267" t="s">
        <v>33</v>
      </c>
      <c r="T1267" t="s">
        <v>33</v>
      </c>
      <c r="U1267" t="s">
        <v>993</v>
      </c>
      <c r="V1267" t="s">
        <v>164</v>
      </c>
      <c r="W1267">
        <v>1</v>
      </c>
      <c r="X1267" s="5" t="e">
        <f>INDEX(name_mapping!B:B,MATCH(C1267,name_mapping!A:A,0))</f>
        <v>#N/A</v>
      </c>
      <c r="Y1267" s="5" t="str">
        <f t="shared" si="58"/>
        <v>MANZNA_2_WIND</v>
      </c>
      <c r="Z1267" s="5" t="str">
        <f t="shared" si="57"/>
        <v>CAISO_Wind</v>
      </c>
      <c r="AA1267" s="5">
        <f t="shared" si="59"/>
        <v>139.9</v>
      </c>
      <c r="AB1267" s="5">
        <f>INDEX(relevant_resources!B:B,MATCH(Z1267,relevant_resources!A:A,0))</f>
        <v>1</v>
      </c>
    </row>
    <row r="1268" spans="1:28" x14ac:dyDescent="0.75">
      <c r="A1268">
        <v>1267</v>
      </c>
      <c r="B1268" t="s">
        <v>3147</v>
      </c>
      <c r="C1268" t="s">
        <v>2615</v>
      </c>
      <c r="D1268" t="s">
        <v>2616</v>
      </c>
      <c r="E1268" t="s">
        <v>3131</v>
      </c>
      <c r="F1268" t="s">
        <v>27</v>
      </c>
      <c r="I1268" t="s">
        <v>190</v>
      </c>
      <c r="K1268" t="s">
        <v>32</v>
      </c>
      <c r="L1268" s="2">
        <v>31168</v>
      </c>
      <c r="M1268" s="2">
        <v>73050</v>
      </c>
      <c r="N1268">
        <v>1</v>
      </c>
      <c r="O1268">
        <v>24.4</v>
      </c>
      <c r="P1268">
        <v>181.7</v>
      </c>
      <c r="Q1268" s="1">
        <v>0.85</v>
      </c>
      <c r="R1268" t="s">
        <v>33</v>
      </c>
      <c r="S1268" t="s">
        <v>33</v>
      </c>
      <c r="T1268" t="s">
        <v>33</v>
      </c>
      <c r="U1268" t="s">
        <v>190</v>
      </c>
      <c r="V1268" t="s">
        <v>164</v>
      </c>
      <c r="W1268">
        <v>1</v>
      </c>
      <c r="X1268" s="5" t="e">
        <f>INDEX(name_mapping!B:B,MATCH(C1268,name_mapping!A:A,0))</f>
        <v>#N/A</v>
      </c>
      <c r="Y1268" s="5" t="str">
        <f t="shared" si="58"/>
        <v>NCPA_7_GP2UN3</v>
      </c>
      <c r="Z1268" s="5" t="str">
        <f t="shared" si="57"/>
        <v>CAISO_Geothermal</v>
      </c>
      <c r="AA1268" s="5">
        <f t="shared" si="59"/>
        <v>181.7</v>
      </c>
      <c r="AB1268" s="5">
        <f>INDEX(relevant_resources!B:B,MATCH(Z1268,relevant_resources!A:A,0))</f>
        <v>0</v>
      </c>
    </row>
    <row r="1269" spans="1:28" x14ac:dyDescent="0.75">
      <c r="A1269">
        <v>1268</v>
      </c>
      <c r="B1269" t="s">
        <v>3148</v>
      </c>
      <c r="C1269" t="s">
        <v>2584</v>
      </c>
      <c r="D1269" t="s">
        <v>2585</v>
      </c>
      <c r="E1269" t="s">
        <v>3131</v>
      </c>
      <c r="F1269" t="s">
        <v>27</v>
      </c>
      <c r="I1269" t="s">
        <v>210</v>
      </c>
      <c r="K1269" t="s">
        <v>32</v>
      </c>
      <c r="L1269" s="2">
        <v>32842</v>
      </c>
      <c r="M1269" s="2">
        <v>73050</v>
      </c>
      <c r="N1269">
        <v>1</v>
      </c>
      <c r="O1269">
        <v>2.2000000000000002</v>
      </c>
      <c r="P1269">
        <v>6.6</v>
      </c>
      <c r="Q1269" s="1">
        <v>0.34</v>
      </c>
      <c r="R1269" t="s">
        <v>33</v>
      </c>
      <c r="S1269" t="s">
        <v>33</v>
      </c>
      <c r="T1269" t="s">
        <v>33</v>
      </c>
      <c r="U1269" t="s">
        <v>212</v>
      </c>
      <c r="V1269" t="s">
        <v>164</v>
      </c>
      <c r="W1269">
        <v>1</v>
      </c>
      <c r="X1269" s="5" t="e">
        <f>INDEX(name_mapping!B:B,MATCH(C1269,name_mapping!A:A,0))</f>
        <v>#N/A</v>
      </c>
      <c r="Y1269" s="5" t="str">
        <f t="shared" si="58"/>
        <v>SPICER_1_UNIT 1</v>
      </c>
      <c r="Z1269" s="5" t="str">
        <f t="shared" si="57"/>
        <v>CAISO_Small_Hydro</v>
      </c>
      <c r="AA1269" s="5">
        <f t="shared" si="59"/>
        <v>6.6</v>
      </c>
      <c r="AB1269" s="5">
        <f>INDEX(relevant_resources!B:B,MATCH(Z1269,relevant_resources!A:A,0))</f>
        <v>0</v>
      </c>
    </row>
    <row r="1270" spans="1:28" x14ac:dyDescent="0.75">
      <c r="A1270">
        <v>1269</v>
      </c>
      <c r="B1270" t="s">
        <v>3149</v>
      </c>
      <c r="C1270" t="s">
        <v>2597</v>
      </c>
      <c r="E1270" t="s">
        <v>3131</v>
      </c>
      <c r="F1270" t="s">
        <v>27</v>
      </c>
      <c r="I1270" t="s">
        <v>210</v>
      </c>
      <c r="K1270" t="s">
        <v>32</v>
      </c>
      <c r="L1270" s="2">
        <v>38353</v>
      </c>
      <c r="M1270" s="2">
        <v>45657</v>
      </c>
      <c r="N1270">
        <v>1</v>
      </c>
      <c r="O1270">
        <v>1.2</v>
      </c>
      <c r="P1270">
        <v>5</v>
      </c>
      <c r="Q1270" s="1">
        <v>0.47</v>
      </c>
      <c r="R1270" t="s">
        <v>2592</v>
      </c>
      <c r="S1270" t="s">
        <v>33</v>
      </c>
      <c r="T1270" t="s">
        <v>2592</v>
      </c>
      <c r="U1270" t="s">
        <v>212</v>
      </c>
      <c r="V1270" t="s">
        <v>164</v>
      </c>
      <c r="W1270">
        <v>1</v>
      </c>
      <c r="X1270" s="5" t="e">
        <f>INDEX(name_mapping!B:B,MATCH(C1270,name_mapping!A:A,0))</f>
        <v>#N/A</v>
      </c>
      <c r="Y1270" s="5" t="str">
        <f t="shared" si="58"/>
        <v>Nimbus</v>
      </c>
      <c r="Z1270" s="5" t="str">
        <f t="shared" si="57"/>
        <v>BANC_Small_Hydro</v>
      </c>
      <c r="AA1270" s="5">
        <f t="shared" si="59"/>
        <v>5</v>
      </c>
      <c r="AB1270" s="5">
        <f>INDEX(relevant_resources!B:B,MATCH(Z1270,relevant_resources!A:A,0))</f>
        <v>0</v>
      </c>
    </row>
    <row r="1271" spans="1:28" x14ac:dyDescent="0.75">
      <c r="A1271">
        <v>1270</v>
      </c>
      <c r="B1271" t="s">
        <v>3149</v>
      </c>
      <c r="C1271" t="s">
        <v>2598</v>
      </c>
      <c r="E1271" t="s">
        <v>3131</v>
      </c>
      <c r="F1271" t="s">
        <v>27</v>
      </c>
      <c r="I1271" t="s">
        <v>210</v>
      </c>
      <c r="K1271" t="s">
        <v>32</v>
      </c>
      <c r="L1271" s="2">
        <v>38353</v>
      </c>
      <c r="M1271" s="2">
        <v>45657</v>
      </c>
      <c r="N1271">
        <v>1</v>
      </c>
      <c r="O1271">
        <v>0.3</v>
      </c>
      <c r="P1271">
        <v>1.1000000000000001</v>
      </c>
      <c r="Q1271" s="1">
        <v>0.37</v>
      </c>
      <c r="R1271" t="s">
        <v>2592</v>
      </c>
      <c r="S1271" t="s">
        <v>33</v>
      </c>
      <c r="T1271" t="s">
        <v>2592</v>
      </c>
      <c r="U1271" t="s">
        <v>212</v>
      </c>
      <c r="V1271" t="s">
        <v>164</v>
      </c>
      <c r="W1271">
        <v>1</v>
      </c>
      <c r="X1271" s="5" t="e">
        <f>INDEX(name_mapping!B:B,MATCH(C1271,name_mapping!A:A,0))</f>
        <v>#N/A</v>
      </c>
      <c r="Y1271" s="5" t="str">
        <f t="shared" si="58"/>
        <v>Stampede</v>
      </c>
      <c r="Z1271" s="5" t="str">
        <f t="shared" si="57"/>
        <v>BANC_Small_Hydro</v>
      </c>
      <c r="AA1271" s="5">
        <f t="shared" si="59"/>
        <v>1.1000000000000001</v>
      </c>
      <c r="AB1271" s="5">
        <f>INDEX(relevant_resources!B:B,MATCH(Z1271,relevant_resources!A:A,0))</f>
        <v>0</v>
      </c>
    </row>
    <row r="1272" spans="1:28" x14ac:dyDescent="0.75">
      <c r="A1272">
        <v>1271</v>
      </c>
      <c r="B1272" t="s">
        <v>3149</v>
      </c>
      <c r="C1272" t="s">
        <v>2599</v>
      </c>
      <c r="D1272" t="s">
        <v>2600</v>
      </c>
      <c r="E1272" t="s">
        <v>3131</v>
      </c>
      <c r="F1272" t="s">
        <v>27</v>
      </c>
      <c r="I1272" t="s">
        <v>210</v>
      </c>
      <c r="K1272" t="s">
        <v>32</v>
      </c>
      <c r="L1272" s="2">
        <v>38353</v>
      </c>
      <c r="M1272" s="2">
        <v>45657</v>
      </c>
      <c r="N1272">
        <v>1</v>
      </c>
      <c r="O1272">
        <v>0</v>
      </c>
      <c r="P1272">
        <v>0.2</v>
      </c>
      <c r="Q1272" s="1">
        <v>0.66</v>
      </c>
      <c r="R1272" t="s">
        <v>33</v>
      </c>
      <c r="S1272" t="s">
        <v>33</v>
      </c>
      <c r="T1272" t="s">
        <v>33</v>
      </c>
      <c r="U1272" t="s">
        <v>212</v>
      </c>
      <c r="V1272" t="s">
        <v>164</v>
      </c>
      <c r="W1272">
        <v>1</v>
      </c>
      <c r="X1272" s="5" t="e">
        <f>INDEX(name_mapping!B:B,MATCH(C1272,name_mapping!A:A,0))</f>
        <v>#N/A</v>
      </c>
      <c r="Y1272" s="5" t="str">
        <f t="shared" si="58"/>
        <v>LEWSTN_7_UNIT 1</v>
      </c>
      <c r="Z1272" s="5" t="str">
        <f t="shared" si="57"/>
        <v>CAISO_Small_Hydro</v>
      </c>
      <c r="AA1272" s="5">
        <f t="shared" si="59"/>
        <v>0.2</v>
      </c>
      <c r="AB1272" s="5">
        <f>INDEX(relevant_resources!B:B,MATCH(Z1272,relevant_resources!A:A,0))</f>
        <v>0</v>
      </c>
    </row>
    <row r="1273" spans="1:28" x14ac:dyDescent="0.75">
      <c r="A1273">
        <v>1272</v>
      </c>
      <c r="B1273" t="s">
        <v>3150</v>
      </c>
      <c r="C1273" t="s">
        <v>3151</v>
      </c>
      <c r="D1273" t="s">
        <v>3152</v>
      </c>
      <c r="E1273" t="s">
        <v>3131</v>
      </c>
      <c r="F1273" t="s">
        <v>27</v>
      </c>
      <c r="I1273" t="s">
        <v>210</v>
      </c>
      <c r="K1273" t="s">
        <v>32</v>
      </c>
      <c r="L1273" s="2">
        <v>35570</v>
      </c>
      <c r="M1273" s="2">
        <v>73050</v>
      </c>
      <c r="N1273">
        <v>1</v>
      </c>
      <c r="O1273">
        <v>6.2</v>
      </c>
      <c r="P1273">
        <v>14.5</v>
      </c>
      <c r="Q1273" s="1">
        <v>0.27</v>
      </c>
      <c r="R1273" t="s">
        <v>33</v>
      </c>
      <c r="S1273" t="s">
        <v>33</v>
      </c>
      <c r="T1273" t="s">
        <v>33</v>
      </c>
      <c r="U1273" t="s">
        <v>212</v>
      </c>
      <c r="V1273" t="s">
        <v>164</v>
      </c>
      <c r="W1273">
        <v>1</v>
      </c>
      <c r="X1273" s="5" t="e">
        <f>INDEX(name_mapping!B:B,MATCH(C1273,name_mapping!A:A,0))</f>
        <v>#N/A</v>
      </c>
      <c r="Y1273" s="5" t="str">
        <f t="shared" si="58"/>
        <v>BLCKBT_2_STONEY</v>
      </c>
      <c r="Z1273" s="5" t="str">
        <f t="shared" si="57"/>
        <v>CAISO_Small_Hydro</v>
      </c>
      <c r="AA1273" s="5">
        <f t="shared" si="59"/>
        <v>14.5</v>
      </c>
      <c r="AB1273" s="5">
        <f>INDEX(relevant_resources!B:B,MATCH(Z1273,relevant_resources!A:A,0))</f>
        <v>0</v>
      </c>
    </row>
    <row r="1274" spans="1:28" x14ac:dyDescent="0.75">
      <c r="A1274">
        <v>1273</v>
      </c>
      <c r="B1274" t="s">
        <v>3153</v>
      </c>
      <c r="C1274" t="s">
        <v>3154</v>
      </c>
      <c r="D1274" t="s">
        <v>3155</v>
      </c>
      <c r="E1274" t="s">
        <v>3131</v>
      </c>
      <c r="F1274" t="s">
        <v>27</v>
      </c>
      <c r="I1274" t="s">
        <v>614</v>
      </c>
      <c r="K1274" t="s">
        <v>32</v>
      </c>
      <c r="L1274" s="2">
        <v>41631</v>
      </c>
      <c r="M1274" s="2">
        <v>50762</v>
      </c>
      <c r="N1274">
        <v>1</v>
      </c>
      <c r="O1274">
        <v>20</v>
      </c>
      <c r="P1274">
        <v>53.2</v>
      </c>
      <c r="Q1274" s="1">
        <v>0.3</v>
      </c>
      <c r="R1274" t="s">
        <v>33</v>
      </c>
      <c r="S1274" t="s">
        <v>33</v>
      </c>
      <c r="T1274" t="s">
        <v>33</v>
      </c>
      <c r="U1274" t="s">
        <v>616</v>
      </c>
      <c r="V1274" t="s">
        <v>164</v>
      </c>
      <c r="W1274">
        <v>1</v>
      </c>
      <c r="X1274" s="5" t="e">
        <f>INDEX(name_mapping!B:B,MATCH(C1274,name_mapping!A:A,0))</f>
        <v>#N/A</v>
      </c>
      <c r="Y1274" s="5" t="str">
        <f t="shared" si="58"/>
        <v>RSMSLR_6_SOLAR1</v>
      </c>
      <c r="Z1274" s="5" t="str">
        <f t="shared" si="57"/>
        <v>CAISO_Solar</v>
      </c>
      <c r="AA1274" s="5">
        <f t="shared" si="59"/>
        <v>53.2</v>
      </c>
      <c r="AB1274" s="5">
        <f>INDEX(relevant_resources!B:B,MATCH(Z1274,relevant_resources!A:A,0))</f>
        <v>1</v>
      </c>
    </row>
    <row r="1275" spans="1:28" x14ac:dyDescent="0.75">
      <c r="A1275">
        <v>1274</v>
      </c>
      <c r="B1275" t="s">
        <v>3156</v>
      </c>
      <c r="C1275" t="s">
        <v>3157</v>
      </c>
      <c r="D1275" t="s">
        <v>3158</v>
      </c>
      <c r="E1275" t="s">
        <v>3131</v>
      </c>
      <c r="F1275" t="s">
        <v>27</v>
      </c>
      <c r="I1275" t="s">
        <v>210</v>
      </c>
      <c r="K1275" t="s">
        <v>32</v>
      </c>
      <c r="L1275" s="2"/>
      <c r="M1275" s="2">
        <v>45291</v>
      </c>
      <c r="N1275">
        <v>1</v>
      </c>
      <c r="O1275">
        <v>17.100000000000001</v>
      </c>
      <c r="P1275">
        <v>102.7</v>
      </c>
      <c r="Q1275" s="1">
        <v>0.69</v>
      </c>
      <c r="R1275" t="s">
        <v>33</v>
      </c>
      <c r="S1275" t="s">
        <v>33</v>
      </c>
      <c r="T1275" t="s">
        <v>33</v>
      </c>
      <c r="U1275" t="s">
        <v>212</v>
      </c>
      <c r="V1275" t="s">
        <v>164</v>
      </c>
      <c r="W1275">
        <v>1</v>
      </c>
      <c r="X1275" s="5" t="e">
        <f>INDEX(name_mapping!B:B,MATCH(C1275,name_mapping!A:A,0))</f>
        <v>#N/A</v>
      </c>
      <c r="Y1275" s="5" t="str">
        <f t="shared" si="58"/>
        <v>TULLCK_7_UNIT 1</v>
      </c>
      <c r="Z1275" s="5" t="str">
        <f t="shared" si="57"/>
        <v>CAISO_Small_Hydro</v>
      </c>
      <c r="AA1275" s="5">
        <f t="shared" si="59"/>
        <v>102.7</v>
      </c>
      <c r="AB1275" s="5">
        <f>INDEX(relevant_resources!B:B,MATCH(Z1275,relevant_resources!A:A,0))</f>
        <v>0</v>
      </c>
    </row>
    <row r="1276" spans="1:28" x14ac:dyDescent="0.75">
      <c r="A1276">
        <v>1275</v>
      </c>
      <c r="B1276" t="s">
        <v>3159</v>
      </c>
      <c r="C1276" t="s">
        <v>3160</v>
      </c>
      <c r="D1276" t="s">
        <v>3161</v>
      </c>
      <c r="E1276" t="s">
        <v>3131</v>
      </c>
      <c r="F1276" t="s">
        <v>27</v>
      </c>
      <c r="I1276" t="s">
        <v>210</v>
      </c>
      <c r="K1276" t="s">
        <v>32</v>
      </c>
      <c r="L1276" s="2">
        <v>41640</v>
      </c>
      <c r="M1276" s="2">
        <v>45291</v>
      </c>
      <c r="N1276">
        <v>1</v>
      </c>
      <c r="O1276">
        <v>10</v>
      </c>
      <c r="P1276">
        <v>46.9</v>
      </c>
      <c r="Q1276" s="1">
        <v>0.54</v>
      </c>
      <c r="R1276" t="s">
        <v>33</v>
      </c>
      <c r="S1276" t="s">
        <v>33</v>
      </c>
      <c r="T1276" t="s">
        <v>33</v>
      </c>
      <c r="U1276" t="s">
        <v>212</v>
      </c>
      <c r="V1276" t="s">
        <v>164</v>
      </c>
      <c r="W1276">
        <v>1</v>
      </c>
      <c r="X1276" s="5" t="e">
        <f>INDEX(name_mapping!B:B,MATCH(C1276,name_mapping!A:A,0))</f>
        <v>#N/A</v>
      </c>
      <c r="Y1276" s="5" t="str">
        <f t="shared" si="58"/>
        <v>BEARDS_7_UNIT 1</v>
      </c>
      <c r="Z1276" s="5" t="str">
        <f t="shared" si="57"/>
        <v>CAISO_Small_Hydro</v>
      </c>
      <c r="AA1276" s="5">
        <f t="shared" si="59"/>
        <v>46.9</v>
      </c>
      <c r="AB1276" s="5">
        <f>INDEX(relevant_resources!B:B,MATCH(Z1276,relevant_resources!A:A,0))</f>
        <v>0</v>
      </c>
    </row>
    <row r="1277" spans="1:28" ht="29.5" x14ac:dyDescent="0.75">
      <c r="A1277">
        <v>1276</v>
      </c>
      <c r="B1277" s="4" t="s">
        <v>3162</v>
      </c>
      <c r="C1277" t="s">
        <v>3163</v>
      </c>
      <c r="D1277" t="s">
        <v>483</v>
      </c>
      <c r="E1277" t="s">
        <v>3131</v>
      </c>
      <c r="F1277" t="s">
        <v>27</v>
      </c>
      <c r="I1277" t="s">
        <v>210</v>
      </c>
      <c r="K1277" t="s">
        <v>32</v>
      </c>
      <c r="L1277" s="2">
        <v>42370</v>
      </c>
      <c r="M1277" s="2">
        <v>73050</v>
      </c>
      <c r="N1277">
        <v>1</v>
      </c>
      <c r="O1277">
        <v>30.6</v>
      </c>
      <c r="P1277">
        <v>72.900000000000006</v>
      </c>
      <c r="Q1277" s="1">
        <v>0.27</v>
      </c>
      <c r="R1277" t="s">
        <v>33</v>
      </c>
      <c r="S1277" t="s">
        <v>33</v>
      </c>
      <c r="T1277" t="s">
        <v>33</v>
      </c>
      <c r="U1277" t="s">
        <v>212</v>
      </c>
      <c r="V1277" t="s">
        <v>164</v>
      </c>
      <c r="W1277">
        <v>1</v>
      </c>
      <c r="X1277" s="5" t="e">
        <f>INDEX(name_mapping!B:B,MATCH(C1277,name_mapping!A:A,0))</f>
        <v>#N/A</v>
      </c>
      <c r="Y1277" s="5" t="str">
        <f t="shared" si="58"/>
        <v>FRIANT_6_UNITS</v>
      </c>
      <c r="Z1277" s="5" t="str">
        <f t="shared" si="57"/>
        <v>CAISO_Small_Hydro</v>
      </c>
      <c r="AA1277" s="5">
        <f t="shared" si="59"/>
        <v>72.900000000000006</v>
      </c>
      <c r="AB1277" s="5">
        <f>INDEX(relevant_resources!B:B,MATCH(Z1277,relevant_resources!A:A,0))</f>
        <v>0</v>
      </c>
    </row>
    <row r="1278" spans="1:28" x14ac:dyDescent="0.75">
      <c r="A1278">
        <v>1277</v>
      </c>
      <c r="B1278" t="s">
        <v>3164</v>
      </c>
      <c r="C1278" t="s">
        <v>3165</v>
      </c>
      <c r="D1278" t="s">
        <v>3166</v>
      </c>
      <c r="E1278" t="s">
        <v>3131</v>
      </c>
      <c r="F1278" t="s">
        <v>27</v>
      </c>
      <c r="I1278" t="s">
        <v>30</v>
      </c>
      <c r="K1278" t="s">
        <v>32</v>
      </c>
      <c r="L1278" s="2">
        <v>41681</v>
      </c>
      <c r="M1278" s="2">
        <v>49034</v>
      </c>
      <c r="N1278">
        <v>1</v>
      </c>
      <c r="O1278">
        <v>4.3</v>
      </c>
      <c r="P1278">
        <v>30.3</v>
      </c>
      <c r="Q1278" s="1">
        <v>0.8</v>
      </c>
      <c r="R1278" t="s">
        <v>33</v>
      </c>
      <c r="S1278" t="s">
        <v>33</v>
      </c>
      <c r="T1278" t="s">
        <v>33</v>
      </c>
      <c r="U1278" t="s">
        <v>34</v>
      </c>
      <c r="V1278" t="s">
        <v>164</v>
      </c>
      <c r="W1278">
        <v>1</v>
      </c>
      <c r="X1278" s="5" t="e">
        <f>INDEX(name_mapping!B:B,MATCH(C1278,name_mapping!A:A,0))</f>
        <v>#N/A</v>
      </c>
      <c r="Y1278" s="5" t="str">
        <f t="shared" si="58"/>
        <v>CAYTNO_2_VASCO</v>
      </c>
      <c r="Z1278" s="5" t="str">
        <f t="shared" si="57"/>
        <v>CAISO_Biomass</v>
      </c>
      <c r="AA1278" s="5">
        <f t="shared" si="59"/>
        <v>30.3</v>
      </c>
      <c r="AB1278" s="5">
        <f>INDEX(relevant_resources!B:B,MATCH(Z1278,relevant_resources!A:A,0))</f>
        <v>0</v>
      </c>
    </row>
    <row r="1279" spans="1:28" x14ac:dyDescent="0.75">
      <c r="A1279">
        <v>1278</v>
      </c>
      <c r="B1279" t="s">
        <v>3167</v>
      </c>
      <c r="C1279" t="s">
        <v>3168</v>
      </c>
      <c r="D1279" t="s">
        <v>3169</v>
      </c>
      <c r="E1279" t="s">
        <v>3131</v>
      </c>
      <c r="F1279" t="s">
        <v>27</v>
      </c>
      <c r="I1279" t="s">
        <v>30</v>
      </c>
      <c r="K1279" t="s">
        <v>32</v>
      </c>
      <c r="L1279" s="2">
        <v>41670</v>
      </c>
      <c r="M1279" s="2">
        <v>48975</v>
      </c>
      <c r="N1279">
        <v>1</v>
      </c>
      <c r="O1279">
        <v>4.3</v>
      </c>
      <c r="P1279">
        <v>19</v>
      </c>
      <c r="Q1279" s="1">
        <v>0.5</v>
      </c>
      <c r="R1279" t="s">
        <v>33</v>
      </c>
      <c r="S1279" t="s">
        <v>33</v>
      </c>
      <c r="T1279" t="s">
        <v>33</v>
      </c>
      <c r="U1279" t="s">
        <v>34</v>
      </c>
      <c r="V1279" t="s">
        <v>164</v>
      </c>
      <c r="W1279">
        <v>1</v>
      </c>
      <c r="X1279" s="5" t="e">
        <f>INDEX(name_mapping!B:B,MATCH(C1279,name_mapping!A:A,0))</f>
        <v>#N/A</v>
      </c>
      <c r="Y1279" s="5" t="str">
        <f t="shared" si="58"/>
        <v>WEBER_6_FORWRD</v>
      </c>
      <c r="Z1279" s="5" t="str">
        <f t="shared" si="57"/>
        <v>CAISO_Biomass</v>
      </c>
      <c r="AA1279" s="5">
        <f t="shared" si="59"/>
        <v>19</v>
      </c>
      <c r="AB1279" s="5">
        <f>INDEX(relevant_resources!B:B,MATCH(Z1279,relevant_resources!A:A,0))</f>
        <v>0</v>
      </c>
    </row>
    <row r="1280" spans="1:28" x14ac:dyDescent="0.75">
      <c r="A1280">
        <v>1279</v>
      </c>
      <c r="B1280" t="s">
        <v>3170</v>
      </c>
      <c r="C1280" t="s">
        <v>3171</v>
      </c>
      <c r="D1280" t="s">
        <v>3172</v>
      </c>
      <c r="E1280" t="s">
        <v>3131</v>
      </c>
      <c r="F1280" t="s">
        <v>27</v>
      </c>
      <c r="I1280" t="s">
        <v>993</v>
      </c>
      <c r="K1280" t="s">
        <v>32</v>
      </c>
      <c r="L1280" s="2">
        <v>38960</v>
      </c>
      <c r="M1280" s="2">
        <v>42613</v>
      </c>
      <c r="N1280">
        <v>1</v>
      </c>
      <c r="O1280">
        <v>18</v>
      </c>
      <c r="P1280">
        <v>16.399999999999999</v>
      </c>
      <c r="Q1280" s="1">
        <v>0.1</v>
      </c>
      <c r="R1280" t="s">
        <v>33</v>
      </c>
      <c r="S1280" t="s">
        <v>33</v>
      </c>
      <c r="T1280" t="s">
        <v>33</v>
      </c>
      <c r="U1280" t="s">
        <v>993</v>
      </c>
      <c r="V1280" t="s">
        <v>164</v>
      </c>
      <c r="W1280">
        <v>1</v>
      </c>
      <c r="X1280" s="5" t="e">
        <f>INDEX(name_mapping!B:B,MATCH(C1280,name_mapping!A:A,0))</f>
        <v>#N/A</v>
      </c>
      <c r="Y1280" s="5" t="str">
        <f t="shared" si="58"/>
        <v>ZOND_6_UNIT</v>
      </c>
      <c r="Z1280" s="5" t="str">
        <f t="shared" si="57"/>
        <v>CAISO_Wind</v>
      </c>
      <c r="AA1280" s="5">
        <f t="shared" si="59"/>
        <v>16.399999999999999</v>
      </c>
      <c r="AB1280" s="5">
        <f>INDEX(relevant_resources!B:B,MATCH(Z1280,relevant_resources!A:A,0))</f>
        <v>1</v>
      </c>
    </row>
    <row r="1281" spans="1:28" x14ac:dyDescent="0.75">
      <c r="A1281">
        <v>1280</v>
      </c>
      <c r="B1281" t="s">
        <v>3173</v>
      </c>
      <c r="C1281" t="s">
        <v>3174</v>
      </c>
      <c r="E1281" t="s">
        <v>3175</v>
      </c>
      <c r="F1281" t="s">
        <v>2633</v>
      </c>
      <c r="I1281" t="s">
        <v>30</v>
      </c>
      <c r="K1281" t="s">
        <v>32</v>
      </c>
      <c r="L1281" s="2">
        <v>40544</v>
      </c>
      <c r="M1281" s="2">
        <v>45291</v>
      </c>
      <c r="N1281">
        <v>1</v>
      </c>
      <c r="O1281">
        <v>3.4</v>
      </c>
      <c r="P1281">
        <v>16.899999999999999</v>
      </c>
      <c r="Q1281" s="1">
        <v>0.56999999999999995</v>
      </c>
      <c r="R1281" t="s">
        <v>1079</v>
      </c>
      <c r="S1281" t="s">
        <v>33</v>
      </c>
      <c r="T1281" t="s">
        <v>1080</v>
      </c>
      <c r="U1281" t="s">
        <v>34</v>
      </c>
      <c r="V1281" t="s">
        <v>164</v>
      </c>
      <c r="W1281">
        <v>1</v>
      </c>
      <c r="X1281" s="5" t="e">
        <f>INDEX(name_mapping!B:B,MATCH(C1281,name_mapping!A:A,0))</f>
        <v>#N/A</v>
      </c>
      <c r="Y1281" s="5" t="str">
        <f t="shared" si="58"/>
        <v>TRANS JORDAN</v>
      </c>
      <c r="Z1281" s="5" t="str">
        <f t="shared" si="57"/>
        <v>NW_Biomass</v>
      </c>
      <c r="AA1281" s="5">
        <f t="shared" si="59"/>
        <v>16.899999999999999</v>
      </c>
      <c r="AB1281" s="5">
        <f>INDEX(relevant_resources!B:B,MATCH(Z1281,relevant_resources!A:A,0))</f>
        <v>0</v>
      </c>
    </row>
    <row r="1282" spans="1:28" x14ac:dyDescent="0.75">
      <c r="A1282">
        <v>1281</v>
      </c>
      <c r="B1282" t="s">
        <v>3176</v>
      </c>
      <c r="C1282" t="s">
        <v>2620</v>
      </c>
      <c r="E1282" t="s">
        <v>3175</v>
      </c>
      <c r="F1282" t="s">
        <v>2621</v>
      </c>
      <c r="I1282" t="s">
        <v>993</v>
      </c>
      <c r="K1282" t="s">
        <v>32</v>
      </c>
      <c r="L1282" s="2">
        <v>39965</v>
      </c>
      <c r="M1282" s="2">
        <v>47118</v>
      </c>
      <c r="N1282">
        <v>1</v>
      </c>
      <c r="O1282">
        <v>2</v>
      </c>
      <c r="P1282">
        <v>3.5</v>
      </c>
      <c r="Q1282" s="1">
        <v>0.2</v>
      </c>
      <c r="R1282" t="s">
        <v>2156</v>
      </c>
      <c r="S1282" t="s">
        <v>33</v>
      </c>
      <c r="T1282" t="s">
        <v>1080</v>
      </c>
      <c r="U1282" t="s">
        <v>993</v>
      </c>
      <c r="V1282" t="s">
        <v>164</v>
      </c>
      <c r="W1282">
        <v>1</v>
      </c>
      <c r="X1282" s="5" t="e">
        <f>INDEX(name_mapping!B:B,MATCH(C1282,name_mapping!A:A,0))</f>
        <v>#N/A</v>
      </c>
      <c r="Y1282" s="5" t="str">
        <f t="shared" si="58"/>
        <v>Pleasant Valley (WEST Wyoming Wind Energy Center)</v>
      </c>
      <c r="Z1282" s="5" t="str">
        <f t="shared" ref="Z1282:Z1345" si="60">T1282&amp;"_"&amp;U1282</f>
        <v>NW_Wind</v>
      </c>
      <c r="AA1282" s="5">
        <f t="shared" si="59"/>
        <v>3.5</v>
      </c>
      <c r="AB1282" s="5">
        <f>INDEX(relevant_resources!B:B,MATCH(Z1282,relevant_resources!A:A,0))</f>
        <v>0</v>
      </c>
    </row>
    <row r="1283" spans="1:28" x14ac:dyDescent="0.75">
      <c r="A1283">
        <v>1282</v>
      </c>
      <c r="B1283" t="s">
        <v>3177</v>
      </c>
      <c r="C1283" t="s">
        <v>3178</v>
      </c>
      <c r="E1283" t="s">
        <v>3175</v>
      </c>
      <c r="F1283" t="s">
        <v>0</v>
      </c>
      <c r="I1283" t="s">
        <v>993</v>
      </c>
      <c r="K1283" t="s">
        <v>32</v>
      </c>
      <c r="L1283" s="2">
        <v>40394</v>
      </c>
      <c r="M1283" s="2">
        <v>49674</v>
      </c>
      <c r="N1283">
        <v>1</v>
      </c>
      <c r="O1283">
        <v>15.2</v>
      </c>
      <c r="P1283">
        <v>11.4</v>
      </c>
      <c r="Q1283" s="1">
        <v>0.09</v>
      </c>
      <c r="R1283" t="s">
        <v>2156</v>
      </c>
      <c r="S1283" t="s">
        <v>33</v>
      </c>
      <c r="T1283" t="s">
        <v>1080</v>
      </c>
      <c r="U1283" t="s">
        <v>993</v>
      </c>
      <c r="V1283" t="s">
        <v>164</v>
      </c>
      <c r="W1283">
        <v>1</v>
      </c>
      <c r="X1283" s="5" t="e">
        <f>INDEX(name_mapping!B:B,MATCH(C1283,name_mapping!A:A,0))</f>
        <v>#N/A</v>
      </c>
      <c r="Y1283" s="5" t="str">
        <f t="shared" ref="Y1283:Y1346" si="61">IF(NOT(ISBLANK(D1283)),D1283,
IF(NOT(ISNA(X1283)),X1283,C1283))</f>
        <v>Horse Butte Wind</v>
      </c>
      <c r="Z1283" s="5" t="str">
        <f t="shared" si="60"/>
        <v>NW_Wind</v>
      </c>
      <c r="AA1283" s="5">
        <f t="shared" ref="AA1283:AA1346" si="62">IF(P1283="                      -  ",0,P1283)</f>
        <v>11.4</v>
      </c>
      <c r="AB1283" s="5">
        <f>INDEX(relevant_resources!B:B,MATCH(Z1283,relevant_resources!A:A,0))</f>
        <v>0</v>
      </c>
    </row>
    <row r="1284" spans="1:28" x14ac:dyDescent="0.75">
      <c r="A1284">
        <v>1283</v>
      </c>
      <c r="B1284" t="s">
        <v>3179</v>
      </c>
      <c r="C1284" t="s">
        <v>3180</v>
      </c>
      <c r="E1284" t="s">
        <v>3175</v>
      </c>
      <c r="F1284" t="s">
        <v>2633</v>
      </c>
      <c r="I1284" t="s">
        <v>30</v>
      </c>
      <c r="K1284" t="s">
        <v>32</v>
      </c>
      <c r="M1284" s="2">
        <v>45291</v>
      </c>
      <c r="N1284">
        <v>1</v>
      </c>
      <c r="O1284">
        <v>2.2000000000000002</v>
      </c>
      <c r="P1284">
        <v>6</v>
      </c>
      <c r="Q1284" s="1">
        <v>0.31</v>
      </c>
      <c r="R1284" t="s">
        <v>2156</v>
      </c>
      <c r="S1284" t="s">
        <v>33</v>
      </c>
      <c r="T1284" t="s">
        <v>1080</v>
      </c>
      <c r="U1284" t="s">
        <v>34</v>
      </c>
      <c r="V1284" t="s">
        <v>164</v>
      </c>
      <c r="W1284">
        <v>1</v>
      </c>
      <c r="X1284" s="5" t="e">
        <f>INDEX(name_mapping!B:B,MATCH(C1284,name_mapping!A:A,0))</f>
        <v>#N/A</v>
      </c>
      <c r="Y1284" s="5" t="str">
        <f t="shared" si="61"/>
        <v>Salt Lake Landfill Gas Recovery</v>
      </c>
      <c r="Z1284" s="5" t="str">
        <f t="shared" si="60"/>
        <v>NW_Biomass</v>
      </c>
      <c r="AA1284" s="5">
        <f t="shared" si="62"/>
        <v>6</v>
      </c>
      <c r="AB1284" s="5">
        <f>INDEX(relevant_resources!B:B,MATCH(Z1284,relevant_resources!A:A,0))</f>
        <v>0</v>
      </c>
    </row>
    <row r="1285" spans="1:28" x14ac:dyDescent="0.75">
      <c r="A1285">
        <v>1284</v>
      </c>
      <c r="B1285" t="s">
        <v>3181</v>
      </c>
      <c r="C1285" t="s">
        <v>3182</v>
      </c>
      <c r="E1285" t="s">
        <v>3183</v>
      </c>
      <c r="F1285" t="s">
        <v>1076</v>
      </c>
      <c r="I1285" t="s">
        <v>993</v>
      </c>
      <c r="K1285" t="s">
        <v>32</v>
      </c>
      <c r="L1285" s="2">
        <v>39930</v>
      </c>
      <c r="M1285" s="2">
        <v>73050</v>
      </c>
      <c r="N1285">
        <v>1</v>
      </c>
      <c r="O1285">
        <v>75</v>
      </c>
      <c r="P1285">
        <v>367.2</v>
      </c>
      <c r="Q1285" s="1">
        <v>0.56000000000000005</v>
      </c>
      <c r="R1285" t="s">
        <v>1079</v>
      </c>
      <c r="S1285" t="s">
        <v>2592</v>
      </c>
      <c r="T1285" t="s">
        <v>1080</v>
      </c>
      <c r="U1285" t="s">
        <v>993</v>
      </c>
      <c r="V1285" t="s">
        <v>164</v>
      </c>
      <c r="W1285">
        <v>1</v>
      </c>
      <c r="X1285" s="5" t="e">
        <f>INDEX(name_mapping!B:B,MATCH(C1285,name_mapping!A:A,0))</f>
        <v>#N/A</v>
      </c>
      <c r="Y1285" s="5" t="str">
        <f t="shared" si="61"/>
        <v>Tuolumne Wind Project</v>
      </c>
      <c r="Z1285" s="5" t="str">
        <f t="shared" si="60"/>
        <v>NW_Wind</v>
      </c>
      <c r="AA1285" s="5">
        <f t="shared" si="62"/>
        <v>367.2</v>
      </c>
      <c r="AB1285" s="5">
        <f>INDEX(relevant_resources!B:B,MATCH(Z1285,relevant_resources!A:A,0))</f>
        <v>0</v>
      </c>
    </row>
    <row r="1286" spans="1:28" x14ac:dyDescent="0.75">
      <c r="A1286">
        <v>1285</v>
      </c>
      <c r="B1286" t="s">
        <v>3184</v>
      </c>
      <c r="C1286" t="s">
        <v>2612</v>
      </c>
      <c r="D1286" t="s">
        <v>2613</v>
      </c>
      <c r="E1286" t="s">
        <v>3183</v>
      </c>
      <c r="F1286" t="s">
        <v>27</v>
      </c>
      <c r="I1286" t="s">
        <v>190</v>
      </c>
      <c r="K1286" t="s">
        <v>32</v>
      </c>
      <c r="L1286" s="2">
        <v>30317</v>
      </c>
      <c r="M1286" s="2">
        <v>73050</v>
      </c>
      <c r="N1286">
        <v>1</v>
      </c>
      <c r="O1286">
        <v>3.5</v>
      </c>
      <c r="P1286">
        <v>28.6</v>
      </c>
      <c r="Q1286" s="1">
        <v>0.94</v>
      </c>
      <c r="R1286" t="s">
        <v>33</v>
      </c>
      <c r="S1286" t="s">
        <v>2592</v>
      </c>
      <c r="T1286" t="s">
        <v>33</v>
      </c>
      <c r="U1286" t="s">
        <v>190</v>
      </c>
      <c r="V1286" t="s">
        <v>164</v>
      </c>
      <c r="W1286">
        <v>1</v>
      </c>
      <c r="X1286" s="5" t="e">
        <f>INDEX(name_mapping!B:B,MATCH(C1286,name_mapping!A:A,0))</f>
        <v>#N/A</v>
      </c>
      <c r="Y1286" s="5" t="str">
        <f t="shared" si="61"/>
        <v>NCPA_7_GP1UN1</v>
      </c>
      <c r="Z1286" s="5" t="str">
        <f t="shared" si="60"/>
        <v>CAISO_Geothermal</v>
      </c>
      <c r="AA1286" s="5">
        <f t="shared" si="62"/>
        <v>28.6</v>
      </c>
      <c r="AB1286" s="5">
        <f>INDEX(relevant_resources!B:B,MATCH(Z1286,relevant_resources!A:A,0))</f>
        <v>0</v>
      </c>
    </row>
    <row r="1287" spans="1:28" x14ac:dyDescent="0.75">
      <c r="A1287">
        <v>1286</v>
      </c>
      <c r="B1287" t="s">
        <v>3185</v>
      </c>
      <c r="C1287" t="s">
        <v>2615</v>
      </c>
      <c r="D1287" t="s">
        <v>2616</v>
      </c>
      <c r="E1287" t="s">
        <v>3183</v>
      </c>
      <c r="F1287" t="s">
        <v>27</v>
      </c>
      <c r="I1287" t="s">
        <v>190</v>
      </c>
      <c r="K1287" t="s">
        <v>32</v>
      </c>
      <c r="L1287" s="2">
        <v>31048</v>
      </c>
      <c r="M1287" s="2">
        <v>73050</v>
      </c>
      <c r="N1287">
        <v>1</v>
      </c>
      <c r="O1287">
        <v>3.5</v>
      </c>
      <c r="P1287">
        <v>25.9</v>
      </c>
      <c r="Q1287" s="1">
        <v>0.85</v>
      </c>
      <c r="R1287" t="s">
        <v>33</v>
      </c>
      <c r="S1287" t="s">
        <v>2592</v>
      </c>
      <c r="T1287" t="s">
        <v>33</v>
      </c>
      <c r="U1287" t="s">
        <v>190</v>
      </c>
      <c r="V1287" t="s">
        <v>164</v>
      </c>
      <c r="W1287">
        <v>1</v>
      </c>
      <c r="X1287" s="5" t="e">
        <f>INDEX(name_mapping!B:B,MATCH(C1287,name_mapping!A:A,0))</f>
        <v>#N/A</v>
      </c>
      <c r="Y1287" s="5" t="str">
        <f t="shared" si="61"/>
        <v>NCPA_7_GP2UN3</v>
      </c>
      <c r="Z1287" s="5" t="str">
        <f t="shared" si="60"/>
        <v>CAISO_Geothermal</v>
      </c>
      <c r="AA1287" s="5">
        <f t="shared" si="62"/>
        <v>25.9</v>
      </c>
      <c r="AB1287" s="5">
        <f>INDEX(relevant_resources!B:B,MATCH(Z1287,relevant_resources!A:A,0))</f>
        <v>0</v>
      </c>
    </row>
    <row r="1288" spans="1:28" x14ac:dyDescent="0.75">
      <c r="A1288">
        <v>1287</v>
      </c>
      <c r="B1288" t="s">
        <v>3186</v>
      </c>
      <c r="C1288" t="s">
        <v>3187</v>
      </c>
      <c r="E1288" t="s">
        <v>3183</v>
      </c>
      <c r="F1288" t="s">
        <v>27</v>
      </c>
      <c r="I1288" t="s">
        <v>210</v>
      </c>
      <c r="K1288" t="s">
        <v>32</v>
      </c>
      <c r="L1288" s="2">
        <v>8767</v>
      </c>
      <c r="M1288" s="2">
        <v>73050</v>
      </c>
      <c r="N1288">
        <v>1</v>
      </c>
      <c r="O1288">
        <v>4.2</v>
      </c>
      <c r="P1288">
        <v>18.8</v>
      </c>
      <c r="Q1288" s="1">
        <v>0.51</v>
      </c>
      <c r="R1288" t="s">
        <v>3183</v>
      </c>
      <c r="S1288" t="s">
        <v>2592</v>
      </c>
      <c r="T1288" t="s">
        <v>2592</v>
      </c>
      <c r="U1288" t="s">
        <v>212</v>
      </c>
      <c r="V1288" t="s">
        <v>164</v>
      </c>
      <c r="W1288">
        <v>1</v>
      </c>
      <c r="X1288" s="5" t="e">
        <f>INDEX(name_mapping!B:B,MATCH(C1288,name_mapping!A:A,0))</f>
        <v>#N/A</v>
      </c>
      <c r="Y1288" s="5" t="str">
        <f t="shared" si="61"/>
        <v>La Grange</v>
      </c>
      <c r="Z1288" s="5" t="str">
        <f t="shared" si="60"/>
        <v>BANC_Small_Hydro</v>
      </c>
      <c r="AA1288" s="5">
        <f t="shared" si="62"/>
        <v>18.8</v>
      </c>
      <c r="AB1288" s="5">
        <f>INDEX(relevant_resources!B:B,MATCH(Z1288,relevant_resources!A:A,0))</f>
        <v>0</v>
      </c>
    </row>
    <row r="1289" spans="1:28" x14ac:dyDescent="0.75">
      <c r="A1289">
        <v>1288</v>
      </c>
      <c r="B1289" t="s">
        <v>3188</v>
      </c>
      <c r="C1289" t="s">
        <v>3189</v>
      </c>
      <c r="E1289" t="s">
        <v>3183</v>
      </c>
      <c r="F1289" t="s">
        <v>27</v>
      </c>
      <c r="I1289" t="s">
        <v>210</v>
      </c>
      <c r="K1289" t="s">
        <v>32</v>
      </c>
      <c r="L1289" s="2">
        <v>30621</v>
      </c>
      <c r="M1289" s="2">
        <v>73050</v>
      </c>
      <c r="N1289">
        <v>1</v>
      </c>
      <c r="O1289">
        <v>4.4000000000000004</v>
      </c>
      <c r="P1289">
        <v>10.6</v>
      </c>
      <c r="Q1289" s="1">
        <v>0.28000000000000003</v>
      </c>
      <c r="R1289" t="s">
        <v>3183</v>
      </c>
      <c r="S1289" t="s">
        <v>2592</v>
      </c>
      <c r="T1289" t="s">
        <v>2592</v>
      </c>
      <c r="U1289" t="s">
        <v>212</v>
      </c>
      <c r="V1289" t="s">
        <v>164</v>
      </c>
      <c r="W1289">
        <v>1</v>
      </c>
      <c r="X1289" s="5" t="e">
        <f>INDEX(name_mapping!B:B,MATCH(C1289,name_mapping!A:A,0))</f>
        <v>#N/A</v>
      </c>
      <c r="Y1289" s="5" t="str">
        <f t="shared" si="61"/>
        <v>Upper Dawson</v>
      </c>
      <c r="Z1289" s="5" t="str">
        <f t="shared" si="60"/>
        <v>BANC_Small_Hydro</v>
      </c>
      <c r="AA1289" s="5">
        <f t="shared" si="62"/>
        <v>10.6</v>
      </c>
      <c r="AB1289" s="5">
        <f>INDEX(relevant_resources!B:B,MATCH(Z1289,relevant_resources!A:A,0))</f>
        <v>0</v>
      </c>
    </row>
    <row r="1290" spans="1:28" x14ac:dyDescent="0.75">
      <c r="A1290">
        <v>1289</v>
      </c>
      <c r="B1290" t="s">
        <v>3190</v>
      </c>
      <c r="C1290" t="s">
        <v>3191</v>
      </c>
      <c r="E1290" t="s">
        <v>3183</v>
      </c>
      <c r="F1290" t="s">
        <v>27</v>
      </c>
      <c r="I1290" t="s">
        <v>210</v>
      </c>
      <c r="K1290" t="s">
        <v>32</v>
      </c>
      <c r="L1290" s="2">
        <v>29407</v>
      </c>
      <c r="M1290" s="2">
        <v>73050</v>
      </c>
      <c r="N1290">
        <v>1</v>
      </c>
      <c r="O1290">
        <v>3.3</v>
      </c>
      <c r="P1290">
        <v>8.1999999999999993</v>
      </c>
      <c r="Q1290" s="1">
        <v>0.28000000000000003</v>
      </c>
      <c r="R1290" t="s">
        <v>3183</v>
      </c>
      <c r="S1290" t="s">
        <v>2592</v>
      </c>
      <c r="T1290" t="s">
        <v>2592</v>
      </c>
      <c r="U1290" t="s">
        <v>212</v>
      </c>
      <c r="V1290" t="s">
        <v>164</v>
      </c>
      <c r="W1290">
        <v>1</v>
      </c>
      <c r="X1290" s="5" t="e">
        <f>INDEX(name_mapping!B:B,MATCH(C1290,name_mapping!A:A,0))</f>
        <v>#N/A</v>
      </c>
      <c r="Y1290" s="5" t="str">
        <f t="shared" si="61"/>
        <v>Turlock Lake</v>
      </c>
      <c r="Z1290" s="5" t="str">
        <f t="shared" si="60"/>
        <v>BANC_Small_Hydro</v>
      </c>
      <c r="AA1290" s="5">
        <f t="shared" si="62"/>
        <v>8.1999999999999993</v>
      </c>
      <c r="AB1290" s="5">
        <f>INDEX(relevant_resources!B:B,MATCH(Z1290,relevant_resources!A:A,0))</f>
        <v>0</v>
      </c>
    </row>
    <row r="1291" spans="1:28" x14ac:dyDescent="0.75">
      <c r="A1291">
        <v>1290</v>
      </c>
      <c r="B1291" t="s">
        <v>3192</v>
      </c>
      <c r="C1291" t="s">
        <v>3193</v>
      </c>
      <c r="E1291" t="s">
        <v>3183</v>
      </c>
      <c r="F1291" t="s">
        <v>27</v>
      </c>
      <c r="I1291" t="s">
        <v>210</v>
      </c>
      <c r="K1291" t="s">
        <v>32</v>
      </c>
      <c r="L1291" s="2">
        <v>29098</v>
      </c>
      <c r="M1291" s="2">
        <v>73050</v>
      </c>
      <c r="N1291">
        <v>1</v>
      </c>
      <c r="O1291">
        <v>1.1000000000000001</v>
      </c>
      <c r="P1291">
        <v>4</v>
      </c>
      <c r="Q1291" s="1">
        <v>0.42</v>
      </c>
      <c r="R1291" t="s">
        <v>3183</v>
      </c>
      <c r="S1291" t="s">
        <v>2592</v>
      </c>
      <c r="T1291" t="s">
        <v>2592</v>
      </c>
      <c r="U1291" t="s">
        <v>212</v>
      </c>
      <c r="V1291" t="s">
        <v>164</v>
      </c>
      <c r="W1291">
        <v>1</v>
      </c>
      <c r="X1291" s="5" t="e">
        <f>INDEX(name_mapping!B:B,MATCH(C1291,name_mapping!A:A,0))</f>
        <v>#N/A</v>
      </c>
      <c r="Y1291" s="5" t="str">
        <f t="shared" si="61"/>
        <v>Hickman</v>
      </c>
      <c r="Z1291" s="5" t="str">
        <f t="shared" si="60"/>
        <v>BANC_Small_Hydro</v>
      </c>
      <c r="AA1291" s="5">
        <f t="shared" si="62"/>
        <v>4</v>
      </c>
      <c r="AB1291" s="5">
        <f>INDEX(relevant_resources!B:B,MATCH(Z1291,relevant_resources!A:A,0))</f>
        <v>0</v>
      </c>
    </row>
    <row r="1292" spans="1:28" x14ac:dyDescent="0.75">
      <c r="A1292">
        <v>1291</v>
      </c>
      <c r="B1292" t="s">
        <v>3194</v>
      </c>
      <c r="C1292" t="s">
        <v>3195</v>
      </c>
      <c r="D1292" t="s">
        <v>3196</v>
      </c>
      <c r="E1292" t="s">
        <v>3183</v>
      </c>
      <c r="F1292" t="s">
        <v>27</v>
      </c>
      <c r="I1292" t="s">
        <v>210</v>
      </c>
      <c r="K1292" t="s">
        <v>32</v>
      </c>
      <c r="L1292" s="2">
        <v>29852</v>
      </c>
      <c r="M1292" s="2">
        <v>47749</v>
      </c>
      <c r="N1292">
        <v>1</v>
      </c>
      <c r="O1292">
        <v>2.7</v>
      </c>
      <c r="P1292">
        <v>5.9</v>
      </c>
      <c r="Q1292" s="1">
        <v>0.25</v>
      </c>
      <c r="R1292" t="s">
        <v>33</v>
      </c>
      <c r="S1292" t="s">
        <v>2592</v>
      </c>
      <c r="T1292" t="s">
        <v>33</v>
      </c>
      <c r="U1292" t="s">
        <v>212</v>
      </c>
      <c r="V1292" t="s">
        <v>164</v>
      </c>
      <c r="W1292">
        <v>1</v>
      </c>
      <c r="X1292" s="5" t="e">
        <f>INDEX(name_mapping!B:B,MATCH(C1292,name_mapping!A:A,0))</f>
        <v>#N/A</v>
      </c>
      <c r="Y1292" s="5" t="str">
        <f t="shared" si="61"/>
        <v>CRESSY_1_PARKER</v>
      </c>
      <c r="Z1292" s="5" t="str">
        <f t="shared" si="60"/>
        <v>CAISO_Small_Hydro</v>
      </c>
      <c r="AA1292" s="5">
        <f t="shared" si="62"/>
        <v>5.9</v>
      </c>
      <c r="AB1292" s="5">
        <f>INDEX(relevant_resources!B:B,MATCH(Z1292,relevant_resources!A:A,0))</f>
        <v>0</v>
      </c>
    </row>
    <row r="1293" spans="1:28" x14ac:dyDescent="0.75">
      <c r="A1293">
        <v>1292</v>
      </c>
      <c r="B1293" t="s">
        <v>3197</v>
      </c>
      <c r="C1293" t="s">
        <v>3198</v>
      </c>
      <c r="D1293" t="s">
        <v>3199</v>
      </c>
      <c r="E1293" t="s">
        <v>3183</v>
      </c>
      <c r="F1293" t="s">
        <v>27</v>
      </c>
      <c r="I1293" t="s">
        <v>210</v>
      </c>
      <c r="K1293" t="s">
        <v>32</v>
      </c>
      <c r="L1293" s="2">
        <v>30057</v>
      </c>
      <c r="M1293" s="2">
        <v>47954</v>
      </c>
      <c r="N1293">
        <v>1</v>
      </c>
      <c r="O1293">
        <v>5</v>
      </c>
      <c r="P1293">
        <v>14.6</v>
      </c>
      <c r="Q1293" s="1">
        <v>0.33</v>
      </c>
      <c r="R1293" t="s">
        <v>33</v>
      </c>
      <c r="S1293" t="s">
        <v>2592</v>
      </c>
      <c r="T1293" t="s">
        <v>33</v>
      </c>
      <c r="U1293" t="s">
        <v>212</v>
      </c>
      <c r="V1293" t="s">
        <v>164</v>
      </c>
      <c r="W1293">
        <v>1</v>
      </c>
      <c r="X1293" s="5" t="e">
        <f>INDEX(name_mapping!B:B,MATCH(C1293,name_mapping!A:A,0))</f>
        <v>#N/A</v>
      </c>
      <c r="Y1293" s="5" t="str">
        <f t="shared" si="61"/>
        <v>COTTLE_2_FRNKNH</v>
      </c>
      <c r="Z1293" s="5" t="str">
        <f t="shared" si="60"/>
        <v>CAISO_Small_Hydro</v>
      </c>
      <c r="AA1293" s="5">
        <f t="shared" si="62"/>
        <v>14.6</v>
      </c>
      <c r="AB1293" s="5">
        <f>INDEX(relevant_resources!B:B,MATCH(Z1293,relevant_resources!A:A,0))</f>
        <v>0</v>
      </c>
    </row>
    <row r="1294" spans="1:28" x14ac:dyDescent="0.75">
      <c r="A1294">
        <v>1293</v>
      </c>
      <c r="B1294" t="s">
        <v>3200</v>
      </c>
      <c r="C1294" t="s">
        <v>3201</v>
      </c>
      <c r="D1294" t="s">
        <v>3202</v>
      </c>
      <c r="E1294" t="s">
        <v>3183</v>
      </c>
      <c r="F1294" t="s">
        <v>27</v>
      </c>
      <c r="I1294" t="s">
        <v>210</v>
      </c>
      <c r="K1294" t="s">
        <v>32</v>
      </c>
      <c r="L1294" s="2">
        <v>41275</v>
      </c>
      <c r="M1294" s="2">
        <v>47954</v>
      </c>
      <c r="N1294">
        <v>1</v>
      </c>
      <c r="O1294">
        <v>2.9</v>
      </c>
      <c r="P1294">
        <v>5.0999999999999996</v>
      </c>
      <c r="Q1294" s="1">
        <v>0.2</v>
      </c>
      <c r="R1294" t="s">
        <v>33</v>
      </c>
      <c r="S1294" t="s">
        <v>2592</v>
      </c>
      <c r="T1294" t="s">
        <v>33</v>
      </c>
      <c r="U1294" t="s">
        <v>212</v>
      </c>
      <c r="V1294" t="s">
        <v>164</v>
      </c>
      <c r="W1294">
        <v>1</v>
      </c>
      <c r="X1294" s="5" t="e">
        <f>INDEX(name_mapping!B:B,MATCH(C1294,name_mapping!A:A,0))</f>
        <v>#N/A</v>
      </c>
      <c r="Y1294" s="5" t="str">
        <f t="shared" si="61"/>
        <v>VLYHOM_7_SSJID</v>
      </c>
      <c r="Z1294" s="5" t="str">
        <f t="shared" si="60"/>
        <v>CAISO_Small_Hydro</v>
      </c>
      <c r="AA1294" s="5">
        <f t="shared" si="62"/>
        <v>5.0999999999999996</v>
      </c>
      <c r="AB1294" s="5">
        <f>INDEX(relevant_resources!B:B,MATCH(Z1294,relevant_resources!A:A,0))</f>
        <v>0</v>
      </c>
    </row>
    <row r="1295" spans="1:28" x14ac:dyDescent="0.75">
      <c r="A1295">
        <v>1294</v>
      </c>
      <c r="B1295" t="s">
        <v>3203</v>
      </c>
      <c r="C1295" t="s">
        <v>3204</v>
      </c>
      <c r="D1295" t="s">
        <v>3205</v>
      </c>
      <c r="E1295" t="s">
        <v>3183</v>
      </c>
      <c r="F1295" t="s">
        <v>27</v>
      </c>
      <c r="I1295" t="s">
        <v>210</v>
      </c>
      <c r="K1295" t="s">
        <v>32</v>
      </c>
      <c r="L1295" s="2"/>
      <c r="M1295" s="2">
        <v>47749</v>
      </c>
      <c r="N1295">
        <v>1</v>
      </c>
      <c r="O1295">
        <v>0.9</v>
      </c>
      <c r="P1295" t="s">
        <v>334</v>
      </c>
      <c r="Q1295" s="1">
        <v>0</v>
      </c>
      <c r="R1295" t="s">
        <v>33</v>
      </c>
      <c r="S1295" t="s">
        <v>2592</v>
      </c>
      <c r="T1295" t="s">
        <v>33</v>
      </c>
      <c r="U1295" t="s">
        <v>212</v>
      </c>
      <c r="V1295" t="s">
        <v>164</v>
      </c>
      <c r="W1295">
        <v>1</v>
      </c>
      <c r="X1295" s="5" t="e">
        <f>INDEX(name_mapping!B:B,MATCH(C1295,name_mapping!A:A,0))</f>
        <v>#N/A</v>
      </c>
      <c r="Y1295" s="5" t="str">
        <f t="shared" si="61"/>
        <v>CURIS_1_QF</v>
      </c>
      <c r="Z1295" s="5" t="str">
        <f t="shared" si="60"/>
        <v>CAISO_Small_Hydro</v>
      </c>
      <c r="AA1295" s="5">
        <f t="shared" si="62"/>
        <v>0</v>
      </c>
      <c r="AB1295" s="5">
        <f>INDEX(relevant_resources!B:B,MATCH(Z1295,relevant_resources!A:A,0))</f>
        <v>0</v>
      </c>
    </row>
    <row r="1296" spans="1:28" x14ac:dyDescent="0.75">
      <c r="A1296">
        <v>1295</v>
      </c>
      <c r="B1296" t="s">
        <v>3206</v>
      </c>
      <c r="C1296" t="s">
        <v>3207</v>
      </c>
      <c r="D1296" t="s">
        <v>3205</v>
      </c>
      <c r="E1296" t="s">
        <v>3183</v>
      </c>
      <c r="F1296" t="s">
        <v>27</v>
      </c>
      <c r="I1296" t="s">
        <v>210</v>
      </c>
      <c r="K1296" t="s">
        <v>32</v>
      </c>
      <c r="L1296" s="2">
        <v>42064</v>
      </c>
      <c r="M1296" s="2">
        <v>47749</v>
      </c>
      <c r="N1296">
        <v>1</v>
      </c>
      <c r="O1296">
        <v>0.9</v>
      </c>
      <c r="P1296" t="s">
        <v>334</v>
      </c>
      <c r="Q1296" s="1">
        <v>0</v>
      </c>
      <c r="R1296" t="s">
        <v>33</v>
      </c>
      <c r="S1296" t="s">
        <v>2592</v>
      </c>
      <c r="T1296" t="s">
        <v>33</v>
      </c>
      <c r="U1296" t="s">
        <v>212</v>
      </c>
      <c r="V1296" t="s">
        <v>164</v>
      </c>
      <c r="W1296">
        <v>1</v>
      </c>
      <c r="X1296" s="5" t="e">
        <f>INDEX(name_mapping!B:B,MATCH(C1296,name_mapping!A:A,0))</f>
        <v>#N/A</v>
      </c>
      <c r="Y1296" s="5" t="str">
        <f t="shared" si="61"/>
        <v>CURIS_1_QF</v>
      </c>
      <c r="Z1296" s="5" t="str">
        <f t="shared" si="60"/>
        <v>CAISO_Small_Hydro</v>
      </c>
      <c r="AA1296" s="5">
        <f t="shared" si="62"/>
        <v>0</v>
      </c>
      <c r="AB1296" s="5">
        <f>INDEX(relevant_resources!B:B,MATCH(Z1296,relevant_resources!A:A,0))</f>
        <v>0</v>
      </c>
    </row>
    <row r="1297" spans="1:28" x14ac:dyDescent="0.75">
      <c r="A1297">
        <v>1296</v>
      </c>
      <c r="B1297" t="s">
        <v>3208</v>
      </c>
      <c r="C1297" t="s">
        <v>2612</v>
      </c>
      <c r="D1297" t="s">
        <v>2613</v>
      </c>
      <c r="E1297" t="s">
        <v>3209</v>
      </c>
      <c r="F1297" t="s">
        <v>27</v>
      </c>
      <c r="I1297" t="s">
        <v>190</v>
      </c>
      <c r="K1297" t="s">
        <v>32</v>
      </c>
      <c r="L1297" s="2">
        <v>40176</v>
      </c>
      <c r="M1297" s="2">
        <v>73050</v>
      </c>
      <c r="N1297">
        <v>1</v>
      </c>
      <c r="O1297">
        <v>3.1</v>
      </c>
      <c r="P1297">
        <v>25.3</v>
      </c>
      <c r="Q1297" s="1">
        <v>0.94</v>
      </c>
      <c r="R1297" t="s">
        <v>33</v>
      </c>
      <c r="S1297" t="s">
        <v>33</v>
      </c>
      <c r="T1297" t="s">
        <v>33</v>
      </c>
      <c r="U1297" t="s">
        <v>190</v>
      </c>
      <c r="V1297" t="s">
        <v>164</v>
      </c>
      <c r="W1297">
        <v>1</v>
      </c>
      <c r="X1297" s="5" t="e">
        <f>INDEX(name_mapping!B:B,MATCH(C1297,name_mapping!A:A,0))</f>
        <v>#N/A</v>
      </c>
      <c r="Y1297" s="5" t="str">
        <f t="shared" si="61"/>
        <v>NCPA_7_GP1UN1</v>
      </c>
      <c r="Z1297" s="5" t="str">
        <f t="shared" si="60"/>
        <v>CAISO_Geothermal</v>
      </c>
      <c r="AA1297" s="5">
        <f t="shared" si="62"/>
        <v>25.3</v>
      </c>
      <c r="AB1297" s="5">
        <f>INDEX(relevant_resources!B:B,MATCH(Z1297,relevant_resources!A:A,0))</f>
        <v>0</v>
      </c>
    </row>
    <row r="1298" spans="1:28" x14ac:dyDescent="0.75">
      <c r="A1298">
        <v>1297</v>
      </c>
      <c r="B1298" t="s">
        <v>3210</v>
      </c>
      <c r="C1298" t="s">
        <v>2615</v>
      </c>
      <c r="D1298" t="s">
        <v>2616</v>
      </c>
      <c r="E1298" t="s">
        <v>3209</v>
      </c>
      <c r="F1298" t="s">
        <v>27</v>
      </c>
      <c r="I1298" t="s">
        <v>190</v>
      </c>
      <c r="K1298" t="s">
        <v>32</v>
      </c>
      <c r="L1298" s="2">
        <v>40176</v>
      </c>
      <c r="M1298" s="2">
        <v>73050</v>
      </c>
      <c r="N1298">
        <v>1</v>
      </c>
      <c r="O1298">
        <v>3.1</v>
      </c>
      <c r="P1298">
        <v>23</v>
      </c>
      <c r="Q1298" s="1">
        <v>0.85</v>
      </c>
      <c r="R1298" t="s">
        <v>33</v>
      </c>
      <c r="S1298" t="s">
        <v>33</v>
      </c>
      <c r="T1298" t="s">
        <v>33</v>
      </c>
      <c r="U1298" t="s">
        <v>190</v>
      </c>
      <c r="V1298" t="s">
        <v>164</v>
      </c>
      <c r="W1298">
        <v>1</v>
      </c>
      <c r="X1298" s="5" t="e">
        <f>INDEX(name_mapping!B:B,MATCH(C1298,name_mapping!A:A,0))</f>
        <v>#N/A</v>
      </c>
      <c r="Y1298" s="5" t="str">
        <f t="shared" si="61"/>
        <v>NCPA_7_GP2UN3</v>
      </c>
      <c r="Z1298" s="5" t="str">
        <f t="shared" si="60"/>
        <v>CAISO_Geothermal</v>
      </c>
      <c r="AA1298" s="5">
        <f t="shared" si="62"/>
        <v>23</v>
      </c>
      <c r="AB1298" s="5">
        <f>INDEX(relevant_resources!B:B,MATCH(Z1298,relevant_resources!A:A,0))</f>
        <v>0</v>
      </c>
    </row>
    <row r="1299" spans="1:28" x14ac:dyDescent="0.75">
      <c r="A1299">
        <v>1298</v>
      </c>
      <c r="B1299" t="s">
        <v>3211</v>
      </c>
      <c r="C1299" t="s">
        <v>3212</v>
      </c>
      <c r="D1299" t="s">
        <v>3213</v>
      </c>
      <c r="E1299" t="s">
        <v>3209</v>
      </c>
      <c r="F1299" t="s">
        <v>27</v>
      </c>
      <c r="I1299" t="s">
        <v>210</v>
      </c>
      <c r="K1299" t="s">
        <v>32</v>
      </c>
      <c r="L1299" s="2">
        <v>31635</v>
      </c>
      <c r="M1299" s="2">
        <v>73050</v>
      </c>
      <c r="N1299">
        <v>1</v>
      </c>
      <c r="O1299">
        <v>3.5</v>
      </c>
      <c r="P1299">
        <v>5.0999999999999996</v>
      </c>
      <c r="Q1299" s="1">
        <v>0.17</v>
      </c>
      <c r="R1299" t="s">
        <v>33</v>
      </c>
      <c r="S1299" t="s">
        <v>33</v>
      </c>
      <c r="T1299" t="s">
        <v>33</v>
      </c>
      <c r="U1299" t="s">
        <v>212</v>
      </c>
      <c r="V1299" t="s">
        <v>164</v>
      </c>
      <c r="W1299">
        <v>1</v>
      </c>
      <c r="X1299" s="5" t="e">
        <f>INDEX(name_mapping!B:B,MATCH(C1299,name_mapping!A:A,0))</f>
        <v>#N/A</v>
      </c>
      <c r="Y1299" s="5" t="str">
        <f t="shared" si="61"/>
        <v>UKIAH_7_LAKEMN</v>
      </c>
      <c r="Z1299" s="5" t="str">
        <f t="shared" si="60"/>
        <v>CAISO_Small_Hydro</v>
      </c>
      <c r="AA1299" s="5">
        <f t="shared" si="62"/>
        <v>5.0999999999999996</v>
      </c>
      <c r="AB1299" s="5">
        <f>INDEX(relevant_resources!B:B,MATCH(Z1299,relevant_resources!A:A,0))</f>
        <v>0</v>
      </c>
    </row>
    <row r="1300" spans="1:28" x14ac:dyDescent="0.75">
      <c r="A1300">
        <v>1299</v>
      </c>
      <c r="B1300" t="s">
        <v>3214</v>
      </c>
      <c r="C1300" t="s">
        <v>2597</v>
      </c>
      <c r="E1300" t="s">
        <v>3209</v>
      </c>
      <c r="F1300" t="s">
        <v>27</v>
      </c>
      <c r="I1300" t="s">
        <v>210</v>
      </c>
      <c r="K1300" t="s">
        <v>32</v>
      </c>
      <c r="L1300" s="2">
        <v>38353</v>
      </c>
      <c r="M1300" s="2">
        <v>45657</v>
      </c>
      <c r="N1300">
        <v>1</v>
      </c>
      <c r="O1300">
        <v>0</v>
      </c>
      <c r="P1300">
        <v>0.2</v>
      </c>
      <c r="Q1300" s="1">
        <v>0.47</v>
      </c>
      <c r="R1300" t="s">
        <v>2592</v>
      </c>
      <c r="S1300" t="s">
        <v>33</v>
      </c>
      <c r="T1300" t="s">
        <v>2592</v>
      </c>
      <c r="U1300" t="s">
        <v>212</v>
      </c>
      <c r="V1300" t="s">
        <v>164</v>
      </c>
      <c r="W1300">
        <v>1</v>
      </c>
      <c r="X1300" s="5" t="e">
        <f>INDEX(name_mapping!B:B,MATCH(C1300,name_mapping!A:A,0))</f>
        <v>#N/A</v>
      </c>
      <c r="Y1300" s="5" t="str">
        <f t="shared" si="61"/>
        <v>Nimbus</v>
      </c>
      <c r="Z1300" s="5" t="str">
        <f t="shared" si="60"/>
        <v>BANC_Small_Hydro</v>
      </c>
      <c r="AA1300" s="5">
        <f t="shared" si="62"/>
        <v>0.2</v>
      </c>
      <c r="AB1300" s="5">
        <f>INDEX(relevant_resources!B:B,MATCH(Z1300,relevant_resources!A:A,0))</f>
        <v>0</v>
      </c>
    </row>
    <row r="1301" spans="1:28" x14ac:dyDescent="0.75">
      <c r="A1301">
        <v>1300</v>
      </c>
      <c r="B1301" t="s">
        <v>3214</v>
      </c>
      <c r="C1301" t="s">
        <v>2598</v>
      </c>
      <c r="E1301" t="s">
        <v>3209</v>
      </c>
      <c r="F1301" t="s">
        <v>27</v>
      </c>
      <c r="I1301" t="s">
        <v>210</v>
      </c>
      <c r="K1301" t="s">
        <v>32</v>
      </c>
      <c r="L1301" s="2">
        <v>38353</v>
      </c>
      <c r="M1301" s="2">
        <v>45657</v>
      </c>
      <c r="N1301">
        <v>1</v>
      </c>
      <c r="O1301">
        <v>0</v>
      </c>
      <c r="P1301">
        <v>0</v>
      </c>
      <c r="Q1301" s="1">
        <v>0.37</v>
      </c>
      <c r="R1301" t="s">
        <v>2592</v>
      </c>
      <c r="S1301" t="s">
        <v>33</v>
      </c>
      <c r="T1301" t="s">
        <v>2592</v>
      </c>
      <c r="U1301" t="s">
        <v>212</v>
      </c>
      <c r="V1301" t="s">
        <v>164</v>
      </c>
      <c r="W1301">
        <v>1</v>
      </c>
      <c r="X1301" s="5" t="e">
        <f>INDEX(name_mapping!B:B,MATCH(C1301,name_mapping!A:A,0))</f>
        <v>#N/A</v>
      </c>
      <c r="Y1301" s="5" t="str">
        <f t="shared" si="61"/>
        <v>Stampede</v>
      </c>
      <c r="Z1301" s="5" t="str">
        <f t="shared" si="60"/>
        <v>BANC_Small_Hydro</v>
      </c>
      <c r="AA1301" s="5">
        <f t="shared" si="62"/>
        <v>0</v>
      </c>
      <c r="AB1301" s="5">
        <f>INDEX(relevant_resources!B:B,MATCH(Z1301,relevant_resources!A:A,0))</f>
        <v>0</v>
      </c>
    </row>
    <row r="1302" spans="1:28" x14ac:dyDescent="0.75">
      <c r="A1302">
        <v>1301</v>
      </c>
      <c r="B1302" t="s">
        <v>3214</v>
      </c>
      <c r="C1302" t="s">
        <v>2599</v>
      </c>
      <c r="D1302" t="s">
        <v>2600</v>
      </c>
      <c r="E1302" t="s">
        <v>3209</v>
      </c>
      <c r="F1302" t="s">
        <v>27</v>
      </c>
      <c r="I1302" t="s">
        <v>210</v>
      </c>
      <c r="K1302" t="s">
        <v>32</v>
      </c>
      <c r="L1302" s="2">
        <v>38353</v>
      </c>
      <c r="M1302" s="2">
        <v>45657</v>
      </c>
      <c r="N1302">
        <v>1</v>
      </c>
      <c r="O1302">
        <v>0</v>
      </c>
      <c r="P1302">
        <v>0</v>
      </c>
      <c r="Q1302" s="1">
        <v>0.66</v>
      </c>
      <c r="R1302" t="s">
        <v>33</v>
      </c>
      <c r="S1302" t="s">
        <v>33</v>
      </c>
      <c r="T1302" t="s">
        <v>33</v>
      </c>
      <c r="U1302" t="s">
        <v>212</v>
      </c>
      <c r="V1302" t="s">
        <v>164</v>
      </c>
      <c r="W1302">
        <v>1</v>
      </c>
      <c r="X1302" s="5" t="e">
        <f>INDEX(name_mapping!B:B,MATCH(C1302,name_mapping!A:A,0))</f>
        <v>#N/A</v>
      </c>
      <c r="Y1302" s="5" t="str">
        <f t="shared" si="61"/>
        <v>LEWSTN_7_UNIT 1</v>
      </c>
      <c r="Z1302" s="5" t="str">
        <f t="shared" si="60"/>
        <v>CAISO_Small_Hydro</v>
      </c>
      <c r="AA1302" s="5">
        <f t="shared" si="62"/>
        <v>0</v>
      </c>
      <c r="AB1302" s="5">
        <f>INDEX(relevant_resources!B:B,MATCH(Z1302,relevant_resources!A:A,0))</f>
        <v>0</v>
      </c>
    </row>
    <row r="1303" spans="1:28" x14ac:dyDescent="0.75">
      <c r="A1303">
        <v>1302</v>
      </c>
      <c r="B1303" t="s">
        <v>3215</v>
      </c>
      <c r="C1303" t="s">
        <v>2584</v>
      </c>
      <c r="D1303" t="s">
        <v>2585</v>
      </c>
      <c r="E1303" t="s">
        <v>3209</v>
      </c>
      <c r="F1303" t="s">
        <v>27</v>
      </c>
      <c r="I1303" t="s">
        <v>210</v>
      </c>
      <c r="K1303" t="s">
        <v>32</v>
      </c>
      <c r="L1303" s="2">
        <v>30195</v>
      </c>
      <c r="M1303" s="2">
        <v>73050</v>
      </c>
      <c r="N1303">
        <v>1</v>
      </c>
      <c r="O1303">
        <v>0.1</v>
      </c>
      <c r="P1303">
        <v>0.4</v>
      </c>
      <c r="Q1303" s="1">
        <v>0.34</v>
      </c>
      <c r="R1303" t="s">
        <v>33</v>
      </c>
      <c r="S1303" t="s">
        <v>33</v>
      </c>
      <c r="T1303" t="s">
        <v>33</v>
      </c>
      <c r="U1303" t="s">
        <v>212</v>
      </c>
      <c r="V1303" t="s">
        <v>164</v>
      </c>
      <c r="W1303">
        <v>1</v>
      </c>
      <c r="X1303" s="5" t="e">
        <f>INDEX(name_mapping!B:B,MATCH(C1303,name_mapping!A:A,0))</f>
        <v>#N/A</v>
      </c>
      <c r="Y1303" s="5" t="str">
        <f t="shared" si="61"/>
        <v>SPICER_1_UNIT 1</v>
      </c>
      <c r="Z1303" s="5" t="str">
        <f t="shared" si="60"/>
        <v>CAISO_Small_Hydro</v>
      </c>
      <c r="AA1303" s="5">
        <f t="shared" si="62"/>
        <v>0.4</v>
      </c>
      <c r="AB1303" s="5">
        <f>INDEX(relevant_resources!B:B,MATCH(Z1303,relevant_resources!A:A,0))</f>
        <v>0</v>
      </c>
    </row>
    <row r="1304" spans="1:28" x14ac:dyDescent="0.75">
      <c r="A1304">
        <v>1303</v>
      </c>
      <c r="B1304" t="s">
        <v>3216</v>
      </c>
      <c r="C1304" t="s">
        <v>3217</v>
      </c>
      <c r="D1304" t="s">
        <v>3218</v>
      </c>
      <c r="E1304" t="s">
        <v>3219</v>
      </c>
      <c r="F1304" t="s">
        <v>27</v>
      </c>
      <c r="I1304" t="s">
        <v>30</v>
      </c>
      <c r="J1304" t="s">
        <v>2645</v>
      </c>
      <c r="K1304" t="s">
        <v>32</v>
      </c>
      <c r="L1304" s="2">
        <v>39548</v>
      </c>
      <c r="M1304" s="2">
        <v>45026</v>
      </c>
      <c r="N1304">
        <v>1</v>
      </c>
      <c r="O1304" t="s">
        <v>163</v>
      </c>
      <c r="P1304">
        <v>105.2</v>
      </c>
      <c r="Q1304" s="1"/>
      <c r="R1304" t="s">
        <v>33</v>
      </c>
      <c r="S1304" t="s">
        <v>33</v>
      </c>
      <c r="T1304" t="s">
        <v>33</v>
      </c>
      <c r="U1304" t="s">
        <v>1055</v>
      </c>
      <c r="V1304" t="s">
        <v>164</v>
      </c>
      <c r="W1304">
        <v>1</v>
      </c>
      <c r="X1304" s="5" t="e">
        <f>INDEX(name_mapping!B:B,MATCH(C1304,name_mapping!A:A,0))</f>
        <v>#N/A</v>
      </c>
      <c r="Y1304" s="5" t="str">
        <f t="shared" si="61"/>
        <v>VERNON_7_CTG1</v>
      </c>
      <c r="Z1304" s="5" t="str">
        <f t="shared" si="60"/>
        <v>CAISO_Other</v>
      </c>
      <c r="AA1304" s="5">
        <f t="shared" si="62"/>
        <v>105.2</v>
      </c>
      <c r="AB1304" s="5">
        <f>INDEX(relevant_resources!B:B,MATCH(Z1304,relevant_resources!A:A,0))</f>
        <v>0</v>
      </c>
    </row>
    <row r="1305" spans="1:28" x14ac:dyDescent="0.75">
      <c r="A1305">
        <v>1304</v>
      </c>
      <c r="C1305" t="s">
        <v>3220</v>
      </c>
      <c r="D1305" t="s">
        <v>3221</v>
      </c>
      <c r="E1305" t="s">
        <v>3222</v>
      </c>
      <c r="F1305" t="s">
        <v>27</v>
      </c>
      <c r="I1305" t="s">
        <v>614</v>
      </c>
      <c r="K1305" t="s">
        <v>32</v>
      </c>
      <c r="L1305" s="2">
        <v>42705</v>
      </c>
      <c r="M1305" s="2">
        <v>51835</v>
      </c>
      <c r="N1305">
        <v>1</v>
      </c>
      <c r="O1305">
        <v>152</v>
      </c>
      <c r="P1305">
        <v>399.5</v>
      </c>
      <c r="Q1305" s="1">
        <v>0.3</v>
      </c>
      <c r="R1305" t="s">
        <v>33</v>
      </c>
      <c r="S1305" t="s">
        <v>33</v>
      </c>
      <c r="T1305" t="s">
        <v>33</v>
      </c>
      <c r="U1305" t="s">
        <v>616</v>
      </c>
      <c r="V1305" t="s">
        <v>164</v>
      </c>
      <c r="W1305">
        <v>1</v>
      </c>
      <c r="X1305" s="5" t="e">
        <f>INDEX(name_mapping!B:B,MATCH(C1305,name_mapping!A:A,0))</f>
        <v>#N/A</v>
      </c>
      <c r="Y1305" s="5" t="str">
        <f t="shared" si="61"/>
        <v>MSOLAR_2_SOLAR3</v>
      </c>
      <c r="Z1305" s="5" t="str">
        <f t="shared" si="60"/>
        <v>CAISO_Solar</v>
      </c>
      <c r="AA1305" s="5">
        <f t="shared" si="62"/>
        <v>399.5</v>
      </c>
      <c r="AB1305" s="5">
        <f>INDEX(relevant_resources!B:B,MATCH(Z1305,relevant_resources!A:A,0))</f>
        <v>1</v>
      </c>
    </row>
    <row r="1306" spans="1:28" x14ac:dyDescent="0.75">
      <c r="A1306">
        <v>1305</v>
      </c>
      <c r="C1306" t="s">
        <v>3223</v>
      </c>
      <c r="D1306" t="s">
        <v>3224</v>
      </c>
      <c r="E1306" t="s">
        <v>3225</v>
      </c>
      <c r="F1306" t="s">
        <v>27</v>
      </c>
      <c r="I1306" t="s">
        <v>614</v>
      </c>
      <c r="K1306" t="s">
        <v>32</v>
      </c>
      <c r="L1306" s="2">
        <v>42721</v>
      </c>
      <c r="M1306" s="2">
        <v>50025</v>
      </c>
      <c r="N1306">
        <v>1</v>
      </c>
      <c r="O1306">
        <v>85</v>
      </c>
      <c r="P1306">
        <v>223.4</v>
      </c>
      <c r="Q1306" s="1">
        <v>0.3</v>
      </c>
      <c r="R1306" t="s">
        <v>33</v>
      </c>
      <c r="S1306" t="s">
        <v>33</v>
      </c>
      <c r="T1306" t="s">
        <v>33</v>
      </c>
      <c r="U1306" t="s">
        <v>616</v>
      </c>
      <c r="V1306" t="s">
        <v>164</v>
      </c>
      <c r="W1306">
        <v>1</v>
      </c>
      <c r="X1306" s="5" t="e">
        <f>INDEX(name_mapping!B:B,MATCH(C1306,name_mapping!A:A,0))</f>
        <v>#N/A</v>
      </c>
      <c r="Y1306" s="5" t="str">
        <f t="shared" si="61"/>
        <v>BIGSKY_2_SOLAR6</v>
      </c>
      <c r="Z1306" s="5" t="str">
        <f t="shared" si="60"/>
        <v>CAISO_Solar</v>
      </c>
      <c r="AA1306" s="5">
        <f t="shared" si="62"/>
        <v>223.4</v>
      </c>
      <c r="AB1306" s="5">
        <f>INDEX(relevant_resources!B:B,MATCH(Z1306,relevant_resources!A:A,0))</f>
        <v>1</v>
      </c>
    </row>
    <row r="1307" spans="1:28" x14ac:dyDescent="0.75">
      <c r="A1307">
        <v>1306</v>
      </c>
      <c r="C1307" t="s">
        <v>3226</v>
      </c>
      <c r="D1307" t="s">
        <v>3227</v>
      </c>
      <c r="E1307" t="s">
        <v>3228</v>
      </c>
      <c r="F1307" t="s">
        <v>27</v>
      </c>
      <c r="I1307" t="s">
        <v>614</v>
      </c>
      <c r="K1307" t="s">
        <v>32</v>
      </c>
      <c r="L1307" s="2">
        <v>42674</v>
      </c>
      <c r="M1307" s="2">
        <v>51804</v>
      </c>
      <c r="N1307">
        <v>1</v>
      </c>
      <c r="O1307">
        <v>2</v>
      </c>
      <c r="P1307">
        <v>5.3</v>
      </c>
      <c r="Q1307" s="1">
        <v>0.3</v>
      </c>
      <c r="R1307" t="s">
        <v>33</v>
      </c>
      <c r="S1307" t="s">
        <v>33</v>
      </c>
      <c r="T1307" t="s">
        <v>33</v>
      </c>
      <c r="U1307" t="s">
        <v>616</v>
      </c>
      <c r="V1307" t="s">
        <v>164</v>
      </c>
      <c r="W1307">
        <v>1</v>
      </c>
      <c r="X1307" s="5" t="e">
        <f>INDEX(name_mapping!B:B,MATCH(C1307,name_mapping!A:A,0))</f>
        <v>#N/A</v>
      </c>
      <c r="Y1307" s="5" t="str">
        <f t="shared" si="61"/>
        <v>ASTORA_2_SOLAR2</v>
      </c>
      <c r="Z1307" s="5" t="str">
        <f t="shared" si="60"/>
        <v>CAISO_Solar</v>
      </c>
      <c r="AA1307" s="5">
        <f t="shared" si="62"/>
        <v>5.3</v>
      </c>
      <c r="AB1307" s="5">
        <f>INDEX(relevant_resources!B:B,MATCH(Z1307,relevant_resources!A:A,0))</f>
        <v>1</v>
      </c>
    </row>
    <row r="1308" spans="1:28" x14ac:dyDescent="0.75">
      <c r="A1308">
        <v>1307</v>
      </c>
      <c r="C1308" t="s">
        <v>3226</v>
      </c>
      <c r="D1308" t="s">
        <v>3227</v>
      </c>
      <c r="E1308" t="s">
        <v>3229</v>
      </c>
      <c r="F1308" t="s">
        <v>27</v>
      </c>
      <c r="I1308" t="s">
        <v>614</v>
      </c>
      <c r="K1308" t="s">
        <v>32</v>
      </c>
      <c r="L1308" s="2">
        <v>42674</v>
      </c>
      <c r="M1308" s="2">
        <v>51804</v>
      </c>
      <c r="N1308">
        <v>1</v>
      </c>
      <c r="O1308">
        <v>8</v>
      </c>
      <c r="P1308">
        <v>21</v>
      </c>
      <c r="Q1308" s="1">
        <v>0.3</v>
      </c>
      <c r="R1308" t="s">
        <v>33</v>
      </c>
      <c r="S1308" t="s">
        <v>33</v>
      </c>
      <c r="T1308" t="s">
        <v>33</v>
      </c>
      <c r="U1308" t="s">
        <v>616</v>
      </c>
      <c r="V1308" t="s">
        <v>164</v>
      </c>
      <c r="W1308">
        <v>1</v>
      </c>
      <c r="X1308" s="5" t="e">
        <f>INDEX(name_mapping!B:B,MATCH(C1308,name_mapping!A:A,0))</f>
        <v>#N/A</v>
      </c>
      <c r="Y1308" s="5" t="str">
        <f t="shared" si="61"/>
        <v>ASTORA_2_SOLAR2</v>
      </c>
      <c r="Z1308" s="5" t="str">
        <f t="shared" si="60"/>
        <v>CAISO_Solar</v>
      </c>
      <c r="AA1308" s="5">
        <f t="shared" si="62"/>
        <v>21</v>
      </c>
      <c r="AB1308" s="5">
        <f>INDEX(relevant_resources!B:B,MATCH(Z1308,relevant_resources!A:A,0))</f>
        <v>1</v>
      </c>
    </row>
    <row r="1309" spans="1:28" x14ac:dyDescent="0.75">
      <c r="A1309">
        <v>1308</v>
      </c>
      <c r="C1309" t="s">
        <v>3226</v>
      </c>
      <c r="D1309" t="s">
        <v>3227</v>
      </c>
      <c r="E1309" t="s">
        <v>3230</v>
      </c>
      <c r="F1309" t="s">
        <v>27</v>
      </c>
      <c r="I1309" t="s">
        <v>614</v>
      </c>
      <c r="K1309" t="s">
        <v>32</v>
      </c>
      <c r="L1309" s="2">
        <v>42674</v>
      </c>
      <c r="M1309" s="2">
        <v>51804</v>
      </c>
      <c r="N1309">
        <v>1</v>
      </c>
      <c r="O1309">
        <v>5</v>
      </c>
      <c r="P1309">
        <v>13.1</v>
      </c>
      <c r="Q1309" s="1">
        <v>0.3</v>
      </c>
      <c r="R1309" t="s">
        <v>33</v>
      </c>
      <c r="S1309" t="s">
        <v>33</v>
      </c>
      <c r="T1309" t="s">
        <v>33</v>
      </c>
      <c r="U1309" t="s">
        <v>616</v>
      </c>
      <c r="V1309" t="s">
        <v>164</v>
      </c>
      <c r="W1309">
        <v>1</v>
      </c>
      <c r="X1309" s="5" t="e">
        <f>INDEX(name_mapping!B:B,MATCH(C1309,name_mapping!A:A,0))</f>
        <v>#N/A</v>
      </c>
      <c r="Y1309" s="5" t="str">
        <f t="shared" si="61"/>
        <v>ASTORA_2_SOLAR2</v>
      </c>
      <c r="Z1309" s="5" t="str">
        <f t="shared" si="60"/>
        <v>CAISO_Solar</v>
      </c>
      <c r="AA1309" s="5">
        <f t="shared" si="62"/>
        <v>13.1</v>
      </c>
      <c r="AB1309" s="5">
        <f>INDEX(relevant_resources!B:B,MATCH(Z1309,relevant_resources!A:A,0))</f>
        <v>1</v>
      </c>
    </row>
    <row r="1310" spans="1:28" x14ac:dyDescent="0.75">
      <c r="A1310">
        <v>1309</v>
      </c>
      <c r="C1310" t="s">
        <v>3226</v>
      </c>
      <c r="D1310" t="s">
        <v>3227</v>
      </c>
      <c r="E1310" t="s">
        <v>3231</v>
      </c>
      <c r="F1310" t="s">
        <v>27</v>
      </c>
      <c r="I1310" t="s">
        <v>614</v>
      </c>
      <c r="K1310" t="s">
        <v>32</v>
      </c>
      <c r="L1310" s="2">
        <v>42674</v>
      </c>
      <c r="M1310" s="2">
        <v>51804</v>
      </c>
      <c r="N1310">
        <v>1</v>
      </c>
      <c r="O1310">
        <v>30</v>
      </c>
      <c r="P1310">
        <v>78.8</v>
      </c>
      <c r="Q1310" s="1">
        <v>0.3</v>
      </c>
      <c r="R1310" t="s">
        <v>33</v>
      </c>
      <c r="S1310" t="s">
        <v>33</v>
      </c>
      <c r="T1310" t="s">
        <v>33</v>
      </c>
      <c r="U1310" t="s">
        <v>616</v>
      </c>
      <c r="V1310" t="s">
        <v>164</v>
      </c>
      <c r="W1310">
        <v>1</v>
      </c>
      <c r="X1310" s="5" t="e">
        <f>INDEX(name_mapping!B:B,MATCH(C1310,name_mapping!A:A,0))</f>
        <v>#N/A</v>
      </c>
      <c r="Y1310" s="5" t="str">
        <f t="shared" si="61"/>
        <v>ASTORA_2_SOLAR2</v>
      </c>
      <c r="Z1310" s="5" t="str">
        <f t="shared" si="60"/>
        <v>CAISO_Solar</v>
      </c>
      <c r="AA1310" s="5">
        <f t="shared" si="62"/>
        <v>78.8</v>
      </c>
      <c r="AB1310" s="5">
        <f>INDEX(relevant_resources!B:B,MATCH(Z1310,relevant_resources!A:A,0))</f>
        <v>1</v>
      </c>
    </row>
    <row r="1311" spans="1:28" x14ac:dyDescent="0.75">
      <c r="A1311">
        <v>1310</v>
      </c>
      <c r="C1311" t="s">
        <v>3226</v>
      </c>
      <c r="D1311" t="s">
        <v>3227</v>
      </c>
      <c r="E1311" t="s">
        <v>2686</v>
      </c>
      <c r="F1311" t="s">
        <v>27</v>
      </c>
      <c r="I1311" t="s">
        <v>614</v>
      </c>
      <c r="K1311" t="s">
        <v>32</v>
      </c>
      <c r="L1311" s="2">
        <v>42674</v>
      </c>
      <c r="M1311" s="2">
        <v>51804</v>
      </c>
      <c r="N1311">
        <v>1</v>
      </c>
      <c r="O1311">
        <v>2</v>
      </c>
      <c r="P1311">
        <v>5.3</v>
      </c>
      <c r="Q1311" s="1">
        <v>0.3</v>
      </c>
      <c r="R1311" t="s">
        <v>33</v>
      </c>
      <c r="S1311" t="s">
        <v>33</v>
      </c>
      <c r="T1311" t="s">
        <v>33</v>
      </c>
      <c r="U1311" t="s">
        <v>616</v>
      </c>
      <c r="V1311" t="s">
        <v>164</v>
      </c>
      <c r="W1311">
        <v>1</v>
      </c>
      <c r="X1311" s="5" t="e">
        <f>INDEX(name_mapping!B:B,MATCH(C1311,name_mapping!A:A,0))</f>
        <v>#N/A</v>
      </c>
      <c r="Y1311" s="5" t="str">
        <f t="shared" si="61"/>
        <v>ASTORA_2_SOLAR2</v>
      </c>
      <c r="Z1311" s="5" t="str">
        <f t="shared" si="60"/>
        <v>CAISO_Solar</v>
      </c>
      <c r="AA1311" s="5">
        <f t="shared" si="62"/>
        <v>5.3</v>
      </c>
      <c r="AB1311" s="5">
        <f>INDEX(relevant_resources!B:B,MATCH(Z1311,relevant_resources!A:A,0))</f>
        <v>1</v>
      </c>
    </row>
    <row r="1312" spans="1:28" x14ac:dyDescent="0.75">
      <c r="A1312">
        <v>1311</v>
      </c>
      <c r="C1312" t="s">
        <v>3226</v>
      </c>
      <c r="D1312" t="s">
        <v>3227</v>
      </c>
      <c r="E1312" t="s">
        <v>2874</v>
      </c>
      <c r="F1312" t="s">
        <v>27</v>
      </c>
      <c r="I1312" t="s">
        <v>614</v>
      </c>
      <c r="K1312" t="s">
        <v>32</v>
      </c>
      <c r="L1312" s="2">
        <v>42674</v>
      </c>
      <c r="M1312" s="2">
        <v>51804</v>
      </c>
      <c r="N1312">
        <v>1</v>
      </c>
      <c r="O1312">
        <v>10</v>
      </c>
      <c r="P1312">
        <v>26.3</v>
      </c>
      <c r="Q1312" s="1">
        <v>0.3</v>
      </c>
      <c r="R1312" t="s">
        <v>33</v>
      </c>
      <c r="S1312" t="s">
        <v>33</v>
      </c>
      <c r="T1312" t="s">
        <v>33</v>
      </c>
      <c r="U1312" t="s">
        <v>616</v>
      </c>
      <c r="V1312" t="s">
        <v>164</v>
      </c>
      <c r="W1312">
        <v>1</v>
      </c>
      <c r="X1312" s="5" t="e">
        <f>INDEX(name_mapping!B:B,MATCH(C1312,name_mapping!A:A,0))</f>
        <v>#N/A</v>
      </c>
      <c r="Y1312" s="5" t="str">
        <f t="shared" si="61"/>
        <v>ASTORA_2_SOLAR2</v>
      </c>
      <c r="Z1312" s="5" t="str">
        <f t="shared" si="60"/>
        <v>CAISO_Solar</v>
      </c>
      <c r="AA1312" s="5">
        <f t="shared" si="62"/>
        <v>26.3</v>
      </c>
      <c r="AB1312" s="5">
        <f>INDEX(relevant_resources!B:B,MATCH(Z1312,relevant_resources!A:A,0))</f>
        <v>1</v>
      </c>
    </row>
    <row r="1313" spans="1:28" x14ac:dyDescent="0.75">
      <c r="A1313">
        <v>1312</v>
      </c>
      <c r="C1313" t="s">
        <v>3226</v>
      </c>
      <c r="D1313" t="s">
        <v>3227</v>
      </c>
      <c r="E1313" t="s">
        <v>3232</v>
      </c>
      <c r="F1313" t="s">
        <v>27</v>
      </c>
      <c r="I1313" t="s">
        <v>614</v>
      </c>
      <c r="K1313" t="s">
        <v>32</v>
      </c>
      <c r="L1313" s="2">
        <v>42674</v>
      </c>
      <c r="M1313" s="2">
        <v>51804</v>
      </c>
      <c r="N1313">
        <v>1</v>
      </c>
      <c r="O1313">
        <v>2</v>
      </c>
      <c r="P1313">
        <v>5.3</v>
      </c>
      <c r="Q1313" s="1">
        <v>0.3</v>
      </c>
      <c r="R1313" t="s">
        <v>33</v>
      </c>
      <c r="S1313" t="s">
        <v>33</v>
      </c>
      <c r="T1313" t="s">
        <v>33</v>
      </c>
      <c r="U1313" t="s">
        <v>616</v>
      </c>
      <c r="V1313" t="s">
        <v>164</v>
      </c>
      <c r="W1313">
        <v>1</v>
      </c>
      <c r="X1313" s="5" t="e">
        <f>INDEX(name_mapping!B:B,MATCH(C1313,name_mapping!A:A,0))</f>
        <v>#N/A</v>
      </c>
      <c r="Y1313" s="5" t="str">
        <f t="shared" si="61"/>
        <v>ASTORA_2_SOLAR2</v>
      </c>
      <c r="Z1313" s="5" t="str">
        <f t="shared" si="60"/>
        <v>CAISO_Solar</v>
      </c>
      <c r="AA1313" s="5">
        <f t="shared" si="62"/>
        <v>5.3</v>
      </c>
      <c r="AB1313" s="5">
        <f>INDEX(relevant_resources!B:B,MATCH(Z1313,relevant_resources!A:A,0))</f>
        <v>1</v>
      </c>
    </row>
    <row r="1314" spans="1:28" x14ac:dyDescent="0.75">
      <c r="A1314">
        <v>1313</v>
      </c>
      <c r="C1314" t="s">
        <v>3226</v>
      </c>
      <c r="D1314" t="s">
        <v>3227</v>
      </c>
      <c r="E1314" t="s">
        <v>3233</v>
      </c>
      <c r="F1314" t="s">
        <v>27</v>
      </c>
      <c r="I1314" t="s">
        <v>614</v>
      </c>
      <c r="K1314" t="s">
        <v>32</v>
      </c>
      <c r="L1314" s="2">
        <v>42674</v>
      </c>
      <c r="M1314" s="2">
        <v>51804</v>
      </c>
      <c r="N1314">
        <v>1</v>
      </c>
      <c r="O1314">
        <v>6</v>
      </c>
      <c r="P1314">
        <v>15.8</v>
      </c>
      <c r="Q1314" s="1">
        <v>0.3</v>
      </c>
      <c r="R1314" t="s">
        <v>33</v>
      </c>
      <c r="S1314" t="s">
        <v>33</v>
      </c>
      <c r="T1314" t="s">
        <v>33</v>
      </c>
      <c r="U1314" t="s">
        <v>616</v>
      </c>
      <c r="V1314" t="s">
        <v>164</v>
      </c>
      <c r="W1314">
        <v>1</v>
      </c>
      <c r="X1314" s="5" t="e">
        <f>INDEX(name_mapping!B:B,MATCH(C1314,name_mapping!A:A,0))</f>
        <v>#N/A</v>
      </c>
      <c r="Y1314" s="5" t="str">
        <f t="shared" si="61"/>
        <v>ASTORA_2_SOLAR2</v>
      </c>
      <c r="Z1314" s="5" t="str">
        <f t="shared" si="60"/>
        <v>CAISO_Solar</v>
      </c>
      <c r="AA1314" s="5">
        <f t="shared" si="62"/>
        <v>15.8</v>
      </c>
      <c r="AB1314" s="5">
        <f>INDEX(relevant_resources!B:B,MATCH(Z1314,relevant_resources!A:A,0))</f>
        <v>1</v>
      </c>
    </row>
    <row r="1315" spans="1:28" x14ac:dyDescent="0.75">
      <c r="A1315">
        <v>1314</v>
      </c>
      <c r="C1315" t="s">
        <v>3226</v>
      </c>
      <c r="D1315" t="s">
        <v>3227</v>
      </c>
      <c r="E1315" t="s">
        <v>2985</v>
      </c>
      <c r="F1315" t="s">
        <v>27</v>
      </c>
      <c r="I1315" t="s">
        <v>614</v>
      </c>
      <c r="K1315" t="s">
        <v>32</v>
      </c>
      <c r="L1315" s="2">
        <v>42674</v>
      </c>
      <c r="M1315" s="2">
        <v>51804</v>
      </c>
      <c r="N1315">
        <v>1</v>
      </c>
      <c r="O1315">
        <v>10</v>
      </c>
      <c r="P1315">
        <v>26.3</v>
      </c>
      <c r="Q1315" s="1">
        <v>0.3</v>
      </c>
      <c r="R1315" t="s">
        <v>33</v>
      </c>
      <c r="S1315" t="s">
        <v>33</v>
      </c>
      <c r="T1315" t="s">
        <v>33</v>
      </c>
      <c r="U1315" t="s">
        <v>616</v>
      </c>
      <c r="V1315" t="s">
        <v>164</v>
      </c>
      <c r="W1315">
        <v>1</v>
      </c>
      <c r="X1315" s="5" t="e">
        <f>INDEX(name_mapping!B:B,MATCH(C1315,name_mapping!A:A,0))</f>
        <v>#N/A</v>
      </c>
      <c r="Y1315" s="5" t="str">
        <f t="shared" si="61"/>
        <v>ASTORA_2_SOLAR2</v>
      </c>
      <c r="Z1315" s="5" t="str">
        <f t="shared" si="60"/>
        <v>CAISO_Solar</v>
      </c>
      <c r="AA1315" s="5">
        <f t="shared" si="62"/>
        <v>26.3</v>
      </c>
      <c r="AB1315" s="5">
        <f>INDEX(relevant_resources!B:B,MATCH(Z1315,relevant_resources!A:A,0))</f>
        <v>1</v>
      </c>
    </row>
    <row r="1316" spans="1:28" x14ac:dyDescent="0.75">
      <c r="A1316">
        <v>1315</v>
      </c>
      <c r="C1316" t="s">
        <v>3234</v>
      </c>
      <c r="D1316" t="s">
        <v>3235</v>
      </c>
      <c r="E1316" t="s">
        <v>3236</v>
      </c>
      <c r="F1316" t="s">
        <v>27</v>
      </c>
      <c r="I1316" t="s">
        <v>614</v>
      </c>
      <c r="K1316" t="s">
        <v>32</v>
      </c>
      <c r="L1316" s="2">
        <v>42649</v>
      </c>
      <c r="M1316" s="2">
        <v>51779</v>
      </c>
      <c r="N1316">
        <v>1</v>
      </c>
      <c r="O1316">
        <v>60</v>
      </c>
      <c r="P1316">
        <v>157.69999999999999</v>
      </c>
      <c r="Q1316" s="1">
        <v>0.3</v>
      </c>
      <c r="R1316" t="s">
        <v>33</v>
      </c>
      <c r="S1316" t="s">
        <v>33</v>
      </c>
      <c r="T1316" t="s">
        <v>33</v>
      </c>
      <c r="U1316" t="s">
        <v>616</v>
      </c>
      <c r="V1316" t="s">
        <v>164</v>
      </c>
      <c r="W1316">
        <v>1</v>
      </c>
      <c r="X1316" s="5" t="e">
        <f>INDEX(name_mapping!B:B,MATCH(C1316,name_mapping!A:A,0))</f>
        <v>#N/A</v>
      </c>
      <c r="Y1316" s="5" t="str">
        <f t="shared" si="61"/>
        <v>EXCLSG_1_SOLAR</v>
      </c>
      <c r="Z1316" s="5" t="str">
        <f t="shared" si="60"/>
        <v>CAISO_Solar</v>
      </c>
      <c r="AA1316" s="5">
        <f t="shared" si="62"/>
        <v>157.69999999999999</v>
      </c>
      <c r="AB1316" s="5">
        <f>INDEX(relevant_resources!B:B,MATCH(Z1316,relevant_resources!A:A,0))</f>
        <v>1</v>
      </c>
    </row>
    <row r="1317" spans="1:28" x14ac:dyDescent="0.75">
      <c r="A1317">
        <v>1316</v>
      </c>
      <c r="C1317" t="s">
        <v>3237</v>
      </c>
      <c r="D1317" t="s">
        <v>3238</v>
      </c>
      <c r="E1317" t="s">
        <v>3183</v>
      </c>
      <c r="F1317" t="s">
        <v>27</v>
      </c>
      <c r="I1317" t="s">
        <v>614</v>
      </c>
      <c r="K1317" t="s">
        <v>32</v>
      </c>
      <c r="L1317" s="2">
        <v>42726</v>
      </c>
      <c r="M1317" s="2">
        <v>50030</v>
      </c>
      <c r="N1317">
        <v>1</v>
      </c>
      <c r="O1317">
        <v>55</v>
      </c>
      <c r="P1317">
        <v>144.5</v>
      </c>
      <c r="Q1317" s="1">
        <v>0.3</v>
      </c>
      <c r="R1317" t="s">
        <v>33</v>
      </c>
      <c r="S1317" t="s">
        <v>33</v>
      </c>
      <c r="T1317" t="s">
        <v>33</v>
      </c>
      <c r="U1317" t="s">
        <v>616</v>
      </c>
      <c r="V1317" t="s">
        <v>164</v>
      </c>
      <c r="W1317">
        <v>1</v>
      </c>
      <c r="X1317" s="5" t="e">
        <f>INDEX(name_mapping!B:B,MATCH(C1317,name_mapping!A:A,0))</f>
        <v>#N/A</v>
      </c>
      <c r="Y1317" s="5" t="str">
        <f t="shared" si="61"/>
        <v>RTEDDY_2_SOLAR2</v>
      </c>
      <c r="Z1317" s="5" t="str">
        <f t="shared" si="60"/>
        <v>CAISO_Solar</v>
      </c>
      <c r="AA1317" s="5">
        <f t="shared" si="62"/>
        <v>144.5</v>
      </c>
      <c r="AB1317" s="5">
        <f>INDEX(relevant_resources!B:B,MATCH(Z1317,relevant_resources!A:A,0))</f>
        <v>1</v>
      </c>
    </row>
    <row r="1318" spans="1:28" x14ac:dyDescent="0.75">
      <c r="A1318">
        <v>1317</v>
      </c>
      <c r="C1318" t="s">
        <v>3239</v>
      </c>
      <c r="D1318" t="s">
        <v>3240</v>
      </c>
      <c r="E1318" t="s">
        <v>3241</v>
      </c>
      <c r="F1318" t="s">
        <v>27</v>
      </c>
      <c r="I1318" t="s">
        <v>614</v>
      </c>
      <c r="K1318" t="s">
        <v>32</v>
      </c>
      <c r="L1318" s="2">
        <v>42726</v>
      </c>
      <c r="M1318" s="2">
        <v>50030</v>
      </c>
      <c r="N1318">
        <v>1</v>
      </c>
      <c r="O1318">
        <v>54</v>
      </c>
      <c r="P1318">
        <v>141.9</v>
      </c>
      <c r="Q1318" s="1">
        <v>0.3</v>
      </c>
      <c r="R1318" t="s">
        <v>33</v>
      </c>
      <c r="S1318" t="s">
        <v>33</v>
      </c>
      <c r="T1318" t="s">
        <v>33</v>
      </c>
      <c r="U1318" t="s">
        <v>616</v>
      </c>
      <c r="V1318" t="s">
        <v>164</v>
      </c>
      <c r="W1318">
        <v>1</v>
      </c>
      <c r="X1318" s="5" t="e">
        <f>INDEX(name_mapping!B:B,MATCH(C1318,name_mapping!A:A,0))</f>
        <v>#N/A</v>
      </c>
      <c r="Y1318" s="5" t="str">
        <f t="shared" si="61"/>
        <v>RTEDDY_2_SOLAR1</v>
      </c>
      <c r="Z1318" s="5" t="str">
        <f t="shared" si="60"/>
        <v>CAISO_Solar</v>
      </c>
      <c r="AA1318" s="5">
        <f t="shared" si="62"/>
        <v>141.9</v>
      </c>
      <c r="AB1318" s="5">
        <f>INDEX(relevant_resources!B:B,MATCH(Z1318,relevant_resources!A:A,0))</f>
        <v>1</v>
      </c>
    </row>
    <row r="1319" spans="1:28" x14ac:dyDescent="0.75">
      <c r="A1319">
        <v>1318</v>
      </c>
      <c r="C1319" t="s">
        <v>3242</v>
      </c>
      <c r="D1319" t="s">
        <v>3243</v>
      </c>
      <c r="E1319" t="s">
        <v>3244</v>
      </c>
      <c r="F1319" t="s">
        <v>27</v>
      </c>
      <c r="I1319" t="s">
        <v>614</v>
      </c>
      <c r="K1319" t="s">
        <v>32</v>
      </c>
      <c r="L1319" s="2">
        <v>42719</v>
      </c>
      <c r="M1319" s="2">
        <v>50023</v>
      </c>
      <c r="N1319">
        <v>1</v>
      </c>
      <c r="O1319">
        <v>50</v>
      </c>
      <c r="P1319">
        <v>131.4</v>
      </c>
      <c r="Q1319" s="1">
        <v>0.3</v>
      </c>
      <c r="R1319" t="s">
        <v>33</v>
      </c>
      <c r="S1319" t="s">
        <v>33</v>
      </c>
      <c r="T1319" t="s">
        <v>33</v>
      </c>
      <c r="U1319" t="s">
        <v>616</v>
      </c>
      <c r="V1319" t="s">
        <v>164</v>
      </c>
      <c r="W1319">
        <v>1</v>
      </c>
      <c r="X1319" s="5" t="e">
        <f>INDEX(name_mapping!B:B,MATCH(C1319,name_mapping!A:A,0))</f>
        <v>#N/A</v>
      </c>
      <c r="Y1319" s="5" t="str">
        <f t="shared" si="61"/>
        <v>BIGSKY_2_SOLAR7</v>
      </c>
      <c r="Z1319" s="5" t="str">
        <f t="shared" si="60"/>
        <v>CAISO_Solar</v>
      </c>
      <c r="AA1319" s="5">
        <f t="shared" si="62"/>
        <v>131.4</v>
      </c>
      <c r="AB1319" s="5">
        <f>INDEX(relevant_resources!B:B,MATCH(Z1319,relevant_resources!A:A,0))</f>
        <v>1</v>
      </c>
    </row>
    <row r="1320" spans="1:28" x14ac:dyDescent="0.75">
      <c r="A1320">
        <v>1319</v>
      </c>
      <c r="C1320" t="s">
        <v>3245</v>
      </c>
      <c r="D1320" t="s">
        <v>3246</v>
      </c>
      <c r="E1320" t="s">
        <v>3247</v>
      </c>
      <c r="F1320" t="s">
        <v>27</v>
      </c>
      <c r="I1320" t="s">
        <v>993</v>
      </c>
      <c r="K1320" t="s">
        <v>32</v>
      </c>
      <c r="L1320" s="2">
        <v>42356</v>
      </c>
      <c r="M1320" s="2">
        <v>49660</v>
      </c>
      <c r="N1320">
        <v>1</v>
      </c>
      <c r="O1320">
        <v>43</v>
      </c>
      <c r="P1320">
        <v>112.9</v>
      </c>
      <c r="Q1320" s="1">
        <v>0.3</v>
      </c>
      <c r="R1320" t="s">
        <v>33</v>
      </c>
      <c r="S1320" t="s">
        <v>33</v>
      </c>
      <c r="T1320" t="s">
        <v>33</v>
      </c>
      <c r="U1320" t="s">
        <v>993</v>
      </c>
      <c r="V1320" t="s">
        <v>164</v>
      </c>
      <c r="W1320">
        <v>1</v>
      </c>
      <c r="X1320" s="5" t="e">
        <f>INDEX(name_mapping!B:B,MATCH(C1320,name_mapping!A:A,0))</f>
        <v>#N/A</v>
      </c>
      <c r="Y1320" s="5" t="str">
        <f t="shared" si="61"/>
        <v>USWND2_1_WIND2</v>
      </c>
      <c r="Z1320" s="5" t="str">
        <f t="shared" si="60"/>
        <v>CAISO_Wind</v>
      </c>
      <c r="AA1320" s="5">
        <f t="shared" si="62"/>
        <v>112.9</v>
      </c>
      <c r="AB1320" s="5">
        <f>INDEX(relevant_resources!B:B,MATCH(Z1320,relevant_resources!A:A,0))</f>
        <v>1</v>
      </c>
    </row>
    <row r="1321" spans="1:28" x14ac:dyDescent="0.75">
      <c r="A1321">
        <v>1320</v>
      </c>
      <c r="C1321" t="s">
        <v>3248</v>
      </c>
      <c r="D1321" t="s">
        <v>3249</v>
      </c>
      <c r="E1321" t="s">
        <v>3250</v>
      </c>
      <c r="F1321" t="s">
        <v>27</v>
      </c>
      <c r="I1321" t="s">
        <v>614</v>
      </c>
      <c r="K1321" t="s">
        <v>32</v>
      </c>
      <c r="L1321" s="2">
        <v>42707</v>
      </c>
      <c r="M1321" s="2">
        <v>51837</v>
      </c>
      <c r="N1321">
        <v>1</v>
      </c>
      <c r="O1321">
        <v>40</v>
      </c>
      <c r="P1321">
        <v>105.1</v>
      </c>
      <c r="Q1321" s="1">
        <v>0.3</v>
      </c>
      <c r="R1321" t="s">
        <v>33</v>
      </c>
      <c r="S1321" t="s">
        <v>33</v>
      </c>
      <c r="T1321" t="s">
        <v>33</v>
      </c>
      <c r="U1321" t="s">
        <v>616</v>
      </c>
      <c r="V1321" t="s">
        <v>164</v>
      </c>
      <c r="W1321">
        <v>1</v>
      </c>
      <c r="X1321" s="5" t="e">
        <f>INDEX(name_mapping!B:B,MATCH(C1321,name_mapping!A:A,0))</f>
        <v>#N/A</v>
      </c>
      <c r="Y1321" s="5" t="str">
        <f t="shared" si="61"/>
        <v>BIGSKY_2_SOLAR2</v>
      </c>
      <c r="Z1321" s="5" t="str">
        <f t="shared" si="60"/>
        <v>CAISO_Solar</v>
      </c>
      <c r="AA1321" s="5">
        <f t="shared" si="62"/>
        <v>105.1</v>
      </c>
      <c r="AB1321" s="5">
        <f>INDEX(relevant_resources!B:B,MATCH(Z1321,relevant_resources!A:A,0))</f>
        <v>1</v>
      </c>
    </row>
    <row r="1322" spans="1:28" x14ac:dyDescent="0.75">
      <c r="A1322">
        <v>1321</v>
      </c>
      <c r="C1322" t="s">
        <v>3251</v>
      </c>
      <c r="D1322" t="s">
        <v>3252</v>
      </c>
      <c r="E1322" t="s">
        <v>3253</v>
      </c>
      <c r="F1322" t="s">
        <v>27</v>
      </c>
      <c r="I1322" t="s">
        <v>614</v>
      </c>
      <c r="K1322" t="s">
        <v>32</v>
      </c>
      <c r="L1322" s="2">
        <v>42493</v>
      </c>
      <c r="M1322" s="2">
        <v>51623</v>
      </c>
      <c r="N1322">
        <v>1</v>
      </c>
      <c r="O1322">
        <v>40</v>
      </c>
      <c r="P1322">
        <v>105.1</v>
      </c>
      <c r="Q1322" s="1">
        <v>0.3</v>
      </c>
      <c r="R1322" t="s">
        <v>33</v>
      </c>
      <c r="S1322" t="s">
        <v>33</v>
      </c>
      <c r="T1322" t="s">
        <v>33</v>
      </c>
      <c r="U1322" t="s">
        <v>616</v>
      </c>
      <c r="V1322" t="s">
        <v>164</v>
      </c>
      <c r="W1322">
        <v>1</v>
      </c>
      <c r="X1322" s="5" t="e">
        <f>INDEX(name_mapping!B:B,MATCH(C1322,name_mapping!A:A,0))</f>
        <v>#N/A</v>
      </c>
      <c r="Y1322" s="5" t="str">
        <f t="shared" si="61"/>
        <v>MSTANG_2_SOLAR3</v>
      </c>
      <c r="Z1322" s="5" t="str">
        <f t="shared" si="60"/>
        <v>CAISO_Solar</v>
      </c>
      <c r="AA1322" s="5">
        <f t="shared" si="62"/>
        <v>105.1</v>
      </c>
      <c r="AB1322" s="5">
        <f>INDEX(relevant_resources!B:B,MATCH(Z1322,relevant_resources!A:A,0))</f>
        <v>1</v>
      </c>
    </row>
    <row r="1323" spans="1:28" x14ac:dyDescent="0.75">
      <c r="A1323">
        <v>1322</v>
      </c>
      <c r="C1323" t="s">
        <v>3254</v>
      </c>
      <c r="D1323" t="s">
        <v>3255</v>
      </c>
      <c r="E1323" t="s">
        <v>3253</v>
      </c>
      <c r="F1323" t="s">
        <v>27</v>
      </c>
      <c r="I1323" t="s">
        <v>614</v>
      </c>
      <c r="K1323" t="s">
        <v>32</v>
      </c>
      <c r="L1323" s="2">
        <v>42563</v>
      </c>
      <c r="M1323" s="2">
        <v>51693</v>
      </c>
      <c r="N1323">
        <v>1</v>
      </c>
      <c r="O1323">
        <v>30</v>
      </c>
      <c r="P1323">
        <v>78.8</v>
      </c>
      <c r="Q1323" s="1">
        <v>0.3</v>
      </c>
      <c r="R1323" t="s">
        <v>33</v>
      </c>
      <c r="S1323" t="s">
        <v>33</v>
      </c>
      <c r="T1323" t="s">
        <v>33</v>
      </c>
      <c r="U1323" t="s">
        <v>616</v>
      </c>
      <c r="V1323" t="s">
        <v>164</v>
      </c>
      <c r="W1323">
        <v>1</v>
      </c>
      <c r="X1323" s="5" t="e">
        <f>INDEX(name_mapping!B:B,MATCH(C1323,name_mapping!A:A,0))</f>
        <v>#N/A</v>
      </c>
      <c r="Y1323" s="5" t="str">
        <f t="shared" si="61"/>
        <v>MSTANG_2_SOLAR</v>
      </c>
      <c r="Z1323" s="5" t="str">
        <f t="shared" si="60"/>
        <v>CAISO_Solar</v>
      </c>
      <c r="AA1323" s="5">
        <f t="shared" si="62"/>
        <v>78.8</v>
      </c>
      <c r="AB1323" s="5">
        <f>INDEX(relevant_resources!B:B,MATCH(Z1323,relevant_resources!A:A,0))</f>
        <v>1</v>
      </c>
    </row>
    <row r="1324" spans="1:28" x14ac:dyDescent="0.75">
      <c r="A1324">
        <v>1323</v>
      </c>
      <c r="C1324" t="s">
        <v>3256</v>
      </c>
      <c r="D1324" t="s">
        <v>3257</v>
      </c>
      <c r="E1324" t="s">
        <v>3253</v>
      </c>
      <c r="F1324" t="s">
        <v>27</v>
      </c>
      <c r="I1324" t="s">
        <v>614</v>
      </c>
      <c r="K1324" t="s">
        <v>32</v>
      </c>
      <c r="L1324" s="2">
        <v>42530</v>
      </c>
      <c r="M1324" s="2">
        <v>51660</v>
      </c>
      <c r="N1324">
        <v>1</v>
      </c>
      <c r="O1324">
        <v>30</v>
      </c>
      <c r="P1324">
        <v>78.8</v>
      </c>
      <c r="Q1324" s="1">
        <v>0.3</v>
      </c>
      <c r="R1324" t="s">
        <v>33</v>
      </c>
      <c r="S1324" t="s">
        <v>33</v>
      </c>
      <c r="T1324" t="s">
        <v>33</v>
      </c>
      <c r="U1324" t="s">
        <v>616</v>
      </c>
      <c r="V1324" t="s">
        <v>164</v>
      </c>
      <c r="W1324">
        <v>1</v>
      </c>
      <c r="X1324" s="5" t="e">
        <f>INDEX(name_mapping!B:B,MATCH(C1324,name_mapping!A:A,0))</f>
        <v>#N/A</v>
      </c>
      <c r="Y1324" s="5" t="str">
        <f t="shared" si="61"/>
        <v>MSTANG_2_SOLAR4</v>
      </c>
      <c r="Z1324" s="5" t="str">
        <f t="shared" si="60"/>
        <v>CAISO_Solar</v>
      </c>
      <c r="AA1324" s="5">
        <f t="shared" si="62"/>
        <v>78.8</v>
      </c>
      <c r="AB1324" s="5">
        <f>INDEX(relevant_resources!B:B,MATCH(Z1324,relevant_resources!A:A,0))</f>
        <v>1</v>
      </c>
    </row>
    <row r="1325" spans="1:28" x14ac:dyDescent="0.75">
      <c r="A1325">
        <v>1324</v>
      </c>
      <c r="C1325" t="s">
        <v>3258</v>
      </c>
      <c r="D1325" t="s">
        <v>3259</v>
      </c>
      <c r="E1325" t="s">
        <v>3244</v>
      </c>
      <c r="F1325" t="s">
        <v>27</v>
      </c>
      <c r="I1325" t="s">
        <v>614</v>
      </c>
      <c r="K1325" t="s">
        <v>32</v>
      </c>
      <c r="L1325" s="2">
        <v>42598</v>
      </c>
      <c r="M1325" s="2">
        <v>51728</v>
      </c>
      <c r="N1325">
        <v>1</v>
      </c>
      <c r="O1325">
        <v>20</v>
      </c>
      <c r="P1325">
        <v>52.6</v>
      </c>
      <c r="Q1325" s="1">
        <v>0.3</v>
      </c>
      <c r="R1325" t="s">
        <v>33</v>
      </c>
      <c r="S1325" t="s">
        <v>33</v>
      </c>
      <c r="T1325" t="s">
        <v>33</v>
      </c>
      <c r="U1325" t="s">
        <v>616</v>
      </c>
      <c r="V1325" t="s">
        <v>164</v>
      </c>
      <c r="W1325">
        <v>1</v>
      </c>
      <c r="X1325" s="5" t="e">
        <f>INDEX(name_mapping!B:B,MATCH(C1325,name_mapping!A:A,0))</f>
        <v>#N/A</v>
      </c>
      <c r="Y1325" s="5" t="str">
        <f t="shared" si="61"/>
        <v>BIGSKY_2_SOLAR1</v>
      </c>
      <c r="Z1325" s="5" t="str">
        <f t="shared" si="60"/>
        <v>CAISO_Solar</v>
      </c>
      <c r="AA1325" s="5">
        <f t="shared" si="62"/>
        <v>52.6</v>
      </c>
      <c r="AB1325" s="5">
        <f>INDEX(relevant_resources!B:B,MATCH(Z1325,relevant_resources!A:A,0))</f>
        <v>1</v>
      </c>
    </row>
    <row r="1326" spans="1:28" x14ac:dyDescent="0.75">
      <c r="A1326">
        <v>1325</v>
      </c>
      <c r="C1326" t="s">
        <v>3260</v>
      </c>
      <c r="D1326" t="s">
        <v>3261</v>
      </c>
      <c r="E1326" t="s">
        <v>3250</v>
      </c>
      <c r="F1326" t="s">
        <v>27</v>
      </c>
      <c r="I1326" t="s">
        <v>614</v>
      </c>
      <c r="K1326" t="s">
        <v>32</v>
      </c>
      <c r="L1326" s="2">
        <v>42707</v>
      </c>
      <c r="M1326" s="2">
        <v>51837</v>
      </c>
      <c r="N1326">
        <v>1</v>
      </c>
      <c r="O1326">
        <v>20</v>
      </c>
      <c r="P1326">
        <v>52.6</v>
      </c>
      <c r="Q1326" s="1">
        <v>0.3</v>
      </c>
      <c r="R1326" t="s">
        <v>33</v>
      </c>
      <c r="S1326" t="s">
        <v>33</v>
      </c>
      <c r="T1326" t="s">
        <v>33</v>
      </c>
      <c r="U1326" t="s">
        <v>616</v>
      </c>
      <c r="V1326" t="s">
        <v>164</v>
      </c>
      <c r="W1326">
        <v>1</v>
      </c>
      <c r="X1326" s="5" t="e">
        <f>INDEX(name_mapping!B:B,MATCH(C1326,name_mapping!A:A,0))</f>
        <v>#N/A</v>
      </c>
      <c r="Y1326" s="5" t="str">
        <f t="shared" si="61"/>
        <v>BIGSKY_2_SOLAR4</v>
      </c>
      <c r="Z1326" s="5" t="str">
        <f t="shared" si="60"/>
        <v>CAISO_Solar</v>
      </c>
      <c r="AA1326" s="5">
        <f t="shared" si="62"/>
        <v>52.6</v>
      </c>
      <c r="AB1326" s="5">
        <f>INDEX(relevant_resources!B:B,MATCH(Z1326,relevant_resources!A:A,0))</f>
        <v>1</v>
      </c>
    </row>
    <row r="1327" spans="1:28" x14ac:dyDescent="0.75">
      <c r="A1327">
        <v>1326</v>
      </c>
      <c r="C1327" t="s">
        <v>3262</v>
      </c>
      <c r="D1327" t="s">
        <v>3263</v>
      </c>
      <c r="E1327" t="s">
        <v>3264</v>
      </c>
      <c r="F1327" t="s">
        <v>27</v>
      </c>
      <c r="I1327" t="s">
        <v>614</v>
      </c>
      <c r="K1327" t="s">
        <v>32</v>
      </c>
      <c r="L1327" s="2">
        <v>42830</v>
      </c>
      <c r="M1327" s="2">
        <v>50134</v>
      </c>
      <c r="N1327">
        <v>1</v>
      </c>
      <c r="O1327">
        <v>20</v>
      </c>
      <c r="P1327">
        <v>52.6</v>
      </c>
      <c r="Q1327" s="1">
        <v>0.3</v>
      </c>
      <c r="R1327" t="s">
        <v>33</v>
      </c>
      <c r="S1327" t="s">
        <v>33</v>
      </c>
      <c r="T1327" t="s">
        <v>33</v>
      </c>
      <c r="U1327" t="s">
        <v>616</v>
      </c>
      <c r="V1327" t="s">
        <v>164</v>
      </c>
      <c r="W1327">
        <v>1</v>
      </c>
      <c r="X1327" s="5" t="e">
        <f>INDEX(name_mapping!B:B,MATCH(C1327,name_mapping!A:A,0))</f>
        <v>#N/A</v>
      </c>
      <c r="Y1327" s="5" t="str">
        <f t="shared" si="61"/>
        <v>BLYTHE_1_SOLAR2</v>
      </c>
      <c r="Z1327" s="5" t="str">
        <f t="shared" si="60"/>
        <v>CAISO_Solar</v>
      </c>
      <c r="AA1327" s="5">
        <f t="shared" si="62"/>
        <v>52.6</v>
      </c>
      <c r="AB1327" s="5">
        <f>INDEX(relevant_resources!B:B,MATCH(Z1327,relevant_resources!A:A,0))</f>
        <v>1</v>
      </c>
    </row>
    <row r="1328" spans="1:28" x14ac:dyDescent="0.75">
      <c r="A1328">
        <v>1327</v>
      </c>
      <c r="C1328" t="s">
        <v>3265</v>
      </c>
      <c r="D1328" t="s">
        <v>3266</v>
      </c>
      <c r="E1328" t="s">
        <v>3250</v>
      </c>
      <c r="F1328" t="s">
        <v>27</v>
      </c>
      <c r="I1328" t="s">
        <v>614</v>
      </c>
      <c r="K1328" t="s">
        <v>32</v>
      </c>
      <c r="L1328" s="2">
        <v>42551</v>
      </c>
      <c r="M1328" s="2">
        <v>53507</v>
      </c>
      <c r="N1328">
        <v>1</v>
      </c>
      <c r="O1328">
        <v>20</v>
      </c>
      <c r="P1328">
        <v>52.6</v>
      </c>
      <c r="Q1328" s="1">
        <v>0.3</v>
      </c>
      <c r="R1328" t="s">
        <v>33</v>
      </c>
      <c r="S1328" t="s">
        <v>33</v>
      </c>
      <c r="T1328" t="s">
        <v>33</v>
      </c>
      <c r="U1328" t="s">
        <v>616</v>
      </c>
      <c r="V1328" t="s">
        <v>164</v>
      </c>
      <c r="W1328">
        <v>1</v>
      </c>
      <c r="X1328" s="5" t="e">
        <f>INDEX(name_mapping!B:B,MATCH(C1328,name_mapping!A:A,0))</f>
        <v>#N/A</v>
      </c>
      <c r="Y1328" s="5" t="str">
        <f t="shared" si="61"/>
        <v>CRWCKS_1_SOLAR1</v>
      </c>
      <c r="Z1328" s="5" t="str">
        <f t="shared" si="60"/>
        <v>CAISO_Solar</v>
      </c>
      <c r="AA1328" s="5">
        <f t="shared" si="62"/>
        <v>52.6</v>
      </c>
      <c r="AB1328" s="5">
        <f>INDEX(relevant_resources!B:B,MATCH(Z1328,relevant_resources!A:A,0))</f>
        <v>1</v>
      </c>
    </row>
    <row r="1329" spans="1:28" x14ac:dyDescent="0.75">
      <c r="A1329">
        <v>1328</v>
      </c>
      <c r="C1329" t="s">
        <v>3267</v>
      </c>
      <c r="D1329" t="s">
        <v>3268</v>
      </c>
      <c r="E1329" t="s">
        <v>3244</v>
      </c>
      <c r="F1329" t="s">
        <v>27</v>
      </c>
      <c r="I1329" t="s">
        <v>614</v>
      </c>
      <c r="K1329" t="s">
        <v>32</v>
      </c>
      <c r="L1329" s="2">
        <v>42490</v>
      </c>
      <c r="M1329" s="2">
        <v>49794</v>
      </c>
      <c r="N1329">
        <v>1</v>
      </c>
      <c r="O1329">
        <v>20</v>
      </c>
      <c r="P1329">
        <v>52.6</v>
      </c>
      <c r="Q1329" s="1">
        <v>0.3</v>
      </c>
      <c r="R1329" t="s">
        <v>33</v>
      </c>
      <c r="S1329" t="s">
        <v>33</v>
      </c>
      <c r="T1329" t="s">
        <v>33</v>
      </c>
      <c r="U1329" t="s">
        <v>616</v>
      </c>
      <c r="V1329" t="s">
        <v>164</v>
      </c>
      <c r="W1329">
        <v>1</v>
      </c>
      <c r="X1329" s="5" t="e">
        <f>INDEX(name_mapping!B:B,MATCH(C1329,name_mapping!A:A,0))</f>
        <v>#N/A</v>
      </c>
      <c r="Y1329" s="5" t="str">
        <f t="shared" si="61"/>
        <v>KNGBRD_2_SOLAR1</v>
      </c>
      <c r="Z1329" s="5" t="str">
        <f t="shared" si="60"/>
        <v>CAISO_Solar</v>
      </c>
      <c r="AA1329" s="5">
        <f t="shared" si="62"/>
        <v>52.6</v>
      </c>
      <c r="AB1329" s="5">
        <f>INDEX(relevant_resources!B:B,MATCH(Z1329,relevant_resources!A:A,0))</f>
        <v>1</v>
      </c>
    </row>
    <row r="1330" spans="1:28" x14ac:dyDescent="0.75">
      <c r="A1330">
        <v>1329</v>
      </c>
      <c r="C1330" t="s">
        <v>3269</v>
      </c>
      <c r="D1330" t="s">
        <v>3270</v>
      </c>
      <c r="E1330" t="s">
        <v>3244</v>
      </c>
      <c r="F1330" t="s">
        <v>27</v>
      </c>
      <c r="I1330" t="s">
        <v>614</v>
      </c>
      <c r="K1330" t="s">
        <v>32</v>
      </c>
      <c r="L1330" s="2">
        <v>42490</v>
      </c>
      <c r="M1330" s="2">
        <v>49794</v>
      </c>
      <c r="N1330">
        <v>1</v>
      </c>
      <c r="O1330">
        <v>20</v>
      </c>
      <c r="P1330">
        <v>52.6</v>
      </c>
      <c r="Q1330" s="1">
        <v>0.3</v>
      </c>
      <c r="R1330" t="s">
        <v>33</v>
      </c>
      <c r="S1330" t="s">
        <v>33</v>
      </c>
      <c r="T1330" t="s">
        <v>33</v>
      </c>
      <c r="U1330" t="s">
        <v>616</v>
      </c>
      <c r="V1330" t="s">
        <v>164</v>
      </c>
      <c r="W1330">
        <v>1</v>
      </c>
      <c r="X1330" s="5" t="e">
        <f>INDEX(name_mapping!B:B,MATCH(C1330,name_mapping!A:A,0))</f>
        <v>#N/A</v>
      </c>
      <c r="Y1330" s="5" t="str">
        <f t="shared" si="61"/>
        <v>KNGBRD_2_SOLAR2</v>
      </c>
      <c r="Z1330" s="5" t="str">
        <f t="shared" si="60"/>
        <v>CAISO_Solar</v>
      </c>
      <c r="AA1330" s="5">
        <f t="shared" si="62"/>
        <v>52.6</v>
      </c>
      <c r="AB1330" s="5">
        <f>INDEX(relevant_resources!B:B,MATCH(Z1330,relevant_resources!A:A,0))</f>
        <v>1</v>
      </c>
    </row>
    <row r="1331" spans="1:28" x14ac:dyDescent="0.75">
      <c r="A1331">
        <v>1330</v>
      </c>
      <c r="C1331" t="s">
        <v>3271</v>
      </c>
      <c r="D1331" t="s">
        <v>3272</v>
      </c>
      <c r="E1331" t="s">
        <v>3273</v>
      </c>
      <c r="F1331" t="s">
        <v>27</v>
      </c>
      <c r="I1331" t="s">
        <v>614</v>
      </c>
      <c r="K1331" t="s">
        <v>32</v>
      </c>
      <c r="L1331" s="2">
        <v>42705</v>
      </c>
      <c r="M1331" s="2">
        <v>50009</v>
      </c>
      <c r="N1331">
        <v>1</v>
      </c>
      <c r="O1331">
        <v>10</v>
      </c>
      <c r="P1331">
        <v>26.3</v>
      </c>
      <c r="Q1331" s="1">
        <v>0.3</v>
      </c>
      <c r="R1331" t="s">
        <v>33</v>
      </c>
      <c r="S1331" t="s">
        <v>33</v>
      </c>
      <c r="T1331" t="s">
        <v>33</v>
      </c>
      <c r="U1331" t="s">
        <v>616</v>
      </c>
      <c r="V1331" t="s">
        <v>164</v>
      </c>
      <c r="W1331">
        <v>1</v>
      </c>
      <c r="X1331" s="5" t="e">
        <f>INDEX(name_mapping!B:B,MATCH(C1331,name_mapping!A:A,0))</f>
        <v>#N/A</v>
      </c>
      <c r="Y1331" s="5" t="str">
        <f t="shared" si="61"/>
        <v>PLAINV_6_DSOLAR</v>
      </c>
      <c r="Z1331" s="5" t="str">
        <f t="shared" si="60"/>
        <v>CAISO_Solar</v>
      </c>
      <c r="AA1331" s="5">
        <f t="shared" si="62"/>
        <v>26.3</v>
      </c>
      <c r="AB1331" s="5">
        <f>INDEX(relevant_resources!B:B,MATCH(Z1331,relevant_resources!A:A,0))</f>
        <v>1</v>
      </c>
    </row>
    <row r="1332" spans="1:28" x14ac:dyDescent="0.75">
      <c r="A1332">
        <v>1331</v>
      </c>
      <c r="C1332" t="s">
        <v>3274</v>
      </c>
      <c r="D1332" t="s">
        <v>3275</v>
      </c>
      <c r="E1332" t="s">
        <v>3225</v>
      </c>
      <c r="F1332" t="s">
        <v>27</v>
      </c>
      <c r="I1332" t="s">
        <v>614</v>
      </c>
      <c r="K1332" t="s">
        <v>32</v>
      </c>
      <c r="L1332" s="2">
        <v>42733</v>
      </c>
      <c r="M1332" s="2">
        <v>51863</v>
      </c>
      <c r="N1332">
        <v>1</v>
      </c>
      <c r="O1332">
        <v>9.5</v>
      </c>
      <c r="P1332">
        <v>25</v>
      </c>
      <c r="Q1332" s="1">
        <v>0.3</v>
      </c>
      <c r="R1332" t="s">
        <v>33</v>
      </c>
      <c r="S1332" t="s">
        <v>33</v>
      </c>
      <c r="T1332" t="s">
        <v>33</v>
      </c>
      <c r="U1332" t="s">
        <v>616</v>
      </c>
      <c r="V1332" t="s">
        <v>164</v>
      </c>
      <c r="W1332">
        <v>1</v>
      </c>
      <c r="X1332" s="5" t="e">
        <f>INDEX(name_mapping!B:B,MATCH(C1332,name_mapping!A:A,0))</f>
        <v>#N/A</v>
      </c>
      <c r="Y1332" s="5" t="str">
        <f t="shared" si="61"/>
        <v>PBLOSM_2_SOLAR</v>
      </c>
      <c r="Z1332" s="5" t="str">
        <f t="shared" si="60"/>
        <v>CAISO_Solar</v>
      </c>
      <c r="AA1332" s="5">
        <f t="shared" si="62"/>
        <v>25</v>
      </c>
      <c r="AB1332" s="5">
        <f>INDEX(relevant_resources!B:B,MATCH(Z1332,relevant_resources!A:A,0))</f>
        <v>1</v>
      </c>
    </row>
    <row r="1333" spans="1:28" x14ac:dyDescent="0.75">
      <c r="A1333">
        <v>1332</v>
      </c>
      <c r="C1333" t="s">
        <v>3276</v>
      </c>
      <c r="D1333" t="s">
        <v>3277</v>
      </c>
      <c r="E1333" t="s">
        <v>3244</v>
      </c>
      <c r="F1333" t="s">
        <v>27</v>
      </c>
      <c r="I1333" t="s">
        <v>614</v>
      </c>
      <c r="K1333" t="s">
        <v>32</v>
      </c>
      <c r="L1333" s="2">
        <v>42704</v>
      </c>
      <c r="M1333" s="2">
        <v>50008</v>
      </c>
      <c r="N1333">
        <v>1</v>
      </c>
      <c r="O1333">
        <v>5</v>
      </c>
      <c r="P1333">
        <v>13.1</v>
      </c>
      <c r="Q1333" s="1">
        <v>0.3</v>
      </c>
      <c r="R1333" t="s">
        <v>33</v>
      </c>
      <c r="S1333" t="s">
        <v>33</v>
      </c>
      <c r="T1333" t="s">
        <v>33</v>
      </c>
      <c r="U1333" t="s">
        <v>616</v>
      </c>
      <c r="V1333" t="s">
        <v>164</v>
      </c>
      <c r="W1333">
        <v>1</v>
      </c>
      <c r="X1333" s="5" t="e">
        <f>INDEX(name_mapping!B:B,MATCH(C1333,name_mapping!A:A,0))</f>
        <v>#N/A</v>
      </c>
      <c r="Y1333" s="5" t="str">
        <f t="shared" si="61"/>
        <v>BIGSKY_2_SOLAR5</v>
      </c>
      <c r="Z1333" s="5" t="str">
        <f t="shared" si="60"/>
        <v>CAISO_Solar</v>
      </c>
      <c r="AA1333" s="5">
        <f t="shared" si="62"/>
        <v>13.1</v>
      </c>
      <c r="AB1333" s="5">
        <f>INDEX(relevant_resources!B:B,MATCH(Z1333,relevant_resources!A:A,0))</f>
        <v>1</v>
      </c>
    </row>
    <row r="1334" spans="1:28" x14ac:dyDescent="0.75">
      <c r="A1334">
        <v>1333</v>
      </c>
      <c r="C1334" t="s">
        <v>3278</v>
      </c>
      <c r="D1334" t="s">
        <v>3279</v>
      </c>
      <c r="E1334" t="s">
        <v>3247</v>
      </c>
      <c r="F1334" t="s">
        <v>27</v>
      </c>
      <c r="I1334" t="s">
        <v>993</v>
      </c>
      <c r="K1334" t="s">
        <v>32</v>
      </c>
      <c r="L1334" s="2">
        <v>42356</v>
      </c>
      <c r="M1334" s="2">
        <v>49660</v>
      </c>
      <c r="N1334">
        <v>1</v>
      </c>
      <c r="O1334">
        <v>4.3</v>
      </c>
      <c r="P1334">
        <v>11.3</v>
      </c>
      <c r="Q1334" s="1">
        <v>0.3</v>
      </c>
      <c r="R1334" t="s">
        <v>33</v>
      </c>
      <c r="S1334" t="s">
        <v>33</v>
      </c>
      <c r="T1334" t="s">
        <v>33</v>
      </c>
      <c r="U1334" t="s">
        <v>993</v>
      </c>
      <c r="V1334" t="s">
        <v>164</v>
      </c>
      <c r="W1334">
        <v>1</v>
      </c>
      <c r="X1334" s="5" t="e">
        <f>INDEX(name_mapping!B:B,MATCH(C1334,name_mapping!A:A,0))</f>
        <v>#N/A</v>
      </c>
      <c r="Y1334" s="5" t="str">
        <f t="shared" si="61"/>
        <v>USWND2_1_WIND1</v>
      </c>
      <c r="Z1334" s="5" t="str">
        <f t="shared" si="60"/>
        <v>CAISO_Wind</v>
      </c>
      <c r="AA1334" s="5">
        <f t="shared" si="62"/>
        <v>11.3</v>
      </c>
      <c r="AB1334" s="5">
        <f>INDEX(relevant_resources!B:B,MATCH(Z1334,relevant_resources!A:A,0))</f>
        <v>1</v>
      </c>
    </row>
    <row r="1335" spans="1:28" x14ac:dyDescent="0.75">
      <c r="A1335">
        <v>1334</v>
      </c>
      <c r="C1335" t="s">
        <v>3280</v>
      </c>
      <c r="D1335" t="s">
        <v>3281</v>
      </c>
      <c r="E1335" t="s">
        <v>526</v>
      </c>
      <c r="F1335" t="s">
        <v>27</v>
      </c>
      <c r="I1335" t="s">
        <v>614</v>
      </c>
      <c r="K1335" t="s">
        <v>32</v>
      </c>
      <c r="L1335" s="2">
        <v>42492</v>
      </c>
      <c r="M1335" s="2">
        <v>51622</v>
      </c>
      <c r="N1335">
        <v>1</v>
      </c>
      <c r="O1335">
        <v>110</v>
      </c>
      <c r="P1335">
        <v>289.10000000000002</v>
      </c>
      <c r="Q1335" s="1">
        <v>0.3</v>
      </c>
      <c r="R1335" t="s">
        <v>33</v>
      </c>
      <c r="S1335" t="s">
        <v>33</v>
      </c>
      <c r="T1335" t="s">
        <v>33</v>
      </c>
      <c r="U1335" t="s">
        <v>616</v>
      </c>
      <c r="V1335" t="s">
        <v>164</v>
      </c>
      <c r="W1335">
        <v>1</v>
      </c>
      <c r="X1335" s="5" t="e">
        <f>INDEX(name_mapping!B:B,MATCH(C1335,name_mapping!A:A,0))</f>
        <v>#N/A</v>
      </c>
      <c r="Y1335" s="5" t="str">
        <f t="shared" si="61"/>
        <v>DRACKR_2_SOLAR1</v>
      </c>
      <c r="Z1335" s="5" t="str">
        <f t="shared" si="60"/>
        <v>CAISO_Solar</v>
      </c>
      <c r="AA1335" s="5">
        <f t="shared" si="62"/>
        <v>289.10000000000002</v>
      </c>
      <c r="AB1335" s="5">
        <f>INDEX(relevant_resources!B:B,MATCH(Z1335,relevant_resources!A:A,0))</f>
        <v>1</v>
      </c>
    </row>
    <row r="1336" spans="1:28" x14ac:dyDescent="0.75">
      <c r="A1336">
        <v>1335</v>
      </c>
      <c r="C1336" t="s">
        <v>3282</v>
      </c>
      <c r="E1336" t="s">
        <v>3283</v>
      </c>
      <c r="F1336" t="s">
        <v>27</v>
      </c>
      <c r="G1336" t="s">
        <v>173</v>
      </c>
      <c r="I1336" t="s">
        <v>614</v>
      </c>
      <c r="K1336" t="s">
        <v>620</v>
      </c>
      <c r="L1336" s="2">
        <v>43434</v>
      </c>
      <c r="M1336" s="2">
        <v>50738</v>
      </c>
      <c r="N1336">
        <v>1</v>
      </c>
      <c r="O1336">
        <v>200</v>
      </c>
      <c r="P1336">
        <v>550.79999999999995</v>
      </c>
      <c r="Q1336" s="1">
        <v>0.31</v>
      </c>
      <c r="R1336" t="s">
        <v>33</v>
      </c>
      <c r="S1336" t="s">
        <v>33</v>
      </c>
      <c r="T1336" t="s">
        <v>33</v>
      </c>
      <c r="U1336" t="s">
        <v>616</v>
      </c>
      <c r="V1336" t="s">
        <v>164</v>
      </c>
      <c r="W1336">
        <v>0.84</v>
      </c>
      <c r="X1336" s="5" t="e">
        <f>INDEX(name_mapping!B:B,MATCH(C1336,name_mapping!A:A,0))</f>
        <v>#N/A</v>
      </c>
      <c r="Y1336" s="5" t="str">
        <f t="shared" si="61"/>
        <v>Wright Solar Park</v>
      </c>
      <c r="Z1336" s="5" t="str">
        <f t="shared" si="60"/>
        <v>CAISO_Solar</v>
      </c>
      <c r="AA1336" s="5">
        <f t="shared" si="62"/>
        <v>550.79999999999995</v>
      </c>
      <c r="AB1336" s="5">
        <f>INDEX(relevant_resources!B:B,MATCH(Z1336,relevant_resources!A:A,0))</f>
        <v>1</v>
      </c>
    </row>
    <row r="1337" spans="1:28" x14ac:dyDescent="0.75">
      <c r="A1337">
        <v>1336</v>
      </c>
      <c r="C1337" t="s">
        <v>3284</v>
      </c>
      <c r="E1337" t="s">
        <v>3283</v>
      </c>
      <c r="F1337" t="s">
        <v>27</v>
      </c>
      <c r="G1337" t="s">
        <v>73</v>
      </c>
      <c r="I1337" t="s">
        <v>614</v>
      </c>
      <c r="K1337" t="s">
        <v>620</v>
      </c>
      <c r="L1337" s="2">
        <v>43830</v>
      </c>
      <c r="M1337" s="2">
        <v>49308</v>
      </c>
      <c r="N1337">
        <v>1</v>
      </c>
      <c r="O1337">
        <v>100</v>
      </c>
      <c r="P1337">
        <v>295.2</v>
      </c>
      <c r="Q1337" s="1">
        <v>0.34</v>
      </c>
      <c r="R1337" t="s">
        <v>33</v>
      </c>
      <c r="S1337" t="s">
        <v>33</v>
      </c>
      <c r="T1337" t="s">
        <v>33</v>
      </c>
      <c r="U1337" t="s">
        <v>616</v>
      </c>
      <c r="V1337" t="s">
        <v>164</v>
      </c>
      <c r="W1337">
        <v>0.84</v>
      </c>
      <c r="X1337" s="5" t="e">
        <f>INDEX(name_mapping!B:B,MATCH(C1337,name_mapping!A:A,0))</f>
        <v>#N/A</v>
      </c>
      <c r="Y1337" s="5" t="str">
        <f t="shared" si="61"/>
        <v>Mustang 2</v>
      </c>
      <c r="Z1337" s="5" t="str">
        <f t="shared" si="60"/>
        <v>CAISO_Solar</v>
      </c>
      <c r="AA1337" s="5">
        <f t="shared" si="62"/>
        <v>295.2</v>
      </c>
      <c r="AB1337" s="5">
        <f>INDEX(relevant_resources!B:B,MATCH(Z1337,relevant_resources!A:A,0))</f>
        <v>1</v>
      </c>
    </row>
    <row r="1338" spans="1:28" x14ac:dyDescent="0.75">
      <c r="A1338">
        <v>1337</v>
      </c>
      <c r="C1338" t="s">
        <v>3285</v>
      </c>
      <c r="E1338" t="s">
        <v>3286</v>
      </c>
      <c r="F1338" t="s">
        <v>27</v>
      </c>
      <c r="G1338" t="s">
        <v>882</v>
      </c>
      <c r="I1338" t="s">
        <v>614</v>
      </c>
      <c r="K1338" t="s">
        <v>620</v>
      </c>
      <c r="L1338" s="2">
        <v>43374</v>
      </c>
      <c r="M1338" s="2">
        <v>52504</v>
      </c>
      <c r="N1338">
        <v>1</v>
      </c>
      <c r="O1338">
        <v>7</v>
      </c>
      <c r="P1338">
        <v>16.600000000000001</v>
      </c>
      <c r="Q1338" s="1">
        <v>0.27</v>
      </c>
      <c r="R1338" t="s">
        <v>33</v>
      </c>
      <c r="S1338" t="s">
        <v>33</v>
      </c>
      <c r="T1338" t="s">
        <v>33</v>
      </c>
      <c r="U1338" t="s">
        <v>616</v>
      </c>
      <c r="V1338" t="s">
        <v>164</v>
      </c>
      <c r="W1338">
        <v>0.84</v>
      </c>
      <c r="X1338" s="5" t="e">
        <f>INDEX(name_mapping!B:B,MATCH(C1338,name_mapping!A:A,0))</f>
        <v>#N/A</v>
      </c>
      <c r="Y1338" s="5" t="str">
        <f t="shared" si="61"/>
        <v>50001 SCWA North and South Ponds</v>
      </c>
      <c r="Z1338" s="5" t="str">
        <f t="shared" si="60"/>
        <v>CAISO_Solar</v>
      </c>
      <c r="AA1338" s="5">
        <f t="shared" si="62"/>
        <v>16.600000000000001</v>
      </c>
      <c r="AB1338" s="5">
        <f>INDEX(relevant_resources!B:B,MATCH(Z1338,relevant_resources!A:A,0))</f>
        <v>1</v>
      </c>
    </row>
    <row r="1339" spans="1:28" x14ac:dyDescent="0.75">
      <c r="A1339">
        <v>1338</v>
      </c>
      <c r="C1339" t="s">
        <v>3287</v>
      </c>
      <c r="E1339" t="s">
        <v>3286</v>
      </c>
      <c r="F1339" t="s">
        <v>27</v>
      </c>
      <c r="G1339" t="s">
        <v>882</v>
      </c>
      <c r="I1339" t="s">
        <v>614</v>
      </c>
      <c r="K1339" t="s">
        <v>620</v>
      </c>
      <c r="L1339" s="2">
        <v>43555</v>
      </c>
      <c r="M1339" s="2">
        <v>52655</v>
      </c>
      <c r="N1339">
        <v>1</v>
      </c>
      <c r="O1339">
        <v>2</v>
      </c>
      <c r="P1339">
        <v>16.600000000000001</v>
      </c>
      <c r="Q1339" s="1">
        <v>0.27</v>
      </c>
      <c r="R1339" t="s">
        <v>33</v>
      </c>
      <c r="S1339" t="s">
        <v>33</v>
      </c>
      <c r="T1339" t="s">
        <v>33</v>
      </c>
      <c r="U1339" t="s">
        <v>616</v>
      </c>
      <c r="V1339" t="s">
        <v>164</v>
      </c>
      <c r="W1339">
        <v>0.84</v>
      </c>
      <c r="X1339" s="5" t="e">
        <f>INDEX(name_mapping!B:B,MATCH(C1339,name_mapping!A:A,0))</f>
        <v>#N/A</v>
      </c>
      <c r="Y1339" s="5" t="str">
        <f t="shared" si="61"/>
        <v>50002 SCWA R1 &amp; R2 Ponds</v>
      </c>
      <c r="Z1339" s="5" t="str">
        <f t="shared" si="60"/>
        <v>CAISO_Solar</v>
      </c>
      <c r="AA1339" s="5">
        <f t="shared" si="62"/>
        <v>16.600000000000001</v>
      </c>
      <c r="AB1339" s="5">
        <f>INDEX(relevant_resources!B:B,MATCH(Z1339,relevant_resources!A:A,0))</f>
        <v>1</v>
      </c>
    </row>
    <row r="1340" spans="1:28" x14ac:dyDescent="0.75">
      <c r="A1340">
        <v>1339</v>
      </c>
      <c r="C1340" t="s">
        <v>3288</v>
      </c>
      <c r="E1340" t="s">
        <v>3286</v>
      </c>
      <c r="F1340" t="s">
        <v>27</v>
      </c>
      <c r="G1340" t="s">
        <v>882</v>
      </c>
      <c r="I1340" t="s">
        <v>614</v>
      </c>
      <c r="K1340" t="s">
        <v>620</v>
      </c>
      <c r="L1340" s="2">
        <v>43555</v>
      </c>
      <c r="M1340" s="2">
        <v>52655</v>
      </c>
      <c r="N1340">
        <v>1</v>
      </c>
      <c r="O1340">
        <v>1.5</v>
      </c>
      <c r="P1340">
        <v>16.600000000000001</v>
      </c>
      <c r="Q1340" s="1">
        <v>0.27</v>
      </c>
      <c r="R1340" t="s">
        <v>33</v>
      </c>
      <c r="S1340" t="s">
        <v>33</v>
      </c>
      <c r="T1340" t="s">
        <v>33</v>
      </c>
      <c r="U1340" t="s">
        <v>616</v>
      </c>
      <c r="V1340" t="s">
        <v>164</v>
      </c>
      <c r="W1340">
        <v>0.84</v>
      </c>
      <c r="X1340" s="5" t="e">
        <f>INDEX(name_mapping!B:B,MATCH(C1340,name_mapping!A:A,0))</f>
        <v>#N/A</v>
      </c>
      <c r="Y1340" s="5" t="str">
        <f t="shared" si="61"/>
        <v>50003 SCWA R4 Pond</v>
      </c>
      <c r="Z1340" s="5" t="str">
        <f t="shared" si="60"/>
        <v>CAISO_Solar</v>
      </c>
      <c r="AA1340" s="5">
        <f t="shared" si="62"/>
        <v>16.600000000000001</v>
      </c>
      <c r="AB1340" s="5">
        <f>INDEX(relevant_resources!B:B,MATCH(Z1340,relevant_resources!A:A,0))</f>
        <v>1</v>
      </c>
    </row>
    <row r="1341" spans="1:28" x14ac:dyDescent="0.75">
      <c r="A1341">
        <v>1340</v>
      </c>
      <c r="C1341" t="s">
        <v>3289</v>
      </c>
      <c r="E1341" t="s">
        <v>3286</v>
      </c>
      <c r="F1341" t="s">
        <v>27</v>
      </c>
      <c r="G1341" t="s">
        <v>882</v>
      </c>
      <c r="I1341" t="s">
        <v>614</v>
      </c>
      <c r="K1341" t="s">
        <v>620</v>
      </c>
      <c r="L1341" s="2">
        <v>43132</v>
      </c>
      <c r="M1341" s="2">
        <v>52262</v>
      </c>
      <c r="N1341">
        <v>1</v>
      </c>
      <c r="O1341">
        <v>2</v>
      </c>
      <c r="P1341">
        <v>16.600000000000001</v>
      </c>
      <c r="Q1341" s="1">
        <v>0.27</v>
      </c>
      <c r="R1341" t="s">
        <v>33</v>
      </c>
      <c r="S1341" t="s">
        <v>33</v>
      </c>
      <c r="T1341" t="s">
        <v>33</v>
      </c>
      <c r="U1341" t="s">
        <v>616</v>
      </c>
      <c r="V1341" t="s">
        <v>164</v>
      </c>
      <c r="W1341">
        <v>0.84</v>
      </c>
      <c r="X1341" s="5" t="e">
        <f>INDEX(name_mapping!B:B,MATCH(C1341,name_mapping!A:A,0))</f>
        <v>#N/A</v>
      </c>
      <c r="Y1341" s="5" t="str">
        <f t="shared" si="61"/>
        <v>50004 SCWA R5 Pond</v>
      </c>
      <c r="Z1341" s="5" t="str">
        <f t="shared" si="60"/>
        <v>CAISO_Solar</v>
      </c>
      <c r="AA1341" s="5">
        <f t="shared" si="62"/>
        <v>16.600000000000001</v>
      </c>
      <c r="AB1341" s="5">
        <f>INDEX(relevant_resources!B:B,MATCH(Z1341,relevant_resources!A:A,0))</f>
        <v>1</v>
      </c>
    </row>
    <row r="1342" spans="1:28" x14ac:dyDescent="0.75">
      <c r="A1342">
        <v>1341</v>
      </c>
      <c r="C1342" t="s">
        <v>3290</v>
      </c>
      <c r="E1342" t="s">
        <v>3286</v>
      </c>
      <c r="F1342" t="s">
        <v>27</v>
      </c>
      <c r="G1342" t="s">
        <v>882</v>
      </c>
      <c r="I1342" t="s">
        <v>993</v>
      </c>
      <c r="K1342" t="s">
        <v>620</v>
      </c>
      <c r="L1342" s="2">
        <v>43049</v>
      </c>
      <c r="M1342" s="2">
        <v>50353</v>
      </c>
      <c r="N1342">
        <v>1</v>
      </c>
      <c r="O1342">
        <v>41.2</v>
      </c>
      <c r="P1342">
        <v>108.3</v>
      </c>
      <c r="Q1342" s="1">
        <v>0.3</v>
      </c>
      <c r="R1342" t="s">
        <v>33</v>
      </c>
      <c r="S1342" t="s">
        <v>33</v>
      </c>
      <c r="T1342" t="s">
        <v>33</v>
      </c>
      <c r="U1342" t="s">
        <v>993</v>
      </c>
      <c r="V1342" t="s">
        <v>164</v>
      </c>
      <c r="W1342">
        <v>0.84</v>
      </c>
      <c r="X1342" s="5" t="e">
        <f>INDEX(name_mapping!B:B,MATCH(C1342,name_mapping!A:A,0))</f>
        <v>#N/A</v>
      </c>
      <c r="Y1342" s="5" t="str">
        <f t="shared" si="61"/>
        <v>Golden Hills North</v>
      </c>
      <c r="Z1342" s="5" t="str">
        <f t="shared" si="60"/>
        <v>CAISO_Wind</v>
      </c>
      <c r="AA1342" s="5">
        <f t="shared" si="62"/>
        <v>108.3</v>
      </c>
      <c r="AB1342" s="5">
        <f>INDEX(relevant_resources!B:B,MATCH(Z1342,relevant_resources!A:A,0))</f>
        <v>1</v>
      </c>
    </row>
    <row r="1343" spans="1:28" x14ac:dyDescent="0.75">
      <c r="A1343">
        <v>1342</v>
      </c>
      <c r="C1343" t="s">
        <v>3291</v>
      </c>
      <c r="E1343" t="s">
        <v>2886</v>
      </c>
      <c r="F1343" t="s">
        <v>27</v>
      </c>
      <c r="G1343" t="s">
        <v>65</v>
      </c>
      <c r="I1343" t="s">
        <v>614</v>
      </c>
      <c r="K1343" t="s">
        <v>620</v>
      </c>
      <c r="L1343" s="2">
        <v>43101</v>
      </c>
      <c r="M1343" s="2">
        <v>50405</v>
      </c>
      <c r="N1343">
        <v>1</v>
      </c>
      <c r="O1343">
        <v>105</v>
      </c>
      <c r="P1343">
        <v>290.5</v>
      </c>
      <c r="Q1343" s="1">
        <v>0.32</v>
      </c>
      <c r="R1343" t="s">
        <v>33</v>
      </c>
      <c r="S1343" t="s">
        <v>33</v>
      </c>
      <c r="T1343" t="s">
        <v>33</v>
      </c>
      <c r="U1343" t="s">
        <v>616</v>
      </c>
      <c r="V1343" t="s">
        <v>164</v>
      </c>
      <c r="W1343">
        <v>0.84</v>
      </c>
      <c r="X1343" s="5" t="e">
        <f>INDEX(name_mapping!B:B,MATCH(C1343,name_mapping!A:A,0))</f>
        <v>#N/A</v>
      </c>
      <c r="Y1343" s="5" t="str">
        <f t="shared" si="61"/>
        <v>Antelope II Expansion</v>
      </c>
      <c r="Z1343" s="5" t="str">
        <f t="shared" si="60"/>
        <v>CAISO_Solar</v>
      </c>
      <c r="AA1343" s="5">
        <f t="shared" si="62"/>
        <v>290.5</v>
      </c>
      <c r="AB1343" s="5">
        <f>INDEX(relevant_resources!B:B,MATCH(Z1343,relevant_resources!A:A,0))</f>
        <v>1</v>
      </c>
    </row>
    <row r="1344" spans="1:28" x14ac:dyDescent="0.75">
      <c r="A1344">
        <v>1343</v>
      </c>
      <c r="C1344" t="s">
        <v>3292</v>
      </c>
      <c r="E1344" t="s">
        <v>2886</v>
      </c>
      <c r="F1344" t="s">
        <v>27</v>
      </c>
      <c r="G1344" t="s">
        <v>88</v>
      </c>
      <c r="I1344" t="s">
        <v>614</v>
      </c>
      <c r="K1344" t="s">
        <v>620</v>
      </c>
      <c r="L1344" s="2">
        <v>43101</v>
      </c>
      <c r="M1344" s="2">
        <v>50405</v>
      </c>
      <c r="N1344">
        <v>1</v>
      </c>
      <c r="O1344">
        <v>40</v>
      </c>
      <c r="P1344">
        <v>109.5</v>
      </c>
      <c r="Q1344" s="1">
        <v>0.31</v>
      </c>
      <c r="R1344" t="s">
        <v>33</v>
      </c>
      <c r="S1344" t="s">
        <v>33</v>
      </c>
      <c r="T1344" t="s">
        <v>33</v>
      </c>
      <c r="U1344" t="s">
        <v>616</v>
      </c>
      <c r="V1344" t="s">
        <v>164</v>
      </c>
      <c r="W1344">
        <v>0.84</v>
      </c>
      <c r="X1344" s="5" t="e">
        <f>INDEX(name_mapping!B:B,MATCH(C1344,name_mapping!A:A,0))</f>
        <v>#N/A</v>
      </c>
      <c r="Y1344" s="5" t="str">
        <f t="shared" si="61"/>
        <v>Little Bear 1</v>
      </c>
      <c r="Z1344" s="5" t="str">
        <f t="shared" si="60"/>
        <v>CAISO_Solar</v>
      </c>
      <c r="AA1344" s="5">
        <f t="shared" si="62"/>
        <v>109.5</v>
      </c>
      <c r="AB1344" s="5">
        <f>INDEX(relevant_resources!B:B,MATCH(Z1344,relevant_resources!A:A,0))</f>
        <v>1</v>
      </c>
    </row>
    <row r="1345" spans="1:28" x14ac:dyDescent="0.75">
      <c r="A1345">
        <v>1344</v>
      </c>
      <c r="C1345" t="s">
        <v>3293</v>
      </c>
      <c r="E1345" t="s">
        <v>2886</v>
      </c>
      <c r="F1345" t="s">
        <v>27</v>
      </c>
      <c r="G1345" t="s">
        <v>128</v>
      </c>
      <c r="I1345" t="s">
        <v>614</v>
      </c>
      <c r="K1345" t="s">
        <v>620</v>
      </c>
      <c r="L1345" s="2">
        <v>43101</v>
      </c>
      <c r="M1345" s="2">
        <v>50405</v>
      </c>
      <c r="N1345">
        <v>1</v>
      </c>
      <c r="O1345">
        <v>20</v>
      </c>
      <c r="P1345">
        <v>54.8</v>
      </c>
      <c r="Q1345" s="1">
        <v>0.31</v>
      </c>
      <c r="R1345" t="s">
        <v>33</v>
      </c>
      <c r="S1345" t="s">
        <v>33</v>
      </c>
      <c r="T1345" t="s">
        <v>33</v>
      </c>
      <c r="U1345" t="s">
        <v>616</v>
      </c>
      <c r="V1345" t="s">
        <v>164</v>
      </c>
      <c r="W1345">
        <v>0.84</v>
      </c>
      <c r="X1345" s="5" t="e">
        <f>INDEX(name_mapping!B:B,MATCH(C1345,name_mapping!A:A,0))</f>
        <v>#N/A</v>
      </c>
      <c r="Y1345" s="5" t="str">
        <f t="shared" si="61"/>
        <v>Little Bear 3</v>
      </c>
      <c r="Z1345" s="5" t="str">
        <f t="shared" si="60"/>
        <v>CAISO_Solar</v>
      </c>
      <c r="AA1345" s="5">
        <f t="shared" si="62"/>
        <v>54.8</v>
      </c>
      <c r="AB1345" s="5">
        <f>INDEX(relevant_resources!B:B,MATCH(Z1345,relevant_resources!A:A,0))</f>
        <v>1</v>
      </c>
    </row>
    <row r="1346" spans="1:28" x14ac:dyDescent="0.75">
      <c r="A1346">
        <v>1345</v>
      </c>
      <c r="C1346" t="s">
        <v>3294</v>
      </c>
      <c r="E1346" t="s">
        <v>2886</v>
      </c>
      <c r="F1346" t="s">
        <v>27</v>
      </c>
      <c r="G1346" t="s">
        <v>128</v>
      </c>
      <c r="I1346" t="s">
        <v>614</v>
      </c>
      <c r="K1346" t="s">
        <v>620</v>
      </c>
      <c r="L1346" s="2">
        <v>43101</v>
      </c>
      <c r="M1346" s="2">
        <v>50405</v>
      </c>
      <c r="N1346">
        <v>1</v>
      </c>
      <c r="O1346">
        <v>50</v>
      </c>
      <c r="P1346">
        <v>136.9</v>
      </c>
      <c r="Q1346" s="1">
        <v>0.31</v>
      </c>
      <c r="R1346" t="s">
        <v>33</v>
      </c>
      <c r="S1346" t="s">
        <v>33</v>
      </c>
      <c r="T1346" t="s">
        <v>33</v>
      </c>
      <c r="U1346" t="s">
        <v>616</v>
      </c>
      <c r="V1346" t="s">
        <v>164</v>
      </c>
      <c r="W1346">
        <v>0.84</v>
      </c>
      <c r="X1346" s="5" t="e">
        <f>INDEX(name_mapping!B:B,MATCH(C1346,name_mapping!A:A,0))</f>
        <v>#N/A</v>
      </c>
      <c r="Y1346" s="5" t="str">
        <f t="shared" si="61"/>
        <v>Little Bear 4</v>
      </c>
      <c r="Z1346" s="5" t="str">
        <f t="shared" ref="Z1346:Z1352" si="63">T1346&amp;"_"&amp;U1346</f>
        <v>CAISO_Solar</v>
      </c>
      <c r="AA1346" s="5">
        <f t="shared" si="62"/>
        <v>136.9</v>
      </c>
      <c r="AB1346" s="5">
        <f>INDEX(relevant_resources!B:B,MATCH(Z1346,relevant_resources!A:A,0))</f>
        <v>1</v>
      </c>
    </row>
    <row r="1347" spans="1:28" x14ac:dyDescent="0.75">
      <c r="A1347">
        <v>1346</v>
      </c>
      <c r="C1347" t="s">
        <v>3295</v>
      </c>
      <c r="E1347" t="s">
        <v>2886</v>
      </c>
      <c r="F1347" t="s">
        <v>27</v>
      </c>
      <c r="G1347" t="s">
        <v>128</v>
      </c>
      <c r="I1347" t="s">
        <v>614</v>
      </c>
      <c r="K1347" t="s">
        <v>620</v>
      </c>
      <c r="L1347" s="2">
        <v>43101</v>
      </c>
      <c r="M1347" s="2">
        <v>50405</v>
      </c>
      <c r="N1347">
        <v>1</v>
      </c>
      <c r="O1347">
        <v>50</v>
      </c>
      <c r="P1347">
        <v>136.9</v>
      </c>
      <c r="Q1347" s="1">
        <v>0.31</v>
      </c>
      <c r="R1347" t="s">
        <v>33</v>
      </c>
      <c r="S1347" t="s">
        <v>33</v>
      </c>
      <c r="T1347" t="s">
        <v>33</v>
      </c>
      <c r="U1347" t="s">
        <v>616</v>
      </c>
      <c r="V1347" t="s">
        <v>164</v>
      </c>
      <c r="W1347">
        <v>0.84</v>
      </c>
      <c r="X1347" s="5" t="e">
        <f>INDEX(name_mapping!B:B,MATCH(C1347,name_mapping!A:A,0))</f>
        <v>#N/A</v>
      </c>
      <c r="Y1347" s="5" t="str">
        <f t="shared" ref="Y1347:Y1352" si="64">IF(NOT(ISBLANK(D1347)),D1347,
IF(NOT(ISNA(X1347)),X1347,C1347))</f>
        <v>Little Bear 5</v>
      </c>
      <c r="Z1347" s="5" t="str">
        <f t="shared" si="63"/>
        <v>CAISO_Solar</v>
      </c>
      <c r="AA1347" s="5">
        <f t="shared" ref="AA1347:AA1352" si="65">IF(P1347="                      -  ",0,P1347)</f>
        <v>136.9</v>
      </c>
      <c r="AB1347" s="5">
        <f>INDEX(relevant_resources!B:B,MATCH(Z1347,relevant_resources!A:A,0))</f>
        <v>1</v>
      </c>
    </row>
    <row r="1348" spans="1:28" x14ac:dyDescent="0.75">
      <c r="A1348">
        <v>1347</v>
      </c>
      <c r="C1348" t="s">
        <v>3296</v>
      </c>
      <c r="E1348" t="s">
        <v>2886</v>
      </c>
      <c r="F1348" t="s">
        <v>27</v>
      </c>
      <c r="G1348" t="s">
        <v>77</v>
      </c>
      <c r="I1348" t="s">
        <v>993</v>
      </c>
      <c r="K1348" t="s">
        <v>620</v>
      </c>
      <c r="L1348" s="2">
        <v>43101</v>
      </c>
      <c r="M1348" s="2">
        <v>47483</v>
      </c>
      <c r="N1348">
        <v>1</v>
      </c>
      <c r="O1348">
        <v>42</v>
      </c>
      <c r="P1348">
        <v>138</v>
      </c>
      <c r="Q1348" s="1">
        <v>0.38</v>
      </c>
      <c r="R1348" t="s">
        <v>33</v>
      </c>
      <c r="S1348" t="s">
        <v>33</v>
      </c>
      <c r="T1348" t="s">
        <v>33</v>
      </c>
      <c r="U1348" t="s">
        <v>993</v>
      </c>
      <c r="V1348" t="s">
        <v>164</v>
      </c>
      <c r="W1348">
        <v>0.84</v>
      </c>
      <c r="X1348" s="5" t="e">
        <f>INDEX(name_mapping!B:B,MATCH(C1348,name_mapping!A:A,0))</f>
        <v>#N/A</v>
      </c>
      <c r="Y1348" s="5" t="str">
        <f t="shared" si="64"/>
        <v>Voyager Wind III</v>
      </c>
      <c r="Z1348" s="5" t="str">
        <f t="shared" si="63"/>
        <v>CAISO_Wind</v>
      </c>
      <c r="AA1348" s="5">
        <f t="shared" si="65"/>
        <v>138</v>
      </c>
      <c r="AB1348" s="5">
        <f>INDEX(relevant_resources!B:B,MATCH(Z1348,relevant_resources!A:A,0))</f>
        <v>1</v>
      </c>
    </row>
    <row r="1349" spans="1:28" x14ac:dyDescent="0.75">
      <c r="A1349">
        <v>1348</v>
      </c>
      <c r="C1349" t="s">
        <v>3297</v>
      </c>
      <c r="E1349" t="s">
        <v>2886</v>
      </c>
      <c r="F1349" t="s">
        <v>27</v>
      </c>
      <c r="G1349" t="s">
        <v>173</v>
      </c>
      <c r="I1349" t="s">
        <v>993</v>
      </c>
      <c r="K1349" t="s">
        <v>620</v>
      </c>
      <c r="L1349" s="2">
        <v>43101</v>
      </c>
      <c r="M1349" s="2">
        <v>47483</v>
      </c>
      <c r="N1349">
        <v>1</v>
      </c>
      <c r="O1349">
        <v>125</v>
      </c>
      <c r="P1349">
        <v>372.2</v>
      </c>
      <c r="Q1349" s="1">
        <v>0.34</v>
      </c>
      <c r="R1349" t="s">
        <v>33</v>
      </c>
      <c r="S1349" t="s">
        <v>33</v>
      </c>
      <c r="T1349" t="s">
        <v>33</v>
      </c>
      <c r="U1349" t="s">
        <v>993</v>
      </c>
      <c r="V1349" t="s">
        <v>164</v>
      </c>
      <c r="W1349">
        <v>0.84</v>
      </c>
      <c r="X1349" s="5" t="e">
        <f>INDEX(name_mapping!B:B,MATCH(C1349,name_mapping!A:A,0))</f>
        <v>#N/A</v>
      </c>
      <c r="Y1349" s="5" t="str">
        <f t="shared" si="64"/>
        <v>Los Banos Wind</v>
      </c>
      <c r="Z1349" s="5" t="str">
        <f t="shared" si="63"/>
        <v>CAISO_Wind</v>
      </c>
      <c r="AA1349" s="5">
        <f t="shared" si="65"/>
        <v>372.2</v>
      </c>
      <c r="AB1349" s="5">
        <f>INDEX(relevant_resources!B:B,MATCH(Z1349,relevant_resources!A:A,0))</f>
        <v>1</v>
      </c>
    </row>
    <row r="1350" spans="1:28" x14ac:dyDescent="0.75">
      <c r="A1350">
        <v>1349</v>
      </c>
      <c r="C1350" t="s">
        <v>3298</v>
      </c>
      <c r="E1350" t="s">
        <v>2886</v>
      </c>
      <c r="F1350" t="s">
        <v>27</v>
      </c>
      <c r="G1350" t="s">
        <v>845</v>
      </c>
      <c r="I1350" t="s">
        <v>614</v>
      </c>
      <c r="K1350" t="s">
        <v>620</v>
      </c>
      <c r="L1350" s="2">
        <v>43101</v>
      </c>
      <c r="M1350" s="2">
        <v>50405</v>
      </c>
      <c r="N1350">
        <v>1</v>
      </c>
      <c r="O1350">
        <v>80</v>
      </c>
      <c r="P1350">
        <v>261.60000000000002</v>
      </c>
      <c r="Q1350" s="1">
        <v>0.37</v>
      </c>
      <c r="R1350" t="s">
        <v>33</v>
      </c>
      <c r="S1350" t="s">
        <v>33</v>
      </c>
      <c r="T1350" t="s">
        <v>33</v>
      </c>
      <c r="U1350" t="s">
        <v>616</v>
      </c>
      <c r="V1350" t="s">
        <v>164</v>
      </c>
      <c r="W1350">
        <v>0.84</v>
      </c>
      <c r="X1350" s="5" t="e">
        <f>INDEX(name_mapping!B:B,MATCH(C1350,name_mapping!A:A,0))</f>
        <v>#N/A</v>
      </c>
      <c r="Y1350" s="5" t="str">
        <f t="shared" si="64"/>
        <v>Desert Harvest</v>
      </c>
      <c r="Z1350" s="5" t="str">
        <f t="shared" si="63"/>
        <v>CAISO_Solar</v>
      </c>
      <c r="AA1350" s="5">
        <f t="shared" si="65"/>
        <v>261.60000000000002</v>
      </c>
      <c r="AB1350" s="5">
        <f>INDEX(relevant_resources!B:B,MATCH(Z1350,relevant_resources!A:A,0))</f>
        <v>1</v>
      </c>
    </row>
    <row r="1351" spans="1:28" x14ac:dyDescent="0.75">
      <c r="A1351">
        <v>1350</v>
      </c>
      <c r="C1351" t="s">
        <v>3299</v>
      </c>
      <c r="E1351" t="s">
        <v>2886</v>
      </c>
      <c r="F1351" t="s">
        <v>27</v>
      </c>
      <c r="G1351" t="s">
        <v>767</v>
      </c>
      <c r="I1351" t="s">
        <v>614</v>
      </c>
      <c r="K1351" t="s">
        <v>32</v>
      </c>
      <c r="L1351" s="2">
        <v>42649</v>
      </c>
      <c r="M1351" s="2">
        <v>49953</v>
      </c>
      <c r="N1351">
        <v>1</v>
      </c>
      <c r="O1351">
        <v>1</v>
      </c>
      <c r="P1351">
        <v>1.8</v>
      </c>
      <c r="Q1351" s="1">
        <v>0.21</v>
      </c>
      <c r="R1351" t="s">
        <v>33</v>
      </c>
      <c r="S1351" t="s">
        <v>33</v>
      </c>
      <c r="T1351" t="s">
        <v>33</v>
      </c>
      <c r="U1351" t="s">
        <v>616</v>
      </c>
      <c r="V1351" t="s">
        <v>164</v>
      </c>
      <c r="W1351">
        <v>1</v>
      </c>
      <c r="X1351" s="5" t="e">
        <f>INDEX(name_mapping!B:B,MATCH(C1351,name_mapping!A:A,0))</f>
        <v>#N/A</v>
      </c>
      <c r="Y1351" s="5" t="str">
        <f t="shared" si="64"/>
        <v>Freethy 1 (FIT)</v>
      </c>
      <c r="Z1351" s="5" t="str">
        <f t="shared" si="63"/>
        <v>CAISO_Solar</v>
      </c>
      <c r="AA1351" s="5">
        <f t="shared" si="65"/>
        <v>1.8</v>
      </c>
      <c r="AB1351" s="5">
        <f>INDEX(relevant_resources!B:B,MATCH(Z1351,relevant_resources!A:A,0))</f>
        <v>1</v>
      </c>
    </row>
    <row r="1352" spans="1:28" x14ac:dyDescent="0.75">
      <c r="A1352">
        <v>1351</v>
      </c>
      <c r="C1352" t="s">
        <v>3300</v>
      </c>
      <c r="E1352" t="s">
        <v>2886</v>
      </c>
      <c r="F1352" t="s">
        <v>27</v>
      </c>
      <c r="G1352" t="s">
        <v>767</v>
      </c>
      <c r="I1352" t="s">
        <v>614</v>
      </c>
      <c r="K1352" t="s">
        <v>32</v>
      </c>
      <c r="L1352" s="2">
        <v>42649</v>
      </c>
      <c r="M1352" s="2">
        <v>49953</v>
      </c>
      <c r="N1352">
        <v>1</v>
      </c>
      <c r="O1352">
        <v>1</v>
      </c>
      <c r="P1352">
        <v>1.8</v>
      </c>
      <c r="Q1352" s="1">
        <v>0.21</v>
      </c>
      <c r="R1352" t="s">
        <v>33</v>
      </c>
      <c r="S1352" t="s">
        <v>33</v>
      </c>
      <c r="T1352" t="s">
        <v>33</v>
      </c>
      <c r="U1352" t="s">
        <v>616</v>
      </c>
      <c r="V1352" t="s">
        <v>164</v>
      </c>
      <c r="W1352">
        <v>1</v>
      </c>
      <c r="X1352" s="5" t="e">
        <f>INDEX(name_mapping!B:B,MATCH(C1352,name_mapping!A:A,0))</f>
        <v>#N/A</v>
      </c>
      <c r="Y1352" s="5" t="str">
        <f t="shared" si="64"/>
        <v>Freethy 2 (FIT)</v>
      </c>
      <c r="Z1352" s="5" t="str">
        <f t="shared" si="63"/>
        <v>CAISO_Solar</v>
      </c>
      <c r="AA1352" s="5">
        <f t="shared" si="65"/>
        <v>1.8</v>
      </c>
      <c r="AB1352" s="5">
        <f>INDEX(relevant_resources!B:B,MATCH(Z1352,relevant_resources!A:A,0))</f>
        <v>1</v>
      </c>
    </row>
  </sheetData>
  <autoFilter ref="A1:AB1352"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V3946"/>
  <sheetViews>
    <sheetView topLeftCell="C1" zoomScale="85" zoomScaleNormal="85" workbookViewId="0">
      <pane ySplit="7" topLeftCell="A8" activePane="bottomLeft" state="frozen"/>
      <selection activeCell="B1" sqref="B1"/>
      <selection pane="bottomLeft" activeCell="C1" sqref="C1"/>
    </sheetView>
  </sheetViews>
  <sheetFormatPr defaultRowHeight="14.75" x14ac:dyDescent="0.75"/>
  <cols>
    <col min="1" max="1" width="47" bestFit="1" customWidth="1"/>
    <col min="2" max="2" width="50.54296875" bestFit="1" customWidth="1"/>
    <col min="3" max="3" width="155.54296875" bestFit="1" customWidth="1"/>
    <col min="4" max="4" width="25.86328125" bestFit="1" customWidth="1"/>
    <col min="5" max="5" width="14.54296875" bestFit="1" customWidth="1"/>
    <col min="6" max="6" width="19.26953125" bestFit="1" customWidth="1"/>
    <col min="7" max="7" width="60" bestFit="1" customWidth="1"/>
    <col min="8" max="8" width="14.40625" bestFit="1" customWidth="1"/>
    <col min="9" max="9" width="15.1328125" bestFit="1" customWidth="1"/>
    <col min="10" max="11" width="14.86328125" bestFit="1" customWidth="1"/>
    <col min="12" max="12" width="11.1328125" bestFit="1" customWidth="1"/>
    <col min="13" max="13" width="43.54296875" bestFit="1" customWidth="1"/>
    <col min="14" max="14" width="30.86328125" bestFit="1" customWidth="1"/>
    <col min="15" max="15" width="17.7265625" bestFit="1" customWidth="1"/>
    <col min="16" max="16" width="29.7265625" bestFit="1" customWidth="1"/>
    <col min="17" max="17" width="10.7265625" style="5" bestFit="1" customWidth="1"/>
    <col min="18" max="18" width="29.86328125" customWidth="1"/>
    <col min="19" max="21" width="29.7265625" customWidth="1"/>
    <col min="22" max="22" width="10.7265625" style="5" customWidth="1"/>
  </cols>
  <sheetData>
    <row r="1" spans="1:22" x14ac:dyDescent="0.75">
      <c r="A1" t="s">
        <v>3301</v>
      </c>
      <c r="B1" t="s">
        <v>3302</v>
      </c>
      <c r="C1" t="s">
        <v>3303</v>
      </c>
      <c r="D1" t="s">
        <v>3304</v>
      </c>
      <c r="E1" t="s">
        <v>3305</v>
      </c>
      <c r="F1" t="s">
        <v>3306</v>
      </c>
      <c r="G1" t="s">
        <v>3307</v>
      </c>
      <c r="H1" t="s">
        <v>3308</v>
      </c>
      <c r="I1" t="s">
        <v>3309</v>
      </c>
      <c r="J1" t="s">
        <v>3310</v>
      </c>
      <c r="K1" t="s">
        <v>3311</v>
      </c>
      <c r="L1" t="s">
        <v>3312</v>
      </c>
      <c r="M1" t="s">
        <v>3313</v>
      </c>
      <c r="N1" t="s">
        <v>3314</v>
      </c>
      <c r="O1" t="s">
        <v>3315</v>
      </c>
      <c r="P1" s="7" t="s">
        <v>3316</v>
      </c>
      <c r="Q1" s="5" t="s">
        <v>11593</v>
      </c>
      <c r="R1" s="8" t="s">
        <v>11595</v>
      </c>
      <c r="S1" s="8" t="s">
        <v>11607</v>
      </c>
      <c r="T1" s="8" t="s">
        <v>11608</v>
      </c>
      <c r="U1" s="8" t="s">
        <v>11601</v>
      </c>
      <c r="V1" s="5" t="s">
        <v>11603</v>
      </c>
    </row>
    <row r="2" spans="1:22" hidden="1" x14ac:dyDescent="0.75">
      <c r="A2" t="s">
        <v>5800</v>
      </c>
      <c r="B2" t="s">
        <v>5801</v>
      </c>
      <c r="C2" t="s">
        <v>5800</v>
      </c>
      <c r="D2" t="s">
        <v>3425</v>
      </c>
      <c r="E2" t="s">
        <v>3482</v>
      </c>
      <c r="F2" t="s">
        <v>3482</v>
      </c>
      <c r="G2" t="s">
        <v>3483</v>
      </c>
      <c r="H2" t="s">
        <v>3482</v>
      </c>
      <c r="I2" t="s">
        <v>1080</v>
      </c>
      <c r="J2" s="2">
        <v>15432</v>
      </c>
      <c r="K2" s="2">
        <v>55153</v>
      </c>
      <c r="L2">
        <v>6765</v>
      </c>
      <c r="M2" t="s">
        <v>210</v>
      </c>
      <c r="N2" t="s">
        <v>3443</v>
      </c>
      <c r="O2" t="s">
        <v>210</v>
      </c>
      <c r="P2" t="s">
        <v>3568</v>
      </c>
      <c r="Q2" s="5">
        <f>INDEX(relevant_resources!B:B,MATCH(P2,relevant_resources!A:A,0))</f>
        <v>0</v>
      </c>
      <c r="R2">
        <f>COUNTIFS(resolve_2018!Y:Y,A2)</f>
        <v>0</v>
      </c>
      <c r="S2">
        <f>COUNTIFS(assign_old_new!A:A,A2)</f>
        <v>0</v>
      </c>
      <c r="T2" s="4" t="str">
        <f>IF(D2="teppc","teppc",
IF(Q2=0,"not relevant",
IF(R2&gt;0,"in old list",
IF(S2=0,"NEED TO ASSIGN",
INDEX(assign_old_new!D:D,MATCH(A2,assign_old_new!A:A,0))))))</f>
        <v>teppc</v>
      </c>
      <c r="U2">
        <f t="shared" ref="U2:U65" si="0">OR(R2&gt;0,S2&gt;0)*1</f>
        <v>0</v>
      </c>
      <c r="V2" s="5">
        <f>AND(Q2=1,U2=0,D2="caiso")*1</f>
        <v>0</v>
      </c>
    </row>
    <row r="3" spans="1:22" hidden="1" x14ac:dyDescent="0.75">
      <c r="A3" t="s">
        <v>4584</v>
      </c>
      <c r="B3" t="s">
        <v>4585</v>
      </c>
      <c r="C3" t="s">
        <v>4586</v>
      </c>
      <c r="D3" t="s">
        <v>3425</v>
      </c>
      <c r="E3" t="s">
        <v>3482</v>
      </c>
      <c r="F3" t="s">
        <v>3482</v>
      </c>
      <c r="G3" t="s">
        <v>3483</v>
      </c>
      <c r="H3" t="s">
        <v>3482</v>
      </c>
      <c r="I3" t="s">
        <v>1080</v>
      </c>
      <c r="J3" s="2">
        <v>21459</v>
      </c>
      <c r="K3" s="2">
        <v>54789</v>
      </c>
      <c r="L3">
        <v>2456</v>
      </c>
      <c r="M3" t="s">
        <v>210</v>
      </c>
      <c r="N3" t="s">
        <v>3443</v>
      </c>
      <c r="O3" t="s">
        <v>210</v>
      </c>
      <c r="P3" t="s">
        <v>3568</v>
      </c>
      <c r="Q3" s="5">
        <f>INDEX(relevant_resources!B:B,MATCH(P3,relevant_resources!A:A,0))</f>
        <v>0</v>
      </c>
      <c r="R3">
        <f>COUNTIFS(resolve_2018!Y:Y,A3)</f>
        <v>0</v>
      </c>
      <c r="S3">
        <f>COUNTIFS(assign_old_new!A:A,A3)</f>
        <v>0</v>
      </c>
      <c r="T3" s="4" t="str">
        <f>IF(D3="teppc","teppc",
IF(Q3=0,"not relevant",
IF(R3&gt;0,"in old list",
IF(S3=0,"NEED TO ASSIGN",
INDEX(assign_old_new!D:D,MATCH(A3,assign_old_new!A:A,0))))))</f>
        <v>teppc</v>
      </c>
      <c r="U3">
        <f t="shared" si="0"/>
        <v>0</v>
      </c>
      <c r="V3" s="5">
        <f t="shared" ref="V3:V66" si="1">AND(Q3=1,U3=0,D3="caiso")*1</f>
        <v>0</v>
      </c>
    </row>
    <row r="4" spans="1:22" hidden="1" x14ac:dyDescent="0.75">
      <c r="A4" t="s">
        <v>6340</v>
      </c>
      <c r="B4" t="s">
        <v>6341</v>
      </c>
      <c r="C4" t="s">
        <v>6340</v>
      </c>
      <c r="D4" t="s">
        <v>3425</v>
      </c>
      <c r="E4" t="s">
        <v>3482</v>
      </c>
      <c r="F4" t="s">
        <v>3482</v>
      </c>
      <c r="G4" t="s">
        <v>3483</v>
      </c>
      <c r="H4" t="s">
        <v>3482</v>
      </c>
      <c r="I4" t="s">
        <v>1080</v>
      </c>
      <c r="J4" s="2">
        <v>25051</v>
      </c>
      <c r="K4" s="2">
        <v>55153</v>
      </c>
      <c r="L4">
        <v>2160</v>
      </c>
      <c r="M4" t="s">
        <v>210</v>
      </c>
      <c r="N4" t="s">
        <v>3443</v>
      </c>
      <c r="O4" t="s">
        <v>210</v>
      </c>
      <c r="P4" t="s">
        <v>3568</v>
      </c>
      <c r="Q4" s="5">
        <f>INDEX(relevant_resources!B:B,MATCH(P4,relevant_resources!A:A,0))</f>
        <v>0</v>
      </c>
      <c r="R4">
        <f>COUNTIFS(resolve_2018!Y:Y,A4)</f>
        <v>0</v>
      </c>
      <c r="S4">
        <f>COUNTIFS(assign_old_new!A:A,A4)</f>
        <v>0</v>
      </c>
      <c r="T4" s="4" t="str">
        <f>IF(D4="teppc","teppc",
IF(Q4=0,"not relevant",
IF(R4&gt;0,"in old list",
IF(S4=0,"NEED TO ASSIGN",
INDEX(assign_old_new!D:D,MATCH(A4,assign_old_new!A:A,0))))))</f>
        <v>teppc</v>
      </c>
      <c r="U4">
        <f t="shared" si="0"/>
        <v>0</v>
      </c>
      <c r="V4" s="5">
        <f>AND(Q4=1,U4=0,D4="caiso")*1</f>
        <v>0</v>
      </c>
    </row>
    <row r="5" spans="1:22" hidden="1" x14ac:dyDescent="0.75">
      <c r="A5" t="s">
        <v>9163</v>
      </c>
      <c r="B5" t="s">
        <v>9164</v>
      </c>
      <c r="C5" t="s">
        <v>9163</v>
      </c>
      <c r="D5" t="s">
        <v>3425</v>
      </c>
      <c r="E5" t="s">
        <v>3482</v>
      </c>
      <c r="F5" t="s">
        <v>3482</v>
      </c>
      <c r="G5" t="s">
        <v>3483</v>
      </c>
      <c r="H5" t="s">
        <v>3482</v>
      </c>
      <c r="I5" t="s">
        <v>1080</v>
      </c>
      <c r="J5" s="2">
        <v>21094</v>
      </c>
      <c r="K5" s="2">
        <v>55153</v>
      </c>
      <c r="L5">
        <v>1823</v>
      </c>
      <c r="M5" t="s">
        <v>210</v>
      </c>
      <c r="N5" t="s">
        <v>3443</v>
      </c>
      <c r="O5" t="s">
        <v>210</v>
      </c>
      <c r="P5" t="s">
        <v>3568</v>
      </c>
      <c r="Q5" s="5">
        <f>INDEX(relevant_resources!B:B,MATCH(P5,relevant_resources!A:A,0))</f>
        <v>0</v>
      </c>
      <c r="R5">
        <f>COUNTIFS(resolve_2018!Y:Y,A5)</f>
        <v>0</v>
      </c>
      <c r="S5">
        <f>COUNTIFS(assign_old_new!A:A,A5)</f>
        <v>0</v>
      </c>
      <c r="T5" s="4" t="str">
        <f>IF(D5="teppc","teppc",
IF(Q5=0,"not relevant",
IF(R5&gt;0,"in old list",
IF(S5=0,"NEED TO ASSIGN",
INDEX(assign_old_new!D:D,MATCH(A5,assign_old_new!A:A,0))))))</f>
        <v>teppc</v>
      </c>
      <c r="U5">
        <f t="shared" si="0"/>
        <v>0</v>
      </c>
      <c r="V5" s="5">
        <f t="shared" si="1"/>
        <v>0</v>
      </c>
    </row>
    <row r="6" spans="1:22" hidden="1" x14ac:dyDescent="0.75">
      <c r="A6" t="s">
        <v>7711</v>
      </c>
      <c r="B6" t="s">
        <v>7712</v>
      </c>
      <c r="C6" t="s">
        <v>7711</v>
      </c>
      <c r="D6" t="s">
        <v>3425</v>
      </c>
      <c r="E6" t="s">
        <v>3716</v>
      </c>
      <c r="F6" t="s">
        <v>3716</v>
      </c>
      <c r="G6" t="s">
        <v>3717</v>
      </c>
      <c r="H6" t="s">
        <v>3718</v>
      </c>
      <c r="I6" t="s">
        <v>2274</v>
      </c>
      <c r="J6" s="2">
        <v>31656</v>
      </c>
      <c r="K6" s="2">
        <v>54057</v>
      </c>
      <c r="L6">
        <v>1314</v>
      </c>
      <c r="M6" t="s">
        <v>3637</v>
      </c>
      <c r="N6" t="s">
        <v>3638</v>
      </c>
      <c r="O6" t="s">
        <v>3639</v>
      </c>
      <c r="P6" t="s">
        <v>7710</v>
      </c>
      <c r="Q6" s="5">
        <f>INDEX(relevant_resources!B:B,MATCH(P6,relevant_resources!A:A,0))</f>
        <v>0</v>
      </c>
      <c r="R6">
        <f>COUNTIFS(resolve_2018!Y:Y,A6)</f>
        <v>0</v>
      </c>
      <c r="S6">
        <f>COUNTIFS(assign_old_new!A:A,A6)</f>
        <v>0</v>
      </c>
      <c r="T6" s="4" t="str">
        <f>IF(D6="teppc","teppc",
IF(Q6=0,"not relevant",
IF(R6&gt;0,"in old list",
IF(S6=0,"NEED TO ASSIGN",
INDEX(assign_old_new!D:D,MATCH(A6,assign_old_new!A:A,0))))))</f>
        <v>teppc</v>
      </c>
      <c r="U6">
        <f t="shared" si="0"/>
        <v>0</v>
      </c>
      <c r="V6" s="5">
        <f t="shared" si="1"/>
        <v>0</v>
      </c>
    </row>
    <row r="7" spans="1:22" hidden="1" x14ac:dyDescent="0.75">
      <c r="A7" t="s">
        <v>7708</v>
      </c>
      <c r="B7" t="s">
        <v>7709</v>
      </c>
      <c r="C7" t="s">
        <v>7708</v>
      </c>
      <c r="D7" t="s">
        <v>3425</v>
      </c>
      <c r="E7" t="s">
        <v>3716</v>
      </c>
      <c r="F7" t="s">
        <v>3716</v>
      </c>
      <c r="G7" t="s">
        <v>3717</v>
      </c>
      <c r="H7" t="s">
        <v>3718</v>
      </c>
      <c r="I7" t="s">
        <v>2274</v>
      </c>
      <c r="J7" s="2">
        <v>31413</v>
      </c>
      <c r="K7" s="2">
        <v>53692</v>
      </c>
      <c r="L7">
        <v>1311</v>
      </c>
      <c r="M7" t="s">
        <v>3637</v>
      </c>
      <c r="N7" t="s">
        <v>3638</v>
      </c>
      <c r="O7" t="s">
        <v>3639</v>
      </c>
      <c r="P7" t="s">
        <v>7710</v>
      </c>
      <c r="Q7" s="5">
        <f>INDEX(relevant_resources!B:B,MATCH(P7,relevant_resources!A:A,0))</f>
        <v>0</v>
      </c>
      <c r="R7">
        <f>COUNTIFS(resolve_2018!Y:Y,A7)</f>
        <v>0</v>
      </c>
      <c r="S7">
        <f>COUNTIFS(assign_old_new!A:A,A7)</f>
        <v>0</v>
      </c>
      <c r="T7" s="4" t="str">
        <f>IF(D7="teppc","teppc",
IF(Q7=0,"not relevant",
IF(R7&gt;0,"in old list",
IF(S7=0,"NEED TO ASSIGN",
INDEX(assign_old_new!D:D,MATCH(A7,assign_old_new!A:A,0))))))</f>
        <v>teppc</v>
      </c>
      <c r="U7">
        <f t="shared" si="0"/>
        <v>0</v>
      </c>
      <c r="V7" s="5">
        <f t="shared" si="1"/>
        <v>0</v>
      </c>
    </row>
    <row r="8" spans="1:22" hidden="1" x14ac:dyDescent="0.75">
      <c r="A8" t="s">
        <v>8317</v>
      </c>
      <c r="B8" t="s">
        <v>8318</v>
      </c>
      <c r="C8" t="s">
        <v>8319</v>
      </c>
      <c r="D8" t="s">
        <v>3425</v>
      </c>
      <c r="E8" t="s">
        <v>4561</v>
      </c>
      <c r="F8" t="s">
        <v>4561</v>
      </c>
      <c r="G8" t="s">
        <v>4562</v>
      </c>
      <c r="H8" t="s">
        <v>3482</v>
      </c>
      <c r="I8" t="s">
        <v>1080</v>
      </c>
      <c r="J8" s="2">
        <v>22433</v>
      </c>
      <c r="K8" s="2">
        <v>55153</v>
      </c>
      <c r="L8">
        <v>1254</v>
      </c>
      <c r="M8" t="s">
        <v>210</v>
      </c>
      <c r="N8" t="s">
        <v>3443</v>
      </c>
      <c r="O8" t="s">
        <v>210</v>
      </c>
      <c r="P8" t="s">
        <v>3568</v>
      </c>
      <c r="Q8" s="5">
        <f>INDEX(relevant_resources!B:B,MATCH(P8,relevant_resources!A:A,0))</f>
        <v>0</v>
      </c>
      <c r="R8">
        <f>COUNTIFS(resolve_2018!Y:Y,A8)</f>
        <v>0</v>
      </c>
      <c r="S8">
        <f>COUNTIFS(assign_old_new!A:A,A8)</f>
        <v>0</v>
      </c>
      <c r="T8" s="4" t="str">
        <f>IF(D8="teppc","teppc",
IF(Q8=0,"not relevant",
IF(R8&gt;0,"in old list",
IF(S8=0,"NEED TO ASSIGN",
INDEX(assign_old_new!D:D,MATCH(A8,assign_old_new!A:A,0))))))</f>
        <v>teppc</v>
      </c>
      <c r="U8">
        <f t="shared" si="0"/>
        <v>0</v>
      </c>
      <c r="V8" s="5">
        <f t="shared" si="1"/>
        <v>0</v>
      </c>
    </row>
    <row r="9" spans="1:22" hidden="1" x14ac:dyDescent="0.75">
      <c r="A9" t="s">
        <v>9551</v>
      </c>
      <c r="B9" t="s">
        <v>9551</v>
      </c>
      <c r="C9" t="s">
        <v>9552</v>
      </c>
      <c r="D9" t="s">
        <v>3425</v>
      </c>
      <c r="E9" t="s">
        <v>7670</v>
      </c>
      <c r="F9" t="s">
        <v>7670</v>
      </c>
      <c r="G9" t="s">
        <v>7671</v>
      </c>
      <c r="H9" t="s">
        <v>3482</v>
      </c>
      <c r="I9" t="s">
        <v>1080</v>
      </c>
      <c r="J9" s="2">
        <v>23255</v>
      </c>
      <c r="K9" s="2">
        <v>55122</v>
      </c>
      <c r="L9">
        <v>1175</v>
      </c>
      <c r="M9" t="s">
        <v>210</v>
      </c>
      <c r="N9" t="s">
        <v>3443</v>
      </c>
      <c r="O9" t="s">
        <v>210</v>
      </c>
      <c r="P9" t="s">
        <v>3568</v>
      </c>
      <c r="Q9" s="5">
        <f>INDEX(relevant_resources!B:B,MATCH(P9,relevant_resources!A:A,0))</f>
        <v>0</v>
      </c>
      <c r="R9">
        <f>COUNTIFS(resolve_2018!Y:Y,A9)</f>
        <v>0</v>
      </c>
      <c r="S9">
        <f>COUNTIFS(assign_old_new!A:A,A9)</f>
        <v>0</v>
      </c>
      <c r="T9" s="4" t="str">
        <f>IF(D9="teppc","teppc",
IF(Q9=0,"not relevant",
IF(R9&gt;0,"in old list",
IF(S9=0,"NEED TO ASSIGN",
INDEX(assign_old_new!D:D,MATCH(A9,assign_old_new!A:A,0))))))</f>
        <v>teppc</v>
      </c>
      <c r="U9">
        <f t="shared" si="0"/>
        <v>0</v>
      </c>
      <c r="V9" s="5">
        <f t="shared" si="1"/>
        <v>0</v>
      </c>
    </row>
    <row r="10" spans="1:22" hidden="1" x14ac:dyDescent="0.75">
      <c r="A10" t="s">
        <v>4740</v>
      </c>
      <c r="B10" t="s">
        <v>4740</v>
      </c>
      <c r="C10" t="s">
        <v>4741</v>
      </c>
      <c r="D10" t="s">
        <v>3425</v>
      </c>
      <c r="E10" t="s">
        <v>3482</v>
      </c>
      <c r="F10" t="s">
        <v>3482</v>
      </c>
      <c r="G10" t="s">
        <v>3483</v>
      </c>
      <c r="H10" t="s">
        <v>3482</v>
      </c>
      <c r="I10" t="s">
        <v>1080</v>
      </c>
      <c r="J10" s="2">
        <v>31017</v>
      </c>
      <c r="K10" s="2">
        <v>55153</v>
      </c>
      <c r="L10">
        <v>1170</v>
      </c>
      <c r="M10" t="s">
        <v>3637</v>
      </c>
      <c r="N10" t="s">
        <v>3638</v>
      </c>
      <c r="O10" t="s">
        <v>3639</v>
      </c>
      <c r="P10" t="s">
        <v>3640</v>
      </c>
      <c r="Q10" s="5">
        <f>INDEX(relevant_resources!B:B,MATCH(P10,relevant_resources!A:A,0))</f>
        <v>0</v>
      </c>
      <c r="R10">
        <f>COUNTIFS(resolve_2018!Y:Y,A10)</f>
        <v>0</v>
      </c>
      <c r="S10">
        <f>COUNTIFS(assign_old_new!A:A,A10)</f>
        <v>0</v>
      </c>
      <c r="T10" s="4" t="str">
        <f>IF(D10="teppc","teppc",
IF(Q10=0,"not relevant",
IF(R10&gt;0,"in old list",
IF(S10=0,"NEED TO ASSIGN",
INDEX(assign_old_new!D:D,MATCH(A10,assign_old_new!A:A,0))))))</f>
        <v>teppc</v>
      </c>
      <c r="U10">
        <f t="shared" si="0"/>
        <v>0</v>
      </c>
      <c r="V10" s="5">
        <f t="shared" si="1"/>
        <v>0</v>
      </c>
    </row>
    <row r="11" spans="1:22" hidden="1" x14ac:dyDescent="0.75">
      <c r="A11" t="s">
        <v>4075</v>
      </c>
      <c r="B11" t="s">
        <v>4075</v>
      </c>
      <c r="C11" t="s">
        <v>4075</v>
      </c>
      <c r="D11" t="s">
        <v>3425</v>
      </c>
      <c r="E11" t="s">
        <v>3482</v>
      </c>
      <c r="F11" t="s">
        <v>3482</v>
      </c>
      <c r="G11" t="s">
        <v>3483</v>
      </c>
      <c r="H11" t="s">
        <v>3482</v>
      </c>
      <c r="I11" t="s">
        <v>1080</v>
      </c>
      <c r="J11" s="2">
        <v>14062</v>
      </c>
      <c r="K11" s="2">
        <v>55153</v>
      </c>
      <c r="L11">
        <v>1154</v>
      </c>
      <c r="M11" t="s">
        <v>210</v>
      </c>
      <c r="N11" t="s">
        <v>3443</v>
      </c>
      <c r="O11" t="s">
        <v>210</v>
      </c>
      <c r="P11" t="s">
        <v>3568</v>
      </c>
      <c r="Q11" s="5">
        <f>INDEX(relevant_resources!B:B,MATCH(P11,relevant_resources!A:A,0))</f>
        <v>0</v>
      </c>
      <c r="R11">
        <f>COUNTIFS(resolve_2018!Y:Y,A11)</f>
        <v>0</v>
      </c>
      <c r="S11">
        <f>COUNTIFS(assign_old_new!A:A,A11)</f>
        <v>0</v>
      </c>
      <c r="T11" s="4" t="str">
        <f>IF(D11="teppc","teppc",
IF(Q11=0,"not relevant",
IF(R11&gt;0,"in old list",
IF(S11=0,"NEED TO ASSIGN",
INDEX(assign_old_new!D:D,MATCH(A11,assign_old_new!A:A,0))))))</f>
        <v>teppc</v>
      </c>
      <c r="U11">
        <f t="shared" si="0"/>
        <v>0</v>
      </c>
      <c r="V11" s="5">
        <f t="shared" si="1"/>
        <v>0</v>
      </c>
    </row>
    <row r="12" spans="1:22" hidden="1" x14ac:dyDescent="0.75">
      <c r="A12" t="s">
        <v>10201</v>
      </c>
      <c r="B12" t="s">
        <v>10202</v>
      </c>
      <c r="C12" t="s">
        <v>10203</v>
      </c>
      <c r="D12" t="s">
        <v>9883</v>
      </c>
      <c r="E12" t="s">
        <v>9887</v>
      </c>
      <c r="F12" t="s">
        <v>9887</v>
      </c>
      <c r="G12" t="s">
        <v>9888</v>
      </c>
      <c r="H12" t="s">
        <v>9887</v>
      </c>
      <c r="I12" t="s">
        <v>33</v>
      </c>
      <c r="J12" s="6">
        <v>31413</v>
      </c>
      <c r="K12" s="6">
        <v>45895</v>
      </c>
      <c r="L12">
        <v>1150</v>
      </c>
      <c r="M12" t="s">
        <v>3637</v>
      </c>
      <c r="N12" t="s">
        <v>3638</v>
      </c>
      <c r="O12" t="s">
        <v>3639</v>
      </c>
      <c r="P12" t="s">
        <v>10200</v>
      </c>
      <c r="Q12" s="5">
        <f>INDEX(relevant_resources!B:B,MATCH(P12,relevant_resources!A:A,0))</f>
        <v>0</v>
      </c>
      <c r="R12">
        <f>COUNTIFS(resolve_2018!Y:Y,A12)</f>
        <v>0</v>
      </c>
      <c r="S12">
        <f>COUNTIFS(assign_old_new!A:A,A12)</f>
        <v>0</v>
      </c>
      <c r="T12" s="4" t="str">
        <f>IF(D12="teppc","teppc",
IF(Q12=0,"not relevant",
IF(R12&gt;0,"in old list",
IF(S12=0,"NEED TO ASSIGN",
INDEX(assign_old_new!D:D,MATCH(A12,assign_old_new!A:A,0))))))</f>
        <v>not relevant</v>
      </c>
      <c r="U12">
        <f t="shared" si="0"/>
        <v>0</v>
      </c>
      <c r="V12" s="5">
        <f t="shared" si="1"/>
        <v>0</v>
      </c>
    </row>
    <row r="13" spans="1:22" hidden="1" x14ac:dyDescent="0.75">
      <c r="A13" t="s">
        <v>10197</v>
      </c>
      <c r="B13" t="s">
        <v>10198</v>
      </c>
      <c r="C13" t="s">
        <v>10199</v>
      </c>
      <c r="D13" t="s">
        <v>9883</v>
      </c>
      <c r="E13" t="s">
        <v>9887</v>
      </c>
      <c r="F13" t="s">
        <v>9887</v>
      </c>
      <c r="G13" t="s">
        <v>9888</v>
      </c>
      <c r="H13" t="s">
        <v>9887</v>
      </c>
      <c r="I13" t="s">
        <v>33</v>
      </c>
      <c r="J13" s="6">
        <v>31048</v>
      </c>
      <c r="K13" s="6">
        <v>45598</v>
      </c>
      <c r="L13">
        <v>1150</v>
      </c>
      <c r="M13" t="s">
        <v>3637</v>
      </c>
      <c r="N13" t="s">
        <v>3638</v>
      </c>
      <c r="O13" t="s">
        <v>3639</v>
      </c>
      <c r="P13" t="s">
        <v>10200</v>
      </c>
      <c r="Q13" s="5">
        <f>INDEX(relevant_resources!B:B,MATCH(P13,relevant_resources!A:A,0))</f>
        <v>0</v>
      </c>
      <c r="R13">
        <f>COUNTIFS(resolve_2018!Y:Y,A13)</f>
        <v>0</v>
      </c>
      <c r="S13">
        <f>COUNTIFS(assign_old_new!A:A,A13)</f>
        <v>0</v>
      </c>
      <c r="T13" s="4" t="str">
        <f>IF(D13="teppc","teppc",
IF(Q13=0,"not relevant",
IF(R13&gt;0,"in old list",
IF(S13=0,"NEED TO ASSIGN",
INDEX(assign_old_new!D:D,MATCH(A13,assign_old_new!A:A,0))))))</f>
        <v>not relevant</v>
      </c>
      <c r="U13">
        <f t="shared" si="0"/>
        <v>0</v>
      </c>
      <c r="V13" s="5">
        <f t="shared" si="1"/>
        <v>0</v>
      </c>
    </row>
    <row r="14" spans="1:22" hidden="1" x14ac:dyDescent="0.75">
      <c r="A14" t="s">
        <v>7056</v>
      </c>
      <c r="B14" t="s">
        <v>7056</v>
      </c>
      <c r="C14" t="s">
        <v>7057</v>
      </c>
      <c r="D14" t="s">
        <v>3425</v>
      </c>
      <c r="E14" t="s">
        <v>3482</v>
      </c>
      <c r="F14" t="s">
        <v>3482</v>
      </c>
      <c r="G14" t="s">
        <v>3483</v>
      </c>
      <c r="H14" t="s">
        <v>3482</v>
      </c>
      <c r="I14" t="s">
        <v>1080</v>
      </c>
      <c r="J14" s="2">
        <v>19694</v>
      </c>
      <c r="K14" s="2">
        <v>55153</v>
      </c>
      <c r="L14">
        <v>990</v>
      </c>
      <c r="M14" t="s">
        <v>210</v>
      </c>
      <c r="N14" t="s">
        <v>3443</v>
      </c>
      <c r="O14" t="s">
        <v>210</v>
      </c>
      <c r="P14" t="s">
        <v>3568</v>
      </c>
      <c r="Q14" s="5">
        <f>INDEX(relevant_resources!B:B,MATCH(P14,relevant_resources!A:A,0))</f>
        <v>0</v>
      </c>
      <c r="R14">
        <f>COUNTIFS(resolve_2018!Y:Y,A14)</f>
        <v>0</v>
      </c>
      <c r="S14">
        <f>COUNTIFS(assign_old_new!A:A,A14)</f>
        <v>0</v>
      </c>
      <c r="T14" s="4" t="str">
        <f>IF(D14="teppc","teppc",
IF(Q14=0,"not relevant",
IF(R14&gt;0,"in old list",
IF(S14=0,"NEED TO ASSIGN",
INDEX(assign_old_new!D:D,MATCH(A14,assign_old_new!A:A,0))))))</f>
        <v>teppc</v>
      </c>
      <c r="U14">
        <f t="shared" si="0"/>
        <v>0</v>
      </c>
      <c r="V14" s="5">
        <f t="shared" si="1"/>
        <v>0</v>
      </c>
    </row>
    <row r="15" spans="1:22" hidden="1" x14ac:dyDescent="0.75">
      <c r="A15" t="s">
        <v>10460</v>
      </c>
      <c r="B15" t="s">
        <v>10460</v>
      </c>
      <c r="C15" t="s">
        <v>10461</v>
      </c>
      <c r="D15" t="s">
        <v>9883</v>
      </c>
      <c r="E15" t="s">
        <v>3333</v>
      </c>
      <c r="F15" t="s">
        <v>3333</v>
      </c>
      <c r="G15" t="s">
        <v>3334</v>
      </c>
      <c r="H15" t="s">
        <v>3333</v>
      </c>
      <c r="I15" t="s">
        <v>33</v>
      </c>
      <c r="J15" s="6">
        <v>24838</v>
      </c>
      <c r="K15" s="6">
        <v>55153</v>
      </c>
      <c r="L15">
        <v>933.1</v>
      </c>
      <c r="M15" t="s">
        <v>9884</v>
      </c>
      <c r="N15" t="s">
        <v>3443</v>
      </c>
      <c r="O15" t="s">
        <v>210</v>
      </c>
      <c r="P15" t="s">
        <v>3709</v>
      </c>
      <c r="Q15" s="5">
        <f>INDEX(relevant_resources!B:B,MATCH(P15,relevant_resources!A:A,0))</f>
        <v>0</v>
      </c>
      <c r="R15">
        <f>COUNTIFS(resolve_2018!Y:Y,A15)</f>
        <v>0</v>
      </c>
      <c r="S15">
        <f>COUNTIFS(assign_old_new!A:A,A15)</f>
        <v>0</v>
      </c>
      <c r="T15" s="4" t="str">
        <f>IF(D15="teppc","teppc",
IF(Q15=0,"not relevant",
IF(R15&gt;0,"in old list",
IF(S15=0,"NEED TO ASSIGN",
INDEX(assign_old_new!D:D,MATCH(A15,assign_old_new!A:A,0))))))</f>
        <v>not relevant</v>
      </c>
      <c r="U15">
        <f t="shared" si="0"/>
        <v>0</v>
      </c>
      <c r="V15" s="5">
        <f t="shared" si="1"/>
        <v>0</v>
      </c>
    </row>
    <row r="16" spans="1:22" hidden="1" x14ac:dyDescent="0.75">
      <c r="A16" t="s">
        <v>10189</v>
      </c>
      <c r="B16" t="s">
        <v>10189</v>
      </c>
      <c r="C16" t="s">
        <v>10190</v>
      </c>
      <c r="D16" t="s">
        <v>9883</v>
      </c>
      <c r="E16" t="s">
        <v>9887</v>
      </c>
      <c r="F16" t="s">
        <v>9887</v>
      </c>
      <c r="G16" t="s">
        <v>9888</v>
      </c>
      <c r="H16" t="s">
        <v>9887</v>
      </c>
      <c r="I16" t="s">
        <v>33</v>
      </c>
      <c r="J16" s="6">
        <v>37424</v>
      </c>
      <c r="K16" s="6">
        <v>55153</v>
      </c>
      <c r="L16">
        <v>880</v>
      </c>
      <c r="M16" t="s">
        <v>3511</v>
      </c>
      <c r="N16" t="s">
        <v>3512</v>
      </c>
      <c r="O16" t="s">
        <v>3513</v>
      </c>
      <c r="P16" t="s">
        <v>10022</v>
      </c>
      <c r="Q16" s="5">
        <f>INDEX(relevant_resources!B:B,MATCH(P16,relevant_resources!A:A,0))</f>
        <v>0</v>
      </c>
      <c r="R16">
        <f>COUNTIFS(resolve_2018!Y:Y,A16)</f>
        <v>0</v>
      </c>
      <c r="S16">
        <f>COUNTIFS(assign_old_new!A:A,A16)</f>
        <v>0</v>
      </c>
      <c r="T16" s="4" t="str">
        <f>IF(D16="teppc","teppc",
IF(Q16=0,"not relevant",
IF(R16&gt;0,"in old list",
IF(S16=0,"NEED TO ASSIGN",
INDEX(assign_old_new!D:D,MATCH(A16,assign_old_new!A:A,0))))))</f>
        <v>not relevant</v>
      </c>
      <c r="U16">
        <f t="shared" si="0"/>
        <v>0</v>
      </c>
      <c r="V16" s="5">
        <f t="shared" si="1"/>
        <v>0</v>
      </c>
    </row>
    <row r="17" spans="1:22" hidden="1" x14ac:dyDescent="0.75">
      <c r="A17" t="s">
        <v>8680</v>
      </c>
      <c r="B17" t="s">
        <v>8681</v>
      </c>
      <c r="C17" t="s">
        <v>8682</v>
      </c>
      <c r="D17" t="s">
        <v>3425</v>
      </c>
      <c r="E17" t="s">
        <v>1054</v>
      </c>
      <c r="F17" t="s">
        <v>1054</v>
      </c>
      <c r="G17" t="s">
        <v>3447</v>
      </c>
      <c r="H17" t="s">
        <v>3428</v>
      </c>
      <c r="I17" t="s">
        <v>3429</v>
      </c>
      <c r="J17" s="2">
        <v>42156</v>
      </c>
      <c r="K17" s="2">
        <v>55153</v>
      </c>
      <c r="L17">
        <v>870</v>
      </c>
      <c r="M17" t="s">
        <v>3511</v>
      </c>
      <c r="N17" t="s">
        <v>3512</v>
      </c>
      <c r="O17" t="s">
        <v>3513</v>
      </c>
      <c r="P17" t="s">
        <v>3706</v>
      </c>
      <c r="Q17" s="5">
        <f>INDEX(relevant_resources!B:B,MATCH(P17,relevant_resources!A:A,0))</f>
        <v>0</v>
      </c>
      <c r="R17">
        <f>COUNTIFS(resolve_2018!Y:Y,A17)</f>
        <v>0</v>
      </c>
      <c r="S17">
        <f>COUNTIFS(assign_old_new!A:A,A17)</f>
        <v>0</v>
      </c>
      <c r="T17" s="4" t="str">
        <f>IF(D17="teppc","teppc",
IF(Q17=0,"not relevant",
IF(R17&gt;0,"in old list",
IF(S17=0,"NEED TO ASSIGN",
INDEX(assign_old_new!D:D,MATCH(A17,assign_old_new!A:A,0))))))</f>
        <v>teppc</v>
      </c>
      <c r="U17">
        <f t="shared" si="0"/>
        <v>0</v>
      </c>
      <c r="V17" s="5">
        <f t="shared" si="1"/>
        <v>0</v>
      </c>
    </row>
    <row r="18" spans="1:22" hidden="1" x14ac:dyDescent="0.75">
      <c r="A18" t="s">
        <v>8005</v>
      </c>
      <c r="B18" t="s">
        <v>8006</v>
      </c>
      <c r="C18" t="s">
        <v>8007</v>
      </c>
      <c r="D18" t="s">
        <v>3425</v>
      </c>
      <c r="E18" t="s">
        <v>7670</v>
      </c>
      <c r="F18" t="s">
        <v>7670</v>
      </c>
      <c r="G18" t="s">
        <v>7671</v>
      </c>
      <c r="H18" t="s">
        <v>3482</v>
      </c>
      <c r="I18" t="s">
        <v>1080</v>
      </c>
      <c r="J18" s="2">
        <v>22463</v>
      </c>
      <c r="K18" s="2">
        <v>55153</v>
      </c>
      <c r="L18">
        <v>858</v>
      </c>
      <c r="M18" t="s">
        <v>210</v>
      </c>
      <c r="N18" t="s">
        <v>3443</v>
      </c>
      <c r="O18" t="s">
        <v>210</v>
      </c>
      <c r="P18" t="s">
        <v>3568</v>
      </c>
      <c r="Q18" s="5">
        <f>INDEX(relevant_resources!B:B,MATCH(P18,relevant_resources!A:A,0))</f>
        <v>0</v>
      </c>
      <c r="R18">
        <f>COUNTIFS(resolve_2018!Y:Y,A18)</f>
        <v>0</v>
      </c>
      <c r="S18">
        <f>COUNTIFS(assign_old_new!A:A,A18)</f>
        <v>0</v>
      </c>
      <c r="T18" s="4" t="str">
        <f>IF(D18="teppc","teppc",
IF(Q18=0,"not relevant",
IF(R18&gt;0,"in old list",
IF(S18=0,"NEED TO ASSIGN",
INDEX(assign_old_new!D:D,MATCH(A18,assign_old_new!A:A,0))))))</f>
        <v>teppc</v>
      </c>
      <c r="U18">
        <f t="shared" si="0"/>
        <v>0</v>
      </c>
      <c r="V18" s="5">
        <f t="shared" si="1"/>
        <v>0</v>
      </c>
    </row>
    <row r="19" spans="1:22" hidden="1" x14ac:dyDescent="0.75">
      <c r="A19" t="s">
        <v>11494</v>
      </c>
      <c r="B19" t="s">
        <v>11495</v>
      </c>
      <c r="C19" t="s">
        <v>11496</v>
      </c>
      <c r="D19" t="s">
        <v>3425</v>
      </c>
      <c r="E19" t="s">
        <v>2156</v>
      </c>
      <c r="F19" t="s">
        <v>2647</v>
      </c>
      <c r="G19" t="s">
        <v>3500</v>
      </c>
      <c r="H19" t="s">
        <v>2646</v>
      </c>
      <c r="I19" t="s">
        <v>2647</v>
      </c>
      <c r="J19" s="2">
        <v>31897</v>
      </c>
      <c r="K19" s="2">
        <v>45838</v>
      </c>
      <c r="L19">
        <v>849.97</v>
      </c>
      <c r="M19" t="s">
        <v>3680</v>
      </c>
      <c r="N19" t="s">
        <v>3681</v>
      </c>
      <c r="O19" t="s">
        <v>3682</v>
      </c>
      <c r="P19" t="s">
        <v>11493</v>
      </c>
      <c r="Q19" s="5">
        <f>INDEX(relevant_resources!B:B,MATCH(P19,relevant_resources!A:A,0))</f>
        <v>0</v>
      </c>
      <c r="R19">
        <f>COUNTIFS(resolve_2018!Y:Y,A19)</f>
        <v>0</v>
      </c>
      <c r="S19">
        <f>COUNTIFS(assign_old_new!A:A,A19)</f>
        <v>0</v>
      </c>
      <c r="T19" s="4" t="str">
        <f>IF(D19="teppc","teppc",
IF(Q19=0,"not relevant",
IF(R19&gt;0,"in old list",
IF(S19=0,"NEED TO ASSIGN",
INDEX(assign_old_new!D:D,MATCH(A19,assign_old_new!A:A,0))))))</f>
        <v>teppc</v>
      </c>
      <c r="U19">
        <f t="shared" si="0"/>
        <v>0</v>
      </c>
      <c r="V19" s="5">
        <f t="shared" si="1"/>
        <v>0</v>
      </c>
    </row>
    <row r="20" spans="1:22" hidden="1" x14ac:dyDescent="0.75">
      <c r="A20" t="s">
        <v>11490</v>
      </c>
      <c r="B20" t="s">
        <v>11491</v>
      </c>
      <c r="C20" t="s">
        <v>11492</v>
      </c>
      <c r="D20" t="s">
        <v>3425</v>
      </c>
      <c r="E20" t="s">
        <v>2156</v>
      </c>
      <c r="F20" t="s">
        <v>2647</v>
      </c>
      <c r="G20" t="s">
        <v>3500</v>
      </c>
      <c r="H20" t="s">
        <v>2646</v>
      </c>
      <c r="I20" t="s">
        <v>2647</v>
      </c>
      <c r="J20" s="2">
        <v>31572</v>
      </c>
      <c r="K20" s="2">
        <v>45838</v>
      </c>
      <c r="L20">
        <v>849.97</v>
      </c>
      <c r="M20" t="s">
        <v>3680</v>
      </c>
      <c r="N20" t="s">
        <v>3681</v>
      </c>
      <c r="O20" t="s">
        <v>3682</v>
      </c>
      <c r="P20" t="s">
        <v>11493</v>
      </c>
      <c r="Q20" s="5">
        <f>INDEX(relevant_resources!B:B,MATCH(P20,relevant_resources!A:A,0))</f>
        <v>0</v>
      </c>
      <c r="R20">
        <f>COUNTIFS(resolve_2018!Y:Y,A20)</f>
        <v>0</v>
      </c>
      <c r="S20">
        <f>COUNTIFS(assign_old_new!A:A,A20)</f>
        <v>0</v>
      </c>
      <c r="T20" s="4" t="str">
        <f>IF(D20="teppc","teppc",
IF(Q20=0,"not relevant",
IF(R20&gt;0,"in old list",
IF(S20=0,"NEED TO ASSIGN",
INDEX(assign_old_new!D:D,MATCH(A20,assign_old_new!A:A,0))))))</f>
        <v>teppc</v>
      </c>
      <c r="U20">
        <f t="shared" si="0"/>
        <v>0</v>
      </c>
      <c r="V20" s="5">
        <f t="shared" si="1"/>
        <v>0</v>
      </c>
    </row>
    <row r="21" spans="1:22" hidden="1" x14ac:dyDescent="0.75">
      <c r="A21" t="s">
        <v>9575</v>
      </c>
      <c r="B21" t="s">
        <v>9575</v>
      </c>
      <c r="C21" t="s">
        <v>9576</v>
      </c>
      <c r="D21" t="s">
        <v>3425</v>
      </c>
      <c r="E21" t="s">
        <v>9577</v>
      </c>
      <c r="F21" t="s">
        <v>9577</v>
      </c>
      <c r="G21" t="s">
        <v>9578</v>
      </c>
      <c r="H21" t="s">
        <v>3482</v>
      </c>
      <c r="I21" t="s">
        <v>1080</v>
      </c>
      <c r="J21" s="2">
        <v>24716</v>
      </c>
      <c r="K21" s="2">
        <v>55153</v>
      </c>
      <c r="L21">
        <v>840</v>
      </c>
      <c r="M21" t="s">
        <v>210</v>
      </c>
      <c r="N21" t="s">
        <v>3443</v>
      </c>
      <c r="O21" t="s">
        <v>210</v>
      </c>
      <c r="P21" t="s">
        <v>3568</v>
      </c>
      <c r="Q21" s="5">
        <f>INDEX(relevant_resources!B:B,MATCH(P21,relevant_resources!A:A,0))</f>
        <v>0</v>
      </c>
      <c r="R21">
        <f>COUNTIFS(resolve_2018!Y:Y,A21)</f>
        <v>0</v>
      </c>
      <c r="S21">
        <f>COUNTIFS(assign_old_new!A:A,A21)</f>
        <v>0</v>
      </c>
      <c r="T21" s="4" t="str">
        <f>IF(D21="teppc","teppc",
IF(Q21=0,"not relevant",
IF(R21&gt;0,"in old list",
IF(S21=0,"NEED TO ASSIGN",
INDEX(assign_old_new!D:D,MATCH(A21,assign_old_new!A:A,0))))))</f>
        <v>teppc</v>
      </c>
      <c r="U21">
        <f t="shared" si="0"/>
        <v>0</v>
      </c>
      <c r="V21" s="5">
        <f t="shared" si="1"/>
        <v>0</v>
      </c>
    </row>
    <row r="22" spans="1:22" hidden="1" x14ac:dyDescent="0.75">
      <c r="A22" t="s">
        <v>10428</v>
      </c>
      <c r="B22" t="s">
        <v>10428</v>
      </c>
      <c r="C22" t="s">
        <v>10429</v>
      </c>
      <c r="D22" t="s">
        <v>9883</v>
      </c>
      <c r="E22" t="s">
        <v>1128</v>
      </c>
      <c r="F22" t="s">
        <v>1128</v>
      </c>
      <c r="G22" t="s">
        <v>3379</v>
      </c>
      <c r="H22" t="s">
        <v>1128</v>
      </c>
      <c r="I22" t="s">
        <v>33</v>
      </c>
      <c r="J22" s="6">
        <v>37732</v>
      </c>
      <c r="K22" s="6">
        <v>55153</v>
      </c>
      <c r="L22">
        <v>830</v>
      </c>
      <c r="M22" t="s">
        <v>3511</v>
      </c>
      <c r="N22" t="s">
        <v>3512</v>
      </c>
      <c r="O22" t="s">
        <v>3513</v>
      </c>
      <c r="P22" t="s">
        <v>10022</v>
      </c>
      <c r="Q22" s="5">
        <f>INDEX(relevant_resources!B:B,MATCH(P22,relevant_resources!A:A,0))</f>
        <v>0</v>
      </c>
      <c r="R22">
        <f>COUNTIFS(resolve_2018!Y:Y,A22)</f>
        <v>0</v>
      </c>
      <c r="S22">
        <f>COUNTIFS(assign_old_new!A:A,A22)</f>
        <v>0</v>
      </c>
      <c r="T22" s="4" t="str">
        <f>IF(D22="teppc","teppc",
IF(Q22=0,"not relevant",
IF(R22&gt;0,"in old list",
IF(S22=0,"NEED TO ASSIGN",
INDEX(assign_old_new!D:D,MATCH(A22,assign_old_new!A:A,0))))))</f>
        <v>not relevant</v>
      </c>
      <c r="U22">
        <f t="shared" si="0"/>
        <v>0</v>
      </c>
      <c r="V22" s="5">
        <f t="shared" si="1"/>
        <v>0</v>
      </c>
    </row>
    <row r="23" spans="1:22" hidden="1" x14ac:dyDescent="0.75">
      <c r="A23" t="s">
        <v>9985</v>
      </c>
      <c r="B23" t="s">
        <v>9985</v>
      </c>
      <c r="C23" t="s">
        <v>9986</v>
      </c>
      <c r="D23" t="s">
        <v>9883</v>
      </c>
      <c r="E23" t="s">
        <v>1128</v>
      </c>
      <c r="F23" t="s">
        <v>1128</v>
      </c>
      <c r="G23" t="s">
        <v>3379</v>
      </c>
      <c r="H23" t="s">
        <v>1128</v>
      </c>
      <c r="I23" t="s">
        <v>33</v>
      </c>
      <c r="J23" s="6">
        <v>4750</v>
      </c>
      <c r="K23" s="6">
        <v>55153</v>
      </c>
      <c r="L23">
        <v>820</v>
      </c>
      <c r="M23" t="s">
        <v>9884</v>
      </c>
      <c r="N23" t="s">
        <v>3443</v>
      </c>
      <c r="O23" t="s">
        <v>210</v>
      </c>
      <c r="P23" t="s">
        <v>3709</v>
      </c>
      <c r="Q23" s="5">
        <f>INDEX(relevant_resources!B:B,MATCH(P23,relevant_resources!A:A,0))</f>
        <v>0</v>
      </c>
      <c r="R23">
        <f>COUNTIFS(resolve_2018!Y:Y,A23)</f>
        <v>0</v>
      </c>
      <c r="S23">
        <f>COUNTIFS(assign_old_new!A:A,A23)</f>
        <v>0</v>
      </c>
      <c r="T23" s="4" t="str">
        <f>IF(D23="teppc","teppc",
IF(Q23=0,"not relevant",
IF(R23&gt;0,"in old list",
IF(S23=0,"NEED TO ASSIGN",
INDEX(assign_old_new!D:D,MATCH(A23,assign_old_new!A:A,0))))))</f>
        <v>not relevant</v>
      </c>
      <c r="U23">
        <f t="shared" si="0"/>
        <v>0</v>
      </c>
      <c r="V23" s="5">
        <f t="shared" si="1"/>
        <v>0</v>
      </c>
    </row>
    <row r="24" spans="1:22" hidden="1" x14ac:dyDescent="0.75">
      <c r="A24" t="s">
        <v>5561</v>
      </c>
      <c r="B24" t="s">
        <v>5562</v>
      </c>
      <c r="C24" t="s">
        <v>5563</v>
      </c>
      <c r="D24" t="s">
        <v>3425</v>
      </c>
      <c r="E24" t="s">
        <v>3718</v>
      </c>
      <c r="F24" t="s">
        <v>3718</v>
      </c>
      <c r="G24" t="s">
        <v>5128</v>
      </c>
      <c r="H24" t="s">
        <v>3718</v>
      </c>
      <c r="I24" t="s">
        <v>2274</v>
      </c>
      <c r="J24" s="2">
        <v>25750</v>
      </c>
      <c r="K24" s="2">
        <v>55153</v>
      </c>
      <c r="L24">
        <v>818.1</v>
      </c>
      <c r="M24" t="s">
        <v>5560</v>
      </c>
      <c r="N24" t="s">
        <v>3681</v>
      </c>
      <c r="O24" t="s">
        <v>3682</v>
      </c>
      <c r="P24" t="s">
        <v>3683</v>
      </c>
      <c r="Q24" s="5">
        <f>INDEX(relevant_resources!B:B,MATCH(P24,relevant_resources!A:A,0))</f>
        <v>0</v>
      </c>
      <c r="R24">
        <f>COUNTIFS(resolve_2018!Y:Y,A24)</f>
        <v>0</v>
      </c>
      <c r="S24">
        <f>COUNTIFS(assign_old_new!A:A,A24)</f>
        <v>0</v>
      </c>
      <c r="T24" s="4" t="str">
        <f>IF(D24="teppc","teppc",
IF(Q24=0,"not relevant",
IF(R24&gt;0,"in old list",
IF(S24=0,"NEED TO ASSIGN",
INDEX(assign_old_new!D:D,MATCH(A24,assign_old_new!A:A,0))))))</f>
        <v>teppc</v>
      </c>
      <c r="U24">
        <f t="shared" si="0"/>
        <v>0</v>
      </c>
      <c r="V24" s="5">
        <f t="shared" si="1"/>
        <v>0</v>
      </c>
    </row>
    <row r="25" spans="1:22" hidden="1" x14ac:dyDescent="0.75">
      <c r="A25" t="s">
        <v>5557</v>
      </c>
      <c r="B25" t="s">
        <v>5558</v>
      </c>
      <c r="C25" t="s">
        <v>5559</v>
      </c>
      <c r="D25" t="s">
        <v>3425</v>
      </c>
      <c r="E25" t="s">
        <v>3718</v>
      </c>
      <c r="F25" t="s">
        <v>3718</v>
      </c>
      <c r="G25" t="s">
        <v>5128</v>
      </c>
      <c r="H25" t="s">
        <v>3718</v>
      </c>
      <c r="I25" t="s">
        <v>2274</v>
      </c>
      <c r="J25" s="2">
        <v>25385</v>
      </c>
      <c r="K25" s="2">
        <v>55153</v>
      </c>
      <c r="L25">
        <v>818.1</v>
      </c>
      <c r="M25" t="s">
        <v>5560</v>
      </c>
      <c r="N25" t="s">
        <v>3681</v>
      </c>
      <c r="O25" t="s">
        <v>3682</v>
      </c>
      <c r="P25" t="s">
        <v>3683</v>
      </c>
      <c r="Q25" s="5">
        <f>INDEX(relevant_resources!B:B,MATCH(P25,relevant_resources!A:A,0))</f>
        <v>0</v>
      </c>
      <c r="R25">
        <f>COUNTIFS(resolve_2018!Y:Y,A25)</f>
        <v>0</v>
      </c>
      <c r="S25">
        <f>COUNTIFS(assign_old_new!A:A,A25)</f>
        <v>0</v>
      </c>
      <c r="T25" s="4" t="str">
        <f>IF(D25="teppc","teppc",
IF(Q25=0,"not relevant",
IF(R25&gt;0,"in old list",
IF(S25=0,"NEED TO ASSIGN",
INDEX(assign_old_new!D:D,MATCH(A25,assign_old_new!A:A,0))))))</f>
        <v>teppc</v>
      </c>
      <c r="U25">
        <f t="shared" si="0"/>
        <v>0</v>
      </c>
      <c r="V25" s="5">
        <f t="shared" si="1"/>
        <v>0</v>
      </c>
    </row>
    <row r="26" spans="1:22" hidden="1" x14ac:dyDescent="0.75">
      <c r="A26" t="s">
        <v>6820</v>
      </c>
      <c r="B26" t="s">
        <v>6821</v>
      </c>
      <c r="C26" t="s">
        <v>6820</v>
      </c>
      <c r="D26" t="s">
        <v>3425</v>
      </c>
      <c r="E26" t="s">
        <v>3482</v>
      </c>
      <c r="F26" t="s">
        <v>3482</v>
      </c>
      <c r="G26" t="s">
        <v>3483</v>
      </c>
      <c r="H26" t="s">
        <v>3482</v>
      </c>
      <c r="I26" t="s">
        <v>1080</v>
      </c>
      <c r="J26" s="2">
        <v>27485</v>
      </c>
      <c r="K26" s="2">
        <v>55153</v>
      </c>
      <c r="L26">
        <v>810</v>
      </c>
      <c r="M26" t="s">
        <v>210</v>
      </c>
      <c r="N26" t="s">
        <v>3443</v>
      </c>
      <c r="O26" t="s">
        <v>210</v>
      </c>
      <c r="P26" t="s">
        <v>3568</v>
      </c>
      <c r="Q26" s="5">
        <f>INDEX(relevant_resources!B:B,MATCH(P26,relevant_resources!A:A,0))</f>
        <v>0</v>
      </c>
      <c r="R26">
        <f>COUNTIFS(resolve_2018!Y:Y,A26)</f>
        <v>0</v>
      </c>
      <c r="S26">
        <f>COUNTIFS(assign_old_new!A:A,A26)</f>
        <v>0</v>
      </c>
      <c r="T26" s="4" t="str">
        <f>IF(D26="teppc","teppc",
IF(Q26=0,"not relevant",
IF(R26&gt;0,"in old list",
IF(S26=0,"NEED TO ASSIGN",
INDEX(assign_old_new!D:D,MATCH(A26,assign_old_new!A:A,0))))))</f>
        <v>teppc</v>
      </c>
      <c r="U26">
        <f t="shared" si="0"/>
        <v>0</v>
      </c>
      <c r="V26" s="5">
        <f t="shared" si="1"/>
        <v>0</v>
      </c>
    </row>
    <row r="27" spans="1:22" hidden="1" x14ac:dyDescent="0.75">
      <c r="A27" t="s">
        <v>6729</v>
      </c>
      <c r="B27" t="s">
        <v>6730</v>
      </c>
      <c r="C27" t="s">
        <v>6729</v>
      </c>
      <c r="D27" t="s">
        <v>3425</v>
      </c>
      <c r="E27" t="s">
        <v>3482</v>
      </c>
      <c r="F27" t="s">
        <v>3482</v>
      </c>
      <c r="G27" t="s">
        <v>3483</v>
      </c>
      <c r="H27" t="s">
        <v>3482</v>
      </c>
      <c r="I27" t="s">
        <v>1080</v>
      </c>
      <c r="J27" s="2">
        <v>25659</v>
      </c>
      <c r="K27" s="2">
        <v>55153</v>
      </c>
      <c r="L27">
        <v>810</v>
      </c>
      <c r="M27" t="s">
        <v>210</v>
      </c>
      <c r="N27" t="s">
        <v>3443</v>
      </c>
      <c r="O27" t="s">
        <v>210</v>
      </c>
      <c r="P27" t="s">
        <v>3568</v>
      </c>
      <c r="Q27" s="5">
        <f>INDEX(relevant_resources!B:B,MATCH(P27,relevant_resources!A:A,0))</f>
        <v>0</v>
      </c>
      <c r="R27">
        <f>COUNTIFS(resolve_2018!Y:Y,A27)</f>
        <v>0</v>
      </c>
      <c r="S27">
        <f>COUNTIFS(assign_old_new!A:A,A27)</f>
        <v>0</v>
      </c>
      <c r="T27" s="4" t="str">
        <f>IF(D27="teppc","teppc",
IF(Q27=0,"not relevant",
IF(R27&gt;0,"in old list",
IF(S27=0,"NEED TO ASSIGN",
INDEX(assign_old_new!D:D,MATCH(A27,assign_old_new!A:A,0))))))</f>
        <v>teppc</v>
      </c>
      <c r="U27">
        <f t="shared" si="0"/>
        <v>0</v>
      </c>
      <c r="V27" s="5">
        <f t="shared" si="1"/>
        <v>0</v>
      </c>
    </row>
    <row r="28" spans="1:22" hidden="1" x14ac:dyDescent="0.75">
      <c r="A28" t="s">
        <v>10555</v>
      </c>
      <c r="B28" t="s">
        <v>10555</v>
      </c>
      <c r="C28" t="s">
        <v>10556</v>
      </c>
      <c r="D28" t="s">
        <v>9883</v>
      </c>
      <c r="E28" t="s">
        <v>1128</v>
      </c>
      <c r="F28" t="s">
        <v>3333</v>
      </c>
      <c r="G28" t="s">
        <v>3334</v>
      </c>
      <c r="H28" t="s">
        <v>3333</v>
      </c>
      <c r="I28" t="s">
        <v>33</v>
      </c>
      <c r="J28" s="6">
        <v>38476</v>
      </c>
      <c r="K28" s="6">
        <v>55153</v>
      </c>
      <c r="L28">
        <v>799.47</v>
      </c>
      <c r="M28" t="s">
        <v>3511</v>
      </c>
      <c r="N28" t="s">
        <v>3512</v>
      </c>
      <c r="O28" t="s">
        <v>3513</v>
      </c>
      <c r="P28" t="s">
        <v>10022</v>
      </c>
      <c r="Q28" s="5">
        <f>INDEX(relevant_resources!B:B,MATCH(P28,relevant_resources!A:A,0))</f>
        <v>0</v>
      </c>
      <c r="R28">
        <f>COUNTIFS(resolve_2018!Y:Y,A28)</f>
        <v>0</v>
      </c>
      <c r="S28">
        <f>COUNTIFS(assign_old_new!A:A,A28)</f>
        <v>0</v>
      </c>
      <c r="T28" s="4" t="str">
        <f>IF(D28="teppc","teppc",
IF(Q28=0,"not relevant",
IF(R28&gt;0,"in old list",
IF(S28=0,"NEED TO ASSIGN",
INDEX(assign_old_new!D:D,MATCH(A28,assign_old_new!A:A,0))))))</f>
        <v>not relevant</v>
      </c>
      <c r="U28">
        <f t="shared" si="0"/>
        <v>0</v>
      </c>
      <c r="V28" s="5">
        <f t="shared" si="1"/>
        <v>0</v>
      </c>
    </row>
    <row r="29" spans="1:22" hidden="1" x14ac:dyDescent="0.75">
      <c r="A29" t="s">
        <v>6825</v>
      </c>
      <c r="B29" t="s">
        <v>6826</v>
      </c>
      <c r="C29" t="s">
        <v>6825</v>
      </c>
      <c r="D29" t="s">
        <v>3425</v>
      </c>
      <c r="E29" t="s">
        <v>3482</v>
      </c>
      <c r="F29" t="s">
        <v>3482</v>
      </c>
      <c r="G29" t="s">
        <v>3483</v>
      </c>
      <c r="H29" t="s">
        <v>3482</v>
      </c>
      <c r="I29" t="s">
        <v>1080</v>
      </c>
      <c r="J29" s="2">
        <v>25355</v>
      </c>
      <c r="K29" s="2">
        <v>55153</v>
      </c>
      <c r="L29">
        <v>794</v>
      </c>
      <c r="M29" t="s">
        <v>210</v>
      </c>
      <c r="N29" t="s">
        <v>3443</v>
      </c>
      <c r="O29" t="s">
        <v>210</v>
      </c>
      <c r="P29" t="s">
        <v>3568</v>
      </c>
      <c r="Q29" s="5">
        <f>INDEX(relevant_resources!B:B,MATCH(P29,relevant_resources!A:A,0))</f>
        <v>0</v>
      </c>
      <c r="R29">
        <f>COUNTIFS(resolve_2018!Y:Y,A29)</f>
        <v>0</v>
      </c>
      <c r="S29">
        <f>COUNTIFS(assign_old_new!A:A,A29)</f>
        <v>0</v>
      </c>
      <c r="T29" s="4" t="str">
        <f>IF(D29="teppc","teppc",
IF(Q29=0,"not relevant",
IF(R29&gt;0,"in old list",
IF(S29=0,"NEED TO ASSIGN",
INDEX(assign_old_new!D:D,MATCH(A29,assign_old_new!A:A,0))))))</f>
        <v>teppc</v>
      </c>
      <c r="U29">
        <f t="shared" si="0"/>
        <v>0</v>
      </c>
      <c r="V29" s="5">
        <f t="shared" si="1"/>
        <v>0</v>
      </c>
    </row>
    <row r="30" spans="1:22" hidden="1" x14ac:dyDescent="0.75">
      <c r="A30" t="s">
        <v>6622</v>
      </c>
      <c r="B30" t="s">
        <v>6623</v>
      </c>
      <c r="C30" t="s">
        <v>6624</v>
      </c>
      <c r="D30" t="s">
        <v>3425</v>
      </c>
      <c r="E30" t="s">
        <v>3775</v>
      </c>
      <c r="F30" t="s">
        <v>3775</v>
      </c>
      <c r="G30" t="s">
        <v>3776</v>
      </c>
      <c r="H30" t="s">
        <v>3775</v>
      </c>
      <c r="I30" t="s">
        <v>3429</v>
      </c>
      <c r="J30" s="2">
        <v>37803</v>
      </c>
      <c r="K30" s="2">
        <v>55153</v>
      </c>
      <c r="L30">
        <v>793</v>
      </c>
      <c r="M30" t="s">
        <v>3511</v>
      </c>
      <c r="N30" t="s">
        <v>3512</v>
      </c>
      <c r="O30" t="s">
        <v>3513</v>
      </c>
      <c r="P30" t="s">
        <v>3706</v>
      </c>
      <c r="Q30" s="5">
        <f>INDEX(relevant_resources!B:B,MATCH(P30,relevant_resources!A:A,0))</f>
        <v>0</v>
      </c>
      <c r="R30">
        <f>COUNTIFS(resolve_2018!Y:Y,A30)</f>
        <v>0</v>
      </c>
      <c r="S30">
        <f>COUNTIFS(assign_old_new!A:A,A30)</f>
        <v>0</v>
      </c>
      <c r="T30" s="4" t="str">
        <f>IF(D30="teppc","teppc",
IF(Q30=0,"not relevant",
IF(R30&gt;0,"in old list",
IF(S30=0,"NEED TO ASSIGN",
INDEX(assign_old_new!D:D,MATCH(A30,assign_old_new!A:A,0))))))</f>
        <v>teppc</v>
      </c>
      <c r="U30">
        <f t="shared" si="0"/>
        <v>0</v>
      </c>
      <c r="V30" s="5">
        <f t="shared" si="1"/>
        <v>0</v>
      </c>
    </row>
    <row r="31" spans="1:22" hidden="1" x14ac:dyDescent="0.75">
      <c r="A31" t="s">
        <v>4761</v>
      </c>
      <c r="B31" t="s">
        <v>4762</v>
      </c>
      <c r="C31" t="s">
        <v>4763</v>
      </c>
      <c r="D31" t="s">
        <v>3425</v>
      </c>
      <c r="E31" t="s">
        <v>3546</v>
      </c>
      <c r="F31" t="s">
        <v>3546</v>
      </c>
      <c r="G31" t="s">
        <v>3547</v>
      </c>
      <c r="H31" t="s">
        <v>3546</v>
      </c>
      <c r="I31" t="s">
        <v>3429</v>
      </c>
      <c r="J31" s="2">
        <v>40299</v>
      </c>
      <c r="K31" s="2">
        <v>62093</v>
      </c>
      <c r="L31">
        <v>766</v>
      </c>
      <c r="M31" t="s">
        <v>3680</v>
      </c>
      <c r="N31" t="s">
        <v>3681</v>
      </c>
      <c r="O31" t="s">
        <v>3682</v>
      </c>
      <c r="P31" t="s">
        <v>3837</v>
      </c>
      <c r="Q31" s="5">
        <f>INDEX(relevant_resources!B:B,MATCH(P31,relevant_resources!A:A,0))</f>
        <v>0</v>
      </c>
      <c r="R31">
        <f>COUNTIFS(resolve_2018!Y:Y,A31)</f>
        <v>0</v>
      </c>
      <c r="S31">
        <f>COUNTIFS(assign_old_new!A:A,A31)</f>
        <v>0</v>
      </c>
      <c r="T31" s="4" t="str">
        <f>IF(D31="teppc","teppc",
IF(Q31=0,"not relevant",
IF(R31&gt;0,"in old list",
IF(S31=0,"NEED TO ASSIGN",
INDEX(assign_old_new!D:D,MATCH(A31,assign_old_new!A:A,0))))))</f>
        <v>teppc</v>
      </c>
      <c r="U31">
        <f t="shared" si="0"/>
        <v>0</v>
      </c>
      <c r="V31" s="5">
        <f t="shared" si="1"/>
        <v>0</v>
      </c>
    </row>
    <row r="32" spans="1:22" hidden="1" x14ac:dyDescent="0.75">
      <c r="A32" t="s">
        <v>7375</v>
      </c>
      <c r="B32" t="s">
        <v>7376</v>
      </c>
      <c r="C32" t="s">
        <v>7377</v>
      </c>
      <c r="D32" t="s">
        <v>3425</v>
      </c>
      <c r="E32" t="s">
        <v>3404</v>
      </c>
      <c r="F32" t="s">
        <v>3404</v>
      </c>
      <c r="G32" t="s">
        <v>3518</v>
      </c>
      <c r="H32" t="s">
        <v>3404</v>
      </c>
      <c r="I32" t="s">
        <v>2274</v>
      </c>
      <c r="J32" s="2">
        <v>27851</v>
      </c>
      <c r="K32" s="2">
        <v>43830</v>
      </c>
      <c r="L32">
        <v>750</v>
      </c>
      <c r="M32" t="s">
        <v>3680</v>
      </c>
      <c r="N32" t="s">
        <v>3681</v>
      </c>
      <c r="O32" t="s">
        <v>3682</v>
      </c>
      <c r="P32" t="s">
        <v>3683</v>
      </c>
      <c r="Q32" s="5">
        <f>INDEX(relevant_resources!B:B,MATCH(P32,relevant_resources!A:A,0))</f>
        <v>0</v>
      </c>
      <c r="R32">
        <f>COUNTIFS(resolve_2018!Y:Y,A32)</f>
        <v>0</v>
      </c>
      <c r="S32">
        <f>COUNTIFS(assign_old_new!A:A,A32)</f>
        <v>0</v>
      </c>
      <c r="T32" s="4" t="str">
        <f>IF(D32="teppc","teppc",
IF(Q32=0,"not relevant",
IF(R32&gt;0,"in old list",
IF(S32=0,"NEED TO ASSIGN",
INDEX(assign_old_new!D:D,MATCH(A32,assign_old_new!A:A,0))))))</f>
        <v>teppc</v>
      </c>
      <c r="U32">
        <f t="shared" si="0"/>
        <v>0</v>
      </c>
      <c r="V32" s="5">
        <f t="shared" si="1"/>
        <v>0</v>
      </c>
    </row>
    <row r="33" spans="1:22" hidden="1" x14ac:dyDescent="0.75">
      <c r="A33" t="s">
        <v>7372</v>
      </c>
      <c r="B33" t="s">
        <v>7373</v>
      </c>
      <c r="C33" t="s">
        <v>7374</v>
      </c>
      <c r="D33" t="s">
        <v>3425</v>
      </c>
      <c r="E33" t="s">
        <v>3404</v>
      </c>
      <c r="F33" t="s">
        <v>3404</v>
      </c>
      <c r="G33" t="s">
        <v>3518</v>
      </c>
      <c r="H33" t="s">
        <v>3404</v>
      </c>
      <c r="I33" t="s">
        <v>2274</v>
      </c>
      <c r="J33" s="2">
        <v>27485</v>
      </c>
      <c r="K33" s="2">
        <v>43830</v>
      </c>
      <c r="L33">
        <v>750</v>
      </c>
      <c r="M33" t="s">
        <v>3680</v>
      </c>
      <c r="N33" t="s">
        <v>3681</v>
      </c>
      <c r="O33" t="s">
        <v>3682</v>
      </c>
      <c r="P33" t="s">
        <v>3683</v>
      </c>
      <c r="Q33" s="5">
        <f>INDEX(relevant_resources!B:B,MATCH(P33,relevant_resources!A:A,0))</f>
        <v>0</v>
      </c>
      <c r="R33">
        <f>COUNTIFS(resolve_2018!Y:Y,A33)</f>
        <v>0</v>
      </c>
      <c r="S33">
        <f>COUNTIFS(assign_old_new!A:A,A33)</f>
        <v>0</v>
      </c>
      <c r="T33" s="4" t="str">
        <f>IF(D33="teppc","teppc",
IF(Q33=0,"not relevant",
IF(R33&gt;0,"in old list",
IF(S33=0,"NEED TO ASSIGN",
INDEX(assign_old_new!D:D,MATCH(A33,assign_old_new!A:A,0))))))</f>
        <v>teppc</v>
      </c>
      <c r="U33">
        <f t="shared" si="0"/>
        <v>0</v>
      </c>
      <c r="V33" s="5">
        <f t="shared" si="1"/>
        <v>0</v>
      </c>
    </row>
    <row r="34" spans="1:22" hidden="1" x14ac:dyDescent="0.75">
      <c r="A34" t="s">
        <v>7369</v>
      </c>
      <c r="B34" t="s">
        <v>7370</v>
      </c>
      <c r="C34" t="s">
        <v>7371</v>
      </c>
      <c r="D34" t="s">
        <v>3425</v>
      </c>
      <c r="E34" t="s">
        <v>3404</v>
      </c>
      <c r="F34" t="s">
        <v>3404</v>
      </c>
      <c r="G34" t="s">
        <v>3518</v>
      </c>
      <c r="H34" t="s">
        <v>3404</v>
      </c>
      <c r="I34" t="s">
        <v>2274</v>
      </c>
      <c r="J34" s="2">
        <v>27150</v>
      </c>
      <c r="K34" s="2">
        <v>43730</v>
      </c>
      <c r="L34">
        <v>750</v>
      </c>
      <c r="M34" t="s">
        <v>3680</v>
      </c>
      <c r="N34" t="s">
        <v>3681</v>
      </c>
      <c r="O34" t="s">
        <v>3682</v>
      </c>
      <c r="P34" t="s">
        <v>3683</v>
      </c>
      <c r="Q34" s="5">
        <f>INDEX(relevant_resources!B:B,MATCH(P34,relevant_resources!A:A,0))</f>
        <v>0</v>
      </c>
      <c r="R34">
        <f>COUNTIFS(resolve_2018!Y:Y,A34)</f>
        <v>0</v>
      </c>
      <c r="S34">
        <f>COUNTIFS(assign_old_new!A:A,A34)</f>
        <v>0</v>
      </c>
      <c r="T34" s="4" t="str">
        <f>IF(D34="teppc","teppc",
IF(Q34=0,"not relevant",
IF(R34&gt;0,"in old list",
IF(S34=0,"NEED TO ASSIGN",
INDEX(assign_old_new!D:D,MATCH(A34,assign_old_new!A:A,0))))))</f>
        <v>teppc</v>
      </c>
      <c r="U34">
        <f t="shared" si="0"/>
        <v>0</v>
      </c>
      <c r="V34" s="5">
        <f t="shared" si="1"/>
        <v>0</v>
      </c>
    </row>
    <row r="35" spans="1:22" hidden="1" x14ac:dyDescent="0.75">
      <c r="A35" t="s">
        <v>10772</v>
      </c>
      <c r="B35" t="s">
        <v>10773</v>
      </c>
      <c r="C35" t="s">
        <v>10774</v>
      </c>
      <c r="D35" t="s">
        <v>9883</v>
      </c>
      <c r="E35" t="s">
        <v>1128</v>
      </c>
      <c r="F35" t="s">
        <v>1128</v>
      </c>
      <c r="G35" t="s">
        <v>3379</v>
      </c>
      <c r="H35" t="s">
        <v>1128</v>
      </c>
      <c r="I35" t="s">
        <v>33</v>
      </c>
      <c r="J35" s="6">
        <v>25934</v>
      </c>
      <c r="K35" s="6">
        <v>44196</v>
      </c>
      <c r="L35">
        <v>750</v>
      </c>
      <c r="M35" t="s">
        <v>3519</v>
      </c>
      <c r="N35" t="s">
        <v>3520</v>
      </c>
      <c r="O35" t="s">
        <v>3432</v>
      </c>
      <c r="P35" t="s">
        <v>9902</v>
      </c>
      <c r="Q35" s="5">
        <f>INDEX(relevant_resources!B:B,MATCH(P35,relevant_resources!A:A,0))</f>
        <v>0</v>
      </c>
      <c r="R35">
        <f>COUNTIFS(resolve_2018!Y:Y,A35)</f>
        <v>0</v>
      </c>
      <c r="S35">
        <f>COUNTIFS(assign_old_new!A:A,A35)</f>
        <v>0</v>
      </c>
      <c r="T35" s="4" t="str">
        <f>IF(D35="teppc","teppc",
IF(Q35=0,"not relevant",
IF(R35&gt;0,"in old list",
IF(S35=0,"NEED TO ASSIGN",
INDEX(assign_old_new!D:D,MATCH(A35,assign_old_new!A:A,0))))))</f>
        <v>not relevant</v>
      </c>
      <c r="U35">
        <f t="shared" si="0"/>
        <v>0</v>
      </c>
      <c r="V35" s="5">
        <f t="shared" si="1"/>
        <v>0</v>
      </c>
    </row>
    <row r="36" spans="1:22" hidden="1" x14ac:dyDescent="0.75">
      <c r="A36" t="s">
        <v>10769</v>
      </c>
      <c r="B36" t="s">
        <v>10770</v>
      </c>
      <c r="C36" t="s">
        <v>10771</v>
      </c>
      <c r="D36" t="s">
        <v>9883</v>
      </c>
      <c r="E36" t="s">
        <v>1128</v>
      </c>
      <c r="F36" t="s">
        <v>1128</v>
      </c>
      <c r="G36" t="s">
        <v>3379</v>
      </c>
      <c r="H36" t="s">
        <v>1128</v>
      </c>
      <c r="I36" t="s">
        <v>33</v>
      </c>
      <c r="J36" s="6">
        <v>25934</v>
      </c>
      <c r="K36" s="6">
        <v>44196</v>
      </c>
      <c r="L36">
        <v>741.27</v>
      </c>
      <c r="M36" t="s">
        <v>3519</v>
      </c>
      <c r="N36" t="s">
        <v>3520</v>
      </c>
      <c r="O36" t="s">
        <v>3432</v>
      </c>
      <c r="P36" t="s">
        <v>9902</v>
      </c>
      <c r="Q36" s="5">
        <f>INDEX(relevant_resources!B:B,MATCH(P36,relevant_resources!A:A,0))</f>
        <v>0</v>
      </c>
      <c r="R36">
        <f>COUNTIFS(resolve_2018!Y:Y,A36)</f>
        <v>0</v>
      </c>
      <c r="S36">
        <f>COUNTIFS(assign_old_new!A:A,A36)</f>
        <v>0</v>
      </c>
      <c r="T36" s="4" t="str">
        <f>IF(D36="teppc","teppc",
IF(Q36=0,"not relevant",
IF(R36&gt;0,"in old list",
IF(S36=0,"NEED TO ASSIGN",
INDEX(assign_old_new!D:D,MATCH(A36,assign_old_new!A:A,0))))))</f>
        <v>not relevant</v>
      </c>
      <c r="U36">
        <f t="shared" si="0"/>
        <v>0</v>
      </c>
      <c r="V36" s="5">
        <f t="shared" si="1"/>
        <v>0</v>
      </c>
    </row>
    <row r="37" spans="1:22" hidden="1" x14ac:dyDescent="0.75">
      <c r="A37" t="s">
        <v>4736</v>
      </c>
      <c r="B37" t="s">
        <v>4736</v>
      </c>
      <c r="C37" t="s">
        <v>4737</v>
      </c>
      <c r="D37" t="s">
        <v>3425</v>
      </c>
      <c r="E37" t="s">
        <v>3812</v>
      </c>
      <c r="F37" t="s">
        <v>3812</v>
      </c>
      <c r="G37" t="s">
        <v>3813</v>
      </c>
      <c r="H37" t="s">
        <v>3814</v>
      </c>
      <c r="I37" t="s">
        <v>1080</v>
      </c>
      <c r="J37" s="2">
        <v>31503</v>
      </c>
      <c r="K37" s="2">
        <v>55153</v>
      </c>
      <c r="L37">
        <v>740</v>
      </c>
      <c r="M37" t="s">
        <v>3680</v>
      </c>
      <c r="N37" t="s">
        <v>3681</v>
      </c>
      <c r="O37" t="s">
        <v>3682</v>
      </c>
      <c r="P37" t="s">
        <v>4147</v>
      </c>
      <c r="Q37" s="5">
        <f>INDEX(relevant_resources!B:B,MATCH(P37,relevant_resources!A:A,0))</f>
        <v>0</v>
      </c>
      <c r="R37">
        <f>COUNTIFS(resolve_2018!Y:Y,A37)</f>
        <v>0</v>
      </c>
      <c r="S37">
        <f>COUNTIFS(assign_old_new!A:A,A37)</f>
        <v>0</v>
      </c>
      <c r="T37" s="4" t="str">
        <f>IF(D37="teppc","teppc",
IF(Q37=0,"not relevant",
IF(R37&gt;0,"in old list",
IF(S37=0,"NEED TO ASSIGN",
INDEX(assign_old_new!D:D,MATCH(A37,assign_old_new!A:A,0))))))</f>
        <v>teppc</v>
      </c>
      <c r="U37">
        <f t="shared" si="0"/>
        <v>0</v>
      </c>
      <c r="V37" s="5">
        <f t="shared" si="1"/>
        <v>0</v>
      </c>
    </row>
    <row r="38" spans="1:22" hidden="1" x14ac:dyDescent="0.75">
      <c r="A38" t="s">
        <v>4734</v>
      </c>
      <c r="B38" t="s">
        <v>4734</v>
      </c>
      <c r="C38" t="s">
        <v>4735</v>
      </c>
      <c r="D38" t="s">
        <v>3425</v>
      </c>
      <c r="E38" t="s">
        <v>3812</v>
      </c>
      <c r="F38" t="s">
        <v>3812</v>
      </c>
      <c r="G38" t="s">
        <v>3813</v>
      </c>
      <c r="H38" t="s">
        <v>3814</v>
      </c>
      <c r="I38" t="s">
        <v>1080</v>
      </c>
      <c r="J38" s="2">
        <v>30682</v>
      </c>
      <c r="K38" s="2">
        <v>55153</v>
      </c>
      <c r="L38">
        <v>740</v>
      </c>
      <c r="M38" t="s">
        <v>3680</v>
      </c>
      <c r="N38" t="s">
        <v>3681</v>
      </c>
      <c r="O38" t="s">
        <v>3682</v>
      </c>
      <c r="P38" t="s">
        <v>4147</v>
      </c>
      <c r="Q38" s="5">
        <f>INDEX(relevant_resources!B:B,MATCH(P38,relevant_resources!A:A,0))</f>
        <v>0</v>
      </c>
      <c r="R38">
        <f>COUNTIFS(resolve_2018!Y:Y,A38)</f>
        <v>0</v>
      </c>
      <c r="S38">
        <f>COUNTIFS(assign_old_new!A:A,A38)</f>
        <v>0</v>
      </c>
      <c r="T38" s="4" t="str">
        <f>IF(D38="teppc","teppc",
IF(Q38=0,"not relevant",
IF(R38&gt;0,"in old list",
IF(S38=0,"NEED TO ASSIGN",
INDEX(assign_old_new!D:D,MATCH(A38,assign_old_new!A:A,0))))))</f>
        <v>teppc</v>
      </c>
      <c r="U38">
        <f t="shared" si="0"/>
        <v>0</v>
      </c>
      <c r="V38" s="5">
        <f t="shared" si="1"/>
        <v>0</v>
      </c>
    </row>
    <row r="39" spans="1:22" hidden="1" x14ac:dyDescent="0.75">
      <c r="A39" t="s">
        <v>7347</v>
      </c>
      <c r="B39" t="s">
        <v>7348</v>
      </c>
      <c r="C39" t="s">
        <v>7349</v>
      </c>
      <c r="D39" t="s">
        <v>3425</v>
      </c>
      <c r="E39" t="s">
        <v>3407</v>
      </c>
      <c r="F39" t="s">
        <v>3407</v>
      </c>
      <c r="G39" t="s">
        <v>3694</v>
      </c>
      <c r="H39" t="s">
        <v>3407</v>
      </c>
      <c r="I39" t="s">
        <v>2274</v>
      </c>
      <c r="J39" s="2">
        <v>45762</v>
      </c>
      <c r="K39" s="2">
        <v>55153</v>
      </c>
      <c r="L39">
        <v>735</v>
      </c>
      <c r="M39" t="s">
        <v>3511</v>
      </c>
      <c r="N39" t="s">
        <v>3512</v>
      </c>
      <c r="O39" t="s">
        <v>3513</v>
      </c>
      <c r="P39" t="s">
        <v>3514</v>
      </c>
      <c r="Q39" s="5">
        <f>INDEX(relevant_resources!B:B,MATCH(P39,relevant_resources!A:A,0))</f>
        <v>0</v>
      </c>
      <c r="R39">
        <f>COUNTIFS(resolve_2018!Y:Y,A39)</f>
        <v>0</v>
      </c>
      <c r="S39">
        <f>COUNTIFS(assign_old_new!A:A,A39)</f>
        <v>0</v>
      </c>
      <c r="T39" s="4" t="str">
        <f>IF(D39="teppc","teppc",
IF(Q39=0,"not relevant",
IF(R39&gt;0,"in old list",
IF(S39=0,"NEED TO ASSIGN",
INDEX(assign_old_new!D:D,MATCH(A39,assign_old_new!A:A,0))))))</f>
        <v>teppc</v>
      </c>
      <c r="U39">
        <f t="shared" si="0"/>
        <v>0</v>
      </c>
      <c r="V39" s="5">
        <f t="shared" si="1"/>
        <v>0</v>
      </c>
    </row>
    <row r="40" spans="1:22" hidden="1" x14ac:dyDescent="0.75">
      <c r="A40" t="s">
        <v>4501</v>
      </c>
      <c r="B40" t="s">
        <v>4501</v>
      </c>
      <c r="C40" t="s">
        <v>4502</v>
      </c>
      <c r="D40" t="s">
        <v>3425</v>
      </c>
      <c r="E40" t="s">
        <v>3482</v>
      </c>
      <c r="F40" t="s">
        <v>3482</v>
      </c>
      <c r="G40" t="s">
        <v>3483</v>
      </c>
      <c r="H40" t="s">
        <v>3482</v>
      </c>
      <c r="I40" t="s">
        <v>1080</v>
      </c>
      <c r="J40" s="2">
        <v>26846</v>
      </c>
      <c r="K40" s="2">
        <v>45657</v>
      </c>
      <c r="L40">
        <v>670</v>
      </c>
      <c r="M40" t="s">
        <v>3680</v>
      </c>
      <c r="N40" t="s">
        <v>3681</v>
      </c>
      <c r="O40" t="s">
        <v>3682</v>
      </c>
      <c r="P40" t="s">
        <v>4147</v>
      </c>
      <c r="Q40" s="5">
        <f>INDEX(relevant_resources!B:B,MATCH(P40,relevant_resources!A:A,0))</f>
        <v>0</v>
      </c>
      <c r="R40">
        <f>COUNTIFS(resolve_2018!Y:Y,A40)</f>
        <v>0</v>
      </c>
      <c r="S40">
        <f>COUNTIFS(assign_old_new!A:A,A40)</f>
        <v>0</v>
      </c>
      <c r="T40" s="4" t="str">
        <f>IF(D40="teppc","teppc",
IF(Q40=0,"not relevant",
IF(R40&gt;0,"in old list",
IF(S40=0,"NEED TO ASSIGN",
INDEX(assign_old_new!D:D,MATCH(A40,assign_old_new!A:A,0))))))</f>
        <v>teppc</v>
      </c>
      <c r="U40">
        <f t="shared" si="0"/>
        <v>0</v>
      </c>
      <c r="V40" s="5">
        <f t="shared" si="1"/>
        <v>0</v>
      </c>
    </row>
    <row r="41" spans="1:22" hidden="1" x14ac:dyDescent="0.75">
      <c r="A41" t="s">
        <v>4499</v>
      </c>
      <c r="B41" t="s">
        <v>4499</v>
      </c>
      <c r="C41" t="s">
        <v>4500</v>
      </c>
      <c r="D41" t="s">
        <v>3425</v>
      </c>
      <c r="E41" t="s">
        <v>3482</v>
      </c>
      <c r="F41" t="s">
        <v>3482</v>
      </c>
      <c r="G41" t="s">
        <v>3483</v>
      </c>
      <c r="H41" t="s">
        <v>3482</v>
      </c>
      <c r="I41" t="s">
        <v>1080</v>
      </c>
      <c r="J41" s="2">
        <v>26634</v>
      </c>
      <c r="K41" s="2">
        <v>44196</v>
      </c>
      <c r="L41">
        <v>670</v>
      </c>
      <c r="M41" t="s">
        <v>3680</v>
      </c>
      <c r="N41" t="s">
        <v>3681</v>
      </c>
      <c r="O41" t="s">
        <v>3682</v>
      </c>
      <c r="P41" t="s">
        <v>4147</v>
      </c>
      <c r="Q41" s="5">
        <f>INDEX(relevant_resources!B:B,MATCH(P41,relevant_resources!A:A,0))</f>
        <v>0</v>
      </c>
      <c r="R41">
        <f>COUNTIFS(resolve_2018!Y:Y,A41)</f>
        <v>0</v>
      </c>
      <c r="S41">
        <f>COUNTIFS(assign_old_new!A:A,A41)</f>
        <v>0</v>
      </c>
      <c r="T41" s="4" t="str">
        <f>IF(D41="teppc","teppc",
IF(Q41=0,"not relevant",
IF(R41&gt;0,"in old list",
IF(S41=0,"NEED TO ASSIGN",
INDEX(assign_old_new!D:D,MATCH(A41,assign_old_new!A:A,0))))))</f>
        <v>teppc</v>
      </c>
      <c r="U41">
        <f t="shared" si="0"/>
        <v>0</v>
      </c>
      <c r="V41" s="5">
        <f t="shared" si="1"/>
        <v>0</v>
      </c>
    </row>
    <row r="42" spans="1:22" hidden="1" x14ac:dyDescent="0.75">
      <c r="A42" t="s">
        <v>5824</v>
      </c>
      <c r="B42" t="s">
        <v>5825</v>
      </c>
      <c r="C42" t="s">
        <v>5826</v>
      </c>
      <c r="D42" t="s">
        <v>3425</v>
      </c>
      <c r="E42" t="s">
        <v>3482</v>
      </c>
      <c r="F42" t="s">
        <v>3482</v>
      </c>
      <c r="G42" t="s">
        <v>3483</v>
      </c>
      <c r="H42" t="s">
        <v>3482</v>
      </c>
      <c r="I42" t="s">
        <v>1080</v>
      </c>
      <c r="J42" s="2">
        <v>39569</v>
      </c>
      <c r="K42" s="2">
        <v>55123</v>
      </c>
      <c r="L42">
        <v>657</v>
      </c>
      <c r="M42" t="s">
        <v>3511</v>
      </c>
      <c r="N42" t="s">
        <v>3512</v>
      </c>
      <c r="O42" t="s">
        <v>3513</v>
      </c>
      <c r="P42" t="s">
        <v>3864</v>
      </c>
      <c r="Q42" s="5">
        <f>INDEX(relevant_resources!B:B,MATCH(P42,relevant_resources!A:A,0))</f>
        <v>0</v>
      </c>
      <c r="R42">
        <f>COUNTIFS(resolve_2018!Y:Y,A42)</f>
        <v>0</v>
      </c>
      <c r="S42">
        <f>COUNTIFS(assign_old_new!A:A,A42)</f>
        <v>0</v>
      </c>
      <c r="T42" s="4" t="str">
        <f>IF(D42="teppc","teppc",
IF(Q42=0,"not relevant",
IF(R42&gt;0,"in old list",
IF(S42=0,"NEED TO ASSIGN",
INDEX(assign_old_new!D:D,MATCH(A42,assign_old_new!A:A,0))))))</f>
        <v>teppc</v>
      </c>
      <c r="U42">
        <f t="shared" si="0"/>
        <v>0</v>
      </c>
      <c r="V42" s="5">
        <f t="shared" si="1"/>
        <v>0</v>
      </c>
    </row>
    <row r="43" spans="1:22" hidden="1" x14ac:dyDescent="0.75">
      <c r="A43" t="s">
        <v>6081</v>
      </c>
      <c r="B43" t="s">
        <v>6082</v>
      </c>
      <c r="C43" t="s">
        <v>6083</v>
      </c>
      <c r="D43" t="s">
        <v>3425</v>
      </c>
      <c r="E43" t="s">
        <v>3584</v>
      </c>
      <c r="F43" t="s">
        <v>3584</v>
      </c>
      <c r="G43" t="s">
        <v>3585</v>
      </c>
      <c r="H43" t="s">
        <v>3482</v>
      </c>
      <c r="I43" t="s">
        <v>1080</v>
      </c>
      <c r="J43" s="2">
        <v>37469</v>
      </c>
      <c r="K43" s="2">
        <v>55153</v>
      </c>
      <c r="L43">
        <v>648</v>
      </c>
      <c r="M43" t="s">
        <v>3511</v>
      </c>
      <c r="N43" t="s">
        <v>3512</v>
      </c>
      <c r="O43" t="s">
        <v>3513</v>
      </c>
      <c r="P43" t="s">
        <v>3864</v>
      </c>
      <c r="Q43" s="5">
        <f>INDEX(relevant_resources!B:B,MATCH(P43,relevant_resources!A:A,0))</f>
        <v>0</v>
      </c>
      <c r="R43">
        <f>COUNTIFS(resolve_2018!Y:Y,A43)</f>
        <v>0</v>
      </c>
      <c r="S43">
        <f>COUNTIFS(assign_old_new!A:A,A43)</f>
        <v>0</v>
      </c>
      <c r="T43" s="4" t="str">
        <f>IF(D43="teppc","teppc",
IF(Q43=0,"not relevant",
IF(R43&gt;0,"in old list",
IF(S43=0,"NEED TO ASSIGN",
INDEX(assign_old_new!D:D,MATCH(A43,assign_old_new!A:A,0))))))</f>
        <v>teppc</v>
      </c>
      <c r="U43">
        <f t="shared" si="0"/>
        <v>0</v>
      </c>
      <c r="V43" s="5">
        <f t="shared" si="1"/>
        <v>0</v>
      </c>
    </row>
    <row r="44" spans="1:22" hidden="1" x14ac:dyDescent="0.75">
      <c r="A44" t="s">
        <v>11393</v>
      </c>
      <c r="B44" t="s">
        <v>11394</v>
      </c>
      <c r="C44" t="s">
        <v>11395</v>
      </c>
      <c r="D44" t="s">
        <v>3425</v>
      </c>
      <c r="E44" t="s">
        <v>3611</v>
      </c>
      <c r="F44" t="s">
        <v>3611</v>
      </c>
      <c r="G44" t="s">
        <v>3379</v>
      </c>
      <c r="H44" t="s">
        <v>1128</v>
      </c>
      <c r="I44" t="s">
        <v>33</v>
      </c>
      <c r="J44" s="2">
        <v>44196</v>
      </c>
      <c r="K44" s="2">
        <v>55153</v>
      </c>
      <c r="L44">
        <v>644</v>
      </c>
      <c r="M44" t="s">
        <v>3511</v>
      </c>
      <c r="N44" t="s">
        <v>3512</v>
      </c>
      <c r="O44" t="s">
        <v>3513</v>
      </c>
      <c r="P44" t="s">
        <v>10022</v>
      </c>
      <c r="Q44" s="5">
        <f>INDEX(relevant_resources!B:B,MATCH(P44,relevant_resources!A:A,0))</f>
        <v>0</v>
      </c>
      <c r="R44">
        <f>COUNTIFS(resolve_2018!Y:Y,A44)</f>
        <v>0</v>
      </c>
      <c r="S44">
        <f>COUNTIFS(assign_old_new!A:A,A44)</f>
        <v>0</v>
      </c>
      <c r="T44" s="4" t="str">
        <f>IF(D44="teppc","teppc",
IF(Q44=0,"not relevant",
IF(R44&gt;0,"in old list",
IF(S44=0,"NEED TO ASSIGN",
INDEX(assign_old_new!D:D,MATCH(A44,assign_old_new!A:A,0))))))</f>
        <v>teppc</v>
      </c>
      <c r="U44">
        <f t="shared" si="0"/>
        <v>0</v>
      </c>
      <c r="V44" s="5">
        <f t="shared" si="1"/>
        <v>0</v>
      </c>
    </row>
    <row r="45" spans="1:22" hidden="1" x14ac:dyDescent="0.75">
      <c r="A45" t="s">
        <v>6094</v>
      </c>
      <c r="B45" t="s">
        <v>6095</v>
      </c>
      <c r="C45" t="s">
        <v>6096</v>
      </c>
      <c r="D45" t="s">
        <v>3425</v>
      </c>
      <c r="E45" t="s">
        <v>3407</v>
      </c>
      <c r="F45" t="s">
        <v>3407</v>
      </c>
      <c r="G45" t="s">
        <v>3694</v>
      </c>
      <c r="H45" t="s">
        <v>3407</v>
      </c>
      <c r="I45" t="s">
        <v>2274</v>
      </c>
      <c r="J45" s="2">
        <v>37956</v>
      </c>
      <c r="K45" s="2">
        <v>51501</v>
      </c>
      <c r="L45">
        <v>641.4</v>
      </c>
      <c r="M45" t="s">
        <v>3511</v>
      </c>
      <c r="N45" t="s">
        <v>3512</v>
      </c>
      <c r="O45" t="s">
        <v>3513</v>
      </c>
      <c r="P45" t="s">
        <v>3514</v>
      </c>
      <c r="Q45" s="5">
        <f>INDEX(relevant_resources!B:B,MATCH(P45,relevant_resources!A:A,0))</f>
        <v>0</v>
      </c>
      <c r="R45">
        <f>COUNTIFS(resolve_2018!Y:Y,A45)</f>
        <v>0</v>
      </c>
      <c r="S45">
        <f>COUNTIFS(assign_old_new!A:A,A45)</f>
        <v>0</v>
      </c>
      <c r="T45" s="4" t="str">
        <f>IF(D45="teppc","teppc",
IF(Q45=0,"not relevant",
IF(R45&gt;0,"in old list",
IF(S45=0,"NEED TO ASSIGN",
INDEX(assign_old_new!D:D,MATCH(A45,assign_old_new!A:A,0))))))</f>
        <v>teppc</v>
      </c>
      <c r="U45">
        <f t="shared" si="0"/>
        <v>0</v>
      </c>
      <c r="V45" s="5">
        <f t="shared" si="1"/>
        <v>0</v>
      </c>
    </row>
    <row r="46" spans="1:22" hidden="1" x14ac:dyDescent="0.75">
      <c r="A46" t="s">
        <v>10116</v>
      </c>
      <c r="B46" t="s">
        <v>10116</v>
      </c>
      <c r="C46" t="s">
        <v>10117</v>
      </c>
      <c r="D46" t="s">
        <v>9883</v>
      </c>
      <c r="E46" t="s">
        <v>3333</v>
      </c>
      <c r="F46" t="s">
        <v>3333</v>
      </c>
      <c r="G46" t="s">
        <v>3334</v>
      </c>
      <c r="H46" t="s">
        <v>3333</v>
      </c>
      <c r="I46" t="s">
        <v>33</v>
      </c>
      <c r="J46" s="6">
        <v>40534</v>
      </c>
      <c r="K46" s="6">
        <v>55153</v>
      </c>
      <c r="L46">
        <v>641</v>
      </c>
      <c r="M46" t="s">
        <v>3511</v>
      </c>
      <c r="N46" t="s">
        <v>3512</v>
      </c>
      <c r="O46" t="s">
        <v>3513</v>
      </c>
      <c r="P46" t="s">
        <v>10022</v>
      </c>
      <c r="Q46" s="5">
        <f>INDEX(relevant_resources!B:B,MATCH(P46,relevant_resources!A:A,0))</f>
        <v>0</v>
      </c>
      <c r="R46">
        <f>COUNTIFS(resolve_2018!Y:Y,A46)</f>
        <v>0</v>
      </c>
      <c r="S46">
        <f>COUNTIFS(assign_old_new!A:A,A46)</f>
        <v>0</v>
      </c>
      <c r="T46" s="4" t="str">
        <f>IF(D46="teppc","teppc",
IF(Q46=0,"not relevant",
IF(R46&gt;0,"in old list",
IF(S46=0,"NEED TO ASSIGN",
INDEX(assign_old_new!D:D,MATCH(A46,assign_old_new!A:A,0))))))</f>
        <v>not relevant</v>
      </c>
      <c r="U46">
        <f t="shared" si="0"/>
        <v>0</v>
      </c>
      <c r="V46" s="5">
        <f t="shared" si="1"/>
        <v>0</v>
      </c>
    </row>
    <row r="47" spans="1:22" hidden="1" x14ac:dyDescent="0.75">
      <c r="A47" t="s">
        <v>11390</v>
      </c>
      <c r="B47" t="s">
        <v>11391</v>
      </c>
      <c r="C47" t="s">
        <v>11392</v>
      </c>
      <c r="D47" t="s">
        <v>3425</v>
      </c>
      <c r="E47" t="s">
        <v>3611</v>
      </c>
      <c r="F47" t="s">
        <v>3611</v>
      </c>
      <c r="G47" t="s">
        <v>3379</v>
      </c>
      <c r="H47" t="s">
        <v>1128</v>
      </c>
      <c r="I47" t="s">
        <v>33</v>
      </c>
      <c r="J47" s="2">
        <v>44196</v>
      </c>
      <c r="K47" s="2">
        <v>55153</v>
      </c>
      <c r="L47">
        <v>640</v>
      </c>
      <c r="M47" t="s">
        <v>3511</v>
      </c>
      <c r="N47" t="s">
        <v>3512</v>
      </c>
      <c r="O47" t="s">
        <v>3513</v>
      </c>
      <c r="P47" t="s">
        <v>10022</v>
      </c>
      <c r="Q47" s="5">
        <f>INDEX(relevant_resources!B:B,MATCH(P47,relevant_resources!A:A,0))</f>
        <v>0</v>
      </c>
      <c r="R47">
        <f>COUNTIFS(resolve_2018!Y:Y,A47)</f>
        <v>0</v>
      </c>
      <c r="S47">
        <f>COUNTIFS(assign_old_new!A:A,A47)</f>
        <v>0</v>
      </c>
      <c r="T47" s="4" t="str">
        <f>IF(D47="teppc","teppc",
IF(Q47=0,"not relevant",
IF(R47&gt;0,"in old list",
IF(S47=0,"NEED TO ASSIGN",
INDEX(assign_old_new!D:D,MATCH(A47,assign_old_new!A:A,0))))))</f>
        <v>teppc</v>
      </c>
      <c r="U47">
        <f t="shared" si="0"/>
        <v>0</v>
      </c>
      <c r="V47" s="5">
        <f t="shared" si="1"/>
        <v>0</v>
      </c>
    </row>
    <row r="48" spans="1:22" hidden="1" x14ac:dyDescent="0.75">
      <c r="A48" t="s">
        <v>11422</v>
      </c>
      <c r="B48" t="s">
        <v>11422</v>
      </c>
      <c r="C48" t="s">
        <v>11422</v>
      </c>
      <c r="D48" t="s">
        <v>9883</v>
      </c>
      <c r="E48" t="s">
        <v>3404</v>
      </c>
      <c r="F48" t="s">
        <v>1128</v>
      </c>
      <c r="G48" t="s">
        <v>3379</v>
      </c>
      <c r="H48" t="s">
        <v>1128</v>
      </c>
      <c r="I48" t="s">
        <v>33</v>
      </c>
      <c r="J48" s="2">
        <v>31674</v>
      </c>
      <c r="K48" s="6">
        <v>55153</v>
      </c>
      <c r="L48">
        <v>635</v>
      </c>
      <c r="M48" t="s">
        <v>3637</v>
      </c>
      <c r="N48" t="s">
        <v>3638</v>
      </c>
      <c r="O48" t="s">
        <v>3639</v>
      </c>
      <c r="P48" t="s">
        <v>10200</v>
      </c>
      <c r="Q48" s="5">
        <f>INDEX(relevant_resources!B:B,MATCH(P48,relevant_resources!A:A,0))</f>
        <v>0</v>
      </c>
      <c r="R48">
        <f>COUNTIFS(resolve_2018!Y:Y,A48)</f>
        <v>0</v>
      </c>
      <c r="S48">
        <f>COUNTIFS(assign_old_new!A:A,A48)</f>
        <v>0</v>
      </c>
      <c r="T48" s="4" t="str">
        <f>IF(D48="teppc","teppc",
IF(Q48=0,"not relevant",
IF(R48&gt;0,"in old list",
IF(S48=0,"NEED TO ASSIGN",
INDEX(assign_old_new!D:D,MATCH(A48,assign_old_new!A:A,0))))))</f>
        <v>not relevant</v>
      </c>
      <c r="U48">
        <f t="shared" si="0"/>
        <v>0</v>
      </c>
      <c r="V48" s="5">
        <f t="shared" si="1"/>
        <v>0</v>
      </c>
    </row>
    <row r="49" spans="1:22" hidden="1" x14ac:dyDescent="0.75">
      <c r="A49" t="s">
        <v>6636</v>
      </c>
      <c r="B49" t="s">
        <v>6637</v>
      </c>
      <c r="C49" t="s">
        <v>6638</v>
      </c>
      <c r="D49" t="s">
        <v>3425</v>
      </c>
      <c r="E49" t="s">
        <v>3752</v>
      </c>
      <c r="F49" t="s">
        <v>3752</v>
      </c>
      <c r="G49" t="s">
        <v>3753</v>
      </c>
      <c r="H49" t="s">
        <v>2156</v>
      </c>
      <c r="I49" t="s">
        <v>1080</v>
      </c>
      <c r="J49" s="2">
        <v>41791</v>
      </c>
      <c r="K49" s="2">
        <v>55153</v>
      </c>
      <c r="L49">
        <v>628.1</v>
      </c>
      <c r="M49" t="s">
        <v>3511</v>
      </c>
      <c r="N49" t="s">
        <v>3512</v>
      </c>
      <c r="O49" t="s">
        <v>3513</v>
      </c>
      <c r="P49" t="s">
        <v>3864</v>
      </c>
      <c r="Q49" s="5">
        <f>INDEX(relevant_resources!B:B,MATCH(P49,relevant_resources!A:A,0))</f>
        <v>0</v>
      </c>
      <c r="R49">
        <f>COUNTIFS(resolve_2018!Y:Y,A49)</f>
        <v>0</v>
      </c>
      <c r="S49">
        <f>COUNTIFS(assign_old_new!A:A,A49)</f>
        <v>0</v>
      </c>
      <c r="T49" s="4" t="str">
        <f>IF(D49="teppc","teppc",
IF(Q49=0,"not relevant",
IF(R49&gt;0,"in old list",
IF(S49=0,"NEED TO ASSIGN",
INDEX(assign_old_new!D:D,MATCH(A49,assign_old_new!A:A,0))))))</f>
        <v>teppc</v>
      </c>
      <c r="U49">
        <f t="shared" si="0"/>
        <v>0</v>
      </c>
      <c r="V49" s="5">
        <f t="shared" si="1"/>
        <v>0</v>
      </c>
    </row>
    <row r="50" spans="1:22" hidden="1" x14ac:dyDescent="0.75">
      <c r="A50" t="s">
        <v>11063</v>
      </c>
      <c r="B50" t="s">
        <v>11063</v>
      </c>
      <c r="C50" t="s">
        <v>11064</v>
      </c>
      <c r="D50" t="s">
        <v>9883</v>
      </c>
      <c r="E50" t="s">
        <v>3775</v>
      </c>
      <c r="F50" t="s">
        <v>3319</v>
      </c>
      <c r="G50" t="s">
        <v>3320</v>
      </c>
      <c r="H50" t="s">
        <v>3319</v>
      </c>
      <c r="I50" t="s">
        <v>33</v>
      </c>
      <c r="J50" s="6">
        <v>37832</v>
      </c>
      <c r="K50" s="6">
        <v>55153</v>
      </c>
      <c r="L50">
        <v>625</v>
      </c>
      <c r="M50" t="s">
        <v>3511</v>
      </c>
      <c r="N50" t="s">
        <v>3512</v>
      </c>
      <c r="O50" t="s">
        <v>3513</v>
      </c>
      <c r="P50" t="s">
        <v>10022</v>
      </c>
      <c r="Q50" s="5">
        <f>INDEX(relevant_resources!B:B,MATCH(P50,relevant_resources!A:A,0))</f>
        <v>0</v>
      </c>
      <c r="R50">
        <f>COUNTIFS(resolve_2018!Y:Y,A50)</f>
        <v>0</v>
      </c>
      <c r="S50">
        <f>COUNTIFS(assign_old_new!A:A,A50)</f>
        <v>0</v>
      </c>
      <c r="T50" s="4" t="str">
        <f>IF(D50="teppc","teppc",
IF(Q50=0,"not relevant",
IF(R50&gt;0,"in old list",
IF(S50=0,"NEED TO ASSIGN",
INDEX(assign_old_new!D:D,MATCH(A50,assign_old_new!A:A,0))))))</f>
        <v>not relevant</v>
      </c>
      <c r="U50">
        <f t="shared" si="0"/>
        <v>0</v>
      </c>
      <c r="V50" s="5">
        <f t="shared" si="1"/>
        <v>0</v>
      </c>
    </row>
    <row r="51" spans="1:22" hidden="1" x14ac:dyDescent="0.75">
      <c r="A51" t="s">
        <v>8320</v>
      </c>
      <c r="B51" t="s">
        <v>8321</v>
      </c>
      <c r="C51" t="s">
        <v>8322</v>
      </c>
      <c r="D51" t="s">
        <v>3425</v>
      </c>
      <c r="E51" t="s">
        <v>3546</v>
      </c>
      <c r="F51" t="s">
        <v>3546</v>
      </c>
      <c r="G51" t="s">
        <v>3547</v>
      </c>
      <c r="H51" t="s">
        <v>3546</v>
      </c>
      <c r="I51" t="s">
        <v>3429</v>
      </c>
      <c r="J51" s="2">
        <v>40909</v>
      </c>
      <c r="K51" s="2">
        <v>55153</v>
      </c>
      <c r="L51">
        <v>622</v>
      </c>
      <c r="M51" t="s">
        <v>3511</v>
      </c>
      <c r="N51" t="s">
        <v>3512</v>
      </c>
      <c r="O51" t="s">
        <v>3513</v>
      </c>
      <c r="P51" t="s">
        <v>3706</v>
      </c>
      <c r="Q51" s="5">
        <f>INDEX(relevant_resources!B:B,MATCH(P51,relevant_resources!A:A,0))</f>
        <v>0</v>
      </c>
      <c r="R51">
        <f>COUNTIFS(resolve_2018!Y:Y,A51)</f>
        <v>0</v>
      </c>
      <c r="S51">
        <f>COUNTIFS(assign_old_new!A:A,A51)</f>
        <v>0</v>
      </c>
      <c r="T51" s="4" t="str">
        <f>IF(D51="teppc","teppc",
IF(Q51=0,"not relevant",
IF(R51&gt;0,"in old list",
IF(S51=0,"NEED TO ASSIGN",
INDEX(assign_old_new!D:D,MATCH(A51,assign_old_new!A:A,0))))))</f>
        <v>teppc</v>
      </c>
      <c r="U51">
        <f t="shared" si="0"/>
        <v>0</v>
      </c>
      <c r="V51" s="5">
        <f t="shared" si="1"/>
        <v>0</v>
      </c>
    </row>
    <row r="52" spans="1:22" hidden="1" x14ac:dyDescent="0.75">
      <c r="A52" t="s">
        <v>10929</v>
      </c>
      <c r="B52" t="s">
        <v>10929</v>
      </c>
      <c r="C52" t="s">
        <v>10930</v>
      </c>
      <c r="D52" t="s">
        <v>9883</v>
      </c>
      <c r="E52" t="s">
        <v>9887</v>
      </c>
      <c r="F52" t="s">
        <v>9887</v>
      </c>
      <c r="G52" t="s">
        <v>9888</v>
      </c>
      <c r="H52" t="s">
        <v>9887</v>
      </c>
      <c r="I52" t="s">
        <v>33</v>
      </c>
      <c r="J52" s="6">
        <v>41494</v>
      </c>
      <c r="K52" s="6">
        <v>55153</v>
      </c>
      <c r="L52">
        <v>620.5</v>
      </c>
      <c r="M52" t="s">
        <v>3511</v>
      </c>
      <c r="N52" t="s">
        <v>3512</v>
      </c>
      <c r="O52" t="s">
        <v>3513</v>
      </c>
      <c r="P52" t="s">
        <v>10022</v>
      </c>
      <c r="Q52" s="5">
        <f>INDEX(relevant_resources!B:B,MATCH(P52,relevant_resources!A:A,0))</f>
        <v>0</v>
      </c>
      <c r="R52">
        <f>COUNTIFS(resolve_2018!Y:Y,A52)</f>
        <v>0</v>
      </c>
      <c r="S52">
        <f>COUNTIFS(assign_old_new!A:A,A52)</f>
        <v>0</v>
      </c>
      <c r="T52" s="4" t="str">
        <f>IF(D52="teppc","teppc",
IF(Q52=0,"not relevant",
IF(R52&gt;0,"in old list",
IF(S52=0,"NEED TO ASSIGN",
INDEX(assign_old_new!D:D,MATCH(A52,assign_old_new!A:A,0))))))</f>
        <v>not relevant</v>
      </c>
      <c r="U52">
        <f t="shared" si="0"/>
        <v>0</v>
      </c>
      <c r="V52" s="5">
        <f t="shared" si="1"/>
        <v>0</v>
      </c>
    </row>
    <row r="53" spans="1:22" hidden="1" x14ac:dyDescent="0.75">
      <c r="A53" t="s">
        <v>3713</v>
      </c>
      <c r="B53" t="s">
        <v>3714</v>
      </c>
      <c r="C53" t="s">
        <v>3715</v>
      </c>
      <c r="D53" t="s">
        <v>3425</v>
      </c>
      <c r="E53" t="s">
        <v>3716</v>
      </c>
      <c r="F53" t="s">
        <v>3716</v>
      </c>
      <c r="G53" t="s">
        <v>3717</v>
      </c>
      <c r="H53" t="s">
        <v>3718</v>
      </c>
      <c r="I53" t="s">
        <v>2274</v>
      </c>
      <c r="J53" s="2">
        <v>37438</v>
      </c>
      <c r="K53" s="2">
        <v>55153</v>
      </c>
      <c r="L53">
        <v>620</v>
      </c>
      <c r="M53" t="s">
        <v>3511</v>
      </c>
      <c r="N53" t="s">
        <v>3512</v>
      </c>
      <c r="O53" t="s">
        <v>3513</v>
      </c>
      <c r="P53" t="s">
        <v>3514</v>
      </c>
      <c r="Q53" s="5">
        <f>INDEX(relevant_resources!B:B,MATCH(P53,relevant_resources!A:A,0))</f>
        <v>0</v>
      </c>
      <c r="R53">
        <f>COUNTIFS(resolve_2018!Y:Y,A53)</f>
        <v>0</v>
      </c>
      <c r="S53">
        <f>COUNTIFS(assign_old_new!A:A,A53)</f>
        <v>0</v>
      </c>
      <c r="T53" s="4" t="str">
        <f>IF(D53="teppc","teppc",
IF(Q53=0,"not relevant",
IF(R53&gt;0,"in old list",
IF(S53=0,"NEED TO ASSIGN",
INDEX(assign_old_new!D:D,MATCH(A53,assign_old_new!A:A,0))))))</f>
        <v>teppc</v>
      </c>
      <c r="U53">
        <f t="shared" si="0"/>
        <v>0</v>
      </c>
      <c r="V53" s="5">
        <f t="shared" si="1"/>
        <v>0</v>
      </c>
    </row>
    <row r="54" spans="1:22" hidden="1" x14ac:dyDescent="0.75">
      <c r="A54" t="s">
        <v>7092</v>
      </c>
      <c r="B54" t="s">
        <v>7093</v>
      </c>
      <c r="C54" t="s">
        <v>7094</v>
      </c>
      <c r="D54" t="s">
        <v>3425</v>
      </c>
      <c r="E54" t="s">
        <v>3716</v>
      </c>
      <c r="F54" t="s">
        <v>3716</v>
      </c>
      <c r="G54" t="s">
        <v>3717</v>
      </c>
      <c r="H54" t="s">
        <v>3718</v>
      </c>
      <c r="I54" t="s">
        <v>2274</v>
      </c>
      <c r="J54" s="2">
        <v>37773</v>
      </c>
      <c r="K54" s="2">
        <v>55153</v>
      </c>
      <c r="L54">
        <v>609</v>
      </c>
      <c r="M54" t="s">
        <v>3511</v>
      </c>
      <c r="N54" t="s">
        <v>3512</v>
      </c>
      <c r="O54" t="s">
        <v>3513</v>
      </c>
      <c r="P54" t="s">
        <v>3514</v>
      </c>
      <c r="Q54" s="5">
        <f>INDEX(relevant_resources!B:B,MATCH(P54,relevant_resources!A:A,0))</f>
        <v>0</v>
      </c>
      <c r="R54">
        <f>COUNTIFS(resolve_2018!Y:Y,A54)</f>
        <v>0</v>
      </c>
      <c r="S54">
        <f>COUNTIFS(assign_old_new!A:A,A54)</f>
        <v>0</v>
      </c>
      <c r="T54" s="4" t="str">
        <f>IF(D54="teppc","teppc",
IF(Q54=0,"not relevant",
IF(R54&gt;0,"in old list",
IF(S54=0,"NEED TO ASSIGN",
INDEX(assign_old_new!D:D,MATCH(A54,assign_old_new!A:A,0))))))</f>
        <v>teppc</v>
      </c>
      <c r="U54">
        <f t="shared" si="0"/>
        <v>0</v>
      </c>
      <c r="V54" s="5">
        <f t="shared" si="1"/>
        <v>0</v>
      </c>
    </row>
    <row r="55" spans="1:22" hidden="1" x14ac:dyDescent="0.75">
      <c r="A55" t="s">
        <v>8493</v>
      </c>
      <c r="B55" t="s">
        <v>8494</v>
      </c>
      <c r="C55" t="s">
        <v>8495</v>
      </c>
      <c r="D55" t="s">
        <v>3425</v>
      </c>
      <c r="E55" t="s">
        <v>2403</v>
      </c>
      <c r="F55" t="s">
        <v>2403</v>
      </c>
      <c r="G55" t="s">
        <v>3436</v>
      </c>
      <c r="H55" t="s">
        <v>3437</v>
      </c>
      <c r="I55" t="s">
        <v>2274</v>
      </c>
      <c r="J55" s="2">
        <v>45762</v>
      </c>
      <c r="K55" s="2">
        <v>55153</v>
      </c>
      <c r="L55">
        <v>605.20000000000005</v>
      </c>
      <c r="M55" t="s">
        <v>3511</v>
      </c>
      <c r="N55" t="s">
        <v>3512</v>
      </c>
      <c r="O55" t="s">
        <v>3513</v>
      </c>
      <c r="P55" t="s">
        <v>3514</v>
      </c>
      <c r="Q55" s="5">
        <f>INDEX(relevant_resources!B:B,MATCH(P55,relevant_resources!A:A,0))</f>
        <v>0</v>
      </c>
      <c r="R55">
        <f>COUNTIFS(resolve_2018!Y:Y,A55)</f>
        <v>0</v>
      </c>
      <c r="S55">
        <f>COUNTIFS(assign_old_new!A:A,A55)</f>
        <v>0</v>
      </c>
      <c r="T55" s="4" t="str">
        <f>IF(D55="teppc","teppc",
IF(Q55=0,"not relevant",
IF(R55&gt;0,"in old list",
IF(S55=0,"NEED TO ASSIGN",
INDEX(assign_old_new!D:D,MATCH(A55,assign_old_new!A:A,0))))))</f>
        <v>teppc</v>
      </c>
      <c r="U55">
        <f t="shared" si="0"/>
        <v>0</v>
      </c>
      <c r="V55" s="5">
        <f t="shared" si="1"/>
        <v>0</v>
      </c>
    </row>
    <row r="56" spans="1:22" hidden="1" x14ac:dyDescent="0.75">
      <c r="A56" t="s">
        <v>6657</v>
      </c>
      <c r="B56" t="s">
        <v>6657</v>
      </c>
      <c r="C56" t="s">
        <v>6658</v>
      </c>
      <c r="D56" t="s">
        <v>3425</v>
      </c>
      <c r="E56" t="s">
        <v>3578</v>
      </c>
      <c r="F56" t="s">
        <v>3578</v>
      </c>
      <c r="G56" t="s">
        <v>3579</v>
      </c>
      <c r="H56" t="s">
        <v>3578</v>
      </c>
      <c r="I56" t="s">
        <v>3429</v>
      </c>
      <c r="J56" s="2">
        <v>30286</v>
      </c>
      <c r="K56" s="2">
        <v>55153</v>
      </c>
      <c r="L56">
        <v>605</v>
      </c>
      <c r="M56" t="s">
        <v>3680</v>
      </c>
      <c r="N56" t="s">
        <v>3681</v>
      </c>
      <c r="O56" t="s">
        <v>3682</v>
      </c>
      <c r="P56" t="s">
        <v>3837</v>
      </c>
      <c r="Q56" s="5">
        <f>INDEX(relevant_resources!B:B,MATCH(P56,relevant_resources!A:A,0))</f>
        <v>0</v>
      </c>
      <c r="R56">
        <f>COUNTIFS(resolve_2018!Y:Y,A56)</f>
        <v>0</v>
      </c>
      <c r="S56">
        <f>COUNTIFS(assign_old_new!A:A,A56)</f>
        <v>0</v>
      </c>
      <c r="T56" s="4" t="str">
        <f>IF(D56="teppc","teppc",
IF(Q56=0,"not relevant",
IF(R56&gt;0,"in old list",
IF(S56=0,"NEED TO ASSIGN",
INDEX(assign_old_new!D:D,MATCH(A56,assign_old_new!A:A,0))))))</f>
        <v>teppc</v>
      </c>
      <c r="U56">
        <f t="shared" si="0"/>
        <v>0</v>
      </c>
      <c r="V56" s="5">
        <f t="shared" si="1"/>
        <v>0</v>
      </c>
    </row>
    <row r="57" spans="1:22" hidden="1" x14ac:dyDescent="0.75">
      <c r="A57" t="s">
        <v>6655</v>
      </c>
      <c r="B57" t="s">
        <v>6655</v>
      </c>
      <c r="C57" t="s">
        <v>6656</v>
      </c>
      <c r="D57" t="s">
        <v>3425</v>
      </c>
      <c r="E57" t="s">
        <v>3578</v>
      </c>
      <c r="F57" t="s">
        <v>3578</v>
      </c>
      <c r="G57" t="s">
        <v>3579</v>
      </c>
      <c r="H57" t="s">
        <v>3578</v>
      </c>
      <c r="I57" t="s">
        <v>3429</v>
      </c>
      <c r="J57" s="2">
        <v>29799</v>
      </c>
      <c r="K57" s="2">
        <v>55153</v>
      </c>
      <c r="L57">
        <v>605</v>
      </c>
      <c r="M57" t="s">
        <v>3680</v>
      </c>
      <c r="N57" t="s">
        <v>3681</v>
      </c>
      <c r="O57" t="s">
        <v>3682</v>
      </c>
      <c r="P57" t="s">
        <v>3837</v>
      </c>
      <c r="Q57" s="5">
        <f>INDEX(relevant_resources!B:B,MATCH(P57,relevant_resources!A:A,0))</f>
        <v>0</v>
      </c>
      <c r="R57">
        <f>COUNTIFS(resolve_2018!Y:Y,A57)</f>
        <v>0</v>
      </c>
      <c r="S57">
        <f>COUNTIFS(assign_old_new!A:A,A57)</f>
        <v>0</v>
      </c>
      <c r="T57" s="4" t="str">
        <f>IF(D57="teppc","teppc",
IF(Q57=0,"not relevant",
IF(R57&gt;0,"in old list",
IF(S57=0,"NEED TO ASSIGN",
INDEX(assign_old_new!D:D,MATCH(A57,assign_old_new!A:A,0))))))</f>
        <v>teppc</v>
      </c>
      <c r="U57">
        <f t="shared" si="0"/>
        <v>0</v>
      </c>
      <c r="V57" s="5">
        <f t="shared" si="1"/>
        <v>0</v>
      </c>
    </row>
    <row r="58" spans="1:22" hidden="1" x14ac:dyDescent="0.75">
      <c r="A58" t="s">
        <v>10784</v>
      </c>
      <c r="B58" t="s">
        <v>10784</v>
      </c>
      <c r="C58" t="s">
        <v>10785</v>
      </c>
      <c r="D58" t="s">
        <v>9883</v>
      </c>
      <c r="E58" t="s">
        <v>3319</v>
      </c>
      <c r="F58" t="s">
        <v>3319</v>
      </c>
      <c r="G58" t="s">
        <v>3320</v>
      </c>
      <c r="H58" t="s">
        <v>3319</v>
      </c>
      <c r="I58" t="s">
        <v>33</v>
      </c>
      <c r="J58" s="6">
        <v>40089</v>
      </c>
      <c r="K58" s="6">
        <v>55153</v>
      </c>
      <c r="L58">
        <v>603.67999999999995</v>
      </c>
      <c r="M58" t="s">
        <v>3511</v>
      </c>
      <c r="N58" t="s">
        <v>3512</v>
      </c>
      <c r="O58" t="s">
        <v>3513</v>
      </c>
      <c r="P58" t="s">
        <v>10022</v>
      </c>
      <c r="Q58" s="5">
        <f>INDEX(relevant_resources!B:B,MATCH(P58,relevant_resources!A:A,0))</f>
        <v>0</v>
      </c>
      <c r="R58">
        <f>COUNTIFS(resolve_2018!Y:Y,A58)</f>
        <v>0</v>
      </c>
      <c r="S58">
        <f>COUNTIFS(assign_old_new!A:A,A58)</f>
        <v>0</v>
      </c>
      <c r="T58" s="4" t="str">
        <f>IF(D58="teppc","teppc",
IF(Q58=0,"not relevant",
IF(R58&gt;0,"in old list",
IF(S58=0,"NEED TO ASSIGN",
INDEX(assign_old_new!D:D,MATCH(A58,assign_old_new!A:A,0))))))</f>
        <v>not relevant</v>
      </c>
      <c r="U58">
        <f t="shared" si="0"/>
        <v>0</v>
      </c>
      <c r="V58" s="5">
        <f t="shared" si="1"/>
        <v>0</v>
      </c>
    </row>
    <row r="59" spans="1:22" hidden="1" x14ac:dyDescent="0.75">
      <c r="A59" t="s">
        <v>6278</v>
      </c>
      <c r="B59" t="s">
        <v>6279</v>
      </c>
      <c r="C59" t="s">
        <v>6280</v>
      </c>
      <c r="D59" t="s">
        <v>3425</v>
      </c>
      <c r="E59" t="s">
        <v>3482</v>
      </c>
      <c r="F59" t="s">
        <v>3482</v>
      </c>
      <c r="G59" t="s">
        <v>3483</v>
      </c>
      <c r="H59" t="s">
        <v>3482</v>
      </c>
      <c r="I59" t="s">
        <v>1080</v>
      </c>
      <c r="J59" s="2">
        <v>22647</v>
      </c>
      <c r="K59" s="2">
        <v>55153</v>
      </c>
      <c r="L59">
        <v>603</v>
      </c>
      <c r="M59" t="s">
        <v>210</v>
      </c>
      <c r="N59" t="s">
        <v>3443</v>
      </c>
      <c r="O59" t="s">
        <v>210</v>
      </c>
      <c r="P59" t="s">
        <v>3568</v>
      </c>
      <c r="Q59" s="5">
        <f>INDEX(relevant_resources!B:B,MATCH(P59,relevant_resources!A:A,0))</f>
        <v>0</v>
      </c>
      <c r="R59">
        <f>COUNTIFS(resolve_2018!Y:Y,A59)</f>
        <v>0</v>
      </c>
      <c r="S59">
        <f>COUNTIFS(assign_old_new!A:A,A59)</f>
        <v>0</v>
      </c>
      <c r="T59" s="4" t="str">
        <f>IF(D59="teppc","teppc",
IF(Q59=0,"not relevant",
IF(R59&gt;0,"in old list",
IF(S59=0,"NEED TO ASSIGN",
INDEX(assign_old_new!D:D,MATCH(A59,assign_old_new!A:A,0))))))</f>
        <v>teppc</v>
      </c>
      <c r="U59">
        <f t="shared" si="0"/>
        <v>0</v>
      </c>
      <c r="V59" s="5">
        <f t="shared" si="1"/>
        <v>0</v>
      </c>
    </row>
    <row r="60" spans="1:22" hidden="1" x14ac:dyDescent="0.75">
      <c r="A60" t="s">
        <v>4568</v>
      </c>
      <c r="B60" t="s">
        <v>4569</v>
      </c>
      <c r="C60" t="s">
        <v>4570</v>
      </c>
      <c r="D60" t="s">
        <v>3425</v>
      </c>
      <c r="E60" t="s">
        <v>3546</v>
      </c>
      <c r="F60" t="s">
        <v>3546</v>
      </c>
      <c r="G60" t="s">
        <v>3547</v>
      </c>
      <c r="H60" t="s">
        <v>3546</v>
      </c>
      <c r="I60" t="s">
        <v>3429</v>
      </c>
      <c r="J60" s="2">
        <v>42369</v>
      </c>
      <c r="K60" s="2">
        <v>55153</v>
      </c>
      <c r="L60">
        <v>602</v>
      </c>
      <c r="M60" t="s">
        <v>3511</v>
      </c>
      <c r="N60" t="s">
        <v>3512</v>
      </c>
      <c r="O60" t="s">
        <v>3513</v>
      </c>
      <c r="P60" t="s">
        <v>3706</v>
      </c>
      <c r="Q60" s="5">
        <f>INDEX(relevant_resources!B:B,MATCH(P60,relevant_resources!A:A,0))</f>
        <v>0</v>
      </c>
      <c r="R60">
        <f>COUNTIFS(resolve_2018!Y:Y,A60)</f>
        <v>0</v>
      </c>
      <c r="S60">
        <f>COUNTIFS(assign_old_new!A:A,A60)</f>
        <v>0</v>
      </c>
      <c r="T60" s="4" t="str">
        <f>IF(D60="teppc","teppc",
IF(Q60=0,"not relevant",
IF(R60&gt;0,"in old list",
IF(S60=0,"NEED TO ASSIGN",
INDEX(assign_old_new!D:D,MATCH(A60,assign_old_new!A:A,0))))))</f>
        <v>teppc</v>
      </c>
      <c r="U60">
        <f t="shared" si="0"/>
        <v>0</v>
      </c>
      <c r="V60" s="5">
        <f t="shared" si="1"/>
        <v>0</v>
      </c>
    </row>
    <row r="61" spans="1:22" hidden="1" x14ac:dyDescent="0.75">
      <c r="A61" t="s">
        <v>7098</v>
      </c>
      <c r="B61" t="s">
        <v>7099</v>
      </c>
      <c r="C61" t="s">
        <v>7100</v>
      </c>
      <c r="D61" t="s">
        <v>3425</v>
      </c>
      <c r="E61" t="s">
        <v>3716</v>
      </c>
      <c r="F61" t="s">
        <v>3716</v>
      </c>
      <c r="G61" t="s">
        <v>3717</v>
      </c>
      <c r="H61" t="s">
        <v>3718</v>
      </c>
      <c r="I61" t="s">
        <v>2274</v>
      </c>
      <c r="J61" s="2">
        <v>37926</v>
      </c>
      <c r="K61" s="2">
        <v>55153</v>
      </c>
      <c r="L61">
        <v>601</v>
      </c>
      <c r="M61" t="s">
        <v>3511</v>
      </c>
      <c r="N61" t="s">
        <v>3512</v>
      </c>
      <c r="O61" t="s">
        <v>3513</v>
      </c>
      <c r="P61" t="s">
        <v>3514</v>
      </c>
      <c r="Q61" s="5">
        <f>INDEX(relevant_resources!B:B,MATCH(P61,relevant_resources!A:A,0))</f>
        <v>0</v>
      </c>
      <c r="R61">
        <f>COUNTIFS(resolve_2018!Y:Y,A61)</f>
        <v>0</v>
      </c>
      <c r="S61">
        <f>COUNTIFS(assign_old_new!A:A,A61)</f>
        <v>0</v>
      </c>
      <c r="T61" s="4" t="str">
        <f>IF(D61="teppc","teppc",
IF(Q61=0,"not relevant",
IF(R61&gt;0,"in old list",
IF(S61=0,"NEED TO ASSIGN",
INDEX(assign_old_new!D:D,MATCH(A61,assign_old_new!A:A,0))))))</f>
        <v>teppc</v>
      </c>
      <c r="U61">
        <f t="shared" si="0"/>
        <v>0</v>
      </c>
      <c r="V61" s="5">
        <f t="shared" si="1"/>
        <v>0</v>
      </c>
    </row>
    <row r="62" spans="1:22" hidden="1" x14ac:dyDescent="0.75">
      <c r="A62" t="s">
        <v>5706</v>
      </c>
      <c r="B62" t="s">
        <v>5707</v>
      </c>
      <c r="C62" t="s">
        <v>5708</v>
      </c>
      <c r="D62" t="s">
        <v>3425</v>
      </c>
      <c r="E62" t="s">
        <v>3718</v>
      </c>
      <c r="F62" t="s">
        <v>3718</v>
      </c>
      <c r="G62" t="s">
        <v>5128</v>
      </c>
      <c r="H62" t="s">
        <v>3718</v>
      </c>
      <c r="I62" t="s">
        <v>2274</v>
      </c>
      <c r="J62" s="2">
        <v>37803</v>
      </c>
      <c r="K62" s="2">
        <v>55153</v>
      </c>
      <c r="L62">
        <v>600</v>
      </c>
      <c r="M62" t="s">
        <v>3511</v>
      </c>
      <c r="N62" t="s">
        <v>3512</v>
      </c>
      <c r="O62" t="s">
        <v>3513</v>
      </c>
      <c r="P62" t="s">
        <v>3514</v>
      </c>
      <c r="Q62" s="5">
        <f>INDEX(relevant_resources!B:B,MATCH(P62,relevant_resources!A:A,0))</f>
        <v>0</v>
      </c>
      <c r="R62">
        <f>COUNTIFS(resolve_2018!Y:Y,A62)</f>
        <v>0</v>
      </c>
      <c r="S62">
        <f>COUNTIFS(assign_old_new!A:A,A62)</f>
        <v>0</v>
      </c>
      <c r="T62" s="4" t="str">
        <f>IF(D62="teppc","teppc",
IF(Q62=0,"not relevant",
IF(R62&gt;0,"in old list",
IF(S62=0,"NEED TO ASSIGN",
INDEX(assign_old_new!D:D,MATCH(A62,assign_old_new!A:A,0))))))</f>
        <v>teppc</v>
      </c>
      <c r="U62">
        <f t="shared" si="0"/>
        <v>0</v>
      </c>
      <c r="V62" s="5">
        <f t="shared" si="1"/>
        <v>0</v>
      </c>
    </row>
    <row r="63" spans="1:22" hidden="1" x14ac:dyDescent="0.75">
      <c r="A63" t="s">
        <v>6863</v>
      </c>
      <c r="B63" t="s">
        <v>6864</v>
      </c>
      <c r="C63" t="s">
        <v>6865</v>
      </c>
      <c r="D63" t="s">
        <v>3425</v>
      </c>
      <c r="E63" t="s">
        <v>2403</v>
      </c>
      <c r="F63" t="s">
        <v>2403</v>
      </c>
      <c r="G63" t="s">
        <v>3436</v>
      </c>
      <c r="H63" t="s">
        <v>3437</v>
      </c>
      <c r="I63" t="s">
        <v>2274</v>
      </c>
      <c r="J63" s="2">
        <v>38838</v>
      </c>
      <c r="K63" s="2">
        <v>55153</v>
      </c>
      <c r="L63">
        <v>596</v>
      </c>
      <c r="M63" t="s">
        <v>3511</v>
      </c>
      <c r="N63" t="s">
        <v>3512</v>
      </c>
      <c r="O63" t="s">
        <v>3513</v>
      </c>
      <c r="P63" t="s">
        <v>3514</v>
      </c>
      <c r="Q63" s="5">
        <f>INDEX(relevant_resources!B:B,MATCH(P63,relevant_resources!A:A,0))</f>
        <v>0</v>
      </c>
      <c r="R63">
        <f>COUNTIFS(resolve_2018!Y:Y,A63)</f>
        <v>0</v>
      </c>
      <c r="S63">
        <f>COUNTIFS(assign_old_new!A:A,A63)</f>
        <v>0</v>
      </c>
      <c r="T63" s="4" t="str">
        <f>IF(D63="teppc","teppc",
IF(Q63=0,"not relevant",
IF(R63&gt;0,"in old list",
IF(S63=0,"NEED TO ASSIGN",
INDEX(assign_old_new!D:D,MATCH(A63,assign_old_new!A:A,0))))))</f>
        <v>teppc</v>
      </c>
      <c r="U63">
        <f t="shared" si="0"/>
        <v>0</v>
      </c>
      <c r="V63" s="5">
        <f t="shared" si="1"/>
        <v>0</v>
      </c>
    </row>
    <row r="64" spans="1:22" hidden="1" x14ac:dyDescent="0.75">
      <c r="A64" t="s">
        <v>11375</v>
      </c>
      <c r="B64" t="s">
        <v>11375</v>
      </c>
      <c r="C64" t="s">
        <v>11376</v>
      </c>
      <c r="D64" t="s">
        <v>9883</v>
      </c>
      <c r="E64" t="s">
        <v>9887</v>
      </c>
      <c r="F64" t="s">
        <v>9887</v>
      </c>
      <c r="G64" t="s">
        <v>9888</v>
      </c>
      <c r="H64" t="s">
        <v>9887</v>
      </c>
      <c r="I64" t="s">
        <v>33</v>
      </c>
      <c r="J64" s="6">
        <v>38499</v>
      </c>
      <c r="K64" s="6">
        <v>55153</v>
      </c>
      <c r="L64">
        <v>593.16</v>
      </c>
      <c r="M64" t="s">
        <v>3511</v>
      </c>
      <c r="N64" t="s">
        <v>3512</v>
      </c>
      <c r="O64" t="s">
        <v>3513</v>
      </c>
      <c r="P64" t="s">
        <v>10022</v>
      </c>
      <c r="Q64" s="5">
        <f>INDEX(relevant_resources!B:B,MATCH(P64,relevant_resources!A:A,0))</f>
        <v>0</v>
      </c>
      <c r="R64">
        <f>COUNTIFS(resolve_2018!Y:Y,A64)</f>
        <v>0</v>
      </c>
      <c r="S64">
        <f>COUNTIFS(assign_old_new!A:A,A64)</f>
        <v>0</v>
      </c>
      <c r="T64" s="4" t="str">
        <f>IF(D64="teppc","teppc",
IF(Q64=0,"not relevant",
IF(R64&gt;0,"in old list",
IF(S64=0,"NEED TO ASSIGN",
INDEX(assign_old_new!D:D,MATCH(A64,assign_old_new!A:A,0))))))</f>
        <v>not relevant</v>
      </c>
      <c r="U64">
        <f t="shared" si="0"/>
        <v>0</v>
      </c>
      <c r="V64" s="5">
        <f t="shared" si="1"/>
        <v>0</v>
      </c>
    </row>
    <row r="65" spans="1:22" hidden="1" x14ac:dyDescent="0.75">
      <c r="A65" t="s">
        <v>5053</v>
      </c>
      <c r="B65" t="s">
        <v>5054</v>
      </c>
      <c r="C65" t="s">
        <v>5055</v>
      </c>
      <c r="D65" t="s">
        <v>3425</v>
      </c>
      <c r="E65" t="s">
        <v>3404</v>
      </c>
      <c r="F65" t="s">
        <v>3404</v>
      </c>
      <c r="G65" t="s">
        <v>3518</v>
      </c>
      <c r="H65" t="s">
        <v>3404</v>
      </c>
      <c r="I65" t="s">
        <v>2274</v>
      </c>
      <c r="J65" s="2">
        <v>41730</v>
      </c>
      <c r="K65" s="2">
        <v>55153</v>
      </c>
      <c r="L65">
        <v>591.1</v>
      </c>
      <c r="M65" t="s">
        <v>3511</v>
      </c>
      <c r="N65" t="s">
        <v>3512</v>
      </c>
      <c r="O65" t="s">
        <v>3513</v>
      </c>
      <c r="P65" t="s">
        <v>3514</v>
      </c>
      <c r="Q65" s="5">
        <f>INDEX(relevant_resources!B:B,MATCH(P65,relevant_resources!A:A,0))</f>
        <v>0</v>
      </c>
      <c r="R65">
        <f>COUNTIFS(resolve_2018!Y:Y,A65)</f>
        <v>0</v>
      </c>
      <c r="S65">
        <f>COUNTIFS(assign_old_new!A:A,A65)</f>
        <v>0</v>
      </c>
      <c r="T65" s="4" t="str">
        <f>IF(D65="teppc","teppc",
IF(Q65=0,"not relevant",
IF(R65&gt;0,"in old list",
IF(S65=0,"NEED TO ASSIGN",
INDEX(assign_old_new!D:D,MATCH(A65,assign_old_new!A:A,0))))))</f>
        <v>teppc</v>
      </c>
      <c r="U65">
        <f t="shared" si="0"/>
        <v>0</v>
      </c>
      <c r="V65" s="5">
        <f t="shared" si="1"/>
        <v>0</v>
      </c>
    </row>
    <row r="66" spans="1:22" hidden="1" x14ac:dyDescent="0.75">
      <c r="A66" t="s">
        <v>5867</v>
      </c>
      <c r="B66" t="s">
        <v>5868</v>
      </c>
      <c r="C66" t="s">
        <v>5869</v>
      </c>
      <c r="D66" t="s">
        <v>3425</v>
      </c>
      <c r="E66" t="s">
        <v>3666</v>
      </c>
      <c r="F66" t="s">
        <v>3666</v>
      </c>
      <c r="G66" t="s">
        <v>3667</v>
      </c>
      <c r="H66" t="s">
        <v>3666</v>
      </c>
      <c r="I66" t="s">
        <v>2274</v>
      </c>
      <c r="J66" s="2">
        <v>37165</v>
      </c>
      <c r="K66" s="2">
        <v>55153</v>
      </c>
      <c r="L66">
        <v>590.79999999999995</v>
      </c>
      <c r="M66" t="s">
        <v>3511</v>
      </c>
      <c r="N66" t="s">
        <v>3512</v>
      </c>
      <c r="O66" t="s">
        <v>3513</v>
      </c>
      <c r="P66" t="s">
        <v>3514</v>
      </c>
      <c r="Q66" s="5">
        <f>INDEX(relevant_resources!B:B,MATCH(P66,relevant_resources!A:A,0))</f>
        <v>0</v>
      </c>
      <c r="R66">
        <f>COUNTIFS(resolve_2018!Y:Y,A66)</f>
        <v>0</v>
      </c>
      <c r="S66">
        <f>COUNTIFS(assign_old_new!A:A,A66)</f>
        <v>0</v>
      </c>
      <c r="T66" s="4" t="str">
        <f>IF(D66="teppc","teppc",
IF(Q66=0,"not relevant",
IF(R66&gt;0,"in old list",
IF(S66=0,"NEED TO ASSIGN",
INDEX(assign_old_new!D:D,MATCH(A66,assign_old_new!A:A,0))))))</f>
        <v>teppc</v>
      </c>
      <c r="U66">
        <f t="shared" ref="U66:U129" si="2">OR(R66&gt;0,S66&gt;0)*1</f>
        <v>0</v>
      </c>
      <c r="V66" s="5">
        <f t="shared" si="1"/>
        <v>0</v>
      </c>
    </row>
    <row r="67" spans="1:22" hidden="1" x14ac:dyDescent="0.75">
      <c r="A67" t="s">
        <v>5697</v>
      </c>
      <c r="B67" t="s">
        <v>5698</v>
      </c>
      <c r="C67" t="s">
        <v>5699</v>
      </c>
      <c r="D67" t="s">
        <v>3425</v>
      </c>
      <c r="E67" t="s">
        <v>3718</v>
      </c>
      <c r="F67" t="s">
        <v>3718</v>
      </c>
      <c r="G67" t="s">
        <v>5128</v>
      </c>
      <c r="H67" t="s">
        <v>3718</v>
      </c>
      <c r="I67" t="s">
        <v>2274</v>
      </c>
      <c r="J67" s="2">
        <v>37742</v>
      </c>
      <c r="K67" s="2">
        <v>55153</v>
      </c>
      <c r="L67">
        <v>590</v>
      </c>
      <c r="M67" t="s">
        <v>3511</v>
      </c>
      <c r="N67" t="s">
        <v>3512</v>
      </c>
      <c r="O67" t="s">
        <v>3513</v>
      </c>
      <c r="P67" t="s">
        <v>3514</v>
      </c>
      <c r="Q67" s="5">
        <f>INDEX(relevant_resources!B:B,MATCH(P67,relevant_resources!A:A,0))</f>
        <v>0</v>
      </c>
      <c r="R67">
        <f>COUNTIFS(resolve_2018!Y:Y,A67)</f>
        <v>0</v>
      </c>
      <c r="S67">
        <f>COUNTIFS(assign_old_new!A:A,A67)</f>
        <v>0</v>
      </c>
      <c r="T67" s="4" t="str">
        <f>IF(D67="teppc","teppc",
IF(Q67=0,"not relevant",
IF(R67&gt;0,"in old list",
IF(S67=0,"NEED TO ASSIGN",
INDEX(assign_old_new!D:D,MATCH(A67,assign_old_new!A:A,0))))))</f>
        <v>teppc</v>
      </c>
      <c r="U67">
        <f t="shared" si="2"/>
        <v>0</v>
      </c>
      <c r="V67" s="5">
        <f t="shared" ref="V67:V130" si="3">AND(Q67=1,U67=0,D67="caiso")*1</f>
        <v>0</v>
      </c>
    </row>
    <row r="68" spans="1:22" hidden="1" x14ac:dyDescent="0.75">
      <c r="A68" t="s">
        <v>6029</v>
      </c>
      <c r="B68" t="s">
        <v>6030</v>
      </c>
      <c r="C68" t="s">
        <v>6031</v>
      </c>
      <c r="D68" t="s">
        <v>3425</v>
      </c>
      <c r="E68" t="s">
        <v>2647</v>
      </c>
      <c r="F68" t="s">
        <v>2647</v>
      </c>
      <c r="G68" t="s">
        <v>3500</v>
      </c>
      <c r="H68" t="s">
        <v>2646</v>
      </c>
      <c r="I68" t="s">
        <v>2647</v>
      </c>
      <c r="J68" s="2">
        <v>24532</v>
      </c>
      <c r="K68" s="2">
        <v>55153</v>
      </c>
      <c r="L68">
        <v>590</v>
      </c>
      <c r="M68" t="s">
        <v>3511</v>
      </c>
      <c r="N68" t="s">
        <v>3512</v>
      </c>
      <c r="O68" t="s">
        <v>3513</v>
      </c>
      <c r="P68" t="s">
        <v>3690</v>
      </c>
      <c r="Q68" s="5">
        <f>INDEX(relevant_resources!B:B,MATCH(P68,relevant_resources!A:A,0))</f>
        <v>0</v>
      </c>
      <c r="R68">
        <f>COUNTIFS(resolve_2018!Y:Y,A68)</f>
        <v>0</v>
      </c>
      <c r="S68">
        <f>COUNTIFS(assign_old_new!A:A,A68)</f>
        <v>0</v>
      </c>
      <c r="T68" s="4" t="str">
        <f>IF(D68="teppc","teppc",
IF(Q68=0,"not relevant",
IF(R68&gt;0,"in old list",
IF(S68=0,"NEED TO ASSIGN",
INDEX(assign_old_new!D:D,MATCH(A68,assign_old_new!A:A,0))))))</f>
        <v>teppc</v>
      </c>
      <c r="U68">
        <f t="shared" si="2"/>
        <v>0</v>
      </c>
      <c r="V68" s="5">
        <f t="shared" si="3"/>
        <v>0</v>
      </c>
    </row>
    <row r="69" spans="1:22" hidden="1" x14ac:dyDescent="0.75">
      <c r="A69" t="s">
        <v>8593</v>
      </c>
      <c r="B69" t="s">
        <v>8594</v>
      </c>
      <c r="C69" t="s">
        <v>8595</v>
      </c>
      <c r="D69" t="s">
        <v>3425</v>
      </c>
      <c r="E69" t="s">
        <v>3404</v>
      </c>
      <c r="F69" t="s">
        <v>3404</v>
      </c>
      <c r="G69" t="s">
        <v>3518</v>
      </c>
      <c r="H69" t="s">
        <v>3404</v>
      </c>
      <c r="I69" t="s">
        <v>2274</v>
      </c>
      <c r="J69" s="2">
        <v>38443</v>
      </c>
      <c r="K69" s="2">
        <v>55153</v>
      </c>
      <c r="L69">
        <v>589.5</v>
      </c>
      <c r="M69" t="s">
        <v>3511</v>
      </c>
      <c r="N69" t="s">
        <v>3512</v>
      </c>
      <c r="O69" t="s">
        <v>3513</v>
      </c>
      <c r="P69" t="s">
        <v>3514</v>
      </c>
      <c r="Q69" s="5">
        <f>INDEX(relevant_resources!B:B,MATCH(P69,relevant_resources!A:A,0))</f>
        <v>0</v>
      </c>
      <c r="R69">
        <f>COUNTIFS(resolve_2018!Y:Y,A69)</f>
        <v>0</v>
      </c>
      <c r="S69">
        <f>COUNTIFS(assign_old_new!A:A,A69)</f>
        <v>0</v>
      </c>
      <c r="T69" s="4" t="str">
        <f>IF(D69="teppc","teppc",
IF(Q69=0,"not relevant",
IF(R69&gt;0,"in old list",
IF(S69=0,"NEED TO ASSIGN",
INDEX(assign_old_new!D:D,MATCH(A69,assign_old_new!A:A,0))))))</f>
        <v>teppc</v>
      </c>
      <c r="U69">
        <f t="shared" si="2"/>
        <v>0</v>
      </c>
      <c r="V69" s="5">
        <f t="shared" si="3"/>
        <v>0</v>
      </c>
    </row>
    <row r="70" spans="1:22" hidden="1" x14ac:dyDescent="0.75">
      <c r="A70" t="s">
        <v>11043</v>
      </c>
      <c r="B70" t="s">
        <v>11043</v>
      </c>
      <c r="C70" t="s">
        <v>11044</v>
      </c>
      <c r="D70" t="s">
        <v>9883</v>
      </c>
      <c r="E70" t="s">
        <v>3333</v>
      </c>
      <c r="F70" t="s">
        <v>3333</v>
      </c>
      <c r="G70" t="s">
        <v>3334</v>
      </c>
      <c r="H70" t="s">
        <v>3333</v>
      </c>
      <c r="I70" t="s">
        <v>33</v>
      </c>
      <c r="J70" s="6">
        <v>37049</v>
      </c>
      <c r="K70" s="6">
        <v>55153</v>
      </c>
      <c r="L70">
        <v>586.02</v>
      </c>
      <c r="M70" t="s">
        <v>3511</v>
      </c>
      <c r="N70" t="s">
        <v>3512</v>
      </c>
      <c r="O70" t="s">
        <v>3513</v>
      </c>
      <c r="P70" t="s">
        <v>10022</v>
      </c>
      <c r="Q70" s="5">
        <f>INDEX(relevant_resources!B:B,MATCH(P70,relevant_resources!A:A,0))</f>
        <v>0</v>
      </c>
      <c r="R70">
        <f>COUNTIFS(resolve_2018!Y:Y,A70)</f>
        <v>0</v>
      </c>
      <c r="S70">
        <f>COUNTIFS(assign_old_new!A:A,A70)</f>
        <v>0</v>
      </c>
      <c r="T70" s="4" t="str">
        <f>IF(D70="teppc","teppc",
IF(Q70=0,"not relevant",
IF(R70&gt;0,"in old list",
IF(S70=0,"NEED TO ASSIGN",
INDEX(assign_old_new!D:D,MATCH(A70,assign_old_new!A:A,0))))))</f>
        <v>not relevant</v>
      </c>
      <c r="U70">
        <f t="shared" si="2"/>
        <v>0</v>
      </c>
      <c r="V70" s="5">
        <f t="shared" si="3"/>
        <v>0</v>
      </c>
    </row>
    <row r="71" spans="1:22" hidden="1" x14ac:dyDescent="0.75">
      <c r="A71" t="s">
        <v>10344</v>
      </c>
      <c r="B71" t="s">
        <v>10344</v>
      </c>
      <c r="C71" t="s">
        <v>10345</v>
      </c>
      <c r="D71" t="s">
        <v>9883</v>
      </c>
      <c r="E71" t="s">
        <v>9887</v>
      </c>
      <c r="F71" t="s">
        <v>9887</v>
      </c>
      <c r="G71" t="s">
        <v>9888</v>
      </c>
      <c r="H71" t="s">
        <v>9887</v>
      </c>
      <c r="I71" t="s">
        <v>33</v>
      </c>
      <c r="J71" s="6">
        <v>39817</v>
      </c>
      <c r="K71" s="6">
        <v>55153</v>
      </c>
      <c r="L71">
        <v>585</v>
      </c>
      <c r="M71" t="s">
        <v>3511</v>
      </c>
      <c r="N71" t="s">
        <v>3512</v>
      </c>
      <c r="O71" t="s">
        <v>3513</v>
      </c>
      <c r="P71" t="s">
        <v>10022</v>
      </c>
      <c r="Q71" s="5">
        <f>INDEX(relevant_resources!B:B,MATCH(P71,relevant_resources!A:A,0))</f>
        <v>0</v>
      </c>
      <c r="R71">
        <f>COUNTIFS(resolve_2018!Y:Y,A71)</f>
        <v>0</v>
      </c>
      <c r="S71">
        <f>COUNTIFS(assign_old_new!A:A,A71)</f>
        <v>0</v>
      </c>
      <c r="T71" s="4" t="str">
        <f>IF(D71="teppc","teppc",
IF(Q71=0,"not relevant",
IF(R71&gt;0,"in old list",
IF(S71=0,"NEED TO ASSIGN",
INDEX(assign_old_new!D:D,MATCH(A71,assign_old_new!A:A,0))))))</f>
        <v>not relevant</v>
      </c>
      <c r="U71">
        <f t="shared" si="2"/>
        <v>0</v>
      </c>
      <c r="V71" s="5">
        <f t="shared" si="3"/>
        <v>0</v>
      </c>
    </row>
    <row r="72" spans="1:22" hidden="1" x14ac:dyDescent="0.75">
      <c r="A72" t="s">
        <v>4274</v>
      </c>
      <c r="B72" t="s">
        <v>4275</v>
      </c>
      <c r="C72" t="s">
        <v>4276</v>
      </c>
      <c r="D72" t="s">
        <v>3425</v>
      </c>
      <c r="E72" t="s">
        <v>3407</v>
      </c>
      <c r="F72" t="s">
        <v>3407</v>
      </c>
      <c r="G72" t="s">
        <v>3694</v>
      </c>
      <c r="H72" t="s">
        <v>3407</v>
      </c>
      <c r="I72" t="s">
        <v>2274</v>
      </c>
      <c r="J72" s="2">
        <v>38808</v>
      </c>
      <c r="K72" s="2">
        <v>52231</v>
      </c>
      <c r="L72">
        <v>585</v>
      </c>
      <c r="M72" t="s">
        <v>3511</v>
      </c>
      <c r="N72" t="s">
        <v>3512</v>
      </c>
      <c r="O72" t="s">
        <v>3513</v>
      </c>
      <c r="P72" t="s">
        <v>3514</v>
      </c>
      <c r="Q72" s="5">
        <f>INDEX(relevant_resources!B:B,MATCH(P72,relevant_resources!A:A,0))</f>
        <v>0</v>
      </c>
      <c r="R72">
        <f>COUNTIFS(resolve_2018!Y:Y,A72)</f>
        <v>0</v>
      </c>
      <c r="S72">
        <f>COUNTIFS(assign_old_new!A:A,A72)</f>
        <v>0</v>
      </c>
      <c r="T72" s="4" t="str">
        <f>IF(D72="teppc","teppc",
IF(Q72=0,"not relevant",
IF(R72&gt;0,"in old list",
IF(S72=0,"NEED TO ASSIGN",
INDEX(assign_old_new!D:D,MATCH(A72,assign_old_new!A:A,0))))))</f>
        <v>teppc</v>
      </c>
      <c r="U72">
        <f t="shared" si="2"/>
        <v>0</v>
      </c>
      <c r="V72" s="5">
        <f t="shared" si="3"/>
        <v>0</v>
      </c>
    </row>
    <row r="73" spans="1:22" hidden="1" x14ac:dyDescent="0.75">
      <c r="A73" t="s">
        <v>4271</v>
      </c>
      <c r="B73" t="s">
        <v>4272</v>
      </c>
      <c r="C73" t="s">
        <v>4273</v>
      </c>
      <c r="D73" t="s">
        <v>3425</v>
      </c>
      <c r="E73" t="s">
        <v>3407</v>
      </c>
      <c r="F73" t="s">
        <v>3407</v>
      </c>
      <c r="G73" t="s">
        <v>3694</v>
      </c>
      <c r="H73" t="s">
        <v>3407</v>
      </c>
      <c r="I73" t="s">
        <v>2274</v>
      </c>
      <c r="J73" s="2">
        <v>38749</v>
      </c>
      <c r="K73" s="2">
        <v>52231</v>
      </c>
      <c r="L73">
        <v>585</v>
      </c>
      <c r="M73" t="s">
        <v>3511</v>
      </c>
      <c r="N73" t="s">
        <v>3512</v>
      </c>
      <c r="O73" t="s">
        <v>3513</v>
      </c>
      <c r="P73" t="s">
        <v>3514</v>
      </c>
      <c r="Q73" s="5">
        <f>INDEX(relevant_resources!B:B,MATCH(P73,relevant_resources!A:A,0))</f>
        <v>0</v>
      </c>
      <c r="R73">
        <f>COUNTIFS(resolve_2018!Y:Y,A73)</f>
        <v>0</v>
      </c>
      <c r="S73">
        <f>COUNTIFS(assign_old_new!A:A,A73)</f>
        <v>0</v>
      </c>
      <c r="T73" s="4" t="str">
        <f>IF(D73="teppc","teppc",
IF(Q73=0,"not relevant",
IF(R73&gt;0,"in old list",
IF(S73=0,"NEED TO ASSIGN",
INDEX(assign_old_new!D:D,MATCH(A73,assign_old_new!A:A,0))))))</f>
        <v>teppc</v>
      </c>
      <c r="U73">
        <f t="shared" si="2"/>
        <v>0</v>
      </c>
      <c r="V73" s="5">
        <f t="shared" si="3"/>
        <v>0</v>
      </c>
    </row>
    <row r="74" spans="1:22" hidden="1" x14ac:dyDescent="0.75">
      <c r="A74" t="s">
        <v>11383</v>
      </c>
      <c r="B74" t="s">
        <v>11383</v>
      </c>
      <c r="C74" t="s">
        <v>11384</v>
      </c>
      <c r="D74" t="s">
        <v>3425</v>
      </c>
      <c r="E74" t="s">
        <v>3482</v>
      </c>
      <c r="F74" t="s">
        <v>3482</v>
      </c>
      <c r="G74" t="s">
        <v>3483</v>
      </c>
      <c r="H74" t="s">
        <v>3482</v>
      </c>
      <c r="I74" t="s">
        <v>1080</v>
      </c>
      <c r="J74" s="2">
        <v>29434</v>
      </c>
      <c r="K74" s="2">
        <v>44196</v>
      </c>
      <c r="L74">
        <v>585</v>
      </c>
      <c r="M74" t="s">
        <v>3680</v>
      </c>
      <c r="N74" t="s">
        <v>3681</v>
      </c>
      <c r="O74" t="s">
        <v>3682</v>
      </c>
      <c r="P74" t="s">
        <v>4147</v>
      </c>
      <c r="Q74" s="5">
        <f>INDEX(relevant_resources!B:B,MATCH(P74,relevant_resources!A:A,0))</f>
        <v>0</v>
      </c>
      <c r="R74">
        <f>COUNTIFS(resolve_2018!Y:Y,A74)</f>
        <v>0</v>
      </c>
      <c r="S74">
        <f>COUNTIFS(assign_old_new!A:A,A74)</f>
        <v>0</v>
      </c>
      <c r="T74" s="4" t="str">
        <f>IF(D74="teppc","teppc",
IF(Q74=0,"not relevant",
IF(R74&gt;0,"in old list",
IF(S74=0,"NEED TO ASSIGN",
INDEX(assign_old_new!D:D,MATCH(A74,assign_old_new!A:A,0))))))</f>
        <v>teppc</v>
      </c>
      <c r="U74">
        <f t="shared" si="2"/>
        <v>0</v>
      </c>
      <c r="V74" s="5">
        <f t="shared" si="3"/>
        <v>0</v>
      </c>
    </row>
    <row r="75" spans="1:22" hidden="1" x14ac:dyDescent="0.75">
      <c r="A75" t="s">
        <v>5514</v>
      </c>
      <c r="B75" t="s">
        <v>5515</v>
      </c>
      <c r="C75" t="s">
        <v>5516</v>
      </c>
      <c r="D75" t="s">
        <v>3425</v>
      </c>
      <c r="E75" t="s">
        <v>3546</v>
      </c>
      <c r="F75" t="s">
        <v>3546</v>
      </c>
      <c r="G75" t="s">
        <v>3547</v>
      </c>
      <c r="H75" t="s">
        <v>3546</v>
      </c>
      <c r="I75" t="s">
        <v>3429</v>
      </c>
      <c r="J75" s="2">
        <v>31517</v>
      </c>
      <c r="K75" s="2">
        <v>55153</v>
      </c>
      <c r="L75">
        <v>582.51</v>
      </c>
      <c r="M75" t="s">
        <v>3511</v>
      </c>
      <c r="N75" t="s">
        <v>3512</v>
      </c>
      <c r="O75" t="s">
        <v>3513</v>
      </c>
      <c r="P75" t="s">
        <v>3706</v>
      </c>
      <c r="Q75" s="5">
        <f>INDEX(relevant_resources!B:B,MATCH(P75,relevant_resources!A:A,0))</f>
        <v>0</v>
      </c>
      <c r="R75">
        <f>COUNTIFS(resolve_2018!Y:Y,A75)</f>
        <v>0</v>
      </c>
      <c r="S75">
        <f>COUNTIFS(assign_old_new!A:A,A75)</f>
        <v>0</v>
      </c>
      <c r="T75" s="4" t="str">
        <f>IF(D75="teppc","teppc",
IF(Q75=0,"not relevant",
IF(R75&gt;0,"in old list",
IF(S75=0,"NEED TO ASSIGN",
INDEX(assign_old_new!D:D,MATCH(A75,assign_old_new!A:A,0))))))</f>
        <v>teppc</v>
      </c>
      <c r="U75">
        <f t="shared" si="2"/>
        <v>0</v>
      </c>
      <c r="V75" s="5">
        <f t="shared" si="3"/>
        <v>0</v>
      </c>
    </row>
    <row r="76" spans="1:22" hidden="1" x14ac:dyDescent="0.75">
      <c r="A76" t="s">
        <v>4556</v>
      </c>
      <c r="B76" t="s">
        <v>4557</v>
      </c>
      <c r="C76" t="s">
        <v>4558</v>
      </c>
      <c r="D76" t="s">
        <v>3425</v>
      </c>
      <c r="E76" t="s">
        <v>3482</v>
      </c>
      <c r="F76" t="s">
        <v>3482</v>
      </c>
      <c r="G76" t="s">
        <v>3483</v>
      </c>
      <c r="H76" t="s">
        <v>3482</v>
      </c>
      <c r="I76" t="s">
        <v>1080</v>
      </c>
      <c r="J76" s="2">
        <v>37834</v>
      </c>
      <c r="K76" s="2">
        <v>55153</v>
      </c>
      <c r="L76">
        <v>577</v>
      </c>
      <c r="M76" t="s">
        <v>3511</v>
      </c>
      <c r="N76" t="s">
        <v>3512</v>
      </c>
      <c r="O76" t="s">
        <v>3513</v>
      </c>
      <c r="P76" t="s">
        <v>3864</v>
      </c>
      <c r="Q76" s="5">
        <f>INDEX(relevant_resources!B:B,MATCH(P76,relevant_resources!A:A,0))</f>
        <v>0</v>
      </c>
      <c r="R76">
        <f>COUNTIFS(resolve_2018!Y:Y,A76)</f>
        <v>0</v>
      </c>
      <c r="S76">
        <f>COUNTIFS(assign_old_new!A:A,A76)</f>
        <v>0</v>
      </c>
      <c r="T76" s="4" t="str">
        <f>IF(D76="teppc","teppc",
IF(Q76=0,"not relevant",
IF(R76&gt;0,"in old list",
IF(S76=0,"NEED TO ASSIGN",
INDEX(assign_old_new!D:D,MATCH(A76,assign_old_new!A:A,0))))))</f>
        <v>teppc</v>
      </c>
      <c r="U76">
        <f t="shared" si="2"/>
        <v>0</v>
      </c>
      <c r="V76" s="5">
        <f t="shared" si="3"/>
        <v>0</v>
      </c>
    </row>
    <row r="77" spans="1:22" hidden="1" x14ac:dyDescent="0.75">
      <c r="A77" t="s">
        <v>10798</v>
      </c>
      <c r="B77" t="s">
        <v>10798</v>
      </c>
      <c r="C77" t="s">
        <v>10799</v>
      </c>
      <c r="D77" t="s">
        <v>9883</v>
      </c>
      <c r="E77" t="s">
        <v>3319</v>
      </c>
      <c r="F77" t="s">
        <v>3319</v>
      </c>
      <c r="G77" t="s">
        <v>3320</v>
      </c>
      <c r="H77" t="s">
        <v>3319</v>
      </c>
      <c r="I77" t="s">
        <v>33</v>
      </c>
      <c r="J77" s="6">
        <v>38807</v>
      </c>
      <c r="K77" s="6">
        <v>55153</v>
      </c>
      <c r="L77">
        <v>575</v>
      </c>
      <c r="M77" t="s">
        <v>3511</v>
      </c>
      <c r="N77" t="s">
        <v>3512</v>
      </c>
      <c r="O77" t="s">
        <v>3513</v>
      </c>
      <c r="P77" t="s">
        <v>10022</v>
      </c>
      <c r="Q77" s="5">
        <f>INDEX(relevant_resources!B:B,MATCH(P77,relevant_resources!A:A,0))</f>
        <v>0</v>
      </c>
      <c r="R77">
        <f>COUNTIFS(resolve_2018!Y:Y,A77)</f>
        <v>0</v>
      </c>
      <c r="S77">
        <f>COUNTIFS(assign_old_new!A:A,A77)</f>
        <v>0</v>
      </c>
      <c r="T77" s="4" t="str">
        <f>IF(D77="teppc","teppc",
IF(Q77=0,"not relevant",
IF(R77&gt;0,"in old list",
IF(S77=0,"NEED TO ASSIGN",
INDEX(assign_old_new!D:D,MATCH(A77,assign_old_new!A:A,0))))))</f>
        <v>not relevant</v>
      </c>
      <c r="U77">
        <f t="shared" si="2"/>
        <v>0</v>
      </c>
      <c r="V77" s="5">
        <f t="shared" si="3"/>
        <v>0</v>
      </c>
    </row>
    <row r="78" spans="1:22" hidden="1" x14ac:dyDescent="0.75">
      <c r="A78" t="s">
        <v>8723</v>
      </c>
      <c r="B78" t="s">
        <v>8724</v>
      </c>
      <c r="C78" t="s">
        <v>8725</v>
      </c>
      <c r="D78" t="s">
        <v>3425</v>
      </c>
      <c r="E78" t="s">
        <v>3407</v>
      </c>
      <c r="F78" t="s">
        <v>3407</v>
      </c>
      <c r="G78" t="s">
        <v>3694</v>
      </c>
      <c r="H78" t="s">
        <v>3407</v>
      </c>
      <c r="I78" t="s">
        <v>2274</v>
      </c>
      <c r="J78" s="2">
        <v>38108</v>
      </c>
      <c r="K78" s="2">
        <v>51135</v>
      </c>
      <c r="L78">
        <v>566</v>
      </c>
      <c r="M78" t="s">
        <v>3511</v>
      </c>
      <c r="N78" t="s">
        <v>3512</v>
      </c>
      <c r="O78" t="s">
        <v>3513</v>
      </c>
      <c r="P78" t="s">
        <v>3514</v>
      </c>
      <c r="Q78" s="5">
        <f>INDEX(relevant_resources!B:B,MATCH(P78,relevant_resources!A:A,0))</f>
        <v>0</v>
      </c>
      <c r="R78">
        <f>COUNTIFS(resolve_2018!Y:Y,A78)</f>
        <v>0</v>
      </c>
      <c r="S78">
        <f>COUNTIFS(assign_old_new!A:A,A78)</f>
        <v>0</v>
      </c>
      <c r="T78" s="4" t="str">
        <f>IF(D78="teppc","teppc",
IF(Q78=0,"not relevant",
IF(R78&gt;0,"in old list",
IF(S78=0,"NEED TO ASSIGN",
INDEX(assign_old_new!D:D,MATCH(A78,assign_old_new!A:A,0))))))</f>
        <v>teppc</v>
      </c>
      <c r="U78">
        <f t="shared" si="2"/>
        <v>0</v>
      </c>
      <c r="V78" s="5">
        <f t="shared" si="3"/>
        <v>0</v>
      </c>
    </row>
    <row r="79" spans="1:22" hidden="1" x14ac:dyDescent="0.75">
      <c r="A79" t="s">
        <v>10577</v>
      </c>
      <c r="B79" t="s">
        <v>10577</v>
      </c>
      <c r="C79" t="s">
        <v>10578</v>
      </c>
      <c r="D79" t="s">
        <v>9883</v>
      </c>
      <c r="E79" t="s">
        <v>9887</v>
      </c>
      <c r="F79" t="s">
        <v>9887</v>
      </c>
      <c r="G79" t="s">
        <v>9888</v>
      </c>
      <c r="H79" t="s">
        <v>9887</v>
      </c>
      <c r="I79" t="s">
        <v>33</v>
      </c>
      <c r="J79" s="6">
        <v>37051</v>
      </c>
      <c r="K79" s="6">
        <v>55153</v>
      </c>
      <c r="L79">
        <v>561.29</v>
      </c>
      <c r="M79" t="s">
        <v>3511</v>
      </c>
      <c r="N79" t="s">
        <v>3512</v>
      </c>
      <c r="O79" t="s">
        <v>3513</v>
      </c>
      <c r="P79" t="s">
        <v>9897</v>
      </c>
      <c r="Q79" s="5">
        <f>INDEX(relevant_resources!B:B,MATCH(P79,relevant_resources!A:A,0))</f>
        <v>0</v>
      </c>
      <c r="R79">
        <f>COUNTIFS(resolve_2018!Y:Y,A79)</f>
        <v>0</v>
      </c>
      <c r="S79">
        <f>COUNTIFS(assign_old_new!A:A,A79)</f>
        <v>0</v>
      </c>
      <c r="T79" s="4" t="str">
        <f>IF(D79="teppc","teppc",
IF(Q79=0,"not relevant",
IF(R79&gt;0,"in old list",
IF(S79=0,"NEED TO ASSIGN",
INDEX(assign_old_new!D:D,MATCH(A79,assign_old_new!A:A,0))))))</f>
        <v>not relevant</v>
      </c>
      <c r="U79">
        <f t="shared" si="2"/>
        <v>0</v>
      </c>
      <c r="V79" s="5">
        <f t="shared" si="3"/>
        <v>0</v>
      </c>
    </row>
    <row r="80" spans="1:22" hidden="1" x14ac:dyDescent="0.75">
      <c r="A80" t="s">
        <v>11549</v>
      </c>
      <c r="B80" t="s">
        <v>11549</v>
      </c>
      <c r="C80" t="s">
        <v>11550</v>
      </c>
      <c r="D80" t="s">
        <v>9883</v>
      </c>
      <c r="E80" t="s">
        <v>3333</v>
      </c>
      <c r="F80" t="s">
        <v>3333</v>
      </c>
      <c r="G80" t="s">
        <v>3334</v>
      </c>
      <c r="H80" t="s">
        <v>3333</v>
      </c>
      <c r="I80" t="s">
        <v>33</v>
      </c>
      <c r="J80" s="6">
        <v>37826</v>
      </c>
      <c r="K80" s="6">
        <v>55153</v>
      </c>
      <c r="L80">
        <v>551.70000000000005</v>
      </c>
      <c r="M80" t="s">
        <v>3511</v>
      </c>
      <c r="N80" t="s">
        <v>3512</v>
      </c>
      <c r="O80" t="s">
        <v>3513</v>
      </c>
      <c r="P80" t="s">
        <v>10022</v>
      </c>
      <c r="Q80" s="5">
        <f>INDEX(relevant_resources!B:B,MATCH(P80,relevant_resources!A:A,0))</f>
        <v>0</v>
      </c>
      <c r="R80">
        <f>COUNTIFS(resolve_2018!Y:Y,A80)</f>
        <v>0</v>
      </c>
      <c r="S80">
        <f>COUNTIFS(assign_old_new!A:A,A80)</f>
        <v>0</v>
      </c>
      <c r="T80" s="4" t="str">
        <f>IF(D80="teppc","teppc",
IF(Q80=0,"not relevant",
IF(R80&gt;0,"in old list",
IF(S80=0,"NEED TO ASSIGN",
INDEX(assign_old_new!D:D,MATCH(A80,assign_old_new!A:A,0))))))</f>
        <v>not relevant</v>
      </c>
      <c r="U80">
        <f t="shared" si="2"/>
        <v>0</v>
      </c>
      <c r="V80" s="5">
        <f t="shared" si="3"/>
        <v>0</v>
      </c>
    </row>
    <row r="81" spans="1:22" hidden="1" x14ac:dyDescent="0.75">
      <c r="A81" t="s">
        <v>5700</v>
      </c>
      <c r="B81" t="s">
        <v>5701</v>
      </c>
      <c r="C81" t="s">
        <v>5702</v>
      </c>
      <c r="D81" t="s">
        <v>3425</v>
      </c>
      <c r="E81" t="s">
        <v>3718</v>
      </c>
      <c r="F81" t="s">
        <v>3718</v>
      </c>
      <c r="G81" t="s">
        <v>5128</v>
      </c>
      <c r="H81" t="s">
        <v>3718</v>
      </c>
      <c r="I81" t="s">
        <v>2274</v>
      </c>
      <c r="J81" s="2">
        <v>43252</v>
      </c>
      <c r="K81" s="2">
        <v>55153</v>
      </c>
      <c r="L81">
        <v>550</v>
      </c>
      <c r="M81" t="s">
        <v>3511</v>
      </c>
      <c r="N81" t="s">
        <v>3512</v>
      </c>
      <c r="O81" t="s">
        <v>3513</v>
      </c>
      <c r="P81" t="s">
        <v>3514</v>
      </c>
      <c r="Q81" s="5">
        <f>INDEX(relevant_resources!B:B,MATCH(P81,relevant_resources!A:A,0))</f>
        <v>0</v>
      </c>
      <c r="R81">
        <f>COUNTIFS(resolve_2018!Y:Y,A81)</f>
        <v>0</v>
      </c>
      <c r="S81">
        <f>COUNTIFS(assign_old_new!A:A,A81)</f>
        <v>0</v>
      </c>
      <c r="T81" s="4" t="str">
        <f>IF(D81="teppc","teppc",
IF(Q81=0,"not relevant",
IF(R81&gt;0,"in old list",
IF(S81=0,"NEED TO ASSIGN",
INDEX(assign_old_new!D:D,MATCH(A81,assign_old_new!A:A,0))))))</f>
        <v>teppc</v>
      </c>
      <c r="U81">
        <f t="shared" si="2"/>
        <v>0</v>
      </c>
      <c r="V81" s="5">
        <f t="shared" si="3"/>
        <v>0</v>
      </c>
    </row>
    <row r="82" spans="1:22" hidden="1" x14ac:dyDescent="0.75">
      <c r="A82" t="s">
        <v>874</v>
      </c>
      <c r="B82" t="s">
        <v>874</v>
      </c>
      <c r="C82" t="s">
        <v>11070</v>
      </c>
      <c r="D82" t="s">
        <v>9883</v>
      </c>
      <c r="E82" t="s">
        <v>9887</v>
      </c>
      <c r="F82" t="s">
        <v>9887</v>
      </c>
      <c r="G82" t="s">
        <v>9888</v>
      </c>
      <c r="H82" t="s">
        <v>9887</v>
      </c>
      <c r="I82" t="s">
        <v>33</v>
      </c>
      <c r="J82" s="6">
        <v>41939</v>
      </c>
      <c r="K82" s="6">
        <v>55153</v>
      </c>
      <c r="L82">
        <v>550</v>
      </c>
      <c r="M82" t="s">
        <v>9884</v>
      </c>
      <c r="N82" t="s">
        <v>4346</v>
      </c>
      <c r="O82" t="s">
        <v>3386</v>
      </c>
      <c r="P82" t="s">
        <v>3324</v>
      </c>
      <c r="Q82" s="5">
        <f>INDEX(relevant_resources!B:B,MATCH(P82,relevant_resources!A:A,0))</f>
        <v>1</v>
      </c>
      <c r="R82">
        <f>COUNTIFS(resolve_2018!Y:Y,A82)</f>
        <v>1</v>
      </c>
      <c r="S82">
        <f>COUNTIFS(assign_old_new!A:A,A82)</f>
        <v>0</v>
      </c>
      <c r="T82" s="4" t="str">
        <f>IF(D82="teppc","teppc",
IF(Q82=0,"not relevant",
IF(R82&gt;0,"in old list",
IF(S82=0,"NEED TO ASSIGN",
INDEX(assign_old_new!D:D,MATCH(A82,assign_old_new!A:A,0))))))</f>
        <v>in old list</v>
      </c>
      <c r="U82">
        <f t="shared" si="2"/>
        <v>1</v>
      </c>
      <c r="V82" s="5">
        <f t="shared" si="3"/>
        <v>0</v>
      </c>
    </row>
    <row r="83" spans="1:22" hidden="1" x14ac:dyDescent="0.75">
      <c r="A83" t="s">
        <v>5703</v>
      </c>
      <c r="B83" t="s">
        <v>5704</v>
      </c>
      <c r="C83" t="s">
        <v>5705</v>
      </c>
      <c r="D83" t="s">
        <v>3425</v>
      </c>
      <c r="E83" t="s">
        <v>3745</v>
      </c>
      <c r="F83" t="s">
        <v>3745</v>
      </c>
      <c r="G83" t="s">
        <v>3746</v>
      </c>
      <c r="H83" t="s">
        <v>3745</v>
      </c>
      <c r="I83" t="s">
        <v>2274</v>
      </c>
      <c r="J83" s="2">
        <v>37803</v>
      </c>
      <c r="K83" s="2">
        <v>55153</v>
      </c>
      <c r="L83">
        <v>550</v>
      </c>
      <c r="M83" t="s">
        <v>3511</v>
      </c>
      <c r="N83" t="s">
        <v>3512</v>
      </c>
      <c r="O83" t="s">
        <v>3513</v>
      </c>
      <c r="P83" t="s">
        <v>3514</v>
      </c>
      <c r="Q83" s="5">
        <f>INDEX(relevant_resources!B:B,MATCH(P83,relevant_resources!A:A,0))</f>
        <v>0</v>
      </c>
      <c r="R83">
        <f>COUNTIFS(resolve_2018!Y:Y,A83)</f>
        <v>0</v>
      </c>
      <c r="S83">
        <f>COUNTIFS(assign_old_new!A:A,A83)</f>
        <v>0</v>
      </c>
      <c r="T83" s="4" t="str">
        <f>IF(D83="teppc","teppc",
IF(Q83=0,"not relevant",
IF(R83&gt;0,"in old list",
IF(S83=0,"NEED TO ASSIGN",
INDEX(assign_old_new!D:D,MATCH(A83,assign_old_new!A:A,0))))))</f>
        <v>teppc</v>
      </c>
      <c r="U83">
        <f t="shared" si="2"/>
        <v>0</v>
      </c>
      <c r="V83" s="5">
        <f t="shared" si="3"/>
        <v>0</v>
      </c>
    </row>
    <row r="84" spans="1:22" hidden="1" x14ac:dyDescent="0.75">
      <c r="A84" t="s">
        <v>8815</v>
      </c>
      <c r="B84" t="s">
        <v>8816</v>
      </c>
      <c r="C84" t="s">
        <v>8817</v>
      </c>
      <c r="D84" t="s">
        <v>3425</v>
      </c>
      <c r="E84" t="s">
        <v>3666</v>
      </c>
      <c r="F84" t="s">
        <v>3666</v>
      </c>
      <c r="G84" t="s">
        <v>3667</v>
      </c>
      <c r="H84" t="s">
        <v>3666</v>
      </c>
      <c r="I84" t="s">
        <v>2274</v>
      </c>
      <c r="J84" s="2">
        <v>37043</v>
      </c>
      <c r="K84" s="2">
        <v>55153</v>
      </c>
      <c r="L84">
        <v>550</v>
      </c>
      <c r="M84" t="s">
        <v>3511</v>
      </c>
      <c r="N84" t="s">
        <v>3512</v>
      </c>
      <c r="O84" t="s">
        <v>3513</v>
      </c>
      <c r="P84" t="s">
        <v>3514</v>
      </c>
      <c r="Q84" s="5">
        <f>INDEX(relevant_resources!B:B,MATCH(P84,relevant_resources!A:A,0))</f>
        <v>0</v>
      </c>
      <c r="R84">
        <f>COUNTIFS(resolve_2018!Y:Y,A84)</f>
        <v>0</v>
      </c>
      <c r="S84">
        <f>COUNTIFS(assign_old_new!A:A,A84)</f>
        <v>0</v>
      </c>
      <c r="T84" s="4" t="str">
        <f>IF(D84="teppc","teppc",
IF(Q84=0,"not relevant",
IF(R84&gt;0,"in old list",
IF(S84=0,"NEED TO ASSIGN",
INDEX(assign_old_new!D:D,MATCH(A84,assign_old_new!A:A,0))))))</f>
        <v>teppc</v>
      </c>
      <c r="U84">
        <f t="shared" si="2"/>
        <v>0</v>
      </c>
      <c r="V84" s="5">
        <f t="shared" si="3"/>
        <v>0</v>
      </c>
    </row>
    <row r="85" spans="1:22" hidden="1" x14ac:dyDescent="0.75">
      <c r="A85" t="s">
        <v>6505</v>
      </c>
      <c r="B85" t="s">
        <v>6506</v>
      </c>
      <c r="C85" t="s">
        <v>6507</v>
      </c>
      <c r="D85" t="s">
        <v>3425</v>
      </c>
      <c r="E85" t="s">
        <v>3883</v>
      </c>
      <c r="F85" t="s">
        <v>3883</v>
      </c>
      <c r="G85" t="s">
        <v>3884</v>
      </c>
      <c r="H85" t="s">
        <v>3883</v>
      </c>
      <c r="I85" t="s">
        <v>1080</v>
      </c>
      <c r="J85" s="2">
        <v>37073</v>
      </c>
      <c r="K85" s="2">
        <v>55153</v>
      </c>
      <c r="L85">
        <v>540</v>
      </c>
      <c r="M85" t="s">
        <v>3511</v>
      </c>
      <c r="N85" t="s">
        <v>3512</v>
      </c>
      <c r="O85" t="s">
        <v>3513</v>
      </c>
      <c r="P85" t="s">
        <v>3864</v>
      </c>
      <c r="Q85" s="5">
        <f>INDEX(relevant_resources!B:B,MATCH(P85,relevant_resources!A:A,0))</f>
        <v>0</v>
      </c>
      <c r="R85">
        <f>COUNTIFS(resolve_2018!Y:Y,A85)</f>
        <v>0</v>
      </c>
      <c r="S85">
        <f>COUNTIFS(assign_old_new!A:A,A85)</f>
        <v>0</v>
      </c>
      <c r="T85" s="4" t="str">
        <f>IF(D85="teppc","teppc",
IF(Q85=0,"not relevant",
IF(R85&gt;0,"in old list",
IF(S85=0,"NEED TO ASSIGN",
INDEX(assign_old_new!D:D,MATCH(A85,assign_old_new!A:A,0))))))</f>
        <v>teppc</v>
      </c>
      <c r="U85">
        <f t="shared" si="2"/>
        <v>0</v>
      </c>
      <c r="V85" s="5">
        <f t="shared" si="3"/>
        <v>0</v>
      </c>
    </row>
    <row r="86" spans="1:22" hidden="1" x14ac:dyDescent="0.75">
      <c r="A86" t="s">
        <v>3687</v>
      </c>
      <c r="B86" t="s">
        <v>3688</v>
      </c>
      <c r="C86" t="s">
        <v>3689</v>
      </c>
      <c r="D86" t="s">
        <v>3425</v>
      </c>
      <c r="E86" t="s">
        <v>2647</v>
      </c>
      <c r="F86" t="s">
        <v>2647</v>
      </c>
      <c r="G86" t="s">
        <v>3500</v>
      </c>
      <c r="H86" t="s">
        <v>2646</v>
      </c>
      <c r="I86" t="s">
        <v>2647</v>
      </c>
      <c r="J86" s="2">
        <v>37742</v>
      </c>
      <c r="K86" s="2">
        <v>55153</v>
      </c>
      <c r="L86">
        <v>538.70000000000005</v>
      </c>
      <c r="M86" t="s">
        <v>3511</v>
      </c>
      <c r="N86" t="s">
        <v>3512</v>
      </c>
      <c r="O86" t="s">
        <v>3513</v>
      </c>
      <c r="P86" t="s">
        <v>3690</v>
      </c>
      <c r="Q86" s="5">
        <f>INDEX(relevant_resources!B:B,MATCH(P86,relevant_resources!A:A,0))</f>
        <v>0</v>
      </c>
      <c r="R86">
        <f>COUNTIFS(resolve_2018!Y:Y,A86)</f>
        <v>0</v>
      </c>
      <c r="S86">
        <f>COUNTIFS(assign_old_new!A:A,A86)</f>
        <v>0</v>
      </c>
      <c r="T86" s="4" t="str">
        <f>IF(D86="teppc","teppc",
IF(Q86=0,"not relevant",
IF(R86&gt;0,"in old list",
IF(S86=0,"NEED TO ASSIGN",
INDEX(assign_old_new!D:D,MATCH(A86,assign_old_new!A:A,0))))))</f>
        <v>teppc</v>
      </c>
      <c r="U86">
        <f t="shared" si="2"/>
        <v>0</v>
      </c>
      <c r="V86" s="5">
        <f t="shared" si="3"/>
        <v>0</v>
      </c>
    </row>
    <row r="87" spans="1:22" hidden="1" x14ac:dyDescent="0.75">
      <c r="A87" t="s">
        <v>6639</v>
      </c>
      <c r="B87" t="s">
        <v>6640</v>
      </c>
      <c r="C87" t="s">
        <v>6641</v>
      </c>
      <c r="D87" t="s">
        <v>3425</v>
      </c>
      <c r="E87" t="s">
        <v>3752</v>
      </c>
      <c r="F87" t="s">
        <v>3752</v>
      </c>
      <c r="G87" t="s">
        <v>3753</v>
      </c>
      <c r="H87" t="s">
        <v>2156</v>
      </c>
      <c r="I87" t="s">
        <v>1080</v>
      </c>
      <c r="J87" s="2">
        <v>39234</v>
      </c>
      <c r="K87" s="2">
        <v>55123</v>
      </c>
      <c r="L87">
        <v>538</v>
      </c>
      <c r="M87" t="s">
        <v>3511</v>
      </c>
      <c r="N87" t="s">
        <v>3512</v>
      </c>
      <c r="O87" t="s">
        <v>3513</v>
      </c>
      <c r="P87" t="s">
        <v>3864</v>
      </c>
      <c r="Q87" s="5">
        <f>INDEX(relevant_resources!B:B,MATCH(P87,relevant_resources!A:A,0))</f>
        <v>0</v>
      </c>
      <c r="R87">
        <f>COUNTIFS(resolve_2018!Y:Y,A87)</f>
        <v>0</v>
      </c>
      <c r="S87">
        <f>COUNTIFS(assign_old_new!A:A,A87)</f>
        <v>0</v>
      </c>
      <c r="T87" s="4" t="str">
        <f>IF(D87="teppc","teppc",
IF(Q87=0,"not relevant",
IF(R87&gt;0,"in old list",
IF(S87=0,"NEED TO ASSIGN",
INDEX(assign_old_new!D:D,MATCH(A87,assign_old_new!A:A,0))))))</f>
        <v>teppc</v>
      </c>
      <c r="U87">
        <f t="shared" si="2"/>
        <v>0</v>
      </c>
      <c r="V87" s="5">
        <f t="shared" si="3"/>
        <v>0</v>
      </c>
    </row>
    <row r="88" spans="1:22" hidden="1" x14ac:dyDescent="0.75">
      <c r="A88" t="s">
        <v>10962</v>
      </c>
      <c r="B88" t="s">
        <v>10962</v>
      </c>
      <c r="C88" t="s">
        <v>10963</v>
      </c>
      <c r="D88" t="s">
        <v>9883</v>
      </c>
      <c r="E88" t="s">
        <v>1128</v>
      </c>
      <c r="F88" t="s">
        <v>1128</v>
      </c>
      <c r="G88" t="s">
        <v>3379</v>
      </c>
      <c r="H88" t="s">
        <v>1128</v>
      </c>
      <c r="I88" t="s">
        <v>33</v>
      </c>
      <c r="J88" s="6">
        <v>38736</v>
      </c>
      <c r="K88" s="6">
        <v>55153</v>
      </c>
      <c r="L88">
        <v>536</v>
      </c>
      <c r="M88" t="s">
        <v>3511</v>
      </c>
      <c r="N88" t="s">
        <v>3512</v>
      </c>
      <c r="O88" t="s">
        <v>3513</v>
      </c>
      <c r="P88" t="s">
        <v>10022</v>
      </c>
      <c r="Q88" s="5">
        <f>INDEX(relevant_resources!B:B,MATCH(P88,relevant_resources!A:A,0))</f>
        <v>0</v>
      </c>
      <c r="R88">
        <f>COUNTIFS(resolve_2018!Y:Y,A88)</f>
        <v>0</v>
      </c>
      <c r="S88">
        <f>COUNTIFS(assign_old_new!A:A,A88)</f>
        <v>0</v>
      </c>
      <c r="T88" s="4" t="str">
        <f>IF(D88="teppc","teppc",
IF(Q88=0,"not relevant",
IF(R88&gt;0,"in old list",
IF(S88=0,"NEED TO ASSIGN",
INDEX(assign_old_new!D:D,MATCH(A88,assign_old_new!A:A,0))))))</f>
        <v>not relevant</v>
      </c>
      <c r="U88">
        <f t="shared" si="2"/>
        <v>0</v>
      </c>
      <c r="V88" s="5">
        <f t="shared" si="3"/>
        <v>0</v>
      </c>
    </row>
    <row r="89" spans="1:22" hidden="1" x14ac:dyDescent="0.75">
      <c r="A89" t="s">
        <v>10960</v>
      </c>
      <c r="B89" t="s">
        <v>10960</v>
      </c>
      <c r="C89" t="s">
        <v>10961</v>
      </c>
      <c r="D89" t="s">
        <v>9883</v>
      </c>
      <c r="E89" t="s">
        <v>1128</v>
      </c>
      <c r="F89" t="s">
        <v>1128</v>
      </c>
      <c r="G89" t="s">
        <v>3379</v>
      </c>
      <c r="H89" t="s">
        <v>1128</v>
      </c>
      <c r="I89" t="s">
        <v>33</v>
      </c>
      <c r="J89" s="6">
        <v>38696</v>
      </c>
      <c r="K89" s="6">
        <v>55153</v>
      </c>
      <c r="L89">
        <v>536</v>
      </c>
      <c r="M89" t="s">
        <v>3511</v>
      </c>
      <c r="N89" t="s">
        <v>3512</v>
      </c>
      <c r="O89" t="s">
        <v>3513</v>
      </c>
      <c r="P89" t="s">
        <v>10022</v>
      </c>
      <c r="Q89" s="5">
        <f>INDEX(relevant_resources!B:B,MATCH(P89,relevant_resources!A:A,0))</f>
        <v>0</v>
      </c>
      <c r="R89">
        <f>COUNTIFS(resolve_2018!Y:Y,A89)</f>
        <v>0</v>
      </c>
      <c r="S89">
        <f>COUNTIFS(assign_old_new!A:A,A89)</f>
        <v>0</v>
      </c>
      <c r="T89" s="4" t="str">
        <f>IF(D89="teppc","teppc",
IF(Q89=0,"not relevant",
IF(R89&gt;0,"in old list",
IF(S89=0,"NEED TO ASSIGN",
INDEX(assign_old_new!D:D,MATCH(A89,assign_old_new!A:A,0))))))</f>
        <v>not relevant</v>
      </c>
      <c r="U89">
        <f t="shared" si="2"/>
        <v>0</v>
      </c>
      <c r="V89" s="5">
        <f t="shared" si="3"/>
        <v>0</v>
      </c>
    </row>
    <row r="90" spans="1:22" hidden="1" x14ac:dyDescent="0.75">
      <c r="A90" t="s">
        <v>4900</v>
      </c>
      <c r="B90" t="s">
        <v>4901</v>
      </c>
      <c r="C90" t="s">
        <v>4902</v>
      </c>
      <c r="D90" t="s">
        <v>3425</v>
      </c>
      <c r="E90" t="s">
        <v>2592</v>
      </c>
      <c r="F90" t="s">
        <v>2592</v>
      </c>
      <c r="G90" t="s">
        <v>4353</v>
      </c>
      <c r="H90" t="s">
        <v>3028</v>
      </c>
      <c r="I90" t="s">
        <v>2592</v>
      </c>
      <c r="J90" s="2">
        <v>38777</v>
      </c>
      <c r="K90" s="2">
        <v>55153</v>
      </c>
      <c r="L90">
        <v>534.6</v>
      </c>
      <c r="M90" t="s">
        <v>3705</v>
      </c>
      <c r="N90" t="s">
        <v>3512</v>
      </c>
      <c r="O90" t="s">
        <v>3513</v>
      </c>
      <c r="P90" t="s">
        <v>4421</v>
      </c>
      <c r="Q90" s="5">
        <f>INDEX(relevant_resources!B:B,MATCH(P90,relevant_resources!A:A,0))</f>
        <v>0</v>
      </c>
      <c r="R90">
        <f>COUNTIFS(resolve_2018!Y:Y,A90)</f>
        <v>0</v>
      </c>
      <c r="S90">
        <f>COUNTIFS(assign_old_new!A:A,A90)</f>
        <v>0</v>
      </c>
      <c r="T90" s="4" t="str">
        <f>IF(D90="teppc","teppc",
IF(Q90=0,"not relevant",
IF(R90&gt;0,"in old list",
IF(S90=0,"NEED TO ASSIGN",
INDEX(assign_old_new!D:D,MATCH(A90,assign_old_new!A:A,0))))))</f>
        <v>teppc</v>
      </c>
      <c r="U90">
        <f t="shared" si="2"/>
        <v>0</v>
      </c>
      <c r="V90" s="5">
        <f t="shared" si="3"/>
        <v>0</v>
      </c>
    </row>
    <row r="91" spans="1:22" hidden="1" x14ac:dyDescent="0.75">
      <c r="A91" t="s">
        <v>6326</v>
      </c>
      <c r="B91" t="s">
        <v>6326</v>
      </c>
      <c r="C91" t="s">
        <v>6327</v>
      </c>
      <c r="D91" t="s">
        <v>3425</v>
      </c>
      <c r="E91" t="s">
        <v>4088</v>
      </c>
      <c r="F91" t="s">
        <v>4088</v>
      </c>
      <c r="G91" t="s">
        <v>4089</v>
      </c>
      <c r="H91" t="s">
        <v>2156</v>
      </c>
      <c r="I91" t="s">
        <v>1080</v>
      </c>
      <c r="J91" s="2">
        <v>27334</v>
      </c>
      <c r="K91" s="2">
        <v>55153</v>
      </c>
      <c r="L91">
        <v>531</v>
      </c>
      <c r="M91" t="s">
        <v>3680</v>
      </c>
      <c r="N91" t="s">
        <v>3681</v>
      </c>
      <c r="O91" t="s">
        <v>3682</v>
      </c>
      <c r="P91" t="s">
        <v>4147</v>
      </c>
      <c r="Q91" s="5">
        <f>INDEX(relevant_resources!B:B,MATCH(P91,relevant_resources!A:A,0))</f>
        <v>0</v>
      </c>
      <c r="R91">
        <f>COUNTIFS(resolve_2018!Y:Y,A91)</f>
        <v>0</v>
      </c>
      <c r="S91">
        <f>COUNTIFS(assign_old_new!A:A,A91)</f>
        <v>0</v>
      </c>
      <c r="T91" s="4" t="str">
        <f>IF(D91="teppc","teppc",
IF(Q91=0,"not relevant",
IF(R91&gt;0,"in old list",
IF(S91=0,"NEED TO ASSIGN",
INDEX(assign_old_new!D:D,MATCH(A91,assign_old_new!A:A,0))))))</f>
        <v>teppc</v>
      </c>
      <c r="U91">
        <f t="shared" si="2"/>
        <v>0</v>
      </c>
      <c r="V91" s="5">
        <f t="shared" si="3"/>
        <v>0</v>
      </c>
    </row>
    <row r="92" spans="1:22" hidden="1" x14ac:dyDescent="0.75">
      <c r="A92" t="s">
        <v>7736</v>
      </c>
      <c r="B92" t="s">
        <v>7737</v>
      </c>
      <c r="C92" t="s">
        <v>7738</v>
      </c>
      <c r="D92" t="s">
        <v>3425</v>
      </c>
      <c r="E92" t="s">
        <v>3546</v>
      </c>
      <c r="F92" t="s">
        <v>3546</v>
      </c>
      <c r="G92" t="s">
        <v>3547</v>
      </c>
      <c r="H92" t="s">
        <v>3546</v>
      </c>
      <c r="I92" t="s">
        <v>3429</v>
      </c>
      <c r="J92" s="2">
        <v>45627</v>
      </c>
      <c r="K92" s="2">
        <v>55153</v>
      </c>
      <c r="L92">
        <v>530</v>
      </c>
      <c r="M92" t="s">
        <v>5626</v>
      </c>
      <c r="N92" t="s">
        <v>3512</v>
      </c>
      <c r="O92" t="s">
        <v>3513</v>
      </c>
      <c r="P92" t="s">
        <v>3706</v>
      </c>
      <c r="Q92" s="5">
        <f>INDEX(relevant_resources!B:B,MATCH(P92,relevant_resources!A:A,0))</f>
        <v>0</v>
      </c>
      <c r="R92">
        <f>COUNTIFS(resolve_2018!Y:Y,A92)</f>
        <v>0</v>
      </c>
      <c r="S92">
        <f>COUNTIFS(assign_old_new!A:A,A92)</f>
        <v>0</v>
      </c>
      <c r="T92" s="4" t="str">
        <f>IF(D92="teppc","teppc",
IF(Q92=0,"not relevant",
IF(R92&gt;0,"in old list",
IF(S92=0,"NEED TO ASSIGN",
INDEX(assign_old_new!D:D,MATCH(A92,assign_old_new!A:A,0))))))</f>
        <v>teppc</v>
      </c>
      <c r="U92">
        <f t="shared" si="2"/>
        <v>0</v>
      </c>
      <c r="V92" s="5">
        <f t="shared" si="3"/>
        <v>0</v>
      </c>
    </row>
    <row r="93" spans="1:22" hidden="1" x14ac:dyDescent="0.75">
      <c r="A93" t="s">
        <v>9226</v>
      </c>
      <c r="B93" t="s">
        <v>9227</v>
      </c>
      <c r="C93" t="s">
        <v>9225</v>
      </c>
      <c r="D93" t="s">
        <v>3425</v>
      </c>
      <c r="E93" t="s">
        <v>3698</v>
      </c>
      <c r="F93" t="s">
        <v>3698</v>
      </c>
      <c r="G93" t="s">
        <v>3694</v>
      </c>
      <c r="H93" t="s">
        <v>3407</v>
      </c>
      <c r="I93" t="s">
        <v>2274</v>
      </c>
      <c r="J93" s="2">
        <v>35490</v>
      </c>
      <c r="K93" s="2">
        <v>52962</v>
      </c>
      <c r="L93">
        <v>530</v>
      </c>
      <c r="M93" t="s">
        <v>3511</v>
      </c>
      <c r="N93" t="s">
        <v>3512</v>
      </c>
      <c r="O93" t="s">
        <v>3513</v>
      </c>
      <c r="P93" t="s">
        <v>3514</v>
      </c>
      <c r="Q93" s="5">
        <f>INDEX(relevant_resources!B:B,MATCH(P93,relevant_resources!A:A,0))</f>
        <v>0</v>
      </c>
      <c r="R93">
        <f>COUNTIFS(resolve_2018!Y:Y,A93)</f>
        <v>0</v>
      </c>
      <c r="S93">
        <f>COUNTIFS(assign_old_new!A:A,A93)</f>
        <v>0</v>
      </c>
      <c r="T93" s="4" t="str">
        <f>IF(D93="teppc","teppc",
IF(Q93=0,"not relevant",
IF(R93&gt;0,"in old list",
IF(S93=0,"NEED TO ASSIGN",
INDEX(assign_old_new!D:D,MATCH(A93,assign_old_new!A:A,0))))))</f>
        <v>teppc</v>
      </c>
      <c r="U93">
        <f t="shared" si="2"/>
        <v>0</v>
      </c>
      <c r="V93" s="5">
        <f t="shared" si="3"/>
        <v>0</v>
      </c>
    </row>
    <row r="94" spans="1:22" hidden="1" x14ac:dyDescent="0.75">
      <c r="A94" t="s">
        <v>6332</v>
      </c>
      <c r="B94" t="s">
        <v>6332</v>
      </c>
      <c r="C94" t="s">
        <v>6333</v>
      </c>
      <c r="D94" t="s">
        <v>3425</v>
      </c>
      <c r="E94" t="s">
        <v>4088</v>
      </c>
      <c r="F94" t="s">
        <v>4088</v>
      </c>
      <c r="G94" t="s">
        <v>4089</v>
      </c>
      <c r="H94" t="s">
        <v>2156</v>
      </c>
      <c r="I94" t="s">
        <v>1080</v>
      </c>
      <c r="J94" s="2">
        <v>29160</v>
      </c>
      <c r="K94" s="2">
        <v>55153</v>
      </c>
      <c r="L94">
        <v>530</v>
      </c>
      <c r="M94" t="s">
        <v>3680</v>
      </c>
      <c r="N94" t="s">
        <v>3681</v>
      </c>
      <c r="O94" t="s">
        <v>3682</v>
      </c>
      <c r="P94" t="s">
        <v>4147</v>
      </c>
      <c r="Q94" s="5">
        <f>INDEX(relevant_resources!B:B,MATCH(P94,relevant_resources!A:A,0))</f>
        <v>0</v>
      </c>
      <c r="R94">
        <f>COUNTIFS(resolve_2018!Y:Y,A94)</f>
        <v>0</v>
      </c>
      <c r="S94">
        <f>COUNTIFS(assign_old_new!A:A,A94)</f>
        <v>0</v>
      </c>
      <c r="T94" s="4" t="str">
        <f>IF(D94="teppc","teppc",
IF(Q94=0,"not relevant",
IF(R94&gt;0,"in old list",
IF(S94=0,"NEED TO ASSIGN",
INDEX(assign_old_new!D:D,MATCH(A94,assign_old_new!A:A,0))))))</f>
        <v>teppc</v>
      </c>
      <c r="U94">
        <f t="shared" si="2"/>
        <v>0</v>
      </c>
      <c r="V94" s="5">
        <f t="shared" si="3"/>
        <v>0</v>
      </c>
    </row>
    <row r="95" spans="1:22" hidden="1" x14ac:dyDescent="0.75">
      <c r="A95" t="s">
        <v>4957</v>
      </c>
      <c r="B95" t="s">
        <v>4958</v>
      </c>
      <c r="C95" t="s">
        <v>4959</v>
      </c>
      <c r="D95" t="s">
        <v>3425</v>
      </c>
      <c r="E95" t="s">
        <v>3752</v>
      </c>
      <c r="F95" t="s">
        <v>3752</v>
      </c>
      <c r="G95" t="s">
        <v>3753</v>
      </c>
      <c r="H95" t="s">
        <v>2156</v>
      </c>
      <c r="I95" t="s">
        <v>1080</v>
      </c>
      <c r="J95" s="2">
        <v>38838</v>
      </c>
      <c r="K95" s="2">
        <v>55153</v>
      </c>
      <c r="L95">
        <v>529.70000000000005</v>
      </c>
      <c r="M95" t="s">
        <v>3511</v>
      </c>
      <c r="N95" t="s">
        <v>3512</v>
      </c>
      <c r="O95" t="s">
        <v>3513</v>
      </c>
      <c r="P95" t="s">
        <v>3864</v>
      </c>
      <c r="Q95" s="5">
        <f>INDEX(relevant_resources!B:B,MATCH(P95,relevant_resources!A:A,0))</f>
        <v>0</v>
      </c>
      <c r="R95">
        <f>COUNTIFS(resolve_2018!Y:Y,A95)</f>
        <v>0</v>
      </c>
      <c r="S95">
        <f>COUNTIFS(assign_old_new!A:A,A95)</f>
        <v>0</v>
      </c>
      <c r="T95" s="4" t="str">
        <f>IF(D95="teppc","teppc",
IF(Q95=0,"not relevant",
IF(R95&gt;0,"in old list",
IF(S95=0,"NEED TO ASSIGN",
INDEX(assign_old_new!D:D,MATCH(A95,assign_old_new!A:A,0))))))</f>
        <v>teppc</v>
      </c>
      <c r="U95">
        <f t="shared" si="2"/>
        <v>0</v>
      </c>
      <c r="V95" s="5">
        <f t="shared" si="3"/>
        <v>0</v>
      </c>
    </row>
    <row r="96" spans="1:22" hidden="1" x14ac:dyDescent="0.75">
      <c r="A96" t="s">
        <v>9429</v>
      </c>
      <c r="B96" t="s">
        <v>9430</v>
      </c>
      <c r="C96" t="s">
        <v>9431</v>
      </c>
      <c r="D96" t="s">
        <v>3425</v>
      </c>
      <c r="E96" t="s">
        <v>2647</v>
      </c>
      <c r="F96" t="s">
        <v>2647</v>
      </c>
      <c r="G96" t="s">
        <v>3500</v>
      </c>
      <c r="H96" t="s">
        <v>2646</v>
      </c>
      <c r="I96" t="s">
        <v>2647</v>
      </c>
      <c r="J96" s="2">
        <v>31048</v>
      </c>
      <c r="K96" s="2">
        <v>55153</v>
      </c>
      <c r="L96">
        <v>529</v>
      </c>
      <c r="M96" t="s">
        <v>3511</v>
      </c>
      <c r="N96" t="s">
        <v>3512</v>
      </c>
      <c r="O96" t="s">
        <v>3513</v>
      </c>
      <c r="P96" t="s">
        <v>3690</v>
      </c>
      <c r="Q96" s="5">
        <f>INDEX(relevant_resources!B:B,MATCH(P96,relevant_resources!A:A,0))</f>
        <v>0</v>
      </c>
      <c r="R96">
        <f>COUNTIFS(resolve_2018!Y:Y,A96)</f>
        <v>0</v>
      </c>
      <c r="S96">
        <f>COUNTIFS(assign_old_new!A:A,A96)</f>
        <v>0</v>
      </c>
      <c r="T96" s="4" t="str">
        <f>IF(D96="teppc","teppc",
IF(Q96=0,"not relevant",
IF(R96&gt;0,"in old list",
IF(S96=0,"NEED TO ASSIGN",
INDEX(assign_old_new!D:D,MATCH(A96,assign_old_new!A:A,0))))))</f>
        <v>teppc</v>
      </c>
      <c r="U96">
        <f t="shared" si="2"/>
        <v>0</v>
      </c>
      <c r="V96" s="5">
        <f t="shared" si="3"/>
        <v>0</v>
      </c>
    </row>
    <row r="97" spans="1:22" hidden="1" x14ac:dyDescent="0.75">
      <c r="A97" t="s">
        <v>9119</v>
      </c>
      <c r="B97" t="s">
        <v>9120</v>
      </c>
      <c r="C97" t="s">
        <v>9121</v>
      </c>
      <c r="D97" t="s">
        <v>3425</v>
      </c>
      <c r="E97" t="s">
        <v>1054</v>
      </c>
      <c r="F97" t="s">
        <v>1054</v>
      </c>
      <c r="G97" t="s">
        <v>3447</v>
      </c>
      <c r="H97" t="s">
        <v>3428</v>
      </c>
      <c r="I97" t="s">
        <v>3429</v>
      </c>
      <c r="J97" s="2">
        <v>28491</v>
      </c>
      <c r="K97" s="2">
        <v>55123</v>
      </c>
      <c r="L97">
        <v>528.20000000000005</v>
      </c>
      <c r="M97" t="s">
        <v>3848</v>
      </c>
      <c r="N97" t="s">
        <v>3849</v>
      </c>
      <c r="O97" t="s">
        <v>3850</v>
      </c>
      <c r="P97" t="s">
        <v>3851</v>
      </c>
      <c r="Q97" s="5">
        <f>INDEX(relevant_resources!B:B,MATCH(P97,relevant_resources!A:A,0))</f>
        <v>0</v>
      </c>
      <c r="R97">
        <f>COUNTIFS(resolve_2018!Y:Y,A97)</f>
        <v>0</v>
      </c>
      <c r="S97">
        <f>COUNTIFS(assign_old_new!A:A,A97)</f>
        <v>0</v>
      </c>
      <c r="T97" s="4" t="str">
        <f>IF(D97="teppc","teppc",
IF(Q97=0,"not relevant",
IF(R97&gt;0,"in old list",
IF(S97=0,"NEED TO ASSIGN",
INDEX(assign_old_new!D:D,MATCH(A97,assign_old_new!A:A,0))))))</f>
        <v>teppc</v>
      </c>
      <c r="U97">
        <f t="shared" si="2"/>
        <v>0</v>
      </c>
      <c r="V97" s="5">
        <f t="shared" si="3"/>
        <v>0</v>
      </c>
    </row>
    <row r="98" spans="1:22" hidden="1" x14ac:dyDescent="0.75">
      <c r="A98" t="s">
        <v>5673</v>
      </c>
      <c r="B98" t="s">
        <v>5673</v>
      </c>
      <c r="C98" t="s">
        <v>5674</v>
      </c>
      <c r="D98" t="s">
        <v>3425</v>
      </c>
      <c r="E98" t="s">
        <v>1054</v>
      </c>
      <c r="F98" t="s">
        <v>1054</v>
      </c>
      <c r="G98" t="s">
        <v>3447</v>
      </c>
      <c r="H98" t="s">
        <v>3428</v>
      </c>
      <c r="I98" t="s">
        <v>3429</v>
      </c>
      <c r="J98" s="2">
        <v>38292</v>
      </c>
      <c r="K98" s="2">
        <v>47483</v>
      </c>
      <c r="L98">
        <v>527</v>
      </c>
      <c r="M98" t="s">
        <v>3680</v>
      </c>
      <c r="N98" t="s">
        <v>3681</v>
      </c>
      <c r="O98" t="s">
        <v>3682</v>
      </c>
      <c r="P98" t="s">
        <v>3837</v>
      </c>
      <c r="Q98" s="5">
        <f>INDEX(relevant_resources!B:B,MATCH(P98,relevant_resources!A:A,0))</f>
        <v>0</v>
      </c>
      <c r="R98">
        <f>COUNTIFS(resolve_2018!Y:Y,A98)</f>
        <v>0</v>
      </c>
      <c r="S98">
        <f>COUNTIFS(assign_old_new!A:A,A98)</f>
        <v>0</v>
      </c>
      <c r="T98" s="4" t="str">
        <f>IF(D98="teppc","teppc",
IF(Q98=0,"not relevant",
IF(R98&gt;0,"in old list",
IF(S98=0,"NEED TO ASSIGN",
INDEX(assign_old_new!D:D,MATCH(A98,assign_old_new!A:A,0))))))</f>
        <v>teppc</v>
      </c>
      <c r="U98">
        <f t="shared" si="2"/>
        <v>0</v>
      </c>
      <c r="V98" s="5">
        <f t="shared" si="3"/>
        <v>0</v>
      </c>
    </row>
    <row r="99" spans="1:22" hidden="1" x14ac:dyDescent="0.75">
      <c r="A99" t="s">
        <v>6328</v>
      </c>
      <c r="B99" t="s">
        <v>6328</v>
      </c>
      <c r="C99" t="s">
        <v>6329</v>
      </c>
      <c r="D99" t="s">
        <v>3425</v>
      </c>
      <c r="E99" t="s">
        <v>4088</v>
      </c>
      <c r="F99" t="s">
        <v>4088</v>
      </c>
      <c r="G99" t="s">
        <v>4089</v>
      </c>
      <c r="H99" t="s">
        <v>2156</v>
      </c>
      <c r="I99" t="s">
        <v>1080</v>
      </c>
      <c r="J99" s="2">
        <v>27729</v>
      </c>
      <c r="K99" s="2">
        <v>55153</v>
      </c>
      <c r="L99">
        <v>527</v>
      </c>
      <c r="M99" t="s">
        <v>3680</v>
      </c>
      <c r="N99" t="s">
        <v>3681</v>
      </c>
      <c r="O99" t="s">
        <v>3682</v>
      </c>
      <c r="P99" t="s">
        <v>4147</v>
      </c>
      <c r="Q99" s="5">
        <f>INDEX(relevant_resources!B:B,MATCH(P99,relevant_resources!A:A,0))</f>
        <v>0</v>
      </c>
      <c r="R99">
        <f>COUNTIFS(resolve_2018!Y:Y,A99)</f>
        <v>0</v>
      </c>
      <c r="S99">
        <f>COUNTIFS(assign_old_new!A:A,A99)</f>
        <v>0</v>
      </c>
      <c r="T99" s="4" t="str">
        <f>IF(D99="teppc","teppc",
IF(Q99=0,"not relevant",
IF(R99&gt;0,"in old list",
IF(S99=0,"NEED TO ASSIGN",
INDEX(assign_old_new!D:D,MATCH(A99,assign_old_new!A:A,0))))))</f>
        <v>teppc</v>
      </c>
      <c r="U99">
        <f t="shared" si="2"/>
        <v>0</v>
      </c>
      <c r="V99" s="5">
        <f t="shared" si="3"/>
        <v>0</v>
      </c>
    </row>
    <row r="100" spans="1:22" hidden="1" x14ac:dyDescent="0.75">
      <c r="A100" t="s">
        <v>9090</v>
      </c>
      <c r="B100" t="s">
        <v>9091</v>
      </c>
      <c r="C100" t="s">
        <v>9092</v>
      </c>
      <c r="D100" t="s">
        <v>3425</v>
      </c>
      <c r="E100" t="s">
        <v>2592</v>
      </c>
      <c r="F100" t="s">
        <v>2592</v>
      </c>
      <c r="G100" t="s">
        <v>4353</v>
      </c>
      <c r="H100" t="s">
        <v>3028</v>
      </c>
      <c r="I100" t="s">
        <v>2592</v>
      </c>
      <c r="J100" s="2">
        <v>37104</v>
      </c>
      <c r="K100" s="2">
        <v>55153</v>
      </c>
      <c r="L100">
        <v>525</v>
      </c>
      <c r="M100" t="s">
        <v>3511</v>
      </c>
      <c r="N100" t="s">
        <v>3512</v>
      </c>
      <c r="O100" t="s">
        <v>3513</v>
      </c>
      <c r="P100" t="s">
        <v>4421</v>
      </c>
      <c r="Q100" s="5">
        <f>INDEX(relevant_resources!B:B,MATCH(P100,relevant_resources!A:A,0))</f>
        <v>0</v>
      </c>
      <c r="R100">
        <f>COUNTIFS(resolve_2018!Y:Y,A100)</f>
        <v>0</v>
      </c>
      <c r="S100">
        <f>COUNTIFS(assign_old_new!A:A,A100)</f>
        <v>0</v>
      </c>
      <c r="T100" s="4" t="str">
        <f>IF(D100="teppc","teppc",
IF(Q100=0,"not relevant",
IF(R100&gt;0,"in old list",
IF(S100=0,"NEED TO ASSIGN",
INDEX(assign_old_new!D:D,MATCH(A100,assign_old_new!A:A,0))))))</f>
        <v>teppc</v>
      </c>
      <c r="U100">
        <f t="shared" si="2"/>
        <v>0</v>
      </c>
      <c r="V100" s="5">
        <f t="shared" si="3"/>
        <v>0</v>
      </c>
    </row>
    <row r="101" spans="1:22" hidden="1" x14ac:dyDescent="0.75">
      <c r="A101" t="s">
        <v>6330</v>
      </c>
      <c r="B101" t="s">
        <v>6330</v>
      </c>
      <c r="C101" t="s">
        <v>6331</v>
      </c>
      <c r="D101" t="s">
        <v>3425</v>
      </c>
      <c r="E101" t="s">
        <v>4088</v>
      </c>
      <c r="F101" t="s">
        <v>4088</v>
      </c>
      <c r="G101" t="s">
        <v>4089</v>
      </c>
      <c r="H101" t="s">
        <v>2156</v>
      </c>
      <c r="I101" t="s">
        <v>1080</v>
      </c>
      <c r="J101" s="2">
        <v>28004</v>
      </c>
      <c r="K101" s="2">
        <v>55153</v>
      </c>
      <c r="L101">
        <v>523</v>
      </c>
      <c r="M101" t="s">
        <v>3680</v>
      </c>
      <c r="N101" t="s">
        <v>3681</v>
      </c>
      <c r="O101" t="s">
        <v>3682</v>
      </c>
      <c r="P101" t="s">
        <v>4147</v>
      </c>
      <c r="Q101" s="5">
        <f>INDEX(relevant_resources!B:B,MATCH(P101,relevant_resources!A:A,0))</f>
        <v>0</v>
      </c>
      <c r="R101">
        <f>COUNTIFS(resolve_2018!Y:Y,A101)</f>
        <v>0</v>
      </c>
      <c r="S101">
        <f>COUNTIFS(assign_old_new!A:A,A101)</f>
        <v>0</v>
      </c>
      <c r="T101" s="4" t="str">
        <f>IF(D101="teppc","teppc",
IF(Q101=0,"not relevant",
IF(R101&gt;0,"in old list",
IF(S101=0,"NEED TO ASSIGN",
INDEX(assign_old_new!D:D,MATCH(A101,assign_old_new!A:A,0))))))</f>
        <v>teppc</v>
      </c>
      <c r="U101">
        <f t="shared" si="2"/>
        <v>0</v>
      </c>
      <c r="V101" s="5">
        <f t="shared" si="3"/>
        <v>0</v>
      </c>
    </row>
    <row r="102" spans="1:22" hidden="1" x14ac:dyDescent="0.75">
      <c r="A102" t="s">
        <v>5965</v>
      </c>
      <c r="B102" t="s">
        <v>5966</v>
      </c>
      <c r="C102" t="s">
        <v>5967</v>
      </c>
      <c r="D102" t="s">
        <v>3425</v>
      </c>
      <c r="E102" t="s">
        <v>3407</v>
      </c>
      <c r="F102" t="s">
        <v>3407</v>
      </c>
      <c r="G102" t="s">
        <v>3694</v>
      </c>
      <c r="H102" t="s">
        <v>3407</v>
      </c>
      <c r="I102" t="s">
        <v>2274</v>
      </c>
      <c r="J102" s="2">
        <v>40693</v>
      </c>
      <c r="K102" s="2">
        <v>55153</v>
      </c>
      <c r="L102">
        <v>521.70000000000005</v>
      </c>
      <c r="M102" t="s">
        <v>3511</v>
      </c>
      <c r="N102" t="s">
        <v>3512</v>
      </c>
      <c r="O102" t="s">
        <v>3513</v>
      </c>
      <c r="P102" t="s">
        <v>3514</v>
      </c>
      <c r="Q102" s="5">
        <f>INDEX(relevant_resources!B:B,MATCH(P102,relevant_resources!A:A,0))</f>
        <v>0</v>
      </c>
      <c r="R102">
        <f>COUNTIFS(resolve_2018!Y:Y,A102)</f>
        <v>0</v>
      </c>
      <c r="S102">
        <f>COUNTIFS(assign_old_new!A:A,A102)</f>
        <v>0</v>
      </c>
      <c r="T102" s="4" t="str">
        <f>IF(D102="teppc","teppc",
IF(Q102=0,"not relevant",
IF(R102&gt;0,"in old list",
IF(S102=0,"NEED TO ASSIGN",
INDEX(assign_old_new!D:D,MATCH(A102,assign_old_new!A:A,0))))))</f>
        <v>teppc</v>
      </c>
      <c r="U102">
        <f t="shared" si="2"/>
        <v>0</v>
      </c>
      <c r="V102" s="5">
        <f t="shared" si="3"/>
        <v>0</v>
      </c>
    </row>
    <row r="103" spans="1:22" hidden="1" x14ac:dyDescent="0.75">
      <c r="A103" t="s">
        <v>9608</v>
      </c>
      <c r="B103" t="s">
        <v>9609</v>
      </c>
      <c r="C103" t="s">
        <v>9610</v>
      </c>
      <c r="D103" t="s">
        <v>3425</v>
      </c>
      <c r="E103" t="s">
        <v>3718</v>
      </c>
      <c r="F103" t="s">
        <v>3718</v>
      </c>
      <c r="G103" t="s">
        <v>5128</v>
      </c>
      <c r="H103" t="s">
        <v>3718</v>
      </c>
      <c r="I103" t="s">
        <v>2274</v>
      </c>
      <c r="J103" s="2">
        <v>37834</v>
      </c>
      <c r="K103" s="2">
        <v>55153</v>
      </c>
      <c r="L103">
        <v>515.6</v>
      </c>
      <c r="M103" t="s">
        <v>3511</v>
      </c>
      <c r="N103" t="s">
        <v>3512</v>
      </c>
      <c r="O103" t="s">
        <v>3513</v>
      </c>
      <c r="P103" t="s">
        <v>3514</v>
      </c>
      <c r="Q103" s="5">
        <f>INDEX(relevant_resources!B:B,MATCH(P103,relevant_resources!A:A,0))</f>
        <v>0</v>
      </c>
      <c r="R103">
        <f>COUNTIFS(resolve_2018!Y:Y,A103)</f>
        <v>0</v>
      </c>
      <c r="S103">
        <f>COUNTIFS(assign_old_new!A:A,A103)</f>
        <v>0</v>
      </c>
      <c r="T103" s="4" t="str">
        <f>IF(D103="teppc","teppc",
IF(Q103=0,"not relevant",
IF(R103&gt;0,"in old list",
IF(S103=0,"NEED TO ASSIGN",
INDEX(assign_old_new!D:D,MATCH(A103,assign_old_new!A:A,0))))))</f>
        <v>teppc</v>
      </c>
      <c r="U103">
        <f t="shared" si="2"/>
        <v>0</v>
      </c>
      <c r="V103" s="5">
        <f t="shared" si="3"/>
        <v>0</v>
      </c>
    </row>
    <row r="104" spans="1:22" hidden="1" x14ac:dyDescent="0.75">
      <c r="A104" t="s">
        <v>10659</v>
      </c>
      <c r="B104" t="s">
        <v>10659</v>
      </c>
      <c r="C104" t="s">
        <v>10660</v>
      </c>
      <c r="D104" t="s">
        <v>9883</v>
      </c>
      <c r="E104" t="s">
        <v>9887</v>
      </c>
      <c r="F104" t="s">
        <v>9887</v>
      </c>
      <c r="G104" t="s">
        <v>9888</v>
      </c>
      <c r="H104" t="s">
        <v>9887</v>
      </c>
      <c r="I104" t="s">
        <v>33</v>
      </c>
      <c r="J104" s="6">
        <v>37448</v>
      </c>
      <c r="K104" s="6">
        <v>55153</v>
      </c>
      <c r="L104">
        <v>510</v>
      </c>
      <c r="M104" t="s">
        <v>3511</v>
      </c>
      <c r="N104" t="s">
        <v>3512</v>
      </c>
      <c r="O104" t="s">
        <v>3513</v>
      </c>
      <c r="P104" t="s">
        <v>10022</v>
      </c>
      <c r="Q104" s="5">
        <f>INDEX(relevant_resources!B:B,MATCH(P104,relevant_resources!A:A,0))</f>
        <v>0</v>
      </c>
      <c r="R104">
        <f>COUNTIFS(resolve_2018!Y:Y,A104)</f>
        <v>0</v>
      </c>
      <c r="S104">
        <f>COUNTIFS(assign_old_new!A:A,A104)</f>
        <v>0</v>
      </c>
      <c r="T104" s="4" t="str">
        <f>IF(D104="teppc","teppc",
IF(Q104=0,"not relevant",
IF(R104&gt;0,"in old list",
IF(S104=0,"NEED TO ASSIGN",
INDEX(assign_old_new!D:D,MATCH(A104,assign_old_new!A:A,0))))))</f>
        <v>not relevant</v>
      </c>
      <c r="U104">
        <f t="shared" si="2"/>
        <v>0</v>
      </c>
      <c r="V104" s="5">
        <f t="shared" si="3"/>
        <v>0</v>
      </c>
    </row>
    <row r="105" spans="1:22" hidden="1" x14ac:dyDescent="0.75">
      <c r="A105" t="s">
        <v>10657</v>
      </c>
      <c r="B105" t="s">
        <v>10657</v>
      </c>
      <c r="C105" t="s">
        <v>10658</v>
      </c>
      <c r="D105" t="s">
        <v>9883</v>
      </c>
      <c r="E105" t="s">
        <v>9887</v>
      </c>
      <c r="F105" t="s">
        <v>9887</v>
      </c>
      <c r="G105" t="s">
        <v>9888</v>
      </c>
      <c r="H105" t="s">
        <v>9887</v>
      </c>
      <c r="I105" t="s">
        <v>33</v>
      </c>
      <c r="J105" s="6">
        <v>37438</v>
      </c>
      <c r="K105" s="6">
        <v>55153</v>
      </c>
      <c r="L105">
        <v>510</v>
      </c>
      <c r="M105" t="s">
        <v>3511</v>
      </c>
      <c r="N105" t="s">
        <v>3512</v>
      </c>
      <c r="O105" t="s">
        <v>3513</v>
      </c>
      <c r="P105" t="s">
        <v>10022</v>
      </c>
      <c r="Q105" s="5">
        <f>INDEX(relevant_resources!B:B,MATCH(P105,relevant_resources!A:A,0))</f>
        <v>0</v>
      </c>
      <c r="R105">
        <f>COUNTIFS(resolve_2018!Y:Y,A105)</f>
        <v>0</v>
      </c>
      <c r="S105">
        <f>COUNTIFS(assign_old_new!A:A,A105)</f>
        <v>0</v>
      </c>
      <c r="T105" s="4" t="str">
        <f>IF(D105="teppc","teppc",
IF(Q105=0,"not relevant",
IF(R105&gt;0,"in old list",
IF(S105=0,"NEED TO ASSIGN",
INDEX(assign_old_new!D:D,MATCH(A105,assign_old_new!A:A,0))))))</f>
        <v>not relevant</v>
      </c>
      <c r="U105">
        <f t="shared" si="2"/>
        <v>0</v>
      </c>
      <c r="V105" s="5">
        <f t="shared" si="3"/>
        <v>0</v>
      </c>
    </row>
    <row r="106" spans="1:22" hidden="1" x14ac:dyDescent="0.75">
      <c r="A106" t="s">
        <v>8559</v>
      </c>
      <c r="B106" t="s">
        <v>8560</v>
      </c>
      <c r="C106" t="s">
        <v>8559</v>
      </c>
      <c r="D106" t="s">
        <v>3425</v>
      </c>
      <c r="E106" t="s">
        <v>2403</v>
      </c>
      <c r="F106" t="s">
        <v>2403</v>
      </c>
      <c r="G106" t="s">
        <v>3436</v>
      </c>
      <c r="H106" t="s">
        <v>3437</v>
      </c>
      <c r="I106" t="s">
        <v>2274</v>
      </c>
      <c r="J106" s="2">
        <v>30042</v>
      </c>
      <c r="K106" s="2">
        <v>55153</v>
      </c>
      <c r="L106">
        <v>507</v>
      </c>
      <c r="M106" t="s">
        <v>3680</v>
      </c>
      <c r="N106" t="s">
        <v>3681</v>
      </c>
      <c r="O106" t="s">
        <v>3682</v>
      </c>
      <c r="P106" t="s">
        <v>3683</v>
      </c>
      <c r="Q106" s="5">
        <f>INDEX(relevant_resources!B:B,MATCH(P106,relevant_resources!A:A,0))</f>
        <v>0</v>
      </c>
      <c r="R106">
        <f>COUNTIFS(resolve_2018!Y:Y,A106)</f>
        <v>0</v>
      </c>
      <c r="S106">
        <f>COUNTIFS(assign_old_new!A:A,A106)</f>
        <v>0</v>
      </c>
      <c r="T106" s="4" t="str">
        <f>IF(D106="teppc","teppc",
IF(Q106=0,"not relevant",
IF(R106&gt;0,"in old list",
IF(S106=0,"NEED TO ASSIGN",
INDEX(assign_old_new!D:D,MATCH(A106,assign_old_new!A:A,0))))))</f>
        <v>teppc</v>
      </c>
      <c r="U106">
        <f t="shared" si="2"/>
        <v>0</v>
      </c>
      <c r="V106" s="5">
        <f t="shared" si="3"/>
        <v>0</v>
      </c>
    </row>
    <row r="107" spans="1:22" hidden="1" x14ac:dyDescent="0.75">
      <c r="A107" t="s">
        <v>10903</v>
      </c>
      <c r="B107" t="s">
        <v>10904</v>
      </c>
      <c r="C107" t="s">
        <v>10905</v>
      </c>
      <c r="D107" t="s">
        <v>9883</v>
      </c>
      <c r="E107" t="s">
        <v>1128</v>
      </c>
      <c r="F107" t="s">
        <v>1128</v>
      </c>
      <c r="G107" t="s">
        <v>3379</v>
      </c>
      <c r="H107" t="s">
        <v>1128</v>
      </c>
      <c r="I107" t="s">
        <v>33</v>
      </c>
      <c r="J107" s="6">
        <v>24473</v>
      </c>
      <c r="K107" s="6">
        <v>43769</v>
      </c>
      <c r="L107">
        <v>505.96</v>
      </c>
      <c r="M107" t="s">
        <v>3519</v>
      </c>
      <c r="N107" t="s">
        <v>3520</v>
      </c>
      <c r="O107" t="s">
        <v>3432</v>
      </c>
      <c r="P107" t="s">
        <v>9902</v>
      </c>
      <c r="Q107" s="5">
        <f>INDEX(relevant_resources!B:B,MATCH(P107,relevant_resources!A:A,0))</f>
        <v>0</v>
      </c>
      <c r="R107">
        <f>COUNTIFS(resolve_2018!Y:Y,A107)</f>
        <v>0</v>
      </c>
      <c r="S107">
        <f>COUNTIFS(assign_old_new!A:A,A107)</f>
        <v>0</v>
      </c>
      <c r="T107" s="4" t="str">
        <f>IF(D107="teppc","teppc",
IF(Q107=0,"not relevant",
IF(R107&gt;0,"in old list",
IF(S107=0,"NEED TO ASSIGN",
INDEX(assign_old_new!D:D,MATCH(A107,assign_old_new!A:A,0))))))</f>
        <v>not relevant</v>
      </c>
      <c r="U107">
        <f t="shared" si="2"/>
        <v>0</v>
      </c>
      <c r="V107" s="5">
        <f t="shared" si="3"/>
        <v>0</v>
      </c>
    </row>
    <row r="108" spans="1:22" hidden="1" x14ac:dyDescent="0.75">
      <c r="A108" t="s">
        <v>11385</v>
      </c>
      <c r="B108" t="s">
        <v>11386</v>
      </c>
      <c r="C108" t="s">
        <v>4429</v>
      </c>
      <c r="D108" t="s">
        <v>3425</v>
      </c>
      <c r="E108" t="s">
        <v>3482</v>
      </c>
      <c r="F108" t="s">
        <v>3482</v>
      </c>
      <c r="G108" t="s">
        <v>3483</v>
      </c>
      <c r="H108" t="s">
        <v>3482</v>
      </c>
      <c r="I108" t="s">
        <v>1080</v>
      </c>
      <c r="J108" s="2">
        <v>44197</v>
      </c>
      <c r="K108" s="2">
        <v>55153</v>
      </c>
      <c r="L108">
        <v>505.12</v>
      </c>
      <c r="M108" t="s">
        <v>3511</v>
      </c>
      <c r="N108" t="s">
        <v>3512</v>
      </c>
      <c r="O108" t="s">
        <v>3513</v>
      </c>
      <c r="P108" t="s">
        <v>3864</v>
      </c>
      <c r="Q108" s="5">
        <f>INDEX(relevant_resources!B:B,MATCH(P108,relevant_resources!A:A,0))</f>
        <v>0</v>
      </c>
      <c r="R108">
        <f>COUNTIFS(resolve_2018!Y:Y,A108)</f>
        <v>0</v>
      </c>
      <c r="S108">
        <f>COUNTIFS(assign_old_new!A:A,A108)</f>
        <v>0</v>
      </c>
      <c r="T108" s="4" t="str">
        <f>IF(D108="teppc","teppc",
IF(Q108=0,"not relevant",
IF(R108&gt;0,"in old list",
IF(S108=0,"NEED TO ASSIGN",
INDEX(assign_old_new!D:D,MATCH(A108,assign_old_new!A:A,0))))))</f>
        <v>teppc</v>
      </c>
      <c r="U108">
        <f t="shared" si="2"/>
        <v>0</v>
      </c>
      <c r="V108" s="5">
        <f t="shared" si="3"/>
        <v>0</v>
      </c>
    </row>
    <row r="109" spans="1:22" hidden="1" x14ac:dyDescent="0.75">
      <c r="A109" t="s">
        <v>7734</v>
      </c>
      <c r="B109" t="s">
        <v>7735</v>
      </c>
      <c r="C109" t="s">
        <v>7734</v>
      </c>
      <c r="D109" t="s">
        <v>3425</v>
      </c>
      <c r="E109" t="s">
        <v>3546</v>
      </c>
      <c r="F109" t="s">
        <v>3546</v>
      </c>
      <c r="G109" t="s">
        <v>3547</v>
      </c>
      <c r="H109" t="s">
        <v>3546</v>
      </c>
      <c r="I109" t="s">
        <v>3429</v>
      </c>
      <c r="J109" s="2">
        <v>29891</v>
      </c>
      <c r="K109" s="2">
        <v>51866</v>
      </c>
      <c r="L109">
        <v>505</v>
      </c>
      <c r="M109" t="s">
        <v>3680</v>
      </c>
      <c r="N109" t="s">
        <v>3681</v>
      </c>
      <c r="O109" t="s">
        <v>3682</v>
      </c>
      <c r="P109" t="s">
        <v>3837</v>
      </c>
      <c r="Q109" s="5">
        <f>INDEX(relevant_resources!B:B,MATCH(P109,relevant_resources!A:A,0))</f>
        <v>0</v>
      </c>
      <c r="R109">
        <f>COUNTIFS(resolve_2018!Y:Y,A109)</f>
        <v>0</v>
      </c>
      <c r="S109">
        <f>COUNTIFS(assign_old_new!A:A,A109)</f>
        <v>0</v>
      </c>
      <c r="T109" s="4" t="str">
        <f>IF(D109="teppc","teppc",
IF(Q109=0,"not relevant",
IF(R109&gt;0,"in old list",
IF(S109=0,"NEED TO ASSIGN",
INDEX(assign_old_new!D:D,MATCH(A109,assign_old_new!A:A,0))))))</f>
        <v>teppc</v>
      </c>
      <c r="U109">
        <f t="shared" si="2"/>
        <v>0</v>
      </c>
      <c r="V109" s="5">
        <f t="shared" si="3"/>
        <v>0</v>
      </c>
    </row>
    <row r="110" spans="1:22" hidden="1" x14ac:dyDescent="0.75">
      <c r="A110" t="s">
        <v>7515</v>
      </c>
      <c r="B110" t="s">
        <v>7516</v>
      </c>
      <c r="C110" t="s">
        <v>7517</v>
      </c>
      <c r="D110" t="s">
        <v>3425</v>
      </c>
      <c r="E110" t="s">
        <v>1054</v>
      </c>
      <c r="F110" t="s">
        <v>1054</v>
      </c>
      <c r="G110" t="s">
        <v>3447</v>
      </c>
      <c r="H110" t="s">
        <v>3428</v>
      </c>
      <c r="I110" t="s">
        <v>3429</v>
      </c>
      <c r="J110" s="2">
        <v>36404</v>
      </c>
      <c r="K110" s="2">
        <v>55123</v>
      </c>
      <c r="L110">
        <v>504</v>
      </c>
      <c r="M110" t="s">
        <v>3848</v>
      </c>
      <c r="N110" t="s">
        <v>3849</v>
      </c>
      <c r="O110" t="s">
        <v>3850</v>
      </c>
      <c r="P110" t="s">
        <v>3851</v>
      </c>
      <c r="Q110" s="5">
        <f>INDEX(relevant_resources!B:B,MATCH(P110,relevant_resources!A:A,0))</f>
        <v>0</v>
      </c>
      <c r="R110">
        <f>COUNTIFS(resolve_2018!Y:Y,A110)</f>
        <v>0</v>
      </c>
      <c r="S110">
        <f>COUNTIFS(assign_old_new!A:A,A110)</f>
        <v>0</v>
      </c>
      <c r="T110" s="4" t="str">
        <f>IF(D110="teppc","teppc",
IF(Q110=0,"not relevant",
IF(R110&gt;0,"in old list",
IF(S110=0,"NEED TO ASSIGN",
INDEX(assign_old_new!D:D,MATCH(A110,assign_old_new!A:A,0))))))</f>
        <v>teppc</v>
      </c>
      <c r="U110">
        <f t="shared" si="2"/>
        <v>0</v>
      </c>
      <c r="V110" s="5">
        <f t="shared" si="3"/>
        <v>0</v>
      </c>
    </row>
    <row r="111" spans="1:22" hidden="1" x14ac:dyDescent="0.75">
      <c r="A111" t="s">
        <v>8295</v>
      </c>
      <c r="B111" t="s">
        <v>8296</v>
      </c>
      <c r="C111" t="s">
        <v>8297</v>
      </c>
      <c r="D111" t="s">
        <v>3425</v>
      </c>
      <c r="E111" t="s">
        <v>4561</v>
      </c>
      <c r="F111" t="s">
        <v>4561</v>
      </c>
      <c r="G111" t="s">
        <v>4562</v>
      </c>
      <c r="H111" t="s">
        <v>3482</v>
      </c>
      <c r="I111" t="s">
        <v>1080</v>
      </c>
      <c r="J111" s="2">
        <v>11628</v>
      </c>
      <c r="K111" s="2">
        <v>55153</v>
      </c>
      <c r="L111">
        <v>503</v>
      </c>
      <c r="M111" t="s">
        <v>210</v>
      </c>
      <c r="N111" t="s">
        <v>3443</v>
      </c>
      <c r="O111" t="s">
        <v>210</v>
      </c>
      <c r="P111" t="s">
        <v>3568</v>
      </c>
      <c r="Q111" s="5">
        <f>INDEX(relevant_resources!B:B,MATCH(P111,relevant_resources!A:A,0))</f>
        <v>0</v>
      </c>
      <c r="R111">
        <f>COUNTIFS(resolve_2018!Y:Y,A111)</f>
        <v>0</v>
      </c>
      <c r="S111">
        <f>COUNTIFS(assign_old_new!A:A,A111)</f>
        <v>0</v>
      </c>
      <c r="T111" s="4" t="str">
        <f>IF(D111="teppc","teppc",
IF(Q111=0,"not relevant",
IF(R111&gt;0,"in old list",
IF(S111=0,"NEED TO ASSIGN",
INDEX(assign_old_new!D:D,MATCH(A111,assign_old_new!A:A,0))))))</f>
        <v>teppc</v>
      </c>
      <c r="U111">
        <f t="shared" si="2"/>
        <v>0</v>
      </c>
      <c r="V111" s="5">
        <f t="shared" si="3"/>
        <v>0</v>
      </c>
    </row>
    <row r="112" spans="1:22" hidden="1" x14ac:dyDescent="0.75">
      <c r="A112" t="s">
        <v>8227</v>
      </c>
      <c r="B112" t="s">
        <v>8227</v>
      </c>
      <c r="C112" t="s">
        <v>8228</v>
      </c>
      <c r="D112" t="s">
        <v>3425</v>
      </c>
      <c r="E112" t="s">
        <v>3426</v>
      </c>
      <c r="F112" t="s">
        <v>3426</v>
      </c>
      <c r="G112" t="s">
        <v>3427</v>
      </c>
      <c r="H112" t="s">
        <v>3428</v>
      </c>
      <c r="I112" t="s">
        <v>3429</v>
      </c>
      <c r="J112" s="2">
        <v>47574</v>
      </c>
      <c r="K112" s="2">
        <v>48669</v>
      </c>
      <c r="L112">
        <v>500</v>
      </c>
      <c r="M112" t="s">
        <v>210</v>
      </c>
      <c r="N112" t="s">
        <v>3443</v>
      </c>
      <c r="O112" t="s">
        <v>210</v>
      </c>
      <c r="P112" t="s">
        <v>3444</v>
      </c>
      <c r="Q112" s="5">
        <f>INDEX(relevant_resources!B:B,MATCH(P112,relevant_resources!A:A,0))</f>
        <v>0</v>
      </c>
      <c r="R112">
        <f>COUNTIFS(resolve_2018!Y:Y,A112)</f>
        <v>0</v>
      </c>
      <c r="S112">
        <f>COUNTIFS(assign_old_new!A:A,A112)</f>
        <v>0</v>
      </c>
      <c r="T112" s="4" t="str">
        <f>IF(D112="teppc","teppc",
IF(Q112=0,"not relevant",
IF(R112&gt;0,"in old list",
IF(S112=0,"NEED TO ASSIGN",
INDEX(assign_old_new!D:D,MATCH(A112,assign_old_new!A:A,0))))))</f>
        <v>teppc</v>
      </c>
      <c r="U112">
        <f t="shared" si="2"/>
        <v>0</v>
      </c>
      <c r="V112" s="5">
        <f t="shared" si="3"/>
        <v>0</v>
      </c>
    </row>
    <row r="113" spans="1:22" hidden="1" x14ac:dyDescent="0.75">
      <c r="A113" t="s">
        <v>7121</v>
      </c>
      <c r="B113" t="s">
        <v>7121</v>
      </c>
      <c r="C113" t="s">
        <v>7122</v>
      </c>
      <c r="D113" t="s">
        <v>3425</v>
      </c>
      <c r="E113" t="s">
        <v>3426</v>
      </c>
      <c r="F113" t="s">
        <v>3426</v>
      </c>
      <c r="G113" t="s">
        <v>3427</v>
      </c>
      <c r="H113" t="s">
        <v>3428</v>
      </c>
      <c r="I113" t="s">
        <v>3429</v>
      </c>
      <c r="J113" s="2">
        <v>42095</v>
      </c>
      <c r="K113" s="2">
        <v>48669</v>
      </c>
      <c r="L113">
        <v>500</v>
      </c>
      <c r="M113" t="s">
        <v>210</v>
      </c>
      <c r="N113" t="s">
        <v>3443</v>
      </c>
      <c r="O113" t="s">
        <v>210</v>
      </c>
      <c r="P113" t="s">
        <v>3444</v>
      </c>
      <c r="Q113" s="5">
        <f>INDEX(relevant_resources!B:B,MATCH(P113,relevant_resources!A:A,0))</f>
        <v>0</v>
      </c>
      <c r="R113">
        <f>COUNTIFS(resolve_2018!Y:Y,A113)</f>
        <v>0</v>
      </c>
      <c r="S113">
        <f>COUNTIFS(assign_old_new!A:A,A113)</f>
        <v>0</v>
      </c>
      <c r="T113" s="4" t="str">
        <f>IF(D113="teppc","teppc",
IF(Q113=0,"not relevant",
IF(R113&gt;0,"in old list",
IF(S113=0,"NEED TO ASSIGN",
INDEX(assign_old_new!D:D,MATCH(A113,assign_old_new!A:A,0))))))</f>
        <v>teppc</v>
      </c>
      <c r="U113">
        <f t="shared" si="2"/>
        <v>0</v>
      </c>
      <c r="V113" s="5">
        <f t="shared" si="3"/>
        <v>0</v>
      </c>
    </row>
    <row r="114" spans="1:22" hidden="1" x14ac:dyDescent="0.75">
      <c r="A114" t="s">
        <v>7119</v>
      </c>
      <c r="B114" t="s">
        <v>7119</v>
      </c>
      <c r="C114" t="s">
        <v>7120</v>
      </c>
      <c r="D114" t="s">
        <v>3425</v>
      </c>
      <c r="E114" t="s">
        <v>3426</v>
      </c>
      <c r="F114" t="s">
        <v>3426</v>
      </c>
      <c r="G114" t="s">
        <v>3427</v>
      </c>
      <c r="H114" t="s">
        <v>3428</v>
      </c>
      <c r="I114" t="s">
        <v>3429</v>
      </c>
      <c r="J114" s="2">
        <v>41730</v>
      </c>
      <c r="K114" s="2">
        <v>48669</v>
      </c>
      <c r="L114">
        <v>500</v>
      </c>
      <c r="M114" t="s">
        <v>210</v>
      </c>
      <c r="N114" t="s">
        <v>3443</v>
      </c>
      <c r="O114" t="s">
        <v>210</v>
      </c>
      <c r="P114" t="s">
        <v>3444</v>
      </c>
      <c r="Q114" s="5">
        <f>INDEX(relevant_resources!B:B,MATCH(P114,relevant_resources!A:A,0))</f>
        <v>0</v>
      </c>
      <c r="R114">
        <f>COUNTIFS(resolve_2018!Y:Y,A114)</f>
        <v>0</v>
      </c>
      <c r="S114">
        <f>COUNTIFS(assign_old_new!A:A,A114)</f>
        <v>0</v>
      </c>
      <c r="T114" s="4" t="str">
        <f>IF(D114="teppc","teppc",
IF(Q114=0,"not relevant",
IF(R114&gt;0,"in old list",
IF(S114=0,"NEED TO ASSIGN",
INDEX(assign_old_new!D:D,MATCH(A114,assign_old_new!A:A,0))))))</f>
        <v>teppc</v>
      </c>
      <c r="U114">
        <f t="shared" si="2"/>
        <v>0</v>
      </c>
      <c r="V114" s="5">
        <f t="shared" si="3"/>
        <v>0</v>
      </c>
    </row>
    <row r="115" spans="1:22" hidden="1" x14ac:dyDescent="0.75">
      <c r="A115" t="s">
        <v>8225</v>
      </c>
      <c r="B115" t="s">
        <v>8225</v>
      </c>
      <c r="C115" t="s">
        <v>8226</v>
      </c>
      <c r="D115" t="s">
        <v>3425</v>
      </c>
      <c r="E115" t="s">
        <v>3426</v>
      </c>
      <c r="F115" t="s">
        <v>3426</v>
      </c>
      <c r="G115" t="s">
        <v>3427</v>
      </c>
      <c r="H115" t="s">
        <v>3428</v>
      </c>
      <c r="I115" t="s">
        <v>3429</v>
      </c>
      <c r="J115" s="2">
        <v>40452</v>
      </c>
      <c r="K115" s="2">
        <v>48669</v>
      </c>
      <c r="L115">
        <v>500</v>
      </c>
      <c r="M115" t="s">
        <v>210</v>
      </c>
      <c r="N115" t="s">
        <v>3443</v>
      </c>
      <c r="O115" t="s">
        <v>210</v>
      </c>
      <c r="P115" t="s">
        <v>3444</v>
      </c>
      <c r="Q115" s="5">
        <f>INDEX(relevant_resources!B:B,MATCH(P115,relevant_resources!A:A,0))</f>
        <v>0</v>
      </c>
      <c r="R115">
        <f>COUNTIFS(resolve_2018!Y:Y,A115)</f>
        <v>0</v>
      </c>
      <c r="S115">
        <f>COUNTIFS(assign_old_new!A:A,A115)</f>
        <v>0</v>
      </c>
      <c r="T115" s="4" t="str">
        <f>IF(D115="teppc","teppc",
IF(Q115=0,"not relevant",
IF(R115&gt;0,"in old list",
IF(S115=0,"NEED TO ASSIGN",
INDEX(assign_old_new!D:D,MATCH(A115,assign_old_new!A:A,0))))))</f>
        <v>teppc</v>
      </c>
      <c r="U115">
        <f t="shared" si="2"/>
        <v>0</v>
      </c>
      <c r="V115" s="5">
        <f t="shared" si="3"/>
        <v>0</v>
      </c>
    </row>
    <row r="116" spans="1:22" hidden="1" x14ac:dyDescent="0.75">
      <c r="A116" t="s">
        <v>8217</v>
      </c>
      <c r="B116" t="s">
        <v>8217</v>
      </c>
      <c r="C116" t="s">
        <v>8218</v>
      </c>
      <c r="D116" t="s">
        <v>3425</v>
      </c>
      <c r="E116" t="s">
        <v>3426</v>
      </c>
      <c r="F116" t="s">
        <v>3426</v>
      </c>
      <c r="G116" t="s">
        <v>3427</v>
      </c>
      <c r="H116" t="s">
        <v>3428</v>
      </c>
      <c r="I116" t="s">
        <v>3429</v>
      </c>
      <c r="J116" s="2">
        <v>30682</v>
      </c>
      <c r="K116" s="2">
        <v>48669</v>
      </c>
      <c r="L116">
        <v>500</v>
      </c>
      <c r="M116" t="s">
        <v>210</v>
      </c>
      <c r="N116" t="s">
        <v>3443</v>
      </c>
      <c r="O116" t="s">
        <v>210</v>
      </c>
      <c r="P116" t="s">
        <v>3444</v>
      </c>
      <c r="Q116" s="5">
        <f>INDEX(relevant_resources!B:B,MATCH(P116,relevant_resources!A:A,0))</f>
        <v>0</v>
      </c>
      <c r="R116">
        <f>COUNTIFS(resolve_2018!Y:Y,A116)</f>
        <v>0</v>
      </c>
      <c r="S116">
        <f>COUNTIFS(assign_old_new!A:A,A116)</f>
        <v>0</v>
      </c>
      <c r="T116" s="4" t="str">
        <f>IF(D116="teppc","teppc",
IF(Q116=0,"not relevant",
IF(R116&gt;0,"in old list",
IF(S116=0,"NEED TO ASSIGN",
INDEX(assign_old_new!D:D,MATCH(A116,assign_old_new!A:A,0))))))</f>
        <v>teppc</v>
      </c>
      <c r="U116">
        <f t="shared" si="2"/>
        <v>0</v>
      </c>
      <c r="V116" s="5">
        <f t="shared" si="3"/>
        <v>0</v>
      </c>
    </row>
    <row r="117" spans="1:22" hidden="1" x14ac:dyDescent="0.75">
      <c r="A117" t="s">
        <v>8219</v>
      </c>
      <c r="B117" t="s">
        <v>8219</v>
      </c>
      <c r="C117" t="s">
        <v>8220</v>
      </c>
      <c r="D117" t="s">
        <v>3425</v>
      </c>
      <c r="E117" t="s">
        <v>3426</v>
      </c>
      <c r="F117" t="s">
        <v>3426</v>
      </c>
      <c r="G117" t="s">
        <v>3427</v>
      </c>
      <c r="H117" t="s">
        <v>3428</v>
      </c>
      <c r="I117" t="s">
        <v>3429</v>
      </c>
      <c r="J117" s="2">
        <v>30682</v>
      </c>
      <c r="K117" s="2">
        <v>48669</v>
      </c>
      <c r="L117">
        <v>500</v>
      </c>
      <c r="M117" t="s">
        <v>210</v>
      </c>
      <c r="N117" t="s">
        <v>3443</v>
      </c>
      <c r="O117" t="s">
        <v>210</v>
      </c>
      <c r="P117" t="s">
        <v>3444</v>
      </c>
      <c r="Q117" s="5">
        <f>INDEX(relevant_resources!B:B,MATCH(P117,relevant_resources!A:A,0))</f>
        <v>0</v>
      </c>
      <c r="R117">
        <f>COUNTIFS(resolve_2018!Y:Y,A117)</f>
        <v>0</v>
      </c>
      <c r="S117">
        <f>COUNTIFS(assign_old_new!A:A,A117)</f>
        <v>0</v>
      </c>
      <c r="T117" s="4" t="str">
        <f>IF(D117="teppc","teppc",
IF(Q117=0,"not relevant",
IF(R117&gt;0,"in old list",
IF(S117=0,"NEED TO ASSIGN",
INDEX(assign_old_new!D:D,MATCH(A117,assign_old_new!A:A,0))))))</f>
        <v>teppc</v>
      </c>
      <c r="U117">
        <f t="shared" si="2"/>
        <v>0</v>
      </c>
      <c r="V117" s="5">
        <f t="shared" si="3"/>
        <v>0</v>
      </c>
    </row>
    <row r="118" spans="1:22" hidden="1" x14ac:dyDescent="0.75">
      <c r="A118" t="s">
        <v>8221</v>
      </c>
      <c r="B118" t="s">
        <v>8221</v>
      </c>
      <c r="C118" t="s">
        <v>8222</v>
      </c>
      <c r="D118" t="s">
        <v>3425</v>
      </c>
      <c r="E118" t="s">
        <v>3426</v>
      </c>
      <c r="F118" t="s">
        <v>3426</v>
      </c>
      <c r="G118" t="s">
        <v>3427</v>
      </c>
      <c r="H118" t="s">
        <v>3428</v>
      </c>
      <c r="I118" t="s">
        <v>3429</v>
      </c>
      <c r="J118" s="2">
        <v>30682</v>
      </c>
      <c r="K118" s="2">
        <v>48669</v>
      </c>
      <c r="L118">
        <v>500</v>
      </c>
      <c r="M118" t="s">
        <v>210</v>
      </c>
      <c r="N118" t="s">
        <v>3443</v>
      </c>
      <c r="O118" t="s">
        <v>210</v>
      </c>
      <c r="P118" t="s">
        <v>3444</v>
      </c>
      <c r="Q118" s="5">
        <f>INDEX(relevant_resources!B:B,MATCH(P118,relevant_resources!A:A,0))</f>
        <v>0</v>
      </c>
      <c r="R118">
        <f>COUNTIFS(resolve_2018!Y:Y,A118)</f>
        <v>0</v>
      </c>
      <c r="S118">
        <f>COUNTIFS(assign_old_new!A:A,A118)</f>
        <v>0</v>
      </c>
      <c r="T118" s="4" t="str">
        <f>IF(D118="teppc","teppc",
IF(Q118=0,"not relevant",
IF(R118&gt;0,"in old list",
IF(S118=0,"NEED TO ASSIGN",
INDEX(assign_old_new!D:D,MATCH(A118,assign_old_new!A:A,0))))))</f>
        <v>teppc</v>
      </c>
      <c r="U118">
        <f t="shared" si="2"/>
        <v>0</v>
      </c>
      <c r="V118" s="5">
        <f t="shared" si="3"/>
        <v>0</v>
      </c>
    </row>
    <row r="119" spans="1:22" hidden="1" x14ac:dyDescent="0.75">
      <c r="A119" t="s">
        <v>8223</v>
      </c>
      <c r="B119" t="s">
        <v>8223</v>
      </c>
      <c r="C119" t="s">
        <v>8224</v>
      </c>
      <c r="D119" t="s">
        <v>3425</v>
      </c>
      <c r="E119" t="s">
        <v>3426</v>
      </c>
      <c r="F119" t="s">
        <v>3426</v>
      </c>
      <c r="G119" t="s">
        <v>3427</v>
      </c>
      <c r="H119" t="s">
        <v>3428</v>
      </c>
      <c r="I119" t="s">
        <v>3429</v>
      </c>
      <c r="J119" s="2">
        <v>30682</v>
      </c>
      <c r="K119" s="2">
        <v>48669</v>
      </c>
      <c r="L119">
        <v>500</v>
      </c>
      <c r="M119" t="s">
        <v>210</v>
      </c>
      <c r="N119" t="s">
        <v>3443</v>
      </c>
      <c r="O119" t="s">
        <v>210</v>
      </c>
      <c r="P119" t="s">
        <v>3444</v>
      </c>
      <c r="Q119" s="5">
        <f>INDEX(relevant_resources!B:B,MATCH(P119,relevant_resources!A:A,0))</f>
        <v>0</v>
      </c>
      <c r="R119">
        <f>COUNTIFS(resolve_2018!Y:Y,A119)</f>
        <v>0</v>
      </c>
      <c r="S119">
        <f>COUNTIFS(assign_old_new!A:A,A119)</f>
        <v>0</v>
      </c>
      <c r="T119" s="4" t="str">
        <f>IF(D119="teppc","teppc",
IF(Q119=0,"not relevant",
IF(R119&gt;0,"in old list",
IF(S119=0,"NEED TO ASSIGN",
INDEX(assign_old_new!D:D,MATCH(A119,assign_old_new!A:A,0))))))</f>
        <v>teppc</v>
      </c>
      <c r="U119">
        <f t="shared" si="2"/>
        <v>0</v>
      </c>
      <c r="V119" s="5">
        <f t="shared" si="3"/>
        <v>0</v>
      </c>
    </row>
    <row r="120" spans="1:22" hidden="1" x14ac:dyDescent="0.75">
      <c r="A120" t="s">
        <v>4295</v>
      </c>
      <c r="B120" t="s">
        <v>4295</v>
      </c>
      <c r="D120" t="s">
        <v>3425</v>
      </c>
      <c r="E120" t="s">
        <v>3546</v>
      </c>
      <c r="F120" t="s">
        <v>3546</v>
      </c>
      <c r="G120" t="s">
        <v>3547</v>
      </c>
      <c r="H120" t="s">
        <v>3546</v>
      </c>
      <c r="I120" t="s">
        <v>3429</v>
      </c>
      <c r="J120" s="2">
        <v>18264</v>
      </c>
      <c r="K120" s="2">
        <v>55153</v>
      </c>
      <c r="L120">
        <v>500</v>
      </c>
      <c r="M120" t="s">
        <v>3438</v>
      </c>
      <c r="N120" t="s">
        <v>3412</v>
      </c>
      <c r="O120" t="s">
        <v>993</v>
      </c>
      <c r="P120" t="s">
        <v>3477</v>
      </c>
      <c r="Q120" s="5">
        <f>INDEX(relevant_resources!B:B,MATCH(P120,relevant_resources!A:A,0))</f>
        <v>0</v>
      </c>
      <c r="R120">
        <f>COUNTIFS(resolve_2018!Y:Y,A120)</f>
        <v>0</v>
      </c>
      <c r="S120">
        <f>COUNTIFS(assign_old_new!A:A,A120)</f>
        <v>0</v>
      </c>
      <c r="T120" s="4" t="str">
        <f>IF(D120="teppc","teppc",
IF(Q120=0,"not relevant",
IF(R120&gt;0,"in old list",
IF(S120=0,"NEED TO ASSIGN",
INDEX(assign_old_new!D:D,MATCH(A120,assign_old_new!A:A,0))))))</f>
        <v>teppc</v>
      </c>
      <c r="U120">
        <f t="shared" si="2"/>
        <v>0</v>
      </c>
      <c r="V120" s="5">
        <f t="shared" si="3"/>
        <v>0</v>
      </c>
    </row>
    <row r="121" spans="1:22" hidden="1" x14ac:dyDescent="0.75">
      <c r="A121" t="s">
        <v>6429</v>
      </c>
      <c r="B121" t="s">
        <v>6429</v>
      </c>
      <c r="C121" t="s">
        <v>6430</v>
      </c>
      <c r="D121" t="s">
        <v>3425</v>
      </c>
      <c r="E121" t="s">
        <v>1054</v>
      </c>
      <c r="F121" t="s">
        <v>1054</v>
      </c>
      <c r="G121" t="s">
        <v>3447</v>
      </c>
      <c r="H121" t="s">
        <v>3428</v>
      </c>
      <c r="I121" t="s">
        <v>3429</v>
      </c>
      <c r="J121" s="2">
        <v>40695</v>
      </c>
      <c r="K121" s="2">
        <v>47483</v>
      </c>
      <c r="L121">
        <v>498</v>
      </c>
      <c r="M121" t="s">
        <v>3680</v>
      </c>
      <c r="N121" t="s">
        <v>3681</v>
      </c>
      <c r="O121" t="s">
        <v>3682</v>
      </c>
      <c r="P121" t="s">
        <v>3837</v>
      </c>
      <c r="Q121" s="5">
        <f>INDEX(relevant_resources!B:B,MATCH(P121,relevant_resources!A:A,0))</f>
        <v>0</v>
      </c>
      <c r="R121">
        <f>COUNTIFS(resolve_2018!Y:Y,A121)</f>
        <v>0</v>
      </c>
      <c r="S121">
        <f>COUNTIFS(assign_old_new!A:A,A121)</f>
        <v>0</v>
      </c>
      <c r="T121" s="4" t="str">
        <f>IF(D121="teppc","teppc",
IF(Q121=0,"not relevant",
IF(R121&gt;0,"in old list",
IF(S121=0,"NEED TO ASSIGN",
INDEX(assign_old_new!D:D,MATCH(A121,assign_old_new!A:A,0))))))</f>
        <v>teppc</v>
      </c>
      <c r="U121">
        <f t="shared" si="2"/>
        <v>0</v>
      </c>
      <c r="V121" s="5">
        <f t="shared" si="3"/>
        <v>0</v>
      </c>
    </row>
    <row r="122" spans="1:22" hidden="1" x14ac:dyDescent="0.75">
      <c r="A122" t="s">
        <v>9912</v>
      </c>
      <c r="B122" t="s">
        <v>9913</v>
      </c>
      <c r="C122" t="s">
        <v>9914</v>
      </c>
      <c r="D122" t="s">
        <v>9883</v>
      </c>
      <c r="E122" t="s">
        <v>1128</v>
      </c>
      <c r="F122" t="s">
        <v>1128</v>
      </c>
      <c r="G122" t="s">
        <v>3379</v>
      </c>
      <c r="H122" t="s">
        <v>1128</v>
      </c>
      <c r="I122" t="s">
        <v>33</v>
      </c>
      <c r="J122" s="6">
        <v>36161</v>
      </c>
      <c r="K122" s="6">
        <v>44196</v>
      </c>
      <c r="L122">
        <v>497.97</v>
      </c>
      <c r="M122" t="s">
        <v>3519</v>
      </c>
      <c r="N122" t="s">
        <v>3520</v>
      </c>
      <c r="O122" t="s">
        <v>3432</v>
      </c>
      <c r="P122" t="s">
        <v>9902</v>
      </c>
      <c r="Q122" s="5">
        <f>INDEX(relevant_resources!B:B,MATCH(P122,relevant_resources!A:A,0))</f>
        <v>0</v>
      </c>
      <c r="R122">
        <f>COUNTIFS(resolve_2018!Y:Y,A122)</f>
        <v>0</v>
      </c>
      <c r="S122">
        <f>COUNTIFS(assign_old_new!A:A,A122)</f>
        <v>0</v>
      </c>
      <c r="T122" s="4" t="str">
        <f>IF(D122="teppc","teppc",
IF(Q122=0,"not relevant",
IF(R122&gt;0,"in old list",
IF(S122=0,"NEED TO ASSIGN",
INDEX(assign_old_new!D:D,MATCH(A122,assign_old_new!A:A,0))))))</f>
        <v>not relevant</v>
      </c>
      <c r="U122">
        <f t="shared" si="2"/>
        <v>0</v>
      </c>
      <c r="V122" s="5">
        <f t="shared" si="3"/>
        <v>0</v>
      </c>
    </row>
    <row r="123" spans="1:22" hidden="1" x14ac:dyDescent="0.75">
      <c r="A123" t="s">
        <v>10906</v>
      </c>
      <c r="B123" t="s">
        <v>10907</v>
      </c>
      <c r="C123" t="s">
        <v>10908</v>
      </c>
      <c r="D123" t="s">
        <v>9883</v>
      </c>
      <c r="E123" t="s">
        <v>1128</v>
      </c>
      <c r="F123" t="s">
        <v>1128</v>
      </c>
      <c r="G123" t="s">
        <v>3379</v>
      </c>
      <c r="H123" t="s">
        <v>1128</v>
      </c>
      <c r="I123" t="s">
        <v>33</v>
      </c>
      <c r="J123" s="6">
        <v>24473</v>
      </c>
      <c r="K123" s="6">
        <v>44196</v>
      </c>
      <c r="L123">
        <v>495.9</v>
      </c>
      <c r="M123" t="s">
        <v>3519</v>
      </c>
      <c r="N123" t="s">
        <v>3520</v>
      </c>
      <c r="O123" t="s">
        <v>3432</v>
      </c>
      <c r="P123" t="s">
        <v>9902</v>
      </c>
      <c r="Q123" s="5">
        <f>INDEX(relevant_resources!B:B,MATCH(P123,relevant_resources!A:A,0))</f>
        <v>0</v>
      </c>
      <c r="R123">
        <f>COUNTIFS(resolve_2018!Y:Y,A123)</f>
        <v>0</v>
      </c>
      <c r="S123">
        <f>COUNTIFS(assign_old_new!A:A,A123)</f>
        <v>0</v>
      </c>
      <c r="T123" s="4" t="str">
        <f>IF(D123="teppc","teppc",
IF(Q123=0,"not relevant",
IF(R123&gt;0,"in old list",
IF(S123=0,"NEED TO ASSIGN",
INDEX(assign_old_new!D:D,MATCH(A123,assign_old_new!A:A,0))))))</f>
        <v>not relevant</v>
      </c>
      <c r="U123">
        <f t="shared" si="2"/>
        <v>0</v>
      </c>
      <c r="V123" s="5">
        <f t="shared" si="3"/>
        <v>0</v>
      </c>
    </row>
    <row r="124" spans="1:22" hidden="1" x14ac:dyDescent="0.75">
      <c r="A124" t="s">
        <v>9915</v>
      </c>
      <c r="B124" t="s">
        <v>9916</v>
      </c>
      <c r="C124" t="s">
        <v>9917</v>
      </c>
      <c r="D124" t="s">
        <v>9883</v>
      </c>
      <c r="E124" t="s">
        <v>1128</v>
      </c>
      <c r="F124" t="s">
        <v>1128</v>
      </c>
      <c r="G124" t="s">
        <v>3379</v>
      </c>
      <c r="H124" t="s">
        <v>1128</v>
      </c>
      <c r="I124" t="s">
        <v>33</v>
      </c>
      <c r="J124" s="6">
        <v>24108</v>
      </c>
      <c r="K124" s="6">
        <v>44196</v>
      </c>
      <c r="L124">
        <v>495</v>
      </c>
      <c r="M124" t="s">
        <v>3519</v>
      </c>
      <c r="N124" t="s">
        <v>3520</v>
      </c>
      <c r="O124" t="s">
        <v>3432</v>
      </c>
      <c r="P124" t="s">
        <v>9902</v>
      </c>
      <c r="Q124" s="5">
        <f>INDEX(relevant_resources!B:B,MATCH(P124,relevant_resources!A:A,0))</f>
        <v>0</v>
      </c>
      <c r="R124">
        <f>COUNTIFS(resolve_2018!Y:Y,A124)</f>
        <v>0</v>
      </c>
      <c r="S124">
        <f>COUNTIFS(assign_old_new!A:A,A124)</f>
        <v>0</v>
      </c>
      <c r="T124" s="4" t="str">
        <f>IF(D124="teppc","teppc",
IF(Q124=0,"not relevant",
IF(R124&gt;0,"in old list",
IF(S124=0,"NEED TO ASSIGN",
INDEX(assign_old_new!D:D,MATCH(A124,assign_old_new!A:A,0))))))</f>
        <v>not relevant</v>
      </c>
      <c r="U124">
        <f t="shared" si="2"/>
        <v>0</v>
      </c>
      <c r="V124" s="5">
        <f t="shared" si="3"/>
        <v>0</v>
      </c>
    </row>
    <row r="125" spans="1:22" hidden="1" x14ac:dyDescent="0.75">
      <c r="A125" t="s">
        <v>10661</v>
      </c>
      <c r="B125" t="s">
        <v>10661</v>
      </c>
      <c r="C125" t="s">
        <v>10662</v>
      </c>
      <c r="D125" t="s">
        <v>9883</v>
      </c>
      <c r="E125" t="s">
        <v>3407</v>
      </c>
      <c r="F125" t="s">
        <v>1128</v>
      </c>
      <c r="G125" t="s">
        <v>3379</v>
      </c>
      <c r="H125" t="s">
        <v>1128</v>
      </c>
      <c r="I125" t="s">
        <v>33</v>
      </c>
      <c r="J125" s="6">
        <v>41078</v>
      </c>
      <c r="K125" s="6">
        <v>55153</v>
      </c>
      <c r="L125">
        <v>494.58</v>
      </c>
      <c r="M125" t="s">
        <v>3511</v>
      </c>
      <c r="N125" t="s">
        <v>3512</v>
      </c>
      <c r="O125" t="s">
        <v>3513</v>
      </c>
      <c r="P125" t="s">
        <v>10022</v>
      </c>
      <c r="Q125" s="5">
        <f>INDEX(relevant_resources!B:B,MATCH(P125,relevant_resources!A:A,0))</f>
        <v>0</v>
      </c>
      <c r="R125">
        <f>COUNTIFS(resolve_2018!Y:Y,A125)</f>
        <v>0</v>
      </c>
      <c r="S125">
        <f>COUNTIFS(assign_old_new!A:A,A125)</f>
        <v>0</v>
      </c>
      <c r="T125" s="4" t="str">
        <f>IF(D125="teppc","teppc",
IF(Q125=0,"not relevant",
IF(R125&gt;0,"in old list",
IF(S125=0,"NEED TO ASSIGN",
INDEX(assign_old_new!D:D,MATCH(A125,assign_old_new!A:A,0))))))</f>
        <v>not relevant</v>
      </c>
      <c r="U125">
        <f t="shared" si="2"/>
        <v>0</v>
      </c>
      <c r="V125" s="5">
        <f t="shared" si="3"/>
        <v>0</v>
      </c>
    </row>
    <row r="126" spans="1:22" hidden="1" x14ac:dyDescent="0.75">
      <c r="A126" t="s">
        <v>10020</v>
      </c>
      <c r="B126" t="s">
        <v>10020</v>
      </c>
      <c r="C126" t="s">
        <v>10021</v>
      </c>
      <c r="D126" t="s">
        <v>9883</v>
      </c>
      <c r="E126" t="s">
        <v>1128</v>
      </c>
      <c r="F126" t="s">
        <v>1128</v>
      </c>
      <c r="G126" t="s">
        <v>3379</v>
      </c>
      <c r="H126" t="s">
        <v>1128</v>
      </c>
      <c r="I126" t="s">
        <v>33</v>
      </c>
      <c r="J126" s="6">
        <v>40340</v>
      </c>
      <c r="K126" s="6">
        <v>55153</v>
      </c>
      <c r="L126">
        <v>493.63</v>
      </c>
      <c r="M126" t="s">
        <v>3511</v>
      </c>
      <c r="N126" t="s">
        <v>3512</v>
      </c>
      <c r="O126" t="s">
        <v>3513</v>
      </c>
      <c r="P126" t="s">
        <v>10022</v>
      </c>
      <c r="Q126" s="5">
        <f>INDEX(relevant_resources!B:B,MATCH(P126,relevant_resources!A:A,0))</f>
        <v>0</v>
      </c>
      <c r="R126">
        <f>COUNTIFS(resolve_2018!Y:Y,A126)</f>
        <v>0</v>
      </c>
      <c r="S126">
        <f>COUNTIFS(assign_old_new!A:A,A126)</f>
        <v>0</v>
      </c>
      <c r="T126" s="4" t="str">
        <f>IF(D126="teppc","teppc",
IF(Q126=0,"not relevant",
IF(R126&gt;0,"in old list",
IF(S126=0,"NEED TO ASSIGN",
INDEX(assign_old_new!D:D,MATCH(A126,assign_old_new!A:A,0))))))</f>
        <v>not relevant</v>
      </c>
      <c r="U126">
        <f t="shared" si="2"/>
        <v>0</v>
      </c>
      <c r="V126" s="5">
        <f t="shared" si="3"/>
        <v>0</v>
      </c>
    </row>
    <row r="127" spans="1:22" hidden="1" x14ac:dyDescent="0.75">
      <c r="A127" t="s">
        <v>7115</v>
      </c>
      <c r="B127" t="s">
        <v>7115</v>
      </c>
      <c r="C127" t="s">
        <v>7116</v>
      </c>
      <c r="D127" t="s">
        <v>3425</v>
      </c>
      <c r="E127" t="s">
        <v>3426</v>
      </c>
      <c r="F127" t="s">
        <v>3426</v>
      </c>
      <c r="G127" t="s">
        <v>3427</v>
      </c>
      <c r="H127" t="s">
        <v>3428</v>
      </c>
      <c r="I127" t="s">
        <v>3429</v>
      </c>
      <c r="J127" s="2">
        <v>27760</v>
      </c>
      <c r="K127" s="2">
        <v>48669</v>
      </c>
      <c r="L127">
        <v>493.5</v>
      </c>
      <c r="M127" t="s">
        <v>210</v>
      </c>
      <c r="N127" t="s">
        <v>3443</v>
      </c>
      <c r="O127" t="s">
        <v>210</v>
      </c>
      <c r="P127" t="s">
        <v>3444</v>
      </c>
      <c r="Q127" s="5">
        <f>INDEX(relevant_resources!B:B,MATCH(P127,relevant_resources!A:A,0))</f>
        <v>0</v>
      </c>
      <c r="R127">
        <f>COUNTIFS(resolve_2018!Y:Y,A127)</f>
        <v>0</v>
      </c>
      <c r="S127">
        <f>COUNTIFS(assign_old_new!A:A,A127)</f>
        <v>0</v>
      </c>
      <c r="T127" s="4" t="str">
        <f>IF(D127="teppc","teppc",
IF(Q127=0,"not relevant",
IF(R127&gt;0,"in old list",
IF(S127=0,"NEED TO ASSIGN",
INDEX(assign_old_new!D:D,MATCH(A127,assign_old_new!A:A,0))))))</f>
        <v>teppc</v>
      </c>
      <c r="U127">
        <f t="shared" si="2"/>
        <v>0</v>
      </c>
      <c r="V127" s="5">
        <f t="shared" si="3"/>
        <v>0</v>
      </c>
    </row>
    <row r="128" spans="1:22" hidden="1" x14ac:dyDescent="0.75">
      <c r="A128" t="s">
        <v>7117</v>
      </c>
      <c r="B128" t="s">
        <v>7117</v>
      </c>
      <c r="C128" t="s">
        <v>7118</v>
      </c>
      <c r="D128" t="s">
        <v>3425</v>
      </c>
      <c r="E128" t="s">
        <v>3426</v>
      </c>
      <c r="F128" t="s">
        <v>3426</v>
      </c>
      <c r="G128" t="s">
        <v>3427</v>
      </c>
      <c r="H128" t="s">
        <v>3428</v>
      </c>
      <c r="I128" t="s">
        <v>3429</v>
      </c>
      <c r="J128" s="2">
        <v>27760</v>
      </c>
      <c r="K128" s="2">
        <v>48669</v>
      </c>
      <c r="L128">
        <v>493.5</v>
      </c>
      <c r="M128" t="s">
        <v>210</v>
      </c>
      <c r="N128" t="s">
        <v>3443</v>
      </c>
      <c r="O128" t="s">
        <v>210</v>
      </c>
      <c r="P128" t="s">
        <v>3444</v>
      </c>
      <c r="Q128" s="5">
        <f>INDEX(relevant_resources!B:B,MATCH(P128,relevant_resources!A:A,0))</f>
        <v>0</v>
      </c>
      <c r="R128">
        <f>COUNTIFS(resolve_2018!Y:Y,A128)</f>
        <v>0</v>
      </c>
      <c r="S128">
        <f>COUNTIFS(assign_old_new!A:A,A128)</f>
        <v>0</v>
      </c>
      <c r="T128" s="4" t="str">
        <f>IF(D128="teppc","teppc",
IF(Q128=0,"not relevant",
IF(R128&gt;0,"in old list",
IF(S128=0,"NEED TO ASSIGN",
INDEX(assign_old_new!D:D,MATCH(A128,assign_old_new!A:A,0))))))</f>
        <v>teppc</v>
      </c>
      <c r="U128">
        <f t="shared" si="2"/>
        <v>0</v>
      </c>
      <c r="V128" s="5">
        <f t="shared" si="3"/>
        <v>0</v>
      </c>
    </row>
    <row r="129" spans="1:22" hidden="1" x14ac:dyDescent="0.75">
      <c r="A129" t="s">
        <v>7111</v>
      </c>
      <c r="B129" t="s">
        <v>7111</v>
      </c>
      <c r="C129" t="s">
        <v>7112</v>
      </c>
      <c r="D129" t="s">
        <v>3425</v>
      </c>
      <c r="E129" t="s">
        <v>3426</v>
      </c>
      <c r="F129" t="s">
        <v>3426</v>
      </c>
      <c r="G129" t="s">
        <v>3427</v>
      </c>
      <c r="H129" t="s">
        <v>3428</v>
      </c>
      <c r="I129" t="s">
        <v>3429</v>
      </c>
      <c r="J129" s="2">
        <v>27760</v>
      </c>
      <c r="K129" s="2">
        <v>48669</v>
      </c>
      <c r="L129">
        <v>492</v>
      </c>
      <c r="M129" t="s">
        <v>210</v>
      </c>
      <c r="N129" t="s">
        <v>3443</v>
      </c>
      <c r="O129" t="s">
        <v>210</v>
      </c>
      <c r="P129" t="s">
        <v>3444</v>
      </c>
      <c r="Q129" s="5">
        <f>INDEX(relevant_resources!B:B,MATCH(P129,relevant_resources!A:A,0))</f>
        <v>0</v>
      </c>
      <c r="R129">
        <f>COUNTIFS(resolve_2018!Y:Y,A129)</f>
        <v>0</v>
      </c>
      <c r="S129">
        <f>COUNTIFS(assign_old_new!A:A,A129)</f>
        <v>0</v>
      </c>
      <c r="T129" s="4" t="str">
        <f>IF(D129="teppc","teppc",
IF(Q129=0,"not relevant",
IF(R129&gt;0,"in old list",
IF(S129=0,"NEED TO ASSIGN",
INDEX(assign_old_new!D:D,MATCH(A129,assign_old_new!A:A,0))))))</f>
        <v>teppc</v>
      </c>
      <c r="U129">
        <f t="shared" si="2"/>
        <v>0</v>
      </c>
      <c r="V129" s="5">
        <f t="shared" si="3"/>
        <v>0</v>
      </c>
    </row>
    <row r="130" spans="1:22" hidden="1" x14ac:dyDescent="0.75">
      <c r="A130" t="s">
        <v>7113</v>
      </c>
      <c r="B130" t="s">
        <v>7113</v>
      </c>
      <c r="C130" t="s">
        <v>7114</v>
      </c>
      <c r="D130" t="s">
        <v>3425</v>
      </c>
      <c r="E130" t="s">
        <v>3426</v>
      </c>
      <c r="F130" t="s">
        <v>3426</v>
      </c>
      <c r="G130" t="s">
        <v>3427</v>
      </c>
      <c r="H130" t="s">
        <v>3428</v>
      </c>
      <c r="I130" t="s">
        <v>3429</v>
      </c>
      <c r="J130" s="2">
        <v>27760</v>
      </c>
      <c r="K130" s="2">
        <v>48669</v>
      </c>
      <c r="L130">
        <v>492</v>
      </c>
      <c r="M130" t="s">
        <v>210</v>
      </c>
      <c r="N130" t="s">
        <v>3443</v>
      </c>
      <c r="O130" t="s">
        <v>210</v>
      </c>
      <c r="P130" t="s">
        <v>3444</v>
      </c>
      <c r="Q130" s="5">
        <f>INDEX(relevant_resources!B:B,MATCH(P130,relevant_resources!A:A,0))</f>
        <v>0</v>
      </c>
      <c r="R130">
        <f>COUNTIFS(resolve_2018!Y:Y,A130)</f>
        <v>0</v>
      </c>
      <c r="S130">
        <f>COUNTIFS(assign_old_new!A:A,A130)</f>
        <v>0</v>
      </c>
      <c r="T130" s="4" t="str">
        <f>IF(D130="teppc","teppc",
IF(Q130=0,"not relevant",
IF(R130&gt;0,"in old list",
IF(S130=0,"NEED TO ASSIGN",
INDEX(assign_old_new!D:D,MATCH(A130,assign_old_new!A:A,0))))))</f>
        <v>teppc</v>
      </c>
      <c r="U130">
        <f t="shared" ref="U130:U193" si="4">OR(R130&gt;0,S130&gt;0)*1</f>
        <v>0</v>
      </c>
      <c r="V130" s="5">
        <f t="shared" si="3"/>
        <v>0</v>
      </c>
    </row>
    <row r="131" spans="1:22" hidden="1" x14ac:dyDescent="0.75">
      <c r="A131" t="s">
        <v>5607</v>
      </c>
      <c r="B131" t="s">
        <v>5608</v>
      </c>
      <c r="C131" t="s">
        <v>5609</v>
      </c>
      <c r="D131" t="s">
        <v>3425</v>
      </c>
      <c r="E131" t="s">
        <v>3578</v>
      </c>
      <c r="F131" t="s">
        <v>3578</v>
      </c>
      <c r="G131" t="s">
        <v>3579</v>
      </c>
      <c r="H131" t="s">
        <v>3578</v>
      </c>
      <c r="I131" t="s">
        <v>3429</v>
      </c>
      <c r="J131" s="2">
        <v>37469</v>
      </c>
      <c r="K131" s="2">
        <v>55153</v>
      </c>
      <c r="L131">
        <v>491</v>
      </c>
      <c r="M131" t="s">
        <v>3511</v>
      </c>
      <c r="N131" t="s">
        <v>3512</v>
      </c>
      <c r="O131" t="s">
        <v>3513</v>
      </c>
      <c r="P131" t="s">
        <v>3706</v>
      </c>
      <c r="Q131" s="5">
        <f>INDEX(relevant_resources!B:B,MATCH(P131,relevant_resources!A:A,0))</f>
        <v>0</v>
      </c>
      <c r="R131">
        <f>COUNTIFS(resolve_2018!Y:Y,A131)</f>
        <v>0</v>
      </c>
      <c r="S131">
        <f>COUNTIFS(assign_old_new!A:A,A131)</f>
        <v>0</v>
      </c>
      <c r="T131" s="4" t="str">
        <f>IF(D131="teppc","teppc",
IF(Q131=0,"not relevant",
IF(R131&gt;0,"in old list",
IF(S131=0,"NEED TO ASSIGN",
INDEX(assign_old_new!D:D,MATCH(A131,assign_old_new!A:A,0))))))</f>
        <v>teppc</v>
      </c>
      <c r="U131">
        <f t="shared" si="4"/>
        <v>0</v>
      </c>
      <c r="V131" s="5">
        <f t="shared" ref="V131:V194" si="5">AND(Q131=1,U131=0,D131="caiso")*1</f>
        <v>0</v>
      </c>
    </row>
    <row r="132" spans="1:22" hidden="1" x14ac:dyDescent="0.75">
      <c r="A132" t="s">
        <v>8197</v>
      </c>
      <c r="B132" t="s">
        <v>8198</v>
      </c>
      <c r="C132" t="s">
        <v>8199</v>
      </c>
      <c r="D132" t="s">
        <v>3425</v>
      </c>
      <c r="E132" t="s">
        <v>3716</v>
      </c>
      <c r="F132" t="s">
        <v>3716</v>
      </c>
      <c r="G132" t="s">
        <v>3717</v>
      </c>
      <c r="H132" t="s">
        <v>3718</v>
      </c>
      <c r="I132" t="s">
        <v>2274</v>
      </c>
      <c r="J132" s="2">
        <v>37438</v>
      </c>
      <c r="K132" s="2">
        <v>55153</v>
      </c>
      <c r="L132">
        <v>487.1</v>
      </c>
      <c r="M132" t="s">
        <v>3511</v>
      </c>
      <c r="N132" t="s">
        <v>3512</v>
      </c>
      <c r="O132" t="s">
        <v>3513</v>
      </c>
      <c r="P132" t="s">
        <v>3514</v>
      </c>
      <c r="Q132" s="5">
        <f>INDEX(relevant_resources!B:B,MATCH(P132,relevant_resources!A:A,0))</f>
        <v>0</v>
      </c>
      <c r="R132">
        <f>COUNTIFS(resolve_2018!Y:Y,A132)</f>
        <v>0</v>
      </c>
      <c r="S132">
        <f>COUNTIFS(assign_old_new!A:A,A132)</f>
        <v>0</v>
      </c>
      <c r="T132" s="4" t="str">
        <f>IF(D132="teppc","teppc",
IF(Q132=0,"not relevant",
IF(R132&gt;0,"in old list",
IF(S132=0,"NEED TO ASSIGN",
INDEX(assign_old_new!D:D,MATCH(A132,assign_old_new!A:A,0))))))</f>
        <v>teppc</v>
      </c>
      <c r="U132">
        <f t="shared" si="4"/>
        <v>0</v>
      </c>
      <c r="V132" s="5">
        <f t="shared" si="5"/>
        <v>0</v>
      </c>
    </row>
    <row r="133" spans="1:22" hidden="1" x14ac:dyDescent="0.75">
      <c r="A133" t="s">
        <v>8200</v>
      </c>
      <c r="B133" t="s">
        <v>8201</v>
      </c>
      <c r="C133" t="s">
        <v>8202</v>
      </c>
      <c r="D133" t="s">
        <v>3425</v>
      </c>
      <c r="E133" t="s">
        <v>3716</v>
      </c>
      <c r="F133" t="s">
        <v>3716</v>
      </c>
      <c r="G133" t="s">
        <v>3717</v>
      </c>
      <c r="H133" t="s">
        <v>3718</v>
      </c>
      <c r="I133" t="s">
        <v>2274</v>
      </c>
      <c r="J133" s="2">
        <v>37438</v>
      </c>
      <c r="K133" s="2">
        <v>55153</v>
      </c>
      <c r="L133">
        <v>487.1</v>
      </c>
      <c r="M133" t="s">
        <v>3511</v>
      </c>
      <c r="N133" t="s">
        <v>3512</v>
      </c>
      <c r="O133" t="s">
        <v>3513</v>
      </c>
      <c r="P133" t="s">
        <v>3514</v>
      </c>
      <c r="Q133" s="5">
        <f>INDEX(relevant_resources!B:B,MATCH(P133,relevant_resources!A:A,0))</f>
        <v>0</v>
      </c>
      <c r="R133">
        <f>COUNTIFS(resolve_2018!Y:Y,A133)</f>
        <v>0</v>
      </c>
      <c r="S133">
        <f>COUNTIFS(assign_old_new!A:A,A133)</f>
        <v>0</v>
      </c>
      <c r="T133" s="4" t="str">
        <f>IF(D133="teppc","teppc",
IF(Q133=0,"not relevant",
IF(R133&gt;0,"in old list",
IF(S133=0,"NEED TO ASSIGN",
INDEX(assign_old_new!D:D,MATCH(A133,assign_old_new!A:A,0))))))</f>
        <v>teppc</v>
      </c>
      <c r="U133">
        <f t="shared" si="4"/>
        <v>0</v>
      </c>
      <c r="V133" s="5">
        <f t="shared" si="5"/>
        <v>0</v>
      </c>
    </row>
    <row r="134" spans="1:22" hidden="1" x14ac:dyDescent="0.75">
      <c r="A134" t="s">
        <v>8203</v>
      </c>
      <c r="B134" t="s">
        <v>8204</v>
      </c>
      <c r="C134" t="s">
        <v>8205</v>
      </c>
      <c r="D134" t="s">
        <v>3425</v>
      </c>
      <c r="E134" t="s">
        <v>3718</v>
      </c>
      <c r="F134" t="s">
        <v>3718</v>
      </c>
      <c r="G134" t="s">
        <v>5128</v>
      </c>
      <c r="H134" t="s">
        <v>3718</v>
      </c>
      <c r="I134" t="s">
        <v>2274</v>
      </c>
      <c r="J134" s="2">
        <v>45762</v>
      </c>
      <c r="K134" s="2">
        <v>55153</v>
      </c>
      <c r="L134">
        <v>486.4</v>
      </c>
      <c r="M134" t="s">
        <v>3511</v>
      </c>
      <c r="N134" t="s">
        <v>3512</v>
      </c>
      <c r="O134" t="s">
        <v>3513</v>
      </c>
      <c r="P134" t="s">
        <v>3514</v>
      </c>
      <c r="Q134" s="5">
        <f>INDEX(relevant_resources!B:B,MATCH(P134,relevant_resources!A:A,0))</f>
        <v>0</v>
      </c>
      <c r="R134">
        <f>COUNTIFS(resolve_2018!Y:Y,A134)</f>
        <v>0</v>
      </c>
      <c r="S134">
        <f>COUNTIFS(assign_old_new!A:A,A134)</f>
        <v>0</v>
      </c>
      <c r="T134" s="4" t="str">
        <f>IF(D134="teppc","teppc",
IF(Q134=0,"not relevant",
IF(R134&gt;0,"in old list",
IF(S134=0,"NEED TO ASSIGN",
INDEX(assign_old_new!D:D,MATCH(A134,assign_old_new!A:A,0))))))</f>
        <v>teppc</v>
      </c>
      <c r="U134">
        <f t="shared" si="4"/>
        <v>0</v>
      </c>
      <c r="V134" s="5">
        <f t="shared" si="5"/>
        <v>0</v>
      </c>
    </row>
    <row r="135" spans="1:22" hidden="1" x14ac:dyDescent="0.75">
      <c r="A135" t="s">
        <v>8206</v>
      </c>
      <c r="B135" t="s">
        <v>8207</v>
      </c>
      <c r="C135" t="s">
        <v>8208</v>
      </c>
      <c r="D135" t="s">
        <v>3425</v>
      </c>
      <c r="E135" t="s">
        <v>3718</v>
      </c>
      <c r="F135" t="s">
        <v>3718</v>
      </c>
      <c r="G135" t="s">
        <v>5128</v>
      </c>
      <c r="H135" t="s">
        <v>3718</v>
      </c>
      <c r="I135" t="s">
        <v>2274</v>
      </c>
      <c r="J135" s="2">
        <v>45762</v>
      </c>
      <c r="K135" s="2">
        <v>55153</v>
      </c>
      <c r="L135">
        <v>486.4</v>
      </c>
      <c r="M135" t="s">
        <v>3511</v>
      </c>
      <c r="N135" t="s">
        <v>3512</v>
      </c>
      <c r="O135" t="s">
        <v>3513</v>
      </c>
      <c r="P135" t="s">
        <v>3514</v>
      </c>
      <c r="Q135" s="5">
        <f>INDEX(relevant_resources!B:B,MATCH(P135,relevant_resources!A:A,0))</f>
        <v>0</v>
      </c>
      <c r="R135">
        <f>COUNTIFS(resolve_2018!Y:Y,A135)</f>
        <v>0</v>
      </c>
      <c r="S135">
        <f>COUNTIFS(assign_old_new!A:A,A135)</f>
        <v>0</v>
      </c>
      <c r="T135" s="4" t="str">
        <f>IF(D135="teppc","teppc",
IF(Q135=0,"not relevant",
IF(R135&gt;0,"in old list",
IF(S135=0,"NEED TO ASSIGN",
INDEX(assign_old_new!D:D,MATCH(A135,assign_old_new!A:A,0))))))</f>
        <v>teppc</v>
      </c>
      <c r="U135">
        <f t="shared" si="4"/>
        <v>0</v>
      </c>
      <c r="V135" s="5">
        <f t="shared" si="5"/>
        <v>0</v>
      </c>
    </row>
    <row r="136" spans="1:22" hidden="1" x14ac:dyDescent="0.75">
      <c r="A136" t="s">
        <v>3861</v>
      </c>
      <c r="B136" t="s">
        <v>3862</v>
      </c>
      <c r="C136" t="s">
        <v>3863</v>
      </c>
      <c r="D136" t="s">
        <v>3425</v>
      </c>
      <c r="E136" t="s">
        <v>3858</v>
      </c>
      <c r="F136" t="s">
        <v>3858</v>
      </c>
      <c r="G136" t="s">
        <v>3859</v>
      </c>
      <c r="H136" t="s">
        <v>3860</v>
      </c>
      <c r="I136" t="s">
        <v>1080</v>
      </c>
      <c r="J136" s="2">
        <v>27242</v>
      </c>
      <c r="K136" s="2">
        <v>55153</v>
      </c>
      <c r="L136">
        <v>476.69799999999998</v>
      </c>
      <c r="M136" t="s">
        <v>3511</v>
      </c>
      <c r="N136" t="s">
        <v>3512</v>
      </c>
      <c r="O136" t="s">
        <v>3513</v>
      </c>
      <c r="P136" t="s">
        <v>3864</v>
      </c>
      <c r="Q136" s="5">
        <f>INDEX(relevant_resources!B:B,MATCH(P136,relevant_resources!A:A,0))</f>
        <v>0</v>
      </c>
      <c r="R136">
        <f>COUNTIFS(resolve_2018!Y:Y,A136)</f>
        <v>0</v>
      </c>
      <c r="S136">
        <f>COUNTIFS(assign_old_new!A:A,A136)</f>
        <v>0</v>
      </c>
      <c r="T136" s="4" t="str">
        <f>IF(D136="teppc","teppc",
IF(Q136=0,"not relevant",
IF(R136&gt;0,"in old list",
IF(S136=0,"NEED TO ASSIGN",
INDEX(assign_old_new!D:D,MATCH(A136,assign_old_new!A:A,0))))))</f>
        <v>teppc</v>
      </c>
      <c r="U136">
        <f t="shared" si="4"/>
        <v>0</v>
      </c>
      <c r="V136" s="5">
        <f t="shared" si="5"/>
        <v>0</v>
      </c>
    </row>
    <row r="137" spans="1:22" hidden="1" x14ac:dyDescent="0.75">
      <c r="A137" t="s">
        <v>6241</v>
      </c>
      <c r="B137" t="s">
        <v>6241</v>
      </c>
      <c r="C137" t="s">
        <v>6242</v>
      </c>
      <c r="D137" t="s">
        <v>3425</v>
      </c>
      <c r="E137" t="s">
        <v>3752</v>
      </c>
      <c r="F137" t="s">
        <v>3752</v>
      </c>
      <c r="G137" t="s">
        <v>3753</v>
      </c>
      <c r="H137" t="s">
        <v>2156</v>
      </c>
      <c r="I137" t="s">
        <v>1080</v>
      </c>
      <c r="J137" s="2">
        <v>28642</v>
      </c>
      <c r="K137" s="2">
        <v>55153</v>
      </c>
      <c r="L137">
        <v>471</v>
      </c>
      <c r="M137" t="s">
        <v>3680</v>
      </c>
      <c r="N137" t="s">
        <v>3681</v>
      </c>
      <c r="O137" t="s">
        <v>3682</v>
      </c>
      <c r="P137" t="s">
        <v>4147</v>
      </c>
      <c r="Q137" s="5">
        <f>INDEX(relevant_resources!B:B,MATCH(P137,relevant_resources!A:A,0))</f>
        <v>0</v>
      </c>
      <c r="R137">
        <f>COUNTIFS(resolve_2018!Y:Y,A137)</f>
        <v>0</v>
      </c>
      <c r="S137">
        <f>COUNTIFS(assign_old_new!A:A,A137)</f>
        <v>0</v>
      </c>
      <c r="T137" s="4" t="str">
        <f>IF(D137="teppc","teppc",
IF(Q137=0,"not relevant",
IF(R137&gt;0,"in old list",
IF(S137=0,"NEED TO ASSIGN",
INDEX(assign_old_new!D:D,MATCH(A137,assign_old_new!A:A,0))))))</f>
        <v>teppc</v>
      </c>
      <c r="U137">
        <f t="shared" si="4"/>
        <v>0</v>
      </c>
      <c r="V137" s="5">
        <f t="shared" si="5"/>
        <v>0</v>
      </c>
    </row>
    <row r="138" spans="1:22" hidden="1" x14ac:dyDescent="0.75">
      <c r="A138" t="s">
        <v>6245</v>
      </c>
      <c r="B138" t="s">
        <v>6245</v>
      </c>
      <c r="C138" t="s">
        <v>6246</v>
      </c>
      <c r="D138" t="s">
        <v>3425</v>
      </c>
      <c r="E138" t="s">
        <v>3752</v>
      </c>
      <c r="F138" t="s">
        <v>3752</v>
      </c>
      <c r="G138" t="s">
        <v>3753</v>
      </c>
      <c r="H138" t="s">
        <v>2156</v>
      </c>
      <c r="I138" t="s">
        <v>1080</v>
      </c>
      <c r="J138" s="2">
        <v>30468</v>
      </c>
      <c r="K138" s="2">
        <v>55153</v>
      </c>
      <c r="L138">
        <v>460</v>
      </c>
      <c r="M138" t="s">
        <v>3680</v>
      </c>
      <c r="N138" t="s">
        <v>3681</v>
      </c>
      <c r="O138" t="s">
        <v>3682</v>
      </c>
      <c r="P138" t="s">
        <v>4147</v>
      </c>
      <c r="Q138" s="5">
        <f>INDEX(relevant_resources!B:B,MATCH(P138,relevant_resources!A:A,0))</f>
        <v>0</v>
      </c>
      <c r="R138">
        <f>COUNTIFS(resolve_2018!Y:Y,A138)</f>
        <v>0</v>
      </c>
      <c r="S138">
        <f>COUNTIFS(assign_old_new!A:A,A138)</f>
        <v>0</v>
      </c>
      <c r="T138" s="4" t="str">
        <f>IF(D138="teppc","teppc",
IF(Q138=0,"not relevant",
IF(R138&gt;0,"in old list",
IF(S138=0,"NEED TO ASSIGN",
INDEX(assign_old_new!D:D,MATCH(A138,assign_old_new!A:A,0))))))</f>
        <v>teppc</v>
      </c>
      <c r="U138">
        <f t="shared" si="4"/>
        <v>0</v>
      </c>
      <c r="V138" s="5">
        <f t="shared" si="5"/>
        <v>0</v>
      </c>
    </row>
    <row r="139" spans="1:22" hidden="1" x14ac:dyDescent="0.75">
      <c r="A139" t="s">
        <v>6247</v>
      </c>
      <c r="B139" t="s">
        <v>6247</v>
      </c>
      <c r="C139" t="s">
        <v>6248</v>
      </c>
      <c r="D139" t="s">
        <v>3425</v>
      </c>
      <c r="E139" t="s">
        <v>3752</v>
      </c>
      <c r="F139" t="s">
        <v>3752</v>
      </c>
      <c r="G139" t="s">
        <v>3753</v>
      </c>
      <c r="H139" t="s">
        <v>2156</v>
      </c>
      <c r="I139" t="s">
        <v>1080</v>
      </c>
      <c r="J139" s="2">
        <v>28277</v>
      </c>
      <c r="K139" s="2">
        <v>55153</v>
      </c>
      <c r="L139">
        <v>459</v>
      </c>
      <c r="M139" t="s">
        <v>3680</v>
      </c>
      <c r="N139" t="s">
        <v>3681</v>
      </c>
      <c r="O139" t="s">
        <v>3682</v>
      </c>
      <c r="P139" t="s">
        <v>4147</v>
      </c>
      <c r="Q139" s="5">
        <f>INDEX(relevant_resources!B:B,MATCH(P139,relevant_resources!A:A,0))</f>
        <v>0</v>
      </c>
      <c r="R139">
        <f>COUNTIFS(resolve_2018!Y:Y,A139)</f>
        <v>0</v>
      </c>
      <c r="S139">
        <f>COUNTIFS(assign_old_new!A:A,A139)</f>
        <v>0</v>
      </c>
      <c r="T139" s="4" t="str">
        <f>IF(D139="teppc","teppc",
IF(Q139=0,"not relevant",
IF(R139&gt;0,"in old list",
IF(S139=0,"NEED TO ASSIGN",
INDEX(assign_old_new!D:D,MATCH(A139,assign_old_new!A:A,0))))))</f>
        <v>teppc</v>
      </c>
      <c r="U139">
        <f t="shared" si="4"/>
        <v>0</v>
      </c>
      <c r="V139" s="5">
        <f t="shared" si="5"/>
        <v>0</v>
      </c>
    </row>
    <row r="140" spans="1:22" hidden="1" x14ac:dyDescent="0.75">
      <c r="A140" t="s">
        <v>4145</v>
      </c>
      <c r="B140" t="s">
        <v>4145</v>
      </c>
      <c r="C140" t="s">
        <v>4146</v>
      </c>
      <c r="D140" t="s">
        <v>3425</v>
      </c>
      <c r="E140" t="s">
        <v>3752</v>
      </c>
      <c r="F140" t="s">
        <v>3752</v>
      </c>
      <c r="G140" t="s">
        <v>3753</v>
      </c>
      <c r="H140" t="s">
        <v>2156</v>
      </c>
      <c r="I140" t="s">
        <v>1080</v>
      </c>
      <c r="J140" s="2">
        <v>31533</v>
      </c>
      <c r="K140" s="2">
        <v>55153</v>
      </c>
      <c r="L140">
        <v>458</v>
      </c>
      <c r="M140" t="s">
        <v>3680</v>
      </c>
      <c r="N140" t="s">
        <v>3681</v>
      </c>
      <c r="O140" t="s">
        <v>3682</v>
      </c>
      <c r="P140" t="s">
        <v>4147</v>
      </c>
      <c r="Q140" s="5">
        <f>INDEX(relevant_resources!B:B,MATCH(P140,relevant_resources!A:A,0))</f>
        <v>0</v>
      </c>
      <c r="R140">
        <f>COUNTIFS(resolve_2018!Y:Y,A140)</f>
        <v>0</v>
      </c>
      <c r="S140">
        <f>COUNTIFS(assign_old_new!A:A,A140)</f>
        <v>0</v>
      </c>
      <c r="T140" s="4" t="str">
        <f>IF(D140="teppc","teppc",
IF(Q140=0,"not relevant",
IF(R140&gt;0,"in old list",
IF(S140=0,"NEED TO ASSIGN",
INDEX(assign_old_new!D:D,MATCH(A140,assign_old_new!A:A,0))))))</f>
        <v>teppc</v>
      </c>
      <c r="U140">
        <f t="shared" si="4"/>
        <v>0</v>
      </c>
      <c r="V140" s="5">
        <f t="shared" si="5"/>
        <v>0</v>
      </c>
    </row>
    <row r="141" spans="1:22" hidden="1" x14ac:dyDescent="0.75">
      <c r="A141" t="s">
        <v>10059</v>
      </c>
      <c r="B141" t="s">
        <v>10059</v>
      </c>
      <c r="C141" t="s">
        <v>10060</v>
      </c>
      <c r="D141" t="s">
        <v>9883</v>
      </c>
      <c r="E141" t="s">
        <v>3333</v>
      </c>
      <c r="F141" t="s">
        <v>3333</v>
      </c>
      <c r="G141" t="s">
        <v>3334</v>
      </c>
      <c r="H141" t="s">
        <v>3333</v>
      </c>
      <c r="I141" t="s">
        <v>33</v>
      </c>
      <c r="J141" t="s">
        <v>9889</v>
      </c>
      <c r="K141" s="6">
        <v>55153</v>
      </c>
      <c r="L141">
        <v>456</v>
      </c>
      <c r="M141" t="s">
        <v>9884</v>
      </c>
      <c r="N141" t="s">
        <v>4329</v>
      </c>
      <c r="O141" t="s">
        <v>4330</v>
      </c>
      <c r="P141" t="s">
        <v>10061</v>
      </c>
      <c r="Q141" s="5">
        <f>INDEX(relevant_resources!B:B,MATCH(P141,relevant_resources!A:A,0))</f>
        <v>0</v>
      </c>
      <c r="R141">
        <f>COUNTIFS(resolve_2018!Y:Y,A141)</f>
        <v>0</v>
      </c>
      <c r="S141">
        <f>COUNTIFS(assign_old_new!A:A,A141)</f>
        <v>0</v>
      </c>
      <c r="T141" s="4" t="str">
        <f>IF(D141="teppc","teppc",
IF(Q141=0,"not relevant",
IF(R141&gt;0,"in old list",
IF(S141=0,"NEED TO ASSIGN",
INDEX(assign_old_new!D:D,MATCH(A141,assign_old_new!A:A,0))))))</f>
        <v>not relevant</v>
      </c>
      <c r="U141">
        <f t="shared" si="4"/>
        <v>0</v>
      </c>
      <c r="V141" s="5">
        <f t="shared" si="5"/>
        <v>0</v>
      </c>
    </row>
    <row r="142" spans="1:22" hidden="1" x14ac:dyDescent="0.75">
      <c r="A142" t="s">
        <v>6249</v>
      </c>
      <c r="B142" t="s">
        <v>6249</v>
      </c>
      <c r="C142" t="s">
        <v>6250</v>
      </c>
      <c r="D142" t="s">
        <v>3425</v>
      </c>
      <c r="E142" t="s">
        <v>3752</v>
      </c>
      <c r="F142" t="s">
        <v>3752</v>
      </c>
      <c r="G142" t="s">
        <v>3753</v>
      </c>
      <c r="H142" t="s">
        <v>2156</v>
      </c>
      <c r="I142" t="s">
        <v>1080</v>
      </c>
      <c r="J142" s="2">
        <v>27211</v>
      </c>
      <c r="K142" s="2">
        <v>55153</v>
      </c>
      <c r="L142">
        <v>450</v>
      </c>
      <c r="M142" t="s">
        <v>3680</v>
      </c>
      <c r="N142" t="s">
        <v>3681</v>
      </c>
      <c r="O142" t="s">
        <v>3682</v>
      </c>
      <c r="P142" t="s">
        <v>4147</v>
      </c>
      <c r="Q142" s="5">
        <f>INDEX(relevant_resources!B:B,MATCH(P142,relevant_resources!A:A,0))</f>
        <v>0</v>
      </c>
      <c r="R142">
        <f>COUNTIFS(resolve_2018!Y:Y,A142)</f>
        <v>0</v>
      </c>
      <c r="S142">
        <f>COUNTIFS(assign_old_new!A:A,A142)</f>
        <v>0</v>
      </c>
      <c r="T142" s="4" t="str">
        <f>IF(D142="teppc","teppc",
IF(Q142=0,"not relevant",
IF(R142&gt;0,"in old list",
IF(S142=0,"NEED TO ASSIGN",
INDEX(assign_old_new!D:D,MATCH(A142,assign_old_new!A:A,0))))))</f>
        <v>teppc</v>
      </c>
      <c r="U142">
        <f t="shared" si="4"/>
        <v>0</v>
      </c>
      <c r="V142" s="5">
        <f t="shared" si="5"/>
        <v>0</v>
      </c>
    </row>
    <row r="143" spans="1:22" hidden="1" x14ac:dyDescent="0.75">
      <c r="A143" t="s">
        <v>4929</v>
      </c>
      <c r="B143" t="s">
        <v>4930</v>
      </c>
      <c r="C143" t="s">
        <v>4929</v>
      </c>
      <c r="D143" t="s">
        <v>3425</v>
      </c>
      <c r="E143" t="s">
        <v>3578</v>
      </c>
      <c r="F143" t="s">
        <v>3578</v>
      </c>
      <c r="G143" t="s">
        <v>3579</v>
      </c>
      <c r="H143" t="s">
        <v>3578</v>
      </c>
      <c r="I143" t="s">
        <v>3429</v>
      </c>
      <c r="J143" s="2">
        <v>30956</v>
      </c>
      <c r="K143" s="2">
        <v>55153</v>
      </c>
      <c r="L143">
        <v>448</v>
      </c>
      <c r="M143" t="s">
        <v>3680</v>
      </c>
      <c r="N143" t="s">
        <v>3681</v>
      </c>
      <c r="O143" t="s">
        <v>3682</v>
      </c>
      <c r="P143" t="s">
        <v>3837</v>
      </c>
      <c r="Q143" s="5">
        <f>INDEX(relevant_resources!B:B,MATCH(P143,relevant_resources!A:A,0))</f>
        <v>0</v>
      </c>
      <c r="R143">
        <f>COUNTIFS(resolve_2018!Y:Y,A143)</f>
        <v>0</v>
      </c>
      <c r="S143">
        <f>COUNTIFS(assign_old_new!A:A,A143)</f>
        <v>0</v>
      </c>
      <c r="T143" s="4" t="str">
        <f>IF(D143="teppc","teppc",
IF(Q143=0,"not relevant",
IF(R143&gt;0,"in old list",
IF(S143=0,"NEED TO ASSIGN",
INDEX(assign_old_new!D:D,MATCH(A143,assign_old_new!A:A,0))))))</f>
        <v>teppc</v>
      </c>
      <c r="U143">
        <f t="shared" si="4"/>
        <v>0</v>
      </c>
      <c r="V143" s="5">
        <f t="shared" si="5"/>
        <v>0</v>
      </c>
    </row>
    <row r="144" spans="1:22" hidden="1" x14ac:dyDescent="0.75">
      <c r="A144" t="s">
        <v>4427</v>
      </c>
      <c r="B144" t="s">
        <v>4428</v>
      </c>
      <c r="C144" t="s">
        <v>4429</v>
      </c>
      <c r="D144" t="s">
        <v>3425</v>
      </c>
      <c r="E144" t="s">
        <v>3858</v>
      </c>
      <c r="F144" t="s">
        <v>3858</v>
      </c>
      <c r="G144" t="s">
        <v>3859</v>
      </c>
      <c r="H144" t="s">
        <v>3860</v>
      </c>
      <c r="I144" t="s">
        <v>1080</v>
      </c>
      <c r="J144" s="2">
        <v>42370</v>
      </c>
      <c r="K144" s="2">
        <v>55153</v>
      </c>
      <c r="L144">
        <v>440</v>
      </c>
      <c r="M144" t="s">
        <v>3511</v>
      </c>
      <c r="N144" t="s">
        <v>3512</v>
      </c>
      <c r="O144" t="s">
        <v>3513</v>
      </c>
      <c r="P144" t="s">
        <v>3864</v>
      </c>
      <c r="Q144" s="5">
        <f>INDEX(relevant_resources!B:B,MATCH(P144,relevant_resources!A:A,0))</f>
        <v>0</v>
      </c>
      <c r="R144">
        <f>COUNTIFS(resolve_2018!Y:Y,A144)</f>
        <v>0</v>
      </c>
      <c r="S144">
        <f>COUNTIFS(assign_old_new!A:A,A144)</f>
        <v>0</v>
      </c>
      <c r="T144" s="4" t="str">
        <f>IF(D144="teppc","teppc",
IF(Q144=0,"not relevant",
IF(R144&gt;0,"in old list",
IF(S144=0,"NEED TO ASSIGN",
INDEX(assign_old_new!D:D,MATCH(A144,assign_old_new!A:A,0))))))</f>
        <v>teppc</v>
      </c>
      <c r="U144">
        <f t="shared" si="4"/>
        <v>0</v>
      </c>
      <c r="V144" s="5">
        <f t="shared" si="5"/>
        <v>0</v>
      </c>
    </row>
    <row r="145" spans="1:22" hidden="1" x14ac:dyDescent="0.75">
      <c r="A145" t="s">
        <v>5163</v>
      </c>
      <c r="B145" t="s">
        <v>5164</v>
      </c>
      <c r="C145" t="s">
        <v>5165</v>
      </c>
      <c r="D145" t="s">
        <v>3425</v>
      </c>
      <c r="E145" t="s">
        <v>3578</v>
      </c>
      <c r="F145" t="s">
        <v>3578</v>
      </c>
      <c r="G145" t="s">
        <v>3579</v>
      </c>
      <c r="H145" t="s">
        <v>3578</v>
      </c>
      <c r="I145" t="s">
        <v>3429</v>
      </c>
      <c r="J145" s="2">
        <v>40848</v>
      </c>
      <c r="K145" s="2">
        <v>55153</v>
      </c>
      <c r="L145">
        <v>440</v>
      </c>
      <c r="M145" t="s">
        <v>3680</v>
      </c>
      <c r="N145" t="s">
        <v>3681</v>
      </c>
      <c r="O145" t="s">
        <v>3682</v>
      </c>
      <c r="P145" t="s">
        <v>3837</v>
      </c>
      <c r="Q145" s="5">
        <f>INDEX(relevant_resources!B:B,MATCH(P145,relevant_resources!A:A,0))</f>
        <v>0</v>
      </c>
      <c r="R145">
        <f>COUNTIFS(resolve_2018!Y:Y,A145)</f>
        <v>0</v>
      </c>
      <c r="S145">
        <f>COUNTIFS(assign_old_new!A:A,A145)</f>
        <v>0</v>
      </c>
      <c r="T145" s="4" t="str">
        <f>IF(D145="teppc","teppc",
IF(Q145=0,"not relevant",
IF(R145&gt;0,"in old list",
IF(S145=0,"NEED TO ASSIGN",
INDEX(assign_old_new!D:D,MATCH(A145,assign_old_new!A:A,0))))))</f>
        <v>teppc</v>
      </c>
      <c r="U145">
        <f t="shared" si="4"/>
        <v>0</v>
      </c>
      <c r="V145" s="5">
        <f t="shared" si="5"/>
        <v>0</v>
      </c>
    </row>
    <row r="146" spans="1:22" hidden="1" x14ac:dyDescent="0.75">
      <c r="A146" t="s">
        <v>7296</v>
      </c>
      <c r="B146" t="s">
        <v>7296</v>
      </c>
      <c r="D146" t="s">
        <v>3425</v>
      </c>
      <c r="E146" t="s">
        <v>3666</v>
      </c>
      <c r="F146" t="s">
        <v>3666</v>
      </c>
      <c r="G146" t="s">
        <v>3667</v>
      </c>
      <c r="H146" t="s">
        <v>3666</v>
      </c>
      <c r="I146" t="s">
        <v>2274</v>
      </c>
      <c r="J146" s="2">
        <v>43189</v>
      </c>
      <c r="K146" s="2">
        <v>54877</v>
      </c>
      <c r="L146">
        <v>434.7</v>
      </c>
      <c r="M146" t="s">
        <v>5626</v>
      </c>
      <c r="N146" t="s">
        <v>3512</v>
      </c>
      <c r="O146" t="s">
        <v>3513</v>
      </c>
      <c r="P146" t="s">
        <v>3514</v>
      </c>
      <c r="Q146" s="5">
        <f>INDEX(relevant_resources!B:B,MATCH(P146,relevant_resources!A:A,0))</f>
        <v>0</v>
      </c>
      <c r="R146">
        <f>COUNTIFS(resolve_2018!Y:Y,A146)</f>
        <v>0</v>
      </c>
      <c r="S146">
        <f>COUNTIFS(assign_old_new!A:A,A146)</f>
        <v>0</v>
      </c>
      <c r="T146" s="4" t="str">
        <f>IF(D146="teppc","teppc",
IF(Q146=0,"not relevant",
IF(R146&gt;0,"in old list",
IF(S146=0,"NEED TO ASSIGN",
INDEX(assign_old_new!D:D,MATCH(A146,assign_old_new!A:A,0))))))</f>
        <v>teppc</v>
      </c>
      <c r="U146">
        <f t="shared" si="4"/>
        <v>0</v>
      </c>
      <c r="V146" s="5">
        <f t="shared" si="5"/>
        <v>0</v>
      </c>
    </row>
    <row r="147" spans="1:22" hidden="1" x14ac:dyDescent="0.75">
      <c r="A147" t="s">
        <v>6422</v>
      </c>
      <c r="B147" t="s">
        <v>6422</v>
      </c>
      <c r="C147" t="s">
        <v>6423</v>
      </c>
      <c r="D147" t="s">
        <v>3425</v>
      </c>
      <c r="E147" t="s">
        <v>3426</v>
      </c>
      <c r="F147" t="s">
        <v>3426</v>
      </c>
      <c r="G147" t="s">
        <v>3427</v>
      </c>
      <c r="H147" t="s">
        <v>3428</v>
      </c>
      <c r="I147" t="s">
        <v>3429</v>
      </c>
      <c r="J147" s="2">
        <v>41030</v>
      </c>
      <c r="K147" s="2">
        <v>47118</v>
      </c>
      <c r="L147">
        <v>434</v>
      </c>
      <c r="M147" t="s">
        <v>3680</v>
      </c>
      <c r="N147" t="s">
        <v>3681</v>
      </c>
      <c r="O147" t="s">
        <v>3682</v>
      </c>
      <c r="P147" t="s">
        <v>3837</v>
      </c>
      <c r="Q147" s="5">
        <f>INDEX(relevant_resources!B:B,MATCH(P147,relevant_resources!A:A,0))</f>
        <v>0</v>
      </c>
      <c r="R147">
        <f>COUNTIFS(resolve_2018!Y:Y,A147)</f>
        <v>0</v>
      </c>
      <c r="S147">
        <f>COUNTIFS(assign_old_new!A:A,A147)</f>
        <v>0</v>
      </c>
      <c r="T147" s="4" t="str">
        <f>IF(D147="teppc","teppc",
IF(Q147=0,"not relevant",
IF(R147&gt;0,"in old list",
IF(S147=0,"NEED TO ASSIGN",
INDEX(assign_old_new!D:D,MATCH(A147,assign_old_new!A:A,0))))))</f>
        <v>teppc</v>
      </c>
      <c r="U147">
        <f t="shared" si="4"/>
        <v>0</v>
      </c>
      <c r="V147" s="5">
        <f t="shared" si="5"/>
        <v>0</v>
      </c>
    </row>
    <row r="148" spans="1:22" hidden="1" x14ac:dyDescent="0.75">
      <c r="A148" t="s">
        <v>6427</v>
      </c>
      <c r="B148" t="s">
        <v>6427</v>
      </c>
      <c r="C148" t="s">
        <v>6428</v>
      </c>
      <c r="D148" t="s">
        <v>3425</v>
      </c>
      <c r="E148" t="s">
        <v>3426</v>
      </c>
      <c r="F148" t="s">
        <v>3426</v>
      </c>
      <c r="G148" t="s">
        <v>3427</v>
      </c>
      <c r="H148" t="s">
        <v>3428</v>
      </c>
      <c r="I148" t="s">
        <v>3429</v>
      </c>
      <c r="J148" s="2">
        <v>41000</v>
      </c>
      <c r="K148" s="2">
        <v>47118</v>
      </c>
      <c r="L148">
        <v>434</v>
      </c>
      <c r="M148" t="s">
        <v>3680</v>
      </c>
      <c r="N148" t="s">
        <v>3681</v>
      </c>
      <c r="O148" t="s">
        <v>3682</v>
      </c>
      <c r="P148" t="s">
        <v>3837</v>
      </c>
      <c r="Q148" s="5">
        <f>INDEX(relevant_resources!B:B,MATCH(P148,relevant_resources!A:A,0))</f>
        <v>0</v>
      </c>
      <c r="R148">
        <f>COUNTIFS(resolve_2018!Y:Y,A148)</f>
        <v>0</v>
      </c>
      <c r="S148">
        <f>COUNTIFS(assign_old_new!A:A,A148)</f>
        <v>0</v>
      </c>
      <c r="T148" s="4" t="str">
        <f>IF(D148="teppc","teppc",
IF(Q148=0,"not relevant",
IF(R148&gt;0,"in old list",
IF(S148=0,"NEED TO ASSIGN",
INDEX(assign_old_new!D:D,MATCH(A148,assign_old_new!A:A,0))))))</f>
        <v>teppc</v>
      </c>
      <c r="U148">
        <f t="shared" si="4"/>
        <v>0</v>
      </c>
      <c r="V148" s="5">
        <f t="shared" si="5"/>
        <v>0</v>
      </c>
    </row>
    <row r="149" spans="1:22" hidden="1" x14ac:dyDescent="0.75">
      <c r="A149" t="s">
        <v>7941</v>
      </c>
      <c r="B149" t="s">
        <v>7942</v>
      </c>
      <c r="C149" t="s">
        <v>7943</v>
      </c>
      <c r="D149" t="s">
        <v>3425</v>
      </c>
      <c r="E149" t="s">
        <v>3858</v>
      </c>
      <c r="F149" t="s">
        <v>3858</v>
      </c>
      <c r="G149" t="s">
        <v>3859</v>
      </c>
      <c r="H149" t="s">
        <v>3860</v>
      </c>
      <c r="I149" t="s">
        <v>1080</v>
      </c>
      <c r="J149" s="2">
        <v>39264</v>
      </c>
      <c r="K149" s="2">
        <v>55153</v>
      </c>
      <c r="L149">
        <v>430</v>
      </c>
      <c r="M149" t="s">
        <v>3511</v>
      </c>
      <c r="N149" t="s">
        <v>3512</v>
      </c>
      <c r="O149" t="s">
        <v>3513</v>
      </c>
      <c r="P149" t="s">
        <v>3864</v>
      </c>
      <c r="Q149" s="5">
        <f>INDEX(relevant_resources!B:B,MATCH(P149,relevant_resources!A:A,0))</f>
        <v>0</v>
      </c>
      <c r="R149">
        <f>COUNTIFS(resolve_2018!Y:Y,A149)</f>
        <v>0</v>
      </c>
      <c r="S149">
        <f>COUNTIFS(assign_old_new!A:A,A149)</f>
        <v>0</v>
      </c>
      <c r="T149" s="4" t="str">
        <f>IF(D149="teppc","teppc",
IF(Q149=0,"not relevant",
IF(R149&gt;0,"in old list",
IF(S149=0,"NEED TO ASSIGN",
INDEX(assign_old_new!D:D,MATCH(A149,assign_old_new!A:A,0))))))</f>
        <v>teppc</v>
      </c>
      <c r="U149">
        <f t="shared" si="4"/>
        <v>0</v>
      </c>
      <c r="V149" s="5">
        <f t="shared" si="5"/>
        <v>0</v>
      </c>
    </row>
    <row r="150" spans="1:22" hidden="1" x14ac:dyDescent="0.75">
      <c r="A150" t="s">
        <v>5671</v>
      </c>
      <c r="B150" t="s">
        <v>5671</v>
      </c>
      <c r="C150" t="s">
        <v>5672</v>
      </c>
      <c r="D150" t="s">
        <v>3425</v>
      </c>
      <c r="E150" t="s">
        <v>3426</v>
      </c>
      <c r="F150" t="s">
        <v>3426</v>
      </c>
      <c r="G150" t="s">
        <v>3427</v>
      </c>
      <c r="H150" t="s">
        <v>3428</v>
      </c>
      <c r="I150" t="s">
        <v>3429</v>
      </c>
      <c r="J150" s="2">
        <v>32874</v>
      </c>
      <c r="K150" s="2">
        <v>55153</v>
      </c>
      <c r="L150">
        <v>430</v>
      </c>
      <c r="M150" t="s">
        <v>3511</v>
      </c>
      <c r="N150" t="s">
        <v>3512</v>
      </c>
      <c r="O150" t="s">
        <v>3513</v>
      </c>
      <c r="P150" t="s">
        <v>3706</v>
      </c>
      <c r="Q150" s="5">
        <f>INDEX(relevant_resources!B:B,MATCH(P150,relevant_resources!A:A,0))</f>
        <v>0</v>
      </c>
      <c r="R150">
        <f>COUNTIFS(resolve_2018!Y:Y,A150)</f>
        <v>0</v>
      </c>
      <c r="S150">
        <f>COUNTIFS(assign_old_new!A:A,A150)</f>
        <v>0</v>
      </c>
      <c r="T150" s="4" t="str">
        <f>IF(D150="teppc","teppc",
IF(Q150=0,"not relevant",
IF(R150&gt;0,"in old list",
IF(S150=0,"NEED TO ASSIGN",
INDEX(assign_old_new!D:D,MATCH(A150,assign_old_new!A:A,0))))))</f>
        <v>teppc</v>
      </c>
      <c r="U150">
        <f t="shared" si="4"/>
        <v>0</v>
      </c>
      <c r="V150" s="5">
        <f t="shared" si="5"/>
        <v>0</v>
      </c>
    </row>
    <row r="151" spans="1:22" hidden="1" x14ac:dyDescent="0.75">
      <c r="A151" t="s">
        <v>6243</v>
      </c>
      <c r="B151" t="s">
        <v>6243</v>
      </c>
      <c r="C151" t="s">
        <v>6244</v>
      </c>
      <c r="D151" t="s">
        <v>3425</v>
      </c>
      <c r="E151" t="s">
        <v>3752</v>
      </c>
      <c r="F151" t="s">
        <v>3752</v>
      </c>
      <c r="G151" t="s">
        <v>3753</v>
      </c>
      <c r="H151" t="s">
        <v>2156</v>
      </c>
      <c r="I151" t="s">
        <v>1080</v>
      </c>
      <c r="J151" s="2">
        <v>29373</v>
      </c>
      <c r="K151" s="2">
        <v>55153</v>
      </c>
      <c r="L151">
        <v>430</v>
      </c>
      <c r="M151" t="s">
        <v>3680</v>
      </c>
      <c r="N151" t="s">
        <v>3681</v>
      </c>
      <c r="O151" t="s">
        <v>3682</v>
      </c>
      <c r="P151" t="s">
        <v>4147</v>
      </c>
      <c r="Q151" s="5">
        <f>INDEX(relevant_resources!B:B,MATCH(P151,relevant_resources!A:A,0))</f>
        <v>0</v>
      </c>
      <c r="R151">
        <f>COUNTIFS(resolve_2018!Y:Y,A151)</f>
        <v>0</v>
      </c>
      <c r="S151">
        <f>COUNTIFS(assign_old_new!A:A,A151)</f>
        <v>0</v>
      </c>
      <c r="T151" s="4" t="str">
        <f>IF(D151="teppc","teppc",
IF(Q151=0,"not relevant",
IF(R151&gt;0,"in old list",
IF(S151=0,"NEED TO ASSIGN",
INDEX(assign_old_new!D:D,MATCH(A151,assign_old_new!A:A,0))))))</f>
        <v>teppc</v>
      </c>
      <c r="U151">
        <f t="shared" si="4"/>
        <v>0</v>
      </c>
      <c r="V151" s="5">
        <f t="shared" si="5"/>
        <v>0</v>
      </c>
    </row>
    <row r="152" spans="1:22" hidden="1" x14ac:dyDescent="0.75">
      <c r="A152" t="s">
        <v>11219</v>
      </c>
      <c r="B152" t="s">
        <v>11219</v>
      </c>
      <c r="C152" t="s">
        <v>11219</v>
      </c>
      <c r="D152" t="s">
        <v>9883</v>
      </c>
      <c r="E152" t="s">
        <v>3482</v>
      </c>
      <c r="F152" t="s">
        <v>3333</v>
      </c>
      <c r="G152" t="s">
        <v>3334</v>
      </c>
      <c r="H152" t="s">
        <v>3333</v>
      </c>
      <c r="I152" t="s">
        <v>33</v>
      </c>
      <c r="J152" t="s">
        <v>9889</v>
      </c>
      <c r="K152" s="6">
        <v>55153</v>
      </c>
      <c r="L152">
        <v>428</v>
      </c>
      <c r="M152" t="s">
        <v>11220</v>
      </c>
      <c r="N152" t="s">
        <v>11220</v>
      </c>
      <c r="O152" t="s">
        <v>35</v>
      </c>
      <c r="P152" t="s">
        <v>4984</v>
      </c>
      <c r="Q152" s="5">
        <f>INDEX(relevant_resources!B:B,MATCH(P152,relevant_resources!A:A,0))</f>
        <v>0</v>
      </c>
      <c r="R152">
        <f>COUNTIFS(resolve_2018!Y:Y,A152)</f>
        <v>0</v>
      </c>
      <c r="S152">
        <f>COUNTIFS(assign_old_new!A:A,A152)</f>
        <v>0</v>
      </c>
      <c r="T152" s="4" t="str">
        <f>IF(D152="teppc","teppc",
IF(Q152=0,"not relevant",
IF(R152&gt;0,"in old list",
IF(S152=0,"NEED TO ASSIGN",
INDEX(assign_old_new!D:D,MATCH(A152,assign_old_new!A:A,0))))))</f>
        <v>not relevant</v>
      </c>
      <c r="U152">
        <f t="shared" si="4"/>
        <v>0</v>
      </c>
      <c r="V152" s="5">
        <f t="shared" si="5"/>
        <v>0</v>
      </c>
    </row>
    <row r="153" spans="1:22" hidden="1" x14ac:dyDescent="0.75">
      <c r="A153" t="s">
        <v>4925</v>
      </c>
      <c r="B153" t="s">
        <v>4926</v>
      </c>
      <c r="C153" t="s">
        <v>4925</v>
      </c>
      <c r="D153" t="s">
        <v>3425</v>
      </c>
      <c r="E153" t="s">
        <v>3546</v>
      </c>
      <c r="F153" t="s">
        <v>3546</v>
      </c>
      <c r="G153" t="s">
        <v>3547</v>
      </c>
      <c r="H153" t="s">
        <v>3546</v>
      </c>
      <c r="I153" t="s">
        <v>3429</v>
      </c>
      <c r="J153" s="2">
        <v>29403</v>
      </c>
      <c r="K153" s="2">
        <v>55153</v>
      </c>
      <c r="L153">
        <v>428</v>
      </c>
      <c r="M153" t="s">
        <v>3680</v>
      </c>
      <c r="N153" t="s">
        <v>3681</v>
      </c>
      <c r="O153" t="s">
        <v>3682</v>
      </c>
      <c r="P153" t="s">
        <v>3837</v>
      </c>
      <c r="Q153" s="5">
        <f>INDEX(relevant_resources!B:B,MATCH(P153,relevant_resources!A:A,0))</f>
        <v>0</v>
      </c>
      <c r="R153">
        <f>COUNTIFS(resolve_2018!Y:Y,A153)</f>
        <v>0</v>
      </c>
      <c r="S153">
        <f>COUNTIFS(assign_old_new!A:A,A153)</f>
        <v>0</v>
      </c>
      <c r="T153" s="4" t="str">
        <f>IF(D153="teppc","teppc",
IF(Q153=0,"not relevant",
IF(R153&gt;0,"in old list",
IF(S153=0,"NEED TO ASSIGN",
INDEX(assign_old_new!D:D,MATCH(A153,assign_old_new!A:A,0))))))</f>
        <v>teppc</v>
      </c>
      <c r="U153">
        <f t="shared" si="4"/>
        <v>0</v>
      </c>
      <c r="V153" s="5">
        <f t="shared" si="5"/>
        <v>0</v>
      </c>
    </row>
    <row r="154" spans="1:22" hidden="1" x14ac:dyDescent="0.75">
      <c r="A154" t="s">
        <v>4927</v>
      </c>
      <c r="B154" t="s">
        <v>4928</v>
      </c>
      <c r="C154" t="s">
        <v>4927</v>
      </c>
      <c r="D154" t="s">
        <v>3425</v>
      </c>
      <c r="E154" t="s">
        <v>3578</v>
      </c>
      <c r="F154" t="s">
        <v>3578</v>
      </c>
      <c r="G154" t="s">
        <v>3579</v>
      </c>
      <c r="H154" t="s">
        <v>3578</v>
      </c>
      <c r="I154" t="s">
        <v>3429</v>
      </c>
      <c r="J154" s="2">
        <v>29190</v>
      </c>
      <c r="K154" s="2">
        <v>55153</v>
      </c>
      <c r="L154">
        <v>428</v>
      </c>
      <c r="M154" t="s">
        <v>3680</v>
      </c>
      <c r="N154" t="s">
        <v>3681</v>
      </c>
      <c r="O154" t="s">
        <v>3682</v>
      </c>
      <c r="P154" t="s">
        <v>3837</v>
      </c>
      <c r="Q154" s="5">
        <f>INDEX(relevant_resources!B:B,MATCH(P154,relevant_resources!A:A,0))</f>
        <v>0</v>
      </c>
      <c r="R154">
        <f>COUNTIFS(resolve_2018!Y:Y,A154)</f>
        <v>0</v>
      </c>
      <c r="S154">
        <f>COUNTIFS(assign_old_new!A:A,A154)</f>
        <v>0</v>
      </c>
      <c r="T154" s="4" t="str">
        <f>IF(D154="teppc","teppc",
IF(Q154=0,"not relevant",
IF(R154&gt;0,"in old list",
IF(S154=0,"NEED TO ASSIGN",
INDEX(assign_old_new!D:D,MATCH(A154,assign_old_new!A:A,0))))))</f>
        <v>teppc</v>
      </c>
      <c r="U154">
        <f t="shared" si="4"/>
        <v>0</v>
      </c>
      <c r="V154" s="5">
        <f t="shared" si="5"/>
        <v>0</v>
      </c>
    </row>
    <row r="155" spans="1:22" hidden="1" x14ac:dyDescent="0.75">
      <c r="A155" t="s">
        <v>11400</v>
      </c>
      <c r="B155" t="s">
        <v>11400</v>
      </c>
      <c r="C155" t="s">
        <v>11401</v>
      </c>
      <c r="D155" t="s">
        <v>9883</v>
      </c>
      <c r="E155" t="s">
        <v>3319</v>
      </c>
      <c r="F155" t="s">
        <v>3319</v>
      </c>
      <c r="G155" t="s">
        <v>3320</v>
      </c>
      <c r="H155" t="s">
        <v>3319</v>
      </c>
      <c r="I155" t="s">
        <v>33</v>
      </c>
      <c r="J155" s="2">
        <v>43435</v>
      </c>
      <c r="K155" s="6">
        <v>55153</v>
      </c>
      <c r="L155">
        <v>422</v>
      </c>
      <c r="M155" t="s">
        <v>11402</v>
      </c>
      <c r="N155" t="s">
        <v>3532</v>
      </c>
      <c r="O155" t="s">
        <v>3533</v>
      </c>
      <c r="P155" t="s">
        <v>9941</v>
      </c>
      <c r="Q155" s="5">
        <f>INDEX(relevant_resources!B:B,MATCH(P155,relevant_resources!A:A,0))</f>
        <v>0</v>
      </c>
      <c r="R155">
        <f>COUNTIFS(resolve_2018!Y:Y,A155)</f>
        <v>0</v>
      </c>
      <c r="S155">
        <f>COUNTIFS(assign_old_new!A:A,A155)</f>
        <v>0</v>
      </c>
      <c r="T155" s="4" t="str">
        <f>IF(D155="teppc","teppc",
IF(Q155=0,"not relevant",
IF(R155&gt;0,"in old list",
IF(S155=0,"NEED TO ASSIGN",
INDEX(assign_old_new!D:D,MATCH(A155,assign_old_new!A:A,0))))))</f>
        <v>not relevant</v>
      </c>
      <c r="U155">
        <f t="shared" si="4"/>
        <v>0</v>
      </c>
      <c r="V155" s="5">
        <f t="shared" si="5"/>
        <v>0</v>
      </c>
    </row>
    <row r="156" spans="1:22" hidden="1" x14ac:dyDescent="0.75">
      <c r="A156" t="s">
        <v>5666</v>
      </c>
      <c r="B156" t="s">
        <v>5667</v>
      </c>
      <c r="C156" t="s">
        <v>5668</v>
      </c>
      <c r="D156" t="s">
        <v>3425</v>
      </c>
      <c r="E156" t="s">
        <v>1054</v>
      </c>
      <c r="F156" t="s">
        <v>1054</v>
      </c>
      <c r="G156" t="s">
        <v>3447</v>
      </c>
      <c r="H156" t="s">
        <v>3428</v>
      </c>
      <c r="I156" t="s">
        <v>3429</v>
      </c>
      <c r="J156" s="2">
        <v>34335</v>
      </c>
      <c r="K156" s="2">
        <v>47483</v>
      </c>
      <c r="L156">
        <v>422</v>
      </c>
      <c r="M156" t="s">
        <v>3680</v>
      </c>
      <c r="N156" t="s">
        <v>3681</v>
      </c>
      <c r="O156" t="s">
        <v>3682</v>
      </c>
      <c r="P156" t="s">
        <v>3837</v>
      </c>
      <c r="Q156" s="5">
        <f>INDEX(relevant_resources!B:B,MATCH(P156,relevant_resources!A:A,0))</f>
        <v>0</v>
      </c>
      <c r="R156">
        <f>COUNTIFS(resolve_2018!Y:Y,A156)</f>
        <v>0</v>
      </c>
      <c r="S156">
        <f>COUNTIFS(assign_old_new!A:A,A156)</f>
        <v>0</v>
      </c>
      <c r="T156" s="4" t="str">
        <f>IF(D156="teppc","teppc",
IF(Q156=0,"not relevant",
IF(R156&gt;0,"in old list",
IF(S156=0,"NEED TO ASSIGN",
INDEX(assign_old_new!D:D,MATCH(A156,assign_old_new!A:A,0))))))</f>
        <v>teppc</v>
      </c>
      <c r="U156">
        <f t="shared" si="4"/>
        <v>0</v>
      </c>
      <c r="V156" s="5">
        <f t="shared" si="5"/>
        <v>0</v>
      </c>
    </row>
    <row r="157" spans="1:22" hidden="1" x14ac:dyDescent="0.75">
      <c r="A157" t="s">
        <v>5669</v>
      </c>
      <c r="B157" t="s">
        <v>5669</v>
      </c>
      <c r="C157" t="s">
        <v>5670</v>
      </c>
      <c r="D157" t="s">
        <v>3425</v>
      </c>
      <c r="E157" t="s">
        <v>1054</v>
      </c>
      <c r="F157" t="s">
        <v>1054</v>
      </c>
      <c r="G157" t="s">
        <v>3447</v>
      </c>
      <c r="H157" t="s">
        <v>3428</v>
      </c>
      <c r="I157" t="s">
        <v>3429</v>
      </c>
      <c r="J157" s="2">
        <v>32509</v>
      </c>
      <c r="K157" s="2">
        <v>47484</v>
      </c>
      <c r="L157">
        <v>422</v>
      </c>
      <c r="M157" t="s">
        <v>3680</v>
      </c>
      <c r="N157" t="s">
        <v>3681</v>
      </c>
      <c r="O157" t="s">
        <v>3682</v>
      </c>
      <c r="P157" t="s">
        <v>3837</v>
      </c>
      <c r="Q157" s="5">
        <f>INDEX(relevant_resources!B:B,MATCH(P157,relevant_resources!A:A,0))</f>
        <v>0</v>
      </c>
      <c r="R157">
        <f>COUNTIFS(resolve_2018!Y:Y,A157)</f>
        <v>0</v>
      </c>
      <c r="S157">
        <f>COUNTIFS(assign_old_new!A:A,A157)</f>
        <v>0</v>
      </c>
      <c r="T157" s="4" t="str">
        <f>IF(D157="teppc","teppc",
IF(Q157=0,"not relevant",
IF(R157&gt;0,"in old list",
IF(S157=0,"NEED TO ASSIGN",
INDEX(assign_old_new!D:D,MATCH(A157,assign_old_new!A:A,0))))))</f>
        <v>teppc</v>
      </c>
      <c r="U157">
        <f t="shared" si="4"/>
        <v>0</v>
      </c>
      <c r="V157" s="5">
        <f t="shared" si="5"/>
        <v>0</v>
      </c>
    </row>
    <row r="158" spans="1:22" hidden="1" x14ac:dyDescent="0.75">
      <c r="A158" t="s">
        <v>8676</v>
      </c>
      <c r="B158" t="s">
        <v>8677</v>
      </c>
      <c r="C158" t="s">
        <v>5672</v>
      </c>
      <c r="D158" t="s">
        <v>3425</v>
      </c>
      <c r="E158" t="s">
        <v>3426</v>
      </c>
      <c r="F158" t="s">
        <v>3426</v>
      </c>
      <c r="G158" t="s">
        <v>3427</v>
      </c>
      <c r="H158" t="s">
        <v>3428</v>
      </c>
      <c r="I158" t="s">
        <v>3429</v>
      </c>
      <c r="J158" s="2">
        <v>32874</v>
      </c>
      <c r="K158" s="2">
        <v>55153</v>
      </c>
      <c r="L158">
        <v>418.5</v>
      </c>
      <c r="M158" t="s">
        <v>3511</v>
      </c>
      <c r="N158" t="s">
        <v>3512</v>
      </c>
      <c r="O158" t="s">
        <v>3513</v>
      </c>
      <c r="P158" t="s">
        <v>3706</v>
      </c>
      <c r="Q158" s="5">
        <f>INDEX(relevant_resources!B:B,MATCH(P158,relevant_resources!A:A,0))</f>
        <v>0</v>
      </c>
      <c r="R158">
        <f>COUNTIFS(resolve_2018!Y:Y,A158)</f>
        <v>0</v>
      </c>
      <c r="S158">
        <f>COUNTIFS(assign_old_new!A:A,A158)</f>
        <v>0</v>
      </c>
      <c r="T158" s="4" t="str">
        <f>IF(D158="teppc","teppc",
IF(Q158=0,"not relevant",
IF(R158&gt;0,"in old list",
IF(S158=0,"NEED TO ASSIGN",
INDEX(assign_old_new!D:D,MATCH(A158,assign_old_new!A:A,0))))))</f>
        <v>teppc</v>
      </c>
      <c r="U158">
        <f t="shared" si="4"/>
        <v>0</v>
      </c>
      <c r="V158" s="5">
        <f t="shared" si="5"/>
        <v>0</v>
      </c>
    </row>
    <row r="159" spans="1:22" hidden="1" x14ac:dyDescent="0.75">
      <c r="A159" t="s">
        <v>8880</v>
      </c>
      <c r="B159" t="s">
        <v>8881</v>
      </c>
      <c r="C159" t="s">
        <v>8880</v>
      </c>
      <c r="D159" t="s">
        <v>3425</v>
      </c>
      <c r="E159" t="s">
        <v>3745</v>
      </c>
      <c r="F159" t="s">
        <v>3745</v>
      </c>
      <c r="G159" t="s">
        <v>3746</v>
      </c>
      <c r="H159" t="s">
        <v>3745</v>
      </c>
      <c r="I159" t="s">
        <v>2274</v>
      </c>
      <c r="J159" s="2">
        <v>41791</v>
      </c>
      <c r="K159" s="2">
        <v>55153</v>
      </c>
      <c r="L159">
        <v>417</v>
      </c>
      <c r="M159" t="s">
        <v>3680</v>
      </c>
      <c r="N159" t="s">
        <v>3681</v>
      </c>
      <c r="O159" t="s">
        <v>3682</v>
      </c>
      <c r="P159" t="s">
        <v>3683</v>
      </c>
      <c r="Q159" s="5">
        <f>INDEX(relevant_resources!B:B,MATCH(P159,relevant_resources!A:A,0))</f>
        <v>0</v>
      </c>
      <c r="R159">
        <f>COUNTIFS(resolve_2018!Y:Y,A159)</f>
        <v>0</v>
      </c>
      <c r="S159">
        <f>COUNTIFS(assign_old_new!A:A,A159)</f>
        <v>0</v>
      </c>
      <c r="T159" s="4" t="str">
        <f>IF(D159="teppc","teppc",
IF(Q159=0,"not relevant",
IF(R159&gt;0,"in old list",
IF(S159=0,"NEED TO ASSIGN",
INDEX(assign_old_new!D:D,MATCH(A159,assign_old_new!A:A,0))))))</f>
        <v>teppc</v>
      </c>
      <c r="U159">
        <f t="shared" si="4"/>
        <v>0</v>
      </c>
      <c r="V159" s="5">
        <f t="shared" si="5"/>
        <v>0</v>
      </c>
    </row>
    <row r="160" spans="1:22" hidden="1" x14ac:dyDescent="0.75">
      <c r="A160" t="s">
        <v>11535</v>
      </c>
      <c r="B160" t="s">
        <v>11535</v>
      </c>
      <c r="D160" t="s">
        <v>9883</v>
      </c>
      <c r="E160" t="s">
        <v>1128</v>
      </c>
      <c r="F160" t="s">
        <v>1128</v>
      </c>
      <c r="G160" t="s">
        <v>3379</v>
      </c>
      <c r="H160" t="s">
        <v>1128</v>
      </c>
      <c r="I160" t="s">
        <v>33</v>
      </c>
      <c r="J160" s="6">
        <v>32115</v>
      </c>
      <c r="K160" s="6">
        <v>55153</v>
      </c>
      <c r="L160">
        <v>416.6</v>
      </c>
      <c r="M160" t="s">
        <v>3511</v>
      </c>
      <c r="N160" t="s">
        <v>3849</v>
      </c>
      <c r="O160" t="s">
        <v>3850</v>
      </c>
      <c r="P160" t="s">
        <v>10070</v>
      </c>
      <c r="Q160" s="5">
        <f>INDEX(relevant_resources!B:B,MATCH(P160,relevant_resources!A:A,0))</f>
        <v>0</v>
      </c>
      <c r="R160">
        <f>COUNTIFS(resolve_2018!Y:Y,A160)</f>
        <v>0</v>
      </c>
      <c r="S160">
        <f>COUNTIFS(assign_old_new!A:A,A160)</f>
        <v>0</v>
      </c>
      <c r="T160" s="4" t="str">
        <f>IF(D160="teppc","teppc",
IF(Q160=0,"not relevant",
IF(R160&gt;0,"in old list",
IF(S160=0,"NEED TO ASSIGN",
INDEX(assign_old_new!D:D,MATCH(A160,assign_old_new!A:A,0))))))</f>
        <v>not relevant</v>
      </c>
      <c r="U160">
        <f t="shared" si="4"/>
        <v>0</v>
      </c>
      <c r="V160" s="5">
        <f t="shared" si="5"/>
        <v>0</v>
      </c>
    </row>
    <row r="161" spans="1:22" hidden="1" x14ac:dyDescent="0.75">
      <c r="A161" t="s">
        <v>8882</v>
      </c>
      <c r="B161" t="s">
        <v>8883</v>
      </c>
      <c r="C161" t="s">
        <v>8882</v>
      </c>
      <c r="D161" t="s">
        <v>3425</v>
      </c>
      <c r="E161" t="s">
        <v>3745</v>
      </c>
      <c r="F161" t="s">
        <v>3745</v>
      </c>
      <c r="G161" t="s">
        <v>3746</v>
      </c>
      <c r="H161" t="s">
        <v>3745</v>
      </c>
      <c r="I161" t="s">
        <v>2274</v>
      </c>
      <c r="J161" s="2">
        <v>40164</v>
      </c>
      <c r="K161" s="2">
        <v>55153</v>
      </c>
      <c r="L161">
        <v>415</v>
      </c>
      <c r="M161" t="s">
        <v>3680</v>
      </c>
      <c r="N161" t="s">
        <v>3681</v>
      </c>
      <c r="O161" t="s">
        <v>3682</v>
      </c>
      <c r="P161" t="s">
        <v>3683</v>
      </c>
      <c r="Q161" s="5">
        <f>INDEX(relevant_resources!B:B,MATCH(P161,relevant_resources!A:A,0))</f>
        <v>0</v>
      </c>
      <c r="R161">
        <f>COUNTIFS(resolve_2018!Y:Y,A161)</f>
        <v>0</v>
      </c>
      <c r="S161">
        <f>COUNTIFS(assign_old_new!A:A,A161)</f>
        <v>0</v>
      </c>
      <c r="T161" s="4" t="str">
        <f>IF(D161="teppc","teppc",
IF(Q161=0,"not relevant",
IF(R161&gt;0,"in old list",
IF(S161=0,"NEED TO ASSIGN",
INDEX(assign_old_new!D:D,MATCH(A161,assign_old_new!A:A,0))))))</f>
        <v>teppc</v>
      </c>
      <c r="U161">
        <f t="shared" si="4"/>
        <v>0</v>
      </c>
      <c r="V161" s="5">
        <f t="shared" si="5"/>
        <v>0</v>
      </c>
    </row>
    <row r="162" spans="1:22" hidden="1" x14ac:dyDescent="0.75">
      <c r="A162" t="s">
        <v>6424</v>
      </c>
      <c r="B162" t="s">
        <v>6424</v>
      </c>
      <c r="C162" t="s">
        <v>5672</v>
      </c>
      <c r="D162" t="s">
        <v>3425</v>
      </c>
      <c r="E162" t="s">
        <v>1054</v>
      </c>
      <c r="F162" t="s">
        <v>1054</v>
      </c>
      <c r="G162" t="s">
        <v>3447</v>
      </c>
      <c r="H162" t="s">
        <v>3428</v>
      </c>
      <c r="I162" t="s">
        <v>3429</v>
      </c>
      <c r="J162" s="2">
        <v>32874</v>
      </c>
      <c r="K162" s="2">
        <v>55153</v>
      </c>
      <c r="L162">
        <v>411</v>
      </c>
      <c r="M162" t="s">
        <v>3519</v>
      </c>
      <c r="N162" t="s">
        <v>3520</v>
      </c>
      <c r="O162" t="s">
        <v>3432</v>
      </c>
      <c r="P162" t="s">
        <v>3433</v>
      </c>
      <c r="Q162" s="5">
        <f>INDEX(relevant_resources!B:B,MATCH(P162,relevant_resources!A:A,0))</f>
        <v>0</v>
      </c>
      <c r="R162">
        <f>COUNTIFS(resolve_2018!Y:Y,A162)</f>
        <v>0</v>
      </c>
      <c r="S162">
        <f>COUNTIFS(assign_old_new!A:A,A162)</f>
        <v>0</v>
      </c>
      <c r="T162" s="4" t="str">
        <f>IF(D162="teppc","teppc",
IF(Q162=0,"not relevant",
IF(R162&gt;0,"in old list",
IF(S162=0,"NEED TO ASSIGN",
INDEX(assign_old_new!D:D,MATCH(A162,assign_old_new!A:A,0))))))</f>
        <v>teppc</v>
      </c>
      <c r="U162">
        <f t="shared" si="4"/>
        <v>0</v>
      </c>
      <c r="V162" s="5">
        <f t="shared" si="5"/>
        <v>0</v>
      </c>
    </row>
    <row r="163" spans="1:22" hidden="1" x14ac:dyDescent="0.75">
      <c r="A163" t="s">
        <v>6431</v>
      </c>
      <c r="B163" t="s">
        <v>6431</v>
      </c>
      <c r="C163" t="s">
        <v>5672</v>
      </c>
      <c r="D163" t="s">
        <v>3425</v>
      </c>
      <c r="E163" t="s">
        <v>1054</v>
      </c>
      <c r="F163" t="s">
        <v>1054</v>
      </c>
      <c r="G163" t="s">
        <v>3447</v>
      </c>
      <c r="H163" t="s">
        <v>3428</v>
      </c>
      <c r="I163" t="s">
        <v>3429</v>
      </c>
      <c r="J163" s="2">
        <v>32874</v>
      </c>
      <c r="K163" s="2">
        <v>55153</v>
      </c>
      <c r="L163">
        <v>411</v>
      </c>
      <c r="M163" t="s">
        <v>3519</v>
      </c>
      <c r="N163" t="s">
        <v>3520</v>
      </c>
      <c r="O163" t="s">
        <v>3432</v>
      </c>
      <c r="P163" t="s">
        <v>3433</v>
      </c>
      <c r="Q163" s="5">
        <f>INDEX(relevant_resources!B:B,MATCH(P163,relevant_resources!A:A,0))</f>
        <v>0</v>
      </c>
      <c r="R163">
        <f>COUNTIFS(resolve_2018!Y:Y,A163)</f>
        <v>0</v>
      </c>
      <c r="S163">
        <f>COUNTIFS(assign_old_new!A:A,A163)</f>
        <v>0</v>
      </c>
      <c r="T163" s="4" t="str">
        <f>IF(D163="teppc","teppc",
IF(Q163=0,"not relevant",
IF(R163&gt;0,"in old list",
IF(S163=0,"NEED TO ASSIGN",
INDEX(assign_old_new!D:D,MATCH(A163,assign_old_new!A:A,0))))))</f>
        <v>teppc</v>
      </c>
      <c r="U163">
        <f t="shared" si="4"/>
        <v>0</v>
      </c>
      <c r="V163" s="5">
        <f t="shared" si="5"/>
        <v>0</v>
      </c>
    </row>
    <row r="164" spans="1:22" hidden="1" x14ac:dyDescent="0.75">
      <c r="A164" t="s">
        <v>6425</v>
      </c>
      <c r="B164" t="s">
        <v>6425</v>
      </c>
      <c r="C164" t="s">
        <v>6426</v>
      </c>
      <c r="D164" t="s">
        <v>3425</v>
      </c>
      <c r="E164" t="s">
        <v>3426</v>
      </c>
      <c r="F164" t="s">
        <v>3426</v>
      </c>
      <c r="G164" t="s">
        <v>3427</v>
      </c>
      <c r="H164" t="s">
        <v>3428</v>
      </c>
      <c r="I164" t="s">
        <v>3429</v>
      </c>
      <c r="J164" s="2">
        <v>30682</v>
      </c>
      <c r="K164" s="2">
        <v>47484</v>
      </c>
      <c r="L164">
        <v>411</v>
      </c>
      <c r="M164" t="s">
        <v>3680</v>
      </c>
      <c r="N164" t="s">
        <v>3681</v>
      </c>
      <c r="O164" t="s">
        <v>3682</v>
      </c>
      <c r="P164" t="s">
        <v>3837</v>
      </c>
      <c r="Q164" s="5">
        <f>INDEX(relevant_resources!B:B,MATCH(P164,relevant_resources!A:A,0))</f>
        <v>0</v>
      </c>
      <c r="R164">
        <f>COUNTIFS(resolve_2018!Y:Y,A164)</f>
        <v>0</v>
      </c>
      <c r="S164">
        <f>COUNTIFS(assign_old_new!A:A,A164)</f>
        <v>0</v>
      </c>
      <c r="T164" s="4" t="str">
        <f>IF(D164="teppc","teppc",
IF(Q164=0,"not relevant",
IF(R164&gt;0,"in old list",
IF(S164=0,"NEED TO ASSIGN",
INDEX(assign_old_new!D:D,MATCH(A164,assign_old_new!A:A,0))))))</f>
        <v>teppc</v>
      </c>
      <c r="U164">
        <f t="shared" si="4"/>
        <v>0</v>
      </c>
      <c r="V164" s="5">
        <f t="shared" si="5"/>
        <v>0</v>
      </c>
    </row>
    <row r="165" spans="1:22" hidden="1" x14ac:dyDescent="0.75">
      <c r="A165" t="s">
        <v>6420</v>
      </c>
      <c r="B165" t="s">
        <v>6420</v>
      </c>
      <c r="C165" t="s">
        <v>6421</v>
      </c>
      <c r="D165" t="s">
        <v>3425</v>
      </c>
      <c r="E165" t="s">
        <v>3426</v>
      </c>
      <c r="F165" t="s">
        <v>3426</v>
      </c>
      <c r="G165" t="s">
        <v>3427</v>
      </c>
      <c r="H165" t="s">
        <v>3428</v>
      </c>
      <c r="I165" t="s">
        <v>3429</v>
      </c>
      <c r="J165" s="2">
        <v>30317</v>
      </c>
      <c r="K165" s="2">
        <v>47484</v>
      </c>
      <c r="L165">
        <v>411</v>
      </c>
      <c r="M165" t="s">
        <v>3680</v>
      </c>
      <c r="N165" t="s">
        <v>3681</v>
      </c>
      <c r="O165" t="s">
        <v>3682</v>
      </c>
      <c r="P165" t="s">
        <v>3837</v>
      </c>
      <c r="Q165" s="5">
        <f>INDEX(relevant_resources!B:B,MATCH(P165,relevant_resources!A:A,0))</f>
        <v>0</v>
      </c>
      <c r="R165">
        <f>COUNTIFS(resolve_2018!Y:Y,A165)</f>
        <v>0</v>
      </c>
      <c r="S165">
        <f>COUNTIFS(assign_old_new!A:A,A165)</f>
        <v>0</v>
      </c>
      <c r="T165" s="4" t="str">
        <f>IF(D165="teppc","teppc",
IF(Q165=0,"not relevant",
IF(R165&gt;0,"in old list",
IF(S165=0,"NEED TO ASSIGN",
INDEX(assign_old_new!D:D,MATCH(A165,assign_old_new!A:A,0))))))</f>
        <v>teppc</v>
      </c>
      <c r="U165">
        <f t="shared" si="4"/>
        <v>0</v>
      </c>
      <c r="V165" s="5">
        <f t="shared" si="5"/>
        <v>0</v>
      </c>
    </row>
    <row r="166" spans="1:22" hidden="1" x14ac:dyDescent="0.75">
      <c r="A166" t="s">
        <v>8678</v>
      </c>
      <c r="B166" t="s">
        <v>8678</v>
      </c>
      <c r="C166" t="s">
        <v>5672</v>
      </c>
      <c r="D166" t="s">
        <v>3425</v>
      </c>
      <c r="E166" t="s">
        <v>1054</v>
      </c>
      <c r="F166" t="s">
        <v>1054</v>
      </c>
      <c r="G166" t="s">
        <v>3447</v>
      </c>
      <c r="H166" t="s">
        <v>3428</v>
      </c>
      <c r="I166" t="s">
        <v>3429</v>
      </c>
      <c r="J166" s="2">
        <v>32874</v>
      </c>
      <c r="K166" s="2">
        <v>47118</v>
      </c>
      <c r="L166">
        <v>408</v>
      </c>
      <c r="M166" t="s">
        <v>3680</v>
      </c>
      <c r="N166" t="s">
        <v>3681</v>
      </c>
      <c r="O166" t="s">
        <v>3682</v>
      </c>
      <c r="P166" t="s">
        <v>3837</v>
      </c>
      <c r="Q166" s="5">
        <f>INDEX(relevant_resources!B:B,MATCH(P166,relevant_resources!A:A,0))</f>
        <v>0</v>
      </c>
      <c r="R166">
        <f>COUNTIFS(resolve_2018!Y:Y,A166)</f>
        <v>0</v>
      </c>
      <c r="S166">
        <f>COUNTIFS(assign_old_new!A:A,A166)</f>
        <v>0</v>
      </c>
      <c r="T166" s="4" t="str">
        <f>IF(D166="teppc","teppc",
IF(Q166=0,"not relevant",
IF(R166&gt;0,"in old list",
IF(S166=0,"NEED TO ASSIGN",
INDEX(assign_old_new!D:D,MATCH(A166,assign_old_new!A:A,0))))))</f>
        <v>teppc</v>
      </c>
      <c r="U166">
        <f t="shared" si="4"/>
        <v>0</v>
      </c>
      <c r="V166" s="5">
        <f t="shared" si="5"/>
        <v>0</v>
      </c>
    </row>
    <row r="167" spans="1:22" hidden="1" x14ac:dyDescent="0.75">
      <c r="A167" t="s">
        <v>8679</v>
      </c>
      <c r="B167" t="s">
        <v>8679</v>
      </c>
      <c r="C167" t="s">
        <v>5672</v>
      </c>
      <c r="D167" t="s">
        <v>3425</v>
      </c>
      <c r="E167" t="s">
        <v>3426</v>
      </c>
      <c r="F167" t="s">
        <v>3426</v>
      </c>
      <c r="G167" t="s">
        <v>3427</v>
      </c>
      <c r="H167" t="s">
        <v>3428</v>
      </c>
      <c r="I167" t="s">
        <v>3429</v>
      </c>
      <c r="J167" s="2">
        <v>32874</v>
      </c>
      <c r="K167" s="2">
        <v>55153</v>
      </c>
      <c r="L167">
        <v>408</v>
      </c>
      <c r="M167" t="s">
        <v>3511</v>
      </c>
      <c r="N167" t="s">
        <v>3512</v>
      </c>
      <c r="O167" t="s">
        <v>3513</v>
      </c>
      <c r="P167" t="s">
        <v>3706</v>
      </c>
      <c r="Q167" s="5">
        <f>INDEX(relevant_resources!B:B,MATCH(P167,relevant_resources!A:A,0))</f>
        <v>0</v>
      </c>
      <c r="R167">
        <f>COUNTIFS(resolve_2018!Y:Y,A167)</f>
        <v>0</v>
      </c>
      <c r="S167">
        <f>COUNTIFS(assign_old_new!A:A,A167)</f>
        <v>0</v>
      </c>
      <c r="T167" s="4" t="str">
        <f>IF(D167="teppc","teppc",
IF(Q167=0,"not relevant",
IF(R167&gt;0,"in old list",
IF(S167=0,"NEED TO ASSIGN",
INDEX(assign_old_new!D:D,MATCH(A167,assign_old_new!A:A,0))))))</f>
        <v>teppc</v>
      </c>
      <c r="U167">
        <f t="shared" si="4"/>
        <v>0</v>
      </c>
      <c r="V167" s="5">
        <f t="shared" si="5"/>
        <v>0</v>
      </c>
    </row>
    <row r="168" spans="1:22" hidden="1" x14ac:dyDescent="0.75">
      <c r="A168" t="s">
        <v>8673</v>
      </c>
      <c r="B168" t="s">
        <v>8674</v>
      </c>
      <c r="C168" t="s">
        <v>8675</v>
      </c>
      <c r="D168" t="s">
        <v>3425</v>
      </c>
      <c r="E168" t="s">
        <v>1054</v>
      </c>
      <c r="F168" t="s">
        <v>1054</v>
      </c>
      <c r="G168" t="s">
        <v>3447</v>
      </c>
      <c r="H168" t="s">
        <v>3428</v>
      </c>
      <c r="I168" t="s">
        <v>3429</v>
      </c>
      <c r="J168" s="2">
        <v>31413</v>
      </c>
      <c r="K168" s="2">
        <v>47118</v>
      </c>
      <c r="L168">
        <v>408</v>
      </c>
      <c r="M168" t="s">
        <v>3680</v>
      </c>
      <c r="N168" t="s">
        <v>3681</v>
      </c>
      <c r="O168" t="s">
        <v>3682</v>
      </c>
      <c r="P168" t="s">
        <v>3837</v>
      </c>
      <c r="Q168" s="5">
        <f>INDEX(relevant_resources!B:B,MATCH(P168,relevant_resources!A:A,0))</f>
        <v>0</v>
      </c>
      <c r="R168">
        <f>COUNTIFS(resolve_2018!Y:Y,A168)</f>
        <v>0</v>
      </c>
      <c r="S168">
        <f>COUNTIFS(assign_old_new!A:A,A168)</f>
        <v>0</v>
      </c>
      <c r="T168" s="4" t="str">
        <f>IF(D168="teppc","teppc",
IF(Q168=0,"not relevant",
IF(R168&gt;0,"in old list",
IF(S168=0,"NEED TO ASSIGN",
INDEX(assign_old_new!D:D,MATCH(A168,assign_old_new!A:A,0))))))</f>
        <v>teppc</v>
      </c>
      <c r="U168">
        <f t="shared" si="4"/>
        <v>0</v>
      </c>
      <c r="V168" s="5">
        <f t="shared" si="5"/>
        <v>0</v>
      </c>
    </row>
    <row r="169" spans="1:22" hidden="1" x14ac:dyDescent="0.75">
      <c r="A169" t="s">
        <v>11571</v>
      </c>
      <c r="B169" t="s">
        <v>11572</v>
      </c>
      <c r="C169" t="s">
        <v>11343</v>
      </c>
      <c r="D169" t="s">
        <v>3425</v>
      </c>
      <c r="E169" t="s">
        <v>3716</v>
      </c>
      <c r="F169" t="s">
        <v>3716</v>
      </c>
      <c r="G169" t="s">
        <v>3717</v>
      </c>
      <c r="H169" t="s">
        <v>3718</v>
      </c>
      <c r="I169" t="s">
        <v>2647</v>
      </c>
      <c r="J169" s="2">
        <v>32143</v>
      </c>
      <c r="K169" s="2">
        <v>54423</v>
      </c>
      <c r="L169">
        <v>407</v>
      </c>
      <c r="M169" t="s">
        <v>3637</v>
      </c>
      <c r="N169" t="s">
        <v>3638</v>
      </c>
      <c r="O169" t="s">
        <v>3639</v>
      </c>
      <c r="P169" t="s">
        <v>11573</v>
      </c>
      <c r="Q169" s="5">
        <f>INDEX(relevant_resources!B:B,MATCH(P169,relevant_resources!A:A,0))</f>
        <v>0</v>
      </c>
      <c r="R169">
        <f>COUNTIFS(resolve_2018!Y:Y,A169)</f>
        <v>0</v>
      </c>
      <c r="S169">
        <f>COUNTIFS(assign_old_new!A:A,A169)</f>
        <v>0</v>
      </c>
      <c r="T169" s="4" t="str">
        <f>IF(D169="teppc","teppc",
IF(Q169=0,"not relevant",
IF(R169&gt;0,"in old list",
IF(S169=0,"NEED TO ASSIGN",
INDEX(assign_old_new!D:D,MATCH(A169,assign_old_new!A:A,0))))))</f>
        <v>teppc</v>
      </c>
      <c r="U169">
        <f t="shared" si="4"/>
        <v>0</v>
      </c>
      <c r="V169" s="5">
        <f t="shared" si="5"/>
        <v>0</v>
      </c>
    </row>
    <row r="170" spans="1:22" hidden="1" x14ac:dyDescent="0.75">
      <c r="A170" t="s">
        <v>10416</v>
      </c>
      <c r="B170" t="s">
        <v>10417</v>
      </c>
      <c r="D170" t="s">
        <v>9883</v>
      </c>
      <c r="E170" t="s">
        <v>3333</v>
      </c>
      <c r="F170" t="s">
        <v>3333</v>
      </c>
      <c r="G170" t="s">
        <v>3334</v>
      </c>
      <c r="H170" t="s">
        <v>3333</v>
      </c>
      <c r="I170" t="s">
        <v>33</v>
      </c>
      <c r="J170" s="6">
        <v>30682</v>
      </c>
      <c r="K170" s="6">
        <v>55153</v>
      </c>
      <c r="L170">
        <v>407</v>
      </c>
      <c r="M170" t="s">
        <v>9884</v>
      </c>
      <c r="N170" t="s">
        <v>4329</v>
      </c>
      <c r="O170" t="s">
        <v>4330</v>
      </c>
      <c r="P170" t="s">
        <v>10061</v>
      </c>
      <c r="Q170" s="5">
        <f>INDEX(relevant_resources!B:B,MATCH(P170,relevant_resources!A:A,0))</f>
        <v>0</v>
      </c>
      <c r="R170">
        <f>COUNTIFS(resolve_2018!Y:Y,A170)</f>
        <v>0</v>
      </c>
      <c r="S170">
        <f>COUNTIFS(assign_old_new!A:A,A170)</f>
        <v>0</v>
      </c>
      <c r="T170" s="4" t="str">
        <f>IF(D170="teppc","teppc",
IF(Q170=0,"not relevant",
IF(R170&gt;0,"in old list",
IF(S170=0,"NEED TO ASSIGN",
INDEX(assign_old_new!D:D,MATCH(A170,assign_old_new!A:A,0))))))</f>
        <v>not relevant</v>
      </c>
      <c r="U170">
        <f t="shared" si="4"/>
        <v>0</v>
      </c>
      <c r="V170" s="5">
        <f t="shared" si="5"/>
        <v>0</v>
      </c>
    </row>
    <row r="171" spans="1:22" hidden="1" x14ac:dyDescent="0.75">
      <c r="A171" t="s">
        <v>10418</v>
      </c>
      <c r="B171" t="s">
        <v>10419</v>
      </c>
      <c r="D171" t="s">
        <v>9883</v>
      </c>
      <c r="E171" t="s">
        <v>3333</v>
      </c>
      <c r="F171" t="s">
        <v>3333</v>
      </c>
      <c r="G171" t="s">
        <v>3334</v>
      </c>
      <c r="H171" t="s">
        <v>3333</v>
      </c>
      <c r="I171" t="s">
        <v>33</v>
      </c>
      <c r="J171" s="6">
        <v>30682</v>
      </c>
      <c r="K171" s="6">
        <v>55153</v>
      </c>
      <c r="L171">
        <v>407</v>
      </c>
      <c r="M171" t="s">
        <v>9884</v>
      </c>
      <c r="N171" t="s">
        <v>4329</v>
      </c>
      <c r="O171" t="s">
        <v>4330</v>
      </c>
      <c r="P171" t="s">
        <v>10061</v>
      </c>
      <c r="Q171" s="5">
        <f>INDEX(relevant_resources!B:B,MATCH(P171,relevant_resources!A:A,0))</f>
        <v>0</v>
      </c>
      <c r="R171">
        <f>COUNTIFS(resolve_2018!Y:Y,A171)</f>
        <v>0</v>
      </c>
      <c r="S171">
        <f>COUNTIFS(assign_old_new!A:A,A171)</f>
        <v>0</v>
      </c>
      <c r="T171" s="4" t="str">
        <f>IF(D171="teppc","teppc",
IF(Q171=0,"not relevant",
IF(R171&gt;0,"in old list",
IF(S171=0,"NEED TO ASSIGN",
INDEX(assign_old_new!D:D,MATCH(A171,assign_old_new!A:A,0))))))</f>
        <v>not relevant</v>
      </c>
      <c r="U171">
        <f t="shared" si="4"/>
        <v>0</v>
      </c>
      <c r="V171" s="5">
        <f t="shared" si="5"/>
        <v>0</v>
      </c>
    </row>
    <row r="172" spans="1:22" hidden="1" x14ac:dyDescent="0.75">
      <c r="A172" t="s">
        <v>3840</v>
      </c>
      <c r="B172" t="s">
        <v>3840</v>
      </c>
      <c r="C172" t="s">
        <v>3841</v>
      </c>
      <c r="D172" t="s">
        <v>3425</v>
      </c>
      <c r="E172" t="s">
        <v>1054</v>
      </c>
      <c r="F172" t="s">
        <v>1054</v>
      </c>
      <c r="G172" t="s">
        <v>3447</v>
      </c>
      <c r="H172" t="s">
        <v>3428</v>
      </c>
      <c r="I172" t="s">
        <v>3429</v>
      </c>
      <c r="J172" s="2">
        <v>29587</v>
      </c>
      <c r="K172" s="2">
        <v>46722</v>
      </c>
      <c r="L172">
        <v>407</v>
      </c>
      <c r="M172" t="s">
        <v>3680</v>
      </c>
      <c r="N172" t="s">
        <v>3681</v>
      </c>
      <c r="O172" t="s">
        <v>3682</v>
      </c>
      <c r="P172" t="s">
        <v>3837</v>
      </c>
      <c r="Q172" s="5">
        <f>INDEX(relevant_resources!B:B,MATCH(P172,relevant_resources!A:A,0))</f>
        <v>0</v>
      </c>
      <c r="R172">
        <f>COUNTIFS(resolve_2018!Y:Y,A172)</f>
        <v>0</v>
      </c>
      <c r="S172">
        <f>COUNTIFS(assign_old_new!A:A,A172)</f>
        <v>0</v>
      </c>
      <c r="T172" s="4" t="str">
        <f>IF(D172="teppc","teppc",
IF(Q172=0,"not relevant",
IF(R172&gt;0,"in old list",
IF(S172=0,"NEED TO ASSIGN",
INDEX(assign_old_new!D:D,MATCH(A172,assign_old_new!A:A,0))))))</f>
        <v>teppc</v>
      </c>
      <c r="U172">
        <f t="shared" si="4"/>
        <v>0</v>
      </c>
      <c r="V172" s="5">
        <f t="shared" si="5"/>
        <v>0</v>
      </c>
    </row>
    <row r="173" spans="1:22" hidden="1" x14ac:dyDescent="0.75">
      <c r="A173" t="s">
        <v>9060</v>
      </c>
      <c r="B173" t="s">
        <v>9060</v>
      </c>
      <c r="C173" t="s">
        <v>9061</v>
      </c>
      <c r="D173" t="s">
        <v>3425</v>
      </c>
      <c r="E173" t="s">
        <v>3426</v>
      </c>
      <c r="F173" t="s">
        <v>3426</v>
      </c>
      <c r="G173" t="s">
        <v>3427</v>
      </c>
      <c r="H173" t="s">
        <v>3428</v>
      </c>
      <c r="I173" t="s">
        <v>3429</v>
      </c>
      <c r="J173" s="2">
        <v>40087</v>
      </c>
      <c r="K173" s="2">
        <v>47484</v>
      </c>
      <c r="L173">
        <v>406</v>
      </c>
      <c r="M173" t="s">
        <v>3680</v>
      </c>
      <c r="N173" t="s">
        <v>3681</v>
      </c>
      <c r="O173" t="s">
        <v>3682</v>
      </c>
      <c r="P173" t="s">
        <v>3837</v>
      </c>
      <c r="Q173" s="5">
        <f>INDEX(relevant_resources!B:B,MATCH(P173,relevant_resources!A:A,0))</f>
        <v>0</v>
      </c>
      <c r="R173">
        <f>COUNTIFS(resolve_2018!Y:Y,A173)</f>
        <v>0</v>
      </c>
      <c r="S173">
        <f>COUNTIFS(assign_old_new!A:A,A173)</f>
        <v>0</v>
      </c>
      <c r="T173" s="4" t="str">
        <f>IF(D173="teppc","teppc",
IF(Q173=0,"not relevant",
IF(R173&gt;0,"in old list",
IF(S173=0,"NEED TO ASSIGN",
INDEX(assign_old_new!D:D,MATCH(A173,assign_old_new!A:A,0))))))</f>
        <v>teppc</v>
      </c>
      <c r="U173">
        <f t="shared" si="4"/>
        <v>0</v>
      </c>
      <c r="V173" s="5">
        <f t="shared" si="5"/>
        <v>0</v>
      </c>
    </row>
    <row r="174" spans="1:22" hidden="1" x14ac:dyDescent="0.75">
      <c r="A174" t="s">
        <v>9057</v>
      </c>
      <c r="B174" t="s">
        <v>9057</v>
      </c>
      <c r="C174" t="s">
        <v>9058</v>
      </c>
      <c r="D174" t="s">
        <v>3425</v>
      </c>
      <c r="E174" t="s">
        <v>3426</v>
      </c>
      <c r="F174" t="s">
        <v>3426</v>
      </c>
      <c r="G174" t="s">
        <v>3427</v>
      </c>
      <c r="H174" t="s">
        <v>3428</v>
      </c>
      <c r="I174" t="s">
        <v>3429</v>
      </c>
      <c r="J174" s="2">
        <v>39326</v>
      </c>
      <c r="K174" s="2">
        <v>47484</v>
      </c>
      <c r="L174">
        <v>406</v>
      </c>
      <c r="M174" t="s">
        <v>3680</v>
      </c>
      <c r="N174" t="s">
        <v>3681</v>
      </c>
      <c r="O174" t="s">
        <v>3682</v>
      </c>
      <c r="P174" t="s">
        <v>3837</v>
      </c>
      <c r="Q174" s="5">
        <f>INDEX(relevant_resources!B:B,MATCH(P174,relevant_resources!A:A,0))</f>
        <v>0</v>
      </c>
      <c r="R174">
        <f>COUNTIFS(resolve_2018!Y:Y,A174)</f>
        <v>0</v>
      </c>
      <c r="S174">
        <f>COUNTIFS(assign_old_new!A:A,A174)</f>
        <v>0</v>
      </c>
      <c r="T174" s="4" t="str">
        <f>IF(D174="teppc","teppc",
IF(Q174=0,"not relevant",
IF(R174&gt;0,"in old list",
IF(S174=0,"NEED TO ASSIGN",
INDEX(assign_old_new!D:D,MATCH(A174,assign_old_new!A:A,0))))))</f>
        <v>teppc</v>
      </c>
      <c r="U174">
        <f t="shared" si="4"/>
        <v>0</v>
      </c>
      <c r="V174" s="5">
        <f t="shared" si="5"/>
        <v>0</v>
      </c>
    </row>
    <row r="175" spans="1:22" hidden="1" x14ac:dyDescent="0.75">
      <c r="A175" t="s">
        <v>8878</v>
      </c>
      <c r="B175" t="s">
        <v>8879</v>
      </c>
      <c r="C175" t="s">
        <v>8878</v>
      </c>
      <c r="D175" t="s">
        <v>3425</v>
      </c>
      <c r="E175" t="s">
        <v>3745</v>
      </c>
      <c r="F175" t="s">
        <v>3745</v>
      </c>
      <c r="G175" t="s">
        <v>3746</v>
      </c>
      <c r="H175" t="s">
        <v>3745</v>
      </c>
      <c r="I175" t="s">
        <v>2274</v>
      </c>
      <c r="J175" s="2">
        <v>33025</v>
      </c>
      <c r="K175" s="2">
        <v>55153</v>
      </c>
      <c r="L175">
        <v>406</v>
      </c>
      <c r="M175" t="s">
        <v>3680</v>
      </c>
      <c r="N175" t="s">
        <v>3681</v>
      </c>
      <c r="O175" t="s">
        <v>3682</v>
      </c>
      <c r="P175" t="s">
        <v>3683</v>
      </c>
      <c r="Q175" s="5">
        <f>INDEX(relevant_resources!B:B,MATCH(P175,relevant_resources!A:A,0))</f>
        <v>0</v>
      </c>
      <c r="R175">
        <f>COUNTIFS(resolve_2018!Y:Y,A175)</f>
        <v>0</v>
      </c>
      <c r="S175">
        <f>COUNTIFS(assign_old_new!A:A,A175)</f>
        <v>0</v>
      </c>
      <c r="T175" s="4" t="str">
        <f>IF(D175="teppc","teppc",
IF(Q175=0,"not relevant",
IF(R175&gt;0,"in old list",
IF(S175=0,"NEED TO ASSIGN",
INDEX(assign_old_new!D:D,MATCH(A175,assign_old_new!A:A,0))))))</f>
        <v>teppc</v>
      </c>
      <c r="U175">
        <f t="shared" si="4"/>
        <v>0</v>
      </c>
      <c r="V175" s="5">
        <f t="shared" si="5"/>
        <v>0</v>
      </c>
    </row>
    <row r="176" spans="1:22" hidden="1" x14ac:dyDescent="0.75">
      <c r="A176" t="s">
        <v>9059</v>
      </c>
      <c r="B176" t="s">
        <v>9059</v>
      </c>
      <c r="C176" t="s">
        <v>5672</v>
      </c>
      <c r="D176" t="s">
        <v>3425</v>
      </c>
      <c r="E176" t="s">
        <v>1054</v>
      </c>
      <c r="F176" t="s">
        <v>1054</v>
      </c>
      <c r="G176" t="s">
        <v>3447</v>
      </c>
      <c r="H176" t="s">
        <v>3428</v>
      </c>
      <c r="I176" t="s">
        <v>3429</v>
      </c>
      <c r="J176" s="2">
        <v>32874</v>
      </c>
      <c r="K176" s="2">
        <v>55153</v>
      </c>
      <c r="L176">
        <v>406</v>
      </c>
      <c r="M176" t="s">
        <v>3519</v>
      </c>
      <c r="N176" t="s">
        <v>3520</v>
      </c>
      <c r="O176" t="s">
        <v>3432</v>
      </c>
      <c r="P176" t="s">
        <v>3433</v>
      </c>
      <c r="Q176" s="5">
        <f>INDEX(relevant_resources!B:B,MATCH(P176,relevant_resources!A:A,0))</f>
        <v>0</v>
      </c>
      <c r="R176">
        <f>COUNTIFS(resolve_2018!Y:Y,A176)</f>
        <v>0</v>
      </c>
      <c r="S176">
        <f>COUNTIFS(assign_old_new!A:A,A176)</f>
        <v>0</v>
      </c>
      <c r="T176" s="4" t="str">
        <f>IF(D176="teppc","teppc",
IF(Q176=0,"not relevant",
IF(R176&gt;0,"in old list",
IF(S176=0,"NEED TO ASSIGN",
INDEX(assign_old_new!D:D,MATCH(A176,assign_old_new!A:A,0))))))</f>
        <v>teppc</v>
      </c>
      <c r="U176">
        <f t="shared" si="4"/>
        <v>0</v>
      </c>
      <c r="V176" s="5">
        <f t="shared" si="5"/>
        <v>0</v>
      </c>
    </row>
    <row r="177" spans="1:22" hidden="1" x14ac:dyDescent="0.75">
      <c r="A177" t="s">
        <v>9062</v>
      </c>
      <c r="B177" t="s">
        <v>9062</v>
      </c>
      <c r="C177" t="s">
        <v>5672</v>
      </c>
      <c r="D177" t="s">
        <v>3425</v>
      </c>
      <c r="E177" t="s">
        <v>1054</v>
      </c>
      <c r="F177" t="s">
        <v>1054</v>
      </c>
      <c r="G177" t="s">
        <v>3447</v>
      </c>
      <c r="H177" t="s">
        <v>3428</v>
      </c>
      <c r="I177" t="s">
        <v>3429</v>
      </c>
      <c r="J177" s="2">
        <v>32874</v>
      </c>
      <c r="K177" s="2">
        <v>55153</v>
      </c>
      <c r="L177">
        <v>406</v>
      </c>
      <c r="M177" t="s">
        <v>3519</v>
      </c>
      <c r="N177" t="s">
        <v>3520</v>
      </c>
      <c r="O177" t="s">
        <v>3432</v>
      </c>
      <c r="P177" t="s">
        <v>3433</v>
      </c>
      <c r="Q177" s="5">
        <f>INDEX(relevant_resources!B:B,MATCH(P177,relevant_resources!A:A,0))</f>
        <v>0</v>
      </c>
      <c r="R177">
        <f>COUNTIFS(resolve_2018!Y:Y,A177)</f>
        <v>0</v>
      </c>
      <c r="S177">
        <f>COUNTIFS(assign_old_new!A:A,A177)</f>
        <v>0</v>
      </c>
      <c r="T177" s="4" t="str">
        <f>IF(D177="teppc","teppc",
IF(Q177=0,"not relevant",
IF(R177&gt;0,"in old list",
IF(S177=0,"NEED TO ASSIGN",
INDEX(assign_old_new!D:D,MATCH(A177,assign_old_new!A:A,0))))))</f>
        <v>teppc</v>
      </c>
      <c r="U177">
        <f t="shared" si="4"/>
        <v>0</v>
      </c>
      <c r="V177" s="5">
        <f t="shared" si="5"/>
        <v>0</v>
      </c>
    </row>
    <row r="178" spans="1:22" hidden="1" x14ac:dyDescent="0.75">
      <c r="A178" t="s">
        <v>2675</v>
      </c>
      <c r="B178" t="s">
        <v>2675</v>
      </c>
      <c r="C178" t="s">
        <v>10476</v>
      </c>
      <c r="D178" t="s">
        <v>9883</v>
      </c>
      <c r="E178" t="s">
        <v>3333</v>
      </c>
      <c r="F178" t="s">
        <v>3333</v>
      </c>
      <c r="G178" t="s">
        <v>3334</v>
      </c>
      <c r="H178" t="s">
        <v>3333</v>
      </c>
      <c r="I178" t="s">
        <v>33</v>
      </c>
      <c r="J178" s="6">
        <v>38899</v>
      </c>
      <c r="K178" s="6">
        <v>55153</v>
      </c>
      <c r="L178">
        <v>405</v>
      </c>
      <c r="M178" t="s">
        <v>9884</v>
      </c>
      <c r="N178" t="s">
        <v>3443</v>
      </c>
      <c r="O178" t="s">
        <v>210</v>
      </c>
      <c r="P178" t="s">
        <v>3709</v>
      </c>
      <c r="Q178" s="5">
        <f>INDEX(relevant_resources!B:B,MATCH(P178,relevant_resources!A:A,0))</f>
        <v>0</v>
      </c>
      <c r="R178">
        <f>COUNTIFS(resolve_2018!Y:Y,A178)</f>
        <v>2</v>
      </c>
      <c r="S178">
        <f>COUNTIFS(assign_old_new!A:A,A178)</f>
        <v>0</v>
      </c>
      <c r="T178" s="4" t="str">
        <f>IF(D178="teppc","teppc",
IF(Q178=0,"not relevant",
IF(R178&gt;0,"in old list",
IF(S178=0,"NEED TO ASSIGN",
INDEX(assign_old_new!D:D,MATCH(A178,assign_old_new!A:A,0))))))</f>
        <v>not relevant</v>
      </c>
      <c r="U178">
        <f t="shared" si="4"/>
        <v>1</v>
      </c>
      <c r="V178" s="5">
        <f t="shared" si="5"/>
        <v>0</v>
      </c>
    </row>
    <row r="179" spans="1:22" hidden="1" x14ac:dyDescent="0.75">
      <c r="A179" t="s">
        <v>7208</v>
      </c>
      <c r="B179" t="s">
        <v>7209</v>
      </c>
      <c r="C179" t="s">
        <v>7210</v>
      </c>
      <c r="D179" t="s">
        <v>3425</v>
      </c>
      <c r="E179" t="s">
        <v>3584</v>
      </c>
      <c r="F179" t="s">
        <v>3584</v>
      </c>
      <c r="G179" t="s">
        <v>3585</v>
      </c>
      <c r="H179" t="s">
        <v>3482</v>
      </c>
      <c r="I179" t="s">
        <v>1080</v>
      </c>
      <c r="J179" s="2">
        <v>43205</v>
      </c>
      <c r="K179" s="2">
        <v>55153</v>
      </c>
      <c r="L179">
        <v>404</v>
      </c>
      <c r="M179" t="s">
        <v>3438</v>
      </c>
      <c r="N179" t="s">
        <v>3412</v>
      </c>
      <c r="O179" t="s">
        <v>993</v>
      </c>
      <c r="P179" t="s">
        <v>3712</v>
      </c>
      <c r="Q179" s="5">
        <f>INDEX(relevant_resources!B:B,MATCH(P179,relevant_resources!A:A,0))</f>
        <v>0</v>
      </c>
      <c r="R179">
        <f>COUNTIFS(resolve_2018!Y:Y,A179)</f>
        <v>0</v>
      </c>
      <c r="S179">
        <f>COUNTIFS(assign_old_new!A:A,A179)</f>
        <v>0</v>
      </c>
      <c r="T179" s="4" t="str">
        <f>IF(D179="teppc","teppc",
IF(Q179=0,"not relevant",
IF(R179&gt;0,"in old list",
IF(S179=0,"NEED TO ASSIGN",
INDEX(assign_old_new!D:D,MATCH(A179,assign_old_new!A:A,0))))))</f>
        <v>teppc</v>
      </c>
      <c r="U179">
        <f t="shared" si="4"/>
        <v>0</v>
      </c>
      <c r="V179" s="5">
        <f t="shared" si="5"/>
        <v>0</v>
      </c>
    </row>
    <row r="180" spans="1:22" hidden="1" x14ac:dyDescent="0.75">
      <c r="A180" t="s">
        <v>10420</v>
      </c>
      <c r="B180" t="s">
        <v>10421</v>
      </c>
      <c r="D180" t="s">
        <v>9883</v>
      </c>
      <c r="E180" t="s">
        <v>3333</v>
      </c>
      <c r="F180" t="s">
        <v>3333</v>
      </c>
      <c r="G180" t="s">
        <v>3334</v>
      </c>
      <c r="H180" t="s">
        <v>3333</v>
      </c>
      <c r="I180" t="s">
        <v>33</v>
      </c>
      <c r="J180" s="6">
        <v>30682</v>
      </c>
      <c r="K180" s="6">
        <v>55153</v>
      </c>
      <c r="L180">
        <v>404</v>
      </c>
      <c r="M180" t="s">
        <v>9884</v>
      </c>
      <c r="N180" t="s">
        <v>4329</v>
      </c>
      <c r="O180" t="s">
        <v>4330</v>
      </c>
      <c r="P180" t="s">
        <v>10061</v>
      </c>
      <c r="Q180" s="5">
        <f>INDEX(relevant_resources!B:B,MATCH(P180,relevant_resources!A:A,0))</f>
        <v>0</v>
      </c>
      <c r="R180">
        <f>COUNTIFS(resolve_2018!Y:Y,A180)</f>
        <v>0</v>
      </c>
      <c r="S180">
        <f>COUNTIFS(assign_old_new!A:A,A180)</f>
        <v>0</v>
      </c>
      <c r="T180" s="4" t="str">
        <f>IF(D180="teppc","teppc",
IF(Q180=0,"not relevant",
IF(R180&gt;0,"in old list",
IF(S180=0,"NEED TO ASSIGN",
INDEX(assign_old_new!D:D,MATCH(A180,assign_old_new!A:A,0))))))</f>
        <v>not relevant</v>
      </c>
      <c r="U180">
        <f t="shared" si="4"/>
        <v>0</v>
      </c>
      <c r="V180" s="5">
        <f t="shared" si="5"/>
        <v>0</v>
      </c>
    </row>
    <row r="181" spans="1:22" hidden="1" x14ac:dyDescent="0.75">
      <c r="A181" t="s">
        <v>10850</v>
      </c>
      <c r="B181" t="s">
        <v>10850</v>
      </c>
      <c r="C181" t="s">
        <v>10851</v>
      </c>
      <c r="D181" t="s">
        <v>9883</v>
      </c>
      <c r="E181" t="s">
        <v>3333</v>
      </c>
      <c r="F181" t="s">
        <v>3333</v>
      </c>
      <c r="G181" t="s">
        <v>3334</v>
      </c>
      <c r="H181" t="s">
        <v>3333</v>
      </c>
      <c r="I181" t="s">
        <v>33</v>
      </c>
      <c r="J181" s="6">
        <v>39961</v>
      </c>
      <c r="K181" s="6">
        <v>55153</v>
      </c>
      <c r="L181">
        <v>401</v>
      </c>
      <c r="M181" t="s">
        <v>3548</v>
      </c>
      <c r="N181" t="s">
        <v>3532</v>
      </c>
      <c r="O181" t="s">
        <v>3533</v>
      </c>
      <c r="P181" t="s">
        <v>9941</v>
      </c>
      <c r="Q181" s="5">
        <f>INDEX(relevant_resources!B:B,MATCH(P181,relevant_resources!A:A,0))</f>
        <v>0</v>
      </c>
      <c r="R181">
        <f>COUNTIFS(resolve_2018!Y:Y,A181)</f>
        <v>0</v>
      </c>
      <c r="S181">
        <f>COUNTIFS(assign_old_new!A:A,A181)</f>
        <v>0</v>
      </c>
      <c r="T181" s="4" t="str">
        <f>IF(D181="teppc","teppc",
IF(Q181=0,"not relevant",
IF(R181&gt;0,"in old list",
IF(S181=0,"NEED TO ASSIGN",
INDEX(assign_old_new!D:D,MATCH(A181,assign_old_new!A:A,0))))))</f>
        <v>not relevant</v>
      </c>
      <c r="U181">
        <f t="shared" si="4"/>
        <v>0</v>
      </c>
      <c r="V181" s="5">
        <f t="shared" si="5"/>
        <v>0</v>
      </c>
    </row>
    <row r="182" spans="1:22" hidden="1" x14ac:dyDescent="0.75">
      <c r="A182" t="s">
        <v>9063</v>
      </c>
      <c r="B182" t="s">
        <v>9063</v>
      </c>
      <c r="C182" t="s">
        <v>9064</v>
      </c>
      <c r="D182" t="s">
        <v>3425</v>
      </c>
      <c r="E182" t="s">
        <v>3426</v>
      </c>
      <c r="F182" t="s">
        <v>3426</v>
      </c>
      <c r="G182" t="s">
        <v>3427</v>
      </c>
      <c r="H182" t="s">
        <v>3428</v>
      </c>
      <c r="I182" t="s">
        <v>3429</v>
      </c>
      <c r="J182" s="2">
        <v>37165</v>
      </c>
      <c r="K182" s="2">
        <v>47118</v>
      </c>
      <c r="L182">
        <v>401</v>
      </c>
      <c r="M182" t="s">
        <v>3680</v>
      </c>
      <c r="N182" t="s">
        <v>3681</v>
      </c>
      <c r="O182" t="s">
        <v>3682</v>
      </c>
      <c r="P182" t="s">
        <v>3837</v>
      </c>
      <c r="Q182" s="5">
        <f>INDEX(relevant_resources!B:B,MATCH(P182,relevant_resources!A:A,0))</f>
        <v>0</v>
      </c>
      <c r="R182">
        <f>COUNTIFS(resolve_2018!Y:Y,A182)</f>
        <v>0</v>
      </c>
      <c r="S182">
        <f>COUNTIFS(assign_old_new!A:A,A182)</f>
        <v>0</v>
      </c>
      <c r="T182" s="4" t="str">
        <f>IF(D182="teppc","teppc",
IF(Q182=0,"not relevant",
IF(R182&gt;0,"in old list",
IF(S182=0,"NEED TO ASSIGN",
INDEX(assign_old_new!D:D,MATCH(A182,assign_old_new!A:A,0))))))</f>
        <v>teppc</v>
      </c>
      <c r="U182">
        <f t="shared" si="4"/>
        <v>0</v>
      </c>
      <c r="V182" s="5">
        <f t="shared" si="5"/>
        <v>0</v>
      </c>
    </row>
    <row r="183" spans="1:22" hidden="1" x14ac:dyDescent="0.75">
      <c r="A183" t="s">
        <v>9065</v>
      </c>
      <c r="B183" t="s">
        <v>9065</v>
      </c>
      <c r="C183" t="s">
        <v>5672</v>
      </c>
      <c r="D183" t="s">
        <v>3425</v>
      </c>
      <c r="E183" t="s">
        <v>1054</v>
      </c>
      <c r="F183" t="s">
        <v>1054</v>
      </c>
      <c r="G183" t="s">
        <v>3447</v>
      </c>
      <c r="H183" t="s">
        <v>3428</v>
      </c>
      <c r="I183" t="s">
        <v>3429</v>
      </c>
      <c r="J183" s="2">
        <v>32874</v>
      </c>
      <c r="K183" s="2">
        <v>55153</v>
      </c>
      <c r="L183">
        <v>401</v>
      </c>
      <c r="M183" t="s">
        <v>3519</v>
      </c>
      <c r="N183" t="s">
        <v>3520</v>
      </c>
      <c r="O183" t="s">
        <v>3432</v>
      </c>
      <c r="P183" t="s">
        <v>3433</v>
      </c>
      <c r="Q183" s="5">
        <f>INDEX(relevant_resources!B:B,MATCH(P183,relevant_resources!A:A,0))</f>
        <v>0</v>
      </c>
      <c r="R183">
        <f>COUNTIFS(resolve_2018!Y:Y,A183)</f>
        <v>0</v>
      </c>
      <c r="S183">
        <f>COUNTIFS(assign_old_new!A:A,A183)</f>
        <v>0</v>
      </c>
      <c r="T183" s="4" t="str">
        <f>IF(D183="teppc","teppc",
IF(Q183=0,"not relevant",
IF(R183&gt;0,"in old list",
IF(S183=0,"NEED TO ASSIGN",
INDEX(assign_old_new!D:D,MATCH(A183,assign_old_new!A:A,0))))))</f>
        <v>teppc</v>
      </c>
      <c r="U183">
        <f t="shared" si="4"/>
        <v>0</v>
      </c>
      <c r="V183" s="5">
        <f t="shared" si="5"/>
        <v>0</v>
      </c>
    </row>
    <row r="184" spans="1:22" hidden="1" x14ac:dyDescent="0.75">
      <c r="A184" t="s">
        <v>5744</v>
      </c>
      <c r="B184" t="s">
        <v>5745</v>
      </c>
      <c r="C184" t="s">
        <v>5746</v>
      </c>
      <c r="D184" t="s">
        <v>3425</v>
      </c>
      <c r="E184" t="s">
        <v>3584</v>
      </c>
      <c r="F184" t="s">
        <v>3584</v>
      </c>
      <c r="G184" t="s">
        <v>3585</v>
      </c>
      <c r="H184" t="s">
        <v>3482</v>
      </c>
      <c r="I184" t="s">
        <v>1080</v>
      </c>
      <c r="J184" s="2">
        <v>43435</v>
      </c>
      <c r="K184" s="2">
        <v>54893</v>
      </c>
      <c r="L184">
        <v>400</v>
      </c>
      <c r="M184" t="s">
        <v>3438</v>
      </c>
      <c r="N184" t="s">
        <v>3412</v>
      </c>
      <c r="O184" t="s">
        <v>993</v>
      </c>
      <c r="P184" t="s">
        <v>3712</v>
      </c>
      <c r="Q184" s="5">
        <f>INDEX(relevant_resources!B:B,MATCH(P184,relevant_resources!A:A,0))</f>
        <v>0</v>
      </c>
      <c r="R184">
        <f>COUNTIFS(resolve_2018!Y:Y,A184)</f>
        <v>0</v>
      </c>
      <c r="S184">
        <f>COUNTIFS(assign_old_new!A:A,A184)</f>
        <v>0</v>
      </c>
      <c r="T184" s="4" t="str">
        <f>IF(D184="teppc","teppc",
IF(Q184=0,"not relevant",
IF(R184&gt;0,"in old list",
IF(S184=0,"NEED TO ASSIGN",
INDEX(assign_old_new!D:D,MATCH(A184,assign_old_new!A:A,0))))))</f>
        <v>teppc</v>
      </c>
      <c r="U184">
        <f t="shared" si="4"/>
        <v>0</v>
      </c>
      <c r="V184" s="5">
        <f t="shared" si="5"/>
        <v>0</v>
      </c>
    </row>
    <row r="185" spans="1:22" hidden="1" x14ac:dyDescent="0.75">
      <c r="A185" t="s">
        <v>11484</v>
      </c>
      <c r="B185" t="s">
        <v>11485</v>
      </c>
      <c r="C185" t="s">
        <v>11486</v>
      </c>
      <c r="D185" t="s">
        <v>3425</v>
      </c>
      <c r="E185" t="s">
        <v>2647</v>
      </c>
      <c r="F185" t="s">
        <v>2647</v>
      </c>
      <c r="G185" t="s">
        <v>3500</v>
      </c>
      <c r="H185" t="s">
        <v>2646</v>
      </c>
      <c r="I185" t="s">
        <v>2647</v>
      </c>
      <c r="J185" s="2">
        <v>45839</v>
      </c>
      <c r="K185" s="2">
        <v>55153</v>
      </c>
      <c r="L185">
        <v>398</v>
      </c>
      <c r="M185" t="s">
        <v>3705</v>
      </c>
      <c r="N185" t="s">
        <v>3512</v>
      </c>
      <c r="O185" t="s">
        <v>3513</v>
      </c>
      <c r="P185" t="s">
        <v>3690</v>
      </c>
      <c r="Q185" s="5">
        <f>INDEX(relevant_resources!B:B,MATCH(P185,relevant_resources!A:A,0))</f>
        <v>0</v>
      </c>
      <c r="R185">
        <f>COUNTIFS(resolve_2018!Y:Y,A185)</f>
        <v>0</v>
      </c>
      <c r="S185">
        <f>COUNTIFS(assign_old_new!A:A,A185)</f>
        <v>0</v>
      </c>
      <c r="T185" s="4" t="str">
        <f>IF(D185="teppc","teppc",
IF(Q185=0,"not relevant",
IF(R185&gt;0,"in old list",
IF(S185=0,"NEED TO ASSIGN",
INDEX(assign_old_new!D:D,MATCH(A185,assign_old_new!A:A,0))))))</f>
        <v>teppc</v>
      </c>
      <c r="U185">
        <f t="shared" si="4"/>
        <v>0</v>
      </c>
      <c r="V185" s="5">
        <f t="shared" si="5"/>
        <v>0</v>
      </c>
    </row>
    <row r="186" spans="1:22" hidden="1" x14ac:dyDescent="0.75">
      <c r="A186" t="s">
        <v>11487</v>
      </c>
      <c r="B186" t="s">
        <v>11488</v>
      </c>
      <c r="C186" t="s">
        <v>11489</v>
      </c>
      <c r="D186" t="s">
        <v>3425</v>
      </c>
      <c r="E186" t="s">
        <v>2647</v>
      </c>
      <c r="F186" t="s">
        <v>2647</v>
      </c>
      <c r="G186" t="s">
        <v>3500</v>
      </c>
      <c r="H186" t="s">
        <v>2646</v>
      </c>
      <c r="I186" t="s">
        <v>2647</v>
      </c>
      <c r="J186" s="2">
        <v>45839</v>
      </c>
      <c r="K186" s="2">
        <v>55153</v>
      </c>
      <c r="L186">
        <v>398</v>
      </c>
      <c r="M186" t="s">
        <v>3705</v>
      </c>
      <c r="N186" t="s">
        <v>3512</v>
      </c>
      <c r="O186" t="s">
        <v>3513</v>
      </c>
      <c r="P186" t="s">
        <v>3690</v>
      </c>
      <c r="Q186" s="5">
        <f>INDEX(relevant_resources!B:B,MATCH(P186,relevant_resources!A:A,0))</f>
        <v>0</v>
      </c>
      <c r="R186">
        <f>COUNTIFS(resolve_2018!Y:Y,A186)</f>
        <v>0</v>
      </c>
      <c r="S186">
        <f>COUNTIFS(assign_old_new!A:A,A186)</f>
        <v>0</v>
      </c>
      <c r="T186" s="4" t="str">
        <f>IF(D186="teppc","teppc",
IF(Q186=0,"not relevant",
IF(R186&gt;0,"in old list",
IF(S186=0,"NEED TO ASSIGN",
INDEX(assign_old_new!D:D,MATCH(A186,assign_old_new!A:A,0))))))</f>
        <v>teppc</v>
      </c>
      <c r="U186">
        <f t="shared" si="4"/>
        <v>0</v>
      </c>
      <c r="V186" s="5">
        <f t="shared" si="5"/>
        <v>0</v>
      </c>
    </row>
    <row r="187" spans="1:22" hidden="1" x14ac:dyDescent="0.75">
      <c r="A187" t="s">
        <v>5900</v>
      </c>
      <c r="B187" t="s">
        <v>5900</v>
      </c>
      <c r="D187" t="s">
        <v>3425</v>
      </c>
      <c r="E187" t="s">
        <v>1054</v>
      </c>
      <c r="F187" t="s">
        <v>1054</v>
      </c>
      <c r="G187" t="s">
        <v>3447</v>
      </c>
      <c r="H187" t="s">
        <v>3428</v>
      </c>
      <c r="I187" t="s">
        <v>3429</v>
      </c>
      <c r="J187" s="2">
        <v>18264</v>
      </c>
      <c r="K187" s="2">
        <v>55153</v>
      </c>
      <c r="L187">
        <v>395</v>
      </c>
      <c r="M187" t="s">
        <v>3531</v>
      </c>
      <c r="N187" t="s">
        <v>3532</v>
      </c>
      <c r="O187" t="s">
        <v>3533</v>
      </c>
      <c r="P187" t="s">
        <v>3549</v>
      </c>
      <c r="Q187" s="5">
        <f>INDEX(relevant_resources!B:B,MATCH(P187,relevant_resources!A:A,0))</f>
        <v>0</v>
      </c>
      <c r="R187">
        <f>COUNTIFS(resolve_2018!Y:Y,A187)</f>
        <v>0</v>
      </c>
      <c r="S187">
        <f>COUNTIFS(assign_old_new!A:A,A187)</f>
        <v>0</v>
      </c>
      <c r="T187" s="4" t="str">
        <f>IF(D187="teppc","teppc",
IF(Q187=0,"not relevant",
IF(R187&gt;0,"in old list",
IF(S187=0,"NEED TO ASSIGN",
INDEX(assign_old_new!D:D,MATCH(A187,assign_old_new!A:A,0))))))</f>
        <v>teppc</v>
      </c>
      <c r="U187">
        <f t="shared" si="4"/>
        <v>0</v>
      </c>
      <c r="V187" s="5">
        <f t="shared" si="5"/>
        <v>0</v>
      </c>
    </row>
    <row r="188" spans="1:22" hidden="1" x14ac:dyDescent="0.75">
      <c r="A188" t="s">
        <v>8876</v>
      </c>
      <c r="B188" t="s">
        <v>8877</v>
      </c>
      <c r="C188" t="s">
        <v>8876</v>
      </c>
      <c r="D188" t="s">
        <v>3425</v>
      </c>
      <c r="E188" t="s">
        <v>3745</v>
      </c>
      <c r="F188" t="s">
        <v>3745</v>
      </c>
      <c r="G188" t="s">
        <v>3746</v>
      </c>
      <c r="H188" t="s">
        <v>3745</v>
      </c>
      <c r="I188" t="s">
        <v>2274</v>
      </c>
      <c r="J188" s="2">
        <v>31199</v>
      </c>
      <c r="K188" s="2">
        <v>55153</v>
      </c>
      <c r="L188">
        <v>387</v>
      </c>
      <c r="M188" t="s">
        <v>3680</v>
      </c>
      <c r="N188" t="s">
        <v>3681</v>
      </c>
      <c r="O188" t="s">
        <v>3682</v>
      </c>
      <c r="P188" t="s">
        <v>3683</v>
      </c>
      <c r="Q188" s="5">
        <f>INDEX(relevant_resources!B:B,MATCH(P188,relevant_resources!A:A,0))</f>
        <v>0</v>
      </c>
      <c r="R188">
        <f>COUNTIFS(resolve_2018!Y:Y,A188)</f>
        <v>0</v>
      </c>
      <c r="S188">
        <f>COUNTIFS(assign_old_new!A:A,A188)</f>
        <v>0</v>
      </c>
      <c r="T188" s="4" t="str">
        <f>IF(D188="teppc","teppc",
IF(Q188=0,"not relevant",
IF(R188&gt;0,"in old list",
IF(S188=0,"NEED TO ASSIGN",
INDEX(assign_old_new!D:D,MATCH(A188,assign_old_new!A:A,0))))))</f>
        <v>teppc</v>
      </c>
      <c r="U188">
        <f t="shared" si="4"/>
        <v>0</v>
      </c>
      <c r="V188" s="5">
        <f t="shared" si="5"/>
        <v>0</v>
      </c>
    </row>
    <row r="189" spans="1:22" hidden="1" x14ac:dyDescent="0.75">
      <c r="A189" t="s">
        <v>4565</v>
      </c>
      <c r="B189" t="s">
        <v>4566</v>
      </c>
      <c r="C189" t="s">
        <v>4567</v>
      </c>
      <c r="D189" t="s">
        <v>3425</v>
      </c>
      <c r="E189" t="s">
        <v>3546</v>
      </c>
      <c r="F189" t="s">
        <v>3546</v>
      </c>
      <c r="G189" t="s">
        <v>3547</v>
      </c>
      <c r="H189" t="s">
        <v>3546</v>
      </c>
      <c r="I189" t="s">
        <v>3429</v>
      </c>
      <c r="J189" s="2">
        <v>24807</v>
      </c>
      <c r="K189" s="2">
        <v>47484</v>
      </c>
      <c r="L189">
        <v>383</v>
      </c>
      <c r="M189" t="s">
        <v>3680</v>
      </c>
      <c r="N189" t="s">
        <v>3681</v>
      </c>
      <c r="O189" t="s">
        <v>3682</v>
      </c>
      <c r="P189" t="s">
        <v>3837</v>
      </c>
      <c r="Q189" s="5">
        <f>INDEX(relevant_resources!B:B,MATCH(P189,relevant_resources!A:A,0))</f>
        <v>0</v>
      </c>
      <c r="R189">
        <f>COUNTIFS(resolve_2018!Y:Y,A189)</f>
        <v>0</v>
      </c>
      <c r="S189">
        <f>COUNTIFS(assign_old_new!A:A,A189)</f>
        <v>0</v>
      </c>
      <c r="T189" s="4" t="str">
        <f>IF(D189="teppc","teppc",
IF(Q189=0,"not relevant",
IF(R189&gt;0,"in old list",
IF(S189=0,"NEED TO ASSIGN",
INDEX(assign_old_new!D:D,MATCH(A189,assign_old_new!A:A,0))))))</f>
        <v>teppc</v>
      </c>
      <c r="U189">
        <f t="shared" si="4"/>
        <v>0</v>
      </c>
      <c r="V189" s="5">
        <f t="shared" si="5"/>
        <v>0</v>
      </c>
    </row>
    <row r="190" spans="1:22" hidden="1" x14ac:dyDescent="0.75">
      <c r="A190" t="s">
        <v>4889</v>
      </c>
      <c r="B190" t="s">
        <v>4890</v>
      </c>
      <c r="C190" t="s">
        <v>4889</v>
      </c>
      <c r="D190" t="s">
        <v>3425</v>
      </c>
      <c r="E190" t="s">
        <v>3404</v>
      </c>
      <c r="F190" t="s">
        <v>3404</v>
      </c>
      <c r="G190" t="s">
        <v>3518</v>
      </c>
      <c r="H190" t="s">
        <v>3404</v>
      </c>
      <c r="I190" t="s">
        <v>2274</v>
      </c>
      <c r="J190" s="2">
        <v>29495</v>
      </c>
      <c r="K190" s="2">
        <v>55153</v>
      </c>
      <c r="L190">
        <v>382</v>
      </c>
      <c r="M190" t="s">
        <v>3680</v>
      </c>
      <c r="N190" t="s">
        <v>3681</v>
      </c>
      <c r="O190" t="s">
        <v>3682</v>
      </c>
      <c r="P190" t="s">
        <v>3683</v>
      </c>
      <c r="Q190" s="5">
        <f>INDEX(relevant_resources!B:B,MATCH(P190,relevant_resources!A:A,0))</f>
        <v>0</v>
      </c>
      <c r="R190">
        <f>COUNTIFS(resolve_2018!Y:Y,A190)</f>
        <v>0</v>
      </c>
      <c r="S190">
        <f>COUNTIFS(assign_old_new!A:A,A190)</f>
        <v>0</v>
      </c>
      <c r="T190" s="4" t="str">
        <f>IF(D190="teppc","teppc",
IF(Q190=0,"not relevant",
IF(R190&gt;0,"in old list",
IF(S190=0,"NEED TO ASSIGN",
INDEX(assign_old_new!D:D,MATCH(A190,assign_old_new!A:A,0))))))</f>
        <v>teppc</v>
      </c>
      <c r="U190">
        <f t="shared" si="4"/>
        <v>0</v>
      </c>
      <c r="V190" s="5">
        <f t="shared" si="5"/>
        <v>0</v>
      </c>
    </row>
    <row r="191" spans="1:22" hidden="1" x14ac:dyDescent="0.75">
      <c r="A191" t="s">
        <v>4599</v>
      </c>
      <c r="B191" t="s">
        <v>4599</v>
      </c>
      <c r="C191" t="s">
        <v>4600</v>
      </c>
      <c r="D191" t="s">
        <v>3425</v>
      </c>
      <c r="E191" t="s">
        <v>2403</v>
      </c>
      <c r="F191" t="s">
        <v>2403</v>
      </c>
      <c r="G191" t="s">
        <v>3436</v>
      </c>
      <c r="H191" t="s">
        <v>3437</v>
      </c>
      <c r="I191" t="s">
        <v>2274</v>
      </c>
      <c r="J191" s="2">
        <v>29738</v>
      </c>
      <c r="K191" s="2">
        <v>45657</v>
      </c>
      <c r="L191">
        <v>380</v>
      </c>
      <c r="M191" t="s">
        <v>3680</v>
      </c>
      <c r="N191" t="s">
        <v>3681</v>
      </c>
      <c r="O191" t="s">
        <v>3682</v>
      </c>
      <c r="P191" t="s">
        <v>3683</v>
      </c>
      <c r="Q191" s="5">
        <f>INDEX(relevant_resources!B:B,MATCH(P191,relevant_resources!A:A,0))</f>
        <v>0</v>
      </c>
      <c r="R191">
        <f>COUNTIFS(resolve_2018!Y:Y,A191)</f>
        <v>0</v>
      </c>
      <c r="S191">
        <f>COUNTIFS(assign_old_new!A:A,A191)</f>
        <v>0</v>
      </c>
      <c r="T191" s="4" t="str">
        <f>IF(D191="teppc","teppc",
IF(Q191=0,"not relevant",
IF(R191&gt;0,"in old list",
IF(S191=0,"NEED TO ASSIGN",
INDEX(assign_old_new!D:D,MATCH(A191,assign_old_new!A:A,0))))))</f>
        <v>teppc</v>
      </c>
      <c r="U191">
        <f t="shared" si="4"/>
        <v>0</v>
      </c>
      <c r="V191" s="5">
        <f t="shared" si="5"/>
        <v>0</v>
      </c>
    </row>
    <row r="192" spans="1:22" hidden="1" x14ac:dyDescent="0.75">
      <c r="A192" t="s">
        <v>4887</v>
      </c>
      <c r="B192" t="s">
        <v>4888</v>
      </c>
      <c r="C192" t="s">
        <v>4887</v>
      </c>
      <c r="D192" t="s">
        <v>3425</v>
      </c>
      <c r="E192" t="s">
        <v>3404</v>
      </c>
      <c r="F192" t="s">
        <v>3404</v>
      </c>
      <c r="G192" t="s">
        <v>3518</v>
      </c>
      <c r="H192" t="s">
        <v>3404</v>
      </c>
      <c r="I192" t="s">
        <v>2274</v>
      </c>
      <c r="J192" s="2">
        <v>29190</v>
      </c>
      <c r="K192" s="2">
        <v>55153</v>
      </c>
      <c r="L192">
        <v>380</v>
      </c>
      <c r="M192" t="s">
        <v>3680</v>
      </c>
      <c r="N192" t="s">
        <v>3681</v>
      </c>
      <c r="O192" t="s">
        <v>3682</v>
      </c>
      <c r="P192" t="s">
        <v>3683</v>
      </c>
      <c r="Q192" s="5">
        <f>INDEX(relevant_resources!B:B,MATCH(P192,relevant_resources!A:A,0))</f>
        <v>0</v>
      </c>
      <c r="R192">
        <f>COUNTIFS(resolve_2018!Y:Y,A192)</f>
        <v>0</v>
      </c>
      <c r="S192">
        <f>COUNTIFS(assign_old_new!A:A,A192)</f>
        <v>0</v>
      </c>
      <c r="T192" s="4" t="str">
        <f>IF(D192="teppc","teppc",
IF(Q192=0,"not relevant",
IF(R192&gt;0,"in old list",
IF(S192=0,"NEED TO ASSIGN",
INDEX(assign_old_new!D:D,MATCH(A192,assign_old_new!A:A,0))))))</f>
        <v>teppc</v>
      </c>
      <c r="U192">
        <f t="shared" si="4"/>
        <v>0</v>
      </c>
      <c r="V192" s="5">
        <f t="shared" si="5"/>
        <v>0</v>
      </c>
    </row>
    <row r="193" spans="1:22" hidden="1" x14ac:dyDescent="0.75">
      <c r="A193" t="s">
        <v>10472</v>
      </c>
      <c r="B193" t="s">
        <v>10473</v>
      </c>
      <c r="C193" t="s">
        <v>10474</v>
      </c>
      <c r="D193" t="s">
        <v>9883</v>
      </c>
      <c r="E193" t="s">
        <v>1128</v>
      </c>
      <c r="F193" t="s">
        <v>1128</v>
      </c>
      <c r="G193" t="s">
        <v>3379</v>
      </c>
      <c r="H193" t="s">
        <v>1128</v>
      </c>
      <c r="I193" t="s">
        <v>33</v>
      </c>
      <c r="J193" s="6">
        <v>39993</v>
      </c>
      <c r="K193" s="6">
        <v>55153</v>
      </c>
      <c r="L193">
        <v>376.2</v>
      </c>
      <c r="M193" t="s">
        <v>5626</v>
      </c>
      <c r="N193" t="s">
        <v>3512</v>
      </c>
      <c r="O193" t="s">
        <v>3513</v>
      </c>
      <c r="P193" t="s">
        <v>10022</v>
      </c>
      <c r="Q193" s="5">
        <f>INDEX(relevant_resources!B:B,MATCH(P193,relevant_resources!A:A,0))</f>
        <v>0</v>
      </c>
      <c r="R193">
        <f>COUNTIFS(resolve_2018!Y:Y,A193)</f>
        <v>0</v>
      </c>
      <c r="S193">
        <f>COUNTIFS(assign_old_new!A:A,A193)</f>
        <v>0</v>
      </c>
      <c r="T193" s="4" t="str">
        <f>IF(D193="teppc","teppc",
IF(Q193=0,"not relevant",
IF(R193&gt;0,"in old list",
IF(S193=0,"NEED TO ASSIGN",
INDEX(assign_old_new!D:D,MATCH(A193,assign_old_new!A:A,0))))))</f>
        <v>not relevant</v>
      </c>
      <c r="U193">
        <f t="shared" si="4"/>
        <v>0</v>
      </c>
      <c r="V193" s="5">
        <f t="shared" si="5"/>
        <v>0</v>
      </c>
    </row>
    <row r="194" spans="1:22" hidden="1" x14ac:dyDescent="0.75">
      <c r="A194" t="s">
        <v>10994</v>
      </c>
      <c r="B194" t="s">
        <v>10994</v>
      </c>
      <c r="C194" t="s">
        <v>10995</v>
      </c>
      <c r="D194" t="s">
        <v>9883</v>
      </c>
      <c r="E194" t="s">
        <v>3333</v>
      </c>
      <c r="F194" t="s">
        <v>3333</v>
      </c>
      <c r="G194" t="s">
        <v>3334</v>
      </c>
      <c r="H194" t="s">
        <v>3333</v>
      </c>
      <c r="I194" t="s">
        <v>33</v>
      </c>
      <c r="J194" s="6">
        <v>24473</v>
      </c>
      <c r="K194" s="6">
        <v>55153</v>
      </c>
      <c r="L194">
        <v>374.43</v>
      </c>
      <c r="M194" t="s">
        <v>9884</v>
      </c>
      <c r="N194" t="s">
        <v>4329</v>
      </c>
      <c r="O194" t="s">
        <v>4330</v>
      </c>
      <c r="P194" t="s">
        <v>10061</v>
      </c>
      <c r="Q194" s="5">
        <f>INDEX(relevant_resources!B:B,MATCH(P194,relevant_resources!A:A,0))</f>
        <v>0</v>
      </c>
      <c r="R194">
        <f>COUNTIFS(resolve_2018!Y:Y,A194)</f>
        <v>0</v>
      </c>
      <c r="S194">
        <f>COUNTIFS(assign_old_new!A:A,A194)</f>
        <v>0</v>
      </c>
      <c r="T194" s="4" t="str">
        <f>IF(D194="teppc","teppc",
IF(Q194=0,"not relevant",
IF(R194&gt;0,"in old list",
IF(S194=0,"NEED TO ASSIGN",
INDEX(assign_old_new!D:D,MATCH(A194,assign_old_new!A:A,0))))))</f>
        <v>not relevant</v>
      </c>
      <c r="U194">
        <f t="shared" ref="U194:U257" si="6">OR(R194&gt;0,S194&gt;0)*1</f>
        <v>0</v>
      </c>
      <c r="V194" s="5">
        <f t="shared" si="5"/>
        <v>0</v>
      </c>
    </row>
    <row r="195" spans="1:22" hidden="1" x14ac:dyDescent="0.75">
      <c r="A195" t="s">
        <v>11343</v>
      </c>
      <c r="B195" t="s">
        <v>11344</v>
      </c>
      <c r="C195" t="s">
        <v>11343</v>
      </c>
      <c r="D195" t="s">
        <v>3425</v>
      </c>
      <c r="E195" t="s">
        <v>3716</v>
      </c>
      <c r="F195" t="s">
        <v>3716</v>
      </c>
      <c r="G195" t="s">
        <v>3717</v>
      </c>
      <c r="H195" t="s">
        <v>3718</v>
      </c>
      <c r="I195" t="s">
        <v>2274</v>
      </c>
      <c r="J195" s="2">
        <v>32143</v>
      </c>
      <c r="K195" s="2">
        <v>54423</v>
      </c>
      <c r="L195">
        <v>373</v>
      </c>
      <c r="M195" t="s">
        <v>3637</v>
      </c>
      <c r="N195" t="s">
        <v>3638</v>
      </c>
      <c r="O195" t="s">
        <v>3639</v>
      </c>
      <c r="P195" t="s">
        <v>7710</v>
      </c>
      <c r="Q195" s="5">
        <f>INDEX(relevant_resources!B:B,MATCH(P195,relevant_resources!A:A,0))</f>
        <v>0</v>
      </c>
      <c r="R195">
        <f>COUNTIFS(resolve_2018!Y:Y,A195)</f>
        <v>0</v>
      </c>
      <c r="S195">
        <f>COUNTIFS(assign_old_new!A:A,A195)</f>
        <v>0</v>
      </c>
      <c r="T195" s="4" t="str">
        <f>IF(D195="teppc","teppc",
IF(Q195=0,"not relevant",
IF(R195&gt;0,"in old list",
IF(S195=0,"NEED TO ASSIGN",
INDEX(assign_old_new!D:D,MATCH(A195,assign_old_new!A:A,0))))))</f>
        <v>teppc</v>
      </c>
      <c r="U195">
        <f t="shared" si="6"/>
        <v>0</v>
      </c>
      <c r="V195" s="5">
        <f t="shared" ref="V195:V258" si="7">AND(Q195=1,U195=0,D195="caiso")*1</f>
        <v>0</v>
      </c>
    </row>
    <row r="196" spans="1:22" hidden="1" x14ac:dyDescent="0.75">
      <c r="A196" t="s">
        <v>5956</v>
      </c>
      <c r="B196" t="s">
        <v>5957</v>
      </c>
      <c r="C196" t="s">
        <v>5958</v>
      </c>
      <c r="D196" t="s">
        <v>3425</v>
      </c>
      <c r="E196" t="s">
        <v>3716</v>
      </c>
      <c r="F196" t="s">
        <v>3716</v>
      </c>
      <c r="G196" t="s">
        <v>3717</v>
      </c>
      <c r="H196" t="s">
        <v>3718</v>
      </c>
      <c r="I196" t="s">
        <v>2274</v>
      </c>
      <c r="J196" s="2">
        <v>37865</v>
      </c>
      <c r="K196" s="2">
        <v>55153</v>
      </c>
      <c r="L196">
        <v>360</v>
      </c>
      <c r="M196" t="s">
        <v>3511</v>
      </c>
      <c r="N196" t="s">
        <v>3512</v>
      </c>
      <c r="O196" t="s">
        <v>3513</v>
      </c>
      <c r="P196" t="s">
        <v>3514</v>
      </c>
      <c r="Q196" s="5">
        <f>INDEX(relevant_resources!B:B,MATCH(P196,relevant_resources!A:A,0))</f>
        <v>0</v>
      </c>
      <c r="R196">
        <f>COUNTIFS(resolve_2018!Y:Y,A196)</f>
        <v>0</v>
      </c>
      <c r="S196">
        <f>COUNTIFS(assign_old_new!A:A,A196)</f>
        <v>0</v>
      </c>
      <c r="T196" s="4" t="str">
        <f>IF(D196="teppc","teppc",
IF(Q196=0,"not relevant",
IF(R196&gt;0,"in old list",
IF(S196=0,"NEED TO ASSIGN",
INDEX(assign_old_new!D:D,MATCH(A196,assign_old_new!A:A,0))))))</f>
        <v>teppc</v>
      </c>
      <c r="U196">
        <f t="shared" si="6"/>
        <v>0</v>
      </c>
      <c r="V196" s="5">
        <f t="shared" si="7"/>
        <v>0</v>
      </c>
    </row>
    <row r="197" spans="1:22" hidden="1" x14ac:dyDescent="0.75">
      <c r="A197" t="s">
        <v>5959</v>
      </c>
      <c r="B197" t="s">
        <v>5960</v>
      </c>
      <c r="C197" t="s">
        <v>5961</v>
      </c>
      <c r="D197" t="s">
        <v>3425</v>
      </c>
      <c r="E197" t="s">
        <v>3716</v>
      </c>
      <c r="F197" t="s">
        <v>3716</v>
      </c>
      <c r="G197" t="s">
        <v>3717</v>
      </c>
      <c r="H197" t="s">
        <v>3718</v>
      </c>
      <c r="I197" t="s">
        <v>2274</v>
      </c>
      <c r="J197" s="2">
        <v>37865</v>
      </c>
      <c r="K197" s="2">
        <v>55153</v>
      </c>
      <c r="L197">
        <v>360</v>
      </c>
      <c r="M197" t="s">
        <v>3511</v>
      </c>
      <c r="N197" t="s">
        <v>3512</v>
      </c>
      <c r="O197" t="s">
        <v>3513</v>
      </c>
      <c r="P197" t="s">
        <v>3514</v>
      </c>
      <c r="Q197" s="5">
        <f>INDEX(relevant_resources!B:B,MATCH(P197,relevant_resources!A:A,0))</f>
        <v>0</v>
      </c>
      <c r="R197">
        <f>COUNTIFS(resolve_2018!Y:Y,A197)</f>
        <v>0</v>
      </c>
      <c r="S197">
        <f>COUNTIFS(assign_old_new!A:A,A197)</f>
        <v>0</v>
      </c>
      <c r="T197" s="4" t="str">
        <f>IF(D197="teppc","teppc",
IF(Q197=0,"not relevant",
IF(R197&gt;0,"in old list",
IF(S197=0,"NEED TO ASSIGN",
INDEX(assign_old_new!D:D,MATCH(A197,assign_old_new!A:A,0))))))</f>
        <v>teppc</v>
      </c>
      <c r="U197">
        <f t="shared" si="6"/>
        <v>0</v>
      </c>
      <c r="V197" s="5">
        <f t="shared" si="7"/>
        <v>0</v>
      </c>
    </row>
    <row r="198" spans="1:22" hidden="1" x14ac:dyDescent="0.75">
      <c r="A198" t="s">
        <v>5962</v>
      </c>
      <c r="B198" t="s">
        <v>5963</v>
      </c>
      <c r="C198" t="s">
        <v>5964</v>
      </c>
      <c r="D198" t="s">
        <v>3425</v>
      </c>
      <c r="E198" t="s">
        <v>3716</v>
      </c>
      <c r="F198" t="s">
        <v>3716</v>
      </c>
      <c r="G198" t="s">
        <v>3717</v>
      </c>
      <c r="H198" t="s">
        <v>3718</v>
      </c>
      <c r="I198" t="s">
        <v>2274</v>
      </c>
      <c r="J198" s="2">
        <v>37865</v>
      </c>
      <c r="K198" s="2">
        <v>55153</v>
      </c>
      <c r="L198">
        <v>360</v>
      </c>
      <c r="M198" t="s">
        <v>3511</v>
      </c>
      <c r="N198" t="s">
        <v>3512</v>
      </c>
      <c r="O198" t="s">
        <v>3513</v>
      </c>
      <c r="P198" t="s">
        <v>3514</v>
      </c>
      <c r="Q198" s="5">
        <f>INDEX(relevant_resources!B:B,MATCH(P198,relevant_resources!A:A,0))</f>
        <v>0</v>
      </c>
      <c r="R198">
        <f>COUNTIFS(resolve_2018!Y:Y,A198)</f>
        <v>0</v>
      </c>
      <c r="S198">
        <f>COUNTIFS(assign_old_new!A:A,A198)</f>
        <v>0</v>
      </c>
      <c r="T198" s="4" t="str">
        <f>IF(D198="teppc","teppc",
IF(Q198=0,"not relevant",
IF(R198&gt;0,"in old list",
IF(S198=0,"NEED TO ASSIGN",
INDEX(assign_old_new!D:D,MATCH(A198,assign_old_new!A:A,0))))))</f>
        <v>teppc</v>
      </c>
      <c r="U198">
        <f t="shared" si="6"/>
        <v>0</v>
      </c>
      <c r="V198" s="5">
        <f t="shared" si="7"/>
        <v>0</v>
      </c>
    </row>
    <row r="199" spans="1:22" hidden="1" x14ac:dyDescent="0.75">
      <c r="A199" t="s">
        <v>11243</v>
      </c>
      <c r="B199" t="s">
        <v>11243</v>
      </c>
      <c r="C199" t="s">
        <v>11243</v>
      </c>
      <c r="D199" t="s">
        <v>9883</v>
      </c>
      <c r="E199" t="s">
        <v>906</v>
      </c>
      <c r="F199" t="s">
        <v>1128</v>
      </c>
      <c r="G199" t="s">
        <v>3379</v>
      </c>
      <c r="H199" t="s">
        <v>1128</v>
      </c>
      <c r="I199" t="s">
        <v>33</v>
      </c>
      <c r="J199" t="s">
        <v>9889</v>
      </c>
      <c r="K199" s="6">
        <v>55153</v>
      </c>
      <c r="L199">
        <v>359.6</v>
      </c>
      <c r="M199" t="s">
        <v>11244</v>
      </c>
      <c r="N199" t="s">
        <v>3757</v>
      </c>
      <c r="O199" t="s">
        <v>190</v>
      </c>
      <c r="P199" t="s">
        <v>4506</v>
      </c>
      <c r="Q199" s="5">
        <f>INDEX(relevant_resources!B:B,MATCH(P199,relevant_resources!A:A,0))</f>
        <v>0</v>
      </c>
      <c r="R199">
        <f>COUNTIFS(resolve_2018!Y:Y,A199)</f>
        <v>0</v>
      </c>
      <c r="S199">
        <f>COUNTIFS(assign_old_new!A:A,A199)</f>
        <v>0</v>
      </c>
      <c r="T199" s="4" t="str">
        <f>IF(D199="teppc","teppc",
IF(Q199=0,"not relevant",
IF(R199&gt;0,"in old list",
IF(S199=0,"NEED TO ASSIGN",
INDEX(assign_old_new!D:D,MATCH(A199,assign_old_new!A:A,0))))))</f>
        <v>not relevant</v>
      </c>
      <c r="U199">
        <f t="shared" si="6"/>
        <v>0</v>
      </c>
      <c r="V199" s="5">
        <f t="shared" si="7"/>
        <v>0</v>
      </c>
    </row>
    <row r="200" spans="1:22" hidden="1" x14ac:dyDescent="0.75">
      <c r="A200" t="s">
        <v>9056</v>
      </c>
      <c r="B200" t="s">
        <v>9056</v>
      </c>
      <c r="C200" t="s">
        <v>5672</v>
      </c>
      <c r="D200" t="s">
        <v>3425</v>
      </c>
      <c r="E200" t="s">
        <v>1054</v>
      </c>
      <c r="F200" t="s">
        <v>1054</v>
      </c>
      <c r="G200" t="s">
        <v>3447</v>
      </c>
      <c r="H200" t="s">
        <v>3428</v>
      </c>
      <c r="I200" t="s">
        <v>3429</v>
      </c>
      <c r="J200" s="2">
        <v>32874</v>
      </c>
      <c r="K200" s="2">
        <v>55153</v>
      </c>
      <c r="L200">
        <v>353</v>
      </c>
      <c r="M200" t="s">
        <v>3519</v>
      </c>
      <c r="N200" t="s">
        <v>3520</v>
      </c>
      <c r="O200" t="s">
        <v>3432</v>
      </c>
      <c r="P200" t="s">
        <v>3433</v>
      </c>
      <c r="Q200" s="5">
        <f>INDEX(relevant_resources!B:B,MATCH(P200,relevant_resources!A:A,0))</f>
        <v>0</v>
      </c>
      <c r="R200">
        <f>COUNTIFS(resolve_2018!Y:Y,A200)</f>
        <v>0</v>
      </c>
      <c r="S200">
        <f>COUNTIFS(assign_old_new!A:A,A200)</f>
        <v>0</v>
      </c>
      <c r="T200" s="4" t="str">
        <f>IF(D200="teppc","teppc",
IF(Q200=0,"not relevant",
IF(R200&gt;0,"in old list",
IF(S200=0,"NEED TO ASSIGN",
INDEX(assign_old_new!D:D,MATCH(A200,assign_old_new!A:A,0))))))</f>
        <v>teppc</v>
      </c>
      <c r="U200">
        <f t="shared" si="6"/>
        <v>0</v>
      </c>
      <c r="V200" s="5">
        <f t="shared" si="7"/>
        <v>0</v>
      </c>
    </row>
    <row r="201" spans="1:22" hidden="1" x14ac:dyDescent="0.75">
      <c r="A201" t="s">
        <v>9054</v>
      </c>
      <c r="B201" t="s">
        <v>9054</v>
      </c>
      <c r="C201" t="s">
        <v>9055</v>
      </c>
      <c r="D201" t="s">
        <v>3425</v>
      </c>
      <c r="E201" t="s">
        <v>3426</v>
      </c>
      <c r="F201" t="s">
        <v>3426</v>
      </c>
      <c r="G201" t="s">
        <v>3427</v>
      </c>
      <c r="H201" t="s">
        <v>3428</v>
      </c>
      <c r="I201" t="s">
        <v>3429</v>
      </c>
      <c r="J201" s="2">
        <v>27760</v>
      </c>
      <c r="K201" s="2">
        <v>47484</v>
      </c>
      <c r="L201">
        <v>353</v>
      </c>
      <c r="M201" t="s">
        <v>3680</v>
      </c>
      <c r="N201" t="s">
        <v>3681</v>
      </c>
      <c r="O201" t="s">
        <v>3682</v>
      </c>
      <c r="P201" t="s">
        <v>3837</v>
      </c>
      <c r="Q201" s="5">
        <f>INDEX(relevant_resources!B:B,MATCH(P201,relevant_resources!A:A,0))</f>
        <v>0</v>
      </c>
      <c r="R201">
        <f>COUNTIFS(resolve_2018!Y:Y,A201)</f>
        <v>0</v>
      </c>
      <c r="S201">
        <f>COUNTIFS(assign_old_new!A:A,A201)</f>
        <v>0</v>
      </c>
      <c r="T201" s="4" t="str">
        <f>IF(D201="teppc","teppc",
IF(Q201=0,"not relevant",
IF(R201&gt;0,"in old list",
IF(S201=0,"NEED TO ASSIGN",
INDEX(assign_old_new!D:D,MATCH(A201,assign_old_new!A:A,0))))))</f>
        <v>teppc</v>
      </c>
      <c r="U201">
        <f t="shared" si="6"/>
        <v>0</v>
      </c>
      <c r="V201" s="5">
        <f t="shared" si="7"/>
        <v>0</v>
      </c>
    </row>
    <row r="202" spans="1:22" hidden="1" x14ac:dyDescent="0.75">
      <c r="A202" t="s">
        <v>8475</v>
      </c>
      <c r="B202" t="s">
        <v>8476</v>
      </c>
      <c r="C202" t="s">
        <v>8477</v>
      </c>
      <c r="D202" t="s">
        <v>3425</v>
      </c>
      <c r="E202" t="s">
        <v>3426</v>
      </c>
      <c r="F202" t="s">
        <v>3426</v>
      </c>
      <c r="G202" t="s">
        <v>3427</v>
      </c>
      <c r="H202" t="s">
        <v>3428</v>
      </c>
      <c r="I202" t="s">
        <v>3429</v>
      </c>
      <c r="J202" s="2">
        <v>42916</v>
      </c>
      <c r="K202" s="2">
        <v>55153</v>
      </c>
      <c r="L202">
        <v>350.5</v>
      </c>
      <c r="M202" t="s">
        <v>3511</v>
      </c>
      <c r="N202" t="s">
        <v>3512</v>
      </c>
      <c r="O202" t="s">
        <v>3513</v>
      </c>
      <c r="P202" t="s">
        <v>3706</v>
      </c>
      <c r="Q202" s="5">
        <f>INDEX(relevant_resources!B:B,MATCH(P202,relevant_resources!A:A,0))</f>
        <v>0</v>
      </c>
      <c r="R202">
        <f>COUNTIFS(resolve_2018!Y:Y,A202)</f>
        <v>0</v>
      </c>
      <c r="S202">
        <f>COUNTIFS(assign_old_new!A:A,A202)</f>
        <v>0</v>
      </c>
      <c r="T202" s="4" t="str">
        <f>IF(D202="teppc","teppc",
IF(Q202=0,"not relevant",
IF(R202&gt;0,"in old list",
IF(S202=0,"NEED TO ASSIGN",
INDEX(assign_old_new!D:D,MATCH(A202,assign_old_new!A:A,0))))))</f>
        <v>teppc</v>
      </c>
      <c r="U202">
        <f t="shared" si="6"/>
        <v>0</v>
      </c>
      <c r="V202" s="5">
        <f t="shared" si="7"/>
        <v>0</v>
      </c>
    </row>
    <row r="203" spans="1:22" hidden="1" x14ac:dyDescent="0.75">
      <c r="A203" t="s">
        <v>9097</v>
      </c>
      <c r="B203" t="s">
        <v>9097</v>
      </c>
      <c r="C203" t="s">
        <v>9098</v>
      </c>
      <c r="D203" t="s">
        <v>3425</v>
      </c>
      <c r="E203" t="s">
        <v>3426</v>
      </c>
      <c r="F203" t="s">
        <v>3426</v>
      </c>
      <c r="G203" t="s">
        <v>3427</v>
      </c>
      <c r="H203" t="s">
        <v>3428</v>
      </c>
      <c r="I203" t="s">
        <v>3429</v>
      </c>
      <c r="J203" s="2">
        <v>42278</v>
      </c>
      <c r="K203" s="2">
        <v>55153</v>
      </c>
      <c r="L203">
        <v>344</v>
      </c>
      <c r="M203" t="s">
        <v>9099</v>
      </c>
      <c r="N203" t="s">
        <v>9100</v>
      </c>
      <c r="O203" t="s">
        <v>3533</v>
      </c>
      <c r="P203" t="s">
        <v>3549</v>
      </c>
      <c r="Q203" s="5">
        <f>INDEX(relevant_resources!B:B,MATCH(P203,relevant_resources!A:A,0))</f>
        <v>0</v>
      </c>
      <c r="R203">
        <f>COUNTIFS(resolve_2018!Y:Y,A203)</f>
        <v>0</v>
      </c>
      <c r="S203">
        <f>COUNTIFS(assign_old_new!A:A,A203)</f>
        <v>0</v>
      </c>
      <c r="T203" s="4" t="str">
        <f>IF(D203="teppc","teppc",
IF(Q203=0,"not relevant",
IF(R203&gt;0,"in old list",
IF(S203=0,"NEED TO ASSIGN",
INDEX(assign_old_new!D:D,MATCH(A203,assign_old_new!A:A,0))))))</f>
        <v>teppc</v>
      </c>
      <c r="U203">
        <f t="shared" si="6"/>
        <v>0</v>
      </c>
      <c r="V203" s="5">
        <f t="shared" si="7"/>
        <v>0</v>
      </c>
    </row>
    <row r="204" spans="1:22" hidden="1" x14ac:dyDescent="0.75">
      <c r="A204" t="s">
        <v>9807</v>
      </c>
      <c r="B204" t="s">
        <v>9807</v>
      </c>
      <c r="C204" t="s">
        <v>9808</v>
      </c>
      <c r="D204" t="s">
        <v>3425</v>
      </c>
      <c r="E204" t="s">
        <v>4088</v>
      </c>
      <c r="F204" t="s">
        <v>4088</v>
      </c>
      <c r="G204" t="s">
        <v>4089</v>
      </c>
      <c r="H204" t="s">
        <v>2156</v>
      </c>
      <c r="I204" t="s">
        <v>1080</v>
      </c>
      <c r="J204" s="2">
        <v>28734</v>
      </c>
      <c r="K204" s="2">
        <v>55153</v>
      </c>
      <c r="L204">
        <v>340</v>
      </c>
      <c r="M204" t="s">
        <v>3680</v>
      </c>
      <c r="N204" t="s">
        <v>3681</v>
      </c>
      <c r="O204" t="s">
        <v>3682</v>
      </c>
      <c r="P204" t="s">
        <v>4147</v>
      </c>
      <c r="Q204" s="5">
        <f>INDEX(relevant_resources!B:B,MATCH(P204,relevant_resources!A:A,0))</f>
        <v>0</v>
      </c>
      <c r="R204">
        <f>COUNTIFS(resolve_2018!Y:Y,A204)</f>
        <v>0</v>
      </c>
      <c r="S204">
        <f>COUNTIFS(assign_old_new!A:A,A204)</f>
        <v>0</v>
      </c>
      <c r="T204" s="4" t="str">
        <f>IF(D204="teppc","teppc",
IF(Q204=0,"not relevant",
IF(R204&gt;0,"in old list",
IF(S204=0,"NEED TO ASSIGN",
INDEX(assign_old_new!D:D,MATCH(A204,assign_old_new!A:A,0))))))</f>
        <v>teppc</v>
      </c>
      <c r="U204">
        <f t="shared" si="6"/>
        <v>0</v>
      </c>
      <c r="V204" s="5">
        <f t="shared" si="7"/>
        <v>0</v>
      </c>
    </row>
    <row r="205" spans="1:22" hidden="1" x14ac:dyDescent="0.75">
      <c r="A205" t="s">
        <v>8557</v>
      </c>
      <c r="B205" t="s">
        <v>8558</v>
      </c>
      <c r="C205" t="s">
        <v>8557</v>
      </c>
      <c r="D205" t="s">
        <v>3425</v>
      </c>
      <c r="E205" t="s">
        <v>2403</v>
      </c>
      <c r="F205" t="s">
        <v>2403</v>
      </c>
      <c r="G205" t="s">
        <v>3436</v>
      </c>
      <c r="H205" t="s">
        <v>3437</v>
      </c>
      <c r="I205" t="s">
        <v>2274</v>
      </c>
      <c r="J205" s="2">
        <v>28095</v>
      </c>
      <c r="K205" s="2">
        <v>55153</v>
      </c>
      <c r="L205">
        <v>340</v>
      </c>
      <c r="M205" t="s">
        <v>3680</v>
      </c>
      <c r="N205" t="s">
        <v>3681</v>
      </c>
      <c r="O205" t="s">
        <v>3682</v>
      </c>
      <c r="P205" t="s">
        <v>3683</v>
      </c>
      <c r="Q205" s="5">
        <f>INDEX(relevant_resources!B:B,MATCH(P205,relevant_resources!A:A,0))</f>
        <v>0</v>
      </c>
      <c r="R205">
        <f>COUNTIFS(resolve_2018!Y:Y,A205)</f>
        <v>0</v>
      </c>
      <c r="S205">
        <f>COUNTIFS(assign_old_new!A:A,A205)</f>
        <v>0</v>
      </c>
      <c r="T205" s="4" t="str">
        <f>IF(D205="teppc","teppc",
IF(Q205=0,"not relevant",
IF(R205&gt;0,"in old list",
IF(S205=0,"NEED TO ASSIGN",
INDEX(assign_old_new!D:D,MATCH(A205,assign_old_new!A:A,0))))))</f>
        <v>teppc</v>
      </c>
      <c r="U205">
        <f t="shared" si="6"/>
        <v>0</v>
      </c>
      <c r="V205" s="5">
        <f t="shared" si="7"/>
        <v>0</v>
      </c>
    </row>
    <row r="206" spans="1:22" hidden="1" x14ac:dyDescent="0.75">
      <c r="A206" t="s">
        <v>11379</v>
      </c>
      <c r="B206" t="s">
        <v>11379</v>
      </c>
      <c r="C206" t="s">
        <v>11380</v>
      </c>
      <c r="D206" t="s">
        <v>9883</v>
      </c>
      <c r="E206" t="s">
        <v>3333</v>
      </c>
      <c r="F206" t="s">
        <v>3333</v>
      </c>
      <c r="G206" t="s">
        <v>3334</v>
      </c>
      <c r="H206" t="s">
        <v>3333</v>
      </c>
      <c r="I206" t="s">
        <v>33</v>
      </c>
      <c r="J206" s="6">
        <v>41213</v>
      </c>
      <c r="K206" s="6">
        <v>55153</v>
      </c>
      <c r="L206">
        <v>336.04</v>
      </c>
      <c r="M206" t="s">
        <v>3511</v>
      </c>
      <c r="N206" t="s">
        <v>3512</v>
      </c>
      <c r="O206" t="s">
        <v>3513</v>
      </c>
      <c r="P206" t="s">
        <v>9897</v>
      </c>
      <c r="Q206" s="5">
        <f>INDEX(relevant_resources!B:B,MATCH(P206,relevant_resources!A:A,0))</f>
        <v>0</v>
      </c>
      <c r="R206">
        <f>COUNTIFS(resolve_2018!Y:Y,A206)</f>
        <v>0</v>
      </c>
      <c r="S206">
        <f>COUNTIFS(assign_old_new!A:A,A206)</f>
        <v>0</v>
      </c>
      <c r="T206" s="4" t="str">
        <f>IF(D206="teppc","teppc",
IF(Q206=0,"not relevant",
IF(R206&gt;0,"in old list",
IF(S206=0,"NEED TO ASSIGN",
INDEX(assign_old_new!D:D,MATCH(A206,assign_old_new!A:A,0))))))</f>
        <v>not relevant</v>
      </c>
      <c r="U206">
        <f t="shared" si="6"/>
        <v>0</v>
      </c>
      <c r="V206" s="5">
        <f t="shared" si="7"/>
        <v>0</v>
      </c>
    </row>
    <row r="207" spans="1:22" hidden="1" x14ac:dyDescent="0.75">
      <c r="A207" t="s">
        <v>9909</v>
      </c>
      <c r="B207" t="s">
        <v>9910</v>
      </c>
      <c r="C207" t="s">
        <v>9911</v>
      </c>
      <c r="D207" t="s">
        <v>9883</v>
      </c>
      <c r="E207" t="s">
        <v>1128</v>
      </c>
      <c r="F207" t="s">
        <v>1128</v>
      </c>
      <c r="G207" t="s">
        <v>3379</v>
      </c>
      <c r="H207" t="s">
        <v>1128</v>
      </c>
      <c r="I207" t="s">
        <v>33</v>
      </c>
      <c r="J207" s="6">
        <v>22647</v>
      </c>
      <c r="K207" s="6">
        <v>44196</v>
      </c>
      <c r="L207">
        <v>335.67</v>
      </c>
      <c r="M207" t="s">
        <v>3519</v>
      </c>
      <c r="N207" t="s">
        <v>3520</v>
      </c>
      <c r="O207" t="s">
        <v>3432</v>
      </c>
      <c r="P207" t="s">
        <v>9902</v>
      </c>
      <c r="Q207" s="5">
        <f>INDEX(relevant_resources!B:B,MATCH(P207,relevant_resources!A:A,0))</f>
        <v>0</v>
      </c>
      <c r="R207">
        <f>COUNTIFS(resolve_2018!Y:Y,A207)</f>
        <v>0</v>
      </c>
      <c r="S207">
        <f>COUNTIFS(assign_old_new!A:A,A207)</f>
        <v>0</v>
      </c>
      <c r="T207" s="4" t="str">
        <f>IF(D207="teppc","teppc",
IF(Q207=0,"not relevant",
IF(R207&gt;0,"in old list",
IF(S207=0,"NEED TO ASSIGN",
INDEX(assign_old_new!D:D,MATCH(A207,assign_old_new!A:A,0))))))</f>
        <v>not relevant</v>
      </c>
      <c r="U207">
        <f t="shared" si="6"/>
        <v>0</v>
      </c>
      <c r="V207" s="5">
        <f t="shared" si="7"/>
        <v>0</v>
      </c>
    </row>
    <row r="208" spans="1:22" hidden="1" x14ac:dyDescent="0.75">
      <c r="A208" t="s">
        <v>4759</v>
      </c>
      <c r="B208" t="s">
        <v>4760</v>
      </c>
      <c r="C208" t="s">
        <v>4759</v>
      </c>
      <c r="D208" t="s">
        <v>3425</v>
      </c>
      <c r="E208" t="s">
        <v>3546</v>
      </c>
      <c r="F208" t="s">
        <v>3546</v>
      </c>
      <c r="G208" t="s">
        <v>3547</v>
      </c>
      <c r="H208" t="s">
        <v>3546</v>
      </c>
      <c r="I208" t="s">
        <v>3429</v>
      </c>
      <c r="J208" s="2">
        <v>27364</v>
      </c>
      <c r="K208" s="2">
        <v>46022</v>
      </c>
      <c r="L208">
        <v>335</v>
      </c>
      <c r="M208" t="s">
        <v>3680</v>
      </c>
      <c r="N208" t="s">
        <v>3681</v>
      </c>
      <c r="O208" t="s">
        <v>3682</v>
      </c>
      <c r="P208" t="s">
        <v>3837</v>
      </c>
      <c r="Q208" s="5">
        <f>INDEX(relevant_resources!B:B,MATCH(P208,relevant_resources!A:A,0))</f>
        <v>0</v>
      </c>
      <c r="R208">
        <f>COUNTIFS(resolve_2018!Y:Y,A208)</f>
        <v>0</v>
      </c>
      <c r="S208">
        <f>COUNTIFS(assign_old_new!A:A,A208)</f>
        <v>0</v>
      </c>
      <c r="T208" s="4" t="str">
        <f>IF(D208="teppc","teppc",
IF(Q208=0,"not relevant",
IF(R208&gt;0,"in old list",
IF(S208=0,"NEED TO ASSIGN",
INDEX(assign_old_new!D:D,MATCH(A208,assign_old_new!A:A,0))))))</f>
        <v>teppc</v>
      </c>
      <c r="U208">
        <f t="shared" si="6"/>
        <v>0</v>
      </c>
      <c r="V208" s="5">
        <f t="shared" si="7"/>
        <v>0</v>
      </c>
    </row>
    <row r="209" spans="1:22" hidden="1" x14ac:dyDescent="0.75">
      <c r="A209" t="s">
        <v>4086</v>
      </c>
      <c r="B209" t="s">
        <v>4087</v>
      </c>
      <c r="D209" t="s">
        <v>3425</v>
      </c>
      <c r="E209" t="s">
        <v>4088</v>
      </c>
      <c r="F209" t="s">
        <v>4088</v>
      </c>
      <c r="G209" t="s">
        <v>4089</v>
      </c>
      <c r="H209" t="s">
        <v>2156</v>
      </c>
      <c r="I209" t="s">
        <v>1080</v>
      </c>
      <c r="J209" s="2">
        <v>18264</v>
      </c>
      <c r="K209" s="2">
        <v>55153</v>
      </c>
      <c r="L209">
        <v>334.5</v>
      </c>
      <c r="M209" t="s">
        <v>3438</v>
      </c>
      <c r="N209" t="s">
        <v>3412</v>
      </c>
      <c r="O209" t="s">
        <v>993</v>
      </c>
      <c r="P209" t="s">
        <v>3712</v>
      </c>
      <c r="Q209" s="5">
        <f>INDEX(relevant_resources!B:B,MATCH(P209,relevant_resources!A:A,0))</f>
        <v>0</v>
      </c>
      <c r="R209">
        <f>COUNTIFS(resolve_2018!Y:Y,A209)</f>
        <v>0</v>
      </c>
      <c r="S209">
        <f>COUNTIFS(assign_old_new!A:A,A209)</f>
        <v>0</v>
      </c>
      <c r="T209" s="4" t="str">
        <f>IF(D209="teppc","teppc",
IF(Q209=0,"not relevant",
IF(R209&gt;0,"in old list",
IF(S209=0,"NEED TO ASSIGN",
INDEX(assign_old_new!D:D,MATCH(A209,assign_old_new!A:A,0))))))</f>
        <v>teppc</v>
      </c>
      <c r="U209">
        <f t="shared" si="6"/>
        <v>0</v>
      </c>
      <c r="V209" s="5">
        <f t="shared" si="7"/>
        <v>0</v>
      </c>
    </row>
    <row r="210" spans="1:22" hidden="1" x14ac:dyDescent="0.75">
      <c r="A210" t="s">
        <v>9906</v>
      </c>
      <c r="B210" t="s">
        <v>9907</v>
      </c>
      <c r="C210" t="s">
        <v>9908</v>
      </c>
      <c r="D210" t="s">
        <v>9883</v>
      </c>
      <c r="E210" t="s">
        <v>1128</v>
      </c>
      <c r="F210" t="s">
        <v>1128</v>
      </c>
      <c r="G210" t="s">
        <v>3379</v>
      </c>
      <c r="H210" t="s">
        <v>1128</v>
      </c>
      <c r="I210" t="s">
        <v>33</v>
      </c>
      <c r="J210" s="6">
        <v>22282</v>
      </c>
      <c r="K210" s="6">
        <v>44196</v>
      </c>
      <c r="L210">
        <v>332.18</v>
      </c>
      <c r="M210" t="s">
        <v>3519</v>
      </c>
      <c r="N210" t="s">
        <v>3520</v>
      </c>
      <c r="O210" t="s">
        <v>3432</v>
      </c>
      <c r="P210" t="s">
        <v>9902</v>
      </c>
      <c r="Q210" s="5">
        <f>INDEX(relevant_resources!B:B,MATCH(P210,relevant_resources!A:A,0))</f>
        <v>0</v>
      </c>
      <c r="R210">
        <f>COUNTIFS(resolve_2018!Y:Y,A210)</f>
        <v>0</v>
      </c>
      <c r="S210">
        <f>COUNTIFS(assign_old_new!A:A,A210)</f>
        <v>0</v>
      </c>
      <c r="T210" s="4" t="str">
        <f>IF(D210="teppc","teppc",
IF(Q210=0,"not relevant",
IF(R210&gt;0,"in old list",
IF(S210=0,"NEED TO ASSIGN",
INDEX(assign_old_new!D:D,MATCH(A210,assign_old_new!A:A,0))))))</f>
        <v>not relevant</v>
      </c>
      <c r="U210">
        <f t="shared" si="6"/>
        <v>0</v>
      </c>
      <c r="V210" s="5">
        <f t="shared" si="7"/>
        <v>0</v>
      </c>
    </row>
    <row r="211" spans="1:22" hidden="1" x14ac:dyDescent="0.75">
      <c r="A211" t="s">
        <v>10262</v>
      </c>
      <c r="B211" t="s">
        <v>10262</v>
      </c>
      <c r="D211" t="s">
        <v>9883</v>
      </c>
      <c r="E211" t="s">
        <v>3319</v>
      </c>
      <c r="F211" t="s">
        <v>3319</v>
      </c>
      <c r="G211" t="s">
        <v>3320</v>
      </c>
      <c r="H211" t="s">
        <v>3319</v>
      </c>
      <c r="I211" t="s">
        <v>33</v>
      </c>
      <c r="J211" s="6">
        <v>28491</v>
      </c>
      <c r="K211" s="6">
        <v>43446</v>
      </c>
      <c r="L211">
        <v>330</v>
      </c>
      <c r="M211" t="s">
        <v>3519</v>
      </c>
      <c r="N211" t="s">
        <v>3520</v>
      </c>
      <c r="O211" t="s">
        <v>3432</v>
      </c>
      <c r="P211" t="s">
        <v>9902</v>
      </c>
      <c r="Q211" s="5">
        <f>INDEX(relevant_resources!B:B,MATCH(P211,relevant_resources!A:A,0))</f>
        <v>0</v>
      </c>
      <c r="R211">
        <f>COUNTIFS(resolve_2018!Y:Y,A211)</f>
        <v>0</v>
      </c>
      <c r="S211">
        <f>COUNTIFS(assign_old_new!A:A,A211)</f>
        <v>0</v>
      </c>
      <c r="T211" s="4" t="str">
        <f>IF(D211="teppc","teppc",
IF(Q211=0,"not relevant",
IF(R211&gt;0,"in old list",
IF(S211=0,"NEED TO ASSIGN",
INDEX(assign_old_new!D:D,MATCH(A211,assign_old_new!A:A,0))))))</f>
        <v>not relevant</v>
      </c>
      <c r="U211">
        <f t="shared" si="6"/>
        <v>0</v>
      </c>
      <c r="V211" s="5">
        <f t="shared" si="7"/>
        <v>0</v>
      </c>
    </row>
    <row r="212" spans="1:22" hidden="1" x14ac:dyDescent="0.75">
      <c r="A212" t="s">
        <v>5020</v>
      </c>
      <c r="B212" t="s">
        <v>5020</v>
      </c>
      <c r="C212" t="s">
        <v>5021</v>
      </c>
      <c r="D212" t="s">
        <v>3425</v>
      </c>
      <c r="E212" t="s">
        <v>4088</v>
      </c>
      <c r="F212" t="s">
        <v>4088</v>
      </c>
      <c r="G212" t="s">
        <v>4089</v>
      </c>
      <c r="H212" t="s">
        <v>2156</v>
      </c>
      <c r="I212" t="s">
        <v>1080</v>
      </c>
      <c r="J212" s="2">
        <v>26481</v>
      </c>
      <c r="K212" s="2">
        <v>46752</v>
      </c>
      <c r="L212">
        <v>330</v>
      </c>
      <c r="M212" t="s">
        <v>3680</v>
      </c>
      <c r="N212" t="s">
        <v>3681</v>
      </c>
      <c r="O212" t="s">
        <v>3682</v>
      </c>
      <c r="P212" t="s">
        <v>4147</v>
      </c>
      <c r="Q212" s="5">
        <f>INDEX(relevant_resources!B:B,MATCH(P212,relevant_resources!A:A,0))</f>
        <v>0</v>
      </c>
      <c r="R212">
        <f>COUNTIFS(resolve_2018!Y:Y,A212)</f>
        <v>0</v>
      </c>
      <c r="S212">
        <f>COUNTIFS(assign_old_new!A:A,A212)</f>
        <v>0</v>
      </c>
      <c r="T212" s="4" t="str">
        <f>IF(D212="teppc","teppc",
IF(Q212=0,"not relevant",
IF(R212&gt;0,"in old list",
IF(S212=0,"NEED TO ASSIGN",
INDEX(assign_old_new!D:D,MATCH(A212,assign_old_new!A:A,0))))))</f>
        <v>teppc</v>
      </c>
      <c r="U212">
        <f t="shared" si="6"/>
        <v>0</v>
      </c>
      <c r="V212" s="5">
        <f t="shared" si="7"/>
        <v>0</v>
      </c>
    </row>
    <row r="213" spans="1:22" hidden="1" x14ac:dyDescent="0.75">
      <c r="A213" t="s">
        <v>4757</v>
      </c>
      <c r="B213" t="s">
        <v>4758</v>
      </c>
      <c r="C213" t="s">
        <v>4757</v>
      </c>
      <c r="D213" t="s">
        <v>3425</v>
      </c>
      <c r="E213" t="s">
        <v>3546</v>
      </c>
      <c r="F213" t="s">
        <v>3546</v>
      </c>
      <c r="G213" t="s">
        <v>3547</v>
      </c>
      <c r="H213" t="s">
        <v>3546</v>
      </c>
      <c r="I213" t="s">
        <v>3429</v>
      </c>
      <c r="J213" s="2">
        <v>26634</v>
      </c>
      <c r="K213" s="2">
        <v>44926</v>
      </c>
      <c r="L213">
        <v>325</v>
      </c>
      <c r="M213" t="s">
        <v>3680</v>
      </c>
      <c r="N213" t="s">
        <v>3681</v>
      </c>
      <c r="O213" t="s">
        <v>3682</v>
      </c>
      <c r="P213" t="s">
        <v>3837</v>
      </c>
      <c r="Q213" s="5">
        <f>INDEX(relevant_resources!B:B,MATCH(P213,relevant_resources!A:A,0))</f>
        <v>0</v>
      </c>
      <c r="R213">
        <f>COUNTIFS(resolve_2018!Y:Y,A213)</f>
        <v>0</v>
      </c>
      <c r="S213">
        <f>COUNTIFS(assign_old_new!A:A,A213)</f>
        <v>0</v>
      </c>
      <c r="T213" s="4" t="str">
        <f>IF(D213="teppc","teppc",
IF(Q213=0,"not relevant",
IF(R213&gt;0,"in old list",
IF(S213=0,"NEED TO ASSIGN",
INDEX(assign_old_new!D:D,MATCH(A213,assign_old_new!A:A,0))))))</f>
        <v>teppc</v>
      </c>
      <c r="U213">
        <f t="shared" si="6"/>
        <v>0</v>
      </c>
      <c r="V213" s="5">
        <f t="shared" si="7"/>
        <v>0</v>
      </c>
    </row>
    <row r="214" spans="1:22" hidden="1" x14ac:dyDescent="0.75">
      <c r="A214" t="s">
        <v>10551</v>
      </c>
      <c r="B214" t="s">
        <v>10551</v>
      </c>
      <c r="C214" t="s">
        <v>10552</v>
      </c>
      <c r="D214" t="s">
        <v>9883</v>
      </c>
      <c r="E214" t="s">
        <v>3775</v>
      </c>
      <c r="F214" t="s">
        <v>3319</v>
      </c>
      <c r="G214" t="s">
        <v>3320</v>
      </c>
      <c r="H214" t="s">
        <v>3319</v>
      </c>
      <c r="I214" t="s">
        <v>33</v>
      </c>
      <c r="J214" s="6">
        <v>37824</v>
      </c>
      <c r="K214" s="6">
        <v>55153</v>
      </c>
      <c r="L214">
        <v>322</v>
      </c>
      <c r="M214" t="s">
        <v>3511</v>
      </c>
      <c r="N214" t="s">
        <v>3512</v>
      </c>
      <c r="O214" t="s">
        <v>3513</v>
      </c>
      <c r="P214" t="s">
        <v>9897</v>
      </c>
      <c r="Q214" s="5">
        <f>INDEX(relevant_resources!B:B,MATCH(P214,relevant_resources!A:A,0))</f>
        <v>0</v>
      </c>
      <c r="R214">
        <f>COUNTIFS(resolve_2018!Y:Y,A214)</f>
        <v>0</v>
      </c>
      <c r="S214">
        <f>COUNTIFS(assign_old_new!A:A,A214)</f>
        <v>0</v>
      </c>
      <c r="T214" s="4" t="str">
        <f>IF(D214="teppc","teppc",
IF(Q214=0,"not relevant",
IF(R214&gt;0,"in old list",
IF(S214=0,"NEED TO ASSIGN",
INDEX(assign_old_new!D:D,MATCH(A214,assign_old_new!A:A,0))))))</f>
        <v>not relevant</v>
      </c>
      <c r="U214">
        <f t="shared" si="6"/>
        <v>0</v>
      </c>
      <c r="V214" s="5">
        <f t="shared" si="7"/>
        <v>0</v>
      </c>
    </row>
    <row r="215" spans="1:22" hidden="1" x14ac:dyDescent="0.75">
      <c r="A215" t="s">
        <v>7433</v>
      </c>
      <c r="B215" t="s">
        <v>7433</v>
      </c>
      <c r="C215" t="s">
        <v>7434</v>
      </c>
      <c r="D215" t="s">
        <v>3425</v>
      </c>
      <c r="E215" t="s">
        <v>3471</v>
      </c>
      <c r="F215" t="s">
        <v>3471</v>
      </c>
      <c r="G215" t="s">
        <v>3472</v>
      </c>
      <c r="H215" t="s">
        <v>3437</v>
      </c>
      <c r="I215" t="s">
        <v>2274</v>
      </c>
      <c r="J215" s="2">
        <v>46388</v>
      </c>
      <c r="K215" s="2">
        <v>61362</v>
      </c>
      <c r="L215">
        <v>320</v>
      </c>
      <c r="M215" t="s">
        <v>3511</v>
      </c>
      <c r="N215" t="s">
        <v>3512</v>
      </c>
      <c r="O215" t="s">
        <v>3513</v>
      </c>
      <c r="P215" t="s">
        <v>3514</v>
      </c>
      <c r="Q215" s="5">
        <f>INDEX(relevant_resources!B:B,MATCH(P215,relevant_resources!A:A,0))</f>
        <v>0</v>
      </c>
      <c r="R215">
        <f>COUNTIFS(resolve_2018!Y:Y,A215)</f>
        <v>0</v>
      </c>
      <c r="S215">
        <f>COUNTIFS(assign_old_new!A:A,A215)</f>
        <v>0</v>
      </c>
      <c r="T215" s="4" t="str">
        <f>IF(D215="teppc","teppc",
IF(Q215=0,"not relevant",
IF(R215&gt;0,"in old list",
IF(S215=0,"NEED TO ASSIGN",
INDEX(assign_old_new!D:D,MATCH(A215,assign_old_new!A:A,0))))))</f>
        <v>teppc</v>
      </c>
      <c r="U215">
        <f t="shared" si="6"/>
        <v>0</v>
      </c>
      <c r="V215" s="5">
        <f t="shared" si="7"/>
        <v>0</v>
      </c>
    </row>
    <row r="216" spans="1:22" hidden="1" x14ac:dyDescent="0.75">
      <c r="A216" t="s">
        <v>7430</v>
      </c>
      <c r="B216" t="s">
        <v>7431</v>
      </c>
      <c r="C216" t="s">
        <v>7432</v>
      </c>
      <c r="D216" t="s">
        <v>3425</v>
      </c>
      <c r="E216" t="s">
        <v>3471</v>
      </c>
      <c r="F216" t="s">
        <v>3471</v>
      </c>
      <c r="G216" t="s">
        <v>3472</v>
      </c>
      <c r="H216" t="s">
        <v>3437</v>
      </c>
      <c r="I216" t="s">
        <v>2274</v>
      </c>
      <c r="J216" s="2">
        <v>44927</v>
      </c>
      <c r="K216" s="2">
        <v>59901</v>
      </c>
      <c r="L216">
        <v>320</v>
      </c>
      <c r="M216" t="s">
        <v>3511</v>
      </c>
      <c r="N216" t="s">
        <v>3512</v>
      </c>
      <c r="O216" t="s">
        <v>3513</v>
      </c>
      <c r="P216" t="s">
        <v>3514</v>
      </c>
      <c r="Q216" s="5">
        <f>INDEX(relevant_resources!B:B,MATCH(P216,relevant_resources!A:A,0))</f>
        <v>0</v>
      </c>
      <c r="R216">
        <f>COUNTIFS(resolve_2018!Y:Y,A216)</f>
        <v>0</v>
      </c>
      <c r="S216">
        <f>COUNTIFS(assign_old_new!A:A,A216)</f>
        <v>0</v>
      </c>
      <c r="T216" s="4" t="str">
        <f>IF(D216="teppc","teppc",
IF(Q216=0,"not relevant",
IF(R216&gt;0,"in old list",
IF(S216=0,"NEED TO ASSIGN",
INDEX(assign_old_new!D:D,MATCH(A216,assign_old_new!A:A,0))))))</f>
        <v>teppc</v>
      </c>
      <c r="U216">
        <f t="shared" si="6"/>
        <v>0</v>
      </c>
      <c r="V216" s="5">
        <f t="shared" si="7"/>
        <v>0</v>
      </c>
    </row>
    <row r="217" spans="1:22" hidden="1" x14ac:dyDescent="0.75">
      <c r="A217" t="s">
        <v>5564</v>
      </c>
      <c r="B217" t="s">
        <v>5564</v>
      </c>
      <c r="C217" t="s">
        <v>5565</v>
      </c>
      <c r="D217" t="s">
        <v>3425</v>
      </c>
      <c r="E217" t="s">
        <v>3752</v>
      </c>
      <c r="F217" t="s">
        <v>3752</v>
      </c>
      <c r="G217" t="s">
        <v>3753</v>
      </c>
      <c r="H217" t="s">
        <v>2156</v>
      </c>
      <c r="I217" t="s">
        <v>1080</v>
      </c>
      <c r="J217" s="2">
        <v>42109</v>
      </c>
      <c r="K217" s="2">
        <v>55153</v>
      </c>
      <c r="L217">
        <v>320</v>
      </c>
      <c r="M217" t="s">
        <v>3506</v>
      </c>
      <c r="N217" t="s">
        <v>3385</v>
      </c>
      <c r="O217" t="s">
        <v>3386</v>
      </c>
      <c r="P217" t="s">
        <v>3617</v>
      </c>
      <c r="Q217" s="5">
        <f>INDEX(relevant_resources!B:B,MATCH(P217,relevant_resources!A:A,0))</f>
        <v>0</v>
      </c>
      <c r="R217">
        <f>COUNTIFS(resolve_2018!Y:Y,A217)</f>
        <v>0</v>
      </c>
      <c r="S217">
        <f>COUNTIFS(assign_old_new!A:A,A217)</f>
        <v>0</v>
      </c>
      <c r="T217" s="4" t="str">
        <f>IF(D217="teppc","teppc",
IF(Q217=0,"not relevant",
IF(R217&gt;0,"in old list",
IF(S217=0,"NEED TO ASSIGN",
INDEX(assign_old_new!D:D,MATCH(A217,assign_old_new!A:A,0))))))</f>
        <v>teppc</v>
      </c>
      <c r="U217">
        <f t="shared" si="6"/>
        <v>0</v>
      </c>
      <c r="V217" s="5">
        <f t="shared" si="7"/>
        <v>0</v>
      </c>
    </row>
    <row r="218" spans="1:22" hidden="1" x14ac:dyDescent="0.75">
      <c r="A218" t="s">
        <v>7203</v>
      </c>
      <c r="B218" t="s">
        <v>7204</v>
      </c>
      <c r="C218" t="s">
        <v>7205</v>
      </c>
      <c r="D218" t="s">
        <v>3425</v>
      </c>
      <c r="E218" t="s">
        <v>4244</v>
      </c>
      <c r="F218" t="s">
        <v>4244</v>
      </c>
      <c r="G218" t="s">
        <v>4245</v>
      </c>
      <c r="H218" t="s">
        <v>3482</v>
      </c>
      <c r="I218" t="s">
        <v>1080</v>
      </c>
      <c r="J218" s="2">
        <v>39448</v>
      </c>
      <c r="K218" s="2">
        <v>55123</v>
      </c>
      <c r="L218">
        <v>312.5</v>
      </c>
      <c r="M218" t="s">
        <v>3511</v>
      </c>
      <c r="N218" t="s">
        <v>3512</v>
      </c>
      <c r="O218" t="s">
        <v>3513</v>
      </c>
      <c r="P218" t="s">
        <v>3864</v>
      </c>
      <c r="Q218" s="5">
        <f>INDEX(relevant_resources!B:B,MATCH(P218,relevant_resources!A:A,0))</f>
        <v>0</v>
      </c>
      <c r="R218">
        <f>COUNTIFS(resolve_2018!Y:Y,A218)</f>
        <v>0</v>
      </c>
      <c r="S218">
        <f>COUNTIFS(assign_old_new!A:A,A218)</f>
        <v>0</v>
      </c>
      <c r="T218" s="4" t="str">
        <f>IF(D218="teppc","teppc",
IF(Q218=0,"not relevant",
IF(R218&gt;0,"in old list",
IF(S218=0,"NEED TO ASSIGN",
INDEX(assign_old_new!D:D,MATCH(A218,assign_old_new!A:A,0))))))</f>
        <v>teppc</v>
      </c>
      <c r="U218">
        <f t="shared" si="6"/>
        <v>0</v>
      </c>
      <c r="V218" s="5">
        <f t="shared" si="7"/>
        <v>0</v>
      </c>
    </row>
    <row r="219" spans="1:22" hidden="1" x14ac:dyDescent="0.75">
      <c r="A219" t="s">
        <v>1524</v>
      </c>
      <c r="B219" t="s">
        <v>1524</v>
      </c>
      <c r="C219" t="s">
        <v>10992</v>
      </c>
      <c r="D219" t="s">
        <v>9883</v>
      </c>
      <c r="E219" t="s">
        <v>1128</v>
      </c>
      <c r="F219" t="s">
        <v>1128</v>
      </c>
      <c r="G219" t="s">
        <v>3379</v>
      </c>
      <c r="H219" t="s">
        <v>1128</v>
      </c>
      <c r="I219" t="s">
        <v>33</v>
      </c>
      <c r="J219" s="6">
        <v>42180</v>
      </c>
      <c r="K219" s="6">
        <v>55153</v>
      </c>
      <c r="L219">
        <v>310</v>
      </c>
      <c r="M219" t="s">
        <v>9884</v>
      </c>
      <c r="N219" t="s">
        <v>4346</v>
      </c>
      <c r="O219" t="s">
        <v>3386</v>
      </c>
      <c r="P219" t="s">
        <v>3324</v>
      </c>
      <c r="Q219" s="5">
        <f>INDEX(relevant_resources!B:B,MATCH(P219,relevant_resources!A:A,0))</f>
        <v>1</v>
      </c>
      <c r="R219">
        <f>COUNTIFS(resolve_2018!Y:Y,A219)</f>
        <v>1</v>
      </c>
      <c r="S219">
        <f>COUNTIFS(assign_old_new!A:A,A219)</f>
        <v>0</v>
      </c>
      <c r="T219" s="4" t="str">
        <f>IF(D219="teppc","teppc",
IF(Q219=0,"not relevant",
IF(R219&gt;0,"in old list",
IF(S219=0,"NEED TO ASSIGN",
INDEX(assign_old_new!D:D,MATCH(A219,assign_old_new!A:A,0))))))</f>
        <v>in old list</v>
      </c>
      <c r="U219">
        <f t="shared" si="6"/>
        <v>1</v>
      </c>
      <c r="V219" s="5">
        <f t="shared" si="7"/>
        <v>0</v>
      </c>
    </row>
    <row r="220" spans="1:22" hidden="1" x14ac:dyDescent="0.75">
      <c r="A220" t="s">
        <v>7170</v>
      </c>
      <c r="B220" t="s">
        <v>7171</v>
      </c>
      <c r="C220" t="s">
        <v>7172</v>
      </c>
      <c r="D220" t="s">
        <v>3425</v>
      </c>
      <c r="E220" t="s">
        <v>1054</v>
      </c>
      <c r="F220" t="s">
        <v>1054</v>
      </c>
      <c r="G220" t="s">
        <v>3447</v>
      </c>
      <c r="H220" t="s">
        <v>3428</v>
      </c>
      <c r="I220" t="s">
        <v>3429</v>
      </c>
      <c r="J220" s="2">
        <v>36647</v>
      </c>
      <c r="K220" s="2">
        <v>55123</v>
      </c>
      <c r="L220">
        <v>310</v>
      </c>
      <c r="M220" t="s">
        <v>3848</v>
      </c>
      <c r="N220" t="s">
        <v>3849</v>
      </c>
      <c r="O220" t="s">
        <v>3850</v>
      </c>
      <c r="P220" t="s">
        <v>3851</v>
      </c>
      <c r="Q220" s="5">
        <f>INDEX(relevant_resources!B:B,MATCH(P220,relevant_resources!A:A,0))</f>
        <v>0</v>
      </c>
      <c r="R220">
        <f>COUNTIFS(resolve_2018!Y:Y,A220)</f>
        <v>0</v>
      </c>
      <c r="S220">
        <f>COUNTIFS(assign_old_new!A:A,A220)</f>
        <v>0</v>
      </c>
      <c r="T220" s="4" t="str">
        <f>IF(D220="teppc","teppc",
IF(Q220=0,"not relevant",
IF(R220&gt;0,"in old list",
IF(S220=0,"NEED TO ASSIGN",
INDEX(assign_old_new!D:D,MATCH(A220,assign_old_new!A:A,0))))))</f>
        <v>teppc</v>
      </c>
      <c r="U220">
        <f t="shared" si="6"/>
        <v>0</v>
      </c>
      <c r="V220" s="5">
        <f t="shared" si="7"/>
        <v>0</v>
      </c>
    </row>
    <row r="221" spans="1:22" hidden="1" x14ac:dyDescent="0.75">
      <c r="A221" t="s">
        <v>10557</v>
      </c>
      <c r="B221" t="s">
        <v>10557</v>
      </c>
      <c r="C221" t="s">
        <v>10558</v>
      </c>
      <c r="D221" t="s">
        <v>9883</v>
      </c>
      <c r="E221" t="s">
        <v>9887</v>
      </c>
      <c r="F221" t="s">
        <v>9887</v>
      </c>
      <c r="G221" t="s">
        <v>9888</v>
      </c>
      <c r="H221" t="s">
        <v>9887</v>
      </c>
      <c r="I221" t="s">
        <v>33</v>
      </c>
      <c r="J221" s="6">
        <v>41486</v>
      </c>
      <c r="K221" s="6">
        <v>55153</v>
      </c>
      <c r="L221">
        <v>309.83999999999997</v>
      </c>
      <c r="M221" t="s">
        <v>3705</v>
      </c>
      <c r="N221" t="s">
        <v>3532</v>
      </c>
      <c r="O221" t="s">
        <v>3533</v>
      </c>
      <c r="P221" t="s">
        <v>9897</v>
      </c>
      <c r="Q221" s="5">
        <f>INDEX(relevant_resources!B:B,MATCH(P221,relevant_resources!A:A,0))</f>
        <v>0</v>
      </c>
      <c r="R221">
        <f>COUNTIFS(resolve_2018!Y:Y,A221)</f>
        <v>0</v>
      </c>
      <c r="S221">
        <f>COUNTIFS(assign_old_new!A:A,A221)</f>
        <v>0</v>
      </c>
      <c r="T221" s="4" t="str">
        <f>IF(D221="teppc","teppc",
IF(Q221=0,"not relevant",
IF(R221&gt;0,"in old list",
IF(S221=0,"NEED TO ASSIGN",
INDEX(assign_old_new!D:D,MATCH(A221,assign_old_new!A:A,0))))))</f>
        <v>not relevant</v>
      </c>
      <c r="U221">
        <f t="shared" si="6"/>
        <v>0</v>
      </c>
      <c r="V221" s="5">
        <f t="shared" si="7"/>
        <v>0</v>
      </c>
    </row>
    <row r="222" spans="1:22" hidden="1" x14ac:dyDescent="0.75">
      <c r="A222" t="s">
        <v>4732</v>
      </c>
      <c r="B222" t="s">
        <v>4732</v>
      </c>
      <c r="C222" t="s">
        <v>4733</v>
      </c>
      <c r="D222" t="s">
        <v>3425</v>
      </c>
      <c r="E222" t="s">
        <v>3620</v>
      </c>
      <c r="F222" t="s">
        <v>3620</v>
      </c>
      <c r="G222" t="s">
        <v>3621</v>
      </c>
      <c r="H222" t="s">
        <v>3616</v>
      </c>
      <c r="I222" t="s">
        <v>1080</v>
      </c>
      <c r="J222" s="2">
        <v>27973</v>
      </c>
      <c r="K222" s="2">
        <v>44773</v>
      </c>
      <c r="L222">
        <v>307</v>
      </c>
      <c r="M222" t="s">
        <v>3680</v>
      </c>
      <c r="N222" t="s">
        <v>3681</v>
      </c>
      <c r="O222" t="s">
        <v>3682</v>
      </c>
      <c r="P222" t="s">
        <v>4147</v>
      </c>
      <c r="Q222" s="5">
        <f>INDEX(relevant_resources!B:B,MATCH(P222,relevant_resources!A:A,0))</f>
        <v>0</v>
      </c>
      <c r="R222">
        <f>COUNTIFS(resolve_2018!Y:Y,A222)</f>
        <v>0</v>
      </c>
      <c r="S222">
        <f>COUNTIFS(assign_old_new!A:A,A222)</f>
        <v>0</v>
      </c>
      <c r="T222" s="4" t="str">
        <f>IF(D222="teppc","teppc",
IF(Q222=0,"not relevant",
IF(R222&gt;0,"in old list",
IF(S222=0,"NEED TO ASSIGN",
INDEX(assign_old_new!D:D,MATCH(A222,assign_old_new!A:A,0))))))</f>
        <v>teppc</v>
      </c>
      <c r="U222">
        <f t="shared" si="6"/>
        <v>0</v>
      </c>
      <c r="V222" s="5">
        <f t="shared" si="7"/>
        <v>0</v>
      </c>
    </row>
    <row r="223" spans="1:22" hidden="1" x14ac:dyDescent="0.75">
      <c r="A223" t="s">
        <v>4730</v>
      </c>
      <c r="B223" t="s">
        <v>4730</v>
      </c>
      <c r="C223" t="s">
        <v>4731</v>
      </c>
      <c r="D223" t="s">
        <v>3425</v>
      </c>
      <c r="E223" t="s">
        <v>3620</v>
      </c>
      <c r="F223" t="s">
        <v>3620</v>
      </c>
      <c r="G223" t="s">
        <v>3621</v>
      </c>
      <c r="H223" t="s">
        <v>3616</v>
      </c>
      <c r="I223" t="s">
        <v>1080</v>
      </c>
      <c r="J223" s="2">
        <v>27699</v>
      </c>
      <c r="K223" s="2">
        <v>44773</v>
      </c>
      <c r="L223">
        <v>307</v>
      </c>
      <c r="M223" t="s">
        <v>3680</v>
      </c>
      <c r="N223" t="s">
        <v>3681</v>
      </c>
      <c r="O223" t="s">
        <v>3682</v>
      </c>
      <c r="P223" t="s">
        <v>4147</v>
      </c>
      <c r="Q223" s="5">
        <f>INDEX(relevant_resources!B:B,MATCH(P223,relevant_resources!A:A,0))</f>
        <v>0</v>
      </c>
      <c r="R223">
        <f>COUNTIFS(resolve_2018!Y:Y,A223)</f>
        <v>0</v>
      </c>
      <c r="S223">
        <f>COUNTIFS(assign_old_new!A:A,A223)</f>
        <v>0</v>
      </c>
      <c r="T223" s="4" t="str">
        <f>IF(D223="teppc","teppc",
IF(Q223=0,"not relevant",
IF(R223&gt;0,"in old list",
IF(S223=0,"NEED TO ASSIGN",
INDEX(assign_old_new!D:D,MATCH(A223,assign_old_new!A:A,0))))))</f>
        <v>teppc</v>
      </c>
      <c r="U223">
        <f t="shared" si="6"/>
        <v>0</v>
      </c>
      <c r="V223" s="5">
        <f t="shared" si="7"/>
        <v>0</v>
      </c>
    </row>
    <row r="224" spans="1:22" hidden="1" x14ac:dyDescent="0.75">
      <c r="A224" t="s">
        <v>5760</v>
      </c>
      <c r="B224" t="s">
        <v>5760</v>
      </c>
      <c r="C224" t="s">
        <v>5761</v>
      </c>
      <c r="D224" t="s">
        <v>3425</v>
      </c>
      <c r="E224" t="s">
        <v>3426</v>
      </c>
      <c r="F224" t="s">
        <v>3426</v>
      </c>
      <c r="G224" t="s">
        <v>3427</v>
      </c>
      <c r="H224" t="s">
        <v>3428</v>
      </c>
      <c r="I224" t="s">
        <v>3429</v>
      </c>
      <c r="J224" s="2">
        <v>24838</v>
      </c>
      <c r="K224" s="2">
        <v>48669</v>
      </c>
      <c r="L224">
        <v>305</v>
      </c>
      <c r="M224" t="s">
        <v>210</v>
      </c>
      <c r="N224" t="s">
        <v>3443</v>
      </c>
      <c r="O224" t="s">
        <v>210</v>
      </c>
      <c r="P224" t="s">
        <v>3444</v>
      </c>
      <c r="Q224" s="5">
        <f>INDEX(relevant_resources!B:B,MATCH(P224,relevant_resources!A:A,0))</f>
        <v>0</v>
      </c>
      <c r="R224">
        <f>COUNTIFS(resolve_2018!Y:Y,A224)</f>
        <v>0</v>
      </c>
      <c r="S224">
        <f>COUNTIFS(assign_old_new!A:A,A224)</f>
        <v>0</v>
      </c>
      <c r="T224" s="4" t="str">
        <f>IF(D224="teppc","teppc",
IF(Q224=0,"not relevant",
IF(R224&gt;0,"in old list",
IF(S224=0,"NEED TO ASSIGN",
INDEX(assign_old_new!D:D,MATCH(A224,assign_old_new!A:A,0))))))</f>
        <v>teppc</v>
      </c>
      <c r="U224">
        <f t="shared" si="6"/>
        <v>0</v>
      </c>
      <c r="V224" s="5">
        <f t="shared" si="7"/>
        <v>0</v>
      </c>
    </row>
    <row r="225" spans="1:22" hidden="1" x14ac:dyDescent="0.75">
      <c r="A225" t="s">
        <v>5762</v>
      </c>
      <c r="B225" t="s">
        <v>5762</v>
      </c>
      <c r="C225" t="s">
        <v>5763</v>
      </c>
      <c r="D225" t="s">
        <v>3425</v>
      </c>
      <c r="E225" t="s">
        <v>3426</v>
      </c>
      <c r="F225" t="s">
        <v>3426</v>
      </c>
      <c r="G225" t="s">
        <v>3427</v>
      </c>
      <c r="H225" t="s">
        <v>3428</v>
      </c>
      <c r="I225" t="s">
        <v>3429</v>
      </c>
      <c r="J225" s="2">
        <v>24838</v>
      </c>
      <c r="K225" s="2">
        <v>48669</v>
      </c>
      <c r="L225">
        <v>305</v>
      </c>
      <c r="M225" t="s">
        <v>210</v>
      </c>
      <c r="N225" t="s">
        <v>3443</v>
      </c>
      <c r="O225" t="s">
        <v>210</v>
      </c>
      <c r="P225" t="s">
        <v>3444</v>
      </c>
      <c r="Q225" s="5">
        <f>INDEX(relevant_resources!B:B,MATCH(P225,relevant_resources!A:A,0))</f>
        <v>0</v>
      </c>
      <c r="R225">
        <f>COUNTIFS(resolve_2018!Y:Y,A225)</f>
        <v>0</v>
      </c>
      <c r="S225">
        <f>COUNTIFS(assign_old_new!A:A,A225)</f>
        <v>0</v>
      </c>
      <c r="T225" s="4" t="str">
        <f>IF(D225="teppc","teppc",
IF(Q225=0,"not relevant",
IF(R225&gt;0,"in old list",
IF(S225=0,"NEED TO ASSIGN",
INDEX(assign_old_new!D:D,MATCH(A225,assign_old_new!A:A,0))))))</f>
        <v>teppc</v>
      </c>
      <c r="U225">
        <f t="shared" si="6"/>
        <v>0</v>
      </c>
      <c r="V225" s="5">
        <f t="shared" si="7"/>
        <v>0</v>
      </c>
    </row>
    <row r="226" spans="1:22" hidden="1" x14ac:dyDescent="0.75">
      <c r="A226" t="s">
        <v>5764</v>
      </c>
      <c r="B226" t="s">
        <v>5764</v>
      </c>
      <c r="C226" t="s">
        <v>5765</v>
      </c>
      <c r="D226" t="s">
        <v>3425</v>
      </c>
      <c r="E226" t="s">
        <v>3426</v>
      </c>
      <c r="F226" t="s">
        <v>3426</v>
      </c>
      <c r="G226" t="s">
        <v>3427</v>
      </c>
      <c r="H226" t="s">
        <v>3428</v>
      </c>
      <c r="I226" t="s">
        <v>3429</v>
      </c>
      <c r="J226" s="2">
        <v>24838</v>
      </c>
      <c r="K226" s="2">
        <v>48669</v>
      </c>
      <c r="L226">
        <v>305</v>
      </c>
      <c r="M226" t="s">
        <v>210</v>
      </c>
      <c r="N226" t="s">
        <v>3443</v>
      </c>
      <c r="O226" t="s">
        <v>210</v>
      </c>
      <c r="P226" t="s">
        <v>3444</v>
      </c>
      <c r="Q226" s="5">
        <f>INDEX(relevant_resources!B:B,MATCH(P226,relevant_resources!A:A,0))</f>
        <v>0</v>
      </c>
      <c r="R226">
        <f>COUNTIFS(resolve_2018!Y:Y,A226)</f>
        <v>0</v>
      </c>
      <c r="S226">
        <f>COUNTIFS(assign_old_new!A:A,A226)</f>
        <v>0</v>
      </c>
      <c r="T226" s="4" t="str">
        <f>IF(D226="teppc","teppc",
IF(Q226=0,"not relevant",
IF(R226&gt;0,"in old list",
IF(S226=0,"NEED TO ASSIGN",
INDEX(assign_old_new!D:D,MATCH(A226,assign_old_new!A:A,0))))))</f>
        <v>teppc</v>
      </c>
      <c r="U226">
        <f t="shared" si="6"/>
        <v>0</v>
      </c>
      <c r="V226" s="5">
        <f t="shared" si="7"/>
        <v>0</v>
      </c>
    </row>
    <row r="227" spans="1:22" hidden="1" x14ac:dyDescent="0.75">
      <c r="A227" t="s">
        <v>5766</v>
      </c>
      <c r="B227" t="s">
        <v>5766</v>
      </c>
      <c r="C227" t="s">
        <v>5767</v>
      </c>
      <c r="D227" t="s">
        <v>3425</v>
      </c>
      <c r="E227" t="s">
        <v>3426</v>
      </c>
      <c r="F227" t="s">
        <v>3426</v>
      </c>
      <c r="G227" t="s">
        <v>3427</v>
      </c>
      <c r="H227" t="s">
        <v>3428</v>
      </c>
      <c r="I227" t="s">
        <v>3429</v>
      </c>
      <c r="J227" s="2">
        <v>24838</v>
      </c>
      <c r="K227" s="2">
        <v>48669</v>
      </c>
      <c r="L227">
        <v>305</v>
      </c>
      <c r="M227" t="s">
        <v>210</v>
      </c>
      <c r="N227" t="s">
        <v>3443</v>
      </c>
      <c r="O227" t="s">
        <v>210</v>
      </c>
      <c r="P227" t="s">
        <v>3444</v>
      </c>
      <c r="Q227" s="5">
        <f>INDEX(relevant_resources!B:B,MATCH(P227,relevant_resources!A:A,0))</f>
        <v>0</v>
      </c>
      <c r="R227">
        <f>COUNTIFS(resolve_2018!Y:Y,A227)</f>
        <v>0</v>
      </c>
      <c r="S227">
        <f>COUNTIFS(assign_old_new!A:A,A227)</f>
        <v>0</v>
      </c>
      <c r="T227" s="4" t="str">
        <f>IF(D227="teppc","teppc",
IF(Q227=0,"not relevant",
IF(R227&gt;0,"in old list",
IF(S227=0,"NEED TO ASSIGN",
INDEX(assign_old_new!D:D,MATCH(A227,assign_old_new!A:A,0))))))</f>
        <v>teppc</v>
      </c>
      <c r="U227">
        <f t="shared" si="6"/>
        <v>0</v>
      </c>
      <c r="V227" s="5">
        <f t="shared" si="7"/>
        <v>0</v>
      </c>
    </row>
    <row r="228" spans="1:22" hidden="1" x14ac:dyDescent="0.75">
      <c r="A228" t="s">
        <v>5768</v>
      </c>
      <c r="B228" t="s">
        <v>5768</v>
      </c>
      <c r="C228" t="s">
        <v>5769</v>
      </c>
      <c r="D228" t="s">
        <v>3425</v>
      </c>
      <c r="E228" t="s">
        <v>3426</v>
      </c>
      <c r="F228" t="s">
        <v>3426</v>
      </c>
      <c r="G228" t="s">
        <v>3427</v>
      </c>
      <c r="H228" t="s">
        <v>3428</v>
      </c>
      <c r="I228" t="s">
        <v>3429</v>
      </c>
      <c r="J228" s="2">
        <v>24838</v>
      </c>
      <c r="K228" s="2">
        <v>48669</v>
      </c>
      <c r="L228">
        <v>305</v>
      </c>
      <c r="M228" t="s">
        <v>210</v>
      </c>
      <c r="N228" t="s">
        <v>3443</v>
      </c>
      <c r="O228" t="s">
        <v>210</v>
      </c>
      <c r="P228" t="s">
        <v>3444</v>
      </c>
      <c r="Q228" s="5">
        <f>INDEX(relevant_resources!B:B,MATCH(P228,relevant_resources!A:A,0))</f>
        <v>0</v>
      </c>
      <c r="R228">
        <f>COUNTIFS(resolve_2018!Y:Y,A228)</f>
        <v>0</v>
      </c>
      <c r="S228">
        <f>COUNTIFS(assign_old_new!A:A,A228)</f>
        <v>0</v>
      </c>
      <c r="T228" s="4" t="str">
        <f>IF(D228="teppc","teppc",
IF(Q228=0,"not relevant",
IF(R228&gt;0,"in old list",
IF(S228=0,"NEED TO ASSIGN",
INDEX(assign_old_new!D:D,MATCH(A228,assign_old_new!A:A,0))))))</f>
        <v>teppc</v>
      </c>
      <c r="U228">
        <f t="shared" si="6"/>
        <v>0</v>
      </c>
      <c r="V228" s="5">
        <f t="shared" si="7"/>
        <v>0</v>
      </c>
    </row>
    <row r="229" spans="1:22" hidden="1" x14ac:dyDescent="0.75">
      <c r="A229" t="s">
        <v>5770</v>
      </c>
      <c r="B229" t="s">
        <v>5770</v>
      </c>
      <c r="C229" t="s">
        <v>5771</v>
      </c>
      <c r="D229" t="s">
        <v>3425</v>
      </c>
      <c r="E229" t="s">
        <v>3426</v>
      </c>
      <c r="F229" t="s">
        <v>3426</v>
      </c>
      <c r="G229" t="s">
        <v>3427</v>
      </c>
      <c r="H229" t="s">
        <v>3428</v>
      </c>
      <c r="I229" t="s">
        <v>3429</v>
      </c>
      <c r="J229" s="2">
        <v>24838</v>
      </c>
      <c r="K229" s="2">
        <v>48669</v>
      </c>
      <c r="L229">
        <v>305</v>
      </c>
      <c r="M229" t="s">
        <v>210</v>
      </c>
      <c r="N229" t="s">
        <v>3443</v>
      </c>
      <c r="O229" t="s">
        <v>210</v>
      </c>
      <c r="P229" t="s">
        <v>3444</v>
      </c>
      <c r="Q229" s="5">
        <f>INDEX(relevant_resources!B:B,MATCH(P229,relevant_resources!A:A,0))</f>
        <v>0</v>
      </c>
      <c r="R229">
        <f>COUNTIFS(resolve_2018!Y:Y,A229)</f>
        <v>0</v>
      </c>
      <c r="S229">
        <f>COUNTIFS(assign_old_new!A:A,A229)</f>
        <v>0</v>
      </c>
      <c r="T229" s="4" t="str">
        <f>IF(D229="teppc","teppc",
IF(Q229=0,"not relevant",
IF(R229&gt;0,"in old list",
IF(S229=0,"NEED TO ASSIGN",
INDEX(assign_old_new!D:D,MATCH(A229,assign_old_new!A:A,0))))))</f>
        <v>teppc</v>
      </c>
      <c r="U229">
        <f t="shared" si="6"/>
        <v>0</v>
      </c>
      <c r="V229" s="5">
        <f t="shared" si="7"/>
        <v>0</v>
      </c>
    </row>
    <row r="230" spans="1:22" hidden="1" x14ac:dyDescent="0.75">
      <c r="A230" t="s">
        <v>5772</v>
      </c>
      <c r="B230" t="s">
        <v>5772</v>
      </c>
      <c r="C230" t="s">
        <v>5773</v>
      </c>
      <c r="D230" t="s">
        <v>3425</v>
      </c>
      <c r="E230" t="s">
        <v>3426</v>
      </c>
      <c r="F230" t="s">
        <v>3426</v>
      </c>
      <c r="G230" t="s">
        <v>3427</v>
      </c>
      <c r="H230" t="s">
        <v>3428</v>
      </c>
      <c r="I230" t="s">
        <v>3429</v>
      </c>
      <c r="J230" s="2">
        <v>24838</v>
      </c>
      <c r="K230" s="2">
        <v>48669</v>
      </c>
      <c r="L230">
        <v>305</v>
      </c>
      <c r="M230" t="s">
        <v>210</v>
      </c>
      <c r="N230" t="s">
        <v>3443</v>
      </c>
      <c r="O230" t="s">
        <v>210</v>
      </c>
      <c r="P230" t="s">
        <v>3444</v>
      </c>
      <c r="Q230" s="5">
        <f>INDEX(relevant_resources!B:B,MATCH(P230,relevant_resources!A:A,0))</f>
        <v>0</v>
      </c>
      <c r="R230">
        <f>COUNTIFS(resolve_2018!Y:Y,A230)</f>
        <v>0</v>
      </c>
      <c r="S230">
        <f>COUNTIFS(assign_old_new!A:A,A230)</f>
        <v>0</v>
      </c>
      <c r="T230" s="4" t="str">
        <f>IF(D230="teppc","teppc",
IF(Q230=0,"not relevant",
IF(R230&gt;0,"in old list",
IF(S230=0,"NEED TO ASSIGN",
INDEX(assign_old_new!D:D,MATCH(A230,assign_old_new!A:A,0))))))</f>
        <v>teppc</v>
      </c>
      <c r="U230">
        <f t="shared" si="6"/>
        <v>0</v>
      </c>
      <c r="V230" s="5">
        <f t="shared" si="7"/>
        <v>0</v>
      </c>
    </row>
    <row r="231" spans="1:22" hidden="1" x14ac:dyDescent="0.75">
      <c r="A231" t="s">
        <v>5774</v>
      </c>
      <c r="B231" t="s">
        <v>5774</v>
      </c>
      <c r="C231" t="s">
        <v>5775</v>
      </c>
      <c r="D231" t="s">
        <v>3425</v>
      </c>
      <c r="E231" t="s">
        <v>3426</v>
      </c>
      <c r="F231" t="s">
        <v>3426</v>
      </c>
      <c r="G231" t="s">
        <v>3427</v>
      </c>
      <c r="H231" t="s">
        <v>3428</v>
      </c>
      <c r="I231" t="s">
        <v>3429</v>
      </c>
      <c r="J231" s="2">
        <v>24838</v>
      </c>
      <c r="K231" s="2">
        <v>48669</v>
      </c>
      <c r="L231">
        <v>305</v>
      </c>
      <c r="M231" t="s">
        <v>210</v>
      </c>
      <c r="N231" t="s">
        <v>3443</v>
      </c>
      <c r="O231" t="s">
        <v>210</v>
      </c>
      <c r="P231" t="s">
        <v>3444</v>
      </c>
      <c r="Q231" s="5">
        <f>INDEX(relevant_resources!B:B,MATCH(P231,relevant_resources!A:A,0))</f>
        <v>0</v>
      </c>
      <c r="R231">
        <f>COUNTIFS(resolve_2018!Y:Y,A231)</f>
        <v>0</v>
      </c>
      <c r="S231">
        <f>COUNTIFS(assign_old_new!A:A,A231)</f>
        <v>0</v>
      </c>
      <c r="T231" s="4" t="str">
        <f>IF(D231="teppc","teppc",
IF(Q231=0,"not relevant",
IF(R231&gt;0,"in old list",
IF(S231=0,"NEED TO ASSIGN",
INDEX(assign_old_new!D:D,MATCH(A231,assign_old_new!A:A,0))))))</f>
        <v>teppc</v>
      </c>
      <c r="U231">
        <f t="shared" si="6"/>
        <v>0</v>
      </c>
      <c r="V231" s="5">
        <f t="shared" si="7"/>
        <v>0</v>
      </c>
    </row>
    <row r="232" spans="1:22" hidden="1" x14ac:dyDescent="0.75">
      <c r="A232" t="s">
        <v>5776</v>
      </c>
      <c r="B232" t="s">
        <v>5776</v>
      </c>
      <c r="C232" t="s">
        <v>5777</v>
      </c>
      <c r="D232" t="s">
        <v>3425</v>
      </c>
      <c r="E232" t="s">
        <v>3426</v>
      </c>
      <c r="F232" t="s">
        <v>3426</v>
      </c>
      <c r="G232" t="s">
        <v>3427</v>
      </c>
      <c r="H232" t="s">
        <v>3428</v>
      </c>
      <c r="I232" t="s">
        <v>3429</v>
      </c>
      <c r="J232" s="2">
        <v>24838</v>
      </c>
      <c r="K232" s="2">
        <v>48669</v>
      </c>
      <c r="L232">
        <v>305</v>
      </c>
      <c r="M232" t="s">
        <v>210</v>
      </c>
      <c r="N232" t="s">
        <v>3443</v>
      </c>
      <c r="O232" t="s">
        <v>210</v>
      </c>
      <c r="P232" t="s">
        <v>3444</v>
      </c>
      <c r="Q232" s="5">
        <f>INDEX(relevant_resources!B:B,MATCH(P232,relevant_resources!A:A,0))</f>
        <v>0</v>
      </c>
      <c r="R232">
        <f>COUNTIFS(resolve_2018!Y:Y,A232)</f>
        <v>0</v>
      </c>
      <c r="S232">
        <f>COUNTIFS(assign_old_new!A:A,A232)</f>
        <v>0</v>
      </c>
      <c r="T232" s="4" t="str">
        <f>IF(D232="teppc","teppc",
IF(Q232=0,"not relevant",
IF(R232&gt;0,"in old list",
IF(S232=0,"NEED TO ASSIGN",
INDEX(assign_old_new!D:D,MATCH(A232,assign_old_new!A:A,0))))))</f>
        <v>teppc</v>
      </c>
      <c r="U232">
        <f t="shared" si="6"/>
        <v>0</v>
      </c>
      <c r="V232" s="5">
        <f t="shared" si="7"/>
        <v>0</v>
      </c>
    </row>
    <row r="233" spans="1:22" hidden="1" x14ac:dyDescent="0.75">
      <c r="A233" t="s">
        <v>5778</v>
      </c>
      <c r="B233" t="s">
        <v>5778</v>
      </c>
      <c r="C233" t="s">
        <v>5779</v>
      </c>
      <c r="D233" t="s">
        <v>3425</v>
      </c>
      <c r="E233" t="s">
        <v>3426</v>
      </c>
      <c r="F233" t="s">
        <v>3426</v>
      </c>
      <c r="G233" t="s">
        <v>3427</v>
      </c>
      <c r="H233" t="s">
        <v>3428</v>
      </c>
      <c r="I233" t="s">
        <v>3429</v>
      </c>
      <c r="J233" s="2">
        <v>24838</v>
      </c>
      <c r="K233" s="2">
        <v>48669</v>
      </c>
      <c r="L233">
        <v>305</v>
      </c>
      <c r="M233" t="s">
        <v>210</v>
      </c>
      <c r="N233" t="s">
        <v>3443</v>
      </c>
      <c r="O233" t="s">
        <v>210</v>
      </c>
      <c r="P233" t="s">
        <v>3444</v>
      </c>
      <c r="Q233" s="5">
        <f>INDEX(relevant_resources!B:B,MATCH(P233,relevant_resources!A:A,0))</f>
        <v>0</v>
      </c>
      <c r="R233">
        <f>COUNTIFS(resolve_2018!Y:Y,A233)</f>
        <v>0</v>
      </c>
      <c r="S233">
        <f>COUNTIFS(assign_old_new!A:A,A233)</f>
        <v>0</v>
      </c>
      <c r="T233" s="4" t="str">
        <f>IF(D233="teppc","teppc",
IF(Q233=0,"not relevant",
IF(R233&gt;0,"in old list",
IF(S233=0,"NEED TO ASSIGN",
INDEX(assign_old_new!D:D,MATCH(A233,assign_old_new!A:A,0))))))</f>
        <v>teppc</v>
      </c>
      <c r="U233">
        <f t="shared" si="6"/>
        <v>0</v>
      </c>
      <c r="V233" s="5">
        <f t="shared" si="7"/>
        <v>0</v>
      </c>
    </row>
    <row r="234" spans="1:22" hidden="1" x14ac:dyDescent="0.75">
      <c r="A234" t="s">
        <v>3772</v>
      </c>
      <c r="B234" t="s">
        <v>3773</v>
      </c>
      <c r="C234" t="s">
        <v>3774</v>
      </c>
      <c r="D234" t="s">
        <v>3425</v>
      </c>
      <c r="E234" t="s">
        <v>3775</v>
      </c>
      <c r="F234" t="s">
        <v>3775</v>
      </c>
      <c r="G234" t="s">
        <v>3776</v>
      </c>
      <c r="H234" t="s">
        <v>3775</v>
      </c>
      <c r="I234" t="s">
        <v>3429</v>
      </c>
      <c r="J234" s="2">
        <v>42552</v>
      </c>
      <c r="K234" s="2">
        <v>55153</v>
      </c>
      <c r="L234">
        <v>303.10000000000002</v>
      </c>
      <c r="M234" t="s">
        <v>3511</v>
      </c>
      <c r="N234" t="s">
        <v>3512</v>
      </c>
      <c r="O234" t="s">
        <v>3513</v>
      </c>
      <c r="P234" t="s">
        <v>3706</v>
      </c>
      <c r="Q234" s="5">
        <f>INDEX(relevant_resources!B:B,MATCH(P234,relevant_resources!A:A,0))</f>
        <v>0</v>
      </c>
      <c r="R234">
        <f>COUNTIFS(resolve_2018!Y:Y,A234)</f>
        <v>0</v>
      </c>
      <c r="S234">
        <f>COUNTIFS(assign_old_new!A:A,A234)</f>
        <v>0</v>
      </c>
      <c r="T234" s="4" t="str">
        <f>IF(D234="teppc","teppc",
IF(Q234=0,"not relevant",
IF(R234&gt;0,"in old list",
IF(S234=0,"NEED TO ASSIGN",
INDEX(assign_old_new!D:D,MATCH(A234,assign_old_new!A:A,0))))))</f>
        <v>teppc</v>
      </c>
      <c r="U234">
        <f t="shared" si="6"/>
        <v>0</v>
      </c>
      <c r="V234" s="5">
        <f t="shared" si="7"/>
        <v>0</v>
      </c>
    </row>
    <row r="235" spans="1:22" hidden="1" x14ac:dyDescent="0.75">
      <c r="A235" t="s">
        <v>10585</v>
      </c>
      <c r="B235" t="s">
        <v>10585</v>
      </c>
      <c r="C235" t="s">
        <v>10586</v>
      </c>
      <c r="D235" t="s">
        <v>9883</v>
      </c>
      <c r="E235" t="s">
        <v>3333</v>
      </c>
      <c r="F235" t="s">
        <v>3333</v>
      </c>
      <c r="G235" t="s">
        <v>3334</v>
      </c>
      <c r="H235" t="s">
        <v>3333</v>
      </c>
      <c r="I235" t="s">
        <v>33</v>
      </c>
      <c r="J235" s="6">
        <v>41240</v>
      </c>
      <c r="K235" s="6">
        <v>55153</v>
      </c>
      <c r="L235">
        <v>302.58</v>
      </c>
      <c r="M235" t="s">
        <v>3511</v>
      </c>
      <c r="N235" t="s">
        <v>3512</v>
      </c>
      <c r="O235" t="s">
        <v>3513</v>
      </c>
      <c r="P235" t="s">
        <v>10022</v>
      </c>
      <c r="Q235" s="5">
        <f>INDEX(relevant_resources!B:B,MATCH(P235,relevant_resources!A:A,0))</f>
        <v>0</v>
      </c>
      <c r="R235">
        <f>COUNTIFS(resolve_2018!Y:Y,A235)</f>
        <v>0</v>
      </c>
      <c r="S235">
        <f>COUNTIFS(assign_old_new!A:A,A235)</f>
        <v>0</v>
      </c>
      <c r="T235" s="4" t="str">
        <f>IF(D235="teppc","teppc",
IF(Q235=0,"not relevant",
IF(R235&gt;0,"in old list",
IF(S235=0,"NEED TO ASSIGN",
INDEX(assign_old_new!D:D,MATCH(A235,assign_old_new!A:A,0))))))</f>
        <v>not relevant</v>
      </c>
      <c r="U235">
        <f t="shared" si="6"/>
        <v>0</v>
      </c>
      <c r="V235" s="5">
        <f t="shared" si="7"/>
        <v>0</v>
      </c>
    </row>
    <row r="236" spans="1:22" hidden="1" x14ac:dyDescent="0.75">
      <c r="A236" t="s">
        <v>6938</v>
      </c>
      <c r="B236" t="s">
        <v>6939</v>
      </c>
      <c r="C236" t="s">
        <v>6940</v>
      </c>
      <c r="D236" t="s">
        <v>3425</v>
      </c>
      <c r="E236" t="s">
        <v>2647</v>
      </c>
      <c r="F236" t="s">
        <v>2647</v>
      </c>
      <c r="G236" t="s">
        <v>3500</v>
      </c>
      <c r="H236" t="s">
        <v>2646</v>
      </c>
      <c r="I236" t="s">
        <v>2647</v>
      </c>
      <c r="J236" s="2">
        <v>32660</v>
      </c>
      <c r="K236" s="2">
        <v>55153</v>
      </c>
      <c r="L236">
        <v>301</v>
      </c>
      <c r="M236" t="s">
        <v>3511</v>
      </c>
      <c r="N236" t="s">
        <v>3512</v>
      </c>
      <c r="O236" t="s">
        <v>3513</v>
      </c>
      <c r="P236" t="s">
        <v>3690</v>
      </c>
      <c r="Q236" s="5">
        <f>INDEX(relevant_resources!B:B,MATCH(P236,relevant_resources!A:A,0))</f>
        <v>0</v>
      </c>
      <c r="R236">
        <f>COUNTIFS(resolve_2018!Y:Y,A236)</f>
        <v>0</v>
      </c>
      <c r="S236">
        <f>COUNTIFS(assign_old_new!A:A,A236)</f>
        <v>0</v>
      </c>
      <c r="T236" s="4" t="str">
        <f>IF(D236="teppc","teppc",
IF(Q236=0,"not relevant",
IF(R236&gt;0,"in old list",
IF(S236=0,"NEED TO ASSIGN",
INDEX(assign_old_new!D:D,MATCH(A236,assign_old_new!A:A,0))))))</f>
        <v>teppc</v>
      </c>
      <c r="U236">
        <f t="shared" si="6"/>
        <v>0</v>
      </c>
      <c r="V236" s="5">
        <f t="shared" si="7"/>
        <v>0</v>
      </c>
    </row>
    <row r="237" spans="1:22" hidden="1" x14ac:dyDescent="0.75">
      <c r="A237" t="s">
        <v>7530</v>
      </c>
      <c r="B237" t="s">
        <v>7531</v>
      </c>
      <c r="D237" t="s">
        <v>3425</v>
      </c>
      <c r="E237" t="s">
        <v>3812</v>
      </c>
      <c r="F237" t="s">
        <v>3812</v>
      </c>
      <c r="G237" t="s">
        <v>3813</v>
      </c>
      <c r="H237" t="s">
        <v>3814</v>
      </c>
      <c r="I237" t="s">
        <v>1080</v>
      </c>
      <c r="J237" s="2">
        <v>18264</v>
      </c>
      <c r="K237" s="2">
        <v>55153</v>
      </c>
      <c r="L237">
        <v>300.89999999999998</v>
      </c>
      <c r="M237" t="s">
        <v>3438</v>
      </c>
      <c r="N237" t="s">
        <v>3412</v>
      </c>
      <c r="O237" t="s">
        <v>993</v>
      </c>
      <c r="P237" t="s">
        <v>3712</v>
      </c>
      <c r="Q237" s="5">
        <f>INDEX(relevant_resources!B:B,MATCH(P237,relevant_resources!A:A,0))</f>
        <v>0</v>
      </c>
      <c r="R237">
        <f>COUNTIFS(resolve_2018!Y:Y,A237)</f>
        <v>0</v>
      </c>
      <c r="S237">
        <f>COUNTIFS(assign_old_new!A:A,A237)</f>
        <v>0</v>
      </c>
      <c r="T237" s="4" t="str">
        <f>IF(D237="teppc","teppc",
IF(Q237=0,"not relevant",
IF(R237&gt;0,"in old list",
IF(S237=0,"NEED TO ASSIGN",
INDEX(assign_old_new!D:D,MATCH(A237,assign_old_new!A:A,0))))))</f>
        <v>teppc</v>
      </c>
      <c r="U237">
        <f t="shared" si="6"/>
        <v>0</v>
      </c>
      <c r="V237" s="5">
        <f t="shared" si="7"/>
        <v>0</v>
      </c>
    </row>
    <row r="238" spans="1:22" hidden="1" x14ac:dyDescent="0.75">
      <c r="A238" t="s">
        <v>8609</v>
      </c>
      <c r="B238" t="s">
        <v>8610</v>
      </c>
      <c r="C238" t="s">
        <v>8611</v>
      </c>
      <c r="D238" t="s">
        <v>3425</v>
      </c>
      <c r="E238" t="s">
        <v>2647</v>
      </c>
      <c r="F238" t="s">
        <v>2647</v>
      </c>
      <c r="G238" t="s">
        <v>3500</v>
      </c>
      <c r="H238" t="s">
        <v>2646</v>
      </c>
      <c r="I238" t="s">
        <v>2647</v>
      </c>
      <c r="J238" s="2">
        <v>42369</v>
      </c>
      <c r="K238" s="2">
        <v>58806</v>
      </c>
      <c r="L238">
        <v>300</v>
      </c>
      <c r="M238" t="s">
        <v>3531</v>
      </c>
      <c r="N238" t="s">
        <v>3532</v>
      </c>
      <c r="O238" t="s">
        <v>3533</v>
      </c>
      <c r="P238" t="s">
        <v>5837</v>
      </c>
      <c r="Q238" s="5">
        <f>INDEX(relevant_resources!B:B,MATCH(P238,relevant_resources!A:A,0))</f>
        <v>0</v>
      </c>
      <c r="R238">
        <f>COUNTIFS(resolve_2018!Y:Y,A238)</f>
        <v>0</v>
      </c>
      <c r="S238">
        <f>COUNTIFS(assign_old_new!A:A,A238)</f>
        <v>0</v>
      </c>
      <c r="T238" s="4" t="str">
        <f>IF(D238="teppc","teppc",
IF(Q238=0,"not relevant",
IF(R238&gt;0,"in old list",
IF(S238=0,"NEED TO ASSIGN",
INDEX(assign_old_new!D:D,MATCH(A238,assign_old_new!A:A,0))))))</f>
        <v>teppc</v>
      </c>
      <c r="U238">
        <f t="shared" si="6"/>
        <v>0</v>
      </c>
      <c r="V238" s="5">
        <f t="shared" si="7"/>
        <v>0</v>
      </c>
    </row>
    <row r="239" spans="1:22" hidden="1" x14ac:dyDescent="0.75">
      <c r="A239" t="s">
        <v>1464</v>
      </c>
      <c r="B239" t="s">
        <v>1464</v>
      </c>
      <c r="C239" t="s">
        <v>10224</v>
      </c>
      <c r="D239" t="s">
        <v>9883</v>
      </c>
      <c r="E239" t="s">
        <v>1128</v>
      </c>
      <c r="F239" t="s">
        <v>1128</v>
      </c>
      <c r="G239" t="s">
        <v>3379</v>
      </c>
      <c r="H239" t="s">
        <v>1128</v>
      </c>
      <c r="I239" t="s">
        <v>33</v>
      </c>
      <c r="J239" s="6">
        <v>41978</v>
      </c>
      <c r="K239" s="6">
        <v>55153</v>
      </c>
      <c r="L239">
        <v>300</v>
      </c>
      <c r="M239" t="s">
        <v>9884</v>
      </c>
      <c r="N239" t="s">
        <v>4346</v>
      </c>
      <c r="O239" t="s">
        <v>3386</v>
      </c>
      <c r="P239" t="s">
        <v>3324</v>
      </c>
      <c r="Q239" s="5">
        <f>INDEX(relevant_resources!B:B,MATCH(P239,relevant_resources!A:A,0))</f>
        <v>1</v>
      </c>
      <c r="R239">
        <f>COUNTIFS(resolve_2018!Y:Y,A239)</f>
        <v>1</v>
      </c>
      <c r="S239">
        <f>COUNTIFS(assign_old_new!A:A,A239)</f>
        <v>0</v>
      </c>
      <c r="T239" s="4" t="str">
        <f>IF(D239="teppc","teppc",
IF(Q239=0,"not relevant",
IF(R239&gt;0,"in old list",
IF(S239=0,"NEED TO ASSIGN",
INDEX(assign_old_new!D:D,MATCH(A239,assign_old_new!A:A,0))))))</f>
        <v>in old list</v>
      </c>
      <c r="U239">
        <f t="shared" si="6"/>
        <v>1</v>
      </c>
      <c r="V239" s="5">
        <f t="shared" si="7"/>
        <v>0</v>
      </c>
    </row>
    <row r="240" spans="1:22" hidden="1" x14ac:dyDescent="0.75">
      <c r="A240" t="s">
        <v>4012</v>
      </c>
      <c r="B240" t="s">
        <v>4012</v>
      </c>
      <c r="C240" t="s">
        <v>4013</v>
      </c>
      <c r="D240" t="s">
        <v>3425</v>
      </c>
      <c r="E240" t="s">
        <v>1054</v>
      </c>
      <c r="F240" t="s">
        <v>1054</v>
      </c>
      <c r="G240" t="s">
        <v>3447</v>
      </c>
      <c r="H240" t="s">
        <v>3428</v>
      </c>
      <c r="I240" t="s">
        <v>3429</v>
      </c>
      <c r="J240" s="2">
        <v>41729</v>
      </c>
      <c r="K240" s="2">
        <v>55153</v>
      </c>
      <c r="L240">
        <v>300</v>
      </c>
      <c r="M240" t="s">
        <v>3438</v>
      </c>
      <c r="N240" t="s">
        <v>3412</v>
      </c>
      <c r="O240" t="s">
        <v>993</v>
      </c>
      <c r="P240" t="s">
        <v>3477</v>
      </c>
      <c r="Q240" s="5">
        <f>INDEX(relevant_resources!B:B,MATCH(P240,relevant_resources!A:A,0))</f>
        <v>0</v>
      </c>
      <c r="R240">
        <f>COUNTIFS(resolve_2018!Y:Y,A240)</f>
        <v>0</v>
      </c>
      <c r="S240">
        <f>COUNTIFS(assign_old_new!A:A,A240)</f>
        <v>0</v>
      </c>
      <c r="T240" s="4" t="str">
        <f>IF(D240="teppc","teppc",
IF(Q240=0,"not relevant",
IF(R240&gt;0,"in old list",
IF(S240=0,"NEED TO ASSIGN",
INDEX(assign_old_new!D:D,MATCH(A240,assign_old_new!A:A,0))))))</f>
        <v>teppc</v>
      </c>
      <c r="U240">
        <f t="shared" si="6"/>
        <v>0</v>
      </c>
      <c r="V240" s="5">
        <f t="shared" si="7"/>
        <v>0</v>
      </c>
    </row>
    <row r="241" spans="1:22" hidden="1" x14ac:dyDescent="0.75">
      <c r="A241" t="s">
        <v>4347</v>
      </c>
      <c r="B241" t="s">
        <v>4348</v>
      </c>
      <c r="C241" t="s">
        <v>4349</v>
      </c>
      <c r="D241" t="s">
        <v>3425</v>
      </c>
      <c r="E241" t="s">
        <v>1054</v>
      </c>
      <c r="F241" t="s">
        <v>1054</v>
      </c>
      <c r="G241" t="s">
        <v>3447</v>
      </c>
      <c r="H241" t="s">
        <v>3428</v>
      </c>
      <c r="I241" t="s">
        <v>3429</v>
      </c>
      <c r="J241" s="2">
        <v>37622</v>
      </c>
      <c r="K241" s="2">
        <v>55123</v>
      </c>
      <c r="L241">
        <v>300</v>
      </c>
      <c r="M241" t="s">
        <v>3511</v>
      </c>
      <c r="N241" t="s">
        <v>3512</v>
      </c>
      <c r="O241" t="s">
        <v>3513</v>
      </c>
      <c r="P241" t="s">
        <v>3706</v>
      </c>
      <c r="Q241" s="5">
        <f>INDEX(relevant_resources!B:B,MATCH(P241,relevant_resources!A:A,0))</f>
        <v>0</v>
      </c>
      <c r="R241">
        <f>COUNTIFS(resolve_2018!Y:Y,A241)</f>
        <v>0</v>
      </c>
      <c r="S241">
        <f>COUNTIFS(assign_old_new!A:A,A241)</f>
        <v>0</v>
      </c>
      <c r="T241" s="4" t="str">
        <f>IF(D241="teppc","teppc",
IF(Q241=0,"not relevant",
IF(R241&gt;0,"in old list",
IF(S241=0,"NEED TO ASSIGN",
INDEX(assign_old_new!D:D,MATCH(A241,assign_old_new!A:A,0))))))</f>
        <v>teppc</v>
      </c>
      <c r="U241">
        <f t="shared" si="6"/>
        <v>0</v>
      </c>
      <c r="V241" s="5">
        <f t="shared" si="7"/>
        <v>0</v>
      </c>
    </row>
    <row r="242" spans="1:22" hidden="1" x14ac:dyDescent="0.75">
      <c r="A242" t="s">
        <v>10261</v>
      </c>
      <c r="B242" t="s">
        <v>10261</v>
      </c>
      <c r="D242" t="s">
        <v>9883</v>
      </c>
      <c r="E242" t="s">
        <v>3319</v>
      </c>
      <c r="F242" t="s">
        <v>3319</v>
      </c>
      <c r="G242" t="s">
        <v>3320</v>
      </c>
      <c r="H242" t="s">
        <v>3319</v>
      </c>
      <c r="I242" t="s">
        <v>33</v>
      </c>
      <c r="J242" s="6">
        <v>26665</v>
      </c>
      <c r="K242" s="6">
        <v>43446</v>
      </c>
      <c r="L242">
        <v>300</v>
      </c>
      <c r="M242" t="s">
        <v>3519</v>
      </c>
      <c r="N242" t="s">
        <v>3520</v>
      </c>
      <c r="O242" t="s">
        <v>3432</v>
      </c>
      <c r="P242" t="s">
        <v>9902</v>
      </c>
      <c r="Q242" s="5">
        <f>INDEX(relevant_resources!B:B,MATCH(P242,relevant_resources!A:A,0))</f>
        <v>0</v>
      </c>
      <c r="R242">
        <f>COUNTIFS(resolve_2018!Y:Y,A242)</f>
        <v>0</v>
      </c>
      <c r="S242">
        <f>COUNTIFS(assign_old_new!A:A,A242)</f>
        <v>0</v>
      </c>
      <c r="T242" s="4" t="str">
        <f>IF(D242="teppc","teppc",
IF(Q242=0,"not relevant",
IF(R242&gt;0,"in old list",
IF(S242=0,"NEED TO ASSIGN",
INDEX(assign_old_new!D:D,MATCH(A242,assign_old_new!A:A,0))))))</f>
        <v>not relevant</v>
      </c>
      <c r="U242">
        <f t="shared" si="6"/>
        <v>0</v>
      </c>
      <c r="V242" s="5">
        <f t="shared" si="7"/>
        <v>0</v>
      </c>
    </row>
    <row r="243" spans="1:22" hidden="1" x14ac:dyDescent="0.75">
      <c r="A243" t="s">
        <v>4296</v>
      </c>
      <c r="B243" t="s">
        <v>4296</v>
      </c>
      <c r="D243" t="s">
        <v>3425</v>
      </c>
      <c r="E243" t="s">
        <v>3546</v>
      </c>
      <c r="F243" t="s">
        <v>3546</v>
      </c>
      <c r="G243" t="s">
        <v>3547</v>
      </c>
      <c r="H243" t="s">
        <v>3546</v>
      </c>
      <c r="I243" t="s">
        <v>3429</v>
      </c>
      <c r="J243" s="2">
        <v>18264</v>
      </c>
      <c r="K243" s="2">
        <v>55153</v>
      </c>
      <c r="L243">
        <v>300</v>
      </c>
      <c r="M243" t="s">
        <v>3438</v>
      </c>
      <c r="N243" t="s">
        <v>3412</v>
      </c>
      <c r="O243" t="s">
        <v>993</v>
      </c>
      <c r="P243" t="s">
        <v>3477</v>
      </c>
      <c r="Q243" s="5">
        <f>INDEX(relevant_resources!B:B,MATCH(P243,relevant_resources!A:A,0))</f>
        <v>0</v>
      </c>
      <c r="R243">
        <f>COUNTIFS(resolve_2018!Y:Y,A243)</f>
        <v>0</v>
      </c>
      <c r="S243">
        <f>COUNTIFS(assign_old_new!A:A,A243)</f>
        <v>0</v>
      </c>
      <c r="T243" s="4" t="str">
        <f>IF(D243="teppc","teppc",
IF(Q243=0,"not relevant",
IF(R243&gt;0,"in old list",
IF(S243=0,"NEED TO ASSIGN",
INDEX(assign_old_new!D:D,MATCH(A243,assign_old_new!A:A,0))))))</f>
        <v>teppc</v>
      </c>
      <c r="U243">
        <f t="shared" si="6"/>
        <v>0</v>
      </c>
      <c r="V243" s="5">
        <f t="shared" si="7"/>
        <v>0</v>
      </c>
    </row>
    <row r="244" spans="1:22" hidden="1" x14ac:dyDescent="0.75">
      <c r="A244" t="s">
        <v>11226</v>
      </c>
      <c r="B244" t="s">
        <v>11226</v>
      </c>
      <c r="C244" t="s">
        <v>11227</v>
      </c>
      <c r="D244" t="s">
        <v>9883</v>
      </c>
      <c r="E244" t="s">
        <v>3718</v>
      </c>
      <c r="F244" t="s">
        <v>1128</v>
      </c>
      <c r="G244" t="s">
        <v>3379</v>
      </c>
      <c r="H244" t="s">
        <v>1128</v>
      </c>
      <c r="I244" t="s">
        <v>33</v>
      </c>
      <c r="J244" t="s">
        <v>9889</v>
      </c>
      <c r="K244" s="6">
        <v>55153</v>
      </c>
      <c r="L244">
        <v>298</v>
      </c>
      <c r="M244" t="s">
        <v>10299</v>
      </c>
      <c r="N244" t="s">
        <v>3412</v>
      </c>
      <c r="O244" t="s">
        <v>993</v>
      </c>
      <c r="P244" t="s">
        <v>3413</v>
      </c>
      <c r="Q244" s="5">
        <f>INDEX(relevant_resources!B:B,MATCH(P244,relevant_resources!A:A,0))</f>
        <v>1</v>
      </c>
      <c r="R244">
        <f>COUNTIFS(resolve_2018!Y:Y,A244)</f>
        <v>1</v>
      </c>
      <c r="S244">
        <f>COUNTIFS(assign_old_new!A:A,A244)</f>
        <v>0</v>
      </c>
      <c r="T244" s="4" t="str">
        <f>IF(D244="teppc","teppc",
IF(Q244=0,"not relevant",
IF(R244&gt;0,"in old list",
IF(S244=0,"NEED TO ASSIGN",
INDEX(assign_old_new!D:D,MATCH(A244,assign_old_new!A:A,0))))))</f>
        <v>in old list</v>
      </c>
      <c r="U244">
        <f t="shared" si="6"/>
        <v>1</v>
      </c>
      <c r="V244" s="5">
        <f t="shared" si="7"/>
        <v>0</v>
      </c>
    </row>
    <row r="245" spans="1:22" hidden="1" x14ac:dyDescent="0.75">
      <c r="A245" t="s">
        <v>1467</v>
      </c>
      <c r="B245" t="s">
        <v>1467</v>
      </c>
      <c r="C245" t="s">
        <v>1466</v>
      </c>
      <c r="D245" t="s">
        <v>9883</v>
      </c>
      <c r="E245" t="s">
        <v>1128</v>
      </c>
      <c r="F245" t="s">
        <v>1128</v>
      </c>
      <c r="G245" t="s">
        <v>3379</v>
      </c>
      <c r="H245" t="s">
        <v>1128</v>
      </c>
      <c r="I245" t="s">
        <v>33</v>
      </c>
      <c r="J245" s="6">
        <v>42612</v>
      </c>
      <c r="K245" s="6">
        <v>55153</v>
      </c>
      <c r="L245">
        <v>296.19</v>
      </c>
      <c r="M245" t="s">
        <v>9884</v>
      </c>
      <c r="N245" t="s">
        <v>4346</v>
      </c>
      <c r="O245" t="s">
        <v>3386</v>
      </c>
      <c r="P245" t="s">
        <v>3324</v>
      </c>
      <c r="Q245" s="5">
        <f>INDEX(relevant_resources!B:B,MATCH(P245,relevant_resources!A:A,0))</f>
        <v>1</v>
      </c>
      <c r="R245">
        <f>COUNTIFS(resolve_2018!Y:Y,A245)</f>
        <v>1</v>
      </c>
      <c r="S245">
        <f>COUNTIFS(assign_old_new!A:A,A245)</f>
        <v>0</v>
      </c>
      <c r="T245" s="4" t="str">
        <f>IF(D245="teppc","teppc",
IF(Q245=0,"not relevant",
IF(R245&gt;0,"in old list",
IF(S245=0,"NEED TO ASSIGN",
INDEX(assign_old_new!D:D,MATCH(A245,assign_old_new!A:A,0))))))</f>
        <v>in old list</v>
      </c>
      <c r="U245">
        <f t="shared" si="6"/>
        <v>1</v>
      </c>
      <c r="V245" s="5">
        <f t="shared" si="7"/>
        <v>0</v>
      </c>
    </row>
    <row r="246" spans="1:22" hidden="1" x14ac:dyDescent="0.75">
      <c r="A246" t="s">
        <v>5751</v>
      </c>
      <c r="B246" t="s">
        <v>5752</v>
      </c>
      <c r="C246" t="s">
        <v>5753</v>
      </c>
      <c r="D246" t="s">
        <v>3425</v>
      </c>
      <c r="E246" t="s">
        <v>3584</v>
      </c>
      <c r="F246" t="s">
        <v>3584</v>
      </c>
      <c r="G246" t="s">
        <v>3585</v>
      </c>
      <c r="H246" t="s">
        <v>3482</v>
      </c>
      <c r="I246" t="s">
        <v>1080</v>
      </c>
      <c r="J246" s="2">
        <v>38200</v>
      </c>
      <c r="K246" s="2">
        <v>55153</v>
      </c>
      <c r="L246">
        <v>291.8</v>
      </c>
      <c r="M246" t="s">
        <v>3511</v>
      </c>
      <c r="N246" t="s">
        <v>3512</v>
      </c>
      <c r="O246" t="s">
        <v>3513</v>
      </c>
      <c r="P246" t="s">
        <v>3864</v>
      </c>
      <c r="Q246" s="5">
        <f>INDEX(relevant_resources!B:B,MATCH(P246,relevant_resources!A:A,0))</f>
        <v>0</v>
      </c>
      <c r="R246">
        <f>COUNTIFS(resolve_2018!Y:Y,A246)</f>
        <v>0</v>
      </c>
      <c r="S246">
        <f>COUNTIFS(assign_old_new!A:A,A246)</f>
        <v>0</v>
      </c>
      <c r="T246" s="4" t="str">
        <f>IF(D246="teppc","teppc",
IF(Q246=0,"not relevant",
IF(R246&gt;0,"in old list",
IF(S246=0,"NEED TO ASSIGN",
INDEX(assign_old_new!D:D,MATCH(A246,assign_old_new!A:A,0))))))</f>
        <v>teppc</v>
      </c>
      <c r="U246">
        <f t="shared" si="6"/>
        <v>0</v>
      </c>
      <c r="V246" s="5">
        <f t="shared" si="7"/>
        <v>0</v>
      </c>
    </row>
    <row r="247" spans="1:22" hidden="1" x14ac:dyDescent="0.75">
      <c r="A247" t="s">
        <v>8135</v>
      </c>
      <c r="B247" t="s">
        <v>8136</v>
      </c>
      <c r="C247" t="s">
        <v>8137</v>
      </c>
      <c r="D247" t="s">
        <v>3425</v>
      </c>
      <c r="E247" t="s">
        <v>3025</v>
      </c>
      <c r="F247" t="s">
        <v>3025</v>
      </c>
      <c r="G247" t="s">
        <v>4098</v>
      </c>
      <c r="H247" t="s">
        <v>3482</v>
      </c>
      <c r="I247" t="s">
        <v>1080</v>
      </c>
      <c r="J247" s="2">
        <v>37135</v>
      </c>
      <c r="K247" s="2">
        <v>55153</v>
      </c>
      <c r="L247">
        <v>291.60000000000002</v>
      </c>
      <c r="M247" t="s">
        <v>3511</v>
      </c>
      <c r="N247" t="s">
        <v>3512</v>
      </c>
      <c r="O247" t="s">
        <v>3513</v>
      </c>
      <c r="P247" t="s">
        <v>3864</v>
      </c>
      <c r="Q247" s="5">
        <f>INDEX(relevant_resources!B:B,MATCH(P247,relevant_resources!A:A,0))</f>
        <v>0</v>
      </c>
      <c r="R247">
        <f>COUNTIFS(resolve_2018!Y:Y,A247)</f>
        <v>0</v>
      </c>
      <c r="S247">
        <f>COUNTIFS(assign_old_new!A:A,A247)</f>
        <v>0</v>
      </c>
      <c r="T247" s="4" t="str">
        <f>IF(D247="teppc","teppc",
IF(Q247=0,"not relevant",
IF(R247&gt;0,"in old list",
IF(S247=0,"NEED TO ASSIGN",
INDEX(assign_old_new!D:D,MATCH(A247,assign_old_new!A:A,0))))))</f>
        <v>teppc</v>
      </c>
      <c r="U247">
        <f t="shared" si="6"/>
        <v>0</v>
      </c>
      <c r="V247" s="5">
        <f t="shared" si="7"/>
        <v>0</v>
      </c>
    </row>
    <row r="248" spans="1:22" hidden="1" x14ac:dyDescent="0.75">
      <c r="A248" t="s">
        <v>877</v>
      </c>
      <c r="B248" t="s">
        <v>877</v>
      </c>
      <c r="C248" t="s">
        <v>9898</v>
      </c>
      <c r="D248" t="s">
        <v>9883</v>
      </c>
      <c r="E248" t="s">
        <v>3718</v>
      </c>
      <c r="F248" t="s">
        <v>3319</v>
      </c>
      <c r="G248" t="s">
        <v>3320</v>
      </c>
      <c r="H248" t="s">
        <v>3319</v>
      </c>
      <c r="I248" t="s">
        <v>33</v>
      </c>
      <c r="J248" s="6">
        <v>41800</v>
      </c>
      <c r="K248" s="6">
        <v>55153</v>
      </c>
      <c r="L248">
        <v>290</v>
      </c>
      <c r="M248" t="s">
        <v>9884</v>
      </c>
      <c r="N248" t="s">
        <v>4346</v>
      </c>
      <c r="O248" t="s">
        <v>3386</v>
      </c>
      <c r="P248" t="s">
        <v>3324</v>
      </c>
      <c r="Q248" s="5">
        <f>INDEX(relevant_resources!B:B,MATCH(P248,relevant_resources!A:A,0))</f>
        <v>1</v>
      </c>
      <c r="R248">
        <f>COUNTIFS(resolve_2018!Y:Y,A248)</f>
        <v>1</v>
      </c>
      <c r="S248">
        <f>COUNTIFS(assign_old_new!A:A,A248)</f>
        <v>0</v>
      </c>
      <c r="T248" s="4" t="str">
        <f>IF(D248="teppc","teppc",
IF(Q248=0,"not relevant",
IF(R248&gt;0,"in old list",
IF(S248=0,"NEED TO ASSIGN",
INDEX(assign_old_new!D:D,MATCH(A248,assign_old_new!A:A,0))))))</f>
        <v>in old list</v>
      </c>
      <c r="U248">
        <f t="shared" si="6"/>
        <v>1</v>
      </c>
      <c r="V248" s="5">
        <f t="shared" si="7"/>
        <v>0</v>
      </c>
    </row>
    <row r="249" spans="1:22" hidden="1" x14ac:dyDescent="0.75">
      <c r="A249" t="s">
        <v>6295</v>
      </c>
      <c r="B249" t="s">
        <v>6296</v>
      </c>
      <c r="C249" t="s">
        <v>6297</v>
      </c>
      <c r="D249" t="s">
        <v>3425</v>
      </c>
      <c r="E249" t="s">
        <v>3426</v>
      </c>
      <c r="F249" t="s">
        <v>3426</v>
      </c>
      <c r="G249" t="s">
        <v>3427</v>
      </c>
      <c r="H249" t="s">
        <v>3428</v>
      </c>
      <c r="I249" t="s">
        <v>3429</v>
      </c>
      <c r="J249" s="2">
        <v>37358</v>
      </c>
      <c r="K249" s="2">
        <v>51238</v>
      </c>
      <c r="L249">
        <v>290</v>
      </c>
      <c r="M249" t="s">
        <v>3511</v>
      </c>
      <c r="N249" t="s">
        <v>3512</v>
      </c>
      <c r="O249" t="s">
        <v>3513</v>
      </c>
      <c r="P249" t="s">
        <v>3706</v>
      </c>
      <c r="Q249" s="5">
        <f>INDEX(relevant_resources!B:B,MATCH(P249,relevant_resources!A:A,0))</f>
        <v>0</v>
      </c>
      <c r="R249">
        <f>COUNTIFS(resolve_2018!Y:Y,A249)</f>
        <v>0</v>
      </c>
      <c r="S249">
        <f>COUNTIFS(assign_old_new!A:A,A249)</f>
        <v>0</v>
      </c>
      <c r="T249" s="4" t="str">
        <f>IF(D249="teppc","teppc",
IF(Q249=0,"not relevant",
IF(R249&gt;0,"in old list",
IF(S249=0,"NEED TO ASSIGN",
INDEX(assign_old_new!D:D,MATCH(A249,assign_old_new!A:A,0))))))</f>
        <v>teppc</v>
      </c>
      <c r="U249">
        <f t="shared" si="6"/>
        <v>0</v>
      </c>
      <c r="V249" s="5">
        <f t="shared" si="7"/>
        <v>0</v>
      </c>
    </row>
    <row r="250" spans="1:22" hidden="1" x14ac:dyDescent="0.75">
      <c r="A250" t="s">
        <v>11245</v>
      </c>
      <c r="B250" t="s">
        <v>11245</v>
      </c>
      <c r="C250" t="s">
        <v>11245</v>
      </c>
      <c r="D250" t="s">
        <v>9883</v>
      </c>
      <c r="E250" t="s">
        <v>3666</v>
      </c>
      <c r="F250" t="s">
        <v>1128</v>
      </c>
      <c r="G250" t="s">
        <v>3379</v>
      </c>
      <c r="H250" t="s">
        <v>1128</v>
      </c>
      <c r="I250" t="s">
        <v>33</v>
      </c>
      <c r="J250" t="s">
        <v>9889</v>
      </c>
      <c r="K250" s="6">
        <v>55153</v>
      </c>
      <c r="L250">
        <v>287.01</v>
      </c>
      <c r="M250" t="s">
        <v>11246</v>
      </c>
      <c r="N250" t="s">
        <v>3443</v>
      </c>
      <c r="O250" t="s">
        <v>210</v>
      </c>
      <c r="P250" t="s">
        <v>3709</v>
      </c>
      <c r="Q250" s="5">
        <f>INDEX(relevant_resources!B:B,MATCH(P250,relevant_resources!A:A,0))</f>
        <v>0</v>
      </c>
      <c r="R250">
        <f>COUNTIFS(resolve_2018!Y:Y,A250)</f>
        <v>0</v>
      </c>
      <c r="S250">
        <f>COUNTIFS(assign_old_new!A:A,A250)</f>
        <v>0</v>
      </c>
      <c r="T250" s="4" t="str">
        <f>IF(D250="teppc","teppc",
IF(Q250=0,"not relevant",
IF(R250&gt;0,"in old list",
IF(S250=0,"NEED TO ASSIGN",
INDEX(assign_old_new!D:D,MATCH(A250,assign_old_new!A:A,0))))))</f>
        <v>not relevant</v>
      </c>
      <c r="U250">
        <f t="shared" si="6"/>
        <v>0</v>
      </c>
      <c r="V250" s="5">
        <f t="shared" si="7"/>
        <v>0</v>
      </c>
    </row>
    <row r="251" spans="1:22" hidden="1" x14ac:dyDescent="0.75">
      <c r="A251" t="s">
        <v>9542</v>
      </c>
      <c r="B251" t="s">
        <v>9543</v>
      </c>
      <c r="C251" t="s">
        <v>9544</v>
      </c>
      <c r="D251" t="s">
        <v>3425</v>
      </c>
      <c r="E251" t="s">
        <v>3183</v>
      </c>
      <c r="F251" t="s">
        <v>3183</v>
      </c>
      <c r="G251" t="s">
        <v>3590</v>
      </c>
      <c r="H251" t="s">
        <v>3591</v>
      </c>
      <c r="I251" t="s">
        <v>2592</v>
      </c>
      <c r="J251" s="2">
        <v>38777</v>
      </c>
      <c r="K251" s="2">
        <v>55153</v>
      </c>
      <c r="L251">
        <v>286</v>
      </c>
      <c r="M251" t="s">
        <v>3511</v>
      </c>
      <c r="N251" t="s">
        <v>3512</v>
      </c>
      <c r="O251" t="s">
        <v>3513</v>
      </c>
      <c r="P251" t="s">
        <v>4421</v>
      </c>
      <c r="Q251" s="5">
        <f>INDEX(relevant_resources!B:B,MATCH(P251,relevant_resources!A:A,0))</f>
        <v>0</v>
      </c>
      <c r="R251">
        <f>COUNTIFS(resolve_2018!Y:Y,A251)</f>
        <v>0</v>
      </c>
      <c r="S251">
        <f>COUNTIFS(assign_old_new!A:A,A251)</f>
        <v>0</v>
      </c>
      <c r="T251" s="4" t="str">
        <f>IF(D251="teppc","teppc",
IF(Q251=0,"not relevant",
IF(R251&gt;0,"in old list",
IF(S251=0,"NEED TO ASSIGN",
INDEX(assign_old_new!D:D,MATCH(A251,assign_old_new!A:A,0))))))</f>
        <v>teppc</v>
      </c>
      <c r="U251">
        <f t="shared" si="6"/>
        <v>0</v>
      </c>
      <c r="V251" s="5">
        <f t="shared" si="7"/>
        <v>0</v>
      </c>
    </row>
    <row r="252" spans="1:22" hidden="1" x14ac:dyDescent="0.75">
      <c r="A252" t="s">
        <v>4920</v>
      </c>
      <c r="B252" t="s">
        <v>4921</v>
      </c>
      <c r="C252" t="s">
        <v>4922</v>
      </c>
      <c r="D252" t="s">
        <v>3425</v>
      </c>
      <c r="E252" t="s">
        <v>3025</v>
      </c>
      <c r="F252" t="s">
        <v>3025</v>
      </c>
      <c r="G252" t="s">
        <v>4098</v>
      </c>
      <c r="H252" t="s">
        <v>3482</v>
      </c>
      <c r="I252" t="s">
        <v>1080</v>
      </c>
      <c r="J252" s="2">
        <v>37803</v>
      </c>
      <c r="K252" s="2">
        <v>55153</v>
      </c>
      <c r="L252">
        <v>286</v>
      </c>
      <c r="M252" t="s">
        <v>3511</v>
      </c>
      <c r="N252" t="s">
        <v>3512</v>
      </c>
      <c r="O252" t="s">
        <v>3513</v>
      </c>
      <c r="P252" t="s">
        <v>3864</v>
      </c>
      <c r="Q252" s="5">
        <f>INDEX(relevant_resources!B:B,MATCH(P252,relevant_resources!A:A,0))</f>
        <v>0</v>
      </c>
      <c r="R252">
        <f>COUNTIFS(resolve_2018!Y:Y,A252)</f>
        <v>0</v>
      </c>
      <c r="S252">
        <f>COUNTIFS(assign_old_new!A:A,A252)</f>
        <v>0</v>
      </c>
      <c r="T252" s="4" t="str">
        <f>IF(D252="teppc","teppc",
IF(Q252=0,"not relevant",
IF(R252&gt;0,"in old list",
IF(S252=0,"NEED TO ASSIGN",
INDEX(assign_old_new!D:D,MATCH(A252,assign_old_new!A:A,0))))))</f>
        <v>teppc</v>
      </c>
      <c r="U252">
        <f t="shared" si="6"/>
        <v>0</v>
      </c>
      <c r="V252" s="5">
        <f t="shared" si="7"/>
        <v>0</v>
      </c>
    </row>
    <row r="253" spans="1:22" hidden="1" x14ac:dyDescent="0.75">
      <c r="A253" t="s">
        <v>6005</v>
      </c>
      <c r="B253" t="s">
        <v>6006</v>
      </c>
      <c r="C253" t="s">
        <v>6005</v>
      </c>
      <c r="D253" t="s">
        <v>3425</v>
      </c>
      <c r="E253" t="s">
        <v>3578</v>
      </c>
      <c r="F253" t="s">
        <v>3578</v>
      </c>
      <c r="G253" t="s">
        <v>3579</v>
      </c>
      <c r="H253" t="s">
        <v>3578</v>
      </c>
      <c r="I253" t="s">
        <v>3429</v>
      </c>
      <c r="J253" s="2">
        <v>28004</v>
      </c>
      <c r="K253" s="2">
        <v>47483</v>
      </c>
      <c r="L253">
        <v>286</v>
      </c>
      <c r="M253" t="s">
        <v>3680</v>
      </c>
      <c r="N253" t="s">
        <v>3681</v>
      </c>
      <c r="O253" t="s">
        <v>3682</v>
      </c>
      <c r="P253" t="s">
        <v>3837</v>
      </c>
      <c r="Q253" s="5">
        <f>INDEX(relevant_resources!B:B,MATCH(P253,relevant_resources!A:A,0))</f>
        <v>0</v>
      </c>
      <c r="R253">
        <f>COUNTIFS(resolve_2018!Y:Y,A253)</f>
        <v>0</v>
      </c>
      <c r="S253">
        <f>COUNTIFS(assign_old_new!A:A,A253)</f>
        <v>0</v>
      </c>
      <c r="T253" s="4" t="str">
        <f>IF(D253="teppc","teppc",
IF(Q253=0,"not relevant",
IF(R253&gt;0,"in old list",
IF(S253=0,"NEED TO ASSIGN",
INDEX(assign_old_new!D:D,MATCH(A253,assign_old_new!A:A,0))))))</f>
        <v>teppc</v>
      </c>
      <c r="U253">
        <f t="shared" si="6"/>
        <v>0</v>
      </c>
      <c r="V253" s="5">
        <f t="shared" si="7"/>
        <v>0</v>
      </c>
    </row>
    <row r="254" spans="1:22" hidden="1" x14ac:dyDescent="0.75">
      <c r="A254" t="s">
        <v>4305</v>
      </c>
      <c r="B254" t="s">
        <v>4306</v>
      </c>
      <c r="C254" t="s">
        <v>4305</v>
      </c>
      <c r="D254" t="s">
        <v>3425</v>
      </c>
      <c r="E254" t="s">
        <v>3426</v>
      </c>
      <c r="F254" t="s">
        <v>3426</v>
      </c>
      <c r="G254" t="s">
        <v>3427</v>
      </c>
      <c r="H254" t="s">
        <v>3428</v>
      </c>
      <c r="I254" t="s">
        <v>3429</v>
      </c>
      <c r="J254" s="2">
        <v>51409</v>
      </c>
      <c r="K254" s="2">
        <v>54877</v>
      </c>
      <c r="L254">
        <v>282.5</v>
      </c>
      <c r="M254" t="s">
        <v>3442</v>
      </c>
      <c r="N254" t="s">
        <v>3443</v>
      </c>
      <c r="O254" t="s">
        <v>210</v>
      </c>
      <c r="P254" t="s">
        <v>3444</v>
      </c>
      <c r="Q254" s="5">
        <f>INDEX(relevant_resources!B:B,MATCH(P254,relevant_resources!A:A,0))</f>
        <v>0</v>
      </c>
      <c r="R254">
        <f>COUNTIFS(resolve_2018!Y:Y,A254)</f>
        <v>0</v>
      </c>
      <c r="S254">
        <f>COUNTIFS(assign_old_new!A:A,A254)</f>
        <v>0</v>
      </c>
      <c r="T254" s="4" t="str">
        <f>IF(D254="teppc","teppc",
IF(Q254=0,"not relevant",
IF(R254&gt;0,"in old list",
IF(S254=0,"NEED TO ASSIGN",
INDEX(assign_old_new!D:D,MATCH(A254,assign_old_new!A:A,0))))))</f>
        <v>teppc</v>
      </c>
      <c r="U254">
        <f t="shared" si="6"/>
        <v>0</v>
      </c>
      <c r="V254" s="5">
        <f t="shared" si="7"/>
        <v>0</v>
      </c>
    </row>
    <row r="255" spans="1:22" hidden="1" x14ac:dyDescent="0.75">
      <c r="A255" t="s">
        <v>8596</v>
      </c>
      <c r="B255" t="s">
        <v>8597</v>
      </c>
      <c r="C255" t="s">
        <v>8598</v>
      </c>
      <c r="D255" t="s">
        <v>3425</v>
      </c>
      <c r="E255" t="s">
        <v>3404</v>
      </c>
      <c r="F255" t="s">
        <v>3404</v>
      </c>
      <c r="G255" t="s">
        <v>3518</v>
      </c>
      <c r="H255" t="s">
        <v>3404</v>
      </c>
      <c r="I255" t="s">
        <v>2274</v>
      </c>
      <c r="J255" s="2">
        <v>38777</v>
      </c>
      <c r="K255" s="2">
        <v>55153</v>
      </c>
      <c r="L255">
        <v>281</v>
      </c>
      <c r="M255" t="s">
        <v>3511</v>
      </c>
      <c r="N255" t="s">
        <v>3512</v>
      </c>
      <c r="O255" t="s">
        <v>3513</v>
      </c>
      <c r="P255" t="s">
        <v>3514</v>
      </c>
      <c r="Q255" s="5">
        <f>INDEX(relevant_resources!B:B,MATCH(P255,relevant_resources!A:A,0))</f>
        <v>0</v>
      </c>
      <c r="R255">
        <f>COUNTIFS(resolve_2018!Y:Y,A255)</f>
        <v>0</v>
      </c>
      <c r="S255">
        <f>COUNTIFS(assign_old_new!A:A,A255)</f>
        <v>0</v>
      </c>
      <c r="T255" s="4" t="str">
        <f>IF(D255="teppc","teppc",
IF(Q255=0,"not relevant",
IF(R255&gt;0,"in old list",
IF(S255=0,"NEED TO ASSIGN",
INDEX(assign_old_new!D:D,MATCH(A255,assign_old_new!A:A,0))))))</f>
        <v>teppc</v>
      </c>
      <c r="U255">
        <f t="shared" si="6"/>
        <v>0</v>
      </c>
      <c r="V255" s="5">
        <f t="shared" si="7"/>
        <v>0</v>
      </c>
    </row>
    <row r="256" spans="1:22" hidden="1" x14ac:dyDescent="0.75">
      <c r="A256" t="s">
        <v>8142</v>
      </c>
      <c r="B256" t="s">
        <v>8143</v>
      </c>
      <c r="C256" t="s">
        <v>8142</v>
      </c>
      <c r="D256" t="s">
        <v>3425</v>
      </c>
      <c r="E256" t="s">
        <v>3546</v>
      </c>
      <c r="F256" t="s">
        <v>3546</v>
      </c>
      <c r="G256" t="s">
        <v>3547</v>
      </c>
      <c r="H256" t="s">
        <v>3546</v>
      </c>
      <c r="I256" t="s">
        <v>3429</v>
      </c>
      <c r="J256" s="2">
        <v>30773</v>
      </c>
      <c r="K256" s="2">
        <v>55153</v>
      </c>
      <c r="L256">
        <v>280</v>
      </c>
      <c r="M256" t="s">
        <v>3680</v>
      </c>
      <c r="N256" t="s">
        <v>3681</v>
      </c>
      <c r="O256" t="s">
        <v>3682</v>
      </c>
      <c r="P256" t="s">
        <v>3837</v>
      </c>
      <c r="Q256" s="5">
        <f>INDEX(relevant_resources!B:B,MATCH(P256,relevant_resources!A:A,0))</f>
        <v>0</v>
      </c>
      <c r="R256">
        <f>COUNTIFS(resolve_2018!Y:Y,A256)</f>
        <v>0</v>
      </c>
      <c r="S256">
        <f>COUNTIFS(assign_old_new!A:A,A256)</f>
        <v>0</v>
      </c>
      <c r="T256" s="4" t="str">
        <f>IF(D256="teppc","teppc",
IF(Q256=0,"not relevant",
IF(R256&gt;0,"in old list",
IF(S256=0,"NEED TO ASSIGN",
INDEX(assign_old_new!D:D,MATCH(A256,assign_old_new!A:A,0))))))</f>
        <v>teppc</v>
      </c>
      <c r="U256">
        <f t="shared" si="6"/>
        <v>0</v>
      </c>
      <c r="V256" s="5">
        <f t="shared" si="7"/>
        <v>0</v>
      </c>
    </row>
    <row r="257" spans="1:22" hidden="1" x14ac:dyDescent="0.75">
      <c r="A257" t="s">
        <v>9052</v>
      </c>
      <c r="B257" t="s">
        <v>9052</v>
      </c>
      <c r="C257" t="s">
        <v>9053</v>
      </c>
      <c r="D257" t="s">
        <v>3425</v>
      </c>
      <c r="E257" t="s">
        <v>1054</v>
      </c>
      <c r="F257" t="s">
        <v>1054</v>
      </c>
      <c r="G257" t="s">
        <v>3447</v>
      </c>
      <c r="H257" t="s">
        <v>3428</v>
      </c>
      <c r="I257" t="s">
        <v>3429</v>
      </c>
      <c r="J257" s="2">
        <v>26665</v>
      </c>
      <c r="K257" s="2">
        <v>43830</v>
      </c>
      <c r="L257">
        <v>280</v>
      </c>
      <c r="M257" t="s">
        <v>3680</v>
      </c>
      <c r="N257" t="s">
        <v>3681</v>
      </c>
      <c r="O257" t="s">
        <v>3682</v>
      </c>
      <c r="P257" t="s">
        <v>3837</v>
      </c>
      <c r="Q257" s="5">
        <f>INDEX(relevant_resources!B:B,MATCH(P257,relevant_resources!A:A,0))</f>
        <v>0</v>
      </c>
      <c r="R257">
        <f>COUNTIFS(resolve_2018!Y:Y,A257)</f>
        <v>0</v>
      </c>
      <c r="S257">
        <f>COUNTIFS(assign_old_new!A:A,A257)</f>
        <v>0</v>
      </c>
      <c r="T257" s="4" t="str">
        <f>IF(D257="teppc","teppc",
IF(Q257=0,"not relevant",
IF(R257&gt;0,"in old list",
IF(S257=0,"NEED TO ASSIGN",
INDEX(assign_old_new!D:D,MATCH(A257,assign_old_new!A:A,0))))))</f>
        <v>teppc</v>
      </c>
      <c r="U257">
        <f t="shared" si="6"/>
        <v>0</v>
      </c>
      <c r="V257" s="5">
        <f t="shared" si="7"/>
        <v>0</v>
      </c>
    </row>
    <row r="258" spans="1:22" hidden="1" x14ac:dyDescent="0.75">
      <c r="A258" t="s">
        <v>9050</v>
      </c>
      <c r="B258" t="s">
        <v>9050</v>
      </c>
      <c r="C258" t="s">
        <v>9051</v>
      </c>
      <c r="D258" t="s">
        <v>3425</v>
      </c>
      <c r="E258" t="s">
        <v>1054</v>
      </c>
      <c r="F258" t="s">
        <v>1054</v>
      </c>
      <c r="G258" t="s">
        <v>3447</v>
      </c>
      <c r="H258" t="s">
        <v>3428</v>
      </c>
      <c r="I258" t="s">
        <v>3429</v>
      </c>
      <c r="J258" s="2">
        <v>25569</v>
      </c>
      <c r="K258" s="2">
        <v>43830</v>
      </c>
      <c r="L258">
        <v>280</v>
      </c>
      <c r="M258" t="s">
        <v>3680</v>
      </c>
      <c r="N258" t="s">
        <v>3681</v>
      </c>
      <c r="O258" t="s">
        <v>3682</v>
      </c>
      <c r="P258" t="s">
        <v>3837</v>
      </c>
      <c r="Q258" s="5">
        <f>INDEX(relevant_resources!B:B,MATCH(P258,relevant_resources!A:A,0))</f>
        <v>0</v>
      </c>
      <c r="R258">
        <f>COUNTIFS(resolve_2018!Y:Y,A258)</f>
        <v>0</v>
      </c>
      <c r="S258">
        <f>COUNTIFS(assign_old_new!A:A,A258)</f>
        <v>0</v>
      </c>
      <c r="T258" s="4" t="str">
        <f>IF(D258="teppc","teppc",
IF(Q258=0,"not relevant",
IF(R258&gt;0,"in old list",
IF(S258=0,"NEED TO ASSIGN",
INDEX(assign_old_new!D:D,MATCH(A258,assign_old_new!A:A,0))))))</f>
        <v>teppc</v>
      </c>
      <c r="U258">
        <f t="shared" ref="U258:U321" si="8">OR(R258&gt;0,S258&gt;0)*1</f>
        <v>0</v>
      </c>
      <c r="V258" s="5">
        <f t="shared" si="7"/>
        <v>0</v>
      </c>
    </row>
    <row r="259" spans="1:22" hidden="1" x14ac:dyDescent="0.75">
      <c r="A259" t="s">
        <v>7427</v>
      </c>
      <c r="B259" t="s">
        <v>7428</v>
      </c>
      <c r="C259" t="s">
        <v>7429</v>
      </c>
      <c r="D259" t="s">
        <v>3425</v>
      </c>
      <c r="E259" t="s">
        <v>3471</v>
      </c>
      <c r="F259" t="s">
        <v>3471</v>
      </c>
      <c r="G259" t="s">
        <v>3472</v>
      </c>
      <c r="H259" t="s">
        <v>3437</v>
      </c>
      <c r="I259" t="s">
        <v>2274</v>
      </c>
      <c r="J259" s="2">
        <v>39934</v>
      </c>
      <c r="K259" s="2">
        <v>58440</v>
      </c>
      <c r="L259">
        <v>278</v>
      </c>
      <c r="M259" t="s">
        <v>3511</v>
      </c>
      <c r="N259" t="s">
        <v>3512</v>
      </c>
      <c r="O259" t="s">
        <v>3513</v>
      </c>
      <c r="P259" t="s">
        <v>3514</v>
      </c>
      <c r="Q259" s="5">
        <f>INDEX(relevant_resources!B:B,MATCH(P259,relevant_resources!A:A,0))</f>
        <v>0</v>
      </c>
      <c r="R259">
        <f>COUNTIFS(resolve_2018!Y:Y,A259)</f>
        <v>0</v>
      </c>
      <c r="S259">
        <f>COUNTIFS(assign_old_new!A:A,A259)</f>
        <v>0</v>
      </c>
      <c r="T259" s="4" t="str">
        <f>IF(D259="teppc","teppc",
IF(Q259=0,"not relevant",
IF(R259&gt;0,"in old list",
IF(S259=0,"NEED TO ASSIGN",
INDEX(assign_old_new!D:D,MATCH(A259,assign_old_new!A:A,0))))))</f>
        <v>teppc</v>
      </c>
      <c r="U259">
        <f t="shared" si="8"/>
        <v>0</v>
      </c>
      <c r="V259" s="5">
        <f t="shared" ref="V259:V322" si="9">AND(Q259=1,U259=0,D259="caiso")*1</f>
        <v>0</v>
      </c>
    </row>
    <row r="260" spans="1:22" hidden="1" x14ac:dyDescent="0.75">
      <c r="A260" t="s">
        <v>7761</v>
      </c>
      <c r="B260" t="s">
        <v>7762</v>
      </c>
      <c r="C260" t="s">
        <v>7763</v>
      </c>
      <c r="D260" t="s">
        <v>3425</v>
      </c>
      <c r="E260" t="s">
        <v>3775</v>
      </c>
      <c r="F260" t="s">
        <v>3775</v>
      </c>
      <c r="G260" t="s">
        <v>3776</v>
      </c>
      <c r="H260" t="s">
        <v>3775</v>
      </c>
      <c r="I260" t="s">
        <v>3429</v>
      </c>
      <c r="J260" s="2">
        <v>39995</v>
      </c>
      <c r="K260" s="2">
        <v>55123</v>
      </c>
      <c r="L260">
        <v>277</v>
      </c>
      <c r="M260" t="s">
        <v>3511</v>
      </c>
      <c r="N260" t="s">
        <v>3512</v>
      </c>
      <c r="O260" t="s">
        <v>3513</v>
      </c>
      <c r="P260" t="s">
        <v>3706</v>
      </c>
      <c r="Q260" s="5">
        <f>INDEX(relevant_resources!B:B,MATCH(P260,relevant_resources!A:A,0))</f>
        <v>0</v>
      </c>
      <c r="R260">
        <f>COUNTIFS(resolve_2018!Y:Y,A260)</f>
        <v>0</v>
      </c>
      <c r="S260">
        <f>COUNTIFS(assign_old_new!A:A,A260)</f>
        <v>0</v>
      </c>
      <c r="T260" s="4" t="str">
        <f>IF(D260="teppc","teppc",
IF(Q260=0,"not relevant",
IF(R260&gt;0,"in old list",
IF(S260=0,"NEED TO ASSIGN",
INDEX(assign_old_new!D:D,MATCH(A260,assign_old_new!A:A,0))))))</f>
        <v>teppc</v>
      </c>
      <c r="U260">
        <f t="shared" si="8"/>
        <v>0</v>
      </c>
      <c r="V260" s="5">
        <f t="shared" si="9"/>
        <v>0</v>
      </c>
    </row>
    <row r="261" spans="1:22" hidden="1" x14ac:dyDescent="0.75">
      <c r="A261" t="s">
        <v>1527</v>
      </c>
      <c r="B261" t="s">
        <v>1527</v>
      </c>
      <c r="C261" t="s">
        <v>10993</v>
      </c>
      <c r="D261" t="s">
        <v>9883</v>
      </c>
      <c r="E261" t="s">
        <v>1128</v>
      </c>
      <c r="F261" t="s">
        <v>1128</v>
      </c>
      <c r="G261" t="s">
        <v>3379</v>
      </c>
      <c r="H261" t="s">
        <v>1128</v>
      </c>
      <c r="I261" t="s">
        <v>33</v>
      </c>
      <c r="J261" s="6">
        <v>42174</v>
      </c>
      <c r="K261" s="6">
        <v>55153</v>
      </c>
      <c r="L261">
        <v>276</v>
      </c>
      <c r="M261" t="s">
        <v>9884</v>
      </c>
      <c r="N261" t="s">
        <v>4346</v>
      </c>
      <c r="O261" t="s">
        <v>3386</v>
      </c>
      <c r="P261" t="s">
        <v>3324</v>
      </c>
      <c r="Q261" s="5">
        <f>INDEX(relevant_resources!B:B,MATCH(P261,relevant_resources!A:A,0))</f>
        <v>1</v>
      </c>
      <c r="R261">
        <f>COUNTIFS(resolve_2018!Y:Y,A261)</f>
        <v>1</v>
      </c>
      <c r="S261">
        <f>COUNTIFS(assign_old_new!A:A,A261)</f>
        <v>0</v>
      </c>
      <c r="T261" s="4" t="str">
        <f>IF(D261="teppc","teppc",
IF(Q261=0,"not relevant",
IF(R261&gt;0,"in old list",
IF(S261=0,"NEED TO ASSIGN",
INDEX(assign_old_new!D:D,MATCH(A261,assign_old_new!A:A,0))))))</f>
        <v>in old list</v>
      </c>
      <c r="U261">
        <f t="shared" si="8"/>
        <v>1</v>
      </c>
      <c r="V261" s="5">
        <f t="shared" si="9"/>
        <v>0</v>
      </c>
    </row>
    <row r="262" spans="1:22" hidden="1" x14ac:dyDescent="0.75">
      <c r="A262" t="s">
        <v>6301</v>
      </c>
      <c r="B262" t="s">
        <v>6302</v>
      </c>
      <c r="C262" t="s">
        <v>6303</v>
      </c>
      <c r="D262" t="s">
        <v>3425</v>
      </c>
      <c r="E262" t="s">
        <v>3546</v>
      </c>
      <c r="F262" t="s">
        <v>3546</v>
      </c>
      <c r="G262" t="s">
        <v>3547</v>
      </c>
      <c r="H262" t="s">
        <v>3546</v>
      </c>
      <c r="I262" t="s">
        <v>3429</v>
      </c>
      <c r="J262" s="2">
        <v>31208</v>
      </c>
      <c r="K262" s="2">
        <v>47588</v>
      </c>
      <c r="L262">
        <v>275.39999999999998</v>
      </c>
      <c r="M262" t="s">
        <v>3511</v>
      </c>
      <c r="N262" t="s">
        <v>3512</v>
      </c>
      <c r="O262" t="s">
        <v>3513</v>
      </c>
      <c r="P262" t="s">
        <v>3706</v>
      </c>
      <c r="Q262" s="5">
        <f>INDEX(relevant_resources!B:B,MATCH(P262,relevant_resources!A:A,0))</f>
        <v>0</v>
      </c>
      <c r="R262">
        <f>COUNTIFS(resolve_2018!Y:Y,A262)</f>
        <v>0</v>
      </c>
      <c r="S262">
        <f>COUNTIFS(assign_old_new!A:A,A262)</f>
        <v>0</v>
      </c>
      <c r="T262" s="4" t="str">
        <f>IF(D262="teppc","teppc",
IF(Q262=0,"not relevant",
IF(R262&gt;0,"in old list",
IF(S262=0,"NEED TO ASSIGN",
INDEX(assign_old_new!D:D,MATCH(A262,assign_old_new!A:A,0))))))</f>
        <v>teppc</v>
      </c>
      <c r="U262">
        <f t="shared" si="8"/>
        <v>0</v>
      </c>
      <c r="V262" s="5">
        <f t="shared" si="9"/>
        <v>0</v>
      </c>
    </row>
    <row r="263" spans="1:22" hidden="1" x14ac:dyDescent="0.75">
      <c r="A263" t="s">
        <v>989</v>
      </c>
      <c r="B263" t="s">
        <v>989</v>
      </c>
      <c r="C263" t="s">
        <v>10945</v>
      </c>
      <c r="D263" t="s">
        <v>9883</v>
      </c>
      <c r="E263" t="s">
        <v>1128</v>
      </c>
      <c r="F263" t="s">
        <v>1128</v>
      </c>
      <c r="G263" t="s">
        <v>3379</v>
      </c>
      <c r="H263" t="s">
        <v>1128</v>
      </c>
      <c r="I263" t="s">
        <v>33</v>
      </c>
      <c r="J263" s="6">
        <v>41977</v>
      </c>
      <c r="K263" s="6">
        <v>55153</v>
      </c>
      <c r="L263">
        <v>275</v>
      </c>
      <c r="M263" t="s">
        <v>9884</v>
      </c>
      <c r="N263" t="s">
        <v>4943</v>
      </c>
      <c r="O263" t="s">
        <v>4944</v>
      </c>
      <c r="P263" t="s">
        <v>3324</v>
      </c>
      <c r="Q263" s="5">
        <f>INDEX(relevant_resources!B:B,MATCH(P263,relevant_resources!A:A,0))</f>
        <v>1</v>
      </c>
      <c r="R263">
        <f>COUNTIFS(resolve_2018!Y:Y,A263)</f>
        <v>1</v>
      </c>
      <c r="S263">
        <f>COUNTIFS(assign_old_new!A:A,A263)</f>
        <v>0</v>
      </c>
      <c r="T263" s="4" t="str">
        <f>IF(D263="teppc","teppc",
IF(Q263=0,"not relevant",
IF(R263&gt;0,"in old list",
IF(S263=0,"NEED TO ASSIGN",
INDEX(assign_old_new!D:D,MATCH(A263,assign_old_new!A:A,0))))))</f>
        <v>in old list</v>
      </c>
      <c r="U263">
        <f t="shared" si="8"/>
        <v>1</v>
      </c>
      <c r="V263" s="5">
        <f t="shared" si="9"/>
        <v>0</v>
      </c>
    </row>
    <row r="264" spans="1:22" hidden="1" x14ac:dyDescent="0.75">
      <c r="A264" t="s">
        <v>6652</v>
      </c>
      <c r="B264" t="s">
        <v>6653</v>
      </c>
      <c r="C264" t="s">
        <v>6654</v>
      </c>
      <c r="D264" t="s">
        <v>3425</v>
      </c>
      <c r="E264" t="s">
        <v>3891</v>
      </c>
      <c r="F264" t="s">
        <v>3891</v>
      </c>
      <c r="G264" t="s">
        <v>3892</v>
      </c>
      <c r="H264" t="s">
        <v>3616</v>
      </c>
      <c r="I264" t="s">
        <v>1080</v>
      </c>
      <c r="J264" s="2">
        <v>41089</v>
      </c>
      <c r="K264" s="2">
        <v>55153</v>
      </c>
      <c r="L264">
        <v>274.3</v>
      </c>
      <c r="M264" t="s">
        <v>3705</v>
      </c>
      <c r="N264" t="s">
        <v>3512</v>
      </c>
      <c r="O264" t="s">
        <v>3513</v>
      </c>
      <c r="P264" t="s">
        <v>3864</v>
      </c>
      <c r="Q264" s="5">
        <f>INDEX(relevant_resources!B:B,MATCH(P264,relevant_resources!A:A,0))</f>
        <v>0</v>
      </c>
      <c r="R264">
        <f>COUNTIFS(resolve_2018!Y:Y,A264)</f>
        <v>0</v>
      </c>
      <c r="S264">
        <f>COUNTIFS(assign_old_new!A:A,A264)</f>
        <v>0</v>
      </c>
      <c r="T264" s="4" t="str">
        <f>IF(D264="teppc","teppc",
IF(Q264=0,"not relevant",
IF(R264&gt;0,"in old list",
IF(S264=0,"NEED TO ASSIGN",
INDEX(assign_old_new!D:D,MATCH(A264,assign_old_new!A:A,0))))))</f>
        <v>teppc</v>
      </c>
      <c r="U264">
        <f t="shared" si="8"/>
        <v>0</v>
      </c>
      <c r="V264" s="5">
        <f t="shared" si="9"/>
        <v>0</v>
      </c>
    </row>
    <row r="265" spans="1:22" hidden="1" x14ac:dyDescent="0.75">
      <c r="A265" t="s">
        <v>4597</v>
      </c>
      <c r="B265" t="s">
        <v>4598</v>
      </c>
      <c r="C265" t="s">
        <v>4597</v>
      </c>
      <c r="D265" t="s">
        <v>3425</v>
      </c>
      <c r="E265" t="s">
        <v>2403</v>
      </c>
      <c r="F265" t="s">
        <v>2403</v>
      </c>
      <c r="G265" t="s">
        <v>3436</v>
      </c>
      <c r="H265" t="s">
        <v>3437</v>
      </c>
      <c r="I265" t="s">
        <v>2274</v>
      </c>
      <c r="J265" s="2">
        <v>29342</v>
      </c>
      <c r="K265" s="2">
        <v>55153</v>
      </c>
      <c r="L265">
        <v>271</v>
      </c>
      <c r="M265" t="s">
        <v>3680</v>
      </c>
      <c r="N265" t="s">
        <v>3681</v>
      </c>
      <c r="O265" t="s">
        <v>3682</v>
      </c>
      <c r="P265" t="s">
        <v>3683</v>
      </c>
      <c r="Q265" s="5">
        <f>INDEX(relevant_resources!B:B,MATCH(P265,relevant_resources!A:A,0))</f>
        <v>0</v>
      </c>
      <c r="R265">
        <f>COUNTIFS(resolve_2018!Y:Y,A265)</f>
        <v>0</v>
      </c>
      <c r="S265">
        <f>COUNTIFS(assign_old_new!A:A,A265)</f>
        <v>0</v>
      </c>
      <c r="T265" s="4" t="str">
        <f>IF(D265="teppc","teppc",
IF(Q265=0,"not relevant",
IF(R265&gt;0,"in old list",
IF(S265=0,"NEED TO ASSIGN",
INDEX(assign_old_new!D:D,MATCH(A265,assign_old_new!A:A,0))))))</f>
        <v>teppc</v>
      </c>
      <c r="U265">
        <f t="shared" si="8"/>
        <v>0</v>
      </c>
      <c r="V265" s="5">
        <f t="shared" si="9"/>
        <v>0</v>
      </c>
    </row>
    <row r="266" spans="1:22" hidden="1" x14ac:dyDescent="0.75">
      <c r="A266" t="s">
        <v>5590</v>
      </c>
      <c r="B266" t="s">
        <v>5591</v>
      </c>
      <c r="C266" t="s">
        <v>5592</v>
      </c>
      <c r="D266" t="s">
        <v>3425</v>
      </c>
      <c r="E266" t="s">
        <v>3482</v>
      </c>
      <c r="F266" t="s">
        <v>3482</v>
      </c>
      <c r="G266" t="s">
        <v>3483</v>
      </c>
      <c r="H266" t="s">
        <v>3482</v>
      </c>
      <c r="I266" t="s">
        <v>1080</v>
      </c>
      <c r="J266" s="2">
        <v>37469</v>
      </c>
      <c r="K266" s="2">
        <v>55153</v>
      </c>
      <c r="L266">
        <v>270</v>
      </c>
      <c r="M266" t="s">
        <v>3511</v>
      </c>
      <c r="N266" t="s">
        <v>3512</v>
      </c>
      <c r="O266" t="s">
        <v>3513</v>
      </c>
      <c r="P266" t="s">
        <v>3864</v>
      </c>
      <c r="Q266" s="5">
        <f>INDEX(relevant_resources!B:B,MATCH(P266,relevant_resources!A:A,0))</f>
        <v>0</v>
      </c>
      <c r="R266">
        <f>COUNTIFS(resolve_2018!Y:Y,A266)</f>
        <v>0</v>
      </c>
      <c r="S266">
        <f>COUNTIFS(assign_old_new!A:A,A266)</f>
        <v>0</v>
      </c>
      <c r="T266" s="4" t="str">
        <f>IF(D266="teppc","teppc",
IF(Q266=0,"not relevant",
IF(R266&gt;0,"in old list",
IF(S266=0,"NEED TO ASSIGN",
INDEX(assign_old_new!D:D,MATCH(A266,assign_old_new!A:A,0))))))</f>
        <v>teppc</v>
      </c>
      <c r="U266">
        <f t="shared" si="8"/>
        <v>0</v>
      </c>
      <c r="V266" s="5">
        <f t="shared" si="9"/>
        <v>0</v>
      </c>
    </row>
    <row r="267" spans="1:22" hidden="1" x14ac:dyDescent="0.75">
      <c r="A267" t="s">
        <v>7506</v>
      </c>
      <c r="B267" t="s">
        <v>7506</v>
      </c>
      <c r="C267" t="s">
        <v>7507</v>
      </c>
      <c r="D267" t="s">
        <v>3425</v>
      </c>
      <c r="E267" t="s">
        <v>3698</v>
      </c>
      <c r="F267" t="s">
        <v>3698</v>
      </c>
      <c r="G267" t="s">
        <v>3694</v>
      </c>
      <c r="H267" t="s">
        <v>3407</v>
      </c>
      <c r="I267" t="s">
        <v>2274</v>
      </c>
      <c r="J267" s="2">
        <v>31168</v>
      </c>
      <c r="K267" s="2">
        <v>46022</v>
      </c>
      <c r="L267">
        <v>268</v>
      </c>
      <c r="M267" t="s">
        <v>3680</v>
      </c>
      <c r="N267" t="s">
        <v>3681</v>
      </c>
      <c r="O267" t="s">
        <v>3682</v>
      </c>
      <c r="P267" t="s">
        <v>3683</v>
      </c>
      <c r="Q267" s="5">
        <f>INDEX(relevant_resources!B:B,MATCH(P267,relevant_resources!A:A,0))</f>
        <v>0</v>
      </c>
      <c r="R267">
        <f>COUNTIFS(resolve_2018!Y:Y,A267)</f>
        <v>0</v>
      </c>
      <c r="S267">
        <f>COUNTIFS(assign_old_new!A:A,A267)</f>
        <v>0</v>
      </c>
      <c r="T267" s="4" t="str">
        <f>IF(D267="teppc","teppc",
IF(Q267=0,"not relevant",
IF(R267&gt;0,"in old list",
IF(S267=0,"NEED TO ASSIGN",
INDEX(assign_old_new!D:D,MATCH(A267,assign_old_new!A:A,0))))))</f>
        <v>teppc</v>
      </c>
      <c r="U267">
        <f t="shared" si="8"/>
        <v>0</v>
      </c>
      <c r="V267" s="5">
        <f t="shared" si="9"/>
        <v>0</v>
      </c>
    </row>
    <row r="268" spans="1:22" hidden="1" x14ac:dyDescent="0.75">
      <c r="A268" t="s">
        <v>5334</v>
      </c>
      <c r="B268" t="s">
        <v>5335</v>
      </c>
      <c r="C268" t="s">
        <v>5336</v>
      </c>
      <c r="D268" t="s">
        <v>3425</v>
      </c>
      <c r="E268" t="s">
        <v>2403</v>
      </c>
      <c r="F268" t="s">
        <v>2403</v>
      </c>
      <c r="G268" t="s">
        <v>3436</v>
      </c>
      <c r="H268" t="s">
        <v>3437</v>
      </c>
      <c r="I268" t="s">
        <v>2274</v>
      </c>
      <c r="J268" s="2">
        <v>31017</v>
      </c>
      <c r="K268" s="2">
        <v>55153</v>
      </c>
      <c r="L268">
        <v>268</v>
      </c>
      <c r="M268" t="s">
        <v>3680</v>
      </c>
      <c r="N268" t="s">
        <v>3681</v>
      </c>
      <c r="O268" t="s">
        <v>3682</v>
      </c>
      <c r="P268" t="s">
        <v>3683</v>
      </c>
      <c r="Q268" s="5">
        <f>INDEX(relevant_resources!B:B,MATCH(P268,relevant_resources!A:A,0))</f>
        <v>0</v>
      </c>
      <c r="R268">
        <f>COUNTIFS(resolve_2018!Y:Y,A268)</f>
        <v>0</v>
      </c>
      <c r="S268">
        <f>COUNTIFS(assign_old_new!A:A,A268)</f>
        <v>0</v>
      </c>
      <c r="T268" s="4" t="str">
        <f>IF(D268="teppc","teppc",
IF(Q268=0,"not relevant",
IF(R268&gt;0,"in old list",
IF(S268=0,"NEED TO ASSIGN",
INDEX(assign_old_new!D:D,MATCH(A268,assign_old_new!A:A,0))))))</f>
        <v>teppc</v>
      </c>
      <c r="U268">
        <f t="shared" si="8"/>
        <v>0</v>
      </c>
      <c r="V268" s="5">
        <f t="shared" si="9"/>
        <v>0</v>
      </c>
    </row>
    <row r="269" spans="1:22" hidden="1" x14ac:dyDescent="0.75">
      <c r="A269" t="s">
        <v>2350</v>
      </c>
      <c r="B269" t="s">
        <v>2350</v>
      </c>
      <c r="C269" t="s">
        <v>10729</v>
      </c>
      <c r="D269" t="s">
        <v>9883</v>
      </c>
      <c r="E269" t="s">
        <v>3319</v>
      </c>
      <c r="F269" t="s">
        <v>3319</v>
      </c>
      <c r="G269" t="s">
        <v>3320</v>
      </c>
      <c r="H269" t="s">
        <v>3319</v>
      </c>
      <c r="I269" t="s">
        <v>33</v>
      </c>
      <c r="J269" s="6">
        <v>41485</v>
      </c>
      <c r="K269" s="6">
        <v>55153</v>
      </c>
      <c r="L269">
        <v>265</v>
      </c>
      <c r="M269" t="s">
        <v>9884</v>
      </c>
      <c r="N269" t="s">
        <v>3412</v>
      </c>
      <c r="O269" t="s">
        <v>993</v>
      </c>
      <c r="P269" t="s">
        <v>3413</v>
      </c>
      <c r="Q269" s="5">
        <f>INDEX(relevant_resources!B:B,MATCH(P269,relevant_resources!A:A,0))</f>
        <v>1</v>
      </c>
      <c r="R269">
        <f>COUNTIFS(resolve_2018!Y:Y,A269)</f>
        <v>1</v>
      </c>
      <c r="S269">
        <f>COUNTIFS(assign_old_new!A:A,A269)</f>
        <v>0</v>
      </c>
      <c r="T269" s="4" t="str">
        <f>IF(D269="teppc","teppc",
IF(Q269=0,"not relevant",
IF(R269&gt;0,"in old list",
IF(S269=0,"NEED TO ASSIGN",
INDEX(assign_old_new!D:D,MATCH(A269,assign_old_new!A:A,0))))))</f>
        <v>in old list</v>
      </c>
      <c r="U269">
        <f t="shared" si="8"/>
        <v>1</v>
      </c>
      <c r="V269" s="5">
        <f t="shared" si="9"/>
        <v>0</v>
      </c>
    </row>
    <row r="270" spans="1:22" hidden="1" x14ac:dyDescent="0.75">
      <c r="A270" t="s">
        <v>10257</v>
      </c>
      <c r="B270" t="s">
        <v>10257</v>
      </c>
      <c r="C270" t="s">
        <v>10258</v>
      </c>
      <c r="D270" t="s">
        <v>9883</v>
      </c>
      <c r="E270" t="s">
        <v>1128</v>
      </c>
      <c r="F270" t="s">
        <v>1128</v>
      </c>
      <c r="G270" t="s">
        <v>3379</v>
      </c>
      <c r="H270" t="s">
        <v>1128</v>
      </c>
      <c r="I270" t="s">
        <v>33</v>
      </c>
      <c r="J270" s="6">
        <v>41454</v>
      </c>
      <c r="K270" s="6">
        <v>55153</v>
      </c>
      <c r="L270">
        <v>263.68</v>
      </c>
      <c r="M270" t="s">
        <v>3511</v>
      </c>
      <c r="N270" t="s">
        <v>3512</v>
      </c>
      <c r="O270" t="s">
        <v>3513</v>
      </c>
      <c r="P270" t="s">
        <v>9897</v>
      </c>
      <c r="Q270" s="5">
        <f>INDEX(relevant_resources!B:B,MATCH(P270,relevant_resources!A:A,0))</f>
        <v>0</v>
      </c>
      <c r="R270">
        <f>COUNTIFS(resolve_2018!Y:Y,A270)</f>
        <v>0</v>
      </c>
      <c r="S270">
        <f>COUNTIFS(assign_old_new!A:A,A270)</f>
        <v>0</v>
      </c>
      <c r="T270" s="4" t="str">
        <f>IF(D270="teppc","teppc",
IF(Q270=0,"not relevant",
IF(R270&gt;0,"in old list",
IF(S270=0,"NEED TO ASSIGN",
INDEX(assign_old_new!D:D,MATCH(A270,assign_old_new!A:A,0))))))</f>
        <v>not relevant</v>
      </c>
      <c r="U270">
        <f t="shared" si="8"/>
        <v>0</v>
      </c>
      <c r="V270" s="5">
        <f t="shared" si="9"/>
        <v>0</v>
      </c>
    </row>
    <row r="271" spans="1:22" hidden="1" x14ac:dyDescent="0.75">
      <c r="A271" t="s">
        <v>10255</v>
      </c>
      <c r="B271" t="s">
        <v>10255</v>
      </c>
      <c r="C271" t="s">
        <v>10256</v>
      </c>
      <c r="D271" t="s">
        <v>9883</v>
      </c>
      <c r="E271" t="s">
        <v>1128</v>
      </c>
      <c r="F271" t="s">
        <v>1128</v>
      </c>
      <c r="G271" t="s">
        <v>3379</v>
      </c>
      <c r="H271" t="s">
        <v>1128</v>
      </c>
      <c r="I271" t="s">
        <v>33</v>
      </c>
      <c r="J271" s="6">
        <v>41454</v>
      </c>
      <c r="K271" s="6">
        <v>55153</v>
      </c>
      <c r="L271">
        <v>263</v>
      </c>
      <c r="M271" t="s">
        <v>3511</v>
      </c>
      <c r="N271" t="s">
        <v>3512</v>
      </c>
      <c r="O271" t="s">
        <v>3513</v>
      </c>
      <c r="P271" t="s">
        <v>9897</v>
      </c>
      <c r="Q271" s="5">
        <f>INDEX(relevant_resources!B:B,MATCH(P271,relevant_resources!A:A,0))</f>
        <v>0</v>
      </c>
      <c r="R271">
        <f>COUNTIFS(resolve_2018!Y:Y,A271)</f>
        <v>0</v>
      </c>
      <c r="S271">
        <f>COUNTIFS(assign_old_new!A:A,A271)</f>
        <v>0</v>
      </c>
      <c r="T271" s="4" t="str">
        <f>IF(D271="teppc","teppc",
IF(Q271=0,"not relevant",
IF(R271&gt;0,"in old list",
IF(S271=0,"NEED TO ASSIGN",
INDEX(assign_old_new!D:D,MATCH(A271,assign_old_new!A:A,0))))))</f>
        <v>not relevant</v>
      </c>
      <c r="U271">
        <f t="shared" si="8"/>
        <v>0</v>
      </c>
      <c r="V271" s="5">
        <f t="shared" si="9"/>
        <v>0</v>
      </c>
    </row>
    <row r="272" spans="1:22" hidden="1" x14ac:dyDescent="0.75">
      <c r="A272" t="s">
        <v>10542</v>
      </c>
      <c r="B272" t="s">
        <v>10543</v>
      </c>
      <c r="C272" t="s">
        <v>10544</v>
      </c>
      <c r="D272" t="s">
        <v>9883</v>
      </c>
      <c r="E272" t="s">
        <v>3333</v>
      </c>
      <c r="F272" t="s">
        <v>3333</v>
      </c>
      <c r="G272" t="s">
        <v>3334</v>
      </c>
      <c r="H272" t="s">
        <v>3333</v>
      </c>
      <c r="I272" t="s">
        <v>33</v>
      </c>
      <c r="J272" s="6">
        <v>37685</v>
      </c>
      <c r="K272" s="6">
        <v>55153</v>
      </c>
      <c r="L272">
        <v>260.2</v>
      </c>
      <c r="M272" t="s">
        <v>5626</v>
      </c>
      <c r="N272" t="s">
        <v>3512</v>
      </c>
      <c r="O272" t="s">
        <v>3513</v>
      </c>
      <c r="P272" t="s">
        <v>10022</v>
      </c>
      <c r="Q272" s="5">
        <f>INDEX(relevant_resources!B:B,MATCH(P272,relevant_resources!A:A,0))</f>
        <v>0</v>
      </c>
      <c r="R272">
        <f>COUNTIFS(resolve_2018!Y:Y,A272)</f>
        <v>0</v>
      </c>
      <c r="S272">
        <f>COUNTIFS(assign_old_new!A:A,A272)</f>
        <v>0</v>
      </c>
      <c r="T272" s="4" t="str">
        <f>IF(D272="teppc","teppc",
IF(Q272=0,"not relevant",
IF(R272&gt;0,"in old list",
IF(S272=0,"NEED TO ASSIGN",
INDEX(assign_old_new!D:D,MATCH(A272,assign_old_new!A:A,0))))))</f>
        <v>not relevant</v>
      </c>
      <c r="U272">
        <f t="shared" si="8"/>
        <v>0</v>
      </c>
      <c r="V272" s="5">
        <f t="shared" si="9"/>
        <v>0</v>
      </c>
    </row>
    <row r="273" spans="1:22" hidden="1" x14ac:dyDescent="0.75">
      <c r="A273" t="s">
        <v>10539</v>
      </c>
      <c r="B273" t="s">
        <v>10540</v>
      </c>
      <c r="C273" t="s">
        <v>10541</v>
      </c>
      <c r="D273" t="s">
        <v>9883</v>
      </c>
      <c r="E273" t="s">
        <v>3333</v>
      </c>
      <c r="F273" t="s">
        <v>3333</v>
      </c>
      <c r="G273" t="s">
        <v>3334</v>
      </c>
      <c r="H273" t="s">
        <v>3333</v>
      </c>
      <c r="I273" t="s">
        <v>33</v>
      </c>
      <c r="J273" s="6">
        <v>37631</v>
      </c>
      <c r="K273" s="6">
        <v>55153</v>
      </c>
      <c r="L273">
        <v>259.8</v>
      </c>
      <c r="M273" t="s">
        <v>5626</v>
      </c>
      <c r="N273" t="s">
        <v>3512</v>
      </c>
      <c r="O273" t="s">
        <v>3513</v>
      </c>
      <c r="P273" t="s">
        <v>10022</v>
      </c>
      <c r="Q273" s="5">
        <f>INDEX(relevant_resources!B:B,MATCH(P273,relevant_resources!A:A,0))</f>
        <v>0</v>
      </c>
      <c r="R273">
        <f>COUNTIFS(resolve_2018!Y:Y,A273)</f>
        <v>0</v>
      </c>
      <c r="S273">
        <f>COUNTIFS(assign_old_new!A:A,A273)</f>
        <v>0</v>
      </c>
      <c r="T273" s="4" t="str">
        <f>IF(D273="teppc","teppc",
IF(Q273=0,"not relevant",
IF(R273&gt;0,"in old list",
IF(S273=0,"NEED TO ASSIGN",
INDEX(assign_old_new!D:D,MATCH(A273,assign_old_new!A:A,0))))))</f>
        <v>not relevant</v>
      </c>
      <c r="U273">
        <f t="shared" si="8"/>
        <v>0</v>
      </c>
      <c r="V273" s="5">
        <f t="shared" si="9"/>
        <v>0</v>
      </c>
    </row>
    <row r="274" spans="1:22" hidden="1" x14ac:dyDescent="0.75">
      <c r="A274" t="s">
        <v>6566</v>
      </c>
      <c r="B274" t="s">
        <v>6567</v>
      </c>
      <c r="C274" t="s">
        <v>6568</v>
      </c>
      <c r="D274" t="s">
        <v>3425</v>
      </c>
      <c r="E274" t="s">
        <v>3404</v>
      </c>
      <c r="F274" t="s">
        <v>3404</v>
      </c>
      <c r="G274" t="s">
        <v>3518</v>
      </c>
      <c r="H274" t="s">
        <v>3404</v>
      </c>
      <c r="I274" t="s">
        <v>2274</v>
      </c>
      <c r="J274" s="2">
        <v>37530</v>
      </c>
      <c r="K274" s="2">
        <v>55153</v>
      </c>
      <c r="L274">
        <v>259</v>
      </c>
      <c r="M274" t="s">
        <v>3511</v>
      </c>
      <c r="N274" t="s">
        <v>3512</v>
      </c>
      <c r="O274" t="s">
        <v>3513</v>
      </c>
      <c r="P274" t="s">
        <v>3514</v>
      </c>
      <c r="Q274" s="5">
        <f>INDEX(relevant_resources!B:B,MATCH(P274,relevant_resources!A:A,0))</f>
        <v>0</v>
      </c>
      <c r="R274">
        <f>COUNTIFS(resolve_2018!Y:Y,A274)</f>
        <v>0</v>
      </c>
      <c r="S274">
        <f>COUNTIFS(assign_old_new!A:A,A274)</f>
        <v>0</v>
      </c>
      <c r="T274" s="4" t="str">
        <f>IF(D274="teppc","teppc",
IF(Q274=0,"not relevant",
IF(R274&gt;0,"in old list",
IF(S274=0,"NEED TO ASSIGN",
INDEX(assign_old_new!D:D,MATCH(A274,assign_old_new!A:A,0))))))</f>
        <v>teppc</v>
      </c>
      <c r="U274">
        <f t="shared" si="8"/>
        <v>0</v>
      </c>
      <c r="V274" s="5">
        <f t="shared" si="9"/>
        <v>0</v>
      </c>
    </row>
    <row r="275" spans="1:22" hidden="1" x14ac:dyDescent="0.75">
      <c r="A275" t="s">
        <v>11467</v>
      </c>
      <c r="B275" t="s">
        <v>11468</v>
      </c>
      <c r="D275" t="s">
        <v>9883</v>
      </c>
      <c r="E275" t="s">
        <v>3333</v>
      </c>
      <c r="F275" t="s">
        <v>3333</v>
      </c>
      <c r="G275" t="s">
        <v>3334</v>
      </c>
      <c r="H275" t="s">
        <v>3333</v>
      </c>
      <c r="I275" t="s">
        <v>33</v>
      </c>
      <c r="J275" s="6">
        <v>37634</v>
      </c>
      <c r="K275" s="6">
        <v>55153</v>
      </c>
      <c r="L275">
        <v>256.14999999999998</v>
      </c>
      <c r="M275" t="s">
        <v>5626</v>
      </c>
      <c r="N275" t="s">
        <v>3512</v>
      </c>
      <c r="O275" t="s">
        <v>3513</v>
      </c>
      <c r="P275" t="s">
        <v>10022</v>
      </c>
      <c r="Q275" s="5">
        <f>INDEX(relevant_resources!B:B,MATCH(P275,relevant_resources!A:A,0))</f>
        <v>0</v>
      </c>
      <c r="R275">
        <f>COUNTIFS(resolve_2018!Y:Y,A275)</f>
        <v>0</v>
      </c>
      <c r="S275">
        <f>COUNTIFS(assign_old_new!A:A,A275)</f>
        <v>0</v>
      </c>
      <c r="T275" s="4" t="str">
        <f>IF(D275="teppc","teppc",
IF(Q275=0,"not relevant",
IF(R275&gt;0,"in old list",
IF(S275=0,"NEED TO ASSIGN",
INDEX(assign_old_new!D:D,MATCH(A275,assign_old_new!A:A,0))))))</f>
        <v>not relevant</v>
      </c>
      <c r="U275">
        <f t="shared" si="8"/>
        <v>0</v>
      </c>
      <c r="V275" s="5">
        <f t="shared" si="9"/>
        <v>0</v>
      </c>
    </row>
    <row r="276" spans="1:22" hidden="1" x14ac:dyDescent="0.75">
      <c r="A276" t="s">
        <v>7504</v>
      </c>
      <c r="B276" t="s">
        <v>7504</v>
      </c>
      <c r="C276" t="s">
        <v>7505</v>
      </c>
      <c r="D276" t="s">
        <v>3425</v>
      </c>
      <c r="E276" t="s">
        <v>3698</v>
      </c>
      <c r="F276" t="s">
        <v>3698</v>
      </c>
      <c r="G276" t="s">
        <v>3694</v>
      </c>
      <c r="H276" t="s">
        <v>3407</v>
      </c>
      <c r="I276" t="s">
        <v>2274</v>
      </c>
      <c r="J276" s="2">
        <v>29921</v>
      </c>
      <c r="K276" s="2">
        <v>46022</v>
      </c>
      <c r="L276">
        <v>254</v>
      </c>
      <c r="M276" t="s">
        <v>3680</v>
      </c>
      <c r="N276" t="s">
        <v>3681</v>
      </c>
      <c r="O276" t="s">
        <v>3682</v>
      </c>
      <c r="P276" t="s">
        <v>3683</v>
      </c>
      <c r="Q276" s="5">
        <f>INDEX(relevant_resources!B:B,MATCH(P276,relevant_resources!A:A,0))</f>
        <v>0</v>
      </c>
      <c r="R276">
        <f>COUNTIFS(resolve_2018!Y:Y,A276)</f>
        <v>0</v>
      </c>
      <c r="S276">
        <f>COUNTIFS(assign_old_new!A:A,A276)</f>
        <v>0</v>
      </c>
      <c r="T276" s="4" t="str">
        <f>IF(D276="teppc","teppc",
IF(Q276=0,"not relevant",
IF(R276&gt;0,"in old list",
IF(S276=0,"NEED TO ASSIGN",
INDEX(assign_old_new!D:D,MATCH(A276,assign_old_new!A:A,0))))))</f>
        <v>teppc</v>
      </c>
      <c r="U276">
        <f t="shared" si="8"/>
        <v>0</v>
      </c>
      <c r="V276" s="5">
        <f t="shared" si="9"/>
        <v>0</v>
      </c>
    </row>
    <row r="277" spans="1:22" hidden="1" x14ac:dyDescent="0.75">
      <c r="A277" t="s">
        <v>5401</v>
      </c>
      <c r="B277" t="s">
        <v>5402</v>
      </c>
      <c r="C277" t="s">
        <v>5403</v>
      </c>
      <c r="D277" t="s">
        <v>3425</v>
      </c>
      <c r="E277" t="s">
        <v>4244</v>
      </c>
      <c r="F277" t="s">
        <v>4244</v>
      </c>
      <c r="G277" t="s">
        <v>4245</v>
      </c>
      <c r="H277" t="s">
        <v>3482</v>
      </c>
      <c r="I277" t="s">
        <v>1080</v>
      </c>
      <c r="J277" s="2">
        <v>34425</v>
      </c>
      <c r="K277" s="2">
        <v>55153</v>
      </c>
      <c r="L277">
        <v>253.47</v>
      </c>
      <c r="M277" t="s">
        <v>3511</v>
      </c>
      <c r="N277" t="s">
        <v>3512</v>
      </c>
      <c r="O277" t="s">
        <v>3513</v>
      </c>
      <c r="P277" t="s">
        <v>3864</v>
      </c>
      <c r="Q277" s="5">
        <f>INDEX(relevant_resources!B:B,MATCH(P277,relevant_resources!A:A,0))</f>
        <v>0</v>
      </c>
      <c r="R277">
        <f>COUNTIFS(resolve_2018!Y:Y,A277)</f>
        <v>0</v>
      </c>
      <c r="S277">
        <f>COUNTIFS(assign_old_new!A:A,A277)</f>
        <v>0</v>
      </c>
      <c r="T277" s="4" t="str">
        <f>IF(D277="teppc","teppc",
IF(Q277=0,"not relevant",
IF(R277&gt;0,"in old list",
IF(S277=0,"NEED TO ASSIGN",
INDEX(assign_old_new!D:D,MATCH(A277,assign_old_new!A:A,0))))))</f>
        <v>teppc</v>
      </c>
      <c r="U277">
        <f t="shared" si="8"/>
        <v>0</v>
      </c>
      <c r="V277" s="5">
        <f t="shared" si="9"/>
        <v>0</v>
      </c>
    </row>
    <row r="278" spans="1:22" hidden="1" x14ac:dyDescent="0.75">
      <c r="A278" t="s">
        <v>10989</v>
      </c>
      <c r="B278" t="s">
        <v>10989</v>
      </c>
      <c r="C278" t="s">
        <v>10990</v>
      </c>
      <c r="D278" t="s">
        <v>9883</v>
      </c>
      <c r="E278" t="s">
        <v>3319</v>
      </c>
      <c r="F278" t="s">
        <v>3319</v>
      </c>
      <c r="G278" t="s">
        <v>3320</v>
      </c>
      <c r="H278" t="s">
        <v>3319</v>
      </c>
      <c r="I278" t="s">
        <v>33</v>
      </c>
      <c r="J278" t="s">
        <v>9889</v>
      </c>
      <c r="K278" s="6">
        <v>55153</v>
      </c>
      <c r="L278">
        <v>250</v>
      </c>
      <c r="M278" t="s">
        <v>9958</v>
      </c>
      <c r="N278" t="s">
        <v>4346</v>
      </c>
      <c r="O278" t="s">
        <v>3386</v>
      </c>
      <c r="P278" t="s">
        <v>3324</v>
      </c>
      <c r="Q278" s="5">
        <f>INDEX(relevant_resources!B:B,MATCH(P278,relevant_resources!A:A,0))</f>
        <v>1</v>
      </c>
      <c r="R278">
        <f>COUNTIFS(resolve_2018!Y:Y,A278)</f>
        <v>0</v>
      </c>
      <c r="S278">
        <f>COUNTIFS(assign_old_new!A:A,A278)</f>
        <v>1</v>
      </c>
      <c r="T278" s="4" t="str">
        <f>IF(D278="teppc","teppc",
IF(Q278=0,"not relevant",
IF(R278&gt;0,"in old list",
IF(S278=0,"NEED TO ASSIGN",
INDEX(assign_old_new!D:D,MATCH(A278,assign_old_new!A:A,0))))))</f>
        <v>new</v>
      </c>
      <c r="U278">
        <f t="shared" si="8"/>
        <v>1</v>
      </c>
      <c r="V278" s="5">
        <f t="shared" si="9"/>
        <v>0</v>
      </c>
    </row>
    <row r="279" spans="1:22" hidden="1" x14ac:dyDescent="0.75">
      <c r="A279" t="s">
        <v>11228</v>
      </c>
      <c r="B279" t="s">
        <v>11228</v>
      </c>
      <c r="C279" t="s">
        <v>11228</v>
      </c>
      <c r="D279" t="s">
        <v>9883</v>
      </c>
      <c r="E279" t="s">
        <v>3482</v>
      </c>
      <c r="F279" t="s">
        <v>3333</v>
      </c>
      <c r="G279" t="s">
        <v>3334</v>
      </c>
      <c r="H279" t="s">
        <v>3333</v>
      </c>
      <c r="I279" t="s">
        <v>33</v>
      </c>
      <c r="J279" t="s">
        <v>9889</v>
      </c>
      <c r="K279" s="6">
        <v>55153</v>
      </c>
      <c r="L279">
        <v>250</v>
      </c>
      <c r="M279" t="s">
        <v>11220</v>
      </c>
      <c r="N279" t="s">
        <v>11220</v>
      </c>
      <c r="O279" t="s">
        <v>35</v>
      </c>
      <c r="P279" t="s">
        <v>4984</v>
      </c>
      <c r="Q279" s="5">
        <f>INDEX(relevant_resources!B:B,MATCH(P279,relevant_resources!A:A,0))</f>
        <v>0</v>
      </c>
      <c r="R279">
        <f>COUNTIFS(resolve_2018!Y:Y,A279)</f>
        <v>0</v>
      </c>
      <c r="S279">
        <f>COUNTIFS(assign_old_new!A:A,A279)</f>
        <v>0</v>
      </c>
      <c r="T279" s="4" t="str">
        <f>IF(D279="teppc","teppc",
IF(Q279=0,"not relevant",
IF(R279&gt;0,"in old list",
IF(S279=0,"NEED TO ASSIGN",
INDEX(assign_old_new!D:D,MATCH(A279,assign_old_new!A:A,0))))))</f>
        <v>not relevant</v>
      </c>
      <c r="U279">
        <f t="shared" si="8"/>
        <v>0</v>
      </c>
      <c r="V279" s="5">
        <f t="shared" si="9"/>
        <v>0</v>
      </c>
    </row>
    <row r="280" spans="1:22" hidden="1" x14ac:dyDescent="0.75">
      <c r="A280" t="s">
        <v>6378</v>
      </c>
      <c r="B280" t="s">
        <v>6379</v>
      </c>
      <c r="C280" t="s">
        <v>6380</v>
      </c>
      <c r="D280" t="s">
        <v>3425</v>
      </c>
      <c r="E280" t="s">
        <v>2647</v>
      </c>
      <c r="F280" t="s">
        <v>2647</v>
      </c>
      <c r="G280" t="s">
        <v>3500</v>
      </c>
      <c r="H280" t="s">
        <v>2646</v>
      </c>
      <c r="I280" t="s">
        <v>2647</v>
      </c>
      <c r="J280" s="2">
        <v>42705</v>
      </c>
      <c r="K280" s="2">
        <v>55153</v>
      </c>
      <c r="L280">
        <v>250</v>
      </c>
      <c r="M280" t="s">
        <v>3506</v>
      </c>
      <c r="N280" t="s">
        <v>3385</v>
      </c>
      <c r="O280" t="s">
        <v>3386</v>
      </c>
      <c r="P280" t="s">
        <v>3507</v>
      </c>
      <c r="Q280" s="5">
        <f>INDEX(relevant_resources!B:B,MATCH(P280,relevant_resources!A:A,0))</f>
        <v>0</v>
      </c>
      <c r="R280">
        <f>COUNTIFS(resolve_2018!Y:Y,A280)</f>
        <v>0</v>
      </c>
      <c r="S280">
        <f>COUNTIFS(assign_old_new!A:A,A280)</f>
        <v>0</v>
      </c>
      <c r="T280" s="4" t="str">
        <f>IF(D280="teppc","teppc",
IF(Q280=0,"not relevant",
IF(R280&gt;0,"in old list",
IF(S280=0,"NEED TO ASSIGN",
INDEX(assign_old_new!D:D,MATCH(A280,assign_old_new!A:A,0))))))</f>
        <v>teppc</v>
      </c>
      <c r="U280">
        <f t="shared" si="8"/>
        <v>0</v>
      </c>
      <c r="V280" s="5">
        <f t="shared" si="9"/>
        <v>0</v>
      </c>
    </row>
    <row r="281" spans="1:22" hidden="1" x14ac:dyDescent="0.75">
      <c r="A281" t="s">
        <v>1490</v>
      </c>
      <c r="B281" t="s">
        <v>1490</v>
      </c>
      <c r="C281" t="s">
        <v>10871</v>
      </c>
      <c r="D281" t="s">
        <v>9883</v>
      </c>
      <c r="E281" t="s">
        <v>3407</v>
      </c>
      <c r="F281" t="s">
        <v>1128</v>
      </c>
      <c r="G281" t="s">
        <v>3379</v>
      </c>
      <c r="H281" t="s">
        <v>1128</v>
      </c>
      <c r="I281" t="s">
        <v>33</v>
      </c>
      <c r="J281" s="6">
        <v>42605</v>
      </c>
      <c r="K281" s="6">
        <v>55153</v>
      </c>
      <c r="L281">
        <v>250</v>
      </c>
      <c r="M281" t="s">
        <v>9884</v>
      </c>
      <c r="N281" t="s">
        <v>4346</v>
      </c>
      <c r="O281" t="s">
        <v>3386</v>
      </c>
      <c r="P281" t="s">
        <v>3324</v>
      </c>
      <c r="Q281" s="5">
        <f>INDEX(relevant_resources!B:B,MATCH(P281,relevant_resources!A:A,0))</f>
        <v>1</v>
      </c>
      <c r="R281">
        <f>COUNTIFS(resolve_2018!Y:Y,A281)</f>
        <v>1</v>
      </c>
      <c r="S281">
        <f>COUNTIFS(assign_old_new!A:A,A281)</f>
        <v>0</v>
      </c>
      <c r="T281" s="4" t="str">
        <f>IF(D281="teppc","teppc",
IF(Q281=0,"not relevant",
IF(R281&gt;0,"in old list",
IF(S281=0,"NEED TO ASSIGN",
INDEX(assign_old_new!D:D,MATCH(A281,assign_old_new!A:A,0))))))</f>
        <v>in old list</v>
      </c>
      <c r="U281">
        <f t="shared" si="8"/>
        <v>1</v>
      </c>
      <c r="V281" s="5">
        <f t="shared" si="9"/>
        <v>0</v>
      </c>
    </row>
    <row r="282" spans="1:22" hidden="1" x14ac:dyDescent="0.75">
      <c r="A282" t="s">
        <v>1579</v>
      </c>
      <c r="B282" t="s">
        <v>1579</v>
      </c>
      <c r="C282" t="s">
        <v>10001</v>
      </c>
      <c r="D282" t="s">
        <v>9883</v>
      </c>
      <c r="E282" t="s">
        <v>1128</v>
      </c>
      <c r="F282" t="s">
        <v>1128</v>
      </c>
      <c r="G282" t="s">
        <v>3379</v>
      </c>
      <c r="H282" t="s">
        <v>1128</v>
      </c>
      <c r="I282" t="s">
        <v>33</v>
      </c>
      <c r="J282" s="6">
        <v>42535</v>
      </c>
      <c r="K282" s="6">
        <v>55153</v>
      </c>
      <c r="L282">
        <v>250</v>
      </c>
      <c r="M282" t="s">
        <v>9884</v>
      </c>
      <c r="N282" t="s">
        <v>4346</v>
      </c>
      <c r="O282" t="s">
        <v>3386</v>
      </c>
      <c r="P282" t="s">
        <v>3324</v>
      </c>
      <c r="Q282" s="5">
        <f>INDEX(relevant_resources!B:B,MATCH(P282,relevant_resources!A:A,0))</f>
        <v>1</v>
      </c>
      <c r="R282">
        <f>COUNTIFS(resolve_2018!Y:Y,A282)</f>
        <v>1</v>
      </c>
      <c r="S282">
        <f>COUNTIFS(assign_old_new!A:A,A282)</f>
        <v>0</v>
      </c>
      <c r="T282" s="4" t="str">
        <f>IF(D282="teppc","teppc",
IF(Q282=0,"not relevant",
IF(R282&gt;0,"in old list",
IF(S282=0,"NEED TO ASSIGN",
INDEX(assign_old_new!D:D,MATCH(A282,assign_old_new!A:A,0))))))</f>
        <v>in old list</v>
      </c>
      <c r="U282">
        <f t="shared" si="8"/>
        <v>1</v>
      </c>
      <c r="V282" s="5">
        <f t="shared" si="9"/>
        <v>0</v>
      </c>
    </row>
    <row r="283" spans="1:22" hidden="1" x14ac:dyDescent="0.75">
      <c r="A283" t="s">
        <v>844</v>
      </c>
      <c r="B283" t="s">
        <v>844</v>
      </c>
      <c r="C283" t="s">
        <v>11505</v>
      </c>
      <c r="D283" t="s">
        <v>9883</v>
      </c>
      <c r="E283" t="s">
        <v>1128</v>
      </c>
      <c r="F283" t="s">
        <v>1128</v>
      </c>
      <c r="G283" t="s">
        <v>3379</v>
      </c>
      <c r="H283" t="s">
        <v>1128</v>
      </c>
      <c r="I283" t="s">
        <v>33</v>
      </c>
      <c r="J283" s="6">
        <v>41978</v>
      </c>
      <c r="K283" s="6">
        <v>55153</v>
      </c>
      <c r="L283">
        <v>250</v>
      </c>
      <c r="M283" t="s">
        <v>9884</v>
      </c>
      <c r="N283" t="s">
        <v>4346</v>
      </c>
      <c r="O283" t="s">
        <v>3386</v>
      </c>
      <c r="P283" t="s">
        <v>3324</v>
      </c>
      <c r="Q283" s="5">
        <f>INDEX(relevant_resources!B:B,MATCH(P283,relevant_resources!A:A,0))</f>
        <v>1</v>
      </c>
      <c r="R283">
        <f>COUNTIFS(resolve_2018!Y:Y,A283)</f>
        <v>1</v>
      </c>
      <c r="S283">
        <f>COUNTIFS(assign_old_new!A:A,A283)</f>
        <v>0</v>
      </c>
      <c r="T283" s="4" t="str">
        <f>IF(D283="teppc","teppc",
IF(Q283=0,"not relevant",
IF(R283&gt;0,"in old list",
IF(S283=0,"NEED TO ASSIGN",
INDEX(assign_old_new!D:D,MATCH(A283,assign_old_new!A:A,0))))))</f>
        <v>in old list</v>
      </c>
      <c r="U283">
        <f t="shared" si="8"/>
        <v>1</v>
      </c>
      <c r="V283" s="5">
        <f t="shared" si="9"/>
        <v>0</v>
      </c>
    </row>
    <row r="284" spans="1:22" hidden="1" x14ac:dyDescent="0.75">
      <c r="A284" t="s">
        <v>976</v>
      </c>
      <c r="B284" t="s">
        <v>976</v>
      </c>
      <c r="C284" t="s">
        <v>10346</v>
      </c>
      <c r="D284" t="s">
        <v>9883</v>
      </c>
      <c r="E284" t="s">
        <v>3333</v>
      </c>
      <c r="F284" t="s">
        <v>3333</v>
      </c>
      <c r="G284" t="s">
        <v>3334</v>
      </c>
      <c r="H284" t="s">
        <v>3333</v>
      </c>
      <c r="I284" t="s">
        <v>33</v>
      </c>
      <c r="J284" s="6">
        <v>41605</v>
      </c>
      <c r="K284" s="6">
        <v>55153</v>
      </c>
      <c r="L284">
        <v>250</v>
      </c>
      <c r="M284" t="s">
        <v>9884</v>
      </c>
      <c r="N284" t="s">
        <v>4943</v>
      </c>
      <c r="O284" t="s">
        <v>4944</v>
      </c>
      <c r="P284" t="s">
        <v>3324</v>
      </c>
      <c r="Q284" s="5">
        <f>INDEX(relevant_resources!B:B,MATCH(P284,relevant_resources!A:A,0))</f>
        <v>1</v>
      </c>
      <c r="R284">
        <f>COUNTIFS(resolve_2018!Y:Y,A284)</f>
        <v>1</v>
      </c>
      <c r="S284">
        <f>COUNTIFS(assign_old_new!A:A,A284)</f>
        <v>0</v>
      </c>
      <c r="T284" s="4" t="str">
        <f>IF(D284="teppc","teppc",
IF(Q284=0,"not relevant",
IF(R284&gt;0,"in old list",
IF(S284=0,"NEED TO ASSIGN",
INDEX(assign_old_new!D:D,MATCH(A284,assign_old_new!A:A,0))))))</f>
        <v>in old list</v>
      </c>
      <c r="U284">
        <f t="shared" si="8"/>
        <v>1</v>
      </c>
      <c r="V284" s="5">
        <f t="shared" si="9"/>
        <v>0</v>
      </c>
    </row>
    <row r="285" spans="1:22" hidden="1" x14ac:dyDescent="0.75">
      <c r="A285" t="s">
        <v>4484</v>
      </c>
      <c r="B285" t="s">
        <v>4485</v>
      </c>
      <c r="C285" t="s">
        <v>4486</v>
      </c>
      <c r="D285" t="s">
        <v>3425</v>
      </c>
      <c r="E285" t="s">
        <v>3546</v>
      </c>
      <c r="F285" t="s">
        <v>3546</v>
      </c>
      <c r="G285" t="s">
        <v>3547</v>
      </c>
      <c r="H285" t="s">
        <v>3546</v>
      </c>
      <c r="I285" t="s">
        <v>3429</v>
      </c>
      <c r="J285" s="2">
        <v>40848</v>
      </c>
      <c r="K285" s="2">
        <v>55153</v>
      </c>
      <c r="L285">
        <v>250</v>
      </c>
      <c r="M285" t="s">
        <v>3438</v>
      </c>
      <c r="N285" t="s">
        <v>3412</v>
      </c>
      <c r="O285" t="s">
        <v>993</v>
      </c>
      <c r="P285" t="s">
        <v>3477</v>
      </c>
      <c r="Q285" s="5">
        <f>INDEX(relevant_resources!B:B,MATCH(P285,relevant_resources!A:A,0))</f>
        <v>0</v>
      </c>
      <c r="R285">
        <f>COUNTIFS(resolve_2018!Y:Y,A285)</f>
        <v>0</v>
      </c>
      <c r="S285">
        <f>COUNTIFS(assign_old_new!A:A,A285)</f>
        <v>0</v>
      </c>
      <c r="T285" s="4" t="str">
        <f>IF(D285="teppc","teppc",
IF(Q285=0,"not relevant",
IF(R285&gt;0,"in old list",
IF(S285=0,"NEED TO ASSIGN",
INDEX(assign_old_new!D:D,MATCH(A285,assign_old_new!A:A,0))))))</f>
        <v>teppc</v>
      </c>
      <c r="U285">
        <f t="shared" si="8"/>
        <v>0</v>
      </c>
      <c r="V285" s="5">
        <f t="shared" si="9"/>
        <v>0</v>
      </c>
    </row>
    <row r="286" spans="1:22" hidden="1" x14ac:dyDescent="0.75">
      <c r="A286" t="s">
        <v>4650</v>
      </c>
      <c r="B286" t="s">
        <v>4651</v>
      </c>
      <c r="C286" t="s">
        <v>4652</v>
      </c>
      <c r="D286" t="s">
        <v>3425</v>
      </c>
      <c r="E286" t="s">
        <v>3407</v>
      </c>
      <c r="F286" t="s">
        <v>3407</v>
      </c>
      <c r="G286" t="s">
        <v>3694</v>
      </c>
      <c r="H286" t="s">
        <v>3407</v>
      </c>
      <c r="I286" t="s">
        <v>2274</v>
      </c>
      <c r="J286" s="2">
        <v>29373</v>
      </c>
      <c r="K286" s="2">
        <v>49309</v>
      </c>
      <c r="L286">
        <v>250</v>
      </c>
      <c r="M286" t="s">
        <v>3511</v>
      </c>
      <c r="N286" t="s">
        <v>3512</v>
      </c>
      <c r="O286" t="s">
        <v>3513</v>
      </c>
      <c r="P286" t="s">
        <v>3514</v>
      </c>
      <c r="Q286" s="5">
        <f>INDEX(relevant_resources!B:B,MATCH(P286,relevant_resources!A:A,0))</f>
        <v>0</v>
      </c>
      <c r="R286">
        <f>COUNTIFS(resolve_2018!Y:Y,A286)</f>
        <v>0</v>
      </c>
      <c r="S286">
        <f>COUNTIFS(assign_old_new!A:A,A286)</f>
        <v>0</v>
      </c>
      <c r="T286" s="4" t="str">
        <f>IF(D286="teppc","teppc",
IF(Q286=0,"not relevant",
IF(R286&gt;0,"in old list",
IF(S286=0,"NEED TO ASSIGN",
INDEX(assign_old_new!D:D,MATCH(A286,assign_old_new!A:A,0))))))</f>
        <v>teppc</v>
      </c>
      <c r="U286">
        <f t="shared" si="8"/>
        <v>0</v>
      </c>
      <c r="V286" s="5">
        <f t="shared" si="9"/>
        <v>0</v>
      </c>
    </row>
    <row r="287" spans="1:22" hidden="1" x14ac:dyDescent="0.75">
      <c r="A287" t="s">
        <v>4647</v>
      </c>
      <c r="B287" t="s">
        <v>4648</v>
      </c>
      <c r="C287" t="s">
        <v>4649</v>
      </c>
      <c r="D287" t="s">
        <v>3425</v>
      </c>
      <c r="E287" t="s">
        <v>3407</v>
      </c>
      <c r="F287" t="s">
        <v>3407</v>
      </c>
      <c r="G287" t="s">
        <v>3694</v>
      </c>
      <c r="H287" t="s">
        <v>3407</v>
      </c>
      <c r="I287" t="s">
        <v>2274</v>
      </c>
      <c r="J287" s="2">
        <v>28976</v>
      </c>
      <c r="K287" s="2">
        <v>48944</v>
      </c>
      <c r="L287">
        <v>250</v>
      </c>
      <c r="M287" t="s">
        <v>3511</v>
      </c>
      <c r="N287" t="s">
        <v>3512</v>
      </c>
      <c r="O287" t="s">
        <v>3513</v>
      </c>
      <c r="P287" t="s">
        <v>3514</v>
      </c>
      <c r="Q287" s="5">
        <f>INDEX(relevant_resources!B:B,MATCH(P287,relevant_resources!A:A,0))</f>
        <v>0</v>
      </c>
      <c r="R287">
        <f>COUNTIFS(resolve_2018!Y:Y,A287)</f>
        <v>0</v>
      </c>
      <c r="S287">
        <f>COUNTIFS(assign_old_new!A:A,A287)</f>
        <v>0</v>
      </c>
      <c r="T287" s="4" t="str">
        <f>IF(D287="teppc","teppc",
IF(Q287=0,"not relevant",
IF(R287&gt;0,"in old list",
IF(S287=0,"NEED TO ASSIGN",
INDEX(assign_old_new!D:D,MATCH(A287,assign_old_new!A:A,0))))))</f>
        <v>teppc</v>
      </c>
      <c r="U287">
        <f t="shared" si="8"/>
        <v>0</v>
      </c>
      <c r="V287" s="5">
        <f t="shared" si="9"/>
        <v>0</v>
      </c>
    </row>
    <row r="288" spans="1:22" hidden="1" x14ac:dyDescent="0.75">
      <c r="A288" t="s">
        <v>4458</v>
      </c>
      <c r="B288" t="s">
        <v>4459</v>
      </c>
      <c r="C288" t="s">
        <v>4458</v>
      </c>
      <c r="D288" t="s">
        <v>3425</v>
      </c>
      <c r="E288" t="s">
        <v>2647</v>
      </c>
      <c r="F288" t="s">
        <v>2647</v>
      </c>
      <c r="G288" t="s">
        <v>3500</v>
      </c>
      <c r="H288" t="s">
        <v>2646</v>
      </c>
      <c r="I288" t="s">
        <v>2647</v>
      </c>
      <c r="J288" s="2">
        <v>28703</v>
      </c>
      <c r="K288" s="2">
        <v>54789</v>
      </c>
      <c r="L288">
        <v>250</v>
      </c>
      <c r="M288" t="s">
        <v>4328</v>
      </c>
      <c r="N288" t="s">
        <v>4329</v>
      </c>
      <c r="O288" t="s">
        <v>4330</v>
      </c>
      <c r="P288" t="s">
        <v>4449</v>
      </c>
      <c r="Q288" s="5">
        <f>INDEX(relevant_resources!B:B,MATCH(P288,relevant_resources!A:A,0))</f>
        <v>0</v>
      </c>
      <c r="R288">
        <f>COUNTIFS(resolve_2018!Y:Y,A288)</f>
        <v>0</v>
      </c>
      <c r="S288">
        <f>COUNTIFS(assign_old_new!A:A,A288)</f>
        <v>0</v>
      </c>
      <c r="T288" s="4" t="str">
        <f>IF(D288="teppc","teppc",
IF(Q288=0,"not relevant",
IF(R288&gt;0,"in old list",
IF(S288=0,"NEED TO ASSIGN",
INDEX(assign_old_new!D:D,MATCH(A288,assign_old_new!A:A,0))))))</f>
        <v>teppc</v>
      </c>
      <c r="U288">
        <f t="shared" si="8"/>
        <v>0</v>
      </c>
      <c r="V288" s="5">
        <f t="shared" si="9"/>
        <v>0</v>
      </c>
    </row>
    <row r="289" spans="1:22" hidden="1" x14ac:dyDescent="0.75">
      <c r="A289" t="s">
        <v>4450</v>
      </c>
      <c r="B289" t="s">
        <v>4451</v>
      </c>
      <c r="C289" t="s">
        <v>4450</v>
      </c>
      <c r="D289" t="s">
        <v>3425</v>
      </c>
      <c r="E289" t="s">
        <v>2647</v>
      </c>
      <c r="F289" t="s">
        <v>2647</v>
      </c>
      <c r="G289" t="s">
        <v>3500</v>
      </c>
      <c r="H289" t="s">
        <v>2646</v>
      </c>
      <c r="I289" t="s">
        <v>2647</v>
      </c>
      <c r="J289" s="2">
        <v>27211</v>
      </c>
      <c r="K289" s="2">
        <v>54789</v>
      </c>
      <c r="L289">
        <v>250</v>
      </c>
      <c r="M289" t="s">
        <v>4328</v>
      </c>
      <c r="N289" t="s">
        <v>4329</v>
      </c>
      <c r="O289" t="s">
        <v>4330</v>
      </c>
      <c r="P289" t="s">
        <v>4449</v>
      </c>
      <c r="Q289" s="5">
        <f>INDEX(relevant_resources!B:B,MATCH(P289,relevant_resources!A:A,0))</f>
        <v>0</v>
      </c>
      <c r="R289">
        <f>COUNTIFS(resolve_2018!Y:Y,A289)</f>
        <v>0</v>
      </c>
      <c r="S289">
        <f>COUNTIFS(assign_old_new!A:A,A289)</f>
        <v>0</v>
      </c>
      <c r="T289" s="4" t="str">
        <f>IF(D289="teppc","teppc",
IF(Q289=0,"not relevant",
IF(R289&gt;0,"in old list",
IF(S289=0,"NEED TO ASSIGN",
INDEX(assign_old_new!D:D,MATCH(A289,assign_old_new!A:A,0))))))</f>
        <v>teppc</v>
      </c>
      <c r="U289">
        <f t="shared" si="8"/>
        <v>0</v>
      </c>
      <c r="V289" s="5">
        <f t="shared" si="9"/>
        <v>0</v>
      </c>
    </row>
    <row r="290" spans="1:22" hidden="1" x14ac:dyDescent="0.75">
      <c r="A290" t="s">
        <v>4229</v>
      </c>
      <c r="B290" t="s">
        <v>4230</v>
      </c>
      <c r="D290" t="s">
        <v>3425</v>
      </c>
      <c r="E290" t="s">
        <v>3812</v>
      </c>
      <c r="F290" t="s">
        <v>3812</v>
      </c>
      <c r="G290" t="s">
        <v>3813</v>
      </c>
      <c r="H290" t="s">
        <v>3814</v>
      </c>
      <c r="I290" t="s">
        <v>1080</v>
      </c>
      <c r="J290" s="2">
        <v>18264</v>
      </c>
      <c r="K290" s="2">
        <v>55153</v>
      </c>
      <c r="L290">
        <v>250</v>
      </c>
      <c r="M290" t="s">
        <v>3438</v>
      </c>
      <c r="N290" t="s">
        <v>3412</v>
      </c>
      <c r="O290" t="s">
        <v>993</v>
      </c>
      <c r="P290" t="s">
        <v>3712</v>
      </c>
      <c r="Q290" s="5">
        <f>INDEX(relevant_resources!B:B,MATCH(P290,relevant_resources!A:A,0))</f>
        <v>0</v>
      </c>
      <c r="R290">
        <f>COUNTIFS(resolve_2018!Y:Y,A290)</f>
        <v>0</v>
      </c>
      <c r="S290">
        <f>COUNTIFS(assign_old_new!A:A,A290)</f>
        <v>0</v>
      </c>
      <c r="T290" s="4" t="str">
        <f>IF(D290="teppc","teppc",
IF(Q290=0,"not relevant",
IF(R290&gt;0,"in old list",
IF(S290=0,"NEED TO ASSIGN",
INDEX(assign_old_new!D:D,MATCH(A290,assign_old_new!A:A,0))))))</f>
        <v>teppc</v>
      </c>
      <c r="U290">
        <f t="shared" si="8"/>
        <v>0</v>
      </c>
      <c r="V290" s="5">
        <f t="shared" si="9"/>
        <v>0</v>
      </c>
    </row>
    <row r="291" spans="1:22" hidden="1" x14ac:dyDescent="0.75">
      <c r="A291" t="s">
        <v>4289</v>
      </c>
      <c r="B291" t="s">
        <v>4289</v>
      </c>
      <c r="D291" t="s">
        <v>3425</v>
      </c>
      <c r="E291" t="s">
        <v>3546</v>
      </c>
      <c r="F291" t="s">
        <v>3546</v>
      </c>
      <c r="G291" t="s">
        <v>3547</v>
      </c>
      <c r="H291" t="s">
        <v>3546</v>
      </c>
      <c r="I291" t="s">
        <v>3429</v>
      </c>
      <c r="J291" s="2">
        <v>18264</v>
      </c>
      <c r="K291" s="2">
        <v>55153</v>
      </c>
      <c r="L291">
        <v>250</v>
      </c>
      <c r="M291" t="s">
        <v>3473</v>
      </c>
      <c r="N291" t="s">
        <v>3327</v>
      </c>
      <c r="O291" t="s">
        <v>3328</v>
      </c>
      <c r="P291" t="s">
        <v>4290</v>
      </c>
      <c r="Q291" s="5">
        <f>INDEX(relevant_resources!B:B,MATCH(P291,relevant_resources!A:A,0))</f>
        <v>0</v>
      </c>
      <c r="R291">
        <f>COUNTIFS(resolve_2018!Y:Y,A291)</f>
        <v>0</v>
      </c>
      <c r="S291">
        <f>COUNTIFS(assign_old_new!A:A,A291)</f>
        <v>0</v>
      </c>
      <c r="T291" s="4" t="str">
        <f>IF(D291="teppc","teppc",
IF(Q291=0,"not relevant",
IF(R291&gt;0,"in old list",
IF(S291=0,"NEED TO ASSIGN",
INDEX(assign_old_new!D:D,MATCH(A291,assign_old_new!A:A,0))))))</f>
        <v>teppc</v>
      </c>
      <c r="U291">
        <f t="shared" si="8"/>
        <v>0</v>
      </c>
      <c r="V291" s="5">
        <f t="shared" si="9"/>
        <v>0</v>
      </c>
    </row>
    <row r="292" spans="1:22" hidden="1" x14ac:dyDescent="0.75">
      <c r="A292" t="s">
        <v>5663</v>
      </c>
      <c r="B292" t="s">
        <v>5664</v>
      </c>
      <c r="C292" t="s">
        <v>5665</v>
      </c>
      <c r="D292" t="s">
        <v>3425</v>
      </c>
      <c r="E292" t="s">
        <v>3426</v>
      </c>
      <c r="F292" t="s">
        <v>3426</v>
      </c>
      <c r="G292" t="s">
        <v>3427</v>
      </c>
      <c r="H292" t="s">
        <v>3428</v>
      </c>
      <c r="I292" t="s">
        <v>3429</v>
      </c>
      <c r="J292" s="2">
        <v>45658</v>
      </c>
      <c r="K292" s="2">
        <v>47483</v>
      </c>
      <c r="L292">
        <v>249.8</v>
      </c>
      <c r="M292" t="s">
        <v>3511</v>
      </c>
      <c r="N292" t="s">
        <v>3512</v>
      </c>
      <c r="O292" t="s">
        <v>3513</v>
      </c>
      <c r="P292" t="s">
        <v>3706</v>
      </c>
      <c r="Q292" s="5">
        <f>INDEX(relevant_resources!B:B,MATCH(P292,relevant_resources!A:A,0))</f>
        <v>0</v>
      </c>
      <c r="R292">
        <f>COUNTIFS(resolve_2018!Y:Y,A292)</f>
        <v>0</v>
      </c>
      <c r="S292">
        <f>COUNTIFS(assign_old_new!A:A,A292)</f>
        <v>0</v>
      </c>
      <c r="T292" s="4" t="str">
        <f>IF(D292="teppc","teppc",
IF(Q292=0,"not relevant",
IF(R292&gt;0,"in old list",
IF(S292=0,"NEED TO ASSIGN",
INDEX(assign_old_new!D:D,MATCH(A292,assign_old_new!A:A,0))))))</f>
        <v>teppc</v>
      </c>
      <c r="U292">
        <f t="shared" si="8"/>
        <v>0</v>
      </c>
      <c r="V292" s="5">
        <f t="shared" si="9"/>
        <v>0</v>
      </c>
    </row>
    <row r="293" spans="1:22" hidden="1" x14ac:dyDescent="0.75">
      <c r="A293" t="s">
        <v>6045</v>
      </c>
      <c r="B293" t="s">
        <v>6046</v>
      </c>
      <c r="C293" t="s">
        <v>5665</v>
      </c>
      <c r="D293" t="s">
        <v>3425</v>
      </c>
      <c r="E293" t="s">
        <v>3426</v>
      </c>
      <c r="F293" t="s">
        <v>3426</v>
      </c>
      <c r="G293" t="s">
        <v>3427</v>
      </c>
      <c r="H293" t="s">
        <v>3428</v>
      </c>
      <c r="I293" t="s">
        <v>3429</v>
      </c>
      <c r="J293" s="2">
        <v>45658</v>
      </c>
      <c r="K293" s="2">
        <v>47483</v>
      </c>
      <c r="L293">
        <v>249.8</v>
      </c>
      <c r="M293" t="s">
        <v>3511</v>
      </c>
      <c r="N293" t="s">
        <v>3512</v>
      </c>
      <c r="O293" t="s">
        <v>3513</v>
      </c>
      <c r="P293" t="s">
        <v>3706</v>
      </c>
      <c r="Q293" s="5">
        <f>INDEX(relevant_resources!B:B,MATCH(P293,relevant_resources!A:A,0))</f>
        <v>0</v>
      </c>
      <c r="R293">
        <f>COUNTIFS(resolve_2018!Y:Y,A293)</f>
        <v>0</v>
      </c>
      <c r="S293">
        <f>COUNTIFS(assign_old_new!A:A,A293)</f>
        <v>0</v>
      </c>
      <c r="T293" s="4" t="str">
        <f>IF(D293="teppc","teppc",
IF(Q293=0,"not relevant",
IF(R293&gt;0,"in old list",
IF(S293=0,"NEED TO ASSIGN",
INDEX(assign_old_new!D:D,MATCH(A293,assign_old_new!A:A,0))))))</f>
        <v>teppc</v>
      </c>
      <c r="U293">
        <f t="shared" si="8"/>
        <v>0</v>
      </c>
      <c r="V293" s="5">
        <f t="shared" si="9"/>
        <v>0</v>
      </c>
    </row>
    <row r="294" spans="1:22" hidden="1" x14ac:dyDescent="0.75">
      <c r="A294" t="s">
        <v>6047</v>
      </c>
      <c r="B294" t="s">
        <v>6048</v>
      </c>
      <c r="C294" t="s">
        <v>5665</v>
      </c>
      <c r="D294" t="s">
        <v>3425</v>
      </c>
      <c r="E294" t="s">
        <v>3426</v>
      </c>
      <c r="F294" t="s">
        <v>3426</v>
      </c>
      <c r="G294" t="s">
        <v>3427</v>
      </c>
      <c r="H294" t="s">
        <v>3428</v>
      </c>
      <c r="I294" t="s">
        <v>3429</v>
      </c>
      <c r="J294" s="2">
        <v>45658</v>
      </c>
      <c r="K294" s="2">
        <v>47483</v>
      </c>
      <c r="L294">
        <v>249.8</v>
      </c>
      <c r="M294" t="s">
        <v>3511</v>
      </c>
      <c r="N294" t="s">
        <v>3512</v>
      </c>
      <c r="O294" t="s">
        <v>3513</v>
      </c>
      <c r="P294" t="s">
        <v>3706</v>
      </c>
      <c r="Q294" s="5">
        <f>INDEX(relevant_resources!B:B,MATCH(P294,relevant_resources!A:A,0))</f>
        <v>0</v>
      </c>
      <c r="R294">
        <f>COUNTIFS(resolve_2018!Y:Y,A294)</f>
        <v>0</v>
      </c>
      <c r="S294">
        <f>COUNTIFS(assign_old_new!A:A,A294)</f>
        <v>0</v>
      </c>
      <c r="T294" s="4" t="str">
        <f>IF(D294="teppc","teppc",
IF(Q294=0,"not relevant",
IF(R294&gt;0,"in old list",
IF(S294=0,"NEED TO ASSIGN",
INDEX(assign_old_new!D:D,MATCH(A294,assign_old_new!A:A,0))))))</f>
        <v>teppc</v>
      </c>
      <c r="U294">
        <f t="shared" si="8"/>
        <v>0</v>
      </c>
      <c r="V294" s="5">
        <f t="shared" si="9"/>
        <v>0</v>
      </c>
    </row>
    <row r="295" spans="1:22" hidden="1" x14ac:dyDescent="0.75">
      <c r="A295" t="s">
        <v>7557</v>
      </c>
      <c r="B295" t="s">
        <v>7558</v>
      </c>
      <c r="C295" t="s">
        <v>5665</v>
      </c>
      <c r="D295" t="s">
        <v>3425</v>
      </c>
      <c r="E295" t="s">
        <v>3426</v>
      </c>
      <c r="F295" t="s">
        <v>3426</v>
      </c>
      <c r="G295" t="s">
        <v>3427</v>
      </c>
      <c r="H295" t="s">
        <v>3428</v>
      </c>
      <c r="I295" t="s">
        <v>3429</v>
      </c>
      <c r="J295" s="2">
        <v>45658</v>
      </c>
      <c r="K295" s="2">
        <v>47483</v>
      </c>
      <c r="L295">
        <v>249.8</v>
      </c>
      <c r="M295" t="s">
        <v>3511</v>
      </c>
      <c r="N295" t="s">
        <v>3512</v>
      </c>
      <c r="O295" t="s">
        <v>3513</v>
      </c>
      <c r="P295" t="s">
        <v>3706</v>
      </c>
      <c r="Q295" s="5">
        <f>INDEX(relevant_resources!B:B,MATCH(P295,relevant_resources!A:A,0))</f>
        <v>0</v>
      </c>
      <c r="R295">
        <f>COUNTIFS(resolve_2018!Y:Y,A295)</f>
        <v>0</v>
      </c>
      <c r="S295">
        <f>COUNTIFS(assign_old_new!A:A,A295)</f>
        <v>0</v>
      </c>
      <c r="T295" s="4" t="str">
        <f>IF(D295="teppc","teppc",
IF(Q295=0,"not relevant",
IF(R295&gt;0,"in old list",
IF(S295=0,"NEED TO ASSIGN",
INDEX(assign_old_new!D:D,MATCH(A295,assign_old_new!A:A,0))))))</f>
        <v>teppc</v>
      </c>
      <c r="U295">
        <f t="shared" si="8"/>
        <v>0</v>
      </c>
      <c r="V295" s="5">
        <f t="shared" si="9"/>
        <v>0</v>
      </c>
    </row>
    <row r="296" spans="1:22" hidden="1" x14ac:dyDescent="0.75">
      <c r="A296" t="s">
        <v>3508</v>
      </c>
      <c r="B296" t="s">
        <v>3509</v>
      </c>
      <c r="C296" t="s">
        <v>3510</v>
      </c>
      <c r="D296" t="s">
        <v>3425</v>
      </c>
      <c r="E296" t="s">
        <v>2403</v>
      </c>
      <c r="F296" t="s">
        <v>2403</v>
      </c>
      <c r="G296" t="s">
        <v>3436</v>
      </c>
      <c r="H296" t="s">
        <v>3437</v>
      </c>
      <c r="I296" t="s">
        <v>2274</v>
      </c>
      <c r="J296" s="2">
        <v>39356</v>
      </c>
      <c r="K296" s="2">
        <v>55123</v>
      </c>
      <c r="L296">
        <v>248.5</v>
      </c>
      <c r="M296" t="s">
        <v>3511</v>
      </c>
      <c r="N296" t="s">
        <v>3512</v>
      </c>
      <c r="O296" t="s">
        <v>3513</v>
      </c>
      <c r="P296" t="s">
        <v>3514</v>
      </c>
      <c r="Q296" s="5">
        <f>INDEX(relevant_resources!B:B,MATCH(P296,relevant_resources!A:A,0))</f>
        <v>0</v>
      </c>
      <c r="R296">
        <f>COUNTIFS(resolve_2018!Y:Y,A296)</f>
        <v>0</v>
      </c>
      <c r="S296">
        <f>COUNTIFS(assign_old_new!A:A,A296)</f>
        <v>0</v>
      </c>
      <c r="T296" s="4" t="str">
        <f>IF(D296="teppc","teppc",
IF(Q296=0,"not relevant",
IF(R296&gt;0,"in old list",
IF(S296=0,"NEED TO ASSIGN",
INDEX(assign_old_new!D:D,MATCH(A296,assign_old_new!A:A,0))))))</f>
        <v>teppc</v>
      </c>
      <c r="U296">
        <f t="shared" si="8"/>
        <v>0</v>
      </c>
      <c r="V296" s="5">
        <f t="shared" si="9"/>
        <v>0</v>
      </c>
    </row>
    <row r="297" spans="1:22" hidden="1" x14ac:dyDescent="0.75">
      <c r="A297" t="s">
        <v>8276</v>
      </c>
      <c r="B297" t="s">
        <v>8276</v>
      </c>
      <c r="C297" t="s">
        <v>8277</v>
      </c>
      <c r="D297" t="s">
        <v>3425</v>
      </c>
      <c r="E297" t="s">
        <v>3482</v>
      </c>
      <c r="F297" t="s">
        <v>3482</v>
      </c>
      <c r="G297" t="s">
        <v>3483</v>
      </c>
      <c r="H297" t="s">
        <v>3482</v>
      </c>
      <c r="I297" t="s">
        <v>1080</v>
      </c>
      <c r="J297" s="2">
        <v>35765</v>
      </c>
      <c r="K297" s="2">
        <v>55153</v>
      </c>
      <c r="L297">
        <v>248</v>
      </c>
      <c r="M297" t="s">
        <v>5626</v>
      </c>
      <c r="N297" t="s">
        <v>3512</v>
      </c>
      <c r="O297" t="s">
        <v>3513</v>
      </c>
      <c r="P297" t="s">
        <v>3864</v>
      </c>
      <c r="Q297" s="5">
        <f>INDEX(relevant_resources!B:B,MATCH(P297,relevant_resources!A:A,0))</f>
        <v>0</v>
      </c>
      <c r="R297">
        <f>COUNTIFS(resolve_2018!Y:Y,A297)</f>
        <v>0</v>
      </c>
      <c r="S297">
        <f>COUNTIFS(assign_old_new!A:A,A297)</f>
        <v>0</v>
      </c>
      <c r="T297" s="4" t="str">
        <f>IF(D297="teppc","teppc",
IF(Q297=0,"not relevant",
IF(R297&gt;0,"in old list",
IF(S297=0,"NEED TO ASSIGN",
INDEX(assign_old_new!D:D,MATCH(A297,assign_old_new!A:A,0))))))</f>
        <v>teppc</v>
      </c>
      <c r="U297">
        <f t="shared" si="8"/>
        <v>0</v>
      </c>
      <c r="V297" s="5">
        <f t="shared" si="9"/>
        <v>0</v>
      </c>
    </row>
    <row r="298" spans="1:22" hidden="1" x14ac:dyDescent="0.75">
      <c r="A298" t="s">
        <v>11545</v>
      </c>
      <c r="B298" t="s">
        <v>11545</v>
      </c>
      <c r="C298" t="s">
        <v>11546</v>
      </c>
      <c r="D298" t="s">
        <v>9883</v>
      </c>
      <c r="E298" t="s">
        <v>3333</v>
      </c>
      <c r="F298" t="s">
        <v>3333</v>
      </c>
      <c r="G298" t="s">
        <v>3334</v>
      </c>
      <c r="H298" t="s">
        <v>3333</v>
      </c>
      <c r="I298" t="s">
        <v>33</v>
      </c>
      <c r="J298" s="6">
        <v>32860</v>
      </c>
      <c r="K298" s="6">
        <v>55153</v>
      </c>
      <c r="L298">
        <v>248</v>
      </c>
      <c r="M298" t="s">
        <v>3531</v>
      </c>
      <c r="N298" t="s">
        <v>3849</v>
      </c>
      <c r="O298" t="s">
        <v>3850</v>
      </c>
      <c r="P298" t="s">
        <v>10070</v>
      </c>
      <c r="Q298" s="5">
        <f>INDEX(relevant_resources!B:B,MATCH(P298,relevant_resources!A:A,0))</f>
        <v>0</v>
      </c>
      <c r="R298">
        <f>COUNTIFS(resolve_2018!Y:Y,A298)</f>
        <v>0</v>
      </c>
      <c r="S298">
        <f>COUNTIFS(assign_old_new!A:A,A298)</f>
        <v>0</v>
      </c>
      <c r="T298" s="4" t="str">
        <f>IF(D298="teppc","teppc",
IF(Q298=0,"not relevant",
IF(R298&gt;0,"in old list",
IF(S298=0,"NEED TO ASSIGN",
INDEX(assign_old_new!D:D,MATCH(A298,assign_old_new!A:A,0))))))</f>
        <v>not relevant</v>
      </c>
      <c r="U298">
        <f t="shared" si="8"/>
        <v>0</v>
      </c>
      <c r="V298" s="5">
        <f t="shared" si="9"/>
        <v>0</v>
      </c>
    </row>
    <row r="299" spans="1:22" hidden="1" x14ac:dyDescent="0.75">
      <c r="A299" t="s">
        <v>10118</v>
      </c>
      <c r="B299" t="s">
        <v>10118</v>
      </c>
      <c r="C299" t="s">
        <v>10119</v>
      </c>
      <c r="D299" t="s">
        <v>9883</v>
      </c>
      <c r="E299" t="s">
        <v>3333</v>
      </c>
      <c r="F299" t="s">
        <v>3333</v>
      </c>
      <c r="G299" t="s">
        <v>3334</v>
      </c>
      <c r="H299" t="s">
        <v>3333</v>
      </c>
      <c r="I299" t="s">
        <v>33</v>
      </c>
      <c r="J299" t="s">
        <v>9889</v>
      </c>
      <c r="K299" s="6">
        <v>55153</v>
      </c>
      <c r="L299">
        <v>246.86</v>
      </c>
      <c r="M299" t="s">
        <v>9884</v>
      </c>
      <c r="N299" t="s">
        <v>3443</v>
      </c>
      <c r="O299" t="s">
        <v>210</v>
      </c>
      <c r="P299" t="s">
        <v>3709</v>
      </c>
      <c r="Q299" s="5">
        <f>INDEX(relevant_resources!B:B,MATCH(P299,relevant_resources!A:A,0))</f>
        <v>0</v>
      </c>
      <c r="R299">
        <f>COUNTIFS(resolve_2018!Y:Y,A299)</f>
        <v>0</v>
      </c>
      <c r="S299">
        <f>COUNTIFS(assign_old_new!A:A,A299)</f>
        <v>0</v>
      </c>
      <c r="T299" s="4" t="str">
        <f>IF(D299="teppc","teppc",
IF(Q299=0,"not relevant",
IF(R299&gt;0,"in old list",
IF(S299=0,"NEED TO ASSIGN",
INDEX(assign_old_new!D:D,MATCH(A299,assign_old_new!A:A,0))))))</f>
        <v>not relevant</v>
      </c>
      <c r="U299">
        <f t="shared" si="8"/>
        <v>0</v>
      </c>
      <c r="V299" s="5">
        <f t="shared" si="9"/>
        <v>0</v>
      </c>
    </row>
    <row r="300" spans="1:22" hidden="1" x14ac:dyDescent="0.75">
      <c r="A300" t="s">
        <v>4917</v>
      </c>
      <c r="B300" t="s">
        <v>4918</v>
      </c>
      <c r="C300" t="s">
        <v>4919</v>
      </c>
      <c r="D300" t="s">
        <v>3425</v>
      </c>
      <c r="E300" t="s">
        <v>3858</v>
      </c>
      <c r="F300" t="s">
        <v>3858</v>
      </c>
      <c r="G300" t="s">
        <v>3859</v>
      </c>
      <c r="H300" t="s">
        <v>3860</v>
      </c>
      <c r="I300" t="s">
        <v>1080</v>
      </c>
      <c r="J300" s="2">
        <v>35004</v>
      </c>
      <c r="K300" s="2">
        <v>55153</v>
      </c>
      <c r="L300">
        <v>246.1</v>
      </c>
      <c r="M300" t="s">
        <v>3511</v>
      </c>
      <c r="N300" t="s">
        <v>3512</v>
      </c>
      <c r="O300" t="s">
        <v>3513</v>
      </c>
      <c r="P300" t="s">
        <v>3864</v>
      </c>
      <c r="Q300" s="5">
        <f>INDEX(relevant_resources!B:B,MATCH(P300,relevant_resources!A:A,0))</f>
        <v>0</v>
      </c>
      <c r="R300">
        <f>COUNTIFS(resolve_2018!Y:Y,A300)</f>
        <v>0</v>
      </c>
      <c r="S300">
        <f>COUNTIFS(assign_old_new!A:A,A300)</f>
        <v>0</v>
      </c>
      <c r="T300" s="4" t="str">
        <f>IF(D300="teppc","teppc",
IF(Q300=0,"not relevant",
IF(R300&gt;0,"in old list",
IF(S300=0,"NEED TO ASSIGN",
INDEX(assign_old_new!D:D,MATCH(A300,assign_old_new!A:A,0))))))</f>
        <v>teppc</v>
      </c>
      <c r="U300">
        <f t="shared" si="8"/>
        <v>0</v>
      </c>
      <c r="V300" s="5">
        <f t="shared" si="9"/>
        <v>0</v>
      </c>
    </row>
    <row r="301" spans="1:22" hidden="1" x14ac:dyDescent="0.75">
      <c r="A301" t="s">
        <v>6084</v>
      </c>
      <c r="B301" t="s">
        <v>6085</v>
      </c>
      <c r="C301" t="s">
        <v>6086</v>
      </c>
      <c r="D301" t="s">
        <v>3425</v>
      </c>
      <c r="E301" t="s">
        <v>3883</v>
      </c>
      <c r="F301" t="s">
        <v>3883</v>
      </c>
      <c r="G301" t="s">
        <v>3884</v>
      </c>
      <c r="H301" t="s">
        <v>3883</v>
      </c>
      <c r="I301" t="s">
        <v>1080</v>
      </c>
      <c r="J301" s="2">
        <v>35247</v>
      </c>
      <c r="K301" s="2">
        <v>55153</v>
      </c>
      <c r="L301">
        <v>243</v>
      </c>
      <c r="M301" t="s">
        <v>3511</v>
      </c>
      <c r="N301" t="s">
        <v>3512</v>
      </c>
      <c r="O301" t="s">
        <v>3513</v>
      </c>
      <c r="P301" t="s">
        <v>3864</v>
      </c>
      <c r="Q301" s="5">
        <f>INDEX(relevant_resources!B:B,MATCH(P301,relevant_resources!A:A,0))</f>
        <v>0</v>
      </c>
      <c r="R301">
        <f>COUNTIFS(resolve_2018!Y:Y,A301)</f>
        <v>0</v>
      </c>
      <c r="S301">
        <f>COUNTIFS(assign_old_new!A:A,A301)</f>
        <v>0</v>
      </c>
      <c r="T301" s="4" t="str">
        <f>IF(D301="teppc","teppc",
IF(Q301=0,"not relevant",
IF(R301&gt;0,"in old list",
IF(S301=0,"NEED TO ASSIGN",
INDEX(assign_old_new!D:D,MATCH(A301,assign_old_new!A:A,0))))))</f>
        <v>teppc</v>
      </c>
      <c r="U301">
        <f t="shared" si="8"/>
        <v>0</v>
      </c>
      <c r="V301" s="5">
        <f t="shared" si="9"/>
        <v>0</v>
      </c>
    </row>
    <row r="302" spans="1:22" hidden="1" x14ac:dyDescent="0.75">
      <c r="A302" t="s">
        <v>6087</v>
      </c>
      <c r="B302" t="s">
        <v>6088</v>
      </c>
      <c r="C302" t="s">
        <v>6089</v>
      </c>
      <c r="D302" t="s">
        <v>3425</v>
      </c>
      <c r="E302" t="s">
        <v>3883</v>
      </c>
      <c r="F302" t="s">
        <v>3883</v>
      </c>
      <c r="G302" t="s">
        <v>3884</v>
      </c>
      <c r="H302" t="s">
        <v>3883</v>
      </c>
      <c r="I302" t="s">
        <v>1080</v>
      </c>
      <c r="J302" s="2">
        <v>35247</v>
      </c>
      <c r="K302" s="2">
        <v>55153</v>
      </c>
      <c r="L302">
        <v>243</v>
      </c>
      <c r="M302" t="s">
        <v>3511</v>
      </c>
      <c r="N302" t="s">
        <v>3512</v>
      </c>
      <c r="O302" t="s">
        <v>3513</v>
      </c>
      <c r="P302" t="s">
        <v>3864</v>
      </c>
      <c r="Q302" s="5">
        <f>INDEX(relevant_resources!B:B,MATCH(P302,relevant_resources!A:A,0))</f>
        <v>0</v>
      </c>
      <c r="R302">
        <f>COUNTIFS(resolve_2018!Y:Y,A302)</f>
        <v>0</v>
      </c>
      <c r="S302">
        <f>COUNTIFS(assign_old_new!A:A,A302)</f>
        <v>0</v>
      </c>
      <c r="T302" s="4" t="str">
        <f>IF(D302="teppc","teppc",
IF(Q302=0,"not relevant",
IF(R302&gt;0,"in old list",
IF(S302=0,"NEED TO ASSIGN",
INDEX(assign_old_new!D:D,MATCH(A302,assign_old_new!A:A,0))))))</f>
        <v>teppc</v>
      </c>
      <c r="U302">
        <f t="shared" si="8"/>
        <v>0</v>
      </c>
      <c r="V302" s="5">
        <f t="shared" si="9"/>
        <v>0</v>
      </c>
    </row>
    <row r="303" spans="1:22" hidden="1" x14ac:dyDescent="0.75">
      <c r="A303" t="s">
        <v>825</v>
      </c>
      <c r="B303" t="s">
        <v>825</v>
      </c>
      <c r="C303" t="s">
        <v>9962</v>
      </c>
      <c r="D303" t="s">
        <v>9883</v>
      </c>
      <c r="E303" t="s">
        <v>1128</v>
      </c>
      <c r="F303" t="s">
        <v>1128</v>
      </c>
      <c r="G303" t="s">
        <v>3379</v>
      </c>
      <c r="H303" t="s">
        <v>1128</v>
      </c>
      <c r="I303" t="s">
        <v>33</v>
      </c>
      <c r="J303" s="6">
        <v>41809</v>
      </c>
      <c r="K303" s="6">
        <v>55153</v>
      </c>
      <c r="L303">
        <v>241.5</v>
      </c>
      <c r="M303" t="s">
        <v>9884</v>
      </c>
      <c r="N303" t="s">
        <v>4346</v>
      </c>
      <c r="O303" t="s">
        <v>3386</v>
      </c>
      <c r="P303" t="s">
        <v>3324</v>
      </c>
      <c r="Q303" s="5">
        <f>INDEX(relevant_resources!B:B,MATCH(P303,relevant_resources!A:A,0))</f>
        <v>1</v>
      </c>
      <c r="R303">
        <f>COUNTIFS(resolve_2018!Y:Y,A303)</f>
        <v>1</v>
      </c>
      <c r="S303">
        <f>COUNTIFS(assign_old_new!A:A,A303)</f>
        <v>0</v>
      </c>
      <c r="T303" s="4" t="str">
        <f>IF(D303="teppc","teppc",
IF(Q303=0,"not relevant",
IF(R303&gt;0,"in old list",
IF(S303=0,"NEED TO ASSIGN",
INDEX(assign_old_new!D:D,MATCH(A303,assign_old_new!A:A,0))))))</f>
        <v>in old list</v>
      </c>
      <c r="U303">
        <f t="shared" si="8"/>
        <v>1</v>
      </c>
      <c r="V303" s="5">
        <f t="shared" si="9"/>
        <v>0</v>
      </c>
    </row>
    <row r="304" spans="1:22" hidden="1" x14ac:dyDescent="0.75">
      <c r="A304" t="s">
        <v>7755</v>
      </c>
      <c r="B304" t="s">
        <v>7756</v>
      </c>
      <c r="C304" t="s">
        <v>7757</v>
      </c>
      <c r="D304" t="s">
        <v>3425</v>
      </c>
      <c r="E304" t="s">
        <v>3775</v>
      </c>
      <c r="F304" t="s">
        <v>3775</v>
      </c>
      <c r="G304" t="s">
        <v>3776</v>
      </c>
      <c r="H304" t="s">
        <v>3775</v>
      </c>
      <c r="I304" t="s">
        <v>3429</v>
      </c>
      <c r="J304" s="2">
        <v>37073</v>
      </c>
      <c r="K304" s="2">
        <v>55153</v>
      </c>
      <c r="L304">
        <v>241.2</v>
      </c>
      <c r="M304" t="s">
        <v>5626</v>
      </c>
      <c r="N304" t="s">
        <v>3512</v>
      </c>
      <c r="O304" t="s">
        <v>3513</v>
      </c>
      <c r="P304" t="s">
        <v>3706</v>
      </c>
      <c r="Q304" s="5">
        <f>INDEX(relevant_resources!B:B,MATCH(P304,relevant_resources!A:A,0))</f>
        <v>0</v>
      </c>
      <c r="R304">
        <f>COUNTIFS(resolve_2018!Y:Y,A304)</f>
        <v>0</v>
      </c>
      <c r="S304">
        <f>COUNTIFS(assign_old_new!A:A,A304)</f>
        <v>0</v>
      </c>
      <c r="T304" s="4" t="str">
        <f>IF(D304="teppc","teppc",
IF(Q304=0,"not relevant",
IF(R304&gt;0,"in old list",
IF(S304=0,"NEED TO ASSIGN",
INDEX(assign_old_new!D:D,MATCH(A304,assign_old_new!A:A,0))))))</f>
        <v>teppc</v>
      </c>
      <c r="U304">
        <f t="shared" si="8"/>
        <v>0</v>
      </c>
      <c r="V304" s="5">
        <f t="shared" si="9"/>
        <v>0</v>
      </c>
    </row>
    <row r="305" spans="1:22" hidden="1" x14ac:dyDescent="0.75">
      <c r="A305" t="s">
        <v>7758</v>
      </c>
      <c r="B305" t="s">
        <v>7759</v>
      </c>
      <c r="C305" t="s">
        <v>7760</v>
      </c>
      <c r="D305" t="s">
        <v>3425</v>
      </c>
      <c r="E305" t="s">
        <v>3775</v>
      </c>
      <c r="F305" t="s">
        <v>3775</v>
      </c>
      <c r="G305" t="s">
        <v>3776</v>
      </c>
      <c r="H305" t="s">
        <v>3775</v>
      </c>
      <c r="I305" t="s">
        <v>3429</v>
      </c>
      <c r="J305" s="2">
        <v>37073</v>
      </c>
      <c r="K305" s="2">
        <v>55153</v>
      </c>
      <c r="L305">
        <v>241.2</v>
      </c>
      <c r="M305" t="s">
        <v>5626</v>
      </c>
      <c r="N305" t="s">
        <v>3512</v>
      </c>
      <c r="O305" t="s">
        <v>3513</v>
      </c>
      <c r="P305" t="s">
        <v>3706</v>
      </c>
      <c r="Q305" s="5">
        <f>INDEX(relevant_resources!B:B,MATCH(P305,relevant_resources!A:A,0))</f>
        <v>0</v>
      </c>
      <c r="R305">
        <f>COUNTIFS(resolve_2018!Y:Y,A305)</f>
        <v>0</v>
      </c>
      <c r="S305">
        <f>COUNTIFS(assign_old_new!A:A,A305)</f>
        <v>0</v>
      </c>
      <c r="T305" s="4" t="str">
        <f>IF(D305="teppc","teppc",
IF(Q305=0,"not relevant",
IF(R305&gt;0,"in old list",
IF(S305=0,"NEED TO ASSIGN",
INDEX(assign_old_new!D:D,MATCH(A305,assign_old_new!A:A,0))))))</f>
        <v>teppc</v>
      </c>
      <c r="U305">
        <f t="shared" si="8"/>
        <v>0</v>
      </c>
      <c r="V305" s="5">
        <f t="shared" si="9"/>
        <v>0</v>
      </c>
    </row>
    <row r="306" spans="1:22" hidden="1" x14ac:dyDescent="0.75">
      <c r="A306" t="s">
        <v>4447</v>
      </c>
      <c r="B306" t="s">
        <v>4448</v>
      </c>
      <c r="C306" t="s">
        <v>4447</v>
      </c>
      <c r="D306" t="s">
        <v>3425</v>
      </c>
      <c r="E306" t="s">
        <v>2647</v>
      </c>
      <c r="F306" t="s">
        <v>2647</v>
      </c>
      <c r="G306" t="s">
        <v>3500</v>
      </c>
      <c r="H306" t="s">
        <v>2646</v>
      </c>
      <c r="I306" t="s">
        <v>2647</v>
      </c>
      <c r="J306" s="2">
        <v>41456</v>
      </c>
      <c r="K306" s="2">
        <v>55153</v>
      </c>
      <c r="L306">
        <v>240</v>
      </c>
      <c r="M306" t="s">
        <v>4328</v>
      </c>
      <c r="N306" t="s">
        <v>4329</v>
      </c>
      <c r="O306" t="s">
        <v>4330</v>
      </c>
      <c r="P306" t="s">
        <v>4449</v>
      </c>
      <c r="Q306" s="5">
        <f>INDEX(relevant_resources!B:B,MATCH(P306,relevant_resources!A:A,0))</f>
        <v>0</v>
      </c>
      <c r="R306">
        <f>COUNTIFS(resolve_2018!Y:Y,A306)</f>
        <v>0</v>
      </c>
      <c r="S306">
        <f>COUNTIFS(assign_old_new!A:A,A306)</f>
        <v>0</v>
      </c>
      <c r="T306" s="4" t="str">
        <f>IF(D306="teppc","teppc",
IF(Q306=0,"not relevant",
IF(R306&gt;0,"in old list",
IF(S306=0,"NEED TO ASSIGN",
INDEX(assign_old_new!D:D,MATCH(A306,assign_old_new!A:A,0))))))</f>
        <v>teppc</v>
      </c>
      <c r="U306">
        <f t="shared" si="8"/>
        <v>0</v>
      </c>
      <c r="V306" s="5">
        <f t="shared" si="9"/>
        <v>0</v>
      </c>
    </row>
    <row r="307" spans="1:22" hidden="1" x14ac:dyDescent="0.75">
      <c r="A307" t="s">
        <v>11536</v>
      </c>
      <c r="B307" t="s">
        <v>11536</v>
      </c>
      <c r="C307" t="s">
        <v>11537</v>
      </c>
      <c r="D307" t="s">
        <v>9883</v>
      </c>
      <c r="E307" t="s">
        <v>9887</v>
      </c>
      <c r="F307" t="s">
        <v>9887</v>
      </c>
      <c r="G307" t="s">
        <v>9888</v>
      </c>
      <c r="H307" t="s">
        <v>9887</v>
      </c>
      <c r="I307" t="s">
        <v>33</v>
      </c>
      <c r="J307" s="6">
        <v>35053</v>
      </c>
      <c r="K307" s="6">
        <v>55153</v>
      </c>
      <c r="L307">
        <v>240</v>
      </c>
      <c r="M307" t="s">
        <v>5626</v>
      </c>
      <c r="N307" t="s">
        <v>3849</v>
      </c>
      <c r="O307" t="s">
        <v>3850</v>
      </c>
      <c r="P307" t="s">
        <v>10070</v>
      </c>
      <c r="Q307" s="5">
        <f>INDEX(relevant_resources!B:B,MATCH(P307,relevant_resources!A:A,0))</f>
        <v>0</v>
      </c>
      <c r="R307">
        <f>COUNTIFS(resolve_2018!Y:Y,A307)</f>
        <v>0</v>
      </c>
      <c r="S307">
        <f>COUNTIFS(assign_old_new!A:A,A307)</f>
        <v>0</v>
      </c>
      <c r="T307" s="4" t="str">
        <f>IF(D307="teppc","teppc",
IF(Q307=0,"not relevant",
IF(R307&gt;0,"in old list",
IF(S307=0,"NEED TO ASSIGN",
INDEX(assign_old_new!D:D,MATCH(A307,assign_old_new!A:A,0))))))</f>
        <v>not relevant</v>
      </c>
      <c r="U307">
        <f t="shared" si="8"/>
        <v>0</v>
      </c>
      <c r="V307" s="5">
        <f t="shared" si="9"/>
        <v>0</v>
      </c>
    </row>
    <row r="308" spans="1:22" hidden="1" x14ac:dyDescent="0.75">
      <c r="A308" t="s">
        <v>4456</v>
      </c>
      <c r="B308" t="s">
        <v>4457</v>
      </c>
      <c r="C308" t="s">
        <v>4456</v>
      </c>
      <c r="D308" t="s">
        <v>3425</v>
      </c>
      <c r="E308" t="s">
        <v>2647</v>
      </c>
      <c r="F308" t="s">
        <v>2647</v>
      </c>
      <c r="G308" t="s">
        <v>3500</v>
      </c>
      <c r="H308" t="s">
        <v>2646</v>
      </c>
      <c r="I308" t="s">
        <v>2647</v>
      </c>
      <c r="J308" s="2">
        <v>28460</v>
      </c>
      <c r="K308" s="2">
        <v>54789</v>
      </c>
      <c r="L308">
        <v>240</v>
      </c>
      <c r="M308" t="s">
        <v>4328</v>
      </c>
      <c r="N308" t="s">
        <v>4329</v>
      </c>
      <c r="O308" t="s">
        <v>4330</v>
      </c>
      <c r="P308" t="s">
        <v>4449</v>
      </c>
      <c r="Q308" s="5">
        <f>INDEX(relevant_resources!B:B,MATCH(P308,relevant_resources!A:A,0))</f>
        <v>0</v>
      </c>
      <c r="R308">
        <f>COUNTIFS(resolve_2018!Y:Y,A308)</f>
        <v>0</v>
      </c>
      <c r="S308">
        <f>COUNTIFS(assign_old_new!A:A,A308)</f>
        <v>0</v>
      </c>
      <c r="T308" s="4" t="str">
        <f>IF(D308="teppc","teppc",
IF(Q308=0,"not relevant",
IF(R308&gt;0,"in old list",
IF(S308=0,"NEED TO ASSIGN",
INDEX(assign_old_new!D:D,MATCH(A308,assign_old_new!A:A,0))))))</f>
        <v>teppc</v>
      </c>
      <c r="U308">
        <f t="shared" si="8"/>
        <v>0</v>
      </c>
      <c r="V308" s="5">
        <f t="shared" si="9"/>
        <v>0</v>
      </c>
    </row>
    <row r="309" spans="1:22" hidden="1" x14ac:dyDescent="0.75">
      <c r="A309" t="s">
        <v>4454</v>
      </c>
      <c r="B309" t="s">
        <v>4455</v>
      </c>
      <c r="C309" t="s">
        <v>4454</v>
      </c>
      <c r="D309" t="s">
        <v>3425</v>
      </c>
      <c r="E309" t="s">
        <v>2647</v>
      </c>
      <c r="F309" t="s">
        <v>2647</v>
      </c>
      <c r="G309" t="s">
        <v>3500</v>
      </c>
      <c r="H309" t="s">
        <v>2646</v>
      </c>
      <c r="I309" t="s">
        <v>2647</v>
      </c>
      <c r="J309" s="2">
        <v>28277</v>
      </c>
      <c r="K309" s="2">
        <v>54789</v>
      </c>
      <c r="L309">
        <v>240</v>
      </c>
      <c r="M309" t="s">
        <v>4328</v>
      </c>
      <c r="N309" t="s">
        <v>4329</v>
      </c>
      <c r="O309" t="s">
        <v>4330</v>
      </c>
      <c r="P309" t="s">
        <v>4449</v>
      </c>
      <c r="Q309" s="5">
        <f>INDEX(relevant_resources!B:B,MATCH(P309,relevant_resources!A:A,0))</f>
        <v>0</v>
      </c>
      <c r="R309">
        <f>COUNTIFS(resolve_2018!Y:Y,A309)</f>
        <v>0</v>
      </c>
      <c r="S309">
        <f>COUNTIFS(assign_old_new!A:A,A309)</f>
        <v>0</v>
      </c>
      <c r="T309" s="4" t="str">
        <f>IF(D309="teppc","teppc",
IF(Q309=0,"not relevant",
IF(R309&gt;0,"in old list",
IF(S309=0,"NEED TO ASSIGN",
INDEX(assign_old_new!D:D,MATCH(A309,assign_old_new!A:A,0))))))</f>
        <v>teppc</v>
      </c>
      <c r="U309">
        <f t="shared" si="8"/>
        <v>0</v>
      </c>
      <c r="V309" s="5">
        <f t="shared" si="9"/>
        <v>0</v>
      </c>
    </row>
    <row r="310" spans="1:22" hidden="1" x14ac:dyDescent="0.75">
      <c r="A310" t="s">
        <v>4452</v>
      </c>
      <c r="B310" t="s">
        <v>4453</v>
      </c>
      <c r="C310" t="s">
        <v>4452</v>
      </c>
      <c r="D310" t="s">
        <v>3425</v>
      </c>
      <c r="E310" t="s">
        <v>2647</v>
      </c>
      <c r="F310" t="s">
        <v>2647</v>
      </c>
      <c r="G310" t="s">
        <v>3500</v>
      </c>
      <c r="H310" t="s">
        <v>2646</v>
      </c>
      <c r="I310" t="s">
        <v>2647</v>
      </c>
      <c r="J310" s="2">
        <v>27942</v>
      </c>
      <c r="K310" s="2">
        <v>54789</v>
      </c>
      <c r="L310">
        <v>240</v>
      </c>
      <c r="M310" t="s">
        <v>4328</v>
      </c>
      <c r="N310" t="s">
        <v>4329</v>
      </c>
      <c r="O310" t="s">
        <v>4330</v>
      </c>
      <c r="P310" t="s">
        <v>4449</v>
      </c>
      <c r="Q310" s="5">
        <f>INDEX(relevant_resources!B:B,MATCH(P310,relevant_resources!A:A,0))</f>
        <v>0</v>
      </c>
      <c r="R310">
        <f>COUNTIFS(resolve_2018!Y:Y,A310)</f>
        <v>0</v>
      </c>
      <c r="S310">
        <f>COUNTIFS(assign_old_new!A:A,A310)</f>
        <v>0</v>
      </c>
      <c r="T310" s="4" t="str">
        <f>IF(D310="teppc","teppc",
IF(Q310=0,"not relevant",
IF(R310&gt;0,"in old list",
IF(S310=0,"NEED TO ASSIGN",
INDEX(assign_old_new!D:D,MATCH(A310,assign_old_new!A:A,0))))))</f>
        <v>teppc</v>
      </c>
      <c r="U310">
        <f t="shared" si="8"/>
        <v>0</v>
      </c>
      <c r="V310" s="5">
        <f t="shared" si="9"/>
        <v>0</v>
      </c>
    </row>
    <row r="311" spans="1:22" hidden="1" x14ac:dyDescent="0.75">
      <c r="A311" t="s">
        <v>10235</v>
      </c>
      <c r="B311" t="s">
        <v>10235</v>
      </c>
      <c r="C311" t="s">
        <v>10236</v>
      </c>
      <c r="D311" t="s">
        <v>9883</v>
      </c>
      <c r="E311" t="s">
        <v>1128</v>
      </c>
      <c r="F311" t="s">
        <v>1128</v>
      </c>
      <c r="G311" t="s">
        <v>3379</v>
      </c>
      <c r="H311" t="s">
        <v>1128</v>
      </c>
      <c r="I311" t="s">
        <v>33</v>
      </c>
      <c r="J311" s="6">
        <v>26299</v>
      </c>
      <c r="K311" s="6">
        <v>55153</v>
      </c>
      <c r="L311">
        <v>236.8</v>
      </c>
      <c r="M311" t="s">
        <v>9884</v>
      </c>
      <c r="N311" t="s">
        <v>3443</v>
      </c>
      <c r="O311" t="s">
        <v>210</v>
      </c>
      <c r="P311" t="s">
        <v>3709</v>
      </c>
      <c r="Q311" s="5">
        <f>INDEX(relevant_resources!B:B,MATCH(P311,relevant_resources!A:A,0))</f>
        <v>0</v>
      </c>
      <c r="R311">
        <f>COUNTIFS(resolve_2018!Y:Y,A311)</f>
        <v>0</v>
      </c>
      <c r="S311">
        <f>COUNTIFS(assign_old_new!A:A,A311)</f>
        <v>0</v>
      </c>
      <c r="T311" s="4" t="str">
        <f>IF(D311="teppc","teppc",
IF(Q311=0,"not relevant",
IF(R311&gt;0,"in old list",
IF(S311=0,"NEED TO ASSIGN",
INDEX(assign_old_new!D:D,MATCH(A311,assign_old_new!A:A,0))))))</f>
        <v>not relevant</v>
      </c>
      <c r="U311">
        <f t="shared" si="8"/>
        <v>0</v>
      </c>
      <c r="V311" s="5">
        <f t="shared" si="9"/>
        <v>0</v>
      </c>
    </row>
    <row r="312" spans="1:22" hidden="1" x14ac:dyDescent="0.75">
      <c r="A312" t="s">
        <v>11477</v>
      </c>
      <c r="B312" t="s">
        <v>11477</v>
      </c>
      <c r="C312" t="s">
        <v>11478</v>
      </c>
      <c r="D312" t="s">
        <v>9883</v>
      </c>
      <c r="E312" t="s">
        <v>2156</v>
      </c>
      <c r="F312" t="s">
        <v>1128</v>
      </c>
      <c r="G312" t="s">
        <v>3379</v>
      </c>
      <c r="H312" t="s">
        <v>1128</v>
      </c>
      <c r="I312" t="s">
        <v>33</v>
      </c>
      <c r="J312" s="2">
        <v>31564</v>
      </c>
      <c r="K312" s="2">
        <v>45838</v>
      </c>
      <c r="L312">
        <v>236</v>
      </c>
      <c r="M312" t="s">
        <v>11479</v>
      </c>
      <c r="N312" t="s">
        <v>3681</v>
      </c>
      <c r="O312" t="s">
        <v>3682</v>
      </c>
      <c r="P312" t="s">
        <v>11480</v>
      </c>
      <c r="Q312" s="5">
        <f>INDEX(relevant_resources!B:B,MATCH(P312,relevant_resources!A:A,0))</f>
        <v>0</v>
      </c>
      <c r="R312">
        <f>COUNTIFS(resolve_2018!Y:Y,A312)</f>
        <v>0</v>
      </c>
      <c r="S312">
        <f>COUNTIFS(assign_old_new!A:A,A312)</f>
        <v>0</v>
      </c>
      <c r="T312" s="4" t="str">
        <f>IF(D312="teppc","teppc",
IF(Q312=0,"not relevant",
IF(R312&gt;0,"in old list",
IF(S312=0,"NEED TO ASSIGN",
INDEX(assign_old_new!D:D,MATCH(A312,assign_old_new!A:A,0))))))</f>
        <v>not relevant</v>
      </c>
      <c r="U312">
        <f t="shared" si="8"/>
        <v>0</v>
      </c>
      <c r="V312" s="5">
        <f t="shared" si="9"/>
        <v>0</v>
      </c>
    </row>
    <row r="313" spans="1:22" hidden="1" x14ac:dyDescent="0.75">
      <c r="A313" t="s">
        <v>5934</v>
      </c>
      <c r="B313" t="s">
        <v>5935</v>
      </c>
      <c r="C313" t="s">
        <v>5936</v>
      </c>
      <c r="D313" t="s">
        <v>3425</v>
      </c>
      <c r="E313" t="s">
        <v>2647</v>
      </c>
      <c r="F313" t="s">
        <v>2647</v>
      </c>
      <c r="G313" t="s">
        <v>3500</v>
      </c>
      <c r="H313" t="s">
        <v>2646</v>
      </c>
      <c r="I313" t="s">
        <v>2647</v>
      </c>
      <c r="J313" s="2">
        <v>34700</v>
      </c>
      <c r="K313" s="2">
        <v>46387</v>
      </c>
      <c r="L313">
        <v>231</v>
      </c>
      <c r="M313" t="s">
        <v>3511</v>
      </c>
      <c r="N313" t="s">
        <v>3512</v>
      </c>
      <c r="O313" t="s">
        <v>3513</v>
      </c>
      <c r="P313" t="s">
        <v>3690</v>
      </c>
      <c r="Q313" s="5">
        <f>INDEX(relevant_resources!B:B,MATCH(P313,relevant_resources!A:A,0))</f>
        <v>0</v>
      </c>
      <c r="R313">
        <f>COUNTIFS(resolve_2018!Y:Y,A313)</f>
        <v>0</v>
      </c>
      <c r="S313">
        <f>COUNTIFS(assign_old_new!A:A,A313)</f>
        <v>0</v>
      </c>
      <c r="T313" s="4" t="str">
        <f>IF(D313="teppc","teppc",
IF(Q313=0,"not relevant",
IF(R313&gt;0,"in old list",
IF(S313=0,"NEED TO ASSIGN",
INDEX(assign_old_new!D:D,MATCH(A313,assign_old_new!A:A,0))))))</f>
        <v>teppc</v>
      </c>
      <c r="U313">
        <f t="shared" si="8"/>
        <v>0</v>
      </c>
      <c r="V313" s="5">
        <f t="shared" si="9"/>
        <v>0</v>
      </c>
    </row>
    <row r="314" spans="1:22" hidden="1" x14ac:dyDescent="0.75">
      <c r="A314" t="s">
        <v>7424</v>
      </c>
      <c r="B314" t="s">
        <v>7425</v>
      </c>
      <c r="C314" t="s">
        <v>7426</v>
      </c>
      <c r="D314" t="s">
        <v>3425</v>
      </c>
      <c r="E314" t="s">
        <v>3471</v>
      </c>
      <c r="F314" t="s">
        <v>3471</v>
      </c>
      <c r="G314" t="s">
        <v>3472</v>
      </c>
      <c r="H314" t="s">
        <v>3437</v>
      </c>
      <c r="I314" t="s">
        <v>2274</v>
      </c>
      <c r="J314" s="2">
        <v>27546</v>
      </c>
      <c r="K314" s="2">
        <v>45291</v>
      </c>
      <c r="L314">
        <v>227</v>
      </c>
      <c r="M314" t="s">
        <v>3511</v>
      </c>
      <c r="N314" t="s">
        <v>3512</v>
      </c>
      <c r="O314" t="s">
        <v>3513</v>
      </c>
      <c r="P314" t="s">
        <v>3514</v>
      </c>
      <c r="Q314" s="5">
        <f>INDEX(relevant_resources!B:B,MATCH(P314,relevant_resources!A:A,0))</f>
        <v>0</v>
      </c>
      <c r="R314">
        <f>COUNTIFS(resolve_2018!Y:Y,A314)</f>
        <v>0</v>
      </c>
      <c r="S314">
        <f>COUNTIFS(assign_old_new!A:A,A314)</f>
        <v>0</v>
      </c>
      <c r="T314" s="4" t="str">
        <f>IF(D314="teppc","teppc",
IF(Q314=0,"not relevant",
IF(R314&gt;0,"in old list",
IF(S314=0,"NEED TO ASSIGN",
INDEX(assign_old_new!D:D,MATCH(A314,assign_old_new!A:A,0))))))</f>
        <v>teppc</v>
      </c>
      <c r="U314">
        <f t="shared" si="8"/>
        <v>0</v>
      </c>
      <c r="V314" s="5">
        <f t="shared" si="9"/>
        <v>0</v>
      </c>
    </row>
    <row r="315" spans="1:22" hidden="1" x14ac:dyDescent="0.75">
      <c r="A315" t="s">
        <v>7443</v>
      </c>
      <c r="B315" t="s">
        <v>7444</v>
      </c>
      <c r="C315" t="s">
        <v>7445</v>
      </c>
      <c r="D315" t="s">
        <v>3425</v>
      </c>
      <c r="E315" t="s">
        <v>3698</v>
      </c>
      <c r="F315" t="s">
        <v>3698</v>
      </c>
      <c r="G315" t="s">
        <v>3694</v>
      </c>
      <c r="H315" t="s">
        <v>3407</v>
      </c>
      <c r="I315" t="s">
        <v>2274</v>
      </c>
      <c r="J315" s="2">
        <v>39569</v>
      </c>
      <c r="K315" s="2">
        <v>55153</v>
      </c>
      <c r="L315">
        <v>226</v>
      </c>
      <c r="M315" t="s">
        <v>3680</v>
      </c>
      <c r="N315" t="s">
        <v>3681</v>
      </c>
      <c r="O315" t="s">
        <v>3682</v>
      </c>
      <c r="P315" t="s">
        <v>3683</v>
      </c>
      <c r="Q315" s="5">
        <f>INDEX(relevant_resources!B:B,MATCH(P315,relevant_resources!A:A,0))</f>
        <v>0</v>
      </c>
      <c r="R315">
        <f>COUNTIFS(resolve_2018!Y:Y,A315)</f>
        <v>0</v>
      </c>
      <c r="S315">
        <f>COUNTIFS(assign_old_new!A:A,A315)</f>
        <v>0</v>
      </c>
      <c r="T315" s="4" t="str">
        <f>IF(D315="teppc","teppc",
IF(Q315=0,"not relevant",
IF(R315&gt;0,"in old list",
IF(S315=0,"NEED TO ASSIGN",
INDEX(assign_old_new!D:D,MATCH(A315,assign_old_new!A:A,0))))))</f>
        <v>teppc</v>
      </c>
      <c r="U315">
        <f t="shared" si="8"/>
        <v>0</v>
      </c>
      <c r="V315" s="5">
        <f t="shared" si="9"/>
        <v>0</v>
      </c>
    </row>
    <row r="316" spans="1:22" hidden="1" x14ac:dyDescent="0.75">
      <c r="A316" t="s">
        <v>10448</v>
      </c>
      <c r="B316" t="s">
        <v>10449</v>
      </c>
      <c r="C316" t="s">
        <v>10450</v>
      </c>
      <c r="D316" t="s">
        <v>9883</v>
      </c>
      <c r="E316" t="s">
        <v>1128</v>
      </c>
      <c r="F316" t="s">
        <v>1128</v>
      </c>
      <c r="G316" t="s">
        <v>3379</v>
      </c>
      <c r="H316" t="s">
        <v>1128</v>
      </c>
      <c r="I316" t="s">
        <v>33</v>
      </c>
      <c r="J316" s="6">
        <v>21520</v>
      </c>
      <c r="K316" s="6">
        <v>44196</v>
      </c>
      <c r="L316">
        <v>225.8</v>
      </c>
      <c r="M316" t="s">
        <v>3519</v>
      </c>
      <c r="N316" t="s">
        <v>3520</v>
      </c>
      <c r="O316" t="s">
        <v>3432</v>
      </c>
      <c r="P316" t="s">
        <v>9902</v>
      </c>
      <c r="Q316" s="5">
        <f>INDEX(relevant_resources!B:B,MATCH(P316,relevant_resources!A:A,0))</f>
        <v>0</v>
      </c>
      <c r="R316">
        <f>COUNTIFS(resolve_2018!Y:Y,A316)</f>
        <v>0</v>
      </c>
      <c r="S316">
        <f>COUNTIFS(assign_old_new!A:A,A316)</f>
        <v>0</v>
      </c>
      <c r="T316" s="4" t="str">
        <f>IF(D316="teppc","teppc",
IF(Q316=0,"not relevant",
IF(R316&gt;0,"in old list",
IF(S316=0,"NEED TO ASSIGN",
INDEX(assign_old_new!D:D,MATCH(A316,assign_old_new!A:A,0))))))</f>
        <v>not relevant</v>
      </c>
      <c r="U316">
        <f t="shared" si="8"/>
        <v>0</v>
      </c>
      <c r="V316" s="5">
        <f t="shared" si="9"/>
        <v>0</v>
      </c>
    </row>
    <row r="317" spans="1:22" hidden="1" x14ac:dyDescent="0.75">
      <c r="A317" t="s">
        <v>10445</v>
      </c>
      <c r="B317" t="s">
        <v>10446</v>
      </c>
      <c r="C317" t="s">
        <v>10447</v>
      </c>
      <c r="D317" t="s">
        <v>9883</v>
      </c>
      <c r="E317" t="s">
        <v>1128</v>
      </c>
      <c r="F317" t="s">
        <v>1128</v>
      </c>
      <c r="G317" t="s">
        <v>3379</v>
      </c>
      <c r="H317" t="s">
        <v>1128</v>
      </c>
      <c r="I317" t="s">
        <v>33</v>
      </c>
      <c r="J317" s="6">
        <v>21337</v>
      </c>
      <c r="K317" s="6">
        <v>43769</v>
      </c>
      <c r="L317">
        <v>225.75</v>
      </c>
      <c r="M317" t="s">
        <v>3519</v>
      </c>
      <c r="N317" t="s">
        <v>3520</v>
      </c>
      <c r="O317" t="s">
        <v>3432</v>
      </c>
      <c r="P317" t="s">
        <v>9902</v>
      </c>
      <c r="Q317" s="5">
        <f>INDEX(relevant_resources!B:B,MATCH(P317,relevant_resources!A:A,0))</f>
        <v>0</v>
      </c>
      <c r="R317">
        <f>COUNTIFS(resolve_2018!Y:Y,A317)</f>
        <v>0</v>
      </c>
      <c r="S317">
        <f>COUNTIFS(assign_old_new!A:A,A317)</f>
        <v>0</v>
      </c>
      <c r="T317" s="4" t="str">
        <f>IF(D317="teppc","teppc",
IF(Q317=0,"not relevant",
IF(R317&gt;0,"in old list",
IF(S317=0,"NEED TO ASSIGN",
INDEX(assign_old_new!D:D,MATCH(A317,assign_old_new!A:A,0))))))</f>
        <v>not relevant</v>
      </c>
      <c r="U317">
        <f t="shared" si="8"/>
        <v>0</v>
      </c>
      <c r="V317" s="5">
        <f t="shared" si="9"/>
        <v>0</v>
      </c>
    </row>
    <row r="318" spans="1:22" hidden="1" x14ac:dyDescent="0.75">
      <c r="A318" t="s">
        <v>4212</v>
      </c>
      <c r="B318" t="s">
        <v>4212</v>
      </c>
      <c r="C318" t="s">
        <v>4213</v>
      </c>
      <c r="D318" t="s">
        <v>3425</v>
      </c>
      <c r="E318" t="s">
        <v>3891</v>
      </c>
      <c r="F318" t="s">
        <v>3891</v>
      </c>
      <c r="G318" t="s">
        <v>3892</v>
      </c>
      <c r="H318" t="s">
        <v>3616</v>
      </c>
      <c r="I318" t="s">
        <v>1080</v>
      </c>
      <c r="J318" s="2">
        <v>29281</v>
      </c>
      <c r="K318" s="2">
        <v>55153</v>
      </c>
      <c r="L318">
        <v>225</v>
      </c>
      <c r="M318" t="s">
        <v>210</v>
      </c>
      <c r="N318" t="s">
        <v>3443</v>
      </c>
      <c r="O318" t="s">
        <v>210</v>
      </c>
      <c r="P318" t="s">
        <v>3568</v>
      </c>
      <c r="Q318" s="5">
        <f>INDEX(relevant_resources!B:B,MATCH(P318,relevant_resources!A:A,0))</f>
        <v>0</v>
      </c>
      <c r="R318">
        <f>COUNTIFS(resolve_2018!Y:Y,A318)</f>
        <v>0</v>
      </c>
      <c r="S318">
        <f>COUNTIFS(assign_old_new!A:A,A318)</f>
        <v>0</v>
      </c>
      <c r="T318" s="4" t="str">
        <f>IF(D318="teppc","teppc",
IF(Q318=0,"not relevant",
IF(R318&gt;0,"in old list",
IF(S318=0,"NEED TO ASSIGN",
INDEX(assign_old_new!D:D,MATCH(A318,assign_old_new!A:A,0))))))</f>
        <v>teppc</v>
      </c>
      <c r="U318">
        <f t="shared" si="8"/>
        <v>0</v>
      </c>
      <c r="V318" s="5">
        <f t="shared" si="9"/>
        <v>0</v>
      </c>
    </row>
    <row r="319" spans="1:22" hidden="1" x14ac:dyDescent="0.75">
      <c r="A319" t="s">
        <v>6594</v>
      </c>
      <c r="B319" t="s">
        <v>6594</v>
      </c>
      <c r="C319" t="s">
        <v>6595</v>
      </c>
      <c r="D319" t="s">
        <v>3425</v>
      </c>
      <c r="E319" t="s">
        <v>2403</v>
      </c>
      <c r="F319" t="s">
        <v>2403</v>
      </c>
      <c r="G319" t="s">
        <v>3436</v>
      </c>
      <c r="H319" t="s">
        <v>3437</v>
      </c>
      <c r="I319" t="s">
        <v>2274</v>
      </c>
      <c r="J319" s="2">
        <v>41426</v>
      </c>
      <c r="K319" s="2">
        <v>55153</v>
      </c>
      <c r="L319">
        <v>222.5</v>
      </c>
      <c r="M319" t="s">
        <v>3438</v>
      </c>
      <c r="N319" t="s">
        <v>3412</v>
      </c>
      <c r="O319" t="s">
        <v>993</v>
      </c>
      <c r="P319" t="s">
        <v>3439</v>
      </c>
      <c r="Q319" s="5">
        <f>INDEX(relevant_resources!B:B,MATCH(P319,relevant_resources!A:A,0))</f>
        <v>0</v>
      </c>
      <c r="R319">
        <f>COUNTIFS(resolve_2018!Y:Y,A319)</f>
        <v>0</v>
      </c>
      <c r="S319">
        <f>COUNTIFS(assign_old_new!A:A,A319)</f>
        <v>0</v>
      </c>
      <c r="T319" s="4" t="str">
        <f>IF(D319="teppc","teppc",
IF(Q319=0,"not relevant",
IF(R319&gt;0,"in old list",
IF(S319=0,"NEED TO ASSIGN",
INDEX(assign_old_new!D:D,MATCH(A319,assign_old_new!A:A,0))))))</f>
        <v>teppc</v>
      </c>
      <c r="U319">
        <f t="shared" si="8"/>
        <v>0</v>
      </c>
      <c r="V319" s="5">
        <f t="shared" si="9"/>
        <v>0</v>
      </c>
    </row>
    <row r="320" spans="1:22" hidden="1" x14ac:dyDescent="0.75">
      <c r="A320" t="s">
        <v>6027</v>
      </c>
      <c r="B320" t="s">
        <v>6028</v>
      </c>
      <c r="C320" t="s">
        <v>6027</v>
      </c>
      <c r="D320" t="s">
        <v>3425</v>
      </c>
      <c r="E320" t="s">
        <v>2647</v>
      </c>
      <c r="F320" t="s">
        <v>2647</v>
      </c>
      <c r="G320" t="s">
        <v>3500</v>
      </c>
      <c r="H320" t="s">
        <v>2646</v>
      </c>
      <c r="I320" t="s">
        <v>2647</v>
      </c>
      <c r="J320" s="2">
        <v>23102</v>
      </c>
      <c r="K320" s="2">
        <v>45291</v>
      </c>
      <c r="L320">
        <v>222</v>
      </c>
      <c r="M320" t="s">
        <v>3519</v>
      </c>
      <c r="N320" t="s">
        <v>3520</v>
      </c>
      <c r="O320" t="s">
        <v>3432</v>
      </c>
      <c r="P320" t="s">
        <v>5829</v>
      </c>
      <c r="Q320" s="5">
        <f>INDEX(relevant_resources!B:B,MATCH(P320,relevant_resources!A:A,0))</f>
        <v>0</v>
      </c>
      <c r="R320">
        <f>COUNTIFS(resolve_2018!Y:Y,A320)</f>
        <v>0</v>
      </c>
      <c r="S320">
        <f>COUNTIFS(assign_old_new!A:A,A320)</f>
        <v>0</v>
      </c>
      <c r="T320" s="4" t="str">
        <f>IF(D320="teppc","teppc",
IF(Q320=0,"not relevant",
IF(R320&gt;0,"in old list",
IF(S320=0,"NEED TO ASSIGN",
INDEX(assign_old_new!D:D,MATCH(A320,assign_old_new!A:A,0))))))</f>
        <v>teppc</v>
      </c>
      <c r="U320">
        <f t="shared" si="8"/>
        <v>0</v>
      </c>
      <c r="V320" s="5">
        <f t="shared" si="9"/>
        <v>0</v>
      </c>
    </row>
    <row r="321" spans="1:22" hidden="1" x14ac:dyDescent="0.75">
      <c r="A321" t="s">
        <v>6007</v>
      </c>
      <c r="B321" t="s">
        <v>6008</v>
      </c>
      <c r="C321" t="s">
        <v>6007</v>
      </c>
      <c r="D321" t="s">
        <v>3425</v>
      </c>
      <c r="E321" t="s">
        <v>2647</v>
      </c>
      <c r="F321" t="s">
        <v>2647</v>
      </c>
      <c r="G321" t="s">
        <v>3500</v>
      </c>
      <c r="H321" t="s">
        <v>2646</v>
      </c>
      <c r="I321" t="s">
        <v>2647</v>
      </c>
      <c r="J321" s="2">
        <v>22890</v>
      </c>
      <c r="K321" s="2">
        <v>45291</v>
      </c>
      <c r="L321">
        <v>222</v>
      </c>
      <c r="M321" t="s">
        <v>3519</v>
      </c>
      <c r="N321" t="s">
        <v>3520</v>
      </c>
      <c r="O321" t="s">
        <v>3432</v>
      </c>
      <c r="P321" t="s">
        <v>5829</v>
      </c>
      <c r="Q321" s="5">
        <f>INDEX(relevant_resources!B:B,MATCH(P321,relevant_resources!A:A,0))</f>
        <v>0</v>
      </c>
      <c r="R321">
        <f>COUNTIFS(resolve_2018!Y:Y,A321)</f>
        <v>0</v>
      </c>
      <c r="S321">
        <f>COUNTIFS(assign_old_new!A:A,A321)</f>
        <v>0</v>
      </c>
      <c r="T321" s="4" t="str">
        <f>IF(D321="teppc","teppc",
IF(Q321=0,"not relevant",
IF(R321&gt;0,"in old list",
IF(S321=0,"NEED TO ASSIGN",
INDEX(assign_old_new!D:D,MATCH(A321,assign_old_new!A:A,0))))))</f>
        <v>teppc</v>
      </c>
      <c r="U321">
        <f t="shared" si="8"/>
        <v>0</v>
      </c>
      <c r="V321" s="5">
        <f t="shared" si="9"/>
        <v>0</v>
      </c>
    </row>
    <row r="322" spans="1:22" hidden="1" x14ac:dyDescent="0.75">
      <c r="A322" t="s">
        <v>6515</v>
      </c>
      <c r="B322" t="s">
        <v>6516</v>
      </c>
      <c r="C322" t="s">
        <v>6517</v>
      </c>
      <c r="D322" t="s">
        <v>3425</v>
      </c>
      <c r="E322" t="s">
        <v>3584</v>
      </c>
      <c r="F322" t="s">
        <v>3584</v>
      </c>
      <c r="G322" t="s">
        <v>3585</v>
      </c>
      <c r="H322" t="s">
        <v>3482</v>
      </c>
      <c r="I322" t="s">
        <v>1080</v>
      </c>
      <c r="J322" s="2">
        <v>39448</v>
      </c>
      <c r="K322" s="2">
        <v>55153</v>
      </c>
      <c r="L322">
        <v>221</v>
      </c>
      <c r="M322" t="s">
        <v>3438</v>
      </c>
      <c r="N322" t="s">
        <v>3412</v>
      </c>
      <c r="O322" t="s">
        <v>993</v>
      </c>
      <c r="P322" t="s">
        <v>3712</v>
      </c>
      <c r="Q322" s="5">
        <f>INDEX(relevant_resources!B:B,MATCH(P322,relevant_resources!A:A,0))</f>
        <v>0</v>
      </c>
      <c r="R322">
        <f>COUNTIFS(resolve_2018!Y:Y,A322)</f>
        <v>0</v>
      </c>
      <c r="S322">
        <f>COUNTIFS(assign_old_new!A:A,A322)</f>
        <v>0</v>
      </c>
      <c r="T322" s="4" t="str">
        <f>IF(D322="teppc","teppc",
IF(Q322=0,"not relevant",
IF(R322&gt;0,"in old list",
IF(S322=0,"NEED TO ASSIGN",
INDEX(assign_old_new!D:D,MATCH(A322,assign_old_new!A:A,0))))))</f>
        <v>teppc</v>
      </c>
      <c r="U322">
        <f t="shared" ref="U322:U385" si="10">OR(R322&gt;0,S322&gt;0)*1</f>
        <v>0</v>
      </c>
      <c r="V322" s="5">
        <f t="shared" si="9"/>
        <v>0</v>
      </c>
    </row>
    <row r="323" spans="1:22" hidden="1" x14ac:dyDescent="0.75">
      <c r="A323" t="s">
        <v>4472</v>
      </c>
      <c r="B323" t="s">
        <v>4473</v>
      </c>
      <c r="C323" t="s">
        <v>4474</v>
      </c>
      <c r="D323" t="s">
        <v>3425</v>
      </c>
      <c r="E323" t="s">
        <v>3546</v>
      </c>
      <c r="F323" t="s">
        <v>3546</v>
      </c>
      <c r="G323" t="s">
        <v>3547</v>
      </c>
      <c r="H323" t="s">
        <v>3546</v>
      </c>
      <c r="I323" t="s">
        <v>3429</v>
      </c>
      <c r="J323" s="2">
        <v>39387</v>
      </c>
      <c r="K323" s="2">
        <v>55153</v>
      </c>
      <c r="L323">
        <v>220</v>
      </c>
      <c r="M323" t="s">
        <v>3438</v>
      </c>
      <c r="N323" t="s">
        <v>3412</v>
      </c>
      <c r="O323" t="s">
        <v>993</v>
      </c>
      <c r="P323" t="s">
        <v>3477</v>
      </c>
      <c r="Q323" s="5">
        <f>INDEX(relevant_resources!B:B,MATCH(P323,relevant_resources!A:A,0))</f>
        <v>0</v>
      </c>
      <c r="R323">
        <f>COUNTIFS(resolve_2018!Y:Y,A323)</f>
        <v>0</v>
      </c>
      <c r="S323">
        <f>COUNTIFS(assign_old_new!A:A,A323)</f>
        <v>0</v>
      </c>
      <c r="T323" s="4" t="str">
        <f>IF(D323="teppc","teppc",
IF(Q323=0,"not relevant",
IF(R323&gt;0,"in old list",
IF(S323=0,"NEED TO ASSIGN",
INDEX(assign_old_new!D:D,MATCH(A323,assign_old_new!A:A,0))))))</f>
        <v>teppc</v>
      </c>
      <c r="U323">
        <f t="shared" si="10"/>
        <v>0</v>
      </c>
      <c r="V323" s="5">
        <f t="shared" ref="V323:V386" si="11">AND(Q323=1,U323=0,D323="caiso")*1</f>
        <v>0</v>
      </c>
    </row>
    <row r="324" spans="1:22" hidden="1" x14ac:dyDescent="0.75">
      <c r="A324" t="s">
        <v>5200</v>
      </c>
      <c r="B324" t="s">
        <v>5200</v>
      </c>
      <c r="C324" t="s">
        <v>5201</v>
      </c>
      <c r="D324" t="s">
        <v>3425</v>
      </c>
      <c r="E324" t="s">
        <v>3482</v>
      </c>
      <c r="F324" t="s">
        <v>3482</v>
      </c>
      <c r="G324" t="s">
        <v>3483</v>
      </c>
      <c r="H324" t="s">
        <v>3482</v>
      </c>
      <c r="I324" t="s">
        <v>1080</v>
      </c>
      <c r="J324" s="2">
        <v>27273</v>
      </c>
      <c r="K324" s="2">
        <v>55153</v>
      </c>
      <c r="L324">
        <v>220</v>
      </c>
      <c r="M324" t="s">
        <v>210</v>
      </c>
      <c r="N324" t="s">
        <v>3443</v>
      </c>
      <c r="O324" t="s">
        <v>210</v>
      </c>
      <c r="P324" t="s">
        <v>3568</v>
      </c>
      <c r="Q324" s="5">
        <f>INDEX(relevant_resources!B:B,MATCH(P324,relevant_resources!A:A,0))</f>
        <v>0</v>
      </c>
      <c r="R324">
        <f>COUNTIFS(resolve_2018!Y:Y,A324)</f>
        <v>0</v>
      </c>
      <c r="S324">
        <f>COUNTIFS(assign_old_new!A:A,A324)</f>
        <v>0</v>
      </c>
      <c r="T324" s="4" t="str">
        <f>IF(D324="teppc","teppc",
IF(Q324=0,"not relevant",
IF(R324&gt;0,"in old list",
IF(S324=0,"NEED TO ASSIGN",
INDEX(assign_old_new!D:D,MATCH(A324,assign_old_new!A:A,0))))))</f>
        <v>teppc</v>
      </c>
      <c r="U324">
        <f t="shared" si="10"/>
        <v>0</v>
      </c>
      <c r="V324" s="5">
        <f t="shared" si="11"/>
        <v>0</v>
      </c>
    </row>
    <row r="325" spans="1:22" hidden="1" x14ac:dyDescent="0.75">
      <c r="A325" t="s">
        <v>5018</v>
      </c>
      <c r="B325" t="s">
        <v>5018</v>
      </c>
      <c r="C325" t="s">
        <v>5019</v>
      </c>
      <c r="D325" t="s">
        <v>3425</v>
      </c>
      <c r="E325" t="s">
        <v>4088</v>
      </c>
      <c r="F325" t="s">
        <v>4088</v>
      </c>
      <c r="G325" t="s">
        <v>4089</v>
      </c>
      <c r="H325" t="s">
        <v>2156</v>
      </c>
      <c r="I325" t="s">
        <v>1080</v>
      </c>
      <c r="J325" s="2">
        <v>23712</v>
      </c>
      <c r="K325" s="2">
        <v>46752</v>
      </c>
      <c r="L325">
        <v>220</v>
      </c>
      <c r="M325" t="s">
        <v>3680</v>
      </c>
      <c r="N325" t="s">
        <v>3681</v>
      </c>
      <c r="O325" t="s">
        <v>3682</v>
      </c>
      <c r="P325" t="s">
        <v>4147</v>
      </c>
      <c r="Q325" s="5">
        <f>INDEX(relevant_resources!B:B,MATCH(P325,relevant_resources!A:A,0))</f>
        <v>0</v>
      </c>
      <c r="R325">
        <f>COUNTIFS(resolve_2018!Y:Y,A325)</f>
        <v>0</v>
      </c>
      <c r="S325">
        <f>COUNTIFS(assign_old_new!A:A,A325)</f>
        <v>0</v>
      </c>
      <c r="T325" s="4" t="str">
        <f>IF(D325="teppc","teppc",
IF(Q325=0,"not relevant",
IF(R325&gt;0,"in old list",
IF(S325=0,"NEED TO ASSIGN",
INDEX(assign_old_new!D:D,MATCH(A325,assign_old_new!A:A,0))))))</f>
        <v>teppc</v>
      </c>
      <c r="U325">
        <f t="shared" si="10"/>
        <v>0</v>
      </c>
      <c r="V325" s="5">
        <f t="shared" si="11"/>
        <v>0</v>
      </c>
    </row>
    <row r="326" spans="1:22" hidden="1" x14ac:dyDescent="0.75">
      <c r="A326" t="s">
        <v>6003</v>
      </c>
      <c r="B326" t="s">
        <v>6004</v>
      </c>
      <c r="C326" t="s">
        <v>6003</v>
      </c>
      <c r="D326" t="s">
        <v>3425</v>
      </c>
      <c r="E326" t="s">
        <v>3578</v>
      </c>
      <c r="F326" t="s">
        <v>3578</v>
      </c>
      <c r="G326" t="s">
        <v>3579</v>
      </c>
      <c r="H326" t="s">
        <v>3578</v>
      </c>
      <c r="I326" t="s">
        <v>3429</v>
      </c>
      <c r="J326" s="2">
        <v>23924</v>
      </c>
      <c r="K326" s="2">
        <v>47848</v>
      </c>
      <c r="L326">
        <v>212</v>
      </c>
      <c r="M326" t="s">
        <v>3680</v>
      </c>
      <c r="N326" t="s">
        <v>3681</v>
      </c>
      <c r="O326" t="s">
        <v>3682</v>
      </c>
      <c r="P326" t="s">
        <v>3837</v>
      </c>
      <c r="Q326" s="5">
        <f>INDEX(relevant_resources!B:B,MATCH(P326,relevant_resources!A:A,0))</f>
        <v>0</v>
      </c>
      <c r="R326">
        <f>COUNTIFS(resolve_2018!Y:Y,A326)</f>
        <v>0</v>
      </c>
      <c r="S326">
        <f>COUNTIFS(assign_old_new!A:A,A326)</f>
        <v>0</v>
      </c>
      <c r="T326" s="4" t="str">
        <f>IF(D326="teppc","teppc",
IF(Q326=0,"not relevant",
IF(R326&gt;0,"in old list",
IF(S326=0,"NEED TO ASSIGN",
INDEX(assign_old_new!D:D,MATCH(A326,assign_old_new!A:A,0))))))</f>
        <v>teppc</v>
      </c>
      <c r="U326">
        <f t="shared" si="10"/>
        <v>0</v>
      </c>
      <c r="V326" s="5">
        <f t="shared" si="11"/>
        <v>0</v>
      </c>
    </row>
    <row r="327" spans="1:22" hidden="1" x14ac:dyDescent="0.75">
      <c r="A327" t="s">
        <v>871</v>
      </c>
      <c r="B327" t="s">
        <v>871</v>
      </c>
      <c r="C327" t="s">
        <v>10056</v>
      </c>
      <c r="D327" t="s">
        <v>9883</v>
      </c>
      <c r="E327" t="s">
        <v>9887</v>
      </c>
      <c r="F327" t="s">
        <v>9887</v>
      </c>
      <c r="G327" t="s">
        <v>9888</v>
      </c>
      <c r="H327" t="s">
        <v>9887</v>
      </c>
      <c r="I327" t="s">
        <v>33</v>
      </c>
      <c r="J327" s="6">
        <v>41579</v>
      </c>
      <c r="K327" s="6">
        <v>55153</v>
      </c>
      <c r="L327">
        <v>210</v>
      </c>
      <c r="M327" t="s">
        <v>9884</v>
      </c>
      <c r="N327" t="s">
        <v>4346</v>
      </c>
      <c r="O327" t="s">
        <v>3386</v>
      </c>
      <c r="P327" t="s">
        <v>3324</v>
      </c>
      <c r="Q327" s="5">
        <f>INDEX(relevant_resources!B:B,MATCH(P327,relevant_resources!A:A,0))</f>
        <v>1</v>
      </c>
      <c r="R327">
        <f>COUNTIFS(resolve_2018!Y:Y,A327)</f>
        <v>1</v>
      </c>
      <c r="S327">
        <f>COUNTIFS(assign_old_new!A:A,A327)</f>
        <v>0</v>
      </c>
      <c r="T327" s="4" t="str">
        <f>IF(D327="teppc","teppc",
IF(Q327=0,"not relevant",
IF(R327&gt;0,"in old list",
IF(S327=0,"NEED TO ASSIGN",
INDEX(assign_old_new!D:D,MATCH(A327,assign_old_new!A:A,0))))))</f>
        <v>in old list</v>
      </c>
      <c r="U327">
        <f t="shared" si="10"/>
        <v>1</v>
      </c>
      <c r="V327" s="5">
        <f t="shared" si="11"/>
        <v>0</v>
      </c>
    </row>
    <row r="328" spans="1:22" hidden="1" x14ac:dyDescent="0.75">
      <c r="A328" t="s">
        <v>10807</v>
      </c>
      <c r="B328" t="s">
        <v>10807</v>
      </c>
      <c r="C328" t="s">
        <v>10808</v>
      </c>
      <c r="D328" t="s">
        <v>9883</v>
      </c>
      <c r="E328" t="s">
        <v>3333</v>
      </c>
      <c r="F328" t="s">
        <v>3333</v>
      </c>
      <c r="G328" t="s">
        <v>3334</v>
      </c>
      <c r="H328" t="s">
        <v>3333</v>
      </c>
      <c r="I328" t="s">
        <v>33</v>
      </c>
      <c r="J328" s="6">
        <v>30682</v>
      </c>
      <c r="K328" s="6">
        <v>55153</v>
      </c>
      <c r="L328">
        <v>210</v>
      </c>
      <c r="M328" t="s">
        <v>9884</v>
      </c>
      <c r="N328" t="s">
        <v>3443</v>
      </c>
      <c r="O328" t="s">
        <v>210</v>
      </c>
      <c r="P328" t="s">
        <v>3709</v>
      </c>
      <c r="Q328" s="5">
        <f>INDEX(relevant_resources!B:B,MATCH(P328,relevant_resources!A:A,0))</f>
        <v>0</v>
      </c>
      <c r="R328">
        <f>COUNTIFS(resolve_2018!Y:Y,A328)</f>
        <v>0</v>
      </c>
      <c r="S328">
        <f>COUNTIFS(assign_old_new!A:A,A328)</f>
        <v>0</v>
      </c>
      <c r="T328" s="4" t="str">
        <f>IF(D328="teppc","teppc",
IF(Q328=0,"not relevant",
IF(R328&gt;0,"in old list",
IF(S328=0,"NEED TO ASSIGN",
INDEX(assign_old_new!D:D,MATCH(A328,assign_old_new!A:A,0))))))</f>
        <v>not relevant</v>
      </c>
      <c r="U328">
        <f t="shared" si="10"/>
        <v>0</v>
      </c>
      <c r="V328" s="5">
        <f t="shared" si="11"/>
        <v>0</v>
      </c>
    </row>
    <row r="329" spans="1:22" hidden="1" x14ac:dyDescent="0.75">
      <c r="A329" t="s">
        <v>10608</v>
      </c>
      <c r="B329" t="s">
        <v>10608</v>
      </c>
      <c r="C329" t="s">
        <v>10609</v>
      </c>
      <c r="D329" t="s">
        <v>9883</v>
      </c>
      <c r="E329" t="s">
        <v>3333</v>
      </c>
      <c r="F329" t="s">
        <v>3333</v>
      </c>
      <c r="G329" t="s">
        <v>3334</v>
      </c>
      <c r="H329" t="s">
        <v>3333</v>
      </c>
      <c r="I329" t="s">
        <v>33</v>
      </c>
      <c r="J329" s="6">
        <v>24108</v>
      </c>
      <c r="K329" s="6">
        <v>55153</v>
      </c>
      <c r="L329">
        <v>210</v>
      </c>
      <c r="M329" t="s">
        <v>9884</v>
      </c>
      <c r="N329" t="s">
        <v>3443</v>
      </c>
      <c r="O329" t="s">
        <v>210</v>
      </c>
      <c r="P329" t="s">
        <v>3709</v>
      </c>
      <c r="Q329" s="5">
        <f>INDEX(relevant_resources!B:B,MATCH(P329,relevant_resources!A:A,0))</f>
        <v>0</v>
      </c>
      <c r="R329">
        <f>COUNTIFS(resolve_2018!Y:Y,A329)</f>
        <v>0</v>
      </c>
      <c r="S329">
        <f>COUNTIFS(assign_old_new!A:A,A329)</f>
        <v>0</v>
      </c>
      <c r="T329" s="4" t="str">
        <f>IF(D329="teppc","teppc",
IF(Q329=0,"not relevant",
IF(R329&gt;0,"in old list",
IF(S329=0,"NEED TO ASSIGN",
INDEX(assign_old_new!D:D,MATCH(A329,assign_old_new!A:A,0))))))</f>
        <v>not relevant</v>
      </c>
      <c r="U329">
        <f t="shared" si="10"/>
        <v>0</v>
      </c>
      <c r="V329" s="5">
        <f t="shared" si="11"/>
        <v>0</v>
      </c>
    </row>
    <row r="330" spans="1:22" hidden="1" x14ac:dyDescent="0.75">
      <c r="A330" t="s">
        <v>6642</v>
      </c>
      <c r="B330" t="s">
        <v>6643</v>
      </c>
      <c r="C330" t="s">
        <v>6644</v>
      </c>
      <c r="D330" t="s">
        <v>3425</v>
      </c>
      <c r="E330" t="s">
        <v>3546</v>
      </c>
      <c r="F330" t="s">
        <v>3546</v>
      </c>
      <c r="G330" t="s">
        <v>3547</v>
      </c>
      <c r="H330" t="s">
        <v>3546</v>
      </c>
      <c r="I330" t="s">
        <v>3429</v>
      </c>
      <c r="J330" s="2">
        <v>18264</v>
      </c>
      <c r="K330" s="2">
        <v>55153</v>
      </c>
      <c r="L330">
        <v>210</v>
      </c>
      <c r="M330" t="s">
        <v>4017</v>
      </c>
      <c r="N330" t="s">
        <v>4018</v>
      </c>
      <c r="O330" t="s">
        <v>35</v>
      </c>
      <c r="P330" t="s">
        <v>6645</v>
      </c>
      <c r="Q330" s="5">
        <f>INDEX(relevant_resources!B:B,MATCH(P330,relevant_resources!A:A,0))</f>
        <v>0</v>
      </c>
      <c r="R330">
        <f>COUNTIFS(resolve_2018!Y:Y,A330)</f>
        <v>0</v>
      </c>
      <c r="S330">
        <f>COUNTIFS(assign_old_new!A:A,A330)</f>
        <v>0</v>
      </c>
      <c r="T330" s="4" t="str">
        <f>IF(D330="teppc","teppc",
IF(Q330=0,"not relevant",
IF(R330&gt;0,"in old list",
IF(S330=0,"NEED TO ASSIGN",
INDEX(assign_old_new!D:D,MATCH(A330,assign_old_new!A:A,0))))))</f>
        <v>teppc</v>
      </c>
      <c r="U330">
        <f t="shared" si="10"/>
        <v>0</v>
      </c>
      <c r="V330" s="5">
        <f t="shared" si="11"/>
        <v>0</v>
      </c>
    </row>
    <row r="331" spans="1:22" hidden="1" x14ac:dyDescent="0.75">
      <c r="A331" t="s">
        <v>10103</v>
      </c>
      <c r="B331" t="s">
        <v>10103</v>
      </c>
      <c r="C331" t="s">
        <v>10104</v>
      </c>
      <c r="D331" t="s">
        <v>9883</v>
      </c>
      <c r="E331" t="s">
        <v>9887</v>
      </c>
      <c r="F331" t="s">
        <v>9887</v>
      </c>
      <c r="G331" t="s">
        <v>9888</v>
      </c>
      <c r="H331" t="s">
        <v>9887</v>
      </c>
      <c r="I331" t="s">
        <v>33</v>
      </c>
      <c r="J331" s="6">
        <v>41395</v>
      </c>
      <c r="K331" s="6">
        <v>55153</v>
      </c>
      <c r="L331">
        <v>208.96</v>
      </c>
      <c r="M331" t="s">
        <v>3531</v>
      </c>
      <c r="N331" t="s">
        <v>3532</v>
      </c>
      <c r="O331" t="s">
        <v>3533</v>
      </c>
      <c r="P331" t="s">
        <v>9894</v>
      </c>
      <c r="Q331" s="5">
        <f>INDEX(relevant_resources!B:B,MATCH(P331,relevant_resources!A:A,0))</f>
        <v>0</v>
      </c>
      <c r="R331">
        <f>COUNTIFS(resolve_2018!Y:Y,A331)</f>
        <v>0</v>
      </c>
      <c r="S331">
        <f>COUNTIFS(assign_old_new!A:A,A331)</f>
        <v>0</v>
      </c>
      <c r="T331" s="4" t="str">
        <f>IF(D331="teppc","teppc",
IF(Q331=0,"not relevant",
IF(R331&gt;0,"in old list",
IF(S331=0,"NEED TO ASSIGN",
INDEX(assign_old_new!D:D,MATCH(A331,assign_old_new!A:A,0))))))</f>
        <v>not relevant</v>
      </c>
      <c r="U331">
        <f t="shared" si="10"/>
        <v>0</v>
      </c>
      <c r="V331" s="5">
        <f t="shared" si="11"/>
        <v>0</v>
      </c>
    </row>
    <row r="332" spans="1:22" hidden="1" x14ac:dyDescent="0.75">
      <c r="A332" t="s">
        <v>8162</v>
      </c>
      <c r="B332" t="s">
        <v>8163</v>
      </c>
      <c r="C332" t="s">
        <v>8162</v>
      </c>
      <c r="D332" t="s">
        <v>3425</v>
      </c>
      <c r="E332" t="s">
        <v>3578</v>
      </c>
      <c r="F332" t="s">
        <v>3578</v>
      </c>
      <c r="G332" t="s">
        <v>3579</v>
      </c>
      <c r="H332" t="s">
        <v>3578</v>
      </c>
      <c r="I332" t="s">
        <v>3429</v>
      </c>
      <c r="J332" s="2">
        <v>29312</v>
      </c>
      <c r="K332" s="2">
        <v>55153</v>
      </c>
      <c r="L332">
        <v>208</v>
      </c>
      <c r="M332" t="s">
        <v>3680</v>
      </c>
      <c r="N332" t="s">
        <v>3681</v>
      </c>
      <c r="O332" t="s">
        <v>3682</v>
      </c>
      <c r="P332" t="s">
        <v>3837</v>
      </c>
      <c r="Q332" s="5">
        <f>INDEX(relevant_resources!B:B,MATCH(P332,relevant_resources!A:A,0))</f>
        <v>0</v>
      </c>
      <c r="R332">
        <f>COUNTIFS(resolve_2018!Y:Y,A332)</f>
        <v>0</v>
      </c>
      <c r="S332">
        <f>COUNTIFS(assign_old_new!A:A,A332)</f>
        <v>0</v>
      </c>
      <c r="T332" s="4" t="str">
        <f>IF(D332="teppc","teppc",
IF(Q332=0,"not relevant",
IF(R332&gt;0,"in old list",
IF(S332=0,"NEED TO ASSIGN",
INDEX(assign_old_new!D:D,MATCH(A332,assign_old_new!A:A,0))))))</f>
        <v>teppc</v>
      </c>
      <c r="U332">
        <f t="shared" si="10"/>
        <v>0</v>
      </c>
      <c r="V332" s="5">
        <f t="shared" si="11"/>
        <v>0</v>
      </c>
    </row>
    <row r="333" spans="1:22" hidden="1" x14ac:dyDescent="0.75">
      <c r="A333" t="s">
        <v>2016</v>
      </c>
      <c r="B333" t="s">
        <v>2016</v>
      </c>
      <c r="C333" t="s">
        <v>11142</v>
      </c>
      <c r="D333" t="s">
        <v>9883</v>
      </c>
      <c r="E333" t="s">
        <v>1128</v>
      </c>
      <c r="F333" t="s">
        <v>1128</v>
      </c>
      <c r="G333" t="s">
        <v>3379</v>
      </c>
      <c r="H333" t="s">
        <v>1128</v>
      </c>
      <c r="I333" t="s">
        <v>33</v>
      </c>
      <c r="J333" s="6">
        <v>31048</v>
      </c>
      <c r="K333" s="6">
        <v>55153</v>
      </c>
      <c r="L333">
        <v>207</v>
      </c>
      <c r="M333" t="s">
        <v>9884</v>
      </c>
      <c r="N333" t="s">
        <v>3412</v>
      </c>
      <c r="O333" t="s">
        <v>993</v>
      </c>
      <c r="P333" t="s">
        <v>3413</v>
      </c>
      <c r="Q333" s="5">
        <f>INDEX(relevant_resources!B:B,MATCH(P333,relevant_resources!A:A,0))</f>
        <v>1</v>
      </c>
      <c r="R333">
        <f>COUNTIFS(resolve_2018!Y:Y,A333)</f>
        <v>12</v>
      </c>
      <c r="S333">
        <f>COUNTIFS(assign_old_new!A:A,A333)</f>
        <v>0</v>
      </c>
      <c r="T333" s="4" t="str">
        <f>IF(D333="teppc","teppc",
IF(Q333=0,"not relevant",
IF(R333&gt;0,"in old list",
IF(S333=0,"NEED TO ASSIGN",
INDEX(assign_old_new!D:D,MATCH(A333,assign_old_new!A:A,0))))))</f>
        <v>in old list</v>
      </c>
      <c r="U333">
        <f t="shared" si="10"/>
        <v>1</v>
      </c>
      <c r="V333" s="5">
        <f t="shared" si="11"/>
        <v>0</v>
      </c>
    </row>
    <row r="334" spans="1:22" hidden="1" x14ac:dyDescent="0.75">
      <c r="A334" t="s">
        <v>10105</v>
      </c>
      <c r="B334" t="s">
        <v>10105</v>
      </c>
      <c r="D334" t="s">
        <v>9883</v>
      </c>
      <c r="E334" t="s">
        <v>9887</v>
      </c>
      <c r="F334" t="s">
        <v>9887</v>
      </c>
      <c r="G334" t="s">
        <v>9888</v>
      </c>
      <c r="H334" t="s">
        <v>9887</v>
      </c>
      <c r="I334" t="s">
        <v>33</v>
      </c>
      <c r="J334" s="6">
        <v>41395</v>
      </c>
      <c r="K334" s="6">
        <v>55153</v>
      </c>
      <c r="L334">
        <v>204.29</v>
      </c>
      <c r="M334" t="s">
        <v>3531</v>
      </c>
      <c r="N334" t="s">
        <v>3532</v>
      </c>
      <c r="O334" t="s">
        <v>3533</v>
      </c>
      <c r="P334" t="s">
        <v>9894</v>
      </c>
      <c r="Q334" s="5">
        <f>INDEX(relevant_resources!B:B,MATCH(P334,relevant_resources!A:A,0))</f>
        <v>0</v>
      </c>
      <c r="R334">
        <f>COUNTIFS(resolve_2018!Y:Y,A334)</f>
        <v>0</v>
      </c>
      <c r="S334">
        <f>COUNTIFS(assign_old_new!A:A,A334)</f>
        <v>0</v>
      </c>
      <c r="T334" s="4" t="str">
        <f>IF(D334="teppc","teppc",
IF(Q334=0,"not relevant",
IF(R334&gt;0,"in old list",
IF(S334=0,"NEED TO ASSIGN",
INDEX(assign_old_new!D:D,MATCH(A334,assign_old_new!A:A,0))))))</f>
        <v>not relevant</v>
      </c>
      <c r="U334">
        <f t="shared" si="10"/>
        <v>0</v>
      </c>
      <c r="V334" s="5">
        <f t="shared" si="11"/>
        <v>0</v>
      </c>
    </row>
    <row r="335" spans="1:22" hidden="1" x14ac:dyDescent="0.75">
      <c r="A335" t="s">
        <v>10099</v>
      </c>
      <c r="B335" t="s">
        <v>10099</v>
      </c>
      <c r="C335" t="s">
        <v>10100</v>
      </c>
      <c r="D335" t="s">
        <v>9883</v>
      </c>
      <c r="E335" t="s">
        <v>9887</v>
      </c>
      <c r="F335" t="s">
        <v>9887</v>
      </c>
      <c r="G335" t="s">
        <v>9888</v>
      </c>
      <c r="H335" t="s">
        <v>9887</v>
      </c>
      <c r="I335" t="s">
        <v>33</v>
      </c>
      <c r="J335" s="6">
        <v>41395</v>
      </c>
      <c r="K335" s="6">
        <v>55153</v>
      </c>
      <c r="L335">
        <v>204.2</v>
      </c>
      <c r="M335" t="s">
        <v>3531</v>
      </c>
      <c r="N335" t="s">
        <v>3532</v>
      </c>
      <c r="O335" t="s">
        <v>3533</v>
      </c>
      <c r="P335" t="s">
        <v>9894</v>
      </c>
      <c r="Q335" s="5">
        <f>INDEX(relevant_resources!B:B,MATCH(P335,relevant_resources!A:A,0))</f>
        <v>0</v>
      </c>
      <c r="R335">
        <f>COUNTIFS(resolve_2018!Y:Y,A335)</f>
        <v>0</v>
      </c>
      <c r="S335">
        <f>COUNTIFS(assign_old_new!A:A,A335)</f>
        <v>0</v>
      </c>
      <c r="T335" s="4" t="str">
        <f>IF(D335="teppc","teppc",
IF(Q335=0,"not relevant",
IF(R335&gt;0,"in old list",
IF(S335=0,"NEED TO ASSIGN",
INDEX(assign_old_new!D:D,MATCH(A335,assign_old_new!A:A,0))))))</f>
        <v>not relevant</v>
      </c>
      <c r="U335">
        <f t="shared" si="10"/>
        <v>0</v>
      </c>
      <c r="V335" s="5">
        <f t="shared" si="11"/>
        <v>0</v>
      </c>
    </row>
    <row r="336" spans="1:22" hidden="1" x14ac:dyDescent="0.75">
      <c r="A336" t="s">
        <v>7421</v>
      </c>
      <c r="B336" t="s">
        <v>7422</v>
      </c>
      <c r="C336" t="s">
        <v>7423</v>
      </c>
      <c r="D336" t="s">
        <v>3425</v>
      </c>
      <c r="E336" t="s">
        <v>2403</v>
      </c>
      <c r="F336" t="s">
        <v>2403</v>
      </c>
      <c r="G336" t="s">
        <v>3436</v>
      </c>
      <c r="H336" t="s">
        <v>3437</v>
      </c>
      <c r="I336" t="s">
        <v>2274</v>
      </c>
      <c r="J336" s="2">
        <v>37865</v>
      </c>
      <c r="K336" s="2">
        <v>46935</v>
      </c>
      <c r="L336">
        <v>204</v>
      </c>
      <c r="M336" t="s">
        <v>3438</v>
      </c>
      <c r="N336" t="s">
        <v>3412</v>
      </c>
      <c r="O336" t="s">
        <v>993</v>
      </c>
      <c r="P336" t="s">
        <v>3439</v>
      </c>
      <c r="Q336" s="5">
        <f>INDEX(relevant_resources!B:B,MATCH(P336,relevant_resources!A:A,0))</f>
        <v>0</v>
      </c>
      <c r="R336">
        <f>COUNTIFS(resolve_2018!Y:Y,A336)</f>
        <v>0</v>
      </c>
      <c r="S336">
        <f>COUNTIFS(assign_old_new!A:A,A336)</f>
        <v>0</v>
      </c>
      <c r="T336" s="4" t="str">
        <f>IF(D336="teppc","teppc",
IF(Q336=0,"not relevant",
IF(R336&gt;0,"in old list",
IF(S336=0,"NEED TO ASSIGN",
INDEX(assign_old_new!D:D,MATCH(A336,assign_old_new!A:A,0))))))</f>
        <v>teppc</v>
      </c>
      <c r="U336">
        <f t="shared" si="10"/>
        <v>0</v>
      </c>
      <c r="V336" s="5">
        <f t="shared" si="11"/>
        <v>0</v>
      </c>
    </row>
    <row r="337" spans="1:22" hidden="1" x14ac:dyDescent="0.75">
      <c r="A337" t="s">
        <v>10101</v>
      </c>
      <c r="B337" t="s">
        <v>10101</v>
      </c>
      <c r="C337" t="s">
        <v>10102</v>
      </c>
      <c r="D337" t="s">
        <v>9883</v>
      </c>
      <c r="E337" t="s">
        <v>9887</v>
      </c>
      <c r="F337" t="s">
        <v>9887</v>
      </c>
      <c r="G337" t="s">
        <v>9888</v>
      </c>
      <c r="H337" t="s">
        <v>9887</v>
      </c>
      <c r="I337" t="s">
        <v>33</v>
      </c>
      <c r="J337" s="6">
        <v>41395</v>
      </c>
      <c r="K337" s="6">
        <v>55153</v>
      </c>
      <c r="L337">
        <v>202.7</v>
      </c>
      <c r="M337" t="s">
        <v>3531</v>
      </c>
      <c r="N337" t="s">
        <v>3532</v>
      </c>
      <c r="O337" t="s">
        <v>3533</v>
      </c>
      <c r="P337" t="s">
        <v>9894</v>
      </c>
      <c r="Q337" s="5">
        <f>INDEX(relevant_resources!B:B,MATCH(P337,relevant_resources!A:A,0))</f>
        <v>0</v>
      </c>
      <c r="R337">
        <f>COUNTIFS(resolve_2018!Y:Y,A337)</f>
        <v>0</v>
      </c>
      <c r="S337">
        <f>COUNTIFS(assign_old_new!A:A,A337)</f>
        <v>0</v>
      </c>
      <c r="T337" s="4" t="str">
        <f>IF(D337="teppc","teppc",
IF(Q337=0,"not relevant",
IF(R337&gt;0,"in old list",
IF(S337=0,"NEED TO ASSIGN",
INDEX(assign_old_new!D:D,MATCH(A337,assign_old_new!A:A,0))))))</f>
        <v>not relevant</v>
      </c>
      <c r="U337">
        <f t="shared" si="10"/>
        <v>0</v>
      </c>
      <c r="V337" s="5">
        <f t="shared" si="11"/>
        <v>0</v>
      </c>
    </row>
    <row r="338" spans="1:22" hidden="1" x14ac:dyDescent="0.75">
      <c r="A338" t="s">
        <v>9749</v>
      </c>
      <c r="B338" t="s">
        <v>9750</v>
      </c>
      <c r="C338" t="s">
        <v>9751</v>
      </c>
      <c r="D338" t="s">
        <v>3425</v>
      </c>
      <c r="E338" t="s">
        <v>3584</v>
      </c>
      <c r="F338" t="s">
        <v>3584</v>
      </c>
      <c r="G338" t="s">
        <v>3585</v>
      </c>
      <c r="H338" t="s">
        <v>3482</v>
      </c>
      <c r="I338" t="s">
        <v>1080</v>
      </c>
      <c r="J338" s="2">
        <v>40179</v>
      </c>
      <c r="K338" s="2">
        <v>55153</v>
      </c>
      <c r="L338">
        <v>202.4</v>
      </c>
      <c r="M338" t="s">
        <v>3438</v>
      </c>
      <c r="N338" t="s">
        <v>3412</v>
      </c>
      <c r="O338" t="s">
        <v>993</v>
      </c>
      <c r="P338" t="s">
        <v>3712</v>
      </c>
      <c r="Q338" s="5">
        <f>INDEX(relevant_resources!B:B,MATCH(P338,relevant_resources!A:A,0))</f>
        <v>0</v>
      </c>
      <c r="R338">
        <f>COUNTIFS(resolve_2018!Y:Y,A338)</f>
        <v>0</v>
      </c>
      <c r="S338">
        <f>COUNTIFS(assign_old_new!A:A,A338)</f>
        <v>0</v>
      </c>
      <c r="T338" s="4" t="str">
        <f>IF(D338="teppc","teppc",
IF(Q338=0,"not relevant",
IF(R338&gt;0,"in old list",
IF(S338=0,"NEED TO ASSIGN",
INDEX(assign_old_new!D:D,MATCH(A338,assign_old_new!A:A,0))))))</f>
        <v>teppc</v>
      </c>
      <c r="U338">
        <f t="shared" si="10"/>
        <v>0</v>
      </c>
      <c r="V338" s="5">
        <f t="shared" si="11"/>
        <v>0</v>
      </c>
    </row>
    <row r="339" spans="1:22" hidden="1" x14ac:dyDescent="0.75">
      <c r="A339" t="s">
        <v>8656</v>
      </c>
      <c r="B339" t="s">
        <v>8656</v>
      </c>
      <c r="C339" t="s">
        <v>8657</v>
      </c>
      <c r="D339" t="s">
        <v>3425</v>
      </c>
      <c r="E339" t="s">
        <v>3426</v>
      </c>
      <c r="F339" t="s">
        <v>3426</v>
      </c>
      <c r="G339" t="s">
        <v>3427</v>
      </c>
      <c r="H339" t="s">
        <v>3428</v>
      </c>
      <c r="I339" t="s">
        <v>3429</v>
      </c>
      <c r="J339" s="2">
        <v>37895</v>
      </c>
      <c r="K339" s="2">
        <v>48669</v>
      </c>
      <c r="L339">
        <v>201.25</v>
      </c>
      <c r="M339" t="s">
        <v>210</v>
      </c>
      <c r="N339" t="s">
        <v>3443</v>
      </c>
      <c r="O339" t="s">
        <v>210</v>
      </c>
      <c r="P339" t="s">
        <v>3444</v>
      </c>
      <c r="Q339" s="5">
        <f>INDEX(relevant_resources!B:B,MATCH(P339,relevant_resources!A:A,0))</f>
        <v>0</v>
      </c>
      <c r="R339">
        <f>COUNTIFS(resolve_2018!Y:Y,A339)</f>
        <v>0</v>
      </c>
      <c r="S339">
        <f>COUNTIFS(assign_old_new!A:A,A339)</f>
        <v>0</v>
      </c>
      <c r="T339" s="4" t="str">
        <f>IF(D339="teppc","teppc",
IF(Q339=0,"not relevant",
IF(R339&gt;0,"in old list",
IF(S339=0,"NEED TO ASSIGN",
INDEX(assign_old_new!D:D,MATCH(A339,assign_old_new!A:A,0))))))</f>
        <v>teppc</v>
      </c>
      <c r="U339">
        <f t="shared" si="10"/>
        <v>0</v>
      </c>
      <c r="V339" s="5">
        <f t="shared" si="11"/>
        <v>0</v>
      </c>
    </row>
    <row r="340" spans="1:22" hidden="1" x14ac:dyDescent="0.75">
      <c r="A340" t="s">
        <v>8650</v>
      </c>
      <c r="B340" t="s">
        <v>8650</v>
      </c>
      <c r="C340" t="s">
        <v>8651</v>
      </c>
      <c r="D340" t="s">
        <v>3425</v>
      </c>
      <c r="E340" t="s">
        <v>3426</v>
      </c>
      <c r="F340" t="s">
        <v>3426</v>
      </c>
      <c r="G340" t="s">
        <v>3427</v>
      </c>
      <c r="H340" t="s">
        <v>3428</v>
      </c>
      <c r="I340" t="s">
        <v>3429</v>
      </c>
      <c r="J340" s="2">
        <v>28856</v>
      </c>
      <c r="K340" s="2">
        <v>48669</v>
      </c>
      <c r="L340">
        <v>201.25</v>
      </c>
      <c r="M340" t="s">
        <v>210</v>
      </c>
      <c r="N340" t="s">
        <v>3443</v>
      </c>
      <c r="O340" t="s">
        <v>210</v>
      </c>
      <c r="P340" t="s">
        <v>3444</v>
      </c>
      <c r="Q340" s="5">
        <f>INDEX(relevant_resources!B:B,MATCH(P340,relevant_resources!A:A,0))</f>
        <v>0</v>
      </c>
      <c r="R340">
        <f>COUNTIFS(resolve_2018!Y:Y,A340)</f>
        <v>0</v>
      </c>
      <c r="S340">
        <f>COUNTIFS(assign_old_new!A:A,A340)</f>
        <v>0</v>
      </c>
      <c r="T340" s="4" t="str">
        <f>IF(D340="teppc","teppc",
IF(Q340=0,"not relevant",
IF(R340&gt;0,"in old list",
IF(S340=0,"NEED TO ASSIGN",
INDEX(assign_old_new!D:D,MATCH(A340,assign_old_new!A:A,0))))))</f>
        <v>teppc</v>
      </c>
      <c r="U340">
        <f t="shared" si="10"/>
        <v>0</v>
      </c>
      <c r="V340" s="5">
        <f t="shared" si="11"/>
        <v>0</v>
      </c>
    </row>
    <row r="341" spans="1:22" hidden="1" x14ac:dyDescent="0.75">
      <c r="A341" t="s">
        <v>8652</v>
      </c>
      <c r="B341" t="s">
        <v>8652</v>
      </c>
      <c r="C341" t="s">
        <v>8653</v>
      </c>
      <c r="D341" t="s">
        <v>3425</v>
      </c>
      <c r="E341" t="s">
        <v>3426</v>
      </c>
      <c r="F341" t="s">
        <v>3426</v>
      </c>
      <c r="G341" t="s">
        <v>3427</v>
      </c>
      <c r="H341" t="s">
        <v>3428</v>
      </c>
      <c r="I341" t="s">
        <v>3429</v>
      </c>
      <c r="J341" s="2">
        <v>28856</v>
      </c>
      <c r="K341" s="2">
        <v>48669</v>
      </c>
      <c r="L341">
        <v>201.25</v>
      </c>
      <c r="M341" t="s">
        <v>210</v>
      </c>
      <c r="N341" t="s">
        <v>3443</v>
      </c>
      <c r="O341" t="s">
        <v>210</v>
      </c>
      <c r="P341" t="s">
        <v>3444</v>
      </c>
      <c r="Q341" s="5">
        <f>INDEX(relevant_resources!B:B,MATCH(P341,relevant_resources!A:A,0))</f>
        <v>0</v>
      </c>
      <c r="R341">
        <f>COUNTIFS(resolve_2018!Y:Y,A341)</f>
        <v>0</v>
      </c>
      <c r="S341">
        <f>COUNTIFS(assign_old_new!A:A,A341)</f>
        <v>0</v>
      </c>
      <c r="T341" s="4" t="str">
        <f>IF(D341="teppc","teppc",
IF(Q341=0,"not relevant",
IF(R341&gt;0,"in old list",
IF(S341=0,"NEED TO ASSIGN",
INDEX(assign_old_new!D:D,MATCH(A341,assign_old_new!A:A,0))))))</f>
        <v>teppc</v>
      </c>
      <c r="U341">
        <f t="shared" si="10"/>
        <v>0</v>
      </c>
      <c r="V341" s="5">
        <f t="shared" si="11"/>
        <v>0</v>
      </c>
    </row>
    <row r="342" spans="1:22" hidden="1" x14ac:dyDescent="0.75">
      <c r="A342" t="s">
        <v>8654</v>
      </c>
      <c r="B342" t="s">
        <v>8654</v>
      </c>
      <c r="C342" t="s">
        <v>8655</v>
      </c>
      <c r="D342" t="s">
        <v>3425</v>
      </c>
      <c r="E342" t="s">
        <v>3426</v>
      </c>
      <c r="F342" t="s">
        <v>3426</v>
      </c>
      <c r="G342" t="s">
        <v>3427</v>
      </c>
      <c r="H342" t="s">
        <v>3428</v>
      </c>
      <c r="I342" t="s">
        <v>3429</v>
      </c>
      <c r="J342" s="2">
        <v>28856</v>
      </c>
      <c r="K342" s="2">
        <v>48669</v>
      </c>
      <c r="L342">
        <v>201.25</v>
      </c>
      <c r="M342" t="s">
        <v>210</v>
      </c>
      <c r="N342" t="s">
        <v>3443</v>
      </c>
      <c r="O342" t="s">
        <v>210</v>
      </c>
      <c r="P342" t="s">
        <v>3444</v>
      </c>
      <c r="Q342" s="5">
        <f>INDEX(relevant_resources!B:B,MATCH(P342,relevant_resources!A:A,0))</f>
        <v>0</v>
      </c>
      <c r="R342">
        <f>COUNTIFS(resolve_2018!Y:Y,A342)</f>
        <v>0</v>
      </c>
      <c r="S342">
        <f>COUNTIFS(assign_old_new!A:A,A342)</f>
        <v>0</v>
      </c>
      <c r="T342" s="4" t="str">
        <f>IF(D342="teppc","teppc",
IF(Q342=0,"not relevant",
IF(R342&gt;0,"in old list",
IF(S342=0,"NEED TO ASSIGN",
INDEX(assign_old_new!D:D,MATCH(A342,assign_old_new!A:A,0))))))</f>
        <v>teppc</v>
      </c>
      <c r="U342">
        <f t="shared" si="10"/>
        <v>0</v>
      </c>
      <c r="V342" s="5">
        <f t="shared" si="11"/>
        <v>0</v>
      </c>
    </row>
    <row r="343" spans="1:22" hidden="1" x14ac:dyDescent="0.75">
      <c r="A343" t="s">
        <v>6724</v>
      </c>
      <c r="B343" t="s">
        <v>6725</v>
      </c>
      <c r="C343" t="s">
        <v>6726</v>
      </c>
      <c r="D343" t="s">
        <v>3425</v>
      </c>
      <c r="E343" t="s">
        <v>3546</v>
      </c>
      <c r="F343" t="s">
        <v>3546</v>
      </c>
      <c r="G343" t="s">
        <v>3547</v>
      </c>
      <c r="H343" t="s">
        <v>3546</v>
      </c>
      <c r="I343" t="s">
        <v>3429</v>
      </c>
      <c r="J343" s="2">
        <v>42369</v>
      </c>
      <c r="K343" s="2">
        <v>55153</v>
      </c>
      <c r="L343">
        <v>201</v>
      </c>
      <c r="M343" t="s">
        <v>3438</v>
      </c>
      <c r="N343" t="s">
        <v>3412</v>
      </c>
      <c r="O343" t="s">
        <v>993</v>
      </c>
      <c r="P343" t="s">
        <v>3477</v>
      </c>
      <c r="Q343" s="5">
        <f>INDEX(relevant_resources!B:B,MATCH(P343,relevant_resources!A:A,0))</f>
        <v>0</v>
      </c>
      <c r="R343">
        <f>COUNTIFS(resolve_2018!Y:Y,A343)</f>
        <v>0</v>
      </c>
      <c r="S343">
        <f>COUNTIFS(assign_old_new!A:A,A343)</f>
        <v>0</v>
      </c>
      <c r="T343" s="4" t="str">
        <f>IF(D343="teppc","teppc",
IF(Q343=0,"not relevant",
IF(R343&gt;0,"in old list",
IF(S343=0,"NEED TO ASSIGN",
INDEX(assign_old_new!D:D,MATCH(A343,assign_old_new!A:A,0))))))</f>
        <v>teppc</v>
      </c>
      <c r="U343">
        <f t="shared" si="10"/>
        <v>0</v>
      </c>
      <c r="V343" s="5">
        <f t="shared" si="11"/>
        <v>0</v>
      </c>
    </row>
    <row r="344" spans="1:22" hidden="1" x14ac:dyDescent="0.75">
      <c r="A344" t="s">
        <v>6718</v>
      </c>
      <c r="B344" t="s">
        <v>6719</v>
      </c>
      <c r="C344" t="s">
        <v>6720</v>
      </c>
      <c r="D344" t="s">
        <v>3425</v>
      </c>
      <c r="E344" t="s">
        <v>3546</v>
      </c>
      <c r="F344" t="s">
        <v>3546</v>
      </c>
      <c r="G344" t="s">
        <v>3547</v>
      </c>
      <c r="H344" t="s">
        <v>3546</v>
      </c>
      <c r="I344" t="s">
        <v>3429</v>
      </c>
      <c r="J344" s="2">
        <v>41274</v>
      </c>
      <c r="K344" s="2">
        <v>55153</v>
      </c>
      <c r="L344">
        <v>201</v>
      </c>
      <c r="M344" t="s">
        <v>3438</v>
      </c>
      <c r="N344" t="s">
        <v>3412</v>
      </c>
      <c r="O344" t="s">
        <v>993</v>
      </c>
      <c r="P344" t="s">
        <v>3477</v>
      </c>
      <c r="Q344" s="5">
        <f>INDEX(relevant_resources!B:B,MATCH(P344,relevant_resources!A:A,0))</f>
        <v>0</v>
      </c>
      <c r="R344">
        <f>COUNTIFS(resolve_2018!Y:Y,A344)</f>
        <v>0</v>
      </c>
      <c r="S344">
        <f>COUNTIFS(assign_old_new!A:A,A344)</f>
        <v>0</v>
      </c>
      <c r="T344" s="4" t="str">
        <f>IF(D344="teppc","teppc",
IF(Q344=0,"not relevant",
IF(R344&gt;0,"in old list",
IF(S344=0,"NEED TO ASSIGN",
INDEX(assign_old_new!D:D,MATCH(A344,assign_old_new!A:A,0))))))</f>
        <v>teppc</v>
      </c>
      <c r="U344">
        <f t="shared" si="10"/>
        <v>0</v>
      </c>
      <c r="V344" s="5">
        <f t="shared" si="11"/>
        <v>0</v>
      </c>
    </row>
    <row r="345" spans="1:22" hidden="1" x14ac:dyDescent="0.75">
      <c r="A345" t="s">
        <v>6721</v>
      </c>
      <c r="B345" t="s">
        <v>6722</v>
      </c>
      <c r="C345" t="s">
        <v>6723</v>
      </c>
      <c r="D345" t="s">
        <v>3425</v>
      </c>
      <c r="E345" t="s">
        <v>3546</v>
      </c>
      <c r="F345" t="s">
        <v>3546</v>
      </c>
      <c r="G345" t="s">
        <v>3547</v>
      </c>
      <c r="H345" t="s">
        <v>3546</v>
      </c>
      <c r="I345" t="s">
        <v>3429</v>
      </c>
      <c r="J345" s="2">
        <v>41274</v>
      </c>
      <c r="K345" s="2">
        <v>55153</v>
      </c>
      <c r="L345">
        <v>201</v>
      </c>
      <c r="M345" t="s">
        <v>3438</v>
      </c>
      <c r="N345" t="s">
        <v>3412</v>
      </c>
      <c r="O345" t="s">
        <v>993</v>
      </c>
      <c r="P345" t="s">
        <v>3477</v>
      </c>
      <c r="Q345" s="5">
        <f>INDEX(relevant_resources!B:B,MATCH(P345,relevant_resources!A:A,0))</f>
        <v>0</v>
      </c>
      <c r="R345">
        <f>COUNTIFS(resolve_2018!Y:Y,A345)</f>
        <v>0</v>
      </c>
      <c r="S345">
        <f>COUNTIFS(assign_old_new!A:A,A345)</f>
        <v>0</v>
      </c>
      <c r="T345" s="4" t="str">
        <f>IF(D345="teppc","teppc",
IF(Q345=0,"not relevant",
IF(R345&gt;0,"in old list",
IF(S345=0,"NEED TO ASSIGN",
INDEX(assign_old_new!D:D,MATCH(A345,assign_old_new!A:A,0))))))</f>
        <v>teppc</v>
      </c>
      <c r="U345">
        <f t="shared" si="10"/>
        <v>0</v>
      </c>
      <c r="V345" s="5">
        <f t="shared" si="11"/>
        <v>0</v>
      </c>
    </row>
    <row r="346" spans="1:22" hidden="1" x14ac:dyDescent="0.75">
      <c r="A346" t="s">
        <v>6753</v>
      </c>
      <c r="B346" t="s">
        <v>6754</v>
      </c>
      <c r="C346" t="s">
        <v>6755</v>
      </c>
      <c r="D346" t="s">
        <v>3425</v>
      </c>
      <c r="E346" t="s">
        <v>3546</v>
      </c>
      <c r="F346" t="s">
        <v>3546</v>
      </c>
      <c r="G346" t="s">
        <v>3547</v>
      </c>
      <c r="H346" t="s">
        <v>3546</v>
      </c>
      <c r="I346" t="s">
        <v>3429</v>
      </c>
      <c r="J346" s="2">
        <v>39448</v>
      </c>
      <c r="K346" s="2">
        <v>55123</v>
      </c>
      <c r="L346">
        <v>201</v>
      </c>
      <c r="M346" t="s">
        <v>3438</v>
      </c>
      <c r="N346" t="s">
        <v>3412</v>
      </c>
      <c r="O346" t="s">
        <v>993</v>
      </c>
      <c r="P346" t="s">
        <v>3477</v>
      </c>
      <c r="Q346" s="5">
        <f>INDEX(relevant_resources!B:B,MATCH(P346,relevant_resources!A:A,0))</f>
        <v>0</v>
      </c>
      <c r="R346">
        <f>COUNTIFS(resolve_2018!Y:Y,A346)</f>
        <v>0</v>
      </c>
      <c r="S346">
        <f>COUNTIFS(assign_old_new!A:A,A346)</f>
        <v>0</v>
      </c>
      <c r="T346" s="4" t="str">
        <f>IF(D346="teppc","teppc",
IF(Q346=0,"not relevant",
IF(R346&gt;0,"in old list",
IF(S346=0,"NEED TO ASSIGN",
INDEX(assign_old_new!D:D,MATCH(A346,assign_old_new!A:A,0))))))</f>
        <v>teppc</v>
      </c>
      <c r="U346">
        <f t="shared" si="10"/>
        <v>0</v>
      </c>
      <c r="V346" s="5">
        <f t="shared" si="11"/>
        <v>0</v>
      </c>
    </row>
    <row r="347" spans="1:22" hidden="1" x14ac:dyDescent="0.75">
      <c r="A347" t="s">
        <v>7367</v>
      </c>
      <c r="B347" t="s">
        <v>7367</v>
      </c>
      <c r="C347" t="s">
        <v>7368</v>
      </c>
      <c r="D347" t="s">
        <v>3425</v>
      </c>
      <c r="E347" t="s">
        <v>4088</v>
      </c>
      <c r="F347" t="s">
        <v>4088</v>
      </c>
      <c r="G347" t="s">
        <v>4089</v>
      </c>
      <c r="H347" t="s">
        <v>2156</v>
      </c>
      <c r="I347" t="s">
        <v>1080</v>
      </c>
      <c r="J347" s="2">
        <v>25112</v>
      </c>
      <c r="K347" s="2">
        <v>55153</v>
      </c>
      <c r="L347">
        <v>201</v>
      </c>
      <c r="M347" t="s">
        <v>3680</v>
      </c>
      <c r="N347" t="s">
        <v>3681</v>
      </c>
      <c r="O347" t="s">
        <v>3682</v>
      </c>
      <c r="P347" t="s">
        <v>4147</v>
      </c>
      <c r="Q347" s="5">
        <f>INDEX(relevant_resources!B:B,MATCH(P347,relevant_resources!A:A,0))</f>
        <v>0</v>
      </c>
      <c r="R347">
        <f>COUNTIFS(resolve_2018!Y:Y,A347)</f>
        <v>0</v>
      </c>
      <c r="S347">
        <f>COUNTIFS(assign_old_new!A:A,A347)</f>
        <v>0</v>
      </c>
      <c r="T347" s="4" t="str">
        <f>IF(D347="teppc","teppc",
IF(Q347=0,"not relevant",
IF(R347&gt;0,"in old list",
IF(S347=0,"NEED TO ASSIGN",
INDEX(assign_old_new!D:D,MATCH(A347,assign_old_new!A:A,0))))))</f>
        <v>teppc</v>
      </c>
      <c r="U347">
        <f t="shared" si="10"/>
        <v>0</v>
      </c>
      <c r="V347" s="5">
        <f t="shared" si="11"/>
        <v>0</v>
      </c>
    </row>
    <row r="348" spans="1:22" hidden="1" x14ac:dyDescent="0.75">
      <c r="A348" t="s">
        <v>9214</v>
      </c>
      <c r="B348" t="s">
        <v>9214</v>
      </c>
      <c r="C348" t="s">
        <v>9215</v>
      </c>
      <c r="D348" t="s">
        <v>3425</v>
      </c>
      <c r="E348" t="s">
        <v>4088</v>
      </c>
      <c r="F348" t="s">
        <v>4088</v>
      </c>
      <c r="G348" t="s">
        <v>4089</v>
      </c>
      <c r="H348" t="s">
        <v>2156</v>
      </c>
      <c r="I348" t="s">
        <v>1080</v>
      </c>
      <c r="J348" s="2">
        <v>40479</v>
      </c>
      <c r="K348" s="2">
        <v>55153</v>
      </c>
      <c r="L348">
        <v>200.2</v>
      </c>
      <c r="M348" t="s">
        <v>3438</v>
      </c>
      <c r="N348" t="s">
        <v>3412</v>
      </c>
      <c r="O348" t="s">
        <v>993</v>
      </c>
      <c r="P348" t="s">
        <v>3712</v>
      </c>
      <c r="Q348" s="5">
        <f>INDEX(relevant_resources!B:B,MATCH(P348,relevant_resources!A:A,0))</f>
        <v>0</v>
      </c>
      <c r="R348">
        <f>COUNTIFS(resolve_2018!Y:Y,A348)</f>
        <v>0</v>
      </c>
      <c r="S348">
        <f>COUNTIFS(assign_old_new!A:A,A348)</f>
        <v>0</v>
      </c>
      <c r="T348" s="4" t="str">
        <f>IF(D348="teppc","teppc",
IF(Q348=0,"not relevant",
IF(R348&gt;0,"in old list",
IF(S348=0,"NEED TO ASSIGN",
INDEX(assign_old_new!D:D,MATCH(A348,assign_old_new!A:A,0))))))</f>
        <v>teppc</v>
      </c>
      <c r="U348">
        <f t="shared" si="10"/>
        <v>0</v>
      </c>
      <c r="V348" s="5">
        <f t="shared" si="11"/>
        <v>0</v>
      </c>
    </row>
    <row r="349" spans="1:22" hidden="1" x14ac:dyDescent="0.75">
      <c r="A349" t="s">
        <v>6684</v>
      </c>
      <c r="B349" t="s">
        <v>6684</v>
      </c>
      <c r="C349" t="s">
        <v>6685</v>
      </c>
      <c r="D349" t="s">
        <v>3425</v>
      </c>
      <c r="E349" t="s">
        <v>3482</v>
      </c>
      <c r="F349" t="s">
        <v>3482</v>
      </c>
      <c r="G349" t="s">
        <v>3483</v>
      </c>
      <c r="H349" t="s">
        <v>3482</v>
      </c>
      <c r="I349" t="s">
        <v>1080</v>
      </c>
      <c r="J349" s="2">
        <v>43465</v>
      </c>
      <c r="K349" s="2">
        <v>54893</v>
      </c>
      <c r="L349">
        <v>200</v>
      </c>
      <c r="M349" t="s">
        <v>3438</v>
      </c>
      <c r="N349" t="s">
        <v>3412</v>
      </c>
      <c r="O349" t="s">
        <v>993</v>
      </c>
      <c r="P349" t="s">
        <v>3712</v>
      </c>
      <c r="Q349" s="5">
        <f>INDEX(relevant_resources!B:B,MATCH(P349,relevant_resources!A:A,0))</f>
        <v>0</v>
      </c>
      <c r="R349">
        <f>COUNTIFS(resolve_2018!Y:Y,A349)</f>
        <v>0</v>
      </c>
      <c r="S349">
        <f>COUNTIFS(assign_old_new!A:A,A349)</f>
        <v>0</v>
      </c>
      <c r="T349" s="4" t="str">
        <f>IF(D349="teppc","teppc",
IF(Q349=0,"not relevant",
IF(R349&gt;0,"in old list",
IF(S349=0,"NEED TO ASSIGN",
INDEX(assign_old_new!D:D,MATCH(A349,assign_old_new!A:A,0))))))</f>
        <v>teppc</v>
      </c>
      <c r="U349">
        <f t="shared" si="10"/>
        <v>0</v>
      </c>
      <c r="V349" s="5">
        <f t="shared" si="11"/>
        <v>0</v>
      </c>
    </row>
    <row r="350" spans="1:22" hidden="1" x14ac:dyDescent="0.75">
      <c r="A350" t="s">
        <v>11071</v>
      </c>
      <c r="B350" t="s">
        <v>11071</v>
      </c>
      <c r="C350" t="s">
        <v>11072</v>
      </c>
      <c r="D350" t="s">
        <v>9883</v>
      </c>
      <c r="E350" t="s">
        <v>3333</v>
      </c>
      <c r="F350" t="s">
        <v>3333</v>
      </c>
      <c r="G350" t="s">
        <v>3334</v>
      </c>
      <c r="H350" t="s">
        <v>3333</v>
      </c>
      <c r="I350" t="s">
        <v>33</v>
      </c>
      <c r="J350" s="6">
        <v>42579</v>
      </c>
      <c r="K350" s="6">
        <v>55153</v>
      </c>
      <c r="L350">
        <v>200</v>
      </c>
      <c r="M350" t="s">
        <v>9884</v>
      </c>
      <c r="N350" t="s">
        <v>4346</v>
      </c>
      <c r="O350" t="s">
        <v>3386</v>
      </c>
      <c r="P350" t="s">
        <v>3324</v>
      </c>
      <c r="Q350" s="5">
        <f>INDEX(relevant_resources!B:B,MATCH(P350,relevant_resources!A:A,0))</f>
        <v>1</v>
      </c>
      <c r="R350">
        <f>COUNTIFS(resolve_2018!Y:Y,A350)</f>
        <v>1</v>
      </c>
      <c r="S350">
        <f>COUNTIFS(assign_old_new!A:A,A350)</f>
        <v>0</v>
      </c>
      <c r="T350" s="4" t="str">
        <f>IF(D350="teppc","teppc",
IF(Q350=0,"not relevant",
IF(R350&gt;0,"in old list",
IF(S350=0,"NEED TO ASSIGN",
INDEX(assign_old_new!D:D,MATCH(A350,assign_old_new!A:A,0))))))</f>
        <v>in old list</v>
      </c>
      <c r="U350">
        <f t="shared" si="10"/>
        <v>1</v>
      </c>
      <c r="V350" s="5">
        <f t="shared" si="11"/>
        <v>0</v>
      </c>
    </row>
    <row r="351" spans="1:22" hidden="1" x14ac:dyDescent="0.75">
      <c r="A351" t="s">
        <v>4409</v>
      </c>
      <c r="B351" t="s">
        <v>4409</v>
      </c>
      <c r="C351" t="s">
        <v>4410</v>
      </c>
      <c r="D351" t="s">
        <v>3425</v>
      </c>
      <c r="E351" t="s">
        <v>3426</v>
      </c>
      <c r="F351" t="s">
        <v>3426</v>
      </c>
      <c r="G351" t="s">
        <v>3427</v>
      </c>
      <c r="H351" t="s">
        <v>3428</v>
      </c>
      <c r="I351" t="s">
        <v>3429</v>
      </c>
      <c r="J351" s="2">
        <v>42401</v>
      </c>
      <c r="K351" s="2">
        <v>55153</v>
      </c>
      <c r="L351">
        <v>200</v>
      </c>
      <c r="M351" t="s">
        <v>3511</v>
      </c>
      <c r="N351" t="s">
        <v>3512</v>
      </c>
      <c r="O351" t="s">
        <v>3513</v>
      </c>
      <c r="P351" t="s">
        <v>3706</v>
      </c>
      <c r="Q351" s="5">
        <f>INDEX(relevant_resources!B:B,MATCH(P351,relevant_resources!A:A,0))</f>
        <v>0</v>
      </c>
      <c r="R351">
        <f>COUNTIFS(resolve_2018!Y:Y,A351)</f>
        <v>0</v>
      </c>
      <c r="S351">
        <f>COUNTIFS(assign_old_new!A:A,A351)</f>
        <v>0</v>
      </c>
      <c r="T351" s="4" t="str">
        <f>IF(D351="teppc","teppc",
IF(Q351=0,"not relevant",
IF(R351&gt;0,"in old list",
IF(S351=0,"NEED TO ASSIGN",
INDEX(assign_old_new!D:D,MATCH(A351,assign_old_new!A:A,0))))))</f>
        <v>teppc</v>
      </c>
      <c r="U351">
        <f t="shared" si="10"/>
        <v>0</v>
      </c>
      <c r="V351" s="5">
        <f t="shared" si="11"/>
        <v>0</v>
      </c>
    </row>
    <row r="352" spans="1:22" hidden="1" x14ac:dyDescent="0.75">
      <c r="A352" t="s">
        <v>4407</v>
      </c>
      <c r="B352" t="s">
        <v>4407</v>
      </c>
      <c r="C352" t="s">
        <v>4408</v>
      </c>
      <c r="D352" t="s">
        <v>3425</v>
      </c>
      <c r="E352" t="s">
        <v>3426</v>
      </c>
      <c r="F352" t="s">
        <v>3426</v>
      </c>
      <c r="G352" t="s">
        <v>3427</v>
      </c>
      <c r="H352" t="s">
        <v>3428</v>
      </c>
      <c r="I352" t="s">
        <v>3429</v>
      </c>
      <c r="J352" s="2">
        <v>42309</v>
      </c>
      <c r="K352" s="2">
        <v>55153</v>
      </c>
      <c r="L352">
        <v>200</v>
      </c>
      <c r="M352" t="s">
        <v>3511</v>
      </c>
      <c r="N352" t="s">
        <v>3512</v>
      </c>
      <c r="O352" t="s">
        <v>3513</v>
      </c>
      <c r="P352" t="s">
        <v>3706</v>
      </c>
      <c r="Q352" s="5">
        <f>INDEX(relevant_resources!B:B,MATCH(P352,relevant_resources!A:A,0))</f>
        <v>0</v>
      </c>
      <c r="R352">
        <f>COUNTIFS(resolve_2018!Y:Y,A352)</f>
        <v>0</v>
      </c>
      <c r="S352">
        <f>COUNTIFS(assign_old_new!A:A,A352)</f>
        <v>0</v>
      </c>
      <c r="T352" s="4" t="str">
        <f>IF(D352="teppc","teppc",
IF(Q352=0,"not relevant",
IF(R352&gt;0,"in old list",
IF(S352=0,"NEED TO ASSIGN",
INDEX(assign_old_new!D:D,MATCH(A352,assign_old_new!A:A,0))))))</f>
        <v>teppc</v>
      </c>
      <c r="U352">
        <f t="shared" si="10"/>
        <v>0</v>
      </c>
      <c r="V352" s="5">
        <f t="shared" si="11"/>
        <v>0</v>
      </c>
    </row>
    <row r="353" spans="1:22" hidden="1" x14ac:dyDescent="0.75">
      <c r="A353" t="s">
        <v>4405</v>
      </c>
      <c r="B353" t="s">
        <v>4405</v>
      </c>
      <c r="C353" t="s">
        <v>4406</v>
      </c>
      <c r="D353" t="s">
        <v>3425</v>
      </c>
      <c r="E353" t="s">
        <v>3426</v>
      </c>
      <c r="F353" t="s">
        <v>3426</v>
      </c>
      <c r="G353" t="s">
        <v>3427</v>
      </c>
      <c r="H353" t="s">
        <v>3428</v>
      </c>
      <c r="I353" t="s">
        <v>3429</v>
      </c>
      <c r="J353" s="2">
        <v>42217</v>
      </c>
      <c r="K353" s="2">
        <v>55153</v>
      </c>
      <c r="L353">
        <v>200</v>
      </c>
      <c r="M353" t="s">
        <v>3511</v>
      </c>
      <c r="N353" t="s">
        <v>3512</v>
      </c>
      <c r="O353" t="s">
        <v>3513</v>
      </c>
      <c r="P353" t="s">
        <v>3706</v>
      </c>
      <c r="Q353" s="5">
        <f>INDEX(relevant_resources!B:B,MATCH(P353,relevant_resources!A:A,0))</f>
        <v>0</v>
      </c>
      <c r="R353">
        <f>COUNTIFS(resolve_2018!Y:Y,A353)</f>
        <v>0</v>
      </c>
      <c r="S353">
        <f>COUNTIFS(assign_old_new!A:A,A353)</f>
        <v>0</v>
      </c>
      <c r="T353" s="4" t="str">
        <f>IF(D353="teppc","teppc",
IF(Q353=0,"not relevant",
IF(R353&gt;0,"in old list",
IF(S353=0,"NEED TO ASSIGN",
INDEX(assign_old_new!D:D,MATCH(A353,assign_old_new!A:A,0))))))</f>
        <v>teppc</v>
      </c>
      <c r="U353">
        <f t="shared" si="10"/>
        <v>0</v>
      </c>
      <c r="V353" s="5">
        <f t="shared" si="11"/>
        <v>0</v>
      </c>
    </row>
    <row r="354" spans="1:22" hidden="1" x14ac:dyDescent="0.75">
      <c r="A354" t="s">
        <v>2285</v>
      </c>
      <c r="B354" t="s">
        <v>2285</v>
      </c>
      <c r="C354" t="s">
        <v>10480</v>
      </c>
      <c r="D354" t="s">
        <v>9883</v>
      </c>
      <c r="E354" t="s">
        <v>3319</v>
      </c>
      <c r="F354" t="s">
        <v>3319</v>
      </c>
      <c r="G354" t="s">
        <v>3320</v>
      </c>
      <c r="H354" t="s">
        <v>3319</v>
      </c>
      <c r="I354" t="s">
        <v>33</v>
      </c>
      <c r="J354" s="6">
        <v>41702</v>
      </c>
      <c r="K354" s="6">
        <v>55153</v>
      </c>
      <c r="L354">
        <v>200</v>
      </c>
      <c r="M354" t="s">
        <v>9884</v>
      </c>
      <c r="N354" t="s">
        <v>4346</v>
      </c>
      <c r="O354" t="s">
        <v>3386</v>
      </c>
      <c r="P354" t="s">
        <v>3324</v>
      </c>
      <c r="Q354" s="5">
        <f>INDEX(relevant_resources!B:B,MATCH(P354,relevant_resources!A:A,0))</f>
        <v>1</v>
      </c>
      <c r="R354">
        <f>COUNTIFS(resolve_2018!Y:Y,A354)</f>
        <v>1</v>
      </c>
      <c r="S354">
        <f>COUNTIFS(assign_old_new!A:A,A354)</f>
        <v>0</v>
      </c>
      <c r="T354" s="4" t="str">
        <f>IF(D354="teppc","teppc",
IF(Q354=0,"not relevant",
IF(R354&gt;0,"in old list",
IF(S354=0,"NEED TO ASSIGN",
INDEX(assign_old_new!D:D,MATCH(A354,assign_old_new!A:A,0))))))</f>
        <v>in old list</v>
      </c>
      <c r="U354">
        <f t="shared" si="10"/>
        <v>1</v>
      </c>
      <c r="V354" s="5">
        <f t="shared" si="11"/>
        <v>0</v>
      </c>
    </row>
    <row r="355" spans="1:22" hidden="1" x14ac:dyDescent="0.75">
      <c r="A355" t="s">
        <v>4127</v>
      </c>
      <c r="B355" t="s">
        <v>4127</v>
      </c>
      <c r="C355" t="s">
        <v>4128</v>
      </c>
      <c r="D355" t="s">
        <v>3425</v>
      </c>
      <c r="E355" t="s">
        <v>3426</v>
      </c>
      <c r="F355" t="s">
        <v>3426</v>
      </c>
      <c r="G355" t="s">
        <v>3427</v>
      </c>
      <c r="H355" t="s">
        <v>3428</v>
      </c>
      <c r="I355" t="s">
        <v>3429</v>
      </c>
      <c r="J355" s="2">
        <v>41654</v>
      </c>
      <c r="K355" s="2">
        <v>55153</v>
      </c>
      <c r="L355">
        <v>200</v>
      </c>
      <c r="M355" t="s">
        <v>3531</v>
      </c>
      <c r="N355" t="s">
        <v>3532</v>
      </c>
      <c r="O355" t="s">
        <v>3533</v>
      </c>
      <c r="P355" t="s">
        <v>3549</v>
      </c>
      <c r="Q355" s="5">
        <f>INDEX(relevant_resources!B:B,MATCH(P355,relevant_resources!A:A,0))</f>
        <v>0</v>
      </c>
      <c r="R355">
        <f>COUNTIFS(resolve_2018!Y:Y,A355)</f>
        <v>0</v>
      </c>
      <c r="S355">
        <f>COUNTIFS(assign_old_new!A:A,A355)</f>
        <v>0</v>
      </c>
      <c r="T355" s="4" t="str">
        <f>IF(D355="teppc","teppc",
IF(Q355=0,"not relevant",
IF(R355&gt;0,"in old list",
IF(S355=0,"NEED TO ASSIGN",
INDEX(assign_old_new!D:D,MATCH(A355,assign_old_new!A:A,0))))))</f>
        <v>teppc</v>
      </c>
      <c r="U355">
        <f t="shared" si="10"/>
        <v>0</v>
      </c>
      <c r="V355" s="5">
        <f t="shared" si="11"/>
        <v>0</v>
      </c>
    </row>
    <row r="356" spans="1:22" hidden="1" x14ac:dyDescent="0.75">
      <c r="A356" t="s">
        <v>4014</v>
      </c>
      <c r="B356" t="s">
        <v>4015</v>
      </c>
      <c r="C356" t="s">
        <v>4016</v>
      </c>
      <c r="D356" t="s">
        <v>3425</v>
      </c>
      <c r="E356" t="s">
        <v>2403</v>
      </c>
      <c r="F356" t="s">
        <v>2403</v>
      </c>
      <c r="G356" t="s">
        <v>3436</v>
      </c>
      <c r="H356" t="s">
        <v>3437</v>
      </c>
      <c r="I356" t="s">
        <v>2274</v>
      </c>
      <c r="J356" s="2">
        <v>38718</v>
      </c>
      <c r="K356" s="2">
        <v>55153</v>
      </c>
      <c r="L356">
        <v>200</v>
      </c>
      <c r="M356" t="s">
        <v>4017</v>
      </c>
      <c r="N356" t="s">
        <v>4018</v>
      </c>
      <c r="O356" t="s">
        <v>35</v>
      </c>
      <c r="P356" t="s">
        <v>4019</v>
      </c>
      <c r="Q356" s="5">
        <f>INDEX(relevant_resources!B:B,MATCH(P356,relevant_resources!A:A,0))</f>
        <v>0</v>
      </c>
      <c r="R356">
        <f>COUNTIFS(resolve_2018!Y:Y,A356)</f>
        <v>0</v>
      </c>
      <c r="S356">
        <f>COUNTIFS(assign_old_new!A:A,A356)</f>
        <v>0</v>
      </c>
      <c r="T356" s="4" t="str">
        <f>IF(D356="teppc","teppc",
IF(Q356=0,"not relevant",
IF(R356&gt;0,"in old list",
IF(S356=0,"NEED TO ASSIGN",
INDEX(assign_old_new!D:D,MATCH(A356,assign_old_new!A:A,0))))))</f>
        <v>teppc</v>
      </c>
      <c r="U356">
        <f t="shared" si="10"/>
        <v>0</v>
      </c>
      <c r="V356" s="5">
        <f t="shared" si="11"/>
        <v>0</v>
      </c>
    </row>
    <row r="357" spans="1:22" hidden="1" x14ac:dyDescent="0.75">
      <c r="A357" t="s">
        <v>4982</v>
      </c>
      <c r="B357" t="s">
        <v>4982</v>
      </c>
      <c r="C357" t="s">
        <v>4983</v>
      </c>
      <c r="D357" t="s">
        <v>3425</v>
      </c>
      <c r="E357" t="s">
        <v>3611</v>
      </c>
      <c r="F357" t="s">
        <v>3611</v>
      </c>
      <c r="G357" t="s">
        <v>3379</v>
      </c>
      <c r="H357" t="s">
        <v>1128</v>
      </c>
      <c r="I357" t="s">
        <v>33</v>
      </c>
      <c r="J357" s="2">
        <v>38718</v>
      </c>
      <c r="K357" s="2">
        <v>55153</v>
      </c>
      <c r="L357">
        <v>200</v>
      </c>
      <c r="M357" t="s">
        <v>4017</v>
      </c>
      <c r="N357" t="s">
        <v>4018</v>
      </c>
      <c r="O357" t="s">
        <v>35</v>
      </c>
      <c r="P357" t="s">
        <v>4984</v>
      </c>
      <c r="Q357" s="5">
        <f>INDEX(relevant_resources!B:B,MATCH(P357,relevant_resources!A:A,0))</f>
        <v>0</v>
      </c>
      <c r="R357">
        <f>COUNTIFS(resolve_2018!Y:Y,A357)</f>
        <v>0</v>
      </c>
      <c r="S357">
        <f>COUNTIFS(assign_old_new!A:A,A357)</f>
        <v>0</v>
      </c>
      <c r="T357" s="4" t="str">
        <f>IF(D357="teppc","teppc",
IF(Q357=0,"not relevant",
IF(R357&gt;0,"in old list",
IF(S357=0,"NEED TO ASSIGN",
INDEX(assign_old_new!D:D,MATCH(A357,assign_old_new!A:A,0))))))</f>
        <v>teppc</v>
      </c>
      <c r="U357">
        <f t="shared" si="10"/>
        <v>0</v>
      </c>
      <c r="V357" s="5">
        <f t="shared" si="11"/>
        <v>0</v>
      </c>
    </row>
    <row r="358" spans="1:22" hidden="1" x14ac:dyDescent="0.75">
      <c r="A358" t="s">
        <v>8132</v>
      </c>
      <c r="B358" t="s">
        <v>8133</v>
      </c>
      <c r="C358" t="s">
        <v>8134</v>
      </c>
      <c r="D358" t="s">
        <v>3425</v>
      </c>
      <c r="E358" t="s">
        <v>3578</v>
      </c>
      <c r="F358" t="s">
        <v>3578</v>
      </c>
      <c r="G358" t="s">
        <v>3579</v>
      </c>
      <c r="H358" t="s">
        <v>3578</v>
      </c>
      <c r="I358" t="s">
        <v>3429</v>
      </c>
      <c r="J358" s="2">
        <v>37986</v>
      </c>
      <c r="K358" s="2">
        <v>55153</v>
      </c>
      <c r="L358">
        <v>200</v>
      </c>
      <c r="M358" t="s">
        <v>4017</v>
      </c>
      <c r="N358" t="s">
        <v>4018</v>
      </c>
      <c r="O358" t="s">
        <v>35</v>
      </c>
      <c r="P358" t="s">
        <v>6645</v>
      </c>
      <c r="Q358" s="5">
        <f>INDEX(relevant_resources!B:B,MATCH(P358,relevant_resources!A:A,0))</f>
        <v>0</v>
      </c>
      <c r="R358">
        <f>COUNTIFS(resolve_2018!Y:Y,A358)</f>
        <v>0</v>
      </c>
      <c r="S358">
        <f>COUNTIFS(assign_old_new!A:A,A358)</f>
        <v>0</v>
      </c>
      <c r="T358" s="4" t="str">
        <f>IF(D358="teppc","teppc",
IF(Q358=0,"not relevant",
IF(R358&gt;0,"in old list",
IF(S358=0,"NEED TO ASSIGN",
INDEX(assign_old_new!D:D,MATCH(A358,assign_old_new!A:A,0))))))</f>
        <v>teppc</v>
      </c>
      <c r="U358">
        <f t="shared" si="10"/>
        <v>0</v>
      </c>
      <c r="V358" s="5">
        <f t="shared" si="11"/>
        <v>0</v>
      </c>
    </row>
    <row r="359" spans="1:22" hidden="1" x14ac:dyDescent="0.75">
      <c r="A359" t="s">
        <v>10237</v>
      </c>
      <c r="B359" t="s">
        <v>10237</v>
      </c>
      <c r="D359" t="s">
        <v>9883</v>
      </c>
      <c r="E359" t="s">
        <v>1128</v>
      </c>
      <c r="F359" t="s">
        <v>3333</v>
      </c>
      <c r="G359" t="s">
        <v>3334</v>
      </c>
      <c r="H359" t="s">
        <v>3333</v>
      </c>
      <c r="I359" t="s">
        <v>33</v>
      </c>
      <c r="J359" s="6">
        <v>31778</v>
      </c>
      <c r="K359" s="6">
        <v>55153</v>
      </c>
      <c r="L359">
        <v>200</v>
      </c>
      <c r="M359" t="s">
        <v>9884</v>
      </c>
      <c r="N359" t="s">
        <v>4329</v>
      </c>
      <c r="O359" t="s">
        <v>4330</v>
      </c>
      <c r="P359" t="s">
        <v>10061</v>
      </c>
      <c r="Q359" s="5">
        <f>INDEX(relevant_resources!B:B,MATCH(P359,relevant_resources!A:A,0))</f>
        <v>0</v>
      </c>
      <c r="R359">
        <f>COUNTIFS(resolve_2018!Y:Y,A359)</f>
        <v>0</v>
      </c>
      <c r="S359">
        <f>COUNTIFS(assign_old_new!A:A,A359)</f>
        <v>0</v>
      </c>
      <c r="T359" s="4" t="str">
        <f>IF(D359="teppc","teppc",
IF(Q359=0,"not relevant",
IF(R359&gt;0,"in old list",
IF(S359=0,"NEED TO ASSIGN",
INDEX(assign_old_new!D:D,MATCH(A359,assign_old_new!A:A,0))))))</f>
        <v>not relevant</v>
      </c>
      <c r="U359">
        <f t="shared" si="10"/>
        <v>0</v>
      </c>
      <c r="V359" s="5">
        <f t="shared" si="11"/>
        <v>0</v>
      </c>
    </row>
    <row r="360" spans="1:22" hidden="1" x14ac:dyDescent="0.75">
      <c r="A360" t="s">
        <v>4121</v>
      </c>
      <c r="B360" t="s">
        <v>4121</v>
      </c>
      <c r="C360" t="s">
        <v>4122</v>
      </c>
      <c r="D360" t="s">
        <v>3425</v>
      </c>
      <c r="E360" t="s">
        <v>4111</v>
      </c>
      <c r="F360" t="s">
        <v>4111</v>
      </c>
      <c r="G360" t="s">
        <v>4112</v>
      </c>
      <c r="H360" t="s">
        <v>3482</v>
      </c>
      <c r="I360" t="s">
        <v>1080</v>
      </c>
      <c r="J360" s="2">
        <v>31533</v>
      </c>
      <c r="K360" s="2">
        <v>55153</v>
      </c>
      <c r="L360">
        <v>200</v>
      </c>
      <c r="M360" t="s">
        <v>210</v>
      </c>
      <c r="N360" t="s">
        <v>3443</v>
      </c>
      <c r="O360" t="s">
        <v>210</v>
      </c>
      <c r="P360" t="s">
        <v>3568</v>
      </c>
      <c r="Q360" s="5">
        <f>INDEX(relevant_resources!B:B,MATCH(P360,relevant_resources!A:A,0))</f>
        <v>0</v>
      </c>
      <c r="R360">
        <f>COUNTIFS(resolve_2018!Y:Y,A360)</f>
        <v>0</v>
      </c>
      <c r="S360">
        <f>COUNTIFS(assign_old_new!A:A,A360)</f>
        <v>0</v>
      </c>
      <c r="T360" s="4" t="str">
        <f>IF(D360="teppc","teppc",
IF(Q360=0,"not relevant",
IF(R360&gt;0,"in old list",
IF(S360=0,"NEED TO ASSIGN",
INDEX(assign_old_new!D:D,MATCH(A360,assign_old_new!A:A,0))))))</f>
        <v>teppc</v>
      </c>
      <c r="U360">
        <f t="shared" si="10"/>
        <v>0</v>
      </c>
      <c r="V360" s="5">
        <f t="shared" si="11"/>
        <v>0</v>
      </c>
    </row>
    <row r="361" spans="1:22" hidden="1" x14ac:dyDescent="0.75">
      <c r="A361" t="s">
        <v>4980</v>
      </c>
      <c r="B361" t="s">
        <v>4980</v>
      </c>
      <c r="C361" t="s">
        <v>4981</v>
      </c>
      <c r="D361" t="s">
        <v>3425</v>
      </c>
      <c r="E361" t="s">
        <v>2403</v>
      </c>
      <c r="F361" t="s">
        <v>2403</v>
      </c>
      <c r="G361" t="s">
        <v>3436</v>
      </c>
      <c r="H361" t="s">
        <v>3437</v>
      </c>
      <c r="I361" t="s">
        <v>2274</v>
      </c>
      <c r="J361" s="2">
        <v>31517</v>
      </c>
      <c r="K361" s="2">
        <v>55153</v>
      </c>
      <c r="L361">
        <v>200</v>
      </c>
      <c r="M361" t="s">
        <v>4017</v>
      </c>
      <c r="N361" t="s">
        <v>4018</v>
      </c>
      <c r="O361" t="s">
        <v>35</v>
      </c>
      <c r="P361" t="s">
        <v>4019</v>
      </c>
      <c r="Q361" s="5">
        <f>INDEX(relevant_resources!B:B,MATCH(P361,relevant_resources!A:A,0))</f>
        <v>0</v>
      </c>
      <c r="R361">
        <f>COUNTIFS(resolve_2018!Y:Y,A361)</f>
        <v>0</v>
      </c>
      <c r="S361">
        <f>COUNTIFS(assign_old_new!A:A,A361)</f>
        <v>0</v>
      </c>
      <c r="T361" s="4" t="str">
        <f>IF(D361="teppc","teppc",
IF(Q361=0,"not relevant",
IF(R361&gt;0,"in old list",
IF(S361=0,"NEED TO ASSIGN",
INDEX(assign_old_new!D:D,MATCH(A361,assign_old_new!A:A,0))))))</f>
        <v>teppc</v>
      </c>
      <c r="U361">
        <f t="shared" si="10"/>
        <v>0</v>
      </c>
      <c r="V361" s="5">
        <f t="shared" si="11"/>
        <v>0</v>
      </c>
    </row>
    <row r="362" spans="1:22" hidden="1" x14ac:dyDescent="0.75">
      <c r="A362" t="s">
        <v>4119</v>
      </c>
      <c r="B362" t="s">
        <v>4119</v>
      </c>
      <c r="C362" t="s">
        <v>4120</v>
      </c>
      <c r="D362" t="s">
        <v>3425</v>
      </c>
      <c r="E362" t="s">
        <v>4111</v>
      </c>
      <c r="F362" t="s">
        <v>4111</v>
      </c>
      <c r="G362" t="s">
        <v>4112</v>
      </c>
      <c r="H362" t="s">
        <v>3482</v>
      </c>
      <c r="I362" t="s">
        <v>1080</v>
      </c>
      <c r="J362" s="2">
        <v>31352</v>
      </c>
      <c r="K362" s="2">
        <v>55153</v>
      </c>
      <c r="L362">
        <v>200</v>
      </c>
      <c r="M362" t="s">
        <v>210</v>
      </c>
      <c r="N362" t="s">
        <v>3443</v>
      </c>
      <c r="O362" t="s">
        <v>210</v>
      </c>
      <c r="P362" t="s">
        <v>3568</v>
      </c>
      <c r="Q362" s="5">
        <f>INDEX(relevant_resources!B:B,MATCH(P362,relevant_resources!A:A,0))</f>
        <v>0</v>
      </c>
      <c r="R362">
        <f>COUNTIFS(resolve_2018!Y:Y,A362)</f>
        <v>0</v>
      </c>
      <c r="S362">
        <f>COUNTIFS(assign_old_new!A:A,A362)</f>
        <v>0</v>
      </c>
      <c r="T362" s="4" t="str">
        <f>IF(D362="teppc","teppc",
IF(Q362=0,"not relevant",
IF(R362&gt;0,"in old list",
IF(S362=0,"NEED TO ASSIGN",
INDEX(assign_old_new!D:D,MATCH(A362,assign_old_new!A:A,0))))))</f>
        <v>teppc</v>
      </c>
      <c r="U362">
        <f t="shared" si="10"/>
        <v>0</v>
      </c>
      <c r="V362" s="5">
        <f t="shared" si="11"/>
        <v>0</v>
      </c>
    </row>
    <row r="363" spans="1:22" hidden="1" x14ac:dyDescent="0.75">
      <c r="A363" t="s">
        <v>9470</v>
      </c>
      <c r="B363" t="s">
        <v>9471</v>
      </c>
      <c r="C363" t="s">
        <v>9472</v>
      </c>
      <c r="D363" t="s">
        <v>3425</v>
      </c>
      <c r="E363" t="s">
        <v>3578</v>
      </c>
      <c r="F363" t="s">
        <v>3578</v>
      </c>
      <c r="G363" t="s">
        <v>3579</v>
      </c>
      <c r="H363" t="s">
        <v>3578</v>
      </c>
      <c r="I363" t="s">
        <v>3429</v>
      </c>
      <c r="J363" s="2">
        <v>31152</v>
      </c>
      <c r="K363" s="2">
        <v>55153</v>
      </c>
      <c r="L363">
        <v>200</v>
      </c>
      <c r="M363" t="s">
        <v>4017</v>
      </c>
      <c r="N363" t="s">
        <v>4018</v>
      </c>
      <c r="O363" t="s">
        <v>35</v>
      </c>
      <c r="P363" t="s">
        <v>6645</v>
      </c>
      <c r="Q363" s="5">
        <f>INDEX(relevant_resources!B:B,MATCH(P363,relevant_resources!A:A,0))</f>
        <v>0</v>
      </c>
      <c r="R363">
        <f>COUNTIFS(resolve_2018!Y:Y,A363)</f>
        <v>0</v>
      </c>
      <c r="S363">
        <f>COUNTIFS(assign_old_new!A:A,A363)</f>
        <v>0</v>
      </c>
      <c r="T363" s="4" t="str">
        <f>IF(D363="teppc","teppc",
IF(Q363=0,"not relevant",
IF(R363&gt;0,"in old list",
IF(S363=0,"NEED TO ASSIGN",
INDEX(assign_old_new!D:D,MATCH(A363,assign_old_new!A:A,0))))))</f>
        <v>teppc</v>
      </c>
      <c r="U363">
        <f t="shared" si="10"/>
        <v>0</v>
      </c>
      <c r="V363" s="5">
        <f t="shared" si="11"/>
        <v>0</v>
      </c>
    </row>
    <row r="364" spans="1:22" hidden="1" x14ac:dyDescent="0.75">
      <c r="A364" t="s">
        <v>4163</v>
      </c>
      <c r="B364" t="s">
        <v>4163</v>
      </c>
      <c r="C364" t="s">
        <v>4164</v>
      </c>
      <c r="D364" t="s">
        <v>3425</v>
      </c>
      <c r="E364" t="s">
        <v>1054</v>
      </c>
      <c r="F364" t="s">
        <v>1054</v>
      </c>
      <c r="G364" t="s">
        <v>3447</v>
      </c>
      <c r="H364" t="s">
        <v>3428</v>
      </c>
      <c r="I364" t="s">
        <v>3429</v>
      </c>
      <c r="J364" s="2">
        <v>24108</v>
      </c>
      <c r="K364" s="2">
        <v>55123</v>
      </c>
      <c r="L364">
        <v>200</v>
      </c>
      <c r="M364" t="s">
        <v>210</v>
      </c>
      <c r="N364" t="s">
        <v>3443</v>
      </c>
      <c r="O364" t="s">
        <v>210</v>
      </c>
      <c r="P364" t="s">
        <v>3444</v>
      </c>
      <c r="Q364" s="5">
        <f>INDEX(relevant_resources!B:B,MATCH(P364,relevant_resources!A:A,0))</f>
        <v>0</v>
      </c>
      <c r="R364">
        <f>COUNTIFS(resolve_2018!Y:Y,A364)</f>
        <v>0</v>
      </c>
      <c r="S364">
        <f>COUNTIFS(assign_old_new!A:A,A364)</f>
        <v>0</v>
      </c>
      <c r="T364" s="4" t="str">
        <f>IF(D364="teppc","teppc",
IF(Q364=0,"not relevant",
IF(R364&gt;0,"in old list",
IF(S364=0,"NEED TO ASSIGN",
INDEX(assign_old_new!D:D,MATCH(A364,assign_old_new!A:A,0))))))</f>
        <v>teppc</v>
      </c>
      <c r="U364">
        <f t="shared" si="10"/>
        <v>0</v>
      </c>
      <c r="V364" s="5">
        <f t="shared" si="11"/>
        <v>0</v>
      </c>
    </row>
    <row r="365" spans="1:22" hidden="1" x14ac:dyDescent="0.75">
      <c r="A365" t="s">
        <v>4291</v>
      </c>
      <c r="B365" t="s">
        <v>4291</v>
      </c>
      <c r="D365" t="s">
        <v>3425</v>
      </c>
      <c r="E365" t="s">
        <v>3546</v>
      </c>
      <c r="F365" t="s">
        <v>3546</v>
      </c>
      <c r="G365" t="s">
        <v>3547</v>
      </c>
      <c r="H365" t="s">
        <v>3546</v>
      </c>
      <c r="I365" t="s">
        <v>3429</v>
      </c>
      <c r="J365" s="2">
        <v>18264</v>
      </c>
      <c r="K365" s="2">
        <v>55153</v>
      </c>
      <c r="L365">
        <v>200</v>
      </c>
      <c r="M365" t="s">
        <v>3473</v>
      </c>
      <c r="N365" t="s">
        <v>3327</v>
      </c>
      <c r="O365" t="s">
        <v>3328</v>
      </c>
      <c r="P365" t="s">
        <v>4290</v>
      </c>
      <c r="Q365" s="5">
        <f>INDEX(relevant_resources!B:B,MATCH(P365,relevant_resources!A:A,0))</f>
        <v>0</v>
      </c>
      <c r="R365">
        <f>COUNTIFS(resolve_2018!Y:Y,A365)</f>
        <v>0</v>
      </c>
      <c r="S365">
        <f>COUNTIFS(assign_old_new!A:A,A365)</f>
        <v>0</v>
      </c>
      <c r="T365" s="4" t="str">
        <f>IF(D365="teppc","teppc",
IF(Q365=0,"not relevant",
IF(R365&gt;0,"in old list",
IF(S365=0,"NEED TO ASSIGN",
INDEX(assign_old_new!D:D,MATCH(A365,assign_old_new!A:A,0))))))</f>
        <v>teppc</v>
      </c>
      <c r="U365">
        <f t="shared" si="10"/>
        <v>0</v>
      </c>
      <c r="V365" s="5">
        <f t="shared" si="11"/>
        <v>0</v>
      </c>
    </row>
    <row r="366" spans="1:22" hidden="1" x14ac:dyDescent="0.75">
      <c r="A366" t="s">
        <v>5328</v>
      </c>
      <c r="B366" t="s">
        <v>5329</v>
      </c>
      <c r="D366" t="s">
        <v>3425</v>
      </c>
      <c r="E366" t="s">
        <v>4088</v>
      </c>
      <c r="F366" t="s">
        <v>4088</v>
      </c>
      <c r="G366" t="s">
        <v>4089</v>
      </c>
      <c r="H366" t="s">
        <v>2156</v>
      </c>
      <c r="I366" t="s">
        <v>1080</v>
      </c>
      <c r="J366" s="2">
        <v>18264</v>
      </c>
      <c r="K366" s="2">
        <v>55153</v>
      </c>
      <c r="L366">
        <v>200</v>
      </c>
      <c r="M366" t="s">
        <v>3438</v>
      </c>
      <c r="N366" t="s">
        <v>3412</v>
      </c>
      <c r="O366" t="s">
        <v>993</v>
      </c>
      <c r="P366" t="s">
        <v>3712</v>
      </c>
      <c r="Q366" s="5">
        <f>INDEX(relevant_resources!B:B,MATCH(P366,relevant_resources!A:A,0))</f>
        <v>0</v>
      </c>
      <c r="R366">
        <f>COUNTIFS(resolve_2018!Y:Y,A366)</f>
        <v>0</v>
      </c>
      <c r="S366">
        <f>COUNTIFS(assign_old_new!A:A,A366)</f>
        <v>0</v>
      </c>
      <c r="T366" s="4" t="str">
        <f>IF(D366="teppc","teppc",
IF(Q366=0,"not relevant",
IF(R366&gt;0,"in old list",
IF(S366=0,"NEED TO ASSIGN",
INDEX(assign_old_new!D:D,MATCH(A366,assign_old_new!A:A,0))))))</f>
        <v>teppc</v>
      </c>
      <c r="U366">
        <f t="shared" si="10"/>
        <v>0</v>
      </c>
      <c r="V366" s="5">
        <f t="shared" si="11"/>
        <v>0</v>
      </c>
    </row>
    <row r="367" spans="1:22" hidden="1" x14ac:dyDescent="0.75">
      <c r="A367" t="s">
        <v>3900</v>
      </c>
      <c r="B367" t="s">
        <v>3901</v>
      </c>
      <c r="C367" t="s">
        <v>3902</v>
      </c>
      <c r="D367" t="s">
        <v>3425</v>
      </c>
      <c r="E367" t="s">
        <v>3584</v>
      </c>
      <c r="F367" t="s">
        <v>3584</v>
      </c>
      <c r="G367" t="s">
        <v>3585</v>
      </c>
      <c r="H367" t="s">
        <v>3482</v>
      </c>
      <c r="I367" t="s">
        <v>1080</v>
      </c>
      <c r="J367" s="2">
        <v>39006</v>
      </c>
      <c r="K367" s="2">
        <v>54789</v>
      </c>
      <c r="L367">
        <v>199.5</v>
      </c>
      <c r="M367" t="s">
        <v>3438</v>
      </c>
      <c r="N367" t="s">
        <v>3412</v>
      </c>
      <c r="O367" t="s">
        <v>993</v>
      </c>
      <c r="P367" t="s">
        <v>3712</v>
      </c>
      <c r="Q367" s="5">
        <f>INDEX(relevant_resources!B:B,MATCH(P367,relevant_resources!A:A,0))</f>
        <v>0</v>
      </c>
      <c r="R367">
        <f>COUNTIFS(resolve_2018!Y:Y,A367)</f>
        <v>0</v>
      </c>
      <c r="S367">
        <f>COUNTIFS(assign_old_new!A:A,A367)</f>
        <v>0</v>
      </c>
      <c r="T367" s="4" t="str">
        <f>IF(D367="teppc","teppc",
IF(Q367=0,"not relevant",
IF(R367&gt;0,"in old list",
IF(S367=0,"NEED TO ASSIGN",
INDEX(assign_old_new!D:D,MATCH(A367,assign_old_new!A:A,0))))))</f>
        <v>teppc</v>
      </c>
      <c r="U367">
        <f t="shared" si="10"/>
        <v>0</v>
      </c>
      <c r="V367" s="5">
        <f t="shared" si="11"/>
        <v>0</v>
      </c>
    </row>
    <row r="368" spans="1:22" hidden="1" x14ac:dyDescent="0.75">
      <c r="A368" t="s">
        <v>10490</v>
      </c>
      <c r="B368" t="s">
        <v>10490</v>
      </c>
      <c r="C368" t="s">
        <v>10491</v>
      </c>
      <c r="D368" t="s">
        <v>9883</v>
      </c>
      <c r="E368" t="s">
        <v>9887</v>
      </c>
      <c r="F368" t="s">
        <v>9887</v>
      </c>
      <c r="G368" t="s">
        <v>9888</v>
      </c>
      <c r="H368" t="s">
        <v>9887</v>
      </c>
      <c r="I368" t="s">
        <v>33</v>
      </c>
      <c r="J368" s="6">
        <v>41183</v>
      </c>
      <c r="K368" s="6">
        <v>55153</v>
      </c>
      <c r="L368">
        <v>198.03</v>
      </c>
      <c r="M368" t="s">
        <v>3548</v>
      </c>
      <c r="N368" t="s">
        <v>3532</v>
      </c>
      <c r="O368" t="s">
        <v>3533</v>
      </c>
      <c r="P368" t="s">
        <v>9941</v>
      </c>
      <c r="Q368" s="5">
        <f>INDEX(relevant_resources!B:B,MATCH(P368,relevant_resources!A:A,0))</f>
        <v>0</v>
      </c>
      <c r="R368">
        <f>COUNTIFS(resolve_2018!Y:Y,A368)</f>
        <v>0</v>
      </c>
      <c r="S368">
        <f>COUNTIFS(assign_old_new!A:A,A368)</f>
        <v>0</v>
      </c>
      <c r="T368" s="4" t="str">
        <f>IF(D368="teppc","teppc",
IF(Q368=0,"not relevant",
IF(R368&gt;0,"in old list",
IF(S368=0,"NEED TO ASSIGN",
INDEX(assign_old_new!D:D,MATCH(A368,assign_old_new!A:A,0))))))</f>
        <v>not relevant</v>
      </c>
      <c r="U368">
        <f t="shared" si="10"/>
        <v>0</v>
      </c>
      <c r="V368" s="5">
        <f t="shared" si="11"/>
        <v>0</v>
      </c>
    </row>
    <row r="369" spans="1:22" hidden="1" x14ac:dyDescent="0.75">
      <c r="A369" t="s">
        <v>8625</v>
      </c>
      <c r="B369" t="s">
        <v>8626</v>
      </c>
      <c r="C369" t="s">
        <v>8627</v>
      </c>
      <c r="D369" t="s">
        <v>3425</v>
      </c>
      <c r="E369" t="s">
        <v>1054</v>
      </c>
      <c r="F369" t="s">
        <v>1054</v>
      </c>
      <c r="G369" t="s">
        <v>3447</v>
      </c>
      <c r="H369" t="s">
        <v>3428</v>
      </c>
      <c r="I369" t="s">
        <v>3429</v>
      </c>
      <c r="J369" s="2">
        <v>37653</v>
      </c>
      <c r="K369" s="2">
        <v>55123</v>
      </c>
      <c r="L369">
        <v>195</v>
      </c>
      <c r="M369" t="s">
        <v>3511</v>
      </c>
      <c r="N369" t="s">
        <v>3512</v>
      </c>
      <c r="O369" t="s">
        <v>3513</v>
      </c>
      <c r="P369" t="s">
        <v>3706</v>
      </c>
      <c r="Q369" s="5">
        <f>INDEX(relevant_resources!B:B,MATCH(P369,relevant_resources!A:A,0))</f>
        <v>0</v>
      </c>
      <c r="R369">
        <f>COUNTIFS(resolve_2018!Y:Y,A369)</f>
        <v>0</v>
      </c>
      <c r="S369">
        <f>COUNTIFS(assign_old_new!A:A,A369)</f>
        <v>0</v>
      </c>
      <c r="T369" s="4" t="str">
        <f>IF(D369="teppc","teppc",
IF(Q369=0,"not relevant",
IF(R369&gt;0,"in old list",
IF(S369=0,"NEED TO ASSIGN",
INDEX(assign_old_new!D:D,MATCH(A369,assign_old_new!A:A,0))))))</f>
        <v>teppc</v>
      </c>
      <c r="U369">
        <f t="shared" si="10"/>
        <v>0</v>
      </c>
      <c r="V369" s="5">
        <f t="shared" si="11"/>
        <v>0</v>
      </c>
    </row>
    <row r="370" spans="1:22" hidden="1" x14ac:dyDescent="0.75">
      <c r="A370" t="s">
        <v>3684</v>
      </c>
      <c r="B370" t="s">
        <v>3685</v>
      </c>
      <c r="C370" t="s">
        <v>3686</v>
      </c>
      <c r="D370" t="s">
        <v>3425</v>
      </c>
      <c r="E370" t="s">
        <v>3666</v>
      </c>
      <c r="F370" t="s">
        <v>3666</v>
      </c>
      <c r="G370" t="s">
        <v>3667</v>
      </c>
      <c r="H370" t="s">
        <v>3666</v>
      </c>
      <c r="I370" t="s">
        <v>2274</v>
      </c>
      <c r="J370" s="2">
        <v>29099</v>
      </c>
      <c r="K370" s="2">
        <v>55153</v>
      </c>
      <c r="L370">
        <v>194.7</v>
      </c>
      <c r="M370" t="s">
        <v>3680</v>
      </c>
      <c r="N370" t="s">
        <v>3681</v>
      </c>
      <c r="O370" t="s">
        <v>3682</v>
      </c>
      <c r="P370" t="s">
        <v>3683</v>
      </c>
      <c r="Q370" s="5">
        <f>INDEX(relevant_resources!B:B,MATCH(P370,relevant_resources!A:A,0))</f>
        <v>0</v>
      </c>
      <c r="R370">
        <f>COUNTIFS(resolve_2018!Y:Y,A370)</f>
        <v>0</v>
      </c>
      <c r="S370">
        <f>COUNTIFS(assign_old_new!A:A,A370)</f>
        <v>0</v>
      </c>
      <c r="T370" s="4" t="str">
        <f>IF(D370="teppc","teppc",
IF(Q370=0,"not relevant",
IF(R370&gt;0,"in old list",
IF(S370=0,"NEED TO ASSIGN",
INDEX(assign_old_new!D:D,MATCH(A370,assign_old_new!A:A,0))))))</f>
        <v>teppc</v>
      </c>
      <c r="U370">
        <f t="shared" si="10"/>
        <v>0</v>
      </c>
      <c r="V370" s="5">
        <f t="shared" si="11"/>
        <v>0</v>
      </c>
    </row>
    <row r="371" spans="1:22" hidden="1" x14ac:dyDescent="0.75">
      <c r="A371" t="s">
        <v>3677</v>
      </c>
      <c r="B371" t="s">
        <v>3678</v>
      </c>
      <c r="C371" t="s">
        <v>3679</v>
      </c>
      <c r="D371" t="s">
        <v>3425</v>
      </c>
      <c r="E371" t="s">
        <v>3666</v>
      </c>
      <c r="F371" t="s">
        <v>3666</v>
      </c>
      <c r="G371" t="s">
        <v>3667</v>
      </c>
      <c r="H371" t="s">
        <v>3666</v>
      </c>
      <c r="I371" t="s">
        <v>2274</v>
      </c>
      <c r="J371" s="2">
        <v>28856</v>
      </c>
      <c r="K371" s="2">
        <v>55153</v>
      </c>
      <c r="L371">
        <v>194.7</v>
      </c>
      <c r="M371" t="s">
        <v>3680</v>
      </c>
      <c r="N371" t="s">
        <v>3681</v>
      </c>
      <c r="O371" t="s">
        <v>3682</v>
      </c>
      <c r="P371" t="s">
        <v>3683</v>
      </c>
      <c r="Q371" s="5">
        <f>INDEX(relevant_resources!B:B,MATCH(P371,relevant_resources!A:A,0))</f>
        <v>0</v>
      </c>
      <c r="R371">
        <f>COUNTIFS(resolve_2018!Y:Y,A371)</f>
        <v>0</v>
      </c>
      <c r="S371">
        <f>COUNTIFS(assign_old_new!A:A,A371)</f>
        <v>0</v>
      </c>
      <c r="T371" s="4" t="str">
        <f>IF(D371="teppc","teppc",
IF(Q371=0,"not relevant",
IF(R371&gt;0,"in old list",
IF(S371=0,"NEED TO ASSIGN",
INDEX(assign_old_new!D:D,MATCH(A371,assign_old_new!A:A,0))))))</f>
        <v>teppc</v>
      </c>
      <c r="U371">
        <f t="shared" si="10"/>
        <v>0</v>
      </c>
      <c r="V371" s="5">
        <f t="shared" si="11"/>
        <v>0</v>
      </c>
    </row>
    <row r="372" spans="1:22" hidden="1" x14ac:dyDescent="0.75">
      <c r="A372" t="s">
        <v>7682</v>
      </c>
      <c r="B372" t="s">
        <v>7683</v>
      </c>
      <c r="C372" t="s">
        <v>7684</v>
      </c>
      <c r="D372" t="s">
        <v>3425</v>
      </c>
      <c r="E372" t="s">
        <v>2403</v>
      </c>
      <c r="F372" t="s">
        <v>2403</v>
      </c>
      <c r="G372" t="s">
        <v>3436</v>
      </c>
      <c r="H372" t="s">
        <v>3437</v>
      </c>
      <c r="I372" t="s">
        <v>2274</v>
      </c>
      <c r="J372" s="2">
        <v>45658</v>
      </c>
      <c r="K372" s="2">
        <v>55153</v>
      </c>
      <c r="L372">
        <v>192.6</v>
      </c>
      <c r="M372" t="s">
        <v>3473</v>
      </c>
      <c r="N372" t="s">
        <v>3327</v>
      </c>
      <c r="O372" t="s">
        <v>3328</v>
      </c>
      <c r="P372" t="s">
        <v>3474</v>
      </c>
      <c r="Q372" s="5">
        <f>INDEX(relevant_resources!B:B,MATCH(P372,relevant_resources!A:A,0))</f>
        <v>0</v>
      </c>
      <c r="R372">
        <f>COUNTIFS(resolve_2018!Y:Y,A372)</f>
        <v>0</v>
      </c>
      <c r="S372">
        <f>COUNTIFS(assign_old_new!A:A,A372)</f>
        <v>0</v>
      </c>
      <c r="T372" s="4" t="str">
        <f>IF(D372="teppc","teppc",
IF(Q372=0,"not relevant",
IF(R372&gt;0,"in old list",
IF(S372=0,"NEED TO ASSIGN",
INDEX(assign_old_new!D:D,MATCH(A372,assign_old_new!A:A,0))))))</f>
        <v>teppc</v>
      </c>
      <c r="U372">
        <f t="shared" si="10"/>
        <v>0</v>
      </c>
      <c r="V372" s="5">
        <f t="shared" si="11"/>
        <v>0</v>
      </c>
    </row>
    <row r="373" spans="1:22" hidden="1" x14ac:dyDescent="0.75">
      <c r="A373" t="s">
        <v>6830</v>
      </c>
      <c r="B373" t="s">
        <v>6831</v>
      </c>
      <c r="C373" t="s">
        <v>6832</v>
      </c>
      <c r="D373" t="s">
        <v>3425</v>
      </c>
      <c r="E373" t="s">
        <v>4244</v>
      </c>
      <c r="F373" t="s">
        <v>4244</v>
      </c>
      <c r="G373" t="s">
        <v>4245</v>
      </c>
      <c r="H373" t="s">
        <v>3482</v>
      </c>
      <c r="I373" t="s">
        <v>1080</v>
      </c>
      <c r="J373" s="2">
        <v>41000</v>
      </c>
      <c r="K373" s="2">
        <v>55153</v>
      </c>
      <c r="L373">
        <v>190.9</v>
      </c>
      <c r="M373" t="s">
        <v>3438</v>
      </c>
      <c r="N373" t="s">
        <v>3412</v>
      </c>
      <c r="O373" t="s">
        <v>993</v>
      </c>
      <c r="P373" t="s">
        <v>3712</v>
      </c>
      <c r="Q373" s="5">
        <f>INDEX(relevant_resources!B:B,MATCH(P373,relevant_resources!A:A,0))</f>
        <v>0</v>
      </c>
      <c r="R373">
        <f>COUNTIFS(resolve_2018!Y:Y,A373)</f>
        <v>0</v>
      </c>
      <c r="S373">
        <f>COUNTIFS(assign_old_new!A:A,A373)</f>
        <v>0</v>
      </c>
      <c r="T373" s="4" t="str">
        <f>IF(D373="teppc","teppc",
IF(Q373=0,"not relevant",
IF(R373&gt;0,"in old list",
IF(S373=0,"NEED TO ASSIGN",
INDEX(assign_old_new!D:D,MATCH(A373,assign_old_new!A:A,0))))))</f>
        <v>teppc</v>
      </c>
      <c r="U373">
        <f t="shared" si="10"/>
        <v>0</v>
      </c>
      <c r="V373" s="5">
        <f t="shared" si="11"/>
        <v>0</v>
      </c>
    </row>
    <row r="374" spans="1:22" hidden="1" x14ac:dyDescent="0.75">
      <c r="A374" t="s">
        <v>2358</v>
      </c>
      <c r="B374" t="s">
        <v>2358</v>
      </c>
      <c r="C374" t="s">
        <v>10600</v>
      </c>
      <c r="D374" t="s">
        <v>9883</v>
      </c>
      <c r="E374" t="s">
        <v>1128</v>
      </c>
      <c r="F374" t="s">
        <v>1128</v>
      </c>
      <c r="G374" t="s">
        <v>3379</v>
      </c>
      <c r="H374" t="s">
        <v>1128</v>
      </c>
      <c r="I374" t="s">
        <v>33</v>
      </c>
      <c r="J374" s="6">
        <v>41263</v>
      </c>
      <c r="K374" s="6">
        <v>55153</v>
      </c>
      <c r="L374">
        <v>189</v>
      </c>
      <c r="M374" t="s">
        <v>9884</v>
      </c>
      <c r="N374" t="s">
        <v>3412</v>
      </c>
      <c r="O374" t="s">
        <v>993</v>
      </c>
      <c r="P374" t="s">
        <v>3413</v>
      </c>
      <c r="Q374" s="5">
        <f>INDEX(relevant_resources!B:B,MATCH(P374,relevant_resources!A:A,0))</f>
        <v>1</v>
      </c>
      <c r="R374">
        <f>COUNTIFS(resolve_2018!Y:Y,A374)</f>
        <v>3</v>
      </c>
      <c r="S374">
        <f>COUNTIFS(assign_old_new!A:A,A374)</f>
        <v>0</v>
      </c>
      <c r="T374" s="4" t="str">
        <f>IF(D374="teppc","teppc",
IF(Q374=0,"not relevant",
IF(R374&gt;0,"in old list",
IF(S374=0,"NEED TO ASSIGN",
INDEX(assign_old_new!D:D,MATCH(A374,assign_old_new!A:A,0))))))</f>
        <v>in old list</v>
      </c>
      <c r="U374">
        <f t="shared" si="10"/>
        <v>1</v>
      </c>
      <c r="V374" s="5">
        <f t="shared" si="11"/>
        <v>0</v>
      </c>
    </row>
    <row r="375" spans="1:22" hidden="1" x14ac:dyDescent="0.75">
      <c r="A375" t="s">
        <v>8249</v>
      </c>
      <c r="B375" t="s">
        <v>8249</v>
      </c>
      <c r="C375" t="s">
        <v>8250</v>
      </c>
      <c r="D375" t="s">
        <v>3425</v>
      </c>
      <c r="E375" t="s">
        <v>3812</v>
      </c>
      <c r="F375" t="s">
        <v>3812</v>
      </c>
      <c r="G375" t="s">
        <v>3813</v>
      </c>
      <c r="H375" t="s">
        <v>3814</v>
      </c>
      <c r="I375" t="s">
        <v>1080</v>
      </c>
      <c r="J375" s="2">
        <v>41142</v>
      </c>
      <c r="K375" s="2">
        <v>55153</v>
      </c>
      <c r="L375">
        <v>189</v>
      </c>
      <c r="M375" t="s">
        <v>3438</v>
      </c>
      <c r="N375" t="s">
        <v>3412</v>
      </c>
      <c r="O375" t="s">
        <v>993</v>
      </c>
      <c r="P375" t="s">
        <v>3712</v>
      </c>
      <c r="Q375" s="5">
        <f>INDEX(relevant_resources!B:B,MATCH(P375,relevant_resources!A:A,0))</f>
        <v>0</v>
      </c>
      <c r="R375">
        <f>COUNTIFS(resolve_2018!Y:Y,A375)</f>
        <v>0</v>
      </c>
      <c r="S375">
        <f>COUNTIFS(assign_old_new!A:A,A375)</f>
        <v>0</v>
      </c>
      <c r="T375" s="4" t="str">
        <f>IF(D375="teppc","teppc",
IF(Q375=0,"not relevant",
IF(R375&gt;0,"in old list",
IF(S375=0,"NEED TO ASSIGN",
INDEX(assign_old_new!D:D,MATCH(A375,assign_old_new!A:A,0))))))</f>
        <v>teppc</v>
      </c>
      <c r="U375">
        <f t="shared" si="10"/>
        <v>0</v>
      </c>
      <c r="V375" s="5">
        <f t="shared" si="11"/>
        <v>0</v>
      </c>
    </row>
    <row r="376" spans="1:22" hidden="1" x14ac:dyDescent="0.75">
      <c r="A376" t="s">
        <v>8739</v>
      </c>
      <c r="B376" t="s">
        <v>8739</v>
      </c>
      <c r="C376" t="s">
        <v>8740</v>
      </c>
      <c r="D376" t="s">
        <v>3425</v>
      </c>
      <c r="E376" t="s">
        <v>3426</v>
      </c>
      <c r="F376" t="s">
        <v>3426</v>
      </c>
      <c r="G376" t="s">
        <v>3427</v>
      </c>
      <c r="H376" t="s">
        <v>3428</v>
      </c>
      <c r="I376" t="s">
        <v>3429</v>
      </c>
      <c r="J376" s="2">
        <v>45017</v>
      </c>
      <c r="K376" s="2">
        <v>48669</v>
      </c>
      <c r="L376">
        <v>183.3</v>
      </c>
      <c r="M376" t="s">
        <v>210</v>
      </c>
      <c r="N376" t="s">
        <v>3443</v>
      </c>
      <c r="O376" t="s">
        <v>210</v>
      </c>
      <c r="P376" t="s">
        <v>3444</v>
      </c>
      <c r="Q376" s="5">
        <f>INDEX(relevant_resources!B:B,MATCH(P376,relevant_resources!A:A,0))</f>
        <v>0</v>
      </c>
      <c r="R376">
        <f>COUNTIFS(resolve_2018!Y:Y,A376)</f>
        <v>0</v>
      </c>
      <c r="S376">
        <f>COUNTIFS(assign_old_new!A:A,A376)</f>
        <v>0</v>
      </c>
      <c r="T376" s="4" t="str">
        <f>IF(D376="teppc","teppc",
IF(Q376=0,"not relevant",
IF(R376&gt;0,"in old list",
IF(S376=0,"NEED TO ASSIGN",
INDEX(assign_old_new!D:D,MATCH(A376,assign_old_new!A:A,0))))))</f>
        <v>teppc</v>
      </c>
      <c r="U376">
        <f t="shared" si="10"/>
        <v>0</v>
      </c>
      <c r="V376" s="5">
        <f t="shared" si="11"/>
        <v>0</v>
      </c>
    </row>
    <row r="377" spans="1:22" hidden="1" x14ac:dyDescent="0.75">
      <c r="A377" t="s">
        <v>8741</v>
      </c>
      <c r="B377" t="s">
        <v>8741</v>
      </c>
      <c r="C377" t="s">
        <v>8742</v>
      </c>
      <c r="D377" t="s">
        <v>3425</v>
      </c>
      <c r="E377" t="s">
        <v>3426</v>
      </c>
      <c r="F377" t="s">
        <v>3426</v>
      </c>
      <c r="G377" t="s">
        <v>3427</v>
      </c>
      <c r="H377" t="s">
        <v>3428</v>
      </c>
      <c r="I377" t="s">
        <v>3429</v>
      </c>
      <c r="J377" s="2">
        <v>45017</v>
      </c>
      <c r="K377" s="2">
        <v>48669</v>
      </c>
      <c r="L377">
        <v>183.3</v>
      </c>
      <c r="M377" t="s">
        <v>210</v>
      </c>
      <c r="N377" t="s">
        <v>3443</v>
      </c>
      <c r="O377" t="s">
        <v>210</v>
      </c>
      <c r="P377" t="s">
        <v>3444</v>
      </c>
      <c r="Q377" s="5">
        <f>INDEX(relevant_resources!B:B,MATCH(P377,relevant_resources!A:A,0))</f>
        <v>0</v>
      </c>
      <c r="R377">
        <f>COUNTIFS(resolve_2018!Y:Y,A377)</f>
        <v>0</v>
      </c>
      <c r="S377">
        <f>COUNTIFS(assign_old_new!A:A,A377)</f>
        <v>0</v>
      </c>
      <c r="T377" s="4" t="str">
        <f>IF(D377="teppc","teppc",
IF(Q377=0,"not relevant",
IF(R377&gt;0,"in old list",
IF(S377=0,"NEED TO ASSIGN",
INDEX(assign_old_new!D:D,MATCH(A377,assign_old_new!A:A,0))))))</f>
        <v>teppc</v>
      </c>
      <c r="U377">
        <f t="shared" si="10"/>
        <v>0</v>
      </c>
      <c r="V377" s="5">
        <f t="shared" si="11"/>
        <v>0</v>
      </c>
    </row>
    <row r="378" spans="1:22" hidden="1" x14ac:dyDescent="0.75">
      <c r="A378" t="s">
        <v>8743</v>
      </c>
      <c r="B378" t="s">
        <v>8743</v>
      </c>
      <c r="C378" t="s">
        <v>8744</v>
      </c>
      <c r="D378" t="s">
        <v>3425</v>
      </c>
      <c r="E378" t="s">
        <v>3426</v>
      </c>
      <c r="F378" t="s">
        <v>3426</v>
      </c>
      <c r="G378" t="s">
        <v>3427</v>
      </c>
      <c r="H378" t="s">
        <v>3428</v>
      </c>
      <c r="I378" t="s">
        <v>3429</v>
      </c>
      <c r="J378" s="2">
        <v>45017</v>
      </c>
      <c r="K378" s="2">
        <v>48669</v>
      </c>
      <c r="L378">
        <v>183.3</v>
      </c>
      <c r="M378" t="s">
        <v>210</v>
      </c>
      <c r="N378" t="s">
        <v>3443</v>
      </c>
      <c r="O378" t="s">
        <v>210</v>
      </c>
      <c r="P378" t="s">
        <v>3444</v>
      </c>
      <c r="Q378" s="5">
        <f>INDEX(relevant_resources!B:B,MATCH(P378,relevant_resources!A:A,0))</f>
        <v>0</v>
      </c>
      <c r="R378">
        <f>COUNTIFS(resolve_2018!Y:Y,A378)</f>
        <v>0</v>
      </c>
      <c r="S378">
        <f>COUNTIFS(assign_old_new!A:A,A378)</f>
        <v>0</v>
      </c>
      <c r="T378" s="4" t="str">
        <f>IF(D378="teppc","teppc",
IF(Q378=0,"not relevant",
IF(R378&gt;0,"in old list",
IF(S378=0,"NEED TO ASSIGN",
INDEX(assign_old_new!D:D,MATCH(A378,assign_old_new!A:A,0))))))</f>
        <v>teppc</v>
      </c>
      <c r="U378">
        <f t="shared" si="10"/>
        <v>0</v>
      </c>
      <c r="V378" s="5">
        <f t="shared" si="11"/>
        <v>0</v>
      </c>
    </row>
    <row r="379" spans="1:22" hidden="1" x14ac:dyDescent="0.75">
      <c r="A379" t="s">
        <v>8745</v>
      </c>
      <c r="B379" t="s">
        <v>8745</v>
      </c>
      <c r="C379" t="s">
        <v>8746</v>
      </c>
      <c r="D379" t="s">
        <v>3425</v>
      </c>
      <c r="E379" t="s">
        <v>3426</v>
      </c>
      <c r="F379" t="s">
        <v>3426</v>
      </c>
      <c r="G379" t="s">
        <v>3427</v>
      </c>
      <c r="H379" t="s">
        <v>3428</v>
      </c>
      <c r="I379" t="s">
        <v>3429</v>
      </c>
      <c r="J379" s="2">
        <v>45017</v>
      </c>
      <c r="K379" s="2">
        <v>48669</v>
      </c>
      <c r="L379">
        <v>183.3</v>
      </c>
      <c r="M379" t="s">
        <v>210</v>
      </c>
      <c r="N379" t="s">
        <v>3443</v>
      </c>
      <c r="O379" t="s">
        <v>210</v>
      </c>
      <c r="P379" t="s">
        <v>3444</v>
      </c>
      <c r="Q379" s="5">
        <f>INDEX(relevant_resources!B:B,MATCH(P379,relevant_resources!A:A,0))</f>
        <v>0</v>
      </c>
      <c r="R379">
        <f>COUNTIFS(resolve_2018!Y:Y,A379)</f>
        <v>0</v>
      </c>
      <c r="S379">
        <f>COUNTIFS(assign_old_new!A:A,A379)</f>
        <v>0</v>
      </c>
      <c r="T379" s="4" t="str">
        <f>IF(D379="teppc","teppc",
IF(Q379=0,"not relevant",
IF(R379&gt;0,"in old list",
IF(S379=0,"NEED TO ASSIGN",
INDEX(assign_old_new!D:D,MATCH(A379,assign_old_new!A:A,0))))))</f>
        <v>teppc</v>
      </c>
      <c r="U379">
        <f t="shared" si="10"/>
        <v>0</v>
      </c>
      <c r="V379" s="5">
        <f t="shared" si="11"/>
        <v>0</v>
      </c>
    </row>
    <row r="380" spans="1:22" hidden="1" x14ac:dyDescent="0.75">
      <c r="A380" t="s">
        <v>8747</v>
      </c>
      <c r="B380" t="s">
        <v>8747</v>
      </c>
      <c r="C380" t="s">
        <v>8748</v>
      </c>
      <c r="D380" t="s">
        <v>3425</v>
      </c>
      <c r="E380" t="s">
        <v>3426</v>
      </c>
      <c r="F380" t="s">
        <v>3426</v>
      </c>
      <c r="G380" t="s">
        <v>3427</v>
      </c>
      <c r="H380" t="s">
        <v>3428</v>
      </c>
      <c r="I380" t="s">
        <v>3429</v>
      </c>
      <c r="J380" s="2">
        <v>45017</v>
      </c>
      <c r="K380" s="2">
        <v>48669</v>
      </c>
      <c r="L380">
        <v>183.3</v>
      </c>
      <c r="M380" t="s">
        <v>210</v>
      </c>
      <c r="N380" t="s">
        <v>3443</v>
      </c>
      <c r="O380" t="s">
        <v>210</v>
      </c>
      <c r="P380" t="s">
        <v>3444</v>
      </c>
      <c r="Q380" s="5">
        <f>INDEX(relevant_resources!B:B,MATCH(P380,relevant_resources!A:A,0))</f>
        <v>0</v>
      </c>
      <c r="R380">
        <f>COUNTIFS(resolve_2018!Y:Y,A380)</f>
        <v>0</v>
      </c>
      <c r="S380">
        <f>COUNTIFS(assign_old_new!A:A,A380)</f>
        <v>0</v>
      </c>
      <c r="T380" s="4" t="str">
        <f>IF(D380="teppc","teppc",
IF(Q380=0,"not relevant",
IF(R380&gt;0,"in old list",
IF(S380=0,"NEED TO ASSIGN",
INDEX(assign_old_new!D:D,MATCH(A380,assign_old_new!A:A,0))))))</f>
        <v>teppc</v>
      </c>
      <c r="U380">
        <f t="shared" si="10"/>
        <v>0</v>
      </c>
      <c r="V380" s="5">
        <f t="shared" si="11"/>
        <v>0</v>
      </c>
    </row>
    <row r="381" spans="1:22" hidden="1" x14ac:dyDescent="0.75">
      <c r="A381" t="s">
        <v>8749</v>
      </c>
      <c r="B381" t="s">
        <v>8749</v>
      </c>
      <c r="C381" t="s">
        <v>8750</v>
      </c>
      <c r="D381" t="s">
        <v>3425</v>
      </c>
      <c r="E381" t="s">
        <v>3426</v>
      </c>
      <c r="F381" t="s">
        <v>3426</v>
      </c>
      <c r="G381" t="s">
        <v>3427</v>
      </c>
      <c r="H381" t="s">
        <v>3428</v>
      </c>
      <c r="I381" t="s">
        <v>3429</v>
      </c>
      <c r="J381" s="2">
        <v>45017</v>
      </c>
      <c r="K381" s="2">
        <v>48669</v>
      </c>
      <c r="L381">
        <v>183.3</v>
      </c>
      <c r="M381" t="s">
        <v>210</v>
      </c>
      <c r="N381" t="s">
        <v>3443</v>
      </c>
      <c r="O381" t="s">
        <v>210</v>
      </c>
      <c r="P381" t="s">
        <v>3444</v>
      </c>
      <c r="Q381" s="5">
        <f>INDEX(relevant_resources!B:B,MATCH(P381,relevant_resources!A:A,0))</f>
        <v>0</v>
      </c>
      <c r="R381">
        <f>COUNTIFS(resolve_2018!Y:Y,A381)</f>
        <v>0</v>
      </c>
      <c r="S381">
        <f>COUNTIFS(assign_old_new!A:A,A381)</f>
        <v>0</v>
      </c>
      <c r="T381" s="4" t="str">
        <f>IF(D381="teppc","teppc",
IF(Q381=0,"not relevant",
IF(R381&gt;0,"in old list",
IF(S381=0,"NEED TO ASSIGN",
INDEX(assign_old_new!D:D,MATCH(A381,assign_old_new!A:A,0))))))</f>
        <v>teppc</v>
      </c>
      <c r="U381">
        <f t="shared" si="10"/>
        <v>0</v>
      </c>
      <c r="V381" s="5">
        <f t="shared" si="11"/>
        <v>0</v>
      </c>
    </row>
    <row r="382" spans="1:22" hidden="1" x14ac:dyDescent="0.75">
      <c r="A382" t="s">
        <v>3525</v>
      </c>
      <c r="B382" t="s">
        <v>3526</v>
      </c>
      <c r="C382" t="s">
        <v>3527</v>
      </c>
      <c r="D382" t="s">
        <v>3425</v>
      </c>
      <c r="E382" t="s">
        <v>3404</v>
      </c>
      <c r="F382" t="s">
        <v>3404</v>
      </c>
      <c r="G382" t="s">
        <v>3518</v>
      </c>
      <c r="H382" t="s">
        <v>3404</v>
      </c>
      <c r="I382" t="s">
        <v>2274</v>
      </c>
      <c r="J382" s="2">
        <v>22372</v>
      </c>
      <c r="K382" s="2">
        <v>55153</v>
      </c>
      <c r="L382">
        <v>182.5</v>
      </c>
      <c r="M382" t="s">
        <v>3519</v>
      </c>
      <c r="N382" t="s">
        <v>3520</v>
      </c>
      <c r="O382" t="s">
        <v>3432</v>
      </c>
      <c r="P382" t="s">
        <v>3521</v>
      </c>
      <c r="Q382" s="5">
        <f>INDEX(relevant_resources!B:B,MATCH(P382,relevant_resources!A:A,0))</f>
        <v>0</v>
      </c>
      <c r="R382">
        <f>COUNTIFS(resolve_2018!Y:Y,A382)</f>
        <v>0</v>
      </c>
      <c r="S382">
        <f>COUNTIFS(assign_old_new!A:A,A382)</f>
        <v>0</v>
      </c>
      <c r="T382" s="4" t="str">
        <f>IF(D382="teppc","teppc",
IF(Q382=0,"not relevant",
IF(R382&gt;0,"in old list",
IF(S382=0,"NEED TO ASSIGN",
INDEX(assign_old_new!D:D,MATCH(A382,assign_old_new!A:A,0))))))</f>
        <v>teppc</v>
      </c>
      <c r="U382">
        <f t="shared" si="10"/>
        <v>0</v>
      </c>
      <c r="V382" s="5">
        <f t="shared" si="11"/>
        <v>0</v>
      </c>
    </row>
    <row r="383" spans="1:22" hidden="1" x14ac:dyDescent="0.75">
      <c r="A383" t="s">
        <v>9466</v>
      </c>
      <c r="B383" t="s">
        <v>9466</v>
      </c>
      <c r="C383" t="s">
        <v>9467</v>
      </c>
      <c r="D383" t="s">
        <v>3425</v>
      </c>
      <c r="E383" t="s">
        <v>3584</v>
      </c>
      <c r="F383" t="s">
        <v>3584</v>
      </c>
      <c r="G383" t="s">
        <v>3585</v>
      </c>
      <c r="H383" t="s">
        <v>3482</v>
      </c>
      <c r="I383" t="s">
        <v>1080</v>
      </c>
      <c r="J383" s="2">
        <v>37226</v>
      </c>
      <c r="K383" s="2">
        <v>55153</v>
      </c>
      <c r="L383">
        <v>180.18</v>
      </c>
      <c r="M383" t="s">
        <v>3438</v>
      </c>
      <c r="N383" t="s">
        <v>3412</v>
      </c>
      <c r="O383" t="s">
        <v>993</v>
      </c>
      <c r="P383" t="s">
        <v>3712</v>
      </c>
      <c r="Q383" s="5">
        <f>INDEX(relevant_resources!B:B,MATCH(P383,relevant_resources!A:A,0))</f>
        <v>0</v>
      </c>
      <c r="R383">
        <f>COUNTIFS(resolve_2018!Y:Y,A383)</f>
        <v>0</v>
      </c>
      <c r="S383">
        <f>COUNTIFS(assign_old_new!A:A,A383)</f>
        <v>0</v>
      </c>
      <c r="T383" s="4" t="str">
        <f>IF(D383="teppc","teppc",
IF(Q383=0,"not relevant",
IF(R383&gt;0,"in old list",
IF(S383=0,"NEED TO ASSIGN",
INDEX(assign_old_new!D:D,MATCH(A383,assign_old_new!A:A,0))))))</f>
        <v>teppc</v>
      </c>
      <c r="U383">
        <f t="shared" si="10"/>
        <v>0</v>
      </c>
      <c r="V383" s="5">
        <f t="shared" si="11"/>
        <v>0</v>
      </c>
    </row>
    <row r="384" spans="1:22" hidden="1" x14ac:dyDescent="0.75">
      <c r="A384" t="s">
        <v>2409</v>
      </c>
      <c r="B384" t="s">
        <v>2409</v>
      </c>
      <c r="C384" t="s">
        <v>10323</v>
      </c>
      <c r="D384" t="s">
        <v>9883</v>
      </c>
      <c r="E384" t="s">
        <v>1128</v>
      </c>
      <c r="F384" t="s">
        <v>1128</v>
      </c>
      <c r="G384" t="s">
        <v>3379</v>
      </c>
      <c r="H384" t="s">
        <v>1128</v>
      </c>
      <c r="I384" t="s">
        <v>33</v>
      </c>
      <c r="J384" s="6">
        <v>42670</v>
      </c>
      <c r="K384" s="6">
        <v>55153</v>
      </c>
      <c r="L384">
        <v>180</v>
      </c>
      <c r="M384" t="s">
        <v>9884</v>
      </c>
      <c r="N384" t="s">
        <v>4346</v>
      </c>
      <c r="O384" t="s">
        <v>3386</v>
      </c>
      <c r="P384" t="s">
        <v>3324</v>
      </c>
      <c r="Q384" s="5">
        <f>INDEX(relevant_resources!B:B,MATCH(P384,relevant_resources!A:A,0))</f>
        <v>1</v>
      </c>
      <c r="R384">
        <f>COUNTIFS(resolve_2018!Y:Y,A384)</f>
        <v>1</v>
      </c>
      <c r="S384">
        <f>COUNTIFS(assign_old_new!A:A,A384)</f>
        <v>0</v>
      </c>
      <c r="T384" s="4" t="str">
        <f>IF(D384="teppc","teppc",
IF(Q384=0,"not relevant",
IF(R384&gt;0,"in old list",
IF(S384=0,"NEED TO ASSIGN",
INDEX(assign_old_new!D:D,MATCH(A384,assign_old_new!A:A,0))))))</f>
        <v>in old list</v>
      </c>
      <c r="U384">
        <f t="shared" si="10"/>
        <v>1</v>
      </c>
      <c r="V384" s="5">
        <f t="shared" si="11"/>
        <v>0</v>
      </c>
    </row>
    <row r="385" spans="1:22" hidden="1" x14ac:dyDescent="0.75">
      <c r="A385" t="s">
        <v>10897</v>
      </c>
      <c r="B385" t="s">
        <v>10898</v>
      </c>
      <c r="C385" t="s">
        <v>10899</v>
      </c>
      <c r="D385" t="s">
        <v>9883</v>
      </c>
      <c r="E385" t="s">
        <v>1128</v>
      </c>
      <c r="F385" t="s">
        <v>1128</v>
      </c>
      <c r="G385" t="s">
        <v>3379</v>
      </c>
      <c r="H385" t="s">
        <v>1128</v>
      </c>
      <c r="I385" t="s">
        <v>33</v>
      </c>
      <c r="J385" s="6">
        <v>19725</v>
      </c>
      <c r="K385" s="6">
        <v>44196</v>
      </c>
      <c r="L385">
        <v>178.87</v>
      </c>
      <c r="M385" t="s">
        <v>3519</v>
      </c>
      <c r="N385" t="s">
        <v>3520</v>
      </c>
      <c r="O385" t="s">
        <v>3432</v>
      </c>
      <c r="P385" t="s">
        <v>9902</v>
      </c>
      <c r="Q385" s="5">
        <f>INDEX(relevant_resources!B:B,MATCH(P385,relevant_resources!A:A,0))</f>
        <v>0</v>
      </c>
      <c r="R385">
        <f>COUNTIFS(resolve_2018!Y:Y,A385)</f>
        <v>0</v>
      </c>
      <c r="S385">
        <f>COUNTIFS(assign_old_new!A:A,A385)</f>
        <v>0</v>
      </c>
      <c r="T385" s="4" t="str">
        <f>IF(D385="teppc","teppc",
IF(Q385=0,"not relevant",
IF(R385&gt;0,"in old list",
IF(S385=0,"NEED TO ASSIGN",
INDEX(assign_old_new!D:D,MATCH(A385,assign_old_new!A:A,0))))))</f>
        <v>not relevant</v>
      </c>
      <c r="U385">
        <f t="shared" si="10"/>
        <v>0</v>
      </c>
      <c r="V385" s="5">
        <f t="shared" si="11"/>
        <v>0</v>
      </c>
    </row>
    <row r="386" spans="1:22" hidden="1" x14ac:dyDescent="0.75">
      <c r="A386" t="s">
        <v>8607</v>
      </c>
      <c r="B386" t="s">
        <v>8608</v>
      </c>
      <c r="C386" t="s">
        <v>8607</v>
      </c>
      <c r="D386" t="s">
        <v>3425</v>
      </c>
      <c r="E386" t="s">
        <v>2647</v>
      </c>
      <c r="F386" t="s">
        <v>2647</v>
      </c>
      <c r="G386" t="s">
        <v>3500</v>
      </c>
      <c r="H386" t="s">
        <v>2646</v>
      </c>
      <c r="I386" t="s">
        <v>2647</v>
      </c>
      <c r="J386" s="2">
        <v>21732</v>
      </c>
      <c r="K386" s="2">
        <v>45657</v>
      </c>
      <c r="L386">
        <v>177</v>
      </c>
      <c r="M386" t="s">
        <v>3519</v>
      </c>
      <c r="N386" t="s">
        <v>3520</v>
      </c>
      <c r="O386" t="s">
        <v>3432</v>
      </c>
      <c r="P386" t="s">
        <v>5829</v>
      </c>
      <c r="Q386" s="5">
        <f>INDEX(relevant_resources!B:B,MATCH(P386,relevant_resources!A:A,0))</f>
        <v>0</v>
      </c>
      <c r="R386">
        <f>COUNTIFS(resolve_2018!Y:Y,A386)</f>
        <v>0</v>
      </c>
      <c r="S386">
        <f>COUNTIFS(assign_old_new!A:A,A386)</f>
        <v>0</v>
      </c>
      <c r="T386" s="4" t="str">
        <f>IF(D386="teppc","teppc",
IF(Q386=0,"not relevant",
IF(R386&gt;0,"in old list",
IF(S386=0,"NEED TO ASSIGN",
INDEX(assign_old_new!D:D,MATCH(A386,assign_old_new!A:A,0))))))</f>
        <v>teppc</v>
      </c>
      <c r="U386">
        <f t="shared" ref="U386:U449" si="12">OR(R386&gt;0,S386&gt;0)*1</f>
        <v>0</v>
      </c>
      <c r="V386" s="5">
        <f t="shared" si="11"/>
        <v>0</v>
      </c>
    </row>
    <row r="387" spans="1:22" hidden="1" x14ac:dyDescent="0.75">
      <c r="A387" t="s">
        <v>10108</v>
      </c>
      <c r="B387" t="s">
        <v>10109</v>
      </c>
      <c r="C387" t="s">
        <v>10110</v>
      </c>
      <c r="D387" t="s">
        <v>9883</v>
      </c>
      <c r="E387" t="s">
        <v>3333</v>
      </c>
      <c r="F387" t="s">
        <v>3333</v>
      </c>
      <c r="G387" t="s">
        <v>3334</v>
      </c>
      <c r="H387" t="s">
        <v>3333</v>
      </c>
      <c r="I387" t="s">
        <v>33</v>
      </c>
      <c r="J387" s="6">
        <v>25204</v>
      </c>
      <c r="K387" s="6">
        <v>55153</v>
      </c>
      <c r="L387">
        <v>176.72</v>
      </c>
      <c r="M387" t="s">
        <v>9884</v>
      </c>
      <c r="N387" t="s">
        <v>3443</v>
      </c>
      <c r="O387" t="s">
        <v>210</v>
      </c>
      <c r="P387" t="s">
        <v>3709</v>
      </c>
      <c r="Q387" s="5">
        <f>INDEX(relevant_resources!B:B,MATCH(P387,relevant_resources!A:A,0))</f>
        <v>0</v>
      </c>
      <c r="R387">
        <f>COUNTIFS(resolve_2018!Y:Y,A387)</f>
        <v>0</v>
      </c>
      <c r="S387">
        <f>COUNTIFS(assign_old_new!A:A,A387)</f>
        <v>0</v>
      </c>
      <c r="T387" s="4" t="str">
        <f>IF(D387="teppc","teppc",
IF(Q387=0,"not relevant",
IF(R387&gt;0,"in old list",
IF(S387=0,"NEED TO ASSIGN",
INDEX(assign_old_new!D:D,MATCH(A387,assign_old_new!A:A,0))))))</f>
        <v>not relevant</v>
      </c>
      <c r="U387">
        <f t="shared" si="12"/>
        <v>0</v>
      </c>
      <c r="V387" s="5">
        <f t="shared" ref="V387:V450" si="13">AND(Q387=1,U387=0,D387="caiso")*1</f>
        <v>0</v>
      </c>
    </row>
    <row r="388" spans="1:22" hidden="1" x14ac:dyDescent="0.75">
      <c r="A388" t="s">
        <v>5295</v>
      </c>
      <c r="B388" t="s">
        <v>5296</v>
      </c>
      <c r="C388" t="s">
        <v>5297</v>
      </c>
      <c r="D388" t="s">
        <v>3425</v>
      </c>
      <c r="E388" t="s">
        <v>4244</v>
      </c>
      <c r="F388" t="s">
        <v>4244</v>
      </c>
      <c r="G388" t="s">
        <v>4245</v>
      </c>
      <c r="H388" t="s">
        <v>3482</v>
      </c>
      <c r="I388" t="s">
        <v>1080</v>
      </c>
      <c r="J388" s="2">
        <v>34029</v>
      </c>
      <c r="K388" s="2">
        <v>55153</v>
      </c>
      <c r="L388">
        <v>176.4</v>
      </c>
      <c r="M388" t="s">
        <v>3511</v>
      </c>
      <c r="N388" t="s">
        <v>3512</v>
      </c>
      <c r="O388" t="s">
        <v>3513</v>
      </c>
      <c r="P388" t="s">
        <v>3864</v>
      </c>
      <c r="Q388" s="5">
        <f>INDEX(relevant_resources!B:B,MATCH(P388,relevant_resources!A:A,0))</f>
        <v>0</v>
      </c>
      <c r="R388">
        <f>COUNTIFS(resolve_2018!Y:Y,A388)</f>
        <v>0</v>
      </c>
      <c r="S388">
        <f>COUNTIFS(assign_old_new!A:A,A388)</f>
        <v>0</v>
      </c>
      <c r="T388" s="4" t="str">
        <f>IF(D388="teppc","teppc",
IF(Q388=0,"not relevant",
IF(R388&gt;0,"in old list",
IF(S388=0,"NEED TO ASSIGN",
INDEX(assign_old_new!D:D,MATCH(A388,assign_old_new!A:A,0))))))</f>
        <v>teppc</v>
      </c>
      <c r="U388">
        <f t="shared" si="12"/>
        <v>0</v>
      </c>
      <c r="V388" s="5">
        <f t="shared" si="13"/>
        <v>0</v>
      </c>
    </row>
    <row r="389" spans="1:22" hidden="1" x14ac:dyDescent="0.75">
      <c r="A389" t="s">
        <v>10111</v>
      </c>
      <c r="B389" t="s">
        <v>10112</v>
      </c>
      <c r="C389" t="s">
        <v>10113</v>
      </c>
      <c r="D389" t="s">
        <v>9883</v>
      </c>
      <c r="E389" t="s">
        <v>3333</v>
      </c>
      <c r="F389" t="s">
        <v>3333</v>
      </c>
      <c r="G389" t="s">
        <v>3334</v>
      </c>
      <c r="H389" t="s">
        <v>3333</v>
      </c>
      <c r="I389" t="s">
        <v>33</v>
      </c>
      <c r="J389" s="6">
        <v>25204</v>
      </c>
      <c r="K389" s="6">
        <v>55153</v>
      </c>
      <c r="L389">
        <v>175.67</v>
      </c>
      <c r="M389" t="s">
        <v>9884</v>
      </c>
      <c r="N389" t="s">
        <v>3443</v>
      </c>
      <c r="O389" t="s">
        <v>210</v>
      </c>
      <c r="P389" t="s">
        <v>3709</v>
      </c>
      <c r="Q389" s="5">
        <f>INDEX(relevant_resources!B:B,MATCH(P389,relevant_resources!A:A,0))</f>
        <v>0</v>
      </c>
      <c r="R389">
        <f>COUNTIFS(resolve_2018!Y:Y,A389)</f>
        <v>0</v>
      </c>
      <c r="S389">
        <f>COUNTIFS(assign_old_new!A:A,A389)</f>
        <v>0</v>
      </c>
      <c r="T389" s="4" t="str">
        <f>IF(D389="teppc","teppc",
IF(Q389=0,"not relevant",
IF(R389&gt;0,"in old list",
IF(S389=0,"NEED TO ASSIGN",
INDEX(assign_old_new!D:D,MATCH(A389,assign_old_new!A:A,0))))))</f>
        <v>not relevant</v>
      </c>
      <c r="U389">
        <f t="shared" si="12"/>
        <v>0</v>
      </c>
      <c r="V389" s="5">
        <f t="shared" si="13"/>
        <v>0</v>
      </c>
    </row>
    <row r="390" spans="1:22" hidden="1" x14ac:dyDescent="0.75">
      <c r="A390" t="s">
        <v>7510</v>
      </c>
      <c r="B390" t="s">
        <v>7511</v>
      </c>
      <c r="C390" t="s">
        <v>7512</v>
      </c>
      <c r="D390" t="s">
        <v>3425</v>
      </c>
      <c r="E390" t="s">
        <v>3546</v>
      </c>
      <c r="F390" t="s">
        <v>3546</v>
      </c>
      <c r="G390" t="s">
        <v>3547</v>
      </c>
      <c r="H390" t="s">
        <v>3546</v>
      </c>
      <c r="I390" t="s">
        <v>3429</v>
      </c>
      <c r="J390" s="2">
        <v>40050</v>
      </c>
      <c r="K390" s="2">
        <v>55153</v>
      </c>
      <c r="L390">
        <v>175</v>
      </c>
      <c r="M390" t="s">
        <v>3438</v>
      </c>
      <c r="N390" t="s">
        <v>3412</v>
      </c>
      <c r="O390" t="s">
        <v>993</v>
      </c>
      <c r="P390" t="s">
        <v>3477</v>
      </c>
      <c r="Q390" s="5">
        <f>INDEX(relevant_resources!B:B,MATCH(P390,relevant_resources!A:A,0))</f>
        <v>0</v>
      </c>
      <c r="R390">
        <f>COUNTIFS(resolve_2018!Y:Y,A390)</f>
        <v>0</v>
      </c>
      <c r="S390">
        <f>COUNTIFS(assign_old_new!A:A,A390)</f>
        <v>0</v>
      </c>
      <c r="T390" s="4" t="str">
        <f>IF(D390="teppc","teppc",
IF(Q390=0,"not relevant",
IF(R390&gt;0,"in old list",
IF(S390=0,"NEED TO ASSIGN",
INDEX(assign_old_new!D:D,MATCH(A390,assign_old_new!A:A,0))))))</f>
        <v>teppc</v>
      </c>
      <c r="U390">
        <f t="shared" si="12"/>
        <v>0</v>
      </c>
      <c r="V390" s="5">
        <f t="shared" si="13"/>
        <v>0</v>
      </c>
    </row>
    <row r="391" spans="1:22" hidden="1" x14ac:dyDescent="0.75">
      <c r="A391" t="s">
        <v>7768</v>
      </c>
      <c r="B391" t="s">
        <v>7768</v>
      </c>
      <c r="C391" t="s">
        <v>7769</v>
      </c>
      <c r="D391" t="s">
        <v>3425</v>
      </c>
      <c r="E391" t="s">
        <v>3426</v>
      </c>
      <c r="F391" t="s">
        <v>3426</v>
      </c>
      <c r="G391" t="s">
        <v>3427</v>
      </c>
      <c r="H391" t="s">
        <v>3428</v>
      </c>
      <c r="I391" t="s">
        <v>3429</v>
      </c>
      <c r="J391" s="2">
        <v>29221</v>
      </c>
      <c r="K391" s="2">
        <v>48669</v>
      </c>
      <c r="L391">
        <v>175</v>
      </c>
      <c r="M391" t="s">
        <v>210</v>
      </c>
      <c r="N391" t="s">
        <v>3443</v>
      </c>
      <c r="O391" t="s">
        <v>210</v>
      </c>
      <c r="P391" t="s">
        <v>3444</v>
      </c>
      <c r="Q391" s="5">
        <f>INDEX(relevant_resources!B:B,MATCH(P391,relevant_resources!A:A,0))</f>
        <v>0</v>
      </c>
      <c r="R391">
        <f>COUNTIFS(resolve_2018!Y:Y,A391)</f>
        <v>0</v>
      </c>
      <c r="S391">
        <f>COUNTIFS(assign_old_new!A:A,A391)</f>
        <v>0</v>
      </c>
      <c r="T391" s="4" t="str">
        <f>IF(D391="teppc","teppc",
IF(Q391=0,"not relevant",
IF(R391&gt;0,"in old list",
IF(S391=0,"NEED TO ASSIGN",
INDEX(assign_old_new!D:D,MATCH(A391,assign_old_new!A:A,0))))))</f>
        <v>teppc</v>
      </c>
      <c r="U391">
        <f t="shared" si="12"/>
        <v>0</v>
      </c>
      <c r="V391" s="5">
        <f t="shared" si="13"/>
        <v>0</v>
      </c>
    </row>
    <row r="392" spans="1:22" hidden="1" x14ac:dyDescent="0.75">
      <c r="A392" t="s">
        <v>7770</v>
      </c>
      <c r="B392" t="s">
        <v>7770</v>
      </c>
      <c r="C392" t="s">
        <v>7771</v>
      </c>
      <c r="D392" t="s">
        <v>3425</v>
      </c>
      <c r="E392" t="s">
        <v>3426</v>
      </c>
      <c r="F392" t="s">
        <v>3426</v>
      </c>
      <c r="G392" t="s">
        <v>3427</v>
      </c>
      <c r="H392" t="s">
        <v>3428</v>
      </c>
      <c r="I392" t="s">
        <v>3429</v>
      </c>
      <c r="J392" s="2">
        <v>29221</v>
      </c>
      <c r="K392" s="2">
        <v>48669</v>
      </c>
      <c r="L392">
        <v>175</v>
      </c>
      <c r="M392" t="s">
        <v>210</v>
      </c>
      <c r="N392" t="s">
        <v>3443</v>
      </c>
      <c r="O392" t="s">
        <v>210</v>
      </c>
      <c r="P392" t="s">
        <v>3444</v>
      </c>
      <c r="Q392" s="5">
        <f>INDEX(relevant_resources!B:B,MATCH(P392,relevant_resources!A:A,0))</f>
        <v>0</v>
      </c>
      <c r="R392">
        <f>COUNTIFS(resolve_2018!Y:Y,A392)</f>
        <v>0</v>
      </c>
      <c r="S392">
        <f>COUNTIFS(assign_old_new!A:A,A392)</f>
        <v>0</v>
      </c>
      <c r="T392" s="4" t="str">
        <f>IF(D392="teppc","teppc",
IF(Q392=0,"not relevant",
IF(R392&gt;0,"in old list",
IF(S392=0,"NEED TO ASSIGN",
INDEX(assign_old_new!D:D,MATCH(A392,assign_old_new!A:A,0))))))</f>
        <v>teppc</v>
      </c>
      <c r="U392">
        <f t="shared" si="12"/>
        <v>0</v>
      </c>
      <c r="V392" s="5">
        <f t="shared" si="13"/>
        <v>0</v>
      </c>
    </row>
    <row r="393" spans="1:22" hidden="1" x14ac:dyDescent="0.75">
      <c r="A393" t="s">
        <v>7772</v>
      </c>
      <c r="B393" t="s">
        <v>7772</v>
      </c>
      <c r="C393" t="s">
        <v>7773</v>
      </c>
      <c r="D393" t="s">
        <v>3425</v>
      </c>
      <c r="E393" t="s">
        <v>3426</v>
      </c>
      <c r="F393" t="s">
        <v>3426</v>
      </c>
      <c r="G393" t="s">
        <v>3427</v>
      </c>
      <c r="H393" t="s">
        <v>3428</v>
      </c>
      <c r="I393" t="s">
        <v>3429</v>
      </c>
      <c r="J393" s="2">
        <v>29221</v>
      </c>
      <c r="K393" s="2">
        <v>48669</v>
      </c>
      <c r="L393">
        <v>175</v>
      </c>
      <c r="M393" t="s">
        <v>210</v>
      </c>
      <c r="N393" t="s">
        <v>3443</v>
      </c>
      <c r="O393" t="s">
        <v>210</v>
      </c>
      <c r="P393" t="s">
        <v>3444</v>
      </c>
      <c r="Q393" s="5">
        <f>INDEX(relevant_resources!B:B,MATCH(P393,relevant_resources!A:A,0))</f>
        <v>0</v>
      </c>
      <c r="R393">
        <f>COUNTIFS(resolve_2018!Y:Y,A393)</f>
        <v>0</v>
      </c>
      <c r="S393">
        <f>COUNTIFS(assign_old_new!A:A,A393)</f>
        <v>0</v>
      </c>
      <c r="T393" s="4" t="str">
        <f>IF(D393="teppc","teppc",
IF(Q393=0,"not relevant",
IF(R393&gt;0,"in old list",
IF(S393=0,"NEED TO ASSIGN",
INDEX(assign_old_new!D:D,MATCH(A393,assign_old_new!A:A,0))))))</f>
        <v>teppc</v>
      </c>
      <c r="U393">
        <f t="shared" si="12"/>
        <v>0</v>
      </c>
      <c r="V393" s="5">
        <f t="shared" si="13"/>
        <v>0</v>
      </c>
    </row>
    <row r="394" spans="1:22" hidden="1" x14ac:dyDescent="0.75">
      <c r="A394" t="s">
        <v>7774</v>
      </c>
      <c r="B394" t="s">
        <v>7774</v>
      </c>
      <c r="C394" t="s">
        <v>7775</v>
      </c>
      <c r="D394" t="s">
        <v>3425</v>
      </c>
      <c r="E394" t="s">
        <v>3426</v>
      </c>
      <c r="F394" t="s">
        <v>3426</v>
      </c>
      <c r="G394" t="s">
        <v>3427</v>
      </c>
      <c r="H394" t="s">
        <v>3428</v>
      </c>
      <c r="I394" t="s">
        <v>3429</v>
      </c>
      <c r="J394" s="2">
        <v>29221</v>
      </c>
      <c r="K394" s="2">
        <v>48669</v>
      </c>
      <c r="L394">
        <v>175</v>
      </c>
      <c r="M394" t="s">
        <v>210</v>
      </c>
      <c r="N394" t="s">
        <v>3443</v>
      </c>
      <c r="O394" t="s">
        <v>210</v>
      </c>
      <c r="P394" t="s">
        <v>3444</v>
      </c>
      <c r="Q394" s="5">
        <f>INDEX(relevant_resources!B:B,MATCH(P394,relevant_resources!A:A,0))</f>
        <v>0</v>
      </c>
      <c r="R394">
        <f>COUNTIFS(resolve_2018!Y:Y,A394)</f>
        <v>0</v>
      </c>
      <c r="S394">
        <f>COUNTIFS(assign_old_new!A:A,A394)</f>
        <v>0</v>
      </c>
      <c r="T394" s="4" t="str">
        <f>IF(D394="teppc","teppc",
IF(Q394=0,"not relevant",
IF(R394&gt;0,"in old list",
IF(S394=0,"NEED TO ASSIGN",
INDEX(assign_old_new!D:D,MATCH(A394,assign_old_new!A:A,0))))))</f>
        <v>teppc</v>
      </c>
      <c r="U394">
        <f t="shared" si="12"/>
        <v>0</v>
      </c>
      <c r="V394" s="5">
        <f t="shared" si="13"/>
        <v>0</v>
      </c>
    </row>
    <row r="395" spans="1:22" hidden="1" x14ac:dyDescent="0.75">
      <c r="A395" t="s">
        <v>9903</v>
      </c>
      <c r="B395" t="s">
        <v>9904</v>
      </c>
      <c r="C395" t="s">
        <v>9905</v>
      </c>
      <c r="D395" t="s">
        <v>9883</v>
      </c>
      <c r="E395" t="s">
        <v>1128</v>
      </c>
      <c r="F395" t="s">
        <v>1128</v>
      </c>
      <c r="G395" t="s">
        <v>3379</v>
      </c>
      <c r="H395" t="s">
        <v>1128</v>
      </c>
      <c r="I395" t="s">
        <v>33</v>
      </c>
      <c r="J395" s="6">
        <v>20821</v>
      </c>
      <c r="K395" s="6">
        <v>44196</v>
      </c>
      <c r="L395">
        <v>175</v>
      </c>
      <c r="M395" t="s">
        <v>3519</v>
      </c>
      <c r="N395" t="s">
        <v>3520</v>
      </c>
      <c r="O395" t="s">
        <v>3432</v>
      </c>
      <c r="P395" t="s">
        <v>9902</v>
      </c>
      <c r="Q395" s="5">
        <f>INDEX(relevant_resources!B:B,MATCH(P395,relevant_resources!A:A,0))</f>
        <v>0</v>
      </c>
      <c r="R395">
        <f>COUNTIFS(resolve_2018!Y:Y,A395)</f>
        <v>0</v>
      </c>
      <c r="S395">
        <f>COUNTIFS(assign_old_new!A:A,A395)</f>
        <v>0</v>
      </c>
      <c r="T395" s="4" t="str">
        <f>IF(D395="teppc","teppc",
IF(Q395=0,"not relevant",
IF(R395&gt;0,"in old list",
IF(S395=0,"NEED TO ASSIGN",
INDEX(assign_old_new!D:D,MATCH(A395,assign_old_new!A:A,0))))))</f>
        <v>not relevant</v>
      </c>
      <c r="U395">
        <f t="shared" si="12"/>
        <v>0</v>
      </c>
      <c r="V395" s="5">
        <f t="shared" si="13"/>
        <v>0</v>
      </c>
    </row>
    <row r="396" spans="1:22" hidden="1" x14ac:dyDescent="0.75">
      <c r="A396" t="s">
        <v>10900</v>
      </c>
      <c r="B396" t="s">
        <v>10901</v>
      </c>
      <c r="C396" t="s">
        <v>10902</v>
      </c>
      <c r="D396" t="s">
        <v>9883</v>
      </c>
      <c r="E396" t="s">
        <v>1128</v>
      </c>
      <c r="F396" t="s">
        <v>1128</v>
      </c>
      <c r="G396" t="s">
        <v>3379</v>
      </c>
      <c r="H396" t="s">
        <v>1128</v>
      </c>
      <c r="I396" t="s">
        <v>33</v>
      </c>
      <c r="J396" s="6">
        <v>20821</v>
      </c>
      <c r="K396" s="6">
        <v>44196</v>
      </c>
      <c r="L396">
        <v>175</v>
      </c>
      <c r="M396" t="s">
        <v>3519</v>
      </c>
      <c r="N396" t="s">
        <v>3520</v>
      </c>
      <c r="O396" t="s">
        <v>3432</v>
      </c>
      <c r="P396" t="s">
        <v>9902</v>
      </c>
      <c r="Q396" s="5">
        <f>INDEX(relevant_resources!B:B,MATCH(P396,relevant_resources!A:A,0))</f>
        <v>0</v>
      </c>
      <c r="R396">
        <f>COUNTIFS(resolve_2018!Y:Y,A396)</f>
        <v>0</v>
      </c>
      <c r="S396">
        <f>COUNTIFS(assign_old_new!A:A,A396)</f>
        <v>0</v>
      </c>
      <c r="T396" s="4" t="str">
        <f>IF(D396="teppc","teppc",
IF(Q396=0,"not relevant",
IF(R396&gt;0,"in old list",
IF(S396=0,"NEED TO ASSIGN",
INDEX(assign_old_new!D:D,MATCH(A396,assign_old_new!A:A,0))))))</f>
        <v>not relevant</v>
      </c>
      <c r="U396">
        <f t="shared" si="12"/>
        <v>0</v>
      </c>
      <c r="V396" s="5">
        <f t="shared" si="13"/>
        <v>0</v>
      </c>
    </row>
    <row r="397" spans="1:22" hidden="1" x14ac:dyDescent="0.75">
      <c r="A397" t="s">
        <v>3936</v>
      </c>
      <c r="B397" t="s">
        <v>3936</v>
      </c>
      <c r="C397" t="s">
        <v>3937</v>
      </c>
      <c r="D397" t="s">
        <v>3425</v>
      </c>
      <c r="E397" t="s">
        <v>3858</v>
      </c>
      <c r="F397" t="s">
        <v>3858</v>
      </c>
      <c r="G397" t="s">
        <v>3859</v>
      </c>
      <c r="H397" t="s">
        <v>3860</v>
      </c>
      <c r="I397" t="s">
        <v>1080</v>
      </c>
      <c r="J397" s="2">
        <v>40544</v>
      </c>
      <c r="K397" s="2">
        <v>55153</v>
      </c>
      <c r="L397">
        <v>174.8</v>
      </c>
      <c r="M397" t="s">
        <v>3438</v>
      </c>
      <c r="N397" t="s">
        <v>3412</v>
      </c>
      <c r="O397" t="s">
        <v>993</v>
      </c>
      <c r="P397" t="s">
        <v>3712</v>
      </c>
      <c r="Q397" s="5">
        <f>INDEX(relevant_resources!B:B,MATCH(P397,relevant_resources!A:A,0))</f>
        <v>0</v>
      </c>
      <c r="R397">
        <f>COUNTIFS(resolve_2018!Y:Y,A397)</f>
        <v>0</v>
      </c>
      <c r="S397">
        <f>COUNTIFS(assign_old_new!A:A,A397)</f>
        <v>0</v>
      </c>
      <c r="T397" s="4" t="str">
        <f>IF(D397="teppc","teppc",
IF(Q397=0,"not relevant",
IF(R397&gt;0,"in old list",
IF(S397=0,"NEED TO ASSIGN",
INDEX(assign_old_new!D:D,MATCH(A397,assign_old_new!A:A,0))))))</f>
        <v>teppc</v>
      </c>
      <c r="U397">
        <f t="shared" si="12"/>
        <v>0</v>
      </c>
      <c r="V397" s="5">
        <f t="shared" si="13"/>
        <v>0</v>
      </c>
    </row>
    <row r="398" spans="1:22" hidden="1" x14ac:dyDescent="0.75">
      <c r="A398" t="s">
        <v>9899</v>
      </c>
      <c r="B398" t="s">
        <v>9900</v>
      </c>
      <c r="C398" t="s">
        <v>9901</v>
      </c>
      <c r="D398" t="s">
        <v>9883</v>
      </c>
      <c r="E398" t="s">
        <v>1128</v>
      </c>
      <c r="F398" t="s">
        <v>1128</v>
      </c>
      <c r="G398" t="s">
        <v>3379</v>
      </c>
      <c r="H398" t="s">
        <v>1128</v>
      </c>
      <c r="I398" t="s">
        <v>33</v>
      </c>
      <c r="J398" s="6">
        <v>20455</v>
      </c>
      <c r="K398" s="6">
        <v>44196</v>
      </c>
      <c r="L398">
        <v>174.56</v>
      </c>
      <c r="M398" t="s">
        <v>3519</v>
      </c>
      <c r="N398" t="s">
        <v>3520</v>
      </c>
      <c r="O398" t="s">
        <v>3432</v>
      </c>
      <c r="P398" t="s">
        <v>9902</v>
      </c>
      <c r="Q398" s="5">
        <f>INDEX(relevant_resources!B:B,MATCH(P398,relevant_resources!A:A,0))</f>
        <v>0</v>
      </c>
      <c r="R398">
        <f>COUNTIFS(resolve_2018!Y:Y,A398)</f>
        <v>0</v>
      </c>
      <c r="S398">
        <f>COUNTIFS(assign_old_new!A:A,A398)</f>
        <v>0</v>
      </c>
      <c r="T398" s="4" t="str">
        <f>IF(D398="teppc","teppc",
IF(Q398=0,"not relevant",
IF(R398&gt;0,"in old list",
IF(S398=0,"NEED TO ASSIGN",
INDEX(assign_old_new!D:D,MATCH(A398,assign_old_new!A:A,0))))))</f>
        <v>not relevant</v>
      </c>
      <c r="U398">
        <f t="shared" si="12"/>
        <v>0</v>
      </c>
      <c r="V398" s="5">
        <f t="shared" si="13"/>
        <v>0</v>
      </c>
    </row>
    <row r="399" spans="1:22" hidden="1" x14ac:dyDescent="0.75">
      <c r="A399" t="s">
        <v>8605</v>
      </c>
      <c r="B399" t="s">
        <v>8606</v>
      </c>
      <c r="C399" t="s">
        <v>8605</v>
      </c>
      <c r="D399" t="s">
        <v>3425</v>
      </c>
      <c r="E399" t="s">
        <v>2647</v>
      </c>
      <c r="F399" t="s">
        <v>2647</v>
      </c>
      <c r="G399" t="s">
        <v>3500</v>
      </c>
      <c r="H399" t="s">
        <v>2646</v>
      </c>
      <c r="I399" t="s">
        <v>2647</v>
      </c>
      <c r="J399" s="2">
        <v>21520</v>
      </c>
      <c r="K399" s="2">
        <v>47484</v>
      </c>
      <c r="L399">
        <v>174</v>
      </c>
      <c r="M399" t="s">
        <v>3519</v>
      </c>
      <c r="N399" t="s">
        <v>3520</v>
      </c>
      <c r="O399" t="s">
        <v>3432</v>
      </c>
      <c r="P399" t="s">
        <v>5829</v>
      </c>
      <c r="Q399" s="5">
        <f>INDEX(relevant_resources!B:B,MATCH(P399,relevant_resources!A:A,0))</f>
        <v>0</v>
      </c>
      <c r="R399">
        <f>COUNTIFS(resolve_2018!Y:Y,A399)</f>
        <v>0</v>
      </c>
      <c r="S399">
        <f>COUNTIFS(assign_old_new!A:A,A399)</f>
        <v>0</v>
      </c>
      <c r="T399" s="4" t="str">
        <f>IF(D399="teppc","teppc",
IF(Q399=0,"not relevant",
IF(R399&gt;0,"in old list",
IF(S399=0,"NEED TO ASSIGN",
INDEX(assign_old_new!D:D,MATCH(A399,assign_old_new!A:A,0))))))</f>
        <v>teppc</v>
      </c>
      <c r="U399">
        <f t="shared" si="12"/>
        <v>0</v>
      </c>
      <c r="V399" s="5">
        <f t="shared" si="13"/>
        <v>0</v>
      </c>
    </row>
    <row r="400" spans="1:22" hidden="1" x14ac:dyDescent="0.75">
      <c r="A400" t="s">
        <v>5347</v>
      </c>
      <c r="B400" t="s">
        <v>5347</v>
      </c>
      <c r="C400" t="s">
        <v>5348</v>
      </c>
      <c r="D400" t="s">
        <v>3425</v>
      </c>
      <c r="E400" t="s">
        <v>3891</v>
      </c>
      <c r="F400" t="s">
        <v>3891</v>
      </c>
      <c r="G400" t="s">
        <v>3892</v>
      </c>
      <c r="H400" t="s">
        <v>3616</v>
      </c>
      <c r="I400" t="s">
        <v>1080</v>
      </c>
      <c r="J400" s="2">
        <v>39600</v>
      </c>
      <c r="K400" s="2">
        <v>55153</v>
      </c>
      <c r="L400">
        <v>171</v>
      </c>
      <c r="M400" t="s">
        <v>3548</v>
      </c>
      <c r="N400" t="s">
        <v>3532</v>
      </c>
      <c r="O400" t="s">
        <v>3533</v>
      </c>
      <c r="P400" t="s">
        <v>3815</v>
      </c>
      <c r="Q400" s="5">
        <f>INDEX(relevant_resources!B:B,MATCH(P400,relevant_resources!A:A,0))</f>
        <v>0</v>
      </c>
      <c r="R400">
        <f>COUNTIFS(resolve_2018!Y:Y,A400)</f>
        <v>0</v>
      </c>
      <c r="S400">
        <f>COUNTIFS(assign_old_new!A:A,A400)</f>
        <v>0</v>
      </c>
      <c r="T400" s="4" t="str">
        <f>IF(D400="teppc","teppc",
IF(Q400=0,"not relevant",
IF(R400&gt;0,"in old list",
IF(S400=0,"NEED TO ASSIGN",
INDEX(assign_old_new!D:D,MATCH(A400,assign_old_new!A:A,0))))))</f>
        <v>teppc</v>
      </c>
      <c r="U400">
        <f t="shared" si="12"/>
        <v>0</v>
      </c>
      <c r="V400" s="5">
        <f t="shared" si="13"/>
        <v>0</v>
      </c>
    </row>
    <row r="401" spans="1:22" hidden="1" x14ac:dyDescent="0.75">
      <c r="A401" t="s">
        <v>6361</v>
      </c>
      <c r="B401" t="s">
        <v>6361</v>
      </c>
      <c r="C401" t="s">
        <v>6362</v>
      </c>
      <c r="D401" t="s">
        <v>3425</v>
      </c>
      <c r="E401" t="s">
        <v>3426</v>
      </c>
      <c r="F401" t="s">
        <v>3426</v>
      </c>
      <c r="G401" t="s">
        <v>3427</v>
      </c>
      <c r="H401" t="s">
        <v>3428</v>
      </c>
      <c r="I401" t="s">
        <v>3429</v>
      </c>
      <c r="J401" s="2">
        <v>4384</v>
      </c>
      <c r="K401" s="2">
        <v>48669</v>
      </c>
      <c r="L401">
        <v>170</v>
      </c>
      <c r="M401" t="s">
        <v>210</v>
      </c>
      <c r="N401" t="s">
        <v>3443</v>
      </c>
      <c r="O401" t="s">
        <v>210</v>
      </c>
      <c r="P401" t="s">
        <v>3444</v>
      </c>
      <c r="Q401" s="5">
        <f>INDEX(relevant_resources!B:B,MATCH(P401,relevant_resources!A:A,0))</f>
        <v>0</v>
      </c>
      <c r="R401">
        <f>COUNTIFS(resolve_2018!Y:Y,A401)</f>
        <v>0</v>
      </c>
      <c r="S401">
        <f>COUNTIFS(assign_old_new!A:A,A401)</f>
        <v>0</v>
      </c>
      <c r="T401" s="4" t="str">
        <f>IF(D401="teppc","teppc",
IF(Q401=0,"not relevant",
IF(R401&gt;0,"in old list",
IF(S401=0,"NEED TO ASSIGN",
INDEX(assign_old_new!D:D,MATCH(A401,assign_old_new!A:A,0))))))</f>
        <v>teppc</v>
      </c>
      <c r="U401">
        <f t="shared" si="12"/>
        <v>0</v>
      </c>
      <c r="V401" s="5">
        <f t="shared" si="13"/>
        <v>0</v>
      </c>
    </row>
    <row r="402" spans="1:22" hidden="1" x14ac:dyDescent="0.75">
      <c r="A402" t="s">
        <v>4297</v>
      </c>
      <c r="B402" t="s">
        <v>4297</v>
      </c>
      <c r="D402" t="s">
        <v>3425</v>
      </c>
      <c r="E402" t="s">
        <v>3546</v>
      </c>
      <c r="F402" t="s">
        <v>3546</v>
      </c>
      <c r="G402" t="s">
        <v>3547</v>
      </c>
      <c r="H402" t="s">
        <v>3546</v>
      </c>
      <c r="I402" t="s">
        <v>3429</v>
      </c>
      <c r="J402" s="2">
        <v>18264</v>
      </c>
      <c r="K402" s="2">
        <v>55153</v>
      </c>
      <c r="L402">
        <v>169</v>
      </c>
      <c r="M402" t="s">
        <v>3438</v>
      </c>
      <c r="N402" t="s">
        <v>3412</v>
      </c>
      <c r="O402" t="s">
        <v>993</v>
      </c>
      <c r="P402" t="s">
        <v>3477</v>
      </c>
      <c r="Q402" s="5">
        <f>INDEX(relevant_resources!B:B,MATCH(P402,relevant_resources!A:A,0))</f>
        <v>0</v>
      </c>
      <c r="R402">
        <f>COUNTIFS(resolve_2018!Y:Y,A402)</f>
        <v>0</v>
      </c>
      <c r="S402">
        <f>COUNTIFS(assign_old_new!A:A,A402)</f>
        <v>0</v>
      </c>
      <c r="T402" s="4" t="str">
        <f>IF(D402="teppc","teppc",
IF(Q402=0,"not relevant",
IF(R402&gt;0,"in old list",
IF(S402=0,"NEED TO ASSIGN",
INDEX(assign_old_new!D:D,MATCH(A402,assign_old_new!A:A,0))))))</f>
        <v>teppc</v>
      </c>
      <c r="U402">
        <f t="shared" si="12"/>
        <v>0</v>
      </c>
      <c r="V402" s="5">
        <f t="shared" si="13"/>
        <v>0</v>
      </c>
    </row>
    <row r="403" spans="1:22" hidden="1" x14ac:dyDescent="0.75">
      <c r="A403" t="s">
        <v>6596</v>
      </c>
      <c r="B403" t="s">
        <v>6596</v>
      </c>
      <c r="C403" t="s">
        <v>6597</v>
      </c>
      <c r="D403" t="s">
        <v>3425</v>
      </c>
      <c r="E403" t="s">
        <v>2403</v>
      </c>
      <c r="F403" t="s">
        <v>2403</v>
      </c>
      <c r="G403" t="s">
        <v>3436</v>
      </c>
      <c r="H403" t="s">
        <v>3437</v>
      </c>
      <c r="I403" t="s">
        <v>2274</v>
      </c>
      <c r="J403" s="2">
        <v>41426</v>
      </c>
      <c r="K403" s="2">
        <v>55153</v>
      </c>
      <c r="L403">
        <v>168</v>
      </c>
      <c r="M403" t="s">
        <v>3438</v>
      </c>
      <c r="N403" t="s">
        <v>3412</v>
      </c>
      <c r="O403" t="s">
        <v>993</v>
      </c>
      <c r="P403" t="s">
        <v>3439</v>
      </c>
      <c r="Q403" s="5">
        <f>INDEX(relevant_resources!B:B,MATCH(P403,relevant_resources!A:A,0))</f>
        <v>0</v>
      </c>
      <c r="R403">
        <f>COUNTIFS(resolve_2018!Y:Y,A403)</f>
        <v>0</v>
      </c>
      <c r="S403">
        <f>COUNTIFS(assign_old_new!A:A,A403)</f>
        <v>0</v>
      </c>
      <c r="T403" s="4" t="str">
        <f>IF(D403="teppc","teppc",
IF(Q403=0,"not relevant",
IF(R403&gt;0,"in old list",
IF(S403=0,"NEED TO ASSIGN",
INDEX(assign_old_new!D:D,MATCH(A403,assign_old_new!A:A,0))))))</f>
        <v>teppc</v>
      </c>
      <c r="U403">
        <f t="shared" si="12"/>
        <v>0</v>
      </c>
      <c r="V403" s="5">
        <f t="shared" si="13"/>
        <v>0</v>
      </c>
    </row>
    <row r="404" spans="1:22" hidden="1" x14ac:dyDescent="0.75">
      <c r="A404" t="s">
        <v>2129</v>
      </c>
      <c r="B404" t="s">
        <v>2129</v>
      </c>
      <c r="C404" t="s">
        <v>9928</v>
      </c>
      <c r="D404" t="s">
        <v>9883</v>
      </c>
      <c r="E404" t="s">
        <v>1128</v>
      </c>
      <c r="F404" t="s">
        <v>1128</v>
      </c>
      <c r="G404" t="s">
        <v>3379</v>
      </c>
      <c r="H404" t="s">
        <v>1128</v>
      </c>
      <c r="I404" t="s">
        <v>33</v>
      </c>
      <c r="J404" s="6">
        <v>41275</v>
      </c>
      <c r="K404" s="6">
        <v>55153</v>
      </c>
      <c r="L404">
        <v>168</v>
      </c>
      <c r="M404" t="s">
        <v>9884</v>
      </c>
      <c r="N404" t="s">
        <v>3412</v>
      </c>
      <c r="O404" t="s">
        <v>993</v>
      </c>
      <c r="P404" t="s">
        <v>3413</v>
      </c>
      <c r="Q404" s="5">
        <f>INDEX(relevant_resources!B:B,MATCH(P404,relevant_resources!A:A,0))</f>
        <v>1</v>
      </c>
      <c r="R404">
        <f>COUNTIFS(resolve_2018!Y:Y,A404)</f>
        <v>1</v>
      </c>
      <c r="S404">
        <f>COUNTIFS(assign_old_new!A:A,A404)</f>
        <v>0</v>
      </c>
      <c r="T404" s="4" t="str">
        <f>IF(D404="teppc","teppc",
IF(Q404=0,"not relevant",
IF(R404&gt;0,"in old list",
IF(S404=0,"NEED TO ASSIGN",
INDEX(assign_old_new!D:D,MATCH(A404,assign_old_new!A:A,0))))))</f>
        <v>in old list</v>
      </c>
      <c r="U404">
        <f t="shared" si="12"/>
        <v>1</v>
      </c>
      <c r="V404" s="5">
        <f t="shared" si="13"/>
        <v>0</v>
      </c>
    </row>
    <row r="405" spans="1:22" hidden="1" x14ac:dyDescent="0.75">
      <c r="A405" t="s">
        <v>2123</v>
      </c>
      <c r="B405" t="s">
        <v>2123</v>
      </c>
      <c r="C405" t="s">
        <v>9931</v>
      </c>
      <c r="D405" t="s">
        <v>9883</v>
      </c>
      <c r="E405" t="s">
        <v>1128</v>
      </c>
      <c r="F405" t="s">
        <v>1128</v>
      </c>
      <c r="G405" t="s">
        <v>3379</v>
      </c>
      <c r="H405" t="s">
        <v>1128</v>
      </c>
      <c r="I405" t="s">
        <v>33</v>
      </c>
      <c r="J405" s="6">
        <v>40654</v>
      </c>
      <c r="K405" s="6">
        <v>55153</v>
      </c>
      <c r="L405">
        <v>168</v>
      </c>
      <c r="M405" t="s">
        <v>9884</v>
      </c>
      <c r="N405" t="s">
        <v>3412</v>
      </c>
      <c r="O405" t="s">
        <v>993</v>
      </c>
      <c r="P405" t="s">
        <v>3413</v>
      </c>
      <c r="Q405" s="5">
        <f>INDEX(relevant_resources!B:B,MATCH(P405,relevant_resources!A:A,0))</f>
        <v>1</v>
      </c>
      <c r="R405">
        <f>COUNTIFS(resolve_2018!Y:Y,A405)</f>
        <v>1</v>
      </c>
      <c r="S405">
        <f>COUNTIFS(assign_old_new!A:A,A405)</f>
        <v>0</v>
      </c>
      <c r="T405" s="4" t="str">
        <f>IF(D405="teppc","teppc",
IF(Q405=0,"not relevant",
IF(R405&gt;0,"in old list",
IF(S405=0,"NEED TO ASSIGN",
INDEX(assign_old_new!D:D,MATCH(A405,assign_old_new!A:A,0))))))</f>
        <v>in old list</v>
      </c>
      <c r="U405">
        <f t="shared" si="12"/>
        <v>1</v>
      </c>
      <c r="V405" s="5">
        <f t="shared" si="13"/>
        <v>0</v>
      </c>
    </row>
    <row r="406" spans="1:22" hidden="1" x14ac:dyDescent="0.75">
      <c r="A406" t="s">
        <v>9555</v>
      </c>
      <c r="B406" t="s">
        <v>9555</v>
      </c>
      <c r="C406" t="s">
        <v>9556</v>
      </c>
      <c r="D406" t="s">
        <v>3425</v>
      </c>
      <c r="E406" t="s">
        <v>3426</v>
      </c>
      <c r="F406" t="s">
        <v>3426</v>
      </c>
      <c r="G406" t="s">
        <v>3427</v>
      </c>
      <c r="H406" t="s">
        <v>3428</v>
      </c>
      <c r="I406" t="s">
        <v>3429</v>
      </c>
      <c r="J406" s="2">
        <v>42095</v>
      </c>
      <c r="K406" s="2">
        <v>48669</v>
      </c>
      <c r="L406">
        <v>167.5</v>
      </c>
      <c r="M406" t="s">
        <v>210</v>
      </c>
      <c r="N406" t="s">
        <v>3443</v>
      </c>
      <c r="O406" t="s">
        <v>210</v>
      </c>
      <c r="P406" t="s">
        <v>3444</v>
      </c>
      <c r="Q406" s="5">
        <f>INDEX(relevant_resources!B:B,MATCH(P406,relevant_resources!A:A,0))</f>
        <v>0</v>
      </c>
      <c r="R406">
        <f>COUNTIFS(resolve_2018!Y:Y,A406)</f>
        <v>0</v>
      </c>
      <c r="S406">
        <f>COUNTIFS(assign_old_new!A:A,A406)</f>
        <v>0</v>
      </c>
      <c r="T406" s="4" t="str">
        <f>IF(D406="teppc","teppc",
IF(Q406=0,"not relevant",
IF(R406&gt;0,"in old list",
IF(S406=0,"NEED TO ASSIGN",
INDEX(assign_old_new!D:D,MATCH(A406,assign_old_new!A:A,0))))))</f>
        <v>teppc</v>
      </c>
      <c r="U406">
        <f t="shared" si="12"/>
        <v>0</v>
      </c>
      <c r="V406" s="5">
        <f t="shared" si="13"/>
        <v>0</v>
      </c>
    </row>
    <row r="407" spans="1:22" hidden="1" x14ac:dyDescent="0.75">
      <c r="A407" t="s">
        <v>9559</v>
      </c>
      <c r="B407" t="s">
        <v>9559</v>
      </c>
      <c r="C407" t="s">
        <v>9560</v>
      </c>
      <c r="D407" t="s">
        <v>3425</v>
      </c>
      <c r="E407" t="s">
        <v>3426</v>
      </c>
      <c r="F407" t="s">
        <v>3426</v>
      </c>
      <c r="G407" t="s">
        <v>3427</v>
      </c>
      <c r="H407" t="s">
        <v>3428</v>
      </c>
      <c r="I407" t="s">
        <v>3429</v>
      </c>
      <c r="J407" s="2">
        <v>42095</v>
      </c>
      <c r="K407" s="2">
        <v>48669</v>
      </c>
      <c r="L407">
        <v>167.5</v>
      </c>
      <c r="M407" t="s">
        <v>210</v>
      </c>
      <c r="N407" t="s">
        <v>3443</v>
      </c>
      <c r="O407" t="s">
        <v>210</v>
      </c>
      <c r="P407" t="s">
        <v>3444</v>
      </c>
      <c r="Q407" s="5">
        <f>INDEX(relevant_resources!B:B,MATCH(P407,relevant_resources!A:A,0))</f>
        <v>0</v>
      </c>
      <c r="R407">
        <f>COUNTIFS(resolve_2018!Y:Y,A407)</f>
        <v>0</v>
      </c>
      <c r="S407">
        <f>COUNTIFS(assign_old_new!A:A,A407)</f>
        <v>0</v>
      </c>
      <c r="T407" s="4" t="str">
        <f>IF(D407="teppc","teppc",
IF(Q407=0,"not relevant",
IF(R407&gt;0,"in old list",
IF(S407=0,"NEED TO ASSIGN",
INDEX(assign_old_new!D:D,MATCH(A407,assign_old_new!A:A,0))))))</f>
        <v>teppc</v>
      </c>
      <c r="U407">
        <f t="shared" si="12"/>
        <v>0</v>
      </c>
      <c r="V407" s="5">
        <f t="shared" si="13"/>
        <v>0</v>
      </c>
    </row>
    <row r="408" spans="1:22" hidden="1" x14ac:dyDescent="0.75">
      <c r="A408" t="s">
        <v>6962</v>
      </c>
      <c r="B408" t="s">
        <v>6963</v>
      </c>
      <c r="C408" t="s">
        <v>6964</v>
      </c>
      <c r="D408" t="s">
        <v>3425</v>
      </c>
      <c r="E408" t="s">
        <v>4244</v>
      </c>
      <c r="F408" t="s">
        <v>4244</v>
      </c>
      <c r="G408" t="s">
        <v>4245</v>
      </c>
      <c r="H408" t="s">
        <v>3482</v>
      </c>
      <c r="I408" t="s">
        <v>1080</v>
      </c>
      <c r="J408" s="2">
        <v>33482</v>
      </c>
      <c r="K408" s="2">
        <v>55153</v>
      </c>
      <c r="L408">
        <v>167.04</v>
      </c>
      <c r="M408" t="s">
        <v>3705</v>
      </c>
      <c r="N408" t="s">
        <v>3512</v>
      </c>
      <c r="O408" t="s">
        <v>3513</v>
      </c>
      <c r="P408" t="s">
        <v>3864</v>
      </c>
      <c r="Q408" s="5">
        <f>INDEX(relevant_resources!B:B,MATCH(P408,relevant_resources!A:A,0))</f>
        <v>0</v>
      </c>
      <c r="R408">
        <f>COUNTIFS(resolve_2018!Y:Y,A408)</f>
        <v>0</v>
      </c>
      <c r="S408">
        <f>COUNTIFS(assign_old_new!A:A,A408)</f>
        <v>0</v>
      </c>
      <c r="T408" s="4" t="str">
        <f>IF(D408="teppc","teppc",
IF(Q408=0,"not relevant",
IF(R408&gt;0,"in old list",
IF(S408=0,"NEED TO ASSIGN",
INDEX(assign_old_new!D:D,MATCH(A408,assign_old_new!A:A,0))))))</f>
        <v>teppc</v>
      </c>
      <c r="U408">
        <f t="shared" si="12"/>
        <v>0</v>
      </c>
      <c r="V408" s="5">
        <f t="shared" si="13"/>
        <v>0</v>
      </c>
    </row>
    <row r="409" spans="1:22" hidden="1" x14ac:dyDescent="0.75">
      <c r="A409" t="s">
        <v>11221</v>
      </c>
      <c r="B409" t="s">
        <v>11221</v>
      </c>
      <c r="C409" t="s">
        <v>11222</v>
      </c>
      <c r="D409" t="s">
        <v>9883</v>
      </c>
      <c r="E409" t="s">
        <v>3718</v>
      </c>
      <c r="F409" t="s">
        <v>1128</v>
      </c>
      <c r="G409" t="s">
        <v>3379</v>
      </c>
      <c r="H409" t="s">
        <v>1128</v>
      </c>
      <c r="I409" t="s">
        <v>33</v>
      </c>
      <c r="J409" t="s">
        <v>9889</v>
      </c>
      <c r="K409" s="6">
        <v>55153</v>
      </c>
      <c r="L409">
        <v>167</v>
      </c>
      <c r="M409" t="s">
        <v>10299</v>
      </c>
      <c r="N409" t="s">
        <v>3412</v>
      </c>
      <c r="O409" t="s">
        <v>993</v>
      </c>
      <c r="P409" t="s">
        <v>3413</v>
      </c>
      <c r="Q409" s="5">
        <f>INDEX(relevant_resources!B:B,MATCH(P409,relevant_resources!A:A,0))</f>
        <v>1</v>
      </c>
      <c r="R409">
        <f>COUNTIFS(resolve_2018!Y:Y,A409)</f>
        <v>1</v>
      </c>
      <c r="S409">
        <f>COUNTIFS(assign_old_new!A:A,A409)</f>
        <v>0</v>
      </c>
      <c r="T409" s="4" t="str">
        <f>IF(D409="teppc","teppc",
IF(Q409=0,"not relevant",
IF(R409&gt;0,"in old list",
IF(S409=0,"NEED TO ASSIGN",
INDEX(assign_old_new!D:D,MATCH(A409,assign_old_new!A:A,0))))))</f>
        <v>in old list</v>
      </c>
      <c r="U409">
        <f t="shared" si="12"/>
        <v>1</v>
      </c>
      <c r="V409" s="5">
        <f t="shared" si="13"/>
        <v>0</v>
      </c>
    </row>
    <row r="410" spans="1:22" hidden="1" x14ac:dyDescent="0.75">
      <c r="A410" t="s">
        <v>7417</v>
      </c>
      <c r="B410" t="s">
        <v>7418</v>
      </c>
      <c r="C410" t="s">
        <v>7417</v>
      </c>
      <c r="D410" t="s">
        <v>3425</v>
      </c>
      <c r="E410" t="s">
        <v>2592</v>
      </c>
      <c r="F410" t="s">
        <v>2592</v>
      </c>
      <c r="G410" t="s">
        <v>4353</v>
      </c>
      <c r="H410" t="s">
        <v>3028</v>
      </c>
      <c r="I410" t="s">
        <v>2592</v>
      </c>
      <c r="J410" s="2">
        <v>29007</v>
      </c>
      <c r="K410" s="2">
        <v>55153</v>
      </c>
      <c r="L410">
        <v>166.7</v>
      </c>
      <c r="M410" t="s">
        <v>210</v>
      </c>
      <c r="N410" t="s">
        <v>3443</v>
      </c>
      <c r="O410" t="s">
        <v>210</v>
      </c>
      <c r="P410" t="s">
        <v>4354</v>
      </c>
      <c r="Q410" s="5">
        <f>INDEX(relevant_resources!B:B,MATCH(P410,relevant_resources!A:A,0))</f>
        <v>0</v>
      </c>
      <c r="R410">
        <f>COUNTIFS(resolve_2018!Y:Y,A410)</f>
        <v>0</v>
      </c>
      <c r="S410">
        <f>COUNTIFS(assign_old_new!A:A,A410)</f>
        <v>0</v>
      </c>
      <c r="T410" s="4" t="str">
        <f>IF(D410="teppc","teppc",
IF(Q410=0,"not relevant",
IF(R410&gt;0,"in old list",
IF(S410=0,"NEED TO ASSIGN",
INDEX(assign_old_new!D:D,MATCH(A410,assign_old_new!A:A,0))))))</f>
        <v>teppc</v>
      </c>
      <c r="U410">
        <f t="shared" si="12"/>
        <v>0</v>
      </c>
      <c r="V410" s="5">
        <f t="shared" si="13"/>
        <v>0</v>
      </c>
    </row>
    <row r="411" spans="1:22" hidden="1" x14ac:dyDescent="0.75">
      <c r="A411" t="s">
        <v>7419</v>
      </c>
      <c r="B411" t="s">
        <v>7420</v>
      </c>
      <c r="C411" t="s">
        <v>7419</v>
      </c>
      <c r="D411" t="s">
        <v>3425</v>
      </c>
      <c r="E411" t="s">
        <v>2592</v>
      </c>
      <c r="F411" t="s">
        <v>2592</v>
      </c>
      <c r="G411" t="s">
        <v>4353</v>
      </c>
      <c r="H411" t="s">
        <v>3028</v>
      </c>
      <c r="I411" t="s">
        <v>2592</v>
      </c>
      <c r="J411" s="2">
        <v>29007</v>
      </c>
      <c r="K411" s="2">
        <v>55153</v>
      </c>
      <c r="L411">
        <v>166.7</v>
      </c>
      <c r="M411" t="s">
        <v>210</v>
      </c>
      <c r="N411" t="s">
        <v>3443</v>
      </c>
      <c r="O411" t="s">
        <v>210</v>
      </c>
      <c r="P411" t="s">
        <v>4354</v>
      </c>
      <c r="Q411" s="5">
        <f>INDEX(relevant_resources!B:B,MATCH(P411,relevant_resources!A:A,0))</f>
        <v>0</v>
      </c>
      <c r="R411">
        <f>COUNTIFS(resolve_2018!Y:Y,A411)</f>
        <v>0</v>
      </c>
      <c r="S411">
        <f>COUNTIFS(assign_old_new!A:A,A411)</f>
        <v>0</v>
      </c>
      <c r="T411" s="4" t="str">
        <f>IF(D411="teppc","teppc",
IF(Q411=0,"not relevant",
IF(R411&gt;0,"in old list",
IF(S411=0,"NEED TO ASSIGN",
INDEX(assign_old_new!D:D,MATCH(A411,assign_old_new!A:A,0))))))</f>
        <v>teppc</v>
      </c>
      <c r="U411">
        <f t="shared" si="12"/>
        <v>0</v>
      </c>
      <c r="V411" s="5">
        <f t="shared" si="13"/>
        <v>0</v>
      </c>
    </row>
    <row r="412" spans="1:22" hidden="1" x14ac:dyDescent="0.75">
      <c r="A412" t="s">
        <v>6607</v>
      </c>
      <c r="B412" t="s">
        <v>6608</v>
      </c>
      <c r="C412" t="s">
        <v>4432</v>
      </c>
      <c r="D412" t="s">
        <v>3425</v>
      </c>
      <c r="E412" t="s">
        <v>2403</v>
      </c>
      <c r="F412" t="s">
        <v>2403</v>
      </c>
      <c r="G412" t="s">
        <v>3436</v>
      </c>
      <c r="H412" t="s">
        <v>3437</v>
      </c>
      <c r="I412" t="s">
        <v>2274</v>
      </c>
      <c r="J412" s="2">
        <v>42887</v>
      </c>
      <c r="K412" s="2">
        <v>55153</v>
      </c>
      <c r="L412">
        <v>165</v>
      </c>
      <c r="M412" t="s">
        <v>3438</v>
      </c>
      <c r="N412" t="s">
        <v>3412</v>
      </c>
      <c r="O412" t="s">
        <v>993</v>
      </c>
      <c r="P412" t="s">
        <v>3439</v>
      </c>
      <c r="Q412" s="5">
        <f>INDEX(relevant_resources!B:B,MATCH(P412,relevant_resources!A:A,0))</f>
        <v>0</v>
      </c>
      <c r="R412">
        <f>COUNTIFS(resolve_2018!Y:Y,A412)</f>
        <v>0</v>
      </c>
      <c r="S412">
        <f>COUNTIFS(assign_old_new!A:A,A412)</f>
        <v>0</v>
      </c>
      <c r="T412" s="4" t="str">
        <f>IF(D412="teppc","teppc",
IF(Q412=0,"not relevant",
IF(R412&gt;0,"in old list",
IF(S412=0,"NEED TO ASSIGN",
INDEX(assign_old_new!D:D,MATCH(A412,assign_old_new!A:A,0))))))</f>
        <v>teppc</v>
      </c>
      <c r="U412">
        <f t="shared" si="12"/>
        <v>0</v>
      </c>
      <c r="V412" s="5">
        <f t="shared" si="13"/>
        <v>0</v>
      </c>
    </row>
    <row r="413" spans="1:22" hidden="1" x14ac:dyDescent="0.75">
      <c r="A413" t="s">
        <v>4076</v>
      </c>
      <c r="B413" t="s">
        <v>4076</v>
      </c>
      <c r="C413" t="s">
        <v>4077</v>
      </c>
      <c r="D413" t="s">
        <v>3425</v>
      </c>
      <c r="E413" t="s">
        <v>3426</v>
      </c>
      <c r="F413" t="s">
        <v>3426</v>
      </c>
      <c r="G413" t="s">
        <v>3427</v>
      </c>
      <c r="H413" t="s">
        <v>3428</v>
      </c>
      <c r="I413" t="s">
        <v>3429</v>
      </c>
      <c r="J413" s="2">
        <v>42522</v>
      </c>
      <c r="K413" s="2">
        <v>55153</v>
      </c>
      <c r="L413">
        <v>165</v>
      </c>
      <c r="M413" t="s">
        <v>3531</v>
      </c>
      <c r="N413" t="s">
        <v>3532</v>
      </c>
      <c r="O413" t="s">
        <v>3533</v>
      </c>
      <c r="P413" t="s">
        <v>3549</v>
      </c>
      <c r="Q413" s="5">
        <f>INDEX(relevant_resources!B:B,MATCH(P413,relevant_resources!A:A,0))</f>
        <v>0</v>
      </c>
      <c r="R413">
        <f>COUNTIFS(resolve_2018!Y:Y,A413)</f>
        <v>0</v>
      </c>
      <c r="S413">
        <f>COUNTIFS(assign_old_new!A:A,A413)</f>
        <v>0</v>
      </c>
      <c r="T413" s="4" t="str">
        <f>IF(D413="teppc","teppc",
IF(Q413=0,"not relevant",
IF(R413&gt;0,"in old list",
IF(S413=0,"NEED TO ASSIGN",
INDEX(assign_old_new!D:D,MATCH(A413,assign_old_new!A:A,0))))))</f>
        <v>teppc</v>
      </c>
      <c r="U413">
        <f t="shared" si="12"/>
        <v>0</v>
      </c>
      <c r="V413" s="5">
        <f t="shared" si="13"/>
        <v>0</v>
      </c>
    </row>
    <row r="414" spans="1:22" hidden="1" x14ac:dyDescent="0.75">
      <c r="A414" t="s">
        <v>8870</v>
      </c>
      <c r="B414" t="s">
        <v>8871</v>
      </c>
      <c r="C414" t="s">
        <v>8872</v>
      </c>
      <c r="D414" t="s">
        <v>3425</v>
      </c>
      <c r="E414" t="s">
        <v>2647</v>
      </c>
      <c r="F414" t="s">
        <v>2647</v>
      </c>
      <c r="G414" t="s">
        <v>3500</v>
      </c>
      <c r="H414" t="s">
        <v>2646</v>
      </c>
      <c r="I414" t="s">
        <v>2647</v>
      </c>
      <c r="J414" s="2">
        <v>42522</v>
      </c>
      <c r="K414" s="2">
        <v>55153</v>
      </c>
      <c r="L414">
        <v>165</v>
      </c>
      <c r="M414" t="s">
        <v>3473</v>
      </c>
      <c r="N414" t="s">
        <v>3327</v>
      </c>
      <c r="O414" t="s">
        <v>3328</v>
      </c>
      <c r="P414" t="s">
        <v>3507</v>
      </c>
      <c r="Q414" s="5">
        <f>INDEX(relevant_resources!B:B,MATCH(P414,relevant_resources!A:A,0))</f>
        <v>0</v>
      </c>
      <c r="R414">
        <f>COUNTIFS(resolve_2018!Y:Y,A414)</f>
        <v>0</v>
      </c>
      <c r="S414">
        <f>COUNTIFS(assign_old_new!A:A,A414)</f>
        <v>0</v>
      </c>
      <c r="T414" s="4" t="str">
        <f>IF(D414="teppc","teppc",
IF(Q414=0,"not relevant",
IF(R414&gt;0,"in old list",
IF(S414=0,"NEED TO ASSIGN",
INDEX(assign_old_new!D:D,MATCH(A414,assign_old_new!A:A,0))))))</f>
        <v>teppc</v>
      </c>
      <c r="U414">
        <f t="shared" si="12"/>
        <v>0</v>
      </c>
      <c r="V414" s="5">
        <f t="shared" si="13"/>
        <v>0</v>
      </c>
    </row>
    <row r="415" spans="1:22" hidden="1" x14ac:dyDescent="0.75">
      <c r="A415" t="s">
        <v>756</v>
      </c>
      <c r="B415" t="s">
        <v>756</v>
      </c>
      <c r="C415" t="s">
        <v>755</v>
      </c>
      <c r="D415" t="s">
        <v>9883</v>
      </c>
      <c r="E415" t="s">
        <v>3718</v>
      </c>
      <c r="F415" t="s">
        <v>3319</v>
      </c>
      <c r="G415" t="s">
        <v>3320</v>
      </c>
      <c r="H415" t="s">
        <v>3319</v>
      </c>
      <c r="I415" t="s">
        <v>33</v>
      </c>
      <c r="J415" s="6">
        <v>41640</v>
      </c>
      <c r="K415" s="6">
        <v>55153</v>
      </c>
      <c r="L415">
        <v>165</v>
      </c>
      <c r="M415" t="s">
        <v>9884</v>
      </c>
      <c r="N415" t="s">
        <v>4346</v>
      </c>
      <c r="O415" t="s">
        <v>3386</v>
      </c>
      <c r="P415" t="s">
        <v>3324</v>
      </c>
      <c r="Q415" s="5">
        <f>INDEX(relevant_resources!B:B,MATCH(P415,relevant_resources!A:A,0))</f>
        <v>1</v>
      </c>
      <c r="R415">
        <f>COUNTIFS(resolve_2018!Y:Y,A415)</f>
        <v>1</v>
      </c>
      <c r="S415">
        <f>COUNTIFS(assign_old_new!A:A,A415)</f>
        <v>0</v>
      </c>
      <c r="T415" s="4" t="str">
        <f>IF(D415="teppc","teppc",
IF(Q415=0,"not relevant",
IF(R415&gt;0,"in old list",
IF(S415=0,"NEED TO ASSIGN",
INDEX(assign_old_new!D:D,MATCH(A415,assign_old_new!A:A,0))))))</f>
        <v>in old list</v>
      </c>
      <c r="U415">
        <f t="shared" si="12"/>
        <v>1</v>
      </c>
      <c r="V415" s="5">
        <f t="shared" si="13"/>
        <v>0</v>
      </c>
    </row>
    <row r="416" spans="1:22" hidden="1" x14ac:dyDescent="0.75">
      <c r="A416" t="s">
        <v>6873</v>
      </c>
      <c r="B416" t="s">
        <v>6873</v>
      </c>
      <c r="C416" t="s">
        <v>6874</v>
      </c>
      <c r="D416" t="s">
        <v>3425</v>
      </c>
      <c r="E416" t="s">
        <v>1054</v>
      </c>
      <c r="F416" t="s">
        <v>1054</v>
      </c>
      <c r="G416" t="s">
        <v>3447</v>
      </c>
      <c r="H416" t="s">
        <v>3428</v>
      </c>
      <c r="I416" t="s">
        <v>3429</v>
      </c>
      <c r="J416" s="2">
        <v>38108</v>
      </c>
      <c r="K416" s="2">
        <v>55123</v>
      </c>
      <c r="L416">
        <v>165</v>
      </c>
      <c r="M416" t="s">
        <v>4364</v>
      </c>
      <c r="N416" t="s">
        <v>3849</v>
      </c>
      <c r="O416" t="s">
        <v>3850</v>
      </c>
      <c r="P416" t="s">
        <v>3851</v>
      </c>
      <c r="Q416" s="5">
        <f>INDEX(relevant_resources!B:B,MATCH(P416,relevant_resources!A:A,0))</f>
        <v>0</v>
      </c>
      <c r="R416">
        <f>COUNTIFS(resolve_2018!Y:Y,A416)</f>
        <v>0</v>
      </c>
      <c r="S416">
        <f>COUNTIFS(assign_old_new!A:A,A416)</f>
        <v>0</v>
      </c>
      <c r="T416" s="4" t="str">
        <f>IF(D416="teppc","teppc",
IF(Q416=0,"not relevant",
IF(R416&gt;0,"in old list",
IF(S416=0,"NEED TO ASSIGN",
INDEX(assign_old_new!D:D,MATCH(A416,assign_old_new!A:A,0))))))</f>
        <v>teppc</v>
      </c>
      <c r="U416">
        <f t="shared" si="12"/>
        <v>0</v>
      </c>
      <c r="V416" s="5">
        <f t="shared" si="13"/>
        <v>0</v>
      </c>
    </row>
    <row r="417" spans="1:22" hidden="1" x14ac:dyDescent="0.75">
      <c r="A417" t="s">
        <v>5727</v>
      </c>
      <c r="B417" t="s">
        <v>5728</v>
      </c>
      <c r="C417" t="s">
        <v>5727</v>
      </c>
      <c r="D417" t="s">
        <v>3425</v>
      </c>
      <c r="E417" t="s">
        <v>3578</v>
      </c>
      <c r="F417" t="s">
        <v>3578</v>
      </c>
      <c r="G417" t="s">
        <v>3579</v>
      </c>
      <c r="H417" t="s">
        <v>3578</v>
      </c>
      <c r="I417" t="s">
        <v>3429</v>
      </c>
      <c r="J417" s="2">
        <v>24139</v>
      </c>
      <c r="K417" s="2">
        <v>55153</v>
      </c>
      <c r="L417">
        <v>165</v>
      </c>
      <c r="M417" t="s">
        <v>210</v>
      </c>
      <c r="N417" t="s">
        <v>3443</v>
      </c>
      <c r="O417" t="s">
        <v>210</v>
      </c>
      <c r="P417" t="s">
        <v>3444</v>
      </c>
      <c r="Q417" s="5">
        <f>INDEX(relevant_resources!B:B,MATCH(P417,relevant_resources!A:A,0))</f>
        <v>0</v>
      </c>
      <c r="R417">
        <f>COUNTIFS(resolve_2018!Y:Y,A417)</f>
        <v>0</v>
      </c>
      <c r="S417">
        <f>COUNTIFS(assign_old_new!A:A,A417)</f>
        <v>0</v>
      </c>
      <c r="T417" s="4" t="str">
        <f>IF(D417="teppc","teppc",
IF(Q417=0,"not relevant",
IF(R417&gt;0,"in old list",
IF(S417=0,"NEED TO ASSIGN",
INDEX(assign_old_new!D:D,MATCH(A417,assign_old_new!A:A,0))))))</f>
        <v>teppc</v>
      </c>
      <c r="U417">
        <f t="shared" si="12"/>
        <v>0</v>
      </c>
      <c r="V417" s="5">
        <f t="shared" si="13"/>
        <v>0</v>
      </c>
    </row>
    <row r="418" spans="1:22" hidden="1" x14ac:dyDescent="0.75">
      <c r="A418" t="s">
        <v>5723</v>
      </c>
      <c r="B418" t="s">
        <v>5724</v>
      </c>
      <c r="C418" t="s">
        <v>5723</v>
      </c>
      <c r="D418" t="s">
        <v>3425</v>
      </c>
      <c r="E418" t="s">
        <v>3578</v>
      </c>
      <c r="F418" t="s">
        <v>3578</v>
      </c>
      <c r="G418" t="s">
        <v>3579</v>
      </c>
      <c r="H418" t="s">
        <v>3578</v>
      </c>
      <c r="I418" t="s">
        <v>3429</v>
      </c>
      <c r="J418" s="2">
        <v>24016</v>
      </c>
      <c r="K418" s="2">
        <v>55153</v>
      </c>
      <c r="L418">
        <v>165</v>
      </c>
      <c r="M418" t="s">
        <v>210</v>
      </c>
      <c r="N418" t="s">
        <v>3443</v>
      </c>
      <c r="O418" t="s">
        <v>210</v>
      </c>
      <c r="P418" t="s">
        <v>3444</v>
      </c>
      <c r="Q418" s="5">
        <f>INDEX(relevant_resources!B:B,MATCH(P418,relevant_resources!A:A,0))</f>
        <v>0</v>
      </c>
      <c r="R418">
        <f>COUNTIFS(resolve_2018!Y:Y,A418)</f>
        <v>0</v>
      </c>
      <c r="S418">
        <f>COUNTIFS(assign_old_new!A:A,A418)</f>
        <v>0</v>
      </c>
      <c r="T418" s="4" t="str">
        <f>IF(D418="teppc","teppc",
IF(Q418=0,"not relevant",
IF(R418&gt;0,"in old list",
IF(S418=0,"NEED TO ASSIGN",
INDEX(assign_old_new!D:D,MATCH(A418,assign_old_new!A:A,0))))))</f>
        <v>teppc</v>
      </c>
      <c r="U418">
        <f t="shared" si="12"/>
        <v>0</v>
      </c>
      <c r="V418" s="5">
        <f t="shared" si="13"/>
        <v>0</v>
      </c>
    </row>
    <row r="419" spans="1:22" hidden="1" x14ac:dyDescent="0.75">
      <c r="A419" t="s">
        <v>5721</v>
      </c>
      <c r="B419" t="s">
        <v>5722</v>
      </c>
      <c r="C419" t="s">
        <v>5721</v>
      </c>
      <c r="D419" t="s">
        <v>3425</v>
      </c>
      <c r="E419" t="s">
        <v>3578</v>
      </c>
      <c r="F419" t="s">
        <v>3578</v>
      </c>
      <c r="G419" t="s">
        <v>3579</v>
      </c>
      <c r="H419" t="s">
        <v>3578</v>
      </c>
      <c r="I419" t="s">
        <v>3429</v>
      </c>
      <c r="J419" s="2">
        <v>23924</v>
      </c>
      <c r="K419" s="2">
        <v>55153</v>
      </c>
      <c r="L419">
        <v>165</v>
      </c>
      <c r="M419" t="s">
        <v>210</v>
      </c>
      <c r="N419" t="s">
        <v>3443</v>
      </c>
      <c r="O419" t="s">
        <v>210</v>
      </c>
      <c r="P419" t="s">
        <v>3444</v>
      </c>
      <c r="Q419" s="5">
        <f>INDEX(relevant_resources!B:B,MATCH(P419,relevant_resources!A:A,0))</f>
        <v>0</v>
      </c>
      <c r="R419">
        <f>COUNTIFS(resolve_2018!Y:Y,A419)</f>
        <v>0</v>
      </c>
      <c r="S419">
        <f>COUNTIFS(assign_old_new!A:A,A419)</f>
        <v>0</v>
      </c>
      <c r="T419" s="4" t="str">
        <f>IF(D419="teppc","teppc",
IF(Q419=0,"not relevant",
IF(R419&gt;0,"in old list",
IF(S419=0,"NEED TO ASSIGN",
INDEX(assign_old_new!D:D,MATCH(A419,assign_old_new!A:A,0))))))</f>
        <v>teppc</v>
      </c>
      <c r="U419">
        <f t="shared" si="12"/>
        <v>0</v>
      </c>
      <c r="V419" s="5">
        <f t="shared" si="13"/>
        <v>0</v>
      </c>
    </row>
    <row r="420" spans="1:22" hidden="1" x14ac:dyDescent="0.75">
      <c r="A420" t="s">
        <v>5717</v>
      </c>
      <c r="B420" t="s">
        <v>5718</v>
      </c>
      <c r="C420" t="s">
        <v>5717</v>
      </c>
      <c r="D420" t="s">
        <v>3425</v>
      </c>
      <c r="E420" t="s">
        <v>3578</v>
      </c>
      <c r="F420" t="s">
        <v>3578</v>
      </c>
      <c r="G420" t="s">
        <v>3579</v>
      </c>
      <c r="H420" t="s">
        <v>3578</v>
      </c>
      <c r="I420" t="s">
        <v>3429</v>
      </c>
      <c r="J420" s="2">
        <v>23712</v>
      </c>
      <c r="K420" s="2">
        <v>55153</v>
      </c>
      <c r="L420">
        <v>165</v>
      </c>
      <c r="M420" t="s">
        <v>210</v>
      </c>
      <c r="N420" t="s">
        <v>3443</v>
      </c>
      <c r="O420" t="s">
        <v>210</v>
      </c>
      <c r="P420" t="s">
        <v>3444</v>
      </c>
      <c r="Q420" s="5">
        <f>INDEX(relevant_resources!B:B,MATCH(P420,relevant_resources!A:A,0))</f>
        <v>0</v>
      </c>
      <c r="R420">
        <f>COUNTIFS(resolve_2018!Y:Y,A420)</f>
        <v>0</v>
      </c>
      <c r="S420">
        <f>COUNTIFS(assign_old_new!A:A,A420)</f>
        <v>0</v>
      </c>
      <c r="T420" s="4" t="str">
        <f>IF(D420="teppc","teppc",
IF(Q420=0,"not relevant",
IF(R420&gt;0,"in old list",
IF(S420=0,"NEED TO ASSIGN",
INDEX(assign_old_new!D:D,MATCH(A420,assign_old_new!A:A,0))))))</f>
        <v>teppc</v>
      </c>
      <c r="U420">
        <f t="shared" si="12"/>
        <v>0</v>
      </c>
      <c r="V420" s="5">
        <f t="shared" si="13"/>
        <v>0</v>
      </c>
    </row>
    <row r="421" spans="1:22" hidden="1" x14ac:dyDescent="0.75">
      <c r="A421" t="s">
        <v>5713</v>
      </c>
      <c r="B421" t="s">
        <v>5714</v>
      </c>
      <c r="C421" t="s">
        <v>5713</v>
      </c>
      <c r="D421" t="s">
        <v>3425</v>
      </c>
      <c r="E421" t="s">
        <v>3578</v>
      </c>
      <c r="F421" t="s">
        <v>3578</v>
      </c>
      <c r="G421" t="s">
        <v>3579</v>
      </c>
      <c r="H421" t="s">
        <v>3578</v>
      </c>
      <c r="I421" t="s">
        <v>3429</v>
      </c>
      <c r="J421" s="2">
        <v>23621</v>
      </c>
      <c r="K421" s="2">
        <v>55153</v>
      </c>
      <c r="L421">
        <v>165</v>
      </c>
      <c r="M421" t="s">
        <v>210</v>
      </c>
      <c r="N421" t="s">
        <v>3443</v>
      </c>
      <c r="O421" t="s">
        <v>210</v>
      </c>
      <c r="P421" t="s">
        <v>3444</v>
      </c>
      <c r="Q421" s="5">
        <f>INDEX(relevant_resources!B:B,MATCH(P421,relevant_resources!A:A,0))</f>
        <v>0</v>
      </c>
      <c r="R421">
        <f>COUNTIFS(resolve_2018!Y:Y,A421)</f>
        <v>0</v>
      </c>
      <c r="S421">
        <f>COUNTIFS(assign_old_new!A:A,A421)</f>
        <v>0</v>
      </c>
      <c r="T421" s="4" t="str">
        <f>IF(D421="teppc","teppc",
IF(Q421=0,"not relevant",
IF(R421&gt;0,"in old list",
IF(S421=0,"NEED TO ASSIGN",
INDEX(assign_old_new!D:D,MATCH(A421,assign_old_new!A:A,0))))))</f>
        <v>teppc</v>
      </c>
      <c r="U421">
        <f t="shared" si="12"/>
        <v>0</v>
      </c>
      <c r="V421" s="5">
        <f t="shared" si="13"/>
        <v>0</v>
      </c>
    </row>
    <row r="422" spans="1:22" hidden="1" x14ac:dyDescent="0.75">
      <c r="A422" t="s">
        <v>3893</v>
      </c>
      <c r="B422" t="s">
        <v>3893</v>
      </c>
      <c r="C422" t="s">
        <v>3894</v>
      </c>
      <c r="D422" t="s">
        <v>3425</v>
      </c>
      <c r="E422" t="s">
        <v>3614</v>
      </c>
      <c r="F422" t="s">
        <v>3614</v>
      </c>
      <c r="G422" t="s">
        <v>3615</v>
      </c>
      <c r="H422" t="s">
        <v>3616</v>
      </c>
      <c r="I422" t="s">
        <v>1080</v>
      </c>
      <c r="J422" s="2">
        <v>38443</v>
      </c>
      <c r="K422" s="2">
        <v>55153</v>
      </c>
      <c r="L422">
        <v>164</v>
      </c>
      <c r="M422" t="s">
        <v>3548</v>
      </c>
      <c r="N422" t="s">
        <v>3532</v>
      </c>
      <c r="O422" t="s">
        <v>3533</v>
      </c>
      <c r="P422" t="s">
        <v>3815</v>
      </c>
      <c r="Q422" s="5">
        <f>INDEX(relevant_resources!B:B,MATCH(P422,relevant_resources!A:A,0))</f>
        <v>0</v>
      </c>
      <c r="R422">
        <f>COUNTIFS(resolve_2018!Y:Y,A422)</f>
        <v>0</v>
      </c>
      <c r="S422">
        <f>COUNTIFS(assign_old_new!A:A,A422)</f>
        <v>0</v>
      </c>
      <c r="T422" s="4" t="str">
        <f>IF(D422="teppc","teppc",
IF(Q422=0,"not relevant",
IF(R422&gt;0,"in old list",
IF(S422=0,"NEED TO ASSIGN",
INDEX(assign_old_new!D:D,MATCH(A422,assign_old_new!A:A,0))))))</f>
        <v>teppc</v>
      </c>
      <c r="U422">
        <f t="shared" si="12"/>
        <v>0</v>
      </c>
      <c r="V422" s="5">
        <f t="shared" si="13"/>
        <v>0</v>
      </c>
    </row>
    <row r="423" spans="1:22" hidden="1" x14ac:dyDescent="0.75">
      <c r="A423" t="s">
        <v>2566</v>
      </c>
      <c r="B423" t="s">
        <v>2566</v>
      </c>
      <c r="C423" t="s">
        <v>10012</v>
      </c>
      <c r="D423" t="s">
        <v>9883</v>
      </c>
      <c r="E423" t="s">
        <v>9887</v>
      </c>
      <c r="F423" t="s">
        <v>9887</v>
      </c>
      <c r="G423" t="s">
        <v>9888</v>
      </c>
      <c r="H423" t="s">
        <v>9887</v>
      </c>
      <c r="I423" t="s">
        <v>33</v>
      </c>
      <c r="J423" s="6">
        <v>37978</v>
      </c>
      <c r="K423" s="6">
        <v>55153</v>
      </c>
      <c r="L423">
        <v>162</v>
      </c>
      <c r="M423" t="s">
        <v>9884</v>
      </c>
      <c r="N423" t="s">
        <v>3412</v>
      </c>
      <c r="O423" t="s">
        <v>993</v>
      </c>
      <c r="P423" t="s">
        <v>3413</v>
      </c>
      <c r="Q423" s="5">
        <f>INDEX(relevant_resources!B:B,MATCH(P423,relevant_resources!A:A,0))</f>
        <v>1</v>
      </c>
      <c r="R423">
        <f>COUNTIFS(resolve_2018!Y:Y,A423)</f>
        <v>10</v>
      </c>
      <c r="S423">
        <f>COUNTIFS(assign_old_new!A:A,A423)</f>
        <v>0</v>
      </c>
      <c r="T423" s="4" t="str">
        <f>IF(D423="teppc","teppc",
IF(Q423=0,"not relevant",
IF(R423&gt;0,"in old list",
IF(S423=0,"NEED TO ASSIGN",
INDEX(assign_old_new!D:D,MATCH(A423,assign_old_new!A:A,0))))))</f>
        <v>in old list</v>
      </c>
      <c r="U423">
        <f t="shared" si="12"/>
        <v>1</v>
      </c>
      <c r="V423" s="5">
        <f t="shared" si="13"/>
        <v>0</v>
      </c>
    </row>
    <row r="424" spans="1:22" hidden="1" x14ac:dyDescent="0.75">
      <c r="A424" t="s">
        <v>4326</v>
      </c>
      <c r="B424" t="s">
        <v>4327</v>
      </c>
      <c r="C424" t="s">
        <v>4326</v>
      </c>
      <c r="D424" t="s">
        <v>3425</v>
      </c>
      <c r="E424" t="s">
        <v>3546</v>
      </c>
      <c r="F424" t="s">
        <v>3546</v>
      </c>
      <c r="G424" t="s">
        <v>3547</v>
      </c>
      <c r="H424" t="s">
        <v>3546</v>
      </c>
      <c r="I424" t="s">
        <v>3429</v>
      </c>
      <c r="J424" s="2">
        <v>26938</v>
      </c>
      <c r="K424" s="2">
        <v>55153</v>
      </c>
      <c r="L424">
        <v>162</v>
      </c>
      <c r="M424" t="s">
        <v>4328</v>
      </c>
      <c r="N424" t="s">
        <v>4329</v>
      </c>
      <c r="O424" t="s">
        <v>4330</v>
      </c>
      <c r="P424" t="s">
        <v>4331</v>
      </c>
      <c r="Q424" s="5">
        <f>INDEX(relevant_resources!B:B,MATCH(P424,relevant_resources!A:A,0))</f>
        <v>0</v>
      </c>
      <c r="R424">
        <f>COUNTIFS(resolve_2018!Y:Y,A424)</f>
        <v>0</v>
      </c>
      <c r="S424">
        <f>COUNTIFS(assign_old_new!A:A,A424)</f>
        <v>0</v>
      </c>
      <c r="T424" s="4" t="str">
        <f>IF(D424="teppc","teppc",
IF(Q424=0,"not relevant",
IF(R424&gt;0,"in old list",
IF(S424=0,"NEED TO ASSIGN",
INDEX(assign_old_new!D:D,MATCH(A424,assign_old_new!A:A,0))))))</f>
        <v>teppc</v>
      </c>
      <c r="U424">
        <f t="shared" si="12"/>
        <v>0</v>
      </c>
      <c r="V424" s="5">
        <f t="shared" si="13"/>
        <v>0</v>
      </c>
    </row>
    <row r="425" spans="1:22" hidden="1" x14ac:dyDescent="0.75">
      <c r="A425" t="s">
        <v>4332</v>
      </c>
      <c r="B425" t="s">
        <v>4333</v>
      </c>
      <c r="C425" t="s">
        <v>4332</v>
      </c>
      <c r="D425" t="s">
        <v>3425</v>
      </c>
      <c r="E425" t="s">
        <v>3546</v>
      </c>
      <c r="F425" t="s">
        <v>3546</v>
      </c>
      <c r="G425" t="s">
        <v>3547</v>
      </c>
      <c r="H425" t="s">
        <v>3546</v>
      </c>
      <c r="I425" t="s">
        <v>3429</v>
      </c>
      <c r="J425" s="2">
        <v>24442</v>
      </c>
      <c r="K425" s="2">
        <v>55153</v>
      </c>
      <c r="L425">
        <v>162</v>
      </c>
      <c r="M425" t="s">
        <v>4328</v>
      </c>
      <c r="N425" t="s">
        <v>4329</v>
      </c>
      <c r="O425" t="s">
        <v>4330</v>
      </c>
      <c r="P425" t="s">
        <v>4331</v>
      </c>
      <c r="Q425" s="5">
        <f>INDEX(relevant_resources!B:B,MATCH(P425,relevant_resources!A:A,0))</f>
        <v>0</v>
      </c>
      <c r="R425">
        <f>COUNTIFS(resolve_2018!Y:Y,A425)</f>
        <v>0</v>
      </c>
      <c r="S425">
        <f>COUNTIFS(assign_old_new!A:A,A425)</f>
        <v>0</v>
      </c>
      <c r="T425" s="4" t="str">
        <f>IF(D425="teppc","teppc",
IF(Q425=0,"not relevant",
IF(R425&gt;0,"in old list",
IF(S425=0,"NEED TO ASSIGN",
INDEX(assign_old_new!D:D,MATCH(A425,assign_old_new!A:A,0))))))</f>
        <v>teppc</v>
      </c>
      <c r="U425">
        <f t="shared" si="12"/>
        <v>0</v>
      </c>
      <c r="V425" s="5">
        <f t="shared" si="13"/>
        <v>0</v>
      </c>
    </row>
    <row r="426" spans="1:22" hidden="1" x14ac:dyDescent="0.75">
      <c r="A426" t="s">
        <v>4161</v>
      </c>
      <c r="B426" t="s">
        <v>4161</v>
      </c>
      <c r="C426" t="s">
        <v>4162</v>
      </c>
      <c r="D426" t="s">
        <v>3425</v>
      </c>
      <c r="E426" t="s">
        <v>1054</v>
      </c>
      <c r="F426" t="s">
        <v>1054</v>
      </c>
      <c r="G426" t="s">
        <v>3447</v>
      </c>
      <c r="H426" t="s">
        <v>3428</v>
      </c>
      <c r="I426" t="s">
        <v>3429</v>
      </c>
      <c r="J426" s="2">
        <v>24108</v>
      </c>
      <c r="K426" s="2">
        <v>55123</v>
      </c>
      <c r="L426">
        <v>162</v>
      </c>
      <c r="M426" t="s">
        <v>210</v>
      </c>
      <c r="N426" t="s">
        <v>3443</v>
      </c>
      <c r="O426" t="s">
        <v>210</v>
      </c>
      <c r="P426" t="s">
        <v>3444</v>
      </c>
      <c r="Q426" s="5">
        <f>INDEX(relevant_resources!B:B,MATCH(P426,relevant_resources!A:A,0))</f>
        <v>0</v>
      </c>
      <c r="R426">
        <f>COUNTIFS(resolve_2018!Y:Y,A426)</f>
        <v>0</v>
      </c>
      <c r="S426">
        <f>COUNTIFS(assign_old_new!A:A,A426)</f>
        <v>0</v>
      </c>
      <c r="T426" s="4" t="str">
        <f>IF(D426="teppc","teppc",
IF(Q426=0,"not relevant",
IF(R426&gt;0,"in old list",
IF(S426=0,"NEED TO ASSIGN",
INDEX(assign_old_new!D:D,MATCH(A426,assign_old_new!A:A,0))))))</f>
        <v>teppc</v>
      </c>
      <c r="U426">
        <f t="shared" si="12"/>
        <v>0</v>
      </c>
      <c r="V426" s="5">
        <f t="shared" si="13"/>
        <v>0</v>
      </c>
    </row>
    <row r="427" spans="1:22" hidden="1" x14ac:dyDescent="0.75">
      <c r="A427" t="s">
        <v>4113</v>
      </c>
      <c r="B427" t="s">
        <v>4113</v>
      </c>
      <c r="C427" t="s">
        <v>4114</v>
      </c>
      <c r="D427" t="s">
        <v>3425</v>
      </c>
      <c r="E427" t="s">
        <v>4111</v>
      </c>
      <c r="F427" t="s">
        <v>4111</v>
      </c>
      <c r="G427" t="s">
        <v>4112</v>
      </c>
      <c r="H427" t="s">
        <v>3482</v>
      </c>
      <c r="I427" t="s">
        <v>1080</v>
      </c>
      <c r="J427" s="2">
        <v>24685</v>
      </c>
      <c r="K427" s="2">
        <v>55153</v>
      </c>
      <c r="L427">
        <v>161.5</v>
      </c>
      <c r="M427" t="s">
        <v>210</v>
      </c>
      <c r="N427" t="s">
        <v>3443</v>
      </c>
      <c r="O427" t="s">
        <v>210</v>
      </c>
      <c r="P427" t="s">
        <v>3568</v>
      </c>
      <c r="Q427" s="5">
        <f>INDEX(relevant_resources!B:B,MATCH(P427,relevant_resources!A:A,0))</f>
        <v>0</v>
      </c>
      <c r="R427">
        <f>COUNTIFS(resolve_2018!Y:Y,A427)</f>
        <v>0</v>
      </c>
      <c r="S427">
        <f>COUNTIFS(assign_old_new!A:A,A427)</f>
        <v>0</v>
      </c>
      <c r="T427" s="4" t="str">
        <f>IF(D427="teppc","teppc",
IF(Q427=0,"not relevant",
IF(R427&gt;0,"in old list",
IF(S427=0,"NEED TO ASSIGN",
INDEX(assign_old_new!D:D,MATCH(A427,assign_old_new!A:A,0))))))</f>
        <v>teppc</v>
      </c>
      <c r="U427">
        <f t="shared" si="12"/>
        <v>0</v>
      </c>
      <c r="V427" s="5">
        <f t="shared" si="13"/>
        <v>0</v>
      </c>
    </row>
    <row r="428" spans="1:22" hidden="1" x14ac:dyDescent="0.75">
      <c r="A428" t="s">
        <v>4117</v>
      </c>
      <c r="B428" t="s">
        <v>4117</v>
      </c>
      <c r="C428" t="s">
        <v>4118</v>
      </c>
      <c r="D428" t="s">
        <v>3425</v>
      </c>
      <c r="E428" t="s">
        <v>4111</v>
      </c>
      <c r="F428" t="s">
        <v>4111</v>
      </c>
      <c r="G428" t="s">
        <v>4112</v>
      </c>
      <c r="H428" t="s">
        <v>3482</v>
      </c>
      <c r="I428" t="s">
        <v>1080</v>
      </c>
      <c r="J428" s="2">
        <v>24685</v>
      </c>
      <c r="K428" s="2">
        <v>55153</v>
      </c>
      <c r="L428">
        <v>161.5</v>
      </c>
      <c r="M428" t="s">
        <v>210</v>
      </c>
      <c r="N428" t="s">
        <v>3443</v>
      </c>
      <c r="O428" t="s">
        <v>210</v>
      </c>
      <c r="P428" t="s">
        <v>3568</v>
      </c>
      <c r="Q428" s="5">
        <f>INDEX(relevant_resources!B:B,MATCH(P428,relevant_resources!A:A,0))</f>
        <v>0</v>
      </c>
      <c r="R428">
        <f>COUNTIFS(resolve_2018!Y:Y,A428)</f>
        <v>0</v>
      </c>
      <c r="S428">
        <f>COUNTIFS(assign_old_new!A:A,A428)</f>
        <v>0</v>
      </c>
      <c r="T428" s="4" t="str">
        <f>IF(D428="teppc","teppc",
IF(Q428=0,"not relevant",
IF(R428&gt;0,"in old list",
IF(S428=0,"NEED TO ASSIGN",
INDEX(assign_old_new!D:D,MATCH(A428,assign_old_new!A:A,0))))))</f>
        <v>teppc</v>
      </c>
      <c r="U428">
        <f t="shared" si="12"/>
        <v>0</v>
      </c>
      <c r="V428" s="5">
        <f t="shared" si="13"/>
        <v>0</v>
      </c>
    </row>
    <row r="429" spans="1:22" hidden="1" x14ac:dyDescent="0.75">
      <c r="A429" t="s">
        <v>2439</v>
      </c>
      <c r="B429" t="s">
        <v>3403</v>
      </c>
      <c r="C429" t="s">
        <v>2439</v>
      </c>
      <c r="D429" t="s">
        <v>3318</v>
      </c>
      <c r="E429" t="s">
        <v>3404</v>
      </c>
      <c r="F429" t="s">
        <v>1128</v>
      </c>
      <c r="G429" t="s">
        <v>3379</v>
      </c>
      <c r="H429" t="s">
        <v>1128</v>
      </c>
      <c r="I429" t="s">
        <v>33</v>
      </c>
      <c r="J429" s="2">
        <v>43831</v>
      </c>
      <c r="K429" s="2">
        <v>55153</v>
      </c>
      <c r="L429">
        <v>160</v>
      </c>
      <c r="M429" t="s">
        <v>3326</v>
      </c>
      <c r="N429" t="s">
        <v>3327</v>
      </c>
      <c r="O429" t="s">
        <v>3328</v>
      </c>
      <c r="P429" t="s">
        <v>3324</v>
      </c>
      <c r="Q429" s="5">
        <f>INDEX(relevant_resources!B:B,MATCH(P429,relevant_resources!A:A,0))</f>
        <v>1</v>
      </c>
      <c r="R429">
        <f>COUNTIFS(resolve_2018!Y:Y,A429)</f>
        <v>1</v>
      </c>
      <c r="S429">
        <f>COUNTIFS(assign_old_new!A:A,A429)</f>
        <v>0</v>
      </c>
      <c r="T429" s="4" t="str">
        <f>IF(D429="teppc","teppc",
IF(Q429=0,"not relevant",
IF(R429&gt;0,"in old list",
IF(S429=0,"NEED TO ASSIGN",
INDEX(assign_old_new!D:D,MATCH(A429,assign_old_new!A:A,0))))))</f>
        <v>in old list</v>
      </c>
      <c r="U429">
        <f t="shared" si="12"/>
        <v>1</v>
      </c>
      <c r="V429" s="5">
        <f t="shared" si="13"/>
        <v>0</v>
      </c>
    </row>
    <row r="430" spans="1:22" hidden="1" x14ac:dyDescent="0.75">
      <c r="A430" t="s">
        <v>11500</v>
      </c>
      <c r="B430" t="s">
        <v>11501</v>
      </c>
      <c r="C430" t="s">
        <v>2437</v>
      </c>
      <c r="D430" t="s">
        <v>3318</v>
      </c>
      <c r="E430" t="s">
        <v>1128</v>
      </c>
      <c r="F430" t="s">
        <v>1128</v>
      </c>
      <c r="G430" t="s">
        <v>3379</v>
      </c>
      <c r="H430" t="s">
        <v>1128</v>
      </c>
      <c r="I430" t="s">
        <v>33</v>
      </c>
      <c r="J430" s="2">
        <v>43556</v>
      </c>
      <c r="K430" s="2">
        <v>55153</v>
      </c>
      <c r="L430">
        <v>160</v>
      </c>
      <c r="M430" t="s">
        <v>3326</v>
      </c>
      <c r="N430" t="s">
        <v>3327</v>
      </c>
      <c r="O430" t="s">
        <v>3328</v>
      </c>
      <c r="P430" t="s">
        <v>3324</v>
      </c>
      <c r="Q430" s="5">
        <f>INDEX(relevant_resources!B:B,MATCH(P430,relevant_resources!A:A,0))</f>
        <v>1</v>
      </c>
      <c r="R430">
        <f>COUNTIFS(resolve_2018!Y:Y,A430)</f>
        <v>1</v>
      </c>
      <c r="S430">
        <f>COUNTIFS(assign_old_new!A:A,A430)</f>
        <v>0</v>
      </c>
      <c r="T430" s="4" t="str">
        <f>IF(D430="teppc","teppc",
IF(Q430=0,"not relevant",
IF(R430&gt;0,"in old list",
IF(S430=0,"NEED TO ASSIGN",
INDEX(assign_old_new!D:D,MATCH(A430,assign_old_new!A:A,0))))))</f>
        <v>in old list</v>
      </c>
      <c r="U430">
        <f t="shared" si="12"/>
        <v>1</v>
      </c>
      <c r="V430" s="5">
        <f t="shared" si="13"/>
        <v>0</v>
      </c>
    </row>
    <row r="431" spans="1:22" hidden="1" x14ac:dyDescent="0.75">
      <c r="A431" t="s">
        <v>1111</v>
      </c>
      <c r="B431" t="s">
        <v>1111</v>
      </c>
      <c r="C431" t="s">
        <v>10484</v>
      </c>
      <c r="D431" t="s">
        <v>9883</v>
      </c>
      <c r="E431" t="s">
        <v>3333</v>
      </c>
      <c r="F431" t="s">
        <v>3333</v>
      </c>
      <c r="G431" t="s">
        <v>3334</v>
      </c>
      <c r="H431" t="s">
        <v>3333</v>
      </c>
      <c r="I431" t="s">
        <v>33</v>
      </c>
      <c r="J431" s="6">
        <v>41250</v>
      </c>
      <c r="K431" s="6">
        <v>55153</v>
      </c>
      <c r="L431">
        <v>160</v>
      </c>
      <c r="M431" t="s">
        <v>9884</v>
      </c>
      <c r="N431" t="s">
        <v>3412</v>
      </c>
      <c r="O431" t="s">
        <v>993</v>
      </c>
      <c r="P431" t="s">
        <v>3413</v>
      </c>
      <c r="Q431" s="5">
        <f>INDEX(relevant_resources!B:B,MATCH(P431,relevant_resources!A:A,0))</f>
        <v>1</v>
      </c>
      <c r="R431">
        <f>COUNTIFS(resolve_2018!Y:Y,A431)</f>
        <v>1</v>
      </c>
      <c r="S431">
        <f>COUNTIFS(assign_old_new!A:A,A431)</f>
        <v>0</v>
      </c>
      <c r="T431" s="4" t="str">
        <f>IF(D431="teppc","teppc",
IF(Q431=0,"not relevant",
IF(R431&gt;0,"in old list",
IF(S431=0,"NEED TO ASSIGN",
INDEX(assign_old_new!D:D,MATCH(A431,assign_old_new!A:A,0))))))</f>
        <v>in old list</v>
      </c>
      <c r="U431">
        <f t="shared" si="12"/>
        <v>1</v>
      </c>
      <c r="V431" s="5">
        <f t="shared" si="13"/>
        <v>0</v>
      </c>
    </row>
    <row r="432" spans="1:22" hidden="1" x14ac:dyDescent="0.75">
      <c r="A432" t="s">
        <v>6762</v>
      </c>
      <c r="B432" t="s">
        <v>6763</v>
      </c>
      <c r="C432" t="s">
        <v>6764</v>
      </c>
      <c r="D432" t="s">
        <v>3425</v>
      </c>
      <c r="E432" t="s">
        <v>4088</v>
      </c>
      <c r="F432" t="s">
        <v>4088</v>
      </c>
      <c r="G432" t="s">
        <v>4089</v>
      </c>
      <c r="H432" t="s">
        <v>2156</v>
      </c>
      <c r="I432" t="s">
        <v>1080</v>
      </c>
      <c r="J432" s="2">
        <v>37956</v>
      </c>
      <c r="K432" s="2">
        <v>54893</v>
      </c>
      <c r="L432">
        <v>160</v>
      </c>
      <c r="M432" t="s">
        <v>3438</v>
      </c>
      <c r="N432" t="s">
        <v>3412</v>
      </c>
      <c r="O432" t="s">
        <v>993</v>
      </c>
      <c r="P432" t="s">
        <v>3712</v>
      </c>
      <c r="Q432" s="5">
        <f>INDEX(relevant_resources!B:B,MATCH(P432,relevant_resources!A:A,0))</f>
        <v>0</v>
      </c>
      <c r="R432">
        <f>COUNTIFS(resolve_2018!Y:Y,A432)</f>
        <v>0</v>
      </c>
      <c r="S432">
        <f>COUNTIFS(assign_old_new!A:A,A432)</f>
        <v>0</v>
      </c>
      <c r="T432" s="4" t="str">
        <f>IF(D432="teppc","teppc",
IF(Q432=0,"not relevant",
IF(R432&gt;0,"in old list",
IF(S432=0,"NEED TO ASSIGN",
INDEX(assign_old_new!D:D,MATCH(A432,assign_old_new!A:A,0))))))</f>
        <v>teppc</v>
      </c>
      <c r="U432">
        <f t="shared" si="12"/>
        <v>0</v>
      </c>
      <c r="V432" s="5">
        <f t="shared" si="13"/>
        <v>0</v>
      </c>
    </row>
    <row r="433" spans="1:22" hidden="1" x14ac:dyDescent="0.75">
      <c r="A433" t="s">
        <v>7751</v>
      </c>
      <c r="B433" t="s">
        <v>7751</v>
      </c>
      <c r="C433" t="s">
        <v>7752</v>
      </c>
      <c r="D433" t="s">
        <v>3425</v>
      </c>
      <c r="E433" t="s">
        <v>3775</v>
      </c>
      <c r="F433" t="s">
        <v>3775</v>
      </c>
      <c r="G433" t="s">
        <v>3776</v>
      </c>
      <c r="H433" t="s">
        <v>3775</v>
      </c>
      <c r="I433" t="s">
        <v>3429</v>
      </c>
      <c r="J433" s="2">
        <v>33756</v>
      </c>
      <c r="K433" s="2">
        <v>55153</v>
      </c>
      <c r="L433">
        <v>160</v>
      </c>
      <c r="M433" t="s">
        <v>3519</v>
      </c>
      <c r="N433" t="s">
        <v>3520</v>
      </c>
      <c r="O433" t="s">
        <v>3432</v>
      </c>
      <c r="P433" t="s">
        <v>3433</v>
      </c>
      <c r="Q433" s="5">
        <f>INDEX(relevant_resources!B:B,MATCH(P433,relevant_resources!A:A,0))</f>
        <v>0</v>
      </c>
      <c r="R433">
        <f>COUNTIFS(resolve_2018!Y:Y,A433)</f>
        <v>0</v>
      </c>
      <c r="S433">
        <f>COUNTIFS(assign_old_new!A:A,A433)</f>
        <v>0</v>
      </c>
      <c r="T433" s="4" t="str">
        <f>IF(D433="teppc","teppc",
IF(Q433=0,"not relevant",
IF(R433&gt;0,"in old list",
IF(S433=0,"NEED TO ASSIGN",
INDEX(assign_old_new!D:D,MATCH(A433,assign_old_new!A:A,0))))))</f>
        <v>teppc</v>
      </c>
      <c r="U433">
        <f t="shared" si="12"/>
        <v>0</v>
      </c>
      <c r="V433" s="5">
        <f t="shared" si="13"/>
        <v>0</v>
      </c>
    </row>
    <row r="434" spans="1:22" hidden="1" x14ac:dyDescent="0.75">
      <c r="A434" t="s">
        <v>7749</v>
      </c>
      <c r="B434" t="s">
        <v>7749</v>
      </c>
      <c r="C434" t="s">
        <v>7750</v>
      </c>
      <c r="D434" t="s">
        <v>3425</v>
      </c>
      <c r="E434" t="s">
        <v>3775</v>
      </c>
      <c r="F434" t="s">
        <v>3775</v>
      </c>
      <c r="G434" t="s">
        <v>3776</v>
      </c>
      <c r="H434" t="s">
        <v>3775</v>
      </c>
      <c r="I434" t="s">
        <v>3429</v>
      </c>
      <c r="J434" s="2">
        <v>33451</v>
      </c>
      <c r="K434" s="2">
        <v>55153</v>
      </c>
      <c r="L434">
        <v>160</v>
      </c>
      <c r="M434" t="s">
        <v>3519</v>
      </c>
      <c r="N434" t="s">
        <v>3520</v>
      </c>
      <c r="O434" t="s">
        <v>3432</v>
      </c>
      <c r="P434" t="s">
        <v>3433</v>
      </c>
      <c r="Q434" s="5">
        <f>INDEX(relevant_resources!B:B,MATCH(P434,relevant_resources!A:A,0))</f>
        <v>0</v>
      </c>
      <c r="R434">
        <f>COUNTIFS(resolve_2018!Y:Y,A434)</f>
        <v>0</v>
      </c>
      <c r="S434">
        <f>COUNTIFS(assign_old_new!A:A,A434)</f>
        <v>0</v>
      </c>
      <c r="T434" s="4" t="str">
        <f>IF(D434="teppc","teppc",
IF(Q434=0,"not relevant",
IF(R434&gt;0,"in old list",
IF(S434=0,"NEED TO ASSIGN",
INDEX(assign_old_new!D:D,MATCH(A434,assign_old_new!A:A,0))))))</f>
        <v>teppc</v>
      </c>
      <c r="U434">
        <f t="shared" si="12"/>
        <v>0</v>
      </c>
      <c r="V434" s="5">
        <f t="shared" si="13"/>
        <v>0</v>
      </c>
    </row>
    <row r="435" spans="1:22" hidden="1" x14ac:dyDescent="0.75">
      <c r="A435" t="s">
        <v>1986</v>
      </c>
      <c r="B435" t="s">
        <v>1986</v>
      </c>
      <c r="C435" t="s">
        <v>10522</v>
      </c>
      <c r="D435" t="s">
        <v>9883</v>
      </c>
      <c r="E435" t="s">
        <v>1128</v>
      </c>
      <c r="F435" t="s">
        <v>1128</v>
      </c>
      <c r="G435" t="s">
        <v>3379</v>
      </c>
      <c r="H435" t="s">
        <v>1128</v>
      </c>
      <c r="I435" t="s">
        <v>33</v>
      </c>
      <c r="J435" s="6">
        <v>31413</v>
      </c>
      <c r="K435" s="6">
        <v>55153</v>
      </c>
      <c r="L435">
        <v>160</v>
      </c>
      <c r="M435" t="s">
        <v>9884</v>
      </c>
      <c r="N435" t="s">
        <v>4943</v>
      </c>
      <c r="O435" t="s">
        <v>4944</v>
      </c>
      <c r="P435" t="s">
        <v>3324</v>
      </c>
      <c r="Q435" s="5">
        <f>INDEX(relevant_resources!B:B,MATCH(P435,relevant_resources!A:A,0))</f>
        <v>1</v>
      </c>
      <c r="R435">
        <f>COUNTIFS(resolve_2018!Y:Y,A435)</f>
        <v>2</v>
      </c>
      <c r="S435">
        <f>COUNTIFS(assign_old_new!A:A,A435)</f>
        <v>0</v>
      </c>
      <c r="T435" s="4" t="str">
        <f>IF(D435="teppc","teppc",
IF(Q435=0,"not relevant",
IF(R435&gt;0,"in old list",
IF(S435=0,"NEED TO ASSIGN",
INDEX(assign_old_new!D:D,MATCH(A435,assign_old_new!A:A,0))))))</f>
        <v>in old list</v>
      </c>
      <c r="U435">
        <f t="shared" si="12"/>
        <v>1</v>
      </c>
      <c r="V435" s="5">
        <f t="shared" si="13"/>
        <v>0</v>
      </c>
    </row>
    <row r="436" spans="1:22" hidden="1" x14ac:dyDescent="0.75">
      <c r="A436" t="s">
        <v>4109</v>
      </c>
      <c r="B436" t="s">
        <v>4109</v>
      </c>
      <c r="C436" t="s">
        <v>4110</v>
      </c>
      <c r="D436" t="s">
        <v>3425</v>
      </c>
      <c r="E436" t="s">
        <v>4111</v>
      </c>
      <c r="F436" t="s">
        <v>4111</v>
      </c>
      <c r="G436" t="s">
        <v>4112</v>
      </c>
      <c r="H436" t="s">
        <v>3482</v>
      </c>
      <c r="I436" t="s">
        <v>1080</v>
      </c>
      <c r="J436" s="2">
        <v>24746</v>
      </c>
      <c r="K436" s="2">
        <v>55153</v>
      </c>
      <c r="L436">
        <v>158.4</v>
      </c>
      <c r="M436" t="s">
        <v>210</v>
      </c>
      <c r="N436" t="s">
        <v>3443</v>
      </c>
      <c r="O436" t="s">
        <v>210</v>
      </c>
      <c r="P436" t="s">
        <v>3568</v>
      </c>
      <c r="Q436" s="5">
        <f>INDEX(relevant_resources!B:B,MATCH(P436,relevant_resources!A:A,0))</f>
        <v>0</v>
      </c>
      <c r="R436">
        <f>COUNTIFS(resolve_2018!Y:Y,A436)</f>
        <v>0</v>
      </c>
      <c r="S436">
        <f>COUNTIFS(assign_old_new!A:A,A436)</f>
        <v>0</v>
      </c>
      <c r="T436" s="4" t="str">
        <f>IF(D436="teppc","teppc",
IF(Q436=0,"not relevant",
IF(R436&gt;0,"in old list",
IF(S436=0,"NEED TO ASSIGN",
INDEX(assign_old_new!D:D,MATCH(A436,assign_old_new!A:A,0))))))</f>
        <v>teppc</v>
      </c>
      <c r="U436">
        <f t="shared" si="12"/>
        <v>0</v>
      </c>
      <c r="V436" s="5">
        <f t="shared" si="13"/>
        <v>0</v>
      </c>
    </row>
    <row r="437" spans="1:22" hidden="1" x14ac:dyDescent="0.75">
      <c r="A437" t="s">
        <v>4115</v>
      </c>
      <c r="B437" t="s">
        <v>4115</v>
      </c>
      <c r="C437" t="s">
        <v>4116</v>
      </c>
      <c r="D437" t="s">
        <v>3425</v>
      </c>
      <c r="E437" t="s">
        <v>4111</v>
      </c>
      <c r="F437" t="s">
        <v>4111</v>
      </c>
      <c r="G437" t="s">
        <v>4112</v>
      </c>
      <c r="H437" t="s">
        <v>3482</v>
      </c>
      <c r="I437" t="s">
        <v>1080</v>
      </c>
      <c r="J437" s="2">
        <v>24716</v>
      </c>
      <c r="K437" s="2">
        <v>55153</v>
      </c>
      <c r="L437">
        <v>158.4</v>
      </c>
      <c r="M437" t="s">
        <v>210</v>
      </c>
      <c r="N437" t="s">
        <v>3443</v>
      </c>
      <c r="O437" t="s">
        <v>210</v>
      </c>
      <c r="P437" t="s">
        <v>3568</v>
      </c>
      <c r="Q437" s="5">
        <f>INDEX(relevant_resources!B:B,MATCH(P437,relevant_resources!A:A,0))</f>
        <v>0</v>
      </c>
      <c r="R437">
        <f>COUNTIFS(resolve_2018!Y:Y,A437)</f>
        <v>0</v>
      </c>
      <c r="S437">
        <f>COUNTIFS(assign_old_new!A:A,A437)</f>
        <v>0</v>
      </c>
      <c r="T437" s="4" t="str">
        <f>IF(D437="teppc","teppc",
IF(Q437=0,"not relevant",
IF(R437&gt;0,"in old list",
IF(S437=0,"NEED TO ASSIGN",
INDEX(assign_old_new!D:D,MATCH(A437,assign_old_new!A:A,0))))))</f>
        <v>teppc</v>
      </c>
      <c r="U437">
        <f t="shared" si="12"/>
        <v>0</v>
      </c>
      <c r="V437" s="5">
        <f t="shared" si="13"/>
        <v>0</v>
      </c>
    </row>
    <row r="438" spans="1:22" hidden="1" x14ac:dyDescent="0.75">
      <c r="A438" t="s">
        <v>5508</v>
      </c>
      <c r="B438" t="s">
        <v>5509</v>
      </c>
      <c r="C438" t="s">
        <v>5510</v>
      </c>
      <c r="D438" t="s">
        <v>3425</v>
      </c>
      <c r="E438" t="s">
        <v>3546</v>
      </c>
      <c r="F438" t="s">
        <v>3546</v>
      </c>
      <c r="G438" t="s">
        <v>3547</v>
      </c>
      <c r="H438" t="s">
        <v>3546</v>
      </c>
      <c r="I438" t="s">
        <v>3429</v>
      </c>
      <c r="J438" s="2">
        <v>39934</v>
      </c>
      <c r="K438" s="2">
        <v>55153</v>
      </c>
      <c r="L438">
        <v>158</v>
      </c>
      <c r="M438" t="s">
        <v>3531</v>
      </c>
      <c r="N438" t="s">
        <v>3532</v>
      </c>
      <c r="O438" t="s">
        <v>3533</v>
      </c>
      <c r="P438" t="s">
        <v>3549</v>
      </c>
      <c r="Q438" s="5">
        <f>INDEX(relevant_resources!B:B,MATCH(P438,relevant_resources!A:A,0))</f>
        <v>0</v>
      </c>
      <c r="R438">
        <f>COUNTIFS(resolve_2018!Y:Y,A438)</f>
        <v>0</v>
      </c>
      <c r="S438">
        <f>COUNTIFS(assign_old_new!A:A,A438)</f>
        <v>0</v>
      </c>
      <c r="T438" s="4" t="str">
        <f>IF(D438="teppc","teppc",
IF(Q438=0,"not relevant",
IF(R438&gt;0,"in old list",
IF(S438=0,"NEED TO ASSIGN",
INDEX(assign_old_new!D:D,MATCH(A438,assign_old_new!A:A,0))))))</f>
        <v>teppc</v>
      </c>
      <c r="U438">
        <f t="shared" si="12"/>
        <v>0</v>
      </c>
      <c r="V438" s="5">
        <f t="shared" si="13"/>
        <v>0</v>
      </c>
    </row>
    <row r="439" spans="1:22" hidden="1" x14ac:dyDescent="0.75">
      <c r="A439" t="s">
        <v>8443</v>
      </c>
      <c r="B439" t="s">
        <v>8444</v>
      </c>
      <c r="C439" t="s">
        <v>8445</v>
      </c>
      <c r="D439" t="s">
        <v>3425</v>
      </c>
      <c r="E439" t="s">
        <v>2592</v>
      </c>
      <c r="F439" t="s">
        <v>2592</v>
      </c>
      <c r="G439" t="s">
        <v>4353</v>
      </c>
      <c r="H439" t="s">
        <v>3028</v>
      </c>
      <c r="I439" t="s">
        <v>2592</v>
      </c>
      <c r="J439" s="2">
        <v>35765</v>
      </c>
      <c r="K439" s="2">
        <v>55153</v>
      </c>
      <c r="L439">
        <v>157</v>
      </c>
      <c r="M439" t="s">
        <v>3705</v>
      </c>
      <c r="N439" t="s">
        <v>3512</v>
      </c>
      <c r="O439" t="s">
        <v>3513</v>
      </c>
      <c r="P439" t="s">
        <v>4421</v>
      </c>
      <c r="Q439" s="5">
        <f>INDEX(relevant_resources!B:B,MATCH(P439,relevant_resources!A:A,0))</f>
        <v>0</v>
      </c>
      <c r="R439">
        <f>COUNTIFS(resolve_2018!Y:Y,A439)</f>
        <v>0</v>
      </c>
      <c r="S439">
        <f>COUNTIFS(assign_old_new!A:A,A439)</f>
        <v>0</v>
      </c>
      <c r="T439" s="4" t="str">
        <f>IF(D439="teppc","teppc",
IF(Q439=0,"not relevant",
IF(R439&gt;0,"in old list",
IF(S439=0,"NEED TO ASSIGN",
INDEX(assign_old_new!D:D,MATCH(A439,assign_old_new!A:A,0))))))</f>
        <v>teppc</v>
      </c>
      <c r="U439">
        <f t="shared" si="12"/>
        <v>0</v>
      </c>
      <c r="V439" s="5">
        <f t="shared" si="13"/>
        <v>0</v>
      </c>
    </row>
    <row r="440" spans="1:22" hidden="1" x14ac:dyDescent="0.75">
      <c r="A440" t="s">
        <v>5725</v>
      </c>
      <c r="B440" t="s">
        <v>5726</v>
      </c>
      <c r="C440" t="s">
        <v>5725</v>
      </c>
      <c r="D440" t="s">
        <v>3425</v>
      </c>
      <c r="E440" t="s">
        <v>3578</v>
      </c>
      <c r="F440" t="s">
        <v>3578</v>
      </c>
      <c r="G440" t="s">
        <v>3579</v>
      </c>
      <c r="H440" t="s">
        <v>3578</v>
      </c>
      <c r="I440" t="s">
        <v>3429</v>
      </c>
      <c r="J440" s="2">
        <v>24108</v>
      </c>
      <c r="K440" s="2">
        <v>55153</v>
      </c>
      <c r="L440">
        <v>157</v>
      </c>
      <c r="M440" t="s">
        <v>210</v>
      </c>
      <c r="N440" t="s">
        <v>3443</v>
      </c>
      <c r="O440" t="s">
        <v>210</v>
      </c>
      <c r="P440" t="s">
        <v>3444</v>
      </c>
      <c r="Q440" s="5">
        <f>INDEX(relevant_resources!B:B,MATCH(P440,relevant_resources!A:A,0))</f>
        <v>0</v>
      </c>
      <c r="R440">
        <f>COUNTIFS(resolve_2018!Y:Y,A440)</f>
        <v>0</v>
      </c>
      <c r="S440">
        <f>COUNTIFS(assign_old_new!A:A,A440)</f>
        <v>0</v>
      </c>
      <c r="T440" s="4" t="str">
        <f>IF(D440="teppc","teppc",
IF(Q440=0,"not relevant",
IF(R440&gt;0,"in old list",
IF(S440=0,"NEED TO ASSIGN",
INDEX(assign_old_new!D:D,MATCH(A440,assign_old_new!A:A,0))))))</f>
        <v>teppc</v>
      </c>
      <c r="U440">
        <f t="shared" si="12"/>
        <v>0</v>
      </c>
      <c r="V440" s="5">
        <f t="shared" si="13"/>
        <v>0</v>
      </c>
    </row>
    <row r="441" spans="1:22" hidden="1" x14ac:dyDescent="0.75">
      <c r="A441" t="s">
        <v>5719</v>
      </c>
      <c r="B441" t="s">
        <v>5720</v>
      </c>
      <c r="C441" t="s">
        <v>5719</v>
      </c>
      <c r="D441" t="s">
        <v>3425</v>
      </c>
      <c r="E441" t="s">
        <v>3578</v>
      </c>
      <c r="F441" t="s">
        <v>3578</v>
      </c>
      <c r="G441" t="s">
        <v>3579</v>
      </c>
      <c r="H441" t="s">
        <v>3578</v>
      </c>
      <c r="I441" t="s">
        <v>3429</v>
      </c>
      <c r="J441" s="2">
        <v>23774</v>
      </c>
      <c r="K441" s="2">
        <v>55153</v>
      </c>
      <c r="L441">
        <v>157</v>
      </c>
      <c r="M441" t="s">
        <v>210</v>
      </c>
      <c r="N441" t="s">
        <v>3443</v>
      </c>
      <c r="O441" t="s">
        <v>210</v>
      </c>
      <c r="P441" t="s">
        <v>3444</v>
      </c>
      <c r="Q441" s="5">
        <f>INDEX(relevant_resources!B:B,MATCH(P441,relevant_resources!A:A,0))</f>
        <v>0</v>
      </c>
      <c r="R441">
        <f>COUNTIFS(resolve_2018!Y:Y,A441)</f>
        <v>0</v>
      </c>
      <c r="S441">
        <f>COUNTIFS(assign_old_new!A:A,A441)</f>
        <v>0</v>
      </c>
      <c r="T441" s="4" t="str">
        <f>IF(D441="teppc","teppc",
IF(Q441=0,"not relevant",
IF(R441&gt;0,"in old list",
IF(S441=0,"NEED TO ASSIGN",
INDEX(assign_old_new!D:D,MATCH(A441,assign_old_new!A:A,0))))))</f>
        <v>teppc</v>
      </c>
      <c r="U441">
        <f t="shared" si="12"/>
        <v>0</v>
      </c>
      <c r="V441" s="5">
        <f t="shared" si="13"/>
        <v>0</v>
      </c>
    </row>
    <row r="442" spans="1:22" hidden="1" x14ac:dyDescent="0.75">
      <c r="A442" t="s">
        <v>5715</v>
      </c>
      <c r="B442" t="s">
        <v>5716</v>
      </c>
      <c r="C442" t="s">
        <v>5715</v>
      </c>
      <c r="D442" t="s">
        <v>3425</v>
      </c>
      <c r="E442" t="s">
        <v>3578</v>
      </c>
      <c r="F442" t="s">
        <v>3578</v>
      </c>
      <c r="G442" t="s">
        <v>3579</v>
      </c>
      <c r="H442" t="s">
        <v>3578</v>
      </c>
      <c r="I442" t="s">
        <v>3429</v>
      </c>
      <c r="J442" s="2">
        <v>23621</v>
      </c>
      <c r="K442" s="2">
        <v>55153</v>
      </c>
      <c r="L442">
        <v>157</v>
      </c>
      <c r="M442" t="s">
        <v>210</v>
      </c>
      <c r="N442" t="s">
        <v>3443</v>
      </c>
      <c r="O442" t="s">
        <v>210</v>
      </c>
      <c r="P442" t="s">
        <v>3444</v>
      </c>
      <c r="Q442" s="5">
        <f>INDEX(relevant_resources!B:B,MATCH(P442,relevant_resources!A:A,0))</f>
        <v>0</v>
      </c>
      <c r="R442">
        <f>COUNTIFS(resolve_2018!Y:Y,A442)</f>
        <v>0</v>
      </c>
      <c r="S442">
        <f>COUNTIFS(assign_old_new!A:A,A442)</f>
        <v>0</v>
      </c>
      <c r="T442" s="4" t="str">
        <f>IF(D442="teppc","teppc",
IF(Q442=0,"not relevant",
IF(R442&gt;0,"in old list",
IF(S442=0,"NEED TO ASSIGN",
INDEX(assign_old_new!D:D,MATCH(A442,assign_old_new!A:A,0))))))</f>
        <v>teppc</v>
      </c>
      <c r="U442">
        <f t="shared" si="12"/>
        <v>0</v>
      </c>
      <c r="V442" s="5">
        <f t="shared" si="13"/>
        <v>0</v>
      </c>
    </row>
    <row r="443" spans="1:22" hidden="1" x14ac:dyDescent="0.75">
      <c r="A443" t="s">
        <v>5879</v>
      </c>
      <c r="B443" t="s">
        <v>5880</v>
      </c>
      <c r="C443" t="s">
        <v>5881</v>
      </c>
      <c r="D443" t="s">
        <v>3425</v>
      </c>
      <c r="E443" t="s">
        <v>3745</v>
      </c>
      <c r="F443" t="s">
        <v>3745</v>
      </c>
      <c r="G443" t="s">
        <v>3746</v>
      </c>
      <c r="H443" t="s">
        <v>3745</v>
      </c>
      <c r="I443" t="s">
        <v>2274</v>
      </c>
      <c r="J443" s="2">
        <v>42736</v>
      </c>
      <c r="K443" s="2">
        <v>55153</v>
      </c>
      <c r="L443">
        <v>156</v>
      </c>
      <c r="M443" t="s">
        <v>3519</v>
      </c>
      <c r="N443" t="s">
        <v>3520</v>
      </c>
      <c r="O443" t="s">
        <v>3432</v>
      </c>
      <c r="P443" t="s">
        <v>3521</v>
      </c>
      <c r="Q443" s="5">
        <f>INDEX(relevant_resources!B:B,MATCH(P443,relevant_resources!A:A,0))</f>
        <v>0</v>
      </c>
      <c r="R443">
        <f>COUNTIFS(resolve_2018!Y:Y,A443)</f>
        <v>0</v>
      </c>
      <c r="S443">
        <f>COUNTIFS(assign_old_new!A:A,A443)</f>
        <v>0</v>
      </c>
      <c r="T443" s="4" t="str">
        <f>IF(D443="teppc","teppc",
IF(Q443=0,"not relevant",
IF(R443&gt;0,"in old list",
IF(S443=0,"NEED TO ASSIGN",
INDEX(assign_old_new!D:D,MATCH(A443,assign_old_new!A:A,0))))))</f>
        <v>teppc</v>
      </c>
      <c r="U443">
        <f t="shared" si="12"/>
        <v>0</v>
      </c>
      <c r="V443" s="5">
        <f t="shared" si="13"/>
        <v>0</v>
      </c>
    </row>
    <row r="444" spans="1:22" hidden="1" x14ac:dyDescent="0.75">
      <c r="A444" t="s">
        <v>7365</v>
      </c>
      <c r="B444" t="s">
        <v>7365</v>
      </c>
      <c r="C444" t="s">
        <v>7366</v>
      </c>
      <c r="D444" t="s">
        <v>3425</v>
      </c>
      <c r="E444" t="s">
        <v>4088</v>
      </c>
      <c r="F444" t="s">
        <v>4088</v>
      </c>
      <c r="G444" t="s">
        <v>4089</v>
      </c>
      <c r="H444" t="s">
        <v>2156</v>
      </c>
      <c r="I444" t="s">
        <v>1080</v>
      </c>
      <c r="J444" s="2">
        <v>23346</v>
      </c>
      <c r="K444" s="2">
        <v>55153</v>
      </c>
      <c r="L444">
        <v>156</v>
      </c>
      <c r="M444" t="s">
        <v>3680</v>
      </c>
      <c r="N444" t="s">
        <v>3681</v>
      </c>
      <c r="O444" t="s">
        <v>3682</v>
      </c>
      <c r="P444" t="s">
        <v>4147</v>
      </c>
      <c r="Q444" s="5">
        <f>INDEX(relevant_resources!B:B,MATCH(P444,relevant_resources!A:A,0))</f>
        <v>0</v>
      </c>
      <c r="R444">
        <f>COUNTIFS(resolve_2018!Y:Y,A444)</f>
        <v>0</v>
      </c>
      <c r="S444">
        <f>COUNTIFS(assign_old_new!A:A,A444)</f>
        <v>0</v>
      </c>
      <c r="T444" s="4" t="str">
        <f>IF(D444="teppc","teppc",
IF(Q444=0,"not relevant",
IF(R444&gt;0,"in old list",
IF(S444=0,"NEED TO ASSIGN",
INDEX(assign_old_new!D:D,MATCH(A444,assign_old_new!A:A,0))))))</f>
        <v>teppc</v>
      </c>
      <c r="U444">
        <f t="shared" si="12"/>
        <v>0</v>
      </c>
      <c r="V444" s="5">
        <f t="shared" si="13"/>
        <v>0</v>
      </c>
    </row>
    <row r="445" spans="1:22" hidden="1" x14ac:dyDescent="0.75">
      <c r="A445" t="s">
        <v>2353</v>
      </c>
      <c r="B445" t="s">
        <v>2353</v>
      </c>
      <c r="C445" t="s">
        <v>10264</v>
      </c>
      <c r="D445" t="s">
        <v>9883</v>
      </c>
      <c r="E445" t="s">
        <v>3319</v>
      </c>
      <c r="F445" t="s">
        <v>3319</v>
      </c>
      <c r="G445" t="s">
        <v>3320</v>
      </c>
      <c r="H445" t="s">
        <v>3319</v>
      </c>
      <c r="I445" t="s">
        <v>33</v>
      </c>
      <c r="J445" t="s">
        <v>9889</v>
      </c>
      <c r="K445" s="6">
        <v>55153</v>
      </c>
      <c r="L445">
        <v>155.1</v>
      </c>
      <c r="M445" t="s">
        <v>9884</v>
      </c>
      <c r="N445" t="s">
        <v>3412</v>
      </c>
      <c r="O445" t="s">
        <v>993</v>
      </c>
      <c r="P445" t="s">
        <v>3413</v>
      </c>
      <c r="Q445" s="5">
        <f>INDEX(relevant_resources!B:B,MATCH(P445,relevant_resources!A:A,0))</f>
        <v>1</v>
      </c>
      <c r="R445">
        <f>COUNTIFS(resolve_2018!Y:Y,A445)</f>
        <v>1</v>
      </c>
      <c r="S445">
        <f>COUNTIFS(assign_old_new!A:A,A445)</f>
        <v>0</v>
      </c>
      <c r="T445" s="4" t="str">
        <f>IF(D445="teppc","teppc",
IF(Q445=0,"not relevant",
IF(R445&gt;0,"in old list",
IF(S445=0,"NEED TO ASSIGN",
INDEX(assign_old_new!D:D,MATCH(A445,assign_old_new!A:A,0))))))</f>
        <v>in old list</v>
      </c>
      <c r="U445">
        <f t="shared" si="12"/>
        <v>1</v>
      </c>
      <c r="V445" s="5">
        <f t="shared" si="13"/>
        <v>0</v>
      </c>
    </row>
    <row r="446" spans="1:22" hidden="1" x14ac:dyDescent="0.75">
      <c r="A446" t="s">
        <v>885</v>
      </c>
      <c r="B446" t="s">
        <v>885</v>
      </c>
      <c r="C446" t="s">
        <v>10126</v>
      </c>
      <c r="D446" t="s">
        <v>9883</v>
      </c>
      <c r="E446" t="s">
        <v>3407</v>
      </c>
      <c r="F446" t="s">
        <v>1128</v>
      </c>
      <c r="G446" t="s">
        <v>3379</v>
      </c>
      <c r="H446" t="s">
        <v>1128</v>
      </c>
      <c r="I446" t="s">
        <v>33</v>
      </c>
      <c r="J446" t="s">
        <v>9889</v>
      </c>
      <c r="K446" s="6">
        <v>55153</v>
      </c>
      <c r="L446">
        <v>155</v>
      </c>
      <c r="M446" t="s">
        <v>9884</v>
      </c>
      <c r="N446" t="s">
        <v>4346</v>
      </c>
      <c r="O446" t="s">
        <v>3386</v>
      </c>
      <c r="P446" t="s">
        <v>3324</v>
      </c>
      <c r="Q446" s="5">
        <f>INDEX(relevant_resources!B:B,MATCH(P446,relevant_resources!A:A,0))</f>
        <v>1</v>
      </c>
      <c r="R446">
        <f>COUNTIFS(resolve_2018!Y:Y,A446)</f>
        <v>1</v>
      </c>
      <c r="S446">
        <f>COUNTIFS(assign_old_new!A:A,A446)</f>
        <v>0</v>
      </c>
      <c r="T446" s="4" t="str">
        <f>IF(D446="teppc","teppc",
IF(Q446=0,"not relevant",
IF(R446&gt;0,"in old list",
IF(S446=0,"NEED TO ASSIGN",
INDEX(assign_old_new!D:D,MATCH(A446,assign_old_new!A:A,0))))))</f>
        <v>in old list</v>
      </c>
      <c r="U446">
        <f t="shared" si="12"/>
        <v>1</v>
      </c>
      <c r="V446" s="5">
        <f t="shared" si="13"/>
        <v>0</v>
      </c>
    </row>
    <row r="447" spans="1:22" hidden="1" x14ac:dyDescent="0.75">
      <c r="A447" t="s">
        <v>5511</v>
      </c>
      <c r="B447" t="s">
        <v>5512</v>
      </c>
      <c r="C447" t="s">
        <v>5513</v>
      </c>
      <c r="D447" t="s">
        <v>3425</v>
      </c>
      <c r="E447" t="s">
        <v>3546</v>
      </c>
      <c r="F447" t="s">
        <v>3546</v>
      </c>
      <c r="G447" t="s">
        <v>3547</v>
      </c>
      <c r="H447" t="s">
        <v>3546</v>
      </c>
      <c r="I447" t="s">
        <v>3429</v>
      </c>
      <c r="J447" s="2">
        <v>39934</v>
      </c>
      <c r="K447" s="2">
        <v>55153</v>
      </c>
      <c r="L447">
        <v>155</v>
      </c>
      <c r="M447" t="s">
        <v>3531</v>
      </c>
      <c r="N447" t="s">
        <v>3532</v>
      </c>
      <c r="O447" t="s">
        <v>3533</v>
      </c>
      <c r="P447" t="s">
        <v>3549</v>
      </c>
      <c r="Q447" s="5">
        <f>INDEX(relevant_resources!B:B,MATCH(P447,relevant_resources!A:A,0))</f>
        <v>0</v>
      </c>
      <c r="R447">
        <f>COUNTIFS(resolve_2018!Y:Y,A447)</f>
        <v>0</v>
      </c>
      <c r="S447">
        <f>COUNTIFS(assign_old_new!A:A,A447)</f>
        <v>0</v>
      </c>
      <c r="T447" s="4" t="str">
        <f>IF(D447="teppc","teppc",
IF(Q447=0,"not relevant",
IF(R447&gt;0,"in old list",
IF(S447=0,"NEED TO ASSIGN",
INDEX(assign_old_new!D:D,MATCH(A447,assign_old_new!A:A,0))))))</f>
        <v>teppc</v>
      </c>
      <c r="U447">
        <f t="shared" si="12"/>
        <v>0</v>
      </c>
      <c r="V447" s="5">
        <f t="shared" si="13"/>
        <v>0</v>
      </c>
    </row>
    <row r="448" spans="1:22" hidden="1" x14ac:dyDescent="0.75">
      <c r="A448" t="s">
        <v>9873</v>
      </c>
      <c r="B448" t="s">
        <v>9873</v>
      </c>
      <c r="D448" t="s">
        <v>3425</v>
      </c>
      <c r="E448" t="s">
        <v>1054</v>
      </c>
      <c r="F448" t="s">
        <v>1054</v>
      </c>
      <c r="G448" t="s">
        <v>3447</v>
      </c>
      <c r="H448" t="s">
        <v>3428</v>
      </c>
      <c r="I448" t="s">
        <v>3429</v>
      </c>
      <c r="J448" s="2">
        <v>31517</v>
      </c>
      <c r="K448" s="2">
        <v>47484</v>
      </c>
      <c r="L448">
        <v>155</v>
      </c>
      <c r="M448" t="s">
        <v>3438</v>
      </c>
      <c r="N448" t="s">
        <v>3412</v>
      </c>
      <c r="O448" t="s">
        <v>993</v>
      </c>
      <c r="P448" t="s">
        <v>3477</v>
      </c>
      <c r="Q448" s="5">
        <f>INDEX(relevant_resources!B:B,MATCH(P448,relevant_resources!A:A,0))</f>
        <v>0</v>
      </c>
      <c r="R448">
        <f>COUNTIFS(resolve_2018!Y:Y,A448)</f>
        <v>0</v>
      </c>
      <c r="S448">
        <f>COUNTIFS(assign_old_new!A:A,A448)</f>
        <v>0</v>
      </c>
      <c r="T448" s="4" t="str">
        <f>IF(D448="teppc","teppc",
IF(Q448=0,"not relevant",
IF(R448&gt;0,"in old list",
IF(S448=0,"NEED TO ASSIGN",
INDEX(assign_old_new!D:D,MATCH(A448,assign_old_new!A:A,0))))))</f>
        <v>teppc</v>
      </c>
      <c r="U448">
        <f t="shared" si="12"/>
        <v>0</v>
      </c>
      <c r="V448" s="5">
        <f t="shared" si="13"/>
        <v>0</v>
      </c>
    </row>
    <row r="449" spans="1:22" hidden="1" x14ac:dyDescent="0.75">
      <c r="A449" t="s">
        <v>8835</v>
      </c>
      <c r="B449" t="s">
        <v>8836</v>
      </c>
      <c r="C449" t="s">
        <v>8837</v>
      </c>
      <c r="D449" t="s">
        <v>3425</v>
      </c>
      <c r="E449" t="s">
        <v>3546</v>
      </c>
      <c r="F449" t="s">
        <v>3546</v>
      </c>
      <c r="G449" t="s">
        <v>3547</v>
      </c>
      <c r="H449" t="s">
        <v>3546</v>
      </c>
      <c r="I449" t="s">
        <v>3429</v>
      </c>
      <c r="J449" s="2">
        <v>39234</v>
      </c>
      <c r="K449" s="2">
        <v>55153</v>
      </c>
      <c r="L449">
        <v>154</v>
      </c>
      <c r="M449" t="s">
        <v>3531</v>
      </c>
      <c r="N449" t="s">
        <v>3532</v>
      </c>
      <c r="O449" t="s">
        <v>3533</v>
      </c>
      <c r="P449" t="s">
        <v>3549</v>
      </c>
      <c r="Q449" s="5">
        <f>INDEX(relevant_resources!B:B,MATCH(P449,relevant_resources!A:A,0))</f>
        <v>0</v>
      </c>
      <c r="R449">
        <f>COUNTIFS(resolve_2018!Y:Y,A449)</f>
        <v>0</v>
      </c>
      <c r="S449">
        <f>COUNTIFS(assign_old_new!A:A,A449)</f>
        <v>0</v>
      </c>
      <c r="T449" s="4" t="str">
        <f>IF(D449="teppc","teppc",
IF(Q449=0,"not relevant",
IF(R449&gt;0,"in old list",
IF(S449=0,"NEED TO ASSIGN",
INDEX(assign_old_new!D:D,MATCH(A449,assign_old_new!A:A,0))))))</f>
        <v>teppc</v>
      </c>
      <c r="U449">
        <f t="shared" si="12"/>
        <v>0</v>
      </c>
      <c r="V449" s="5">
        <f t="shared" si="13"/>
        <v>0</v>
      </c>
    </row>
    <row r="450" spans="1:22" hidden="1" x14ac:dyDescent="0.75">
      <c r="A450" t="s">
        <v>8838</v>
      </c>
      <c r="B450" t="s">
        <v>8839</v>
      </c>
      <c r="C450" t="s">
        <v>8840</v>
      </c>
      <c r="D450" t="s">
        <v>3425</v>
      </c>
      <c r="E450" t="s">
        <v>3546</v>
      </c>
      <c r="F450" t="s">
        <v>3546</v>
      </c>
      <c r="G450" t="s">
        <v>3547</v>
      </c>
      <c r="H450" t="s">
        <v>3546</v>
      </c>
      <c r="I450" t="s">
        <v>3429</v>
      </c>
      <c r="J450" s="2">
        <v>39234</v>
      </c>
      <c r="K450" s="2">
        <v>55153</v>
      </c>
      <c r="L450">
        <v>154</v>
      </c>
      <c r="M450" t="s">
        <v>3531</v>
      </c>
      <c r="N450" t="s">
        <v>3532</v>
      </c>
      <c r="O450" t="s">
        <v>3533</v>
      </c>
      <c r="P450" t="s">
        <v>3549</v>
      </c>
      <c r="Q450" s="5">
        <f>INDEX(relevant_resources!B:B,MATCH(P450,relevant_resources!A:A,0))</f>
        <v>0</v>
      </c>
      <c r="R450">
        <f>COUNTIFS(resolve_2018!Y:Y,A450)</f>
        <v>0</v>
      </c>
      <c r="S450">
        <f>COUNTIFS(assign_old_new!A:A,A450)</f>
        <v>0</v>
      </c>
      <c r="T450" s="4" t="str">
        <f>IF(D450="teppc","teppc",
IF(Q450=0,"not relevant",
IF(R450&gt;0,"in old list",
IF(S450=0,"NEED TO ASSIGN",
INDEX(assign_old_new!D:D,MATCH(A450,assign_old_new!A:A,0))))))</f>
        <v>teppc</v>
      </c>
      <c r="U450">
        <f t="shared" ref="U450:U513" si="14">OR(R450&gt;0,S450&gt;0)*1</f>
        <v>0</v>
      </c>
      <c r="V450" s="5">
        <f t="shared" si="13"/>
        <v>0</v>
      </c>
    </row>
    <row r="451" spans="1:22" hidden="1" x14ac:dyDescent="0.75">
      <c r="A451" t="s">
        <v>10498</v>
      </c>
      <c r="B451" t="s">
        <v>10499</v>
      </c>
      <c r="C451" t="s">
        <v>10500</v>
      </c>
      <c r="D451" t="s">
        <v>9883</v>
      </c>
      <c r="E451" t="s">
        <v>3333</v>
      </c>
      <c r="F451" t="s">
        <v>3333</v>
      </c>
      <c r="G451" t="s">
        <v>3334</v>
      </c>
      <c r="H451" t="s">
        <v>3333</v>
      </c>
      <c r="I451" t="s">
        <v>33</v>
      </c>
      <c r="J451" s="6">
        <v>30317</v>
      </c>
      <c r="K451" s="6">
        <v>55153</v>
      </c>
      <c r="L451">
        <v>153.9</v>
      </c>
      <c r="M451" t="s">
        <v>9884</v>
      </c>
      <c r="N451" t="s">
        <v>3443</v>
      </c>
      <c r="O451" t="s">
        <v>210</v>
      </c>
      <c r="P451" t="s">
        <v>3709</v>
      </c>
      <c r="Q451" s="5">
        <f>INDEX(relevant_resources!B:B,MATCH(P451,relevant_resources!A:A,0))</f>
        <v>0</v>
      </c>
      <c r="R451">
        <f>COUNTIFS(resolve_2018!Y:Y,A451)</f>
        <v>0</v>
      </c>
      <c r="S451">
        <f>COUNTIFS(assign_old_new!A:A,A451)</f>
        <v>0</v>
      </c>
      <c r="T451" s="4" t="str">
        <f>IF(D451="teppc","teppc",
IF(Q451=0,"not relevant",
IF(R451&gt;0,"in old list",
IF(S451=0,"NEED TO ASSIGN",
INDEX(assign_old_new!D:D,MATCH(A451,assign_old_new!A:A,0))))))</f>
        <v>not relevant</v>
      </c>
      <c r="U451">
        <f t="shared" si="14"/>
        <v>0</v>
      </c>
      <c r="V451" s="5">
        <f t="shared" ref="V451:V514" si="15">AND(Q451=1,U451=0,D451="caiso")*1</f>
        <v>0</v>
      </c>
    </row>
    <row r="452" spans="1:22" hidden="1" x14ac:dyDescent="0.75">
      <c r="A452" t="s">
        <v>1863</v>
      </c>
      <c r="B452" t="s">
        <v>3390</v>
      </c>
      <c r="C452" t="s">
        <v>1863</v>
      </c>
      <c r="D452" t="s">
        <v>3318</v>
      </c>
      <c r="E452" t="s">
        <v>906</v>
      </c>
      <c r="F452" t="s">
        <v>1128</v>
      </c>
      <c r="G452" t="s">
        <v>3379</v>
      </c>
      <c r="H452" t="s">
        <v>1128</v>
      </c>
      <c r="I452" t="s">
        <v>33</v>
      </c>
      <c r="J452" s="2">
        <v>43983</v>
      </c>
      <c r="K452" s="2">
        <v>55153</v>
      </c>
      <c r="L452">
        <v>153.52000000000001</v>
      </c>
      <c r="M452" t="s">
        <v>3326</v>
      </c>
      <c r="N452" t="s">
        <v>3327</v>
      </c>
      <c r="O452" t="s">
        <v>3328</v>
      </c>
      <c r="P452" t="s">
        <v>3324</v>
      </c>
      <c r="Q452" s="5">
        <f>INDEX(relevant_resources!B:B,MATCH(P452,relevant_resources!A:A,0))</f>
        <v>1</v>
      </c>
      <c r="R452">
        <f>COUNTIFS(resolve_2018!Y:Y,A452)</f>
        <v>1</v>
      </c>
      <c r="S452">
        <f>COUNTIFS(assign_old_new!A:A,A452)</f>
        <v>0</v>
      </c>
      <c r="T452" s="4" t="str">
        <f>IF(D452="teppc","teppc",
IF(Q452=0,"not relevant",
IF(R452&gt;0,"in old list",
IF(S452=0,"NEED TO ASSIGN",
INDEX(assign_old_new!D:D,MATCH(A452,assign_old_new!A:A,0))))))</f>
        <v>in old list</v>
      </c>
      <c r="U452">
        <f t="shared" si="14"/>
        <v>1</v>
      </c>
      <c r="V452" s="5">
        <f t="shared" si="15"/>
        <v>0</v>
      </c>
    </row>
    <row r="453" spans="1:22" hidden="1" x14ac:dyDescent="0.75">
      <c r="A453" t="s">
        <v>3221</v>
      </c>
      <c r="B453" t="s">
        <v>3221</v>
      </c>
      <c r="C453" t="s">
        <v>3220</v>
      </c>
      <c r="D453" t="s">
        <v>9883</v>
      </c>
      <c r="E453" t="s">
        <v>3718</v>
      </c>
      <c r="F453" t="s">
        <v>3319</v>
      </c>
      <c r="G453" t="s">
        <v>3320</v>
      </c>
      <c r="H453" t="s">
        <v>3319</v>
      </c>
      <c r="I453" t="s">
        <v>33</v>
      </c>
      <c r="J453" t="s">
        <v>9889</v>
      </c>
      <c r="K453" s="6">
        <v>55153</v>
      </c>
      <c r="L453">
        <v>152</v>
      </c>
      <c r="M453" t="s">
        <v>4346</v>
      </c>
      <c r="N453" t="s">
        <v>4346</v>
      </c>
      <c r="O453" t="s">
        <v>3386</v>
      </c>
      <c r="P453" t="s">
        <v>3324</v>
      </c>
      <c r="Q453" s="5">
        <f>INDEX(relevant_resources!B:B,MATCH(P453,relevant_resources!A:A,0))</f>
        <v>1</v>
      </c>
      <c r="R453">
        <f>COUNTIFS(resolve_2018!Y:Y,A453)</f>
        <v>1</v>
      </c>
      <c r="S453">
        <f>COUNTIFS(assign_old_new!A:A,A453)</f>
        <v>0</v>
      </c>
      <c r="T453" s="4" t="str">
        <f>IF(D453="teppc","teppc",
IF(Q453=0,"not relevant",
IF(R453&gt;0,"in old list",
IF(S453=0,"NEED TO ASSIGN",
INDEX(assign_old_new!D:D,MATCH(A453,assign_old_new!A:A,0))))))</f>
        <v>in old list</v>
      </c>
      <c r="U453">
        <f t="shared" si="14"/>
        <v>1</v>
      </c>
      <c r="V453" s="5">
        <f t="shared" si="15"/>
        <v>0</v>
      </c>
    </row>
    <row r="454" spans="1:22" hidden="1" x14ac:dyDescent="0.75">
      <c r="A454" t="s">
        <v>6827</v>
      </c>
      <c r="B454" t="s">
        <v>6828</v>
      </c>
      <c r="C454" t="s">
        <v>6829</v>
      </c>
      <c r="D454" t="s">
        <v>3425</v>
      </c>
      <c r="E454" t="s">
        <v>4244</v>
      </c>
      <c r="F454" t="s">
        <v>4244</v>
      </c>
      <c r="G454" t="s">
        <v>4245</v>
      </c>
      <c r="H454" t="s">
        <v>3482</v>
      </c>
      <c r="I454" t="s">
        <v>1080</v>
      </c>
      <c r="J454" s="2">
        <v>41000</v>
      </c>
      <c r="K454" s="2">
        <v>55153</v>
      </c>
      <c r="L454">
        <v>151.80000000000001</v>
      </c>
      <c r="M454" t="s">
        <v>3438</v>
      </c>
      <c r="N454" t="s">
        <v>3412</v>
      </c>
      <c r="O454" t="s">
        <v>993</v>
      </c>
      <c r="P454" t="s">
        <v>3712</v>
      </c>
      <c r="Q454" s="5">
        <f>INDEX(relevant_resources!B:B,MATCH(P454,relevant_resources!A:A,0))</f>
        <v>0</v>
      </c>
      <c r="R454">
        <f>COUNTIFS(resolve_2018!Y:Y,A454)</f>
        <v>0</v>
      </c>
      <c r="S454">
        <f>COUNTIFS(assign_old_new!A:A,A454)</f>
        <v>0</v>
      </c>
      <c r="T454" s="4" t="str">
        <f>IF(D454="teppc","teppc",
IF(Q454=0,"not relevant",
IF(R454&gt;0,"in old list",
IF(S454=0,"NEED TO ASSIGN",
INDEX(assign_old_new!D:D,MATCH(A454,assign_old_new!A:A,0))))))</f>
        <v>teppc</v>
      </c>
      <c r="U454">
        <f t="shared" si="14"/>
        <v>0</v>
      </c>
      <c r="V454" s="5">
        <f t="shared" si="15"/>
        <v>0</v>
      </c>
    </row>
    <row r="455" spans="1:22" hidden="1" x14ac:dyDescent="0.75">
      <c r="A455" t="s">
        <v>6374</v>
      </c>
      <c r="B455" t="s">
        <v>6374</v>
      </c>
      <c r="C455" t="s">
        <v>6375</v>
      </c>
      <c r="D455" t="s">
        <v>3425</v>
      </c>
      <c r="E455" t="s">
        <v>3584</v>
      </c>
      <c r="F455" t="s">
        <v>3584</v>
      </c>
      <c r="G455" t="s">
        <v>3585</v>
      </c>
      <c r="H455" t="s">
        <v>3482</v>
      </c>
      <c r="I455" t="s">
        <v>1080</v>
      </c>
      <c r="J455" s="2">
        <v>40603</v>
      </c>
      <c r="K455" s="2">
        <v>55153</v>
      </c>
      <c r="L455">
        <v>151.19999999999999</v>
      </c>
      <c r="M455" t="s">
        <v>3438</v>
      </c>
      <c r="N455" t="s">
        <v>3412</v>
      </c>
      <c r="O455" t="s">
        <v>993</v>
      </c>
      <c r="P455" t="s">
        <v>3712</v>
      </c>
      <c r="Q455" s="5">
        <f>INDEX(relevant_resources!B:B,MATCH(P455,relevant_resources!A:A,0))</f>
        <v>0</v>
      </c>
      <c r="R455">
        <f>COUNTIFS(resolve_2018!Y:Y,A455)</f>
        <v>0</v>
      </c>
      <c r="S455">
        <f>COUNTIFS(assign_old_new!A:A,A455)</f>
        <v>0</v>
      </c>
      <c r="T455" s="4" t="str">
        <f>IF(D455="teppc","teppc",
IF(Q455=0,"not relevant",
IF(R455&gt;0,"in old list",
IF(S455=0,"NEED TO ASSIGN",
INDEX(assign_old_new!D:D,MATCH(A455,assign_old_new!A:A,0))))))</f>
        <v>teppc</v>
      </c>
      <c r="U455">
        <f t="shared" si="14"/>
        <v>0</v>
      </c>
      <c r="V455" s="5">
        <f t="shared" si="15"/>
        <v>0</v>
      </c>
    </row>
    <row r="456" spans="1:22" hidden="1" x14ac:dyDescent="0.75">
      <c r="A456" t="s">
        <v>5909</v>
      </c>
      <c r="B456" t="s">
        <v>5909</v>
      </c>
      <c r="C456" t="s">
        <v>5910</v>
      </c>
      <c r="D456" t="s">
        <v>3425</v>
      </c>
      <c r="E456" t="s">
        <v>1054</v>
      </c>
      <c r="F456" t="s">
        <v>1054</v>
      </c>
      <c r="G456" t="s">
        <v>3447</v>
      </c>
      <c r="H456" t="s">
        <v>3428</v>
      </c>
      <c r="I456" t="s">
        <v>3429</v>
      </c>
      <c r="J456" s="2">
        <v>26451</v>
      </c>
      <c r="K456" s="2">
        <v>43830</v>
      </c>
      <c r="L456">
        <v>151</v>
      </c>
      <c r="M456" t="s">
        <v>3680</v>
      </c>
      <c r="N456" t="s">
        <v>3681</v>
      </c>
      <c r="O456" t="s">
        <v>3682</v>
      </c>
      <c r="P456" t="s">
        <v>3837</v>
      </c>
      <c r="Q456" s="5">
        <f>INDEX(relevant_resources!B:B,MATCH(P456,relevant_resources!A:A,0))</f>
        <v>0</v>
      </c>
      <c r="R456">
        <f>COUNTIFS(resolve_2018!Y:Y,A456)</f>
        <v>0</v>
      </c>
      <c r="S456">
        <f>COUNTIFS(assign_old_new!A:A,A456)</f>
        <v>0</v>
      </c>
      <c r="T456" s="4" t="str">
        <f>IF(D456="teppc","teppc",
IF(Q456=0,"not relevant",
IF(R456&gt;0,"in old list",
IF(S456=0,"NEED TO ASSIGN",
INDEX(assign_old_new!D:D,MATCH(A456,assign_old_new!A:A,0))))))</f>
        <v>teppc</v>
      </c>
      <c r="U456">
        <f t="shared" si="14"/>
        <v>0</v>
      </c>
      <c r="V456" s="5">
        <f t="shared" si="15"/>
        <v>0</v>
      </c>
    </row>
    <row r="457" spans="1:22" hidden="1" x14ac:dyDescent="0.75">
      <c r="A457" t="s">
        <v>4252</v>
      </c>
      <c r="B457" t="s">
        <v>4252</v>
      </c>
      <c r="C457" t="s">
        <v>4253</v>
      </c>
      <c r="D457" t="s">
        <v>3425</v>
      </c>
      <c r="E457" t="s">
        <v>3426</v>
      </c>
      <c r="F457" t="s">
        <v>3426</v>
      </c>
      <c r="G457" t="s">
        <v>3427</v>
      </c>
      <c r="H457" t="s">
        <v>3428</v>
      </c>
      <c r="I457" t="s">
        <v>3429</v>
      </c>
      <c r="J457" s="2">
        <v>22616</v>
      </c>
      <c r="K457" s="2">
        <v>51226</v>
      </c>
      <c r="L457">
        <v>150.81</v>
      </c>
      <c r="M457" t="s">
        <v>3519</v>
      </c>
      <c r="N457" t="s">
        <v>3520</v>
      </c>
      <c r="O457" t="s">
        <v>3432</v>
      </c>
      <c r="P457" t="s">
        <v>3433</v>
      </c>
      <c r="Q457" s="5">
        <f>INDEX(relevant_resources!B:B,MATCH(P457,relevant_resources!A:A,0))</f>
        <v>0</v>
      </c>
      <c r="R457">
        <f>COUNTIFS(resolve_2018!Y:Y,A457)</f>
        <v>0</v>
      </c>
      <c r="S457">
        <f>COUNTIFS(assign_old_new!A:A,A457)</f>
        <v>0</v>
      </c>
      <c r="T457" s="4" t="str">
        <f>IF(D457="teppc","teppc",
IF(Q457=0,"not relevant",
IF(R457&gt;0,"in old list",
IF(S457=0,"NEED TO ASSIGN",
INDEX(assign_old_new!D:D,MATCH(A457,assign_old_new!A:A,0))))))</f>
        <v>teppc</v>
      </c>
      <c r="U457">
        <f t="shared" si="14"/>
        <v>0</v>
      </c>
      <c r="V457" s="5">
        <f t="shared" si="15"/>
        <v>0</v>
      </c>
    </row>
    <row r="458" spans="1:22" hidden="1" x14ac:dyDescent="0.75">
      <c r="A458" t="s">
        <v>10037</v>
      </c>
      <c r="B458" t="s">
        <v>10037</v>
      </c>
      <c r="D458" t="s">
        <v>9883</v>
      </c>
      <c r="E458" t="s">
        <v>3333</v>
      </c>
      <c r="F458" t="s">
        <v>3333</v>
      </c>
      <c r="G458" t="s">
        <v>3334</v>
      </c>
      <c r="H458" t="s">
        <v>3333</v>
      </c>
      <c r="I458" t="s">
        <v>33</v>
      </c>
      <c r="J458" t="s">
        <v>9889</v>
      </c>
      <c r="K458" s="6">
        <v>55153</v>
      </c>
      <c r="L458">
        <v>150</v>
      </c>
      <c r="M458" t="s">
        <v>4346</v>
      </c>
      <c r="N458" t="s">
        <v>4346</v>
      </c>
      <c r="O458" t="s">
        <v>3386</v>
      </c>
      <c r="P458" t="s">
        <v>3324</v>
      </c>
      <c r="Q458" s="5">
        <f>INDEX(relevant_resources!B:B,MATCH(P458,relevant_resources!A:A,0))</f>
        <v>1</v>
      </c>
      <c r="R458">
        <f>COUNTIFS(resolve_2018!Y:Y,A458)</f>
        <v>0</v>
      </c>
      <c r="S458">
        <f>COUNTIFS(assign_old_new!A:A,A458)</f>
        <v>1</v>
      </c>
      <c r="T458" s="4" t="str">
        <f>IF(D458="teppc","teppc",
IF(Q458=0,"not relevant",
IF(R458&gt;0,"in old list",
IF(S458=0,"NEED TO ASSIGN",
INDEX(assign_old_new!D:D,MATCH(A458,assign_old_new!A:A,0))))))</f>
        <v>old</v>
      </c>
      <c r="U458">
        <f t="shared" si="14"/>
        <v>1</v>
      </c>
      <c r="V458" s="5">
        <f t="shared" si="15"/>
        <v>0</v>
      </c>
    </row>
    <row r="459" spans="1:22" hidden="1" x14ac:dyDescent="0.75">
      <c r="A459" t="s">
        <v>11577</v>
      </c>
      <c r="B459" t="s">
        <v>11578</v>
      </c>
      <c r="C459" t="s">
        <v>11577</v>
      </c>
      <c r="D459" t="s">
        <v>11576</v>
      </c>
      <c r="E459" t="s">
        <v>3333</v>
      </c>
      <c r="F459" t="s">
        <v>3333</v>
      </c>
      <c r="G459" t="s">
        <v>3334</v>
      </c>
      <c r="H459" t="s">
        <v>3333</v>
      </c>
      <c r="I459" t="s">
        <v>33</v>
      </c>
      <c r="J459" s="2">
        <v>44377</v>
      </c>
      <c r="K459" s="2">
        <v>55123</v>
      </c>
      <c r="L459">
        <v>150</v>
      </c>
      <c r="M459" t="s">
        <v>3326</v>
      </c>
      <c r="N459" t="s">
        <v>3327</v>
      </c>
      <c r="O459" t="s">
        <v>3327</v>
      </c>
      <c r="P459" t="s">
        <v>3324</v>
      </c>
      <c r="Q459" s="5">
        <f>INDEX(relevant_resources!B:B,MATCH(P459,relevant_resources!A:A,0))</f>
        <v>1</v>
      </c>
      <c r="R459">
        <f>COUNTIFS(resolve_2018!Y:Y,A459)</f>
        <v>0</v>
      </c>
      <c r="S459">
        <f>COUNTIFS(assign_old_new!A:A,A459)</f>
        <v>1</v>
      </c>
      <c r="T459" s="4" t="str">
        <f>IF(D459="teppc","teppc",
IF(Q459=0,"not relevant",
IF(R459&gt;0,"in old list",
IF(S459=0,"NEED TO ASSIGN",
INDEX(assign_old_new!D:D,MATCH(A459,assign_old_new!A:A,0))))))</f>
        <v>new</v>
      </c>
      <c r="U459">
        <f t="shared" si="14"/>
        <v>1</v>
      </c>
      <c r="V459" s="5">
        <f t="shared" si="15"/>
        <v>0</v>
      </c>
    </row>
    <row r="460" spans="1:22" hidden="1" x14ac:dyDescent="0.75">
      <c r="A460" t="s">
        <v>2247</v>
      </c>
      <c r="B460" t="s">
        <v>2247</v>
      </c>
      <c r="C460" t="s">
        <v>10481</v>
      </c>
      <c r="D460" t="s">
        <v>9883</v>
      </c>
      <c r="E460" t="s">
        <v>3319</v>
      </c>
      <c r="F460" t="s">
        <v>3319</v>
      </c>
      <c r="G460" t="s">
        <v>3320</v>
      </c>
      <c r="H460" t="s">
        <v>3319</v>
      </c>
      <c r="I460" t="s">
        <v>33</v>
      </c>
      <c r="J460" s="6">
        <v>42390</v>
      </c>
      <c r="K460" s="6">
        <v>55153</v>
      </c>
      <c r="L460">
        <v>150</v>
      </c>
      <c r="M460" t="s">
        <v>9884</v>
      </c>
      <c r="N460" t="s">
        <v>4346</v>
      </c>
      <c r="O460" t="s">
        <v>3386</v>
      </c>
      <c r="P460" t="s">
        <v>3324</v>
      </c>
      <c r="Q460" s="5">
        <f>INDEX(relevant_resources!B:B,MATCH(P460,relevant_resources!A:A,0))</f>
        <v>1</v>
      </c>
      <c r="R460">
        <f>COUNTIFS(resolve_2018!Y:Y,A460)</f>
        <v>1</v>
      </c>
      <c r="S460">
        <f>COUNTIFS(assign_old_new!A:A,A460)</f>
        <v>0</v>
      </c>
      <c r="T460" s="4" t="str">
        <f>IF(D460="teppc","teppc",
IF(Q460=0,"not relevant",
IF(R460&gt;0,"in old list",
IF(S460=0,"NEED TO ASSIGN",
INDEX(assign_old_new!D:D,MATCH(A460,assign_old_new!A:A,0))))))</f>
        <v>in old list</v>
      </c>
      <c r="U460">
        <f t="shared" si="14"/>
        <v>1</v>
      </c>
      <c r="V460" s="5">
        <f t="shared" si="15"/>
        <v>0</v>
      </c>
    </row>
    <row r="461" spans="1:22" hidden="1" x14ac:dyDescent="0.75">
      <c r="A461" t="s">
        <v>7179</v>
      </c>
      <c r="B461" t="s">
        <v>7179</v>
      </c>
      <c r="C461" t="s">
        <v>7180</v>
      </c>
      <c r="D461" t="s">
        <v>3425</v>
      </c>
      <c r="E461" t="s">
        <v>2403</v>
      </c>
      <c r="F461" t="s">
        <v>2403</v>
      </c>
      <c r="G461" t="s">
        <v>3436</v>
      </c>
      <c r="H461" t="s">
        <v>3437</v>
      </c>
      <c r="I461" t="s">
        <v>2274</v>
      </c>
      <c r="J461" s="2">
        <v>41974</v>
      </c>
      <c r="K461" s="2">
        <v>47588</v>
      </c>
      <c r="L461">
        <v>150</v>
      </c>
      <c r="M461" t="s">
        <v>3438</v>
      </c>
      <c r="N461" t="s">
        <v>3412</v>
      </c>
      <c r="O461" t="s">
        <v>993</v>
      </c>
      <c r="P461" t="s">
        <v>3439</v>
      </c>
      <c r="Q461" s="5">
        <f>INDEX(relevant_resources!B:B,MATCH(P461,relevant_resources!A:A,0))</f>
        <v>0</v>
      </c>
      <c r="R461">
        <f>COUNTIFS(resolve_2018!Y:Y,A461)</f>
        <v>0</v>
      </c>
      <c r="S461">
        <f>COUNTIFS(assign_old_new!A:A,A461)</f>
        <v>0</v>
      </c>
      <c r="T461" s="4" t="str">
        <f>IF(D461="teppc","teppc",
IF(Q461=0,"not relevant",
IF(R461&gt;0,"in old list",
IF(S461=0,"NEED TO ASSIGN",
INDEX(assign_old_new!D:D,MATCH(A461,assign_old_new!A:A,0))))))</f>
        <v>teppc</v>
      </c>
      <c r="U461">
        <f t="shared" si="14"/>
        <v>0</v>
      </c>
      <c r="V461" s="5">
        <f t="shared" si="15"/>
        <v>0</v>
      </c>
    </row>
    <row r="462" spans="1:22" hidden="1" x14ac:dyDescent="0.75">
      <c r="A462" t="s">
        <v>8864</v>
      </c>
      <c r="B462" t="s">
        <v>8865</v>
      </c>
      <c r="C462" t="s">
        <v>8866</v>
      </c>
      <c r="D462" t="s">
        <v>3425</v>
      </c>
      <c r="E462" t="s">
        <v>3698</v>
      </c>
      <c r="F462" t="s">
        <v>3698</v>
      </c>
      <c r="G462" t="s">
        <v>3694</v>
      </c>
      <c r="H462" t="s">
        <v>3407</v>
      </c>
      <c r="I462" t="s">
        <v>2274</v>
      </c>
      <c r="J462" s="2">
        <v>41137</v>
      </c>
      <c r="K462" s="2">
        <v>55153</v>
      </c>
      <c r="L462">
        <v>150</v>
      </c>
      <c r="M462" t="s">
        <v>3438</v>
      </c>
      <c r="N462" t="s">
        <v>3412</v>
      </c>
      <c r="O462" t="s">
        <v>993</v>
      </c>
      <c r="P462" t="s">
        <v>3439</v>
      </c>
      <c r="Q462" s="5">
        <f>INDEX(relevant_resources!B:B,MATCH(P462,relevant_resources!A:A,0))</f>
        <v>0</v>
      </c>
      <c r="R462">
        <f>COUNTIFS(resolve_2018!Y:Y,A462)</f>
        <v>0</v>
      </c>
      <c r="S462">
        <f>COUNTIFS(assign_old_new!A:A,A462)</f>
        <v>0</v>
      </c>
      <c r="T462" s="4" t="str">
        <f>IF(D462="teppc","teppc",
IF(Q462=0,"not relevant",
IF(R462&gt;0,"in old list",
IF(S462=0,"NEED TO ASSIGN",
INDEX(assign_old_new!D:D,MATCH(A462,assign_old_new!A:A,0))))))</f>
        <v>teppc</v>
      </c>
      <c r="U462">
        <f t="shared" si="14"/>
        <v>0</v>
      </c>
      <c r="V462" s="5">
        <f t="shared" si="15"/>
        <v>0</v>
      </c>
    </row>
    <row r="463" spans="1:22" hidden="1" x14ac:dyDescent="0.75">
      <c r="A463" t="s">
        <v>2126</v>
      </c>
      <c r="B463" t="s">
        <v>2126</v>
      </c>
      <c r="C463" t="s">
        <v>9936</v>
      </c>
      <c r="D463" t="s">
        <v>9883</v>
      </c>
      <c r="E463" t="s">
        <v>1128</v>
      </c>
      <c r="F463" t="s">
        <v>1128</v>
      </c>
      <c r="G463" t="s">
        <v>3379</v>
      </c>
      <c r="H463" t="s">
        <v>1128</v>
      </c>
      <c r="I463" t="s">
        <v>33</v>
      </c>
      <c r="J463" s="6">
        <v>41038</v>
      </c>
      <c r="K463" s="6">
        <v>55153</v>
      </c>
      <c r="L463">
        <v>150</v>
      </c>
      <c r="M463" t="s">
        <v>9884</v>
      </c>
      <c r="N463" t="s">
        <v>3412</v>
      </c>
      <c r="O463" t="s">
        <v>993</v>
      </c>
      <c r="P463" t="s">
        <v>3413</v>
      </c>
      <c r="Q463" s="5">
        <f>INDEX(relevant_resources!B:B,MATCH(P463,relevant_resources!A:A,0))</f>
        <v>1</v>
      </c>
      <c r="R463">
        <f>COUNTIFS(resolve_2018!Y:Y,A463)</f>
        <v>1</v>
      </c>
      <c r="S463">
        <f>COUNTIFS(assign_old_new!A:A,A463)</f>
        <v>0</v>
      </c>
      <c r="T463" s="4" t="str">
        <f>IF(D463="teppc","teppc",
IF(Q463=0,"not relevant",
IF(R463&gt;0,"in old list",
IF(S463=0,"NEED TO ASSIGN",
INDEX(assign_old_new!D:D,MATCH(A463,assign_old_new!A:A,0))))))</f>
        <v>in old list</v>
      </c>
      <c r="U463">
        <f t="shared" si="14"/>
        <v>1</v>
      </c>
      <c r="V463" s="5">
        <f t="shared" si="15"/>
        <v>0</v>
      </c>
    </row>
    <row r="464" spans="1:22" hidden="1" x14ac:dyDescent="0.75">
      <c r="A464" t="s">
        <v>2132</v>
      </c>
      <c r="B464" t="s">
        <v>2132</v>
      </c>
      <c r="C464" t="s">
        <v>9932</v>
      </c>
      <c r="D464" t="s">
        <v>9883</v>
      </c>
      <c r="E464" t="s">
        <v>1128</v>
      </c>
      <c r="F464" t="s">
        <v>1128</v>
      </c>
      <c r="G464" t="s">
        <v>3379</v>
      </c>
      <c r="H464" t="s">
        <v>1128</v>
      </c>
      <c r="I464" t="s">
        <v>33</v>
      </c>
      <c r="J464" s="6">
        <v>40940</v>
      </c>
      <c r="K464" s="6">
        <v>55153</v>
      </c>
      <c r="L464">
        <v>150</v>
      </c>
      <c r="M464" t="s">
        <v>9884</v>
      </c>
      <c r="N464" t="s">
        <v>3412</v>
      </c>
      <c r="O464" t="s">
        <v>993</v>
      </c>
      <c r="P464" t="s">
        <v>3413</v>
      </c>
      <c r="Q464" s="5">
        <f>INDEX(relevant_resources!B:B,MATCH(P464,relevant_resources!A:A,0))</f>
        <v>1</v>
      </c>
      <c r="R464">
        <f>COUNTIFS(resolve_2018!Y:Y,A464)</f>
        <v>1</v>
      </c>
      <c r="S464">
        <f>COUNTIFS(assign_old_new!A:A,A464)</f>
        <v>0</v>
      </c>
      <c r="T464" s="4" t="str">
        <f>IF(D464="teppc","teppc",
IF(Q464=0,"not relevant",
IF(R464&gt;0,"in old list",
IF(S464=0,"NEED TO ASSIGN",
INDEX(assign_old_new!D:D,MATCH(A464,assign_old_new!A:A,0))))))</f>
        <v>in old list</v>
      </c>
      <c r="U464">
        <f t="shared" si="14"/>
        <v>1</v>
      </c>
      <c r="V464" s="5">
        <f t="shared" si="15"/>
        <v>0</v>
      </c>
    </row>
    <row r="465" spans="1:22" hidden="1" x14ac:dyDescent="0.75">
      <c r="A465" t="s">
        <v>4478</v>
      </c>
      <c r="B465" t="s">
        <v>4479</v>
      </c>
      <c r="C465" t="s">
        <v>4480</v>
      </c>
      <c r="D465" t="s">
        <v>3425</v>
      </c>
      <c r="E465" t="s">
        <v>3546</v>
      </c>
      <c r="F465" t="s">
        <v>3546</v>
      </c>
      <c r="G465" t="s">
        <v>3547</v>
      </c>
      <c r="H465" t="s">
        <v>3546</v>
      </c>
      <c r="I465" t="s">
        <v>3429</v>
      </c>
      <c r="J465" s="2">
        <v>40817</v>
      </c>
      <c r="K465" s="2">
        <v>55153</v>
      </c>
      <c r="L465">
        <v>150</v>
      </c>
      <c r="M465" t="s">
        <v>3438</v>
      </c>
      <c r="N465" t="s">
        <v>3412</v>
      </c>
      <c r="O465" t="s">
        <v>993</v>
      </c>
      <c r="P465" t="s">
        <v>3477</v>
      </c>
      <c r="Q465" s="5">
        <f>INDEX(relevant_resources!B:B,MATCH(P465,relevant_resources!A:A,0))</f>
        <v>0</v>
      </c>
      <c r="R465">
        <f>COUNTIFS(resolve_2018!Y:Y,A465)</f>
        <v>0</v>
      </c>
      <c r="S465">
        <f>COUNTIFS(assign_old_new!A:A,A465)</f>
        <v>0</v>
      </c>
      <c r="T465" s="4" t="str">
        <f>IF(D465="teppc","teppc",
IF(Q465=0,"not relevant",
IF(R465&gt;0,"in old list",
IF(S465=0,"NEED TO ASSIGN",
INDEX(assign_old_new!D:D,MATCH(A465,assign_old_new!A:A,0))))))</f>
        <v>teppc</v>
      </c>
      <c r="U465">
        <f t="shared" si="14"/>
        <v>0</v>
      </c>
      <c r="V465" s="5">
        <f t="shared" si="15"/>
        <v>0</v>
      </c>
    </row>
    <row r="466" spans="1:22" hidden="1" x14ac:dyDescent="0.75">
      <c r="A466" t="s">
        <v>2117</v>
      </c>
      <c r="B466" t="s">
        <v>2117</v>
      </c>
      <c r="C466" t="s">
        <v>9935</v>
      </c>
      <c r="D466" t="s">
        <v>9883</v>
      </c>
      <c r="E466" t="s">
        <v>1128</v>
      </c>
      <c r="F466" t="s">
        <v>1128</v>
      </c>
      <c r="G466" t="s">
        <v>3379</v>
      </c>
      <c r="H466" t="s">
        <v>1128</v>
      </c>
      <c r="I466" t="s">
        <v>33</v>
      </c>
      <c r="J466" s="6">
        <v>40586</v>
      </c>
      <c r="K466" s="6">
        <v>55153</v>
      </c>
      <c r="L466">
        <v>150</v>
      </c>
      <c r="M466" t="s">
        <v>9884</v>
      </c>
      <c r="N466" t="s">
        <v>3412</v>
      </c>
      <c r="O466" t="s">
        <v>993</v>
      </c>
      <c r="P466" t="s">
        <v>3413</v>
      </c>
      <c r="Q466" s="5">
        <f>INDEX(relevant_resources!B:B,MATCH(P466,relevant_resources!A:A,0))</f>
        <v>1</v>
      </c>
      <c r="R466">
        <f>COUNTIFS(resolve_2018!Y:Y,A466)</f>
        <v>1</v>
      </c>
      <c r="S466">
        <f>COUNTIFS(assign_old_new!A:A,A466)</f>
        <v>0</v>
      </c>
      <c r="T466" s="4" t="str">
        <f>IF(D466="teppc","teppc",
IF(Q466=0,"not relevant",
IF(R466&gt;0,"in old list",
IF(S466=0,"NEED TO ASSIGN",
INDEX(assign_old_new!D:D,MATCH(A466,assign_old_new!A:A,0))))))</f>
        <v>in old list</v>
      </c>
      <c r="U466">
        <f t="shared" si="14"/>
        <v>1</v>
      </c>
      <c r="V466" s="5">
        <f t="shared" si="15"/>
        <v>0</v>
      </c>
    </row>
    <row r="467" spans="1:22" hidden="1" x14ac:dyDescent="0.75">
      <c r="A467" t="s">
        <v>2111</v>
      </c>
      <c r="B467" t="s">
        <v>2111</v>
      </c>
      <c r="C467" t="s">
        <v>9933</v>
      </c>
      <c r="D467" t="s">
        <v>9883</v>
      </c>
      <c r="E467" t="s">
        <v>1128</v>
      </c>
      <c r="F467" t="s">
        <v>1128</v>
      </c>
      <c r="G467" t="s">
        <v>3379</v>
      </c>
      <c r="H467" t="s">
        <v>1128</v>
      </c>
      <c r="I467" t="s">
        <v>33</v>
      </c>
      <c r="J467" s="6">
        <v>40541</v>
      </c>
      <c r="K467" s="6">
        <v>55153</v>
      </c>
      <c r="L467">
        <v>150</v>
      </c>
      <c r="M467" t="s">
        <v>9884</v>
      </c>
      <c r="N467" t="s">
        <v>3412</v>
      </c>
      <c r="O467" t="s">
        <v>993</v>
      </c>
      <c r="P467" t="s">
        <v>3413</v>
      </c>
      <c r="Q467" s="5">
        <f>INDEX(relevant_resources!B:B,MATCH(P467,relevant_resources!A:A,0))</f>
        <v>1</v>
      </c>
      <c r="R467">
        <f>COUNTIFS(resolve_2018!Y:Y,A467)</f>
        <v>1</v>
      </c>
      <c r="S467">
        <f>COUNTIFS(assign_old_new!A:A,A467)</f>
        <v>0</v>
      </c>
      <c r="T467" s="4" t="str">
        <f>IF(D467="teppc","teppc",
IF(Q467=0,"not relevant",
IF(R467&gt;0,"in old list",
IF(S467=0,"NEED TO ASSIGN",
INDEX(assign_old_new!D:D,MATCH(A467,assign_old_new!A:A,0))))))</f>
        <v>in old list</v>
      </c>
      <c r="U467">
        <f t="shared" si="14"/>
        <v>1</v>
      </c>
      <c r="V467" s="5">
        <f t="shared" si="15"/>
        <v>0</v>
      </c>
    </row>
    <row r="468" spans="1:22" hidden="1" x14ac:dyDescent="0.75">
      <c r="A468" t="s">
        <v>2114</v>
      </c>
      <c r="B468" t="s">
        <v>2114</v>
      </c>
      <c r="C468" t="s">
        <v>9934</v>
      </c>
      <c r="D468" t="s">
        <v>9883</v>
      </c>
      <c r="E468" t="s">
        <v>1128</v>
      </c>
      <c r="F468" t="s">
        <v>1128</v>
      </c>
      <c r="G468" t="s">
        <v>3379</v>
      </c>
      <c r="H468" t="s">
        <v>1128</v>
      </c>
      <c r="I468" t="s">
        <v>33</v>
      </c>
      <c r="J468" s="6">
        <v>40541</v>
      </c>
      <c r="K468" s="6">
        <v>55153</v>
      </c>
      <c r="L468">
        <v>150</v>
      </c>
      <c r="M468" t="s">
        <v>9884</v>
      </c>
      <c r="N468" t="s">
        <v>3412</v>
      </c>
      <c r="O468" t="s">
        <v>993</v>
      </c>
      <c r="P468" t="s">
        <v>3413</v>
      </c>
      <c r="Q468" s="5">
        <f>INDEX(relevant_resources!B:B,MATCH(P468,relevant_resources!A:A,0))</f>
        <v>1</v>
      </c>
      <c r="R468">
        <f>COUNTIFS(resolve_2018!Y:Y,A468)</f>
        <v>1</v>
      </c>
      <c r="S468">
        <f>COUNTIFS(assign_old_new!A:A,A468)</f>
        <v>0</v>
      </c>
      <c r="T468" s="4" t="str">
        <f>IF(D468="teppc","teppc",
IF(Q468=0,"not relevant",
IF(R468&gt;0,"in old list",
IF(S468=0,"NEED TO ASSIGN",
INDEX(assign_old_new!D:D,MATCH(A468,assign_old_new!A:A,0))))))</f>
        <v>in old list</v>
      </c>
      <c r="U468">
        <f t="shared" si="14"/>
        <v>1</v>
      </c>
      <c r="V468" s="5">
        <f t="shared" si="15"/>
        <v>0</v>
      </c>
    </row>
    <row r="469" spans="1:22" hidden="1" x14ac:dyDescent="0.75">
      <c r="A469" t="s">
        <v>1096</v>
      </c>
      <c r="B469" t="s">
        <v>1096</v>
      </c>
      <c r="C469" t="s">
        <v>10015</v>
      </c>
      <c r="D469" t="s">
        <v>9883</v>
      </c>
      <c r="E469" t="s">
        <v>9887</v>
      </c>
      <c r="F469" t="s">
        <v>9887</v>
      </c>
      <c r="G469" t="s">
        <v>9888</v>
      </c>
      <c r="H469" t="s">
        <v>9887</v>
      </c>
      <c r="I469" t="s">
        <v>33</v>
      </c>
      <c r="J469" s="6">
        <v>39840</v>
      </c>
      <c r="K469" s="6">
        <v>55153</v>
      </c>
      <c r="L469">
        <v>150</v>
      </c>
      <c r="M469" t="s">
        <v>9884</v>
      </c>
      <c r="N469" t="s">
        <v>3412</v>
      </c>
      <c r="O469" t="s">
        <v>993</v>
      </c>
      <c r="P469" t="s">
        <v>3413</v>
      </c>
      <c r="Q469" s="5">
        <f>INDEX(relevant_resources!B:B,MATCH(P469,relevant_resources!A:A,0))</f>
        <v>1</v>
      </c>
      <c r="R469">
        <f>COUNTIFS(resolve_2018!Y:Y,A469)</f>
        <v>1</v>
      </c>
      <c r="S469">
        <f>COUNTIFS(assign_old_new!A:A,A469)</f>
        <v>0</v>
      </c>
      <c r="T469" s="4" t="str">
        <f>IF(D469="teppc","teppc",
IF(Q469=0,"not relevant",
IF(R469&gt;0,"in old list",
IF(S469=0,"NEED TO ASSIGN",
INDEX(assign_old_new!D:D,MATCH(A469,assign_old_new!A:A,0))))))</f>
        <v>in old list</v>
      </c>
      <c r="U469">
        <f t="shared" si="14"/>
        <v>1</v>
      </c>
      <c r="V469" s="5">
        <f t="shared" si="15"/>
        <v>0</v>
      </c>
    </row>
    <row r="470" spans="1:22" hidden="1" x14ac:dyDescent="0.75">
      <c r="A470" t="s">
        <v>1102</v>
      </c>
      <c r="B470" t="s">
        <v>1102</v>
      </c>
      <c r="C470" t="s">
        <v>1101</v>
      </c>
      <c r="D470" t="s">
        <v>9883</v>
      </c>
      <c r="E470" t="s">
        <v>9887</v>
      </c>
      <c r="F470" t="s">
        <v>9887</v>
      </c>
      <c r="G470" t="s">
        <v>9888</v>
      </c>
      <c r="H470" t="s">
        <v>9887</v>
      </c>
      <c r="I470" t="s">
        <v>33</v>
      </c>
      <c r="J470" s="6">
        <v>38806</v>
      </c>
      <c r="K470" s="6">
        <v>55153</v>
      </c>
      <c r="L470">
        <v>150</v>
      </c>
      <c r="M470" t="s">
        <v>9884</v>
      </c>
      <c r="N470" t="s">
        <v>3412</v>
      </c>
      <c r="O470" t="s">
        <v>993</v>
      </c>
      <c r="P470" t="s">
        <v>3413</v>
      </c>
      <c r="Q470" s="5">
        <f>INDEX(relevant_resources!B:B,MATCH(P470,relevant_resources!A:A,0))</f>
        <v>1</v>
      </c>
      <c r="R470">
        <f>COUNTIFS(resolve_2018!Y:Y,A470)</f>
        <v>3</v>
      </c>
      <c r="S470">
        <f>COUNTIFS(assign_old_new!A:A,A470)</f>
        <v>0</v>
      </c>
      <c r="T470" s="4" t="str">
        <f>IF(D470="teppc","teppc",
IF(Q470=0,"not relevant",
IF(R470&gt;0,"in old list",
IF(S470=0,"NEED TO ASSIGN",
INDEX(assign_old_new!D:D,MATCH(A470,assign_old_new!A:A,0))))))</f>
        <v>in old list</v>
      </c>
      <c r="U470">
        <f t="shared" si="14"/>
        <v>1</v>
      </c>
      <c r="V470" s="5">
        <f t="shared" si="15"/>
        <v>0</v>
      </c>
    </row>
    <row r="471" spans="1:22" hidden="1" x14ac:dyDescent="0.75">
      <c r="A471" t="s">
        <v>7243</v>
      </c>
      <c r="B471" t="s">
        <v>7243</v>
      </c>
      <c r="C471" t="s">
        <v>7244</v>
      </c>
      <c r="D471" t="s">
        <v>3425</v>
      </c>
      <c r="E471" t="s">
        <v>3584</v>
      </c>
      <c r="F471" t="s">
        <v>3584</v>
      </c>
      <c r="G471" t="s">
        <v>3585</v>
      </c>
      <c r="H471" t="s">
        <v>3482</v>
      </c>
      <c r="I471" t="s">
        <v>1080</v>
      </c>
      <c r="J471" s="2">
        <v>25143</v>
      </c>
      <c r="K471" s="2">
        <v>55153</v>
      </c>
      <c r="L471">
        <v>150</v>
      </c>
      <c r="M471" t="s">
        <v>210</v>
      </c>
      <c r="N471" t="s">
        <v>3443</v>
      </c>
      <c r="O471" t="s">
        <v>210</v>
      </c>
      <c r="P471" t="s">
        <v>3568</v>
      </c>
      <c r="Q471" s="5">
        <f>INDEX(relevant_resources!B:B,MATCH(P471,relevant_resources!A:A,0))</f>
        <v>0</v>
      </c>
      <c r="R471">
        <f>COUNTIFS(resolve_2018!Y:Y,A471)</f>
        <v>0</v>
      </c>
      <c r="S471">
        <f>COUNTIFS(assign_old_new!A:A,A471)</f>
        <v>0</v>
      </c>
      <c r="T471" s="4" t="str">
        <f>IF(D471="teppc","teppc",
IF(Q471=0,"not relevant",
IF(R471&gt;0,"in old list",
IF(S471=0,"NEED TO ASSIGN",
INDEX(assign_old_new!D:D,MATCH(A471,assign_old_new!A:A,0))))))</f>
        <v>teppc</v>
      </c>
      <c r="U471">
        <f t="shared" si="14"/>
        <v>0</v>
      </c>
      <c r="V471" s="5">
        <f t="shared" si="15"/>
        <v>0</v>
      </c>
    </row>
    <row r="472" spans="1:22" hidden="1" x14ac:dyDescent="0.75">
      <c r="A472" t="s">
        <v>7245</v>
      </c>
      <c r="B472" t="s">
        <v>7245</v>
      </c>
      <c r="C472" t="s">
        <v>7246</v>
      </c>
      <c r="D472" t="s">
        <v>3425</v>
      </c>
      <c r="E472" t="s">
        <v>3584</v>
      </c>
      <c r="F472" t="s">
        <v>3584</v>
      </c>
      <c r="G472" t="s">
        <v>3585</v>
      </c>
      <c r="H472" t="s">
        <v>3482</v>
      </c>
      <c r="I472" t="s">
        <v>1080</v>
      </c>
      <c r="J472" s="2">
        <v>25112</v>
      </c>
      <c r="K472" s="2">
        <v>55153</v>
      </c>
      <c r="L472">
        <v>150</v>
      </c>
      <c r="M472" t="s">
        <v>210</v>
      </c>
      <c r="N472" t="s">
        <v>3443</v>
      </c>
      <c r="O472" t="s">
        <v>210</v>
      </c>
      <c r="P472" t="s">
        <v>3568</v>
      </c>
      <c r="Q472" s="5">
        <f>INDEX(relevant_resources!B:B,MATCH(P472,relevant_resources!A:A,0))</f>
        <v>0</v>
      </c>
      <c r="R472">
        <f>COUNTIFS(resolve_2018!Y:Y,A472)</f>
        <v>0</v>
      </c>
      <c r="S472">
        <f>COUNTIFS(assign_old_new!A:A,A472)</f>
        <v>0</v>
      </c>
      <c r="T472" s="4" t="str">
        <f>IF(D472="teppc","teppc",
IF(Q472=0,"not relevant",
IF(R472&gt;0,"in old list",
IF(S472=0,"NEED TO ASSIGN",
INDEX(assign_old_new!D:D,MATCH(A472,assign_old_new!A:A,0))))))</f>
        <v>teppc</v>
      </c>
      <c r="U472">
        <f t="shared" si="14"/>
        <v>0</v>
      </c>
      <c r="V472" s="5">
        <f t="shared" si="15"/>
        <v>0</v>
      </c>
    </row>
    <row r="473" spans="1:22" hidden="1" x14ac:dyDescent="0.75">
      <c r="A473" t="s">
        <v>4411</v>
      </c>
      <c r="B473" t="s">
        <v>4412</v>
      </c>
      <c r="C473" t="s">
        <v>4413</v>
      </c>
      <c r="D473" t="s">
        <v>3425</v>
      </c>
      <c r="E473" t="s">
        <v>3578</v>
      </c>
      <c r="F473" t="s">
        <v>3578</v>
      </c>
      <c r="G473" t="s">
        <v>3579</v>
      </c>
      <c r="H473" t="s">
        <v>3578</v>
      </c>
      <c r="I473" t="s">
        <v>3429</v>
      </c>
      <c r="J473" s="2">
        <v>42339</v>
      </c>
      <c r="K473" s="2">
        <v>55153</v>
      </c>
      <c r="L473">
        <v>149.6</v>
      </c>
      <c r="M473" t="s">
        <v>3438</v>
      </c>
      <c r="N473" t="s">
        <v>3412</v>
      </c>
      <c r="O473" t="s">
        <v>993</v>
      </c>
      <c r="P473" t="s">
        <v>3477</v>
      </c>
      <c r="Q473" s="5">
        <f>INDEX(relevant_resources!B:B,MATCH(P473,relevant_resources!A:A,0))</f>
        <v>0</v>
      </c>
      <c r="R473">
        <f>COUNTIFS(resolve_2018!Y:Y,A473)</f>
        <v>0</v>
      </c>
      <c r="S473">
        <f>COUNTIFS(assign_old_new!A:A,A473)</f>
        <v>0</v>
      </c>
      <c r="T473" s="4" t="str">
        <f>IF(D473="teppc","teppc",
IF(Q473=0,"not relevant",
IF(R473&gt;0,"in old list",
IF(S473=0,"NEED TO ASSIGN",
INDEX(assign_old_new!D:D,MATCH(A473,assign_old_new!A:A,0))))))</f>
        <v>teppc</v>
      </c>
      <c r="U473">
        <f t="shared" si="14"/>
        <v>0</v>
      </c>
      <c r="V473" s="5">
        <f t="shared" si="15"/>
        <v>0</v>
      </c>
    </row>
    <row r="474" spans="1:22" hidden="1" x14ac:dyDescent="0.75">
      <c r="A474" t="s">
        <v>3934</v>
      </c>
      <c r="B474" t="s">
        <v>3934</v>
      </c>
      <c r="C474" t="s">
        <v>3935</v>
      </c>
      <c r="D474" t="s">
        <v>3425</v>
      </c>
      <c r="E474" t="s">
        <v>3858</v>
      </c>
      <c r="F474" t="s">
        <v>3858</v>
      </c>
      <c r="G474" t="s">
        <v>3859</v>
      </c>
      <c r="H474" t="s">
        <v>3860</v>
      </c>
      <c r="I474" t="s">
        <v>1080</v>
      </c>
      <c r="J474" s="2">
        <v>40045</v>
      </c>
      <c r="K474" s="2">
        <v>55153</v>
      </c>
      <c r="L474">
        <v>149.5</v>
      </c>
      <c r="M474" t="s">
        <v>3438</v>
      </c>
      <c r="N474" t="s">
        <v>3412</v>
      </c>
      <c r="O474" t="s">
        <v>993</v>
      </c>
      <c r="P474" t="s">
        <v>3712</v>
      </c>
      <c r="Q474" s="5">
        <f>INDEX(relevant_resources!B:B,MATCH(P474,relevant_resources!A:A,0))</f>
        <v>0</v>
      </c>
      <c r="R474">
        <f>COUNTIFS(resolve_2018!Y:Y,A474)</f>
        <v>0</v>
      </c>
      <c r="S474">
        <f>COUNTIFS(assign_old_new!A:A,A474)</f>
        <v>0</v>
      </c>
      <c r="T474" s="4" t="str">
        <f>IF(D474="teppc","teppc",
IF(Q474=0,"not relevant",
IF(R474&gt;0,"in old list",
IF(S474=0,"NEED TO ASSIGN",
INDEX(assign_old_new!D:D,MATCH(A474,assign_old_new!A:A,0))))))</f>
        <v>teppc</v>
      </c>
      <c r="U474">
        <f t="shared" si="14"/>
        <v>0</v>
      </c>
      <c r="V474" s="5">
        <f t="shared" si="15"/>
        <v>0</v>
      </c>
    </row>
    <row r="475" spans="1:22" hidden="1" x14ac:dyDescent="0.75">
      <c r="A475" t="s">
        <v>6185</v>
      </c>
      <c r="B475" t="s">
        <v>6186</v>
      </c>
      <c r="C475" t="s">
        <v>6187</v>
      </c>
      <c r="D475" t="s">
        <v>3425</v>
      </c>
      <c r="E475" t="s">
        <v>4244</v>
      </c>
      <c r="F475" t="s">
        <v>4244</v>
      </c>
      <c r="G475" t="s">
        <v>4245</v>
      </c>
      <c r="H475" t="s">
        <v>3482</v>
      </c>
      <c r="I475" t="s">
        <v>1080</v>
      </c>
      <c r="J475" s="2">
        <v>38657</v>
      </c>
      <c r="K475" s="2">
        <v>54789</v>
      </c>
      <c r="L475">
        <v>149.4</v>
      </c>
      <c r="M475" t="s">
        <v>3438</v>
      </c>
      <c r="N475" t="s">
        <v>3412</v>
      </c>
      <c r="O475" t="s">
        <v>993</v>
      </c>
      <c r="P475" t="s">
        <v>3712</v>
      </c>
      <c r="Q475" s="5">
        <f>INDEX(relevant_resources!B:B,MATCH(P475,relevant_resources!A:A,0))</f>
        <v>0</v>
      </c>
      <c r="R475">
        <f>COUNTIFS(resolve_2018!Y:Y,A475)</f>
        <v>0</v>
      </c>
      <c r="S475">
        <f>COUNTIFS(assign_old_new!A:A,A475)</f>
        <v>0</v>
      </c>
      <c r="T475" s="4" t="str">
        <f>IF(D475="teppc","teppc",
IF(Q475=0,"not relevant",
IF(R475&gt;0,"in old list",
IF(S475=0,"NEED TO ASSIGN",
INDEX(assign_old_new!D:D,MATCH(A475,assign_old_new!A:A,0))))))</f>
        <v>teppc</v>
      </c>
      <c r="U475">
        <f t="shared" si="14"/>
        <v>0</v>
      </c>
      <c r="V475" s="5">
        <f t="shared" si="15"/>
        <v>0</v>
      </c>
    </row>
    <row r="476" spans="1:22" hidden="1" x14ac:dyDescent="0.75">
      <c r="A476" t="s">
        <v>6539</v>
      </c>
      <c r="B476" t="s">
        <v>6539</v>
      </c>
      <c r="C476" t="s">
        <v>6540</v>
      </c>
      <c r="D476" t="s">
        <v>3425</v>
      </c>
      <c r="E476" t="s">
        <v>3426</v>
      </c>
      <c r="F476" t="s">
        <v>3426</v>
      </c>
      <c r="G476" t="s">
        <v>3427</v>
      </c>
      <c r="H476" t="s">
        <v>3428</v>
      </c>
      <c r="I476" t="s">
        <v>3429</v>
      </c>
      <c r="J476" s="2">
        <v>27395</v>
      </c>
      <c r="K476" s="2">
        <v>48669</v>
      </c>
      <c r="L476">
        <v>149.25</v>
      </c>
      <c r="M476" t="s">
        <v>210</v>
      </c>
      <c r="N476" t="s">
        <v>3443</v>
      </c>
      <c r="O476" t="s">
        <v>210</v>
      </c>
      <c r="P476" t="s">
        <v>3444</v>
      </c>
      <c r="Q476" s="5">
        <f>INDEX(relevant_resources!B:B,MATCH(P476,relevant_resources!A:A,0))</f>
        <v>0</v>
      </c>
      <c r="R476">
        <f>COUNTIFS(resolve_2018!Y:Y,A476)</f>
        <v>0</v>
      </c>
      <c r="S476">
        <f>COUNTIFS(assign_old_new!A:A,A476)</f>
        <v>0</v>
      </c>
      <c r="T476" s="4" t="str">
        <f>IF(D476="teppc","teppc",
IF(Q476=0,"not relevant",
IF(R476&gt;0,"in old list",
IF(S476=0,"NEED TO ASSIGN",
INDEX(assign_old_new!D:D,MATCH(A476,assign_old_new!A:A,0))))))</f>
        <v>teppc</v>
      </c>
      <c r="U476">
        <f t="shared" si="14"/>
        <v>0</v>
      </c>
      <c r="V476" s="5">
        <f t="shared" si="15"/>
        <v>0</v>
      </c>
    </row>
    <row r="477" spans="1:22" hidden="1" x14ac:dyDescent="0.75">
      <c r="A477" t="s">
        <v>6537</v>
      </c>
      <c r="B477" t="s">
        <v>6537</v>
      </c>
      <c r="C477" t="s">
        <v>6538</v>
      </c>
      <c r="D477" t="s">
        <v>3425</v>
      </c>
      <c r="E477" t="s">
        <v>3426</v>
      </c>
      <c r="F477" t="s">
        <v>3426</v>
      </c>
      <c r="G477" t="s">
        <v>3427</v>
      </c>
      <c r="H477" t="s">
        <v>3428</v>
      </c>
      <c r="I477" t="s">
        <v>3429</v>
      </c>
      <c r="J477" s="2">
        <v>27395</v>
      </c>
      <c r="K477" s="2">
        <v>48669</v>
      </c>
      <c r="L477">
        <v>148.25</v>
      </c>
      <c r="M477" t="s">
        <v>210</v>
      </c>
      <c r="N477" t="s">
        <v>3443</v>
      </c>
      <c r="O477" t="s">
        <v>210</v>
      </c>
      <c r="P477" t="s">
        <v>3444</v>
      </c>
      <c r="Q477" s="5">
        <f>INDEX(relevant_resources!B:B,MATCH(P477,relevant_resources!A:A,0))</f>
        <v>0</v>
      </c>
      <c r="R477">
        <f>COUNTIFS(resolve_2018!Y:Y,A477)</f>
        <v>0</v>
      </c>
      <c r="S477">
        <f>COUNTIFS(assign_old_new!A:A,A477)</f>
        <v>0</v>
      </c>
      <c r="T477" s="4" t="str">
        <f>IF(D477="teppc","teppc",
IF(Q477=0,"not relevant",
IF(R477&gt;0,"in old list",
IF(S477=0,"NEED TO ASSIGN",
INDEX(assign_old_new!D:D,MATCH(A477,assign_old_new!A:A,0))))))</f>
        <v>teppc</v>
      </c>
      <c r="U477">
        <f t="shared" si="14"/>
        <v>0</v>
      </c>
      <c r="V477" s="5">
        <f t="shared" si="15"/>
        <v>0</v>
      </c>
    </row>
    <row r="478" spans="1:22" hidden="1" x14ac:dyDescent="0.75">
      <c r="A478" t="s">
        <v>3838</v>
      </c>
      <c r="B478" t="s">
        <v>3838</v>
      </c>
      <c r="C478" t="s">
        <v>3839</v>
      </c>
      <c r="D478" t="s">
        <v>3425</v>
      </c>
      <c r="E478" t="s">
        <v>1054</v>
      </c>
      <c r="F478" t="s">
        <v>1054</v>
      </c>
      <c r="G478" t="s">
        <v>3447</v>
      </c>
      <c r="H478" t="s">
        <v>3428</v>
      </c>
      <c r="I478" t="s">
        <v>3429</v>
      </c>
      <c r="J478" s="2">
        <v>27395</v>
      </c>
      <c r="K478" s="2">
        <v>46022</v>
      </c>
      <c r="L478">
        <v>148</v>
      </c>
      <c r="M478" t="s">
        <v>3680</v>
      </c>
      <c r="N478" t="s">
        <v>3681</v>
      </c>
      <c r="O478" t="s">
        <v>3682</v>
      </c>
      <c r="P478" t="s">
        <v>3837</v>
      </c>
      <c r="Q478" s="5">
        <f>INDEX(relevant_resources!B:B,MATCH(P478,relevant_resources!A:A,0))</f>
        <v>0</v>
      </c>
      <c r="R478">
        <f>COUNTIFS(resolve_2018!Y:Y,A478)</f>
        <v>0</v>
      </c>
      <c r="S478">
        <f>COUNTIFS(assign_old_new!A:A,A478)</f>
        <v>0</v>
      </c>
      <c r="T478" s="4" t="str">
        <f>IF(D478="teppc","teppc",
IF(Q478=0,"not relevant",
IF(R478&gt;0,"in old list",
IF(S478=0,"NEED TO ASSIGN",
INDEX(assign_old_new!D:D,MATCH(A478,assign_old_new!A:A,0))))))</f>
        <v>teppc</v>
      </c>
      <c r="U478">
        <f t="shared" si="14"/>
        <v>0</v>
      </c>
      <c r="V478" s="5">
        <f t="shared" si="15"/>
        <v>0</v>
      </c>
    </row>
    <row r="479" spans="1:22" hidden="1" x14ac:dyDescent="0.75">
      <c r="A479" t="s">
        <v>3835</v>
      </c>
      <c r="B479" t="s">
        <v>3835</v>
      </c>
      <c r="C479" t="s">
        <v>3836</v>
      </c>
      <c r="D479" t="s">
        <v>3425</v>
      </c>
      <c r="E479" t="s">
        <v>1054</v>
      </c>
      <c r="F479" t="s">
        <v>1054</v>
      </c>
      <c r="G479" t="s">
        <v>3447</v>
      </c>
      <c r="H479" t="s">
        <v>3428</v>
      </c>
      <c r="I479" t="s">
        <v>3429</v>
      </c>
      <c r="J479" s="2">
        <v>25204</v>
      </c>
      <c r="K479" s="2">
        <v>43800</v>
      </c>
      <c r="L479">
        <v>148</v>
      </c>
      <c r="M479" t="s">
        <v>3680</v>
      </c>
      <c r="N479" t="s">
        <v>3681</v>
      </c>
      <c r="O479" t="s">
        <v>3682</v>
      </c>
      <c r="P479" t="s">
        <v>3837</v>
      </c>
      <c r="Q479" s="5">
        <f>INDEX(relevant_resources!B:B,MATCH(P479,relevant_resources!A:A,0))</f>
        <v>0</v>
      </c>
      <c r="R479">
        <f>COUNTIFS(resolve_2018!Y:Y,A479)</f>
        <v>0</v>
      </c>
      <c r="S479">
        <f>COUNTIFS(assign_old_new!A:A,A479)</f>
        <v>0</v>
      </c>
      <c r="T479" s="4" t="str">
        <f>IF(D479="teppc","teppc",
IF(Q479=0,"not relevant",
IF(R479&gt;0,"in old list",
IF(S479=0,"NEED TO ASSIGN",
INDEX(assign_old_new!D:D,MATCH(A479,assign_old_new!A:A,0))))))</f>
        <v>teppc</v>
      </c>
      <c r="U479">
        <f t="shared" si="14"/>
        <v>0</v>
      </c>
      <c r="V479" s="5">
        <f t="shared" si="15"/>
        <v>0</v>
      </c>
    </row>
    <row r="480" spans="1:22" hidden="1" x14ac:dyDescent="0.75">
      <c r="A480" t="s">
        <v>7753</v>
      </c>
      <c r="B480" t="s">
        <v>7753</v>
      </c>
      <c r="C480" t="s">
        <v>7754</v>
      </c>
      <c r="D480" t="s">
        <v>3425</v>
      </c>
      <c r="E480" t="s">
        <v>3775</v>
      </c>
      <c r="F480" t="s">
        <v>3775</v>
      </c>
      <c r="G480" t="s">
        <v>3776</v>
      </c>
      <c r="H480" t="s">
        <v>3775</v>
      </c>
      <c r="I480" t="s">
        <v>3429</v>
      </c>
      <c r="J480" s="2">
        <v>36312</v>
      </c>
      <c r="K480" s="2">
        <v>55153</v>
      </c>
      <c r="L480">
        <v>147.85</v>
      </c>
      <c r="M480" t="s">
        <v>3531</v>
      </c>
      <c r="N480" t="s">
        <v>3532</v>
      </c>
      <c r="O480" t="s">
        <v>3533</v>
      </c>
      <c r="P480" t="s">
        <v>3549</v>
      </c>
      <c r="Q480" s="5">
        <f>INDEX(relevant_resources!B:B,MATCH(P480,relevant_resources!A:A,0))</f>
        <v>0</v>
      </c>
      <c r="R480">
        <f>COUNTIFS(resolve_2018!Y:Y,A480)</f>
        <v>0</v>
      </c>
      <c r="S480">
        <f>COUNTIFS(assign_old_new!A:A,A480)</f>
        <v>0</v>
      </c>
      <c r="T480" s="4" t="str">
        <f>IF(D480="teppc","teppc",
IF(Q480=0,"not relevant",
IF(R480&gt;0,"in old list",
IF(S480=0,"NEED TO ASSIGN",
INDEX(assign_old_new!D:D,MATCH(A480,assign_old_new!A:A,0))))))</f>
        <v>teppc</v>
      </c>
      <c r="U480">
        <f t="shared" si="14"/>
        <v>0</v>
      </c>
      <c r="V480" s="5">
        <f t="shared" si="15"/>
        <v>0</v>
      </c>
    </row>
    <row r="481" spans="1:22" hidden="1" x14ac:dyDescent="0.75">
      <c r="A481" t="s">
        <v>10229</v>
      </c>
      <c r="B481" t="s">
        <v>10229</v>
      </c>
      <c r="C481" t="s">
        <v>10230</v>
      </c>
      <c r="D481" t="s">
        <v>9883</v>
      </c>
      <c r="E481" t="s">
        <v>9887</v>
      </c>
      <c r="F481" t="s">
        <v>9887</v>
      </c>
      <c r="G481" t="s">
        <v>9888</v>
      </c>
      <c r="H481" t="s">
        <v>9887</v>
      </c>
      <c r="I481" t="s">
        <v>33</v>
      </c>
      <c r="J481" s="6">
        <v>38435</v>
      </c>
      <c r="K481" s="6">
        <v>55153</v>
      </c>
      <c r="L481">
        <v>147.80000000000001</v>
      </c>
      <c r="M481" t="s">
        <v>3511</v>
      </c>
      <c r="N481" t="s">
        <v>3512</v>
      </c>
      <c r="O481" t="s">
        <v>3513</v>
      </c>
      <c r="P481" t="s">
        <v>9897</v>
      </c>
      <c r="Q481" s="5">
        <f>INDEX(relevant_resources!B:B,MATCH(P481,relevant_resources!A:A,0))</f>
        <v>0</v>
      </c>
      <c r="R481">
        <f>COUNTIFS(resolve_2018!Y:Y,A481)</f>
        <v>0</v>
      </c>
      <c r="S481">
        <f>COUNTIFS(assign_old_new!A:A,A481)</f>
        <v>0</v>
      </c>
      <c r="T481" s="4" t="str">
        <f>IF(D481="teppc","teppc",
IF(Q481=0,"not relevant",
IF(R481&gt;0,"in old list",
IF(S481=0,"NEED TO ASSIGN",
INDEX(assign_old_new!D:D,MATCH(A481,assign_old_new!A:A,0))))))</f>
        <v>not relevant</v>
      </c>
      <c r="U481">
        <f t="shared" si="14"/>
        <v>0</v>
      </c>
      <c r="V481" s="5">
        <f t="shared" si="15"/>
        <v>0</v>
      </c>
    </row>
    <row r="482" spans="1:22" hidden="1" x14ac:dyDescent="0.75">
      <c r="A482" t="s">
        <v>6535</v>
      </c>
      <c r="B482" t="s">
        <v>6535</v>
      </c>
      <c r="C482" t="s">
        <v>6536</v>
      </c>
      <c r="D482" t="s">
        <v>3425</v>
      </c>
      <c r="E482" t="s">
        <v>3426</v>
      </c>
      <c r="F482" t="s">
        <v>3426</v>
      </c>
      <c r="G482" t="s">
        <v>3427</v>
      </c>
      <c r="H482" t="s">
        <v>3428</v>
      </c>
      <c r="I482" t="s">
        <v>3429</v>
      </c>
      <c r="J482" s="2">
        <v>27395</v>
      </c>
      <c r="K482" s="2">
        <v>48669</v>
      </c>
      <c r="L482">
        <v>147.25</v>
      </c>
      <c r="M482" t="s">
        <v>210</v>
      </c>
      <c r="N482" t="s">
        <v>3443</v>
      </c>
      <c r="O482" t="s">
        <v>210</v>
      </c>
      <c r="P482" t="s">
        <v>3444</v>
      </c>
      <c r="Q482" s="5">
        <f>INDEX(relevant_resources!B:B,MATCH(P482,relevant_resources!A:A,0))</f>
        <v>0</v>
      </c>
      <c r="R482">
        <f>COUNTIFS(resolve_2018!Y:Y,A482)</f>
        <v>0</v>
      </c>
      <c r="S482">
        <f>COUNTIFS(assign_old_new!A:A,A482)</f>
        <v>0</v>
      </c>
      <c r="T482" s="4" t="str">
        <f>IF(D482="teppc","teppc",
IF(Q482=0,"not relevant",
IF(R482&gt;0,"in old list",
IF(S482=0,"NEED TO ASSIGN",
INDEX(assign_old_new!D:D,MATCH(A482,assign_old_new!A:A,0))))))</f>
        <v>teppc</v>
      </c>
      <c r="U482">
        <f t="shared" si="14"/>
        <v>0</v>
      </c>
      <c r="V482" s="5">
        <f t="shared" si="15"/>
        <v>0</v>
      </c>
    </row>
    <row r="483" spans="1:22" hidden="1" x14ac:dyDescent="0.75">
      <c r="A483" t="s">
        <v>5252</v>
      </c>
      <c r="B483" t="s">
        <v>5253</v>
      </c>
      <c r="C483" t="s">
        <v>5254</v>
      </c>
      <c r="D483" t="s">
        <v>3425</v>
      </c>
      <c r="E483" t="s">
        <v>906</v>
      </c>
      <c r="F483" t="s">
        <v>906</v>
      </c>
      <c r="G483" t="s">
        <v>4695</v>
      </c>
      <c r="H483" t="s">
        <v>906</v>
      </c>
      <c r="I483" t="s">
        <v>906</v>
      </c>
      <c r="J483" s="2">
        <v>41183</v>
      </c>
      <c r="K483" s="2">
        <v>55153</v>
      </c>
      <c r="L483">
        <v>146.5</v>
      </c>
      <c r="M483" t="s">
        <v>3511</v>
      </c>
      <c r="N483" t="s">
        <v>3512</v>
      </c>
      <c r="O483" t="s">
        <v>3513</v>
      </c>
      <c r="P483" t="s">
        <v>5251</v>
      </c>
      <c r="Q483" s="5">
        <f>INDEX(relevant_resources!B:B,MATCH(P483,relevant_resources!A:A,0))</f>
        <v>0</v>
      </c>
      <c r="R483">
        <f>COUNTIFS(resolve_2018!Y:Y,A483)</f>
        <v>0</v>
      </c>
      <c r="S483">
        <f>COUNTIFS(assign_old_new!A:A,A483)</f>
        <v>0</v>
      </c>
      <c r="T483" s="4" t="str">
        <f>IF(D483="teppc","teppc",
IF(Q483=0,"not relevant",
IF(R483&gt;0,"in old list",
IF(S483=0,"NEED TO ASSIGN",
INDEX(assign_old_new!D:D,MATCH(A483,assign_old_new!A:A,0))))))</f>
        <v>teppc</v>
      </c>
      <c r="U483">
        <f t="shared" si="14"/>
        <v>0</v>
      </c>
      <c r="V483" s="5">
        <f t="shared" si="15"/>
        <v>0</v>
      </c>
    </row>
    <row r="484" spans="1:22" hidden="1" x14ac:dyDescent="0.75">
      <c r="A484" t="s">
        <v>6533</v>
      </c>
      <c r="B484" t="s">
        <v>6533</v>
      </c>
      <c r="C484" t="s">
        <v>6534</v>
      </c>
      <c r="D484" t="s">
        <v>3425</v>
      </c>
      <c r="E484" t="s">
        <v>3426</v>
      </c>
      <c r="F484" t="s">
        <v>3426</v>
      </c>
      <c r="G484" t="s">
        <v>3427</v>
      </c>
      <c r="H484" t="s">
        <v>3428</v>
      </c>
      <c r="I484" t="s">
        <v>3429</v>
      </c>
      <c r="J484" s="2">
        <v>27395</v>
      </c>
      <c r="K484" s="2">
        <v>48669</v>
      </c>
      <c r="L484">
        <v>146.25</v>
      </c>
      <c r="M484" t="s">
        <v>210</v>
      </c>
      <c r="N484" t="s">
        <v>3443</v>
      </c>
      <c r="O484" t="s">
        <v>210</v>
      </c>
      <c r="P484" t="s">
        <v>3444</v>
      </c>
      <c r="Q484" s="5">
        <f>INDEX(relevant_resources!B:B,MATCH(P484,relevant_resources!A:A,0))</f>
        <v>0</v>
      </c>
      <c r="R484">
        <f>COUNTIFS(resolve_2018!Y:Y,A484)</f>
        <v>0</v>
      </c>
      <c r="S484">
        <f>COUNTIFS(assign_old_new!A:A,A484)</f>
        <v>0</v>
      </c>
      <c r="T484" s="4" t="str">
        <f>IF(D484="teppc","teppc",
IF(Q484=0,"not relevant",
IF(R484&gt;0,"in old list",
IF(S484=0,"NEED TO ASSIGN",
INDEX(assign_old_new!D:D,MATCH(A484,assign_old_new!A:A,0))))))</f>
        <v>teppc</v>
      </c>
      <c r="U484">
        <f t="shared" si="14"/>
        <v>0</v>
      </c>
      <c r="V484" s="5">
        <f t="shared" si="15"/>
        <v>0</v>
      </c>
    </row>
    <row r="485" spans="1:22" hidden="1" x14ac:dyDescent="0.75">
      <c r="A485" t="s">
        <v>4044</v>
      </c>
      <c r="B485" t="s">
        <v>4045</v>
      </c>
      <c r="C485" t="s">
        <v>4046</v>
      </c>
      <c r="D485" t="s">
        <v>3425</v>
      </c>
      <c r="E485" t="s">
        <v>3546</v>
      </c>
      <c r="F485" t="s">
        <v>3546</v>
      </c>
      <c r="G485" t="s">
        <v>3547</v>
      </c>
      <c r="H485" t="s">
        <v>3546</v>
      </c>
      <c r="I485" t="s">
        <v>3429</v>
      </c>
      <c r="J485" s="2">
        <v>37712</v>
      </c>
      <c r="K485" s="2">
        <v>55153</v>
      </c>
      <c r="L485">
        <v>146</v>
      </c>
      <c r="M485" t="s">
        <v>3531</v>
      </c>
      <c r="N485" t="s">
        <v>3532</v>
      </c>
      <c r="O485" t="s">
        <v>3533</v>
      </c>
      <c r="P485" t="s">
        <v>3549</v>
      </c>
      <c r="Q485" s="5">
        <f>INDEX(relevant_resources!B:B,MATCH(P485,relevant_resources!A:A,0))</f>
        <v>0</v>
      </c>
      <c r="R485">
        <f>COUNTIFS(resolve_2018!Y:Y,A485)</f>
        <v>0</v>
      </c>
      <c r="S485">
        <f>COUNTIFS(assign_old_new!A:A,A485)</f>
        <v>0</v>
      </c>
      <c r="T485" s="4" t="str">
        <f>IF(D485="teppc","teppc",
IF(Q485=0,"not relevant",
IF(R485&gt;0,"in old list",
IF(S485=0,"NEED TO ASSIGN",
INDEX(assign_old_new!D:D,MATCH(A485,assign_old_new!A:A,0))))))</f>
        <v>teppc</v>
      </c>
      <c r="U485">
        <f t="shared" si="14"/>
        <v>0</v>
      </c>
      <c r="V485" s="5">
        <f t="shared" si="15"/>
        <v>0</v>
      </c>
    </row>
    <row r="486" spans="1:22" hidden="1" x14ac:dyDescent="0.75">
      <c r="A486" t="s">
        <v>4047</v>
      </c>
      <c r="B486" t="s">
        <v>4048</v>
      </c>
      <c r="C486" t="s">
        <v>4049</v>
      </c>
      <c r="D486" t="s">
        <v>3425</v>
      </c>
      <c r="E486" t="s">
        <v>3546</v>
      </c>
      <c r="F486" t="s">
        <v>3546</v>
      </c>
      <c r="G486" t="s">
        <v>3547</v>
      </c>
      <c r="H486" t="s">
        <v>3546</v>
      </c>
      <c r="I486" t="s">
        <v>3429</v>
      </c>
      <c r="J486" s="2">
        <v>37712</v>
      </c>
      <c r="K486" s="2">
        <v>55153</v>
      </c>
      <c r="L486">
        <v>146</v>
      </c>
      <c r="M486" t="s">
        <v>3531</v>
      </c>
      <c r="N486" t="s">
        <v>3532</v>
      </c>
      <c r="O486" t="s">
        <v>3533</v>
      </c>
      <c r="P486" t="s">
        <v>3549</v>
      </c>
      <c r="Q486" s="5">
        <f>INDEX(relevant_resources!B:B,MATCH(P486,relevant_resources!A:A,0))</f>
        <v>0</v>
      </c>
      <c r="R486">
        <f>COUNTIFS(resolve_2018!Y:Y,A486)</f>
        <v>0</v>
      </c>
      <c r="S486">
        <f>COUNTIFS(assign_old_new!A:A,A486)</f>
        <v>0</v>
      </c>
      <c r="T486" s="4" t="str">
        <f>IF(D486="teppc","teppc",
IF(Q486=0,"not relevant",
IF(R486&gt;0,"in old list",
IF(S486=0,"NEED TO ASSIGN",
INDEX(assign_old_new!D:D,MATCH(A486,assign_old_new!A:A,0))))))</f>
        <v>teppc</v>
      </c>
      <c r="U486">
        <f t="shared" si="14"/>
        <v>0</v>
      </c>
      <c r="V486" s="5">
        <f t="shared" si="15"/>
        <v>0</v>
      </c>
    </row>
    <row r="487" spans="1:22" hidden="1" x14ac:dyDescent="0.75">
      <c r="A487" t="s">
        <v>8810</v>
      </c>
      <c r="B487" t="s">
        <v>8811</v>
      </c>
      <c r="C487" t="s">
        <v>8812</v>
      </c>
      <c r="D487" t="s">
        <v>3425</v>
      </c>
      <c r="E487" t="s">
        <v>3584</v>
      </c>
      <c r="F487" t="s">
        <v>3584</v>
      </c>
      <c r="G487" t="s">
        <v>3585</v>
      </c>
      <c r="H487" t="s">
        <v>3482</v>
      </c>
      <c r="I487" t="s">
        <v>1080</v>
      </c>
      <c r="J487" s="2">
        <v>41153</v>
      </c>
      <c r="K487" s="2">
        <v>55153</v>
      </c>
      <c r="L487">
        <v>145</v>
      </c>
      <c r="M487" t="s">
        <v>3438</v>
      </c>
      <c r="N487" t="s">
        <v>3412</v>
      </c>
      <c r="O487" t="s">
        <v>993</v>
      </c>
      <c r="P487" t="s">
        <v>3712</v>
      </c>
      <c r="Q487" s="5">
        <f>INDEX(relevant_resources!B:B,MATCH(P487,relevant_resources!A:A,0))</f>
        <v>0</v>
      </c>
      <c r="R487">
        <f>COUNTIFS(resolve_2018!Y:Y,A487)</f>
        <v>0</v>
      </c>
      <c r="S487">
        <f>COUNTIFS(assign_old_new!A:A,A487)</f>
        <v>0</v>
      </c>
      <c r="T487" s="4" t="str">
        <f>IF(D487="teppc","teppc",
IF(Q487=0,"not relevant",
IF(R487&gt;0,"in old list",
IF(S487=0,"NEED TO ASSIGN",
INDEX(assign_old_new!D:D,MATCH(A487,assign_old_new!A:A,0))))))</f>
        <v>teppc</v>
      </c>
      <c r="U487">
        <f t="shared" si="14"/>
        <v>0</v>
      </c>
      <c r="V487" s="5">
        <f t="shared" si="15"/>
        <v>0</v>
      </c>
    </row>
    <row r="488" spans="1:22" hidden="1" x14ac:dyDescent="0.75">
      <c r="A488" t="s">
        <v>6211</v>
      </c>
      <c r="B488" t="s">
        <v>6212</v>
      </c>
      <c r="C488" t="s">
        <v>6213</v>
      </c>
      <c r="D488" t="s">
        <v>3425</v>
      </c>
      <c r="E488" t="s">
        <v>3584</v>
      </c>
      <c r="F488" t="s">
        <v>3584</v>
      </c>
      <c r="G488" t="s">
        <v>3585</v>
      </c>
      <c r="H488" t="s">
        <v>3482</v>
      </c>
      <c r="I488" t="s">
        <v>1080</v>
      </c>
      <c r="J488" s="2">
        <v>41122</v>
      </c>
      <c r="K488" s="2">
        <v>55153</v>
      </c>
      <c r="L488">
        <v>145</v>
      </c>
      <c r="M488" t="s">
        <v>3438</v>
      </c>
      <c r="N488" t="s">
        <v>3412</v>
      </c>
      <c r="O488" t="s">
        <v>993</v>
      </c>
      <c r="P488" t="s">
        <v>3712</v>
      </c>
      <c r="Q488" s="5">
        <f>INDEX(relevant_resources!B:B,MATCH(P488,relevant_resources!A:A,0))</f>
        <v>0</v>
      </c>
      <c r="R488">
        <f>COUNTIFS(resolve_2018!Y:Y,A488)</f>
        <v>0</v>
      </c>
      <c r="S488">
        <f>COUNTIFS(assign_old_new!A:A,A488)</f>
        <v>0</v>
      </c>
      <c r="T488" s="4" t="str">
        <f>IF(D488="teppc","teppc",
IF(Q488=0,"not relevant",
IF(R488&gt;0,"in old list",
IF(S488=0,"NEED TO ASSIGN",
INDEX(assign_old_new!D:D,MATCH(A488,assign_old_new!A:A,0))))))</f>
        <v>teppc</v>
      </c>
      <c r="U488">
        <f t="shared" si="14"/>
        <v>0</v>
      </c>
      <c r="V488" s="5">
        <f t="shared" si="15"/>
        <v>0</v>
      </c>
    </row>
    <row r="489" spans="1:22" hidden="1" x14ac:dyDescent="0.75">
      <c r="A489" t="s">
        <v>7147</v>
      </c>
      <c r="B489" t="s">
        <v>7148</v>
      </c>
      <c r="C489" t="s">
        <v>7149</v>
      </c>
      <c r="D489" t="s">
        <v>3425</v>
      </c>
      <c r="E489" t="s">
        <v>2647</v>
      </c>
      <c r="F489" t="s">
        <v>2647</v>
      </c>
      <c r="G489" t="s">
        <v>3500</v>
      </c>
      <c r="H489" t="s">
        <v>2646</v>
      </c>
      <c r="I489" t="s">
        <v>2647</v>
      </c>
      <c r="J489" s="2">
        <v>40132</v>
      </c>
      <c r="K489" s="2">
        <v>55153</v>
      </c>
      <c r="L489">
        <v>145</v>
      </c>
      <c r="M489" t="s">
        <v>3438</v>
      </c>
      <c r="N489" t="s">
        <v>3412</v>
      </c>
      <c r="O489" t="s">
        <v>993</v>
      </c>
      <c r="P489" t="s">
        <v>7150</v>
      </c>
      <c r="Q489" s="5">
        <f>INDEX(relevant_resources!B:B,MATCH(P489,relevant_resources!A:A,0))</f>
        <v>0</v>
      </c>
      <c r="R489">
        <f>COUNTIFS(resolve_2018!Y:Y,A489)</f>
        <v>0</v>
      </c>
      <c r="S489">
        <f>COUNTIFS(assign_old_new!A:A,A489)</f>
        <v>0</v>
      </c>
      <c r="T489" s="4" t="str">
        <f>IF(D489="teppc","teppc",
IF(Q489=0,"not relevant",
IF(R489&gt;0,"in old list",
IF(S489=0,"NEED TO ASSIGN",
INDEX(assign_old_new!D:D,MATCH(A489,assign_old_new!A:A,0))))))</f>
        <v>teppc</v>
      </c>
      <c r="U489">
        <f t="shared" si="14"/>
        <v>0</v>
      </c>
      <c r="V489" s="5">
        <f t="shared" si="15"/>
        <v>0</v>
      </c>
    </row>
    <row r="490" spans="1:22" hidden="1" x14ac:dyDescent="0.75">
      <c r="A490" t="s">
        <v>9426</v>
      </c>
      <c r="B490" t="s">
        <v>9427</v>
      </c>
      <c r="C490" t="s">
        <v>9428</v>
      </c>
      <c r="D490" t="s">
        <v>3425</v>
      </c>
      <c r="E490" t="s">
        <v>2403</v>
      </c>
      <c r="F490" t="s">
        <v>2403</v>
      </c>
      <c r="G490" t="s">
        <v>3436</v>
      </c>
      <c r="H490" t="s">
        <v>3437</v>
      </c>
      <c r="I490" t="s">
        <v>2274</v>
      </c>
      <c r="J490" s="2">
        <v>39600</v>
      </c>
      <c r="K490" s="2">
        <v>55153</v>
      </c>
      <c r="L490">
        <v>145</v>
      </c>
      <c r="M490" t="s">
        <v>3531</v>
      </c>
      <c r="N490" t="s">
        <v>3532</v>
      </c>
      <c r="O490" t="s">
        <v>3533</v>
      </c>
      <c r="P490" t="s">
        <v>3534</v>
      </c>
      <c r="Q490" s="5">
        <f>INDEX(relevant_resources!B:B,MATCH(P490,relevant_resources!A:A,0))</f>
        <v>0</v>
      </c>
      <c r="R490">
        <f>COUNTIFS(resolve_2018!Y:Y,A490)</f>
        <v>0</v>
      </c>
      <c r="S490">
        <f>COUNTIFS(assign_old_new!A:A,A490)</f>
        <v>0</v>
      </c>
      <c r="T490" s="4" t="str">
        <f>IF(D490="teppc","teppc",
IF(Q490=0,"not relevant",
IF(R490&gt;0,"in old list",
IF(S490=0,"NEED TO ASSIGN",
INDEX(assign_old_new!D:D,MATCH(A490,assign_old_new!A:A,0))))))</f>
        <v>teppc</v>
      </c>
      <c r="U490">
        <f t="shared" si="14"/>
        <v>0</v>
      </c>
      <c r="V490" s="5">
        <f t="shared" si="15"/>
        <v>0</v>
      </c>
    </row>
    <row r="491" spans="1:22" hidden="1" x14ac:dyDescent="0.75">
      <c r="A491" t="s">
        <v>11469</v>
      </c>
      <c r="B491" t="s">
        <v>11470</v>
      </c>
      <c r="D491" t="s">
        <v>9883</v>
      </c>
      <c r="E491" t="s">
        <v>3333</v>
      </c>
      <c r="F491" t="s">
        <v>3333</v>
      </c>
      <c r="G491" t="s">
        <v>3334</v>
      </c>
      <c r="H491" t="s">
        <v>3333</v>
      </c>
      <c r="I491" t="s">
        <v>33</v>
      </c>
      <c r="J491" s="6">
        <v>37685</v>
      </c>
      <c r="K491" s="6">
        <v>55153</v>
      </c>
      <c r="L491">
        <v>145</v>
      </c>
      <c r="M491" t="s">
        <v>5626</v>
      </c>
      <c r="N491" t="s">
        <v>3512</v>
      </c>
      <c r="O491" t="s">
        <v>3513</v>
      </c>
      <c r="P491" t="s">
        <v>9897</v>
      </c>
      <c r="Q491" s="5">
        <f>INDEX(relevant_resources!B:B,MATCH(P491,relevant_resources!A:A,0))</f>
        <v>0</v>
      </c>
      <c r="R491">
        <f>COUNTIFS(resolve_2018!Y:Y,A491)</f>
        <v>0</v>
      </c>
      <c r="S491">
        <f>COUNTIFS(assign_old_new!A:A,A491)</f>
        <v>0</v>
      </c>
      <c r="T491" s="4" t="str">
        <f>IF(D491="teppc","teppc",
IF(Q491=0,"not relevant",
IF(R491&gt;0,"in old list",
IF(S491=0,"NEED TO ASSIGN",
INDEX(assign_old_new!D:D,MATCH(A491,assign_old_new!A:A,0))))))</f>
        <v>not relevant</v>
      </c>
      <c r="U491">
        <f t="shared" si="14"/>
        <v>0</v>
      </c>
      <c r="V491" s="5">
        <f t="shared" si="15"/>
        <v>0</v>
      </c>
    </row>
    <row r="492" spans="1:22" hidden="1" x14ac:dyDescent="0.75">
      <c r="A492" t="s">
        <v>10405</v>
      </c>
      <c r="B492" t="s">
        <v>10405</v>
      </c>
      <c r="C492" t="s">
        <v>10406</v>
      </c>
      <c r="D492" t="s">
        <v>9883</v>
      </c>
      <c r="E492" t="s">
        <v>3333</v>
      </c>
      <c r="F492" t="s">
        <v>3333</v>
      </c>
      <c r="G492" t="s">
        <v>3334</v>
      </c>
      <c r="H492" t="s">
        <v>3333</v>
      </c>
      <c r="I492" t="s">
        <v>33</v>
      </c>
      <c r="J492" s="6">
        <v>21186</v>
      </c>
      <c r="K492" s="6">
        <v>55153</v>
      </c>
      <c r="L492">
        <v>144</v>
      </c>
      <c r="M492" t="s">
        <v>9884</v>
      </c>
      <c r="N492" t="s">
        <v>3443</v>
      </c>
      <c r="O492" t="s">
        <v>210</v>
      </c>
      <c r="P492" t="s">
        <v>3709</v>
      </c>
      <c r="Q492" s="5">
        <f>INDEX(relevant_resources!B:B,MATCH(P492,relevant_resources!A:A,0))</f>
        <v>0</v>
      </c>
      <c r="R492">
        <f>COUNTIFS(resolve_2018!Y:Y,A492)</f>
        <v>0</v>
      </c>
      <c r="S492">
        <f>COUNTIFS(assign_old_new!A:A,A492)</f>
        <v>0</v>
      </c>
      <c r="T492" s="4" t="str">
        <f>IF(D492="teppc","teppc",
IF(Q492=0,"not relevant",
IF(R492&gt;0,"in old list",
IF(S492=0,"NEED TO ASSIGN",
INDEX(assign_old_new!D:D,MATCH(A492,assign_old_new!A:A,0))))))</f>
        <v>not relevant</v>
      </c>
      <c r="U492">
        <f t="shared" si="14"/>
        <v>0</v>
      </c>
      <c r="V492" s="5">
        <f t="shared" si="15"/>
        <v>0</v>
      </c>
    </row>
    <row r="493" spans="1:22" hidden="1" x14ac:dyDescent="0.75">
      <c r="A493" t="s">
        <v>8253</v>
      </c>
      <c r="B493" t="s">
        <v>8254</v>
      </c>
      <c r="C493" t="s">
        <v>8255</v>
      </c>
      <c r="D493" t="s">
        <v>3425</v>
      </c>
      <c r="E493" t="s">
        <v>2403</v>
      </c>
      <c r="F493" t="s">
        <v>2403</v>
      </c>
      <c r="G493" t="s">
        <v>3436</v>
      </c>
      <c r="H493" t="s">
        <v>3437</v>
      </c>
      <c r="I493" t="s">
        <v>2274</v>
      </c>
      <c r="J493" s="2">
        <v>36617</v>
      </c>
      <c r="K493" s="2">
        <v>55153</v>
      </c>
      <c r="L493">
        <v>142</v>
      </c>
      <c r="M493" t="s">
        <v>3531</v>
      </c>
      <c r="N493" t="s">
        <v>3532</v>
      </c>
      <c r="O493" t="s">
        <v>3533</v>
      </c>
      <c r="P493" t="s">
        <v>3534</v>
      </c>
      <c r="Q493" s="5">
        <f>INDEX(relevant_resources!B:B,MATCH(P493,relevant_resources!A:A,0))</f>
        <v>0</v>
      </c>
      <c r="R493">
        <f>COUNTIFS(resolve_2018!Y:Y,A493)</f>
        <v>0</v>
      </c>
      <c r="S493">
        <f>COUNTIFS(assign_old_new!A:A,A493)</f>
        <v>0</v>
      </c>
      <c r="T493" s="4" t="str">
        <f>IF(D493="teppc","teppc",
IF(Q493=0,"not relevant",
IF(R493&gt;0,"in old list",
IF(S493=0,"NEED TO ASSIGN",
INDEX(assign_old_new!D:D,MATCH(A493,assign_old_new!A:A,0))))))</f>
        <v>teppc</v>
      </c>
      <c r="U493">
        <f t="shared" si="14"/>
        <v>0</v>
      </c>
      <c r="V493" s="5">
        <f t="shared" si="15"/>
        <v>0</v>
      </c>
    </row>
    <row r="494" spans="1:22" hidden="1" x14ac:dyDescent="0.75">
      <c r="A494" t="s">
        <v>8258</v>
      </c>
      <c r="B494" t="s">
        <v>8258</v>
      </c>
      <c r="C494" t="s">
        <v>8259</v>
      </c>
      <c r="D494" t="s">
        <v>3425</v>
      </c>
      <c r="E494" t="s">
        <v>3471</v>
      </c>
      <c r="F494" t="s">
        <v>3471</v>
      </c>
      <c r="G494" t="s">
        <v>3472</v>
      </c>
      <c r="H494" t="s">
        <v>3437</v>
      </c>
      <c r="I494" t="s">
        <v>2274</v>
      </c>
      <c r="J494" s="2">
        <v>26481</v>
      </c>
      <c r="K494" s="2">
        <v>48944</v>
      </c>
      <c r="L494">
        <v>142</v>
      </c>
      <c r="M494" t="s">
        <v>3519</v>
      </c>
      <c r="N494" t="s">
        <v>3520</v>
      </c>
      <c r="O494" t="s">
        <v>3432</v>
      </c>
      <c r="P494" t="s">
        <v>3521</v>
      </c>
      <c r="Q494" s="5">
        <f>INDEX(relevant_resources!B:B,MATCH(P494,relevant_resources!A:A,0))</f>
        <v>0</v>
      </c>
      <c r="R494">
        <f>COUNTIFS(resolve_2018!Y:Y,A494)</f>
        <v>0</v>
      </c>
      <c r="S494">
        <f>COUNTIFS(assign_old_new!A:A,A494)</f>
        <v>0</v>
      </c>
      <c r="T494" s="4" t="str">
        <f>IF(D494="teppc","teppc",
IF(Q494=0,"not relevant",
IF(R494&gt;0,"in old list",
IF(S494=0,"NEED TO ASSIGN",
INDEX(assign_old_new!D:D,MATCH(A494,assign_old_new!A:A,0))))))</f>
        <v>teppc</v>
      </c>
      <c r="U494">
        <f t="shared" si="14"/>
        <v>0</v>
      </c>
      <c r="V494" s="5">
        <f t="shared" si="15"/>
        <v>0</v>
      </c>
    </row>
    <row r="495" spans="1:22" hidden="1" x14ac:dyDescent="0.75">
      <c r="A495" t="s">
        <v>8661</v>
      </c>
      <c r="B495" t="s">
        <v>8662</v>
      </c>
      <c r="C495" t="s">
        <v>8661</v>
      </c>
      <c r="D495" t="s">
        <v>3425</v>
      </c>
      <c r="E495" t="s">
        <v>2592</v>
      </c>
      <c r="F495" t="s">
        <v>2592</v>
      </c>
      <c r="G495" t="s">
        <v>4353</v>
      </c>
      <c r="H495" t="s">
        <v>3028</v>
      </c>
      <c r="I495" t="s">
        <v>2592</v>
      </c>
      <c r="J495" s="2">
        <v>17989</v>
      </c>
      <c r="K495" s="2">
        <v>55153</v>
      </c>
      <c r="L495">
        <v>142</v>
      </c>
      <c r="M495" t="s">
        <v>210</v>
      </c>
      <c r="N495" t="s">
        <v>3443</v>
      </c>
      <c r="O495" t="s">
        <v>210</v>
      </c>
      <c r="P495" t="s">
        <v>4354</v>
      </c>
      <c r="Q495" s="5">
        <f>INDEX(relevant_resources!B:B,MATCH(P495,relevant_resources!A:A,0))</f>
        <v>0</v>
      </c>
      <c r="R495">
        <f>COUNTIFS(resolve_2018!Y:Y,A495)</f>
        <v>0</v>
      </c>
      <c r="S495">
        <f>COUNTIFS(assign_old_new!A:A,A495)</f>
        <v>0</v>
      </c>
      <c r="T495" s="4" t="str">
        <f>IF(D495="teppc","teppc",
IF(Q495=0,"not relevant",
IF(R495&gt;0,"in old list",
IF(S495=0,"NEED TO ASSIGN",
INDEX(assign_old_new!D:D,MATCH(A495,assign_old_new!A:A,0))))))</f>
        <v>teppc</v>
      </c>
      <c r="U495">
        <f t="shared" si="14"/>
        <v>0</v>
      </c>
      <c r="V495" s="5">
        <f t="shared" si="15"/>
        <v>0</v>
      </c>
    </row>
    <row r="496" spans="1:22" hidden="1" x14ac:dyDescent="0.75">
      <c r="A496" t="s">
        <v>8663</v>
      </c>
      <c r="B496" t="s">
        <v>8664</v>
      </c>
      <c r="C496" t="s">
        <v>8663</v>
      </c>
      <c r="D496" t="s">
        <v>3425</v>
      </c>
      <c r="E496" t="s">
        <v>2592</v>
      </c>
      <c r="F496" t="s">
        <v>2592</v>
      </c>
      <c r="G496" t="s">
        <v>4353</v>
      </c>
      <c r="H496" t="s">
        <v>3028</v>
      </c>
      <c r="I496" t="s">
        <v>2592</v>
      </c>
      <c r="J496" s="2">
        <v>17715</v>
      </c>
      <c r="K496" s="2">
        <v>55153</v>
      </c>
      <c r="L496">
        <v>142</v>
      </c>
      <c r="M496" t="s">
        <v>210</v>
      </c>
      <c r="N496" t="s">
        <v>3443</v>
      </c>
      <c r="O496" t="s">
        <v>210</v>
      </c>
      <c r="P496" t="s">
        <v>4354</v>
      </c>
      <c r="Q496" s="5">
        <f>INDEX(relevant_resources!B:B,MATCH(P496,relevant_resources!A:A,0))</f>
        <v>0</v>
      </c>
      <c r="R496">
        <f>COUNTIFS(resolve_2018!Y:Y,A496)</f>
        <v>0</v>
      </c>
      <c r="S496">
        <f>COUNTIFS(assign_old_new!A:A,A496)</f>
        <v>0</v>
      </c>
      <c r="T496" s="4" t="str">
        <f>IF(D496="teppc","teppc",
IF(Q496=0,"not relevant",
IF(R496&gt;0,"in old list",
IF(S496=0,"NEED TO ASSIGN",
INDEX(assign_old_new!D:D,MATCH(A496,assign_old_new!A:A,0))))))</f>
        <v>teppc</v>
      </c>
      <c r="U496">
        <f t="shared" si="14"/>
        <v>0</v>
      </c>
      <c r="V496" s="5">
        <f t="shared" si="15"/>
        <v>0</v>
      </c>
    </row>
    <row r="497" spans="1:22" hidden="1" x14ac:dyDescent="0.75">
      <c r="A497" t="s">
        <v>8669</v>
      </c>
      <c r="B497" t="s">
        <v>8670</v>
      </c>
      <c r="C497" t="s">
        <v>8669</v>
      </c>
      <c r="D497" t="s">
        <v>3425</v>
      </c>
      <c r="E497" t="s">
        <v>2592</v>
      </c>
      <c r="F497" t="s">
        <v>2592</v>
      </c>
      <c r="G497" t="s">
        <v>4353</v>
      </c>
      <c r="H497" t="s">
        <v>3028</v>
      </c>
      <c r="I497" t="s">
        <v>2592</v>
      </c>
      <c r="J497" s="2">
        <v>17593</v>
      </c>
      <c r="K497" s="2">
        <v>55153</v>
      </c>
      <c r="L497">
        <v>142</v>
      </c>
      <c r="M497" t="s">
        <v>210</v>
      </c>
      <c r="N497" t="s">
        <v>3443</v>
      </c>
      <c r="O497" t="s">
        <v>210</v>
      </c>
      <c r="P497" t="s">
        <v>4354</v>
      </c>
      <c r="Q497" s="5">
        <f>INDEX(relevant_resources!B:B,MATCH(P497,relevant_resources!A:A,0))</f>
        <v>0</v>
      </c>
      <c r="R497">
        <f>COUNTIFS(resolve_2018!Y:Y,A497)</f>
        <v>0</v>
      </c>
      <c r="S497">
        <f>COUNTIFS(assign_old_new!A:A,A497)</f>
        <v>0</v>
      </c>
      <c r="T497" s="4" t="str">
        <f>IF(D497="teppc","teppc",
IF(Q497=0,"not relevant",
IF(R497&gt;0,"in old list",
IF(S497=0,"NEED TO ASSIGN",
INDEX(assign_old_new!D:D,MATCH(A497,assign_old_new!A:A,0))))))</f>
        <v>teppc</v>
      </c>
      <c r="U497">
        <f t="shared" si="14"/>
        <v>0</v>
      </c>
      <c r="V497" s="5">
        <f t="shared" si="15"/>
        <v>0</v>
      </c>
    </row>
    <row r="498" spans="1:22" hidden="1" x14ac:dyDescent="0.75">
      <c r="A498" t="s">
        <v>8665</v>
      </c>
      <c r="B498" t="s">
        <v>8666</v>
      </c>
      <c r="C498" t="s">
        <v>8665</v>
      </c>
      <c r="D498" t="s">
        <v>3425</v>
      </c>
      <c r="E498" t="s">
        <v>2592</v>
      </c>
      <c r="F498" t="s">
        <v>2592</v>
      </c>
      <c r="G498" t="s">
        <v>4353</v>
      </c>
      <c r="H498" t="s">
        <v>3028</v>
      </c>
      <c r="I498" t="s">
        <v>2592</v>
      </c>
      <c r="J498" s="2">
        <v>16224</v>
      </c>
      <c r="K498" s="2">
        <v>55153</v>
      </c>
      <c r="L498">
        <v>142</v>
      </c>
      <c r="M498" t="s">
        <v>210</v>
      </c>
      <c r="N498" t="s">
        <v>3443</v>
      </c>
      <c r="O498" t="s">
        <v>210</v>
      </c>
      <c r="P498" t="s">
        <v>4354</v>
      </c>
      <c r="Q498" s="5">
        <f>INDEX(relevant_resources!B:B,MATCH(P498,relevant_resources!A:A,0))</f>
        <v>0</v>
      </c>
      <c r="R498">
        <f>COUNTIFS(resolve_2018!Y:Y,A498)</f>
        <v>0</v>
      </c>
      <c r="S498">
        <f>COUNTIFS(assign_old_new!A:A,A498)</f>
        <v>0</v>
      </c>
      <c r="T498" s="4" t="str">
        <f>IF(D498="teppc","teppc",
IF(Q498=0,"not relevant",
IF(R498&gt;0,"in old list",
IF(S498=0,"NEED TO ASSIGN",
INDEX(assign_old_new!D:D,MATCH(A498,assign_old_new!A:A,0))))))</f>
        <v>teppc</v>
      </c>
      <c r="U498">
        <f t="shared" si="14"/>
        <v>0</v>
      </c>
      <c r="V498" s="5">
        <f t="shared" si="15"/>
        <v>0</v>
      </c>
    </row>
    <row r="499" spans="1:22" hidden="1" x14ac:dyDescent="0.75">
      <c r="A499" t="s">
        <v>8667</v>
      </c>
      <c r="B499" t="s">
        <v>8668</v>
      </c>
      <c r="C499" t="s">
        <v>8667</v>
      </c>
      <c r="D499" t="s">
        <v>3425</v>
      </c>
      <c r="E499" t="s">
        <v>2592</v>
      </c>
      <c r="F499" t="s">
        <v>2592</v>
      </c>
      <c r="G499" t="s">
        <v>4353</v>
      </c>
      <c r="H499" t="s">
        <v>3028</v>
      </c>
      <c r="I499" t="s">
        <v>2592</v>
      </c>
      <c r="J499" s="2">
        <v>16224</v>
      </c>
      <c r="K499" s="2">
        <v>55153</v>
      </c>
      <c r="L499">
        <v>142</v>
      </c>
      <c r="M499" t="s">
        <v>210</v>
      </c>
      <c r="N499" t="s">
        <v>3443</v>
      </c>
      <c r="O499" t="s">
        <v>210</v>
      </c>
      <c r="P499" t="s">
        <v>4354</v>
      </c>
      <c r="Q499" s="5">
        <f>INDEX(relevant_resources!B:B,MATCH(P499,relevant_resources!A:A,0))</f>
        <v>0</v>
      </c>
      <c r="R499">
        <f>COUNTIFS(resolve_2018!Y:Y,A499)</f>
        <v>0</v>
      </c>
      <c r="S499">
        <f>COUNTIFS(assign_old_new!A:A,A499)</f>
        <v>0</v>
      </c>
      <c r="T499" s="4" t="str">
        <f>IF(D499="teppc","teppc",
IF(Q499=0,"not relevant",
IF(R499&gt;0,"in old list",
IF(S499=0,"NEED TO ASSIGN",
INDEX(assign_old_new!D:D,MATCH(A499,assign_old_new!A:A,0))))))</f>
        <v>teppc</v>
      </c>
      <c r="U499">
        <f t="shared" si="14"/>
        <v>0</v>
      </c>
      <c r="V499" s="5">
        <f t="shared" si="15"/>
        <v>0</v>
      </c>
    </row>
    <row r="500" spans="1:22" hidden="1" x14ac:dyDescent="0.75">
      <c r="A500" t="s">
        <v>5629</v>
      </c>
      <c r="B500" t="s">
        <v>5630</v>
      </c>
      <c r="C500" t="s">
        <v>5629</v>
      </c>
      <c r="D500" t="s">
        <v>3425</v>
      </c>
      <c r="E500" t="s">
        <v>3426</v>
      </c>
      <c r="F500" t="s">
        <v>3426</v>
      </c>
      <c r="G500" t="s">
        <v>3427</v>
      </c>
      <c r="H500" t="s">
        <v>3428</v>
      </c>
      <c r="I500" t="s">
        <v>3429</v>
      </c>
      <c r="J500" s="2">
        <v>43189</v>
      </c>
      <c r="K500" s="2">
        <v>54877</v>
      </c>
      <c r="L500">
        <v>141.30000000000001</v>
      </c>
      <c r="M500" t="s">
        <v>3438</v>
      </c>
      <c r="N500" t="s">
        <v>3412</v>
      </c>
      <c r="O500" t="s">
        <v>993</v>
      </c>
      <c r="P500" t="s">
        <v>3477</v>
      </c>
      <c r="Q500" s="5">
        <f>INDEX(relevant_resources!B:B,MATCH(P500,relevant_resources!A:A,0))</f>
        <v>0</v>
      </c>
      <c r="R500">
        <f>COUNTIFS(resolve_2018!Y:Y,A500)</f>
        <v>0</v>
      </c>
      <c r="S500">
        <f>COUNTIFS(assign_old_new!A:A,A500)</f>
        <v>0</v>
      </c>
      <c r="T500" s="4" t="str">
        <f>IF(D500="teppc","teppc",
IF(Q500=0,"not relevant",
IF(R500&gt;0,"in old list",
IF(S500=0,"NEED TO ASSIGN",
INDEX(assign_old_new!D:D,MATCH(A500,assign_old_new!A:A,0))))))</f>
        <v>teppc</v>
      </c>
      <c r="U500">
        <f t="shared" si="14"/>
        <v>0</v>
      </c>
      <c r="V500" s="5">
        <f t="shared" si="15"/>
        <v>0</v>
      </c>
    </row>
    <row r="501" spans="1:22" hidden="1" x14ac:dyDescent="0.75">
      <c r="A501" t="s">
        <v>6988</v>
      </c>
      <c r="B501" t="s">
        <v>6989</v>
      </c>
      <c r="C501" t="s">
        <v>6990</v>
      </c>
      <c r="D501" t="s">
        <v>3425</v>
      </c>
      <c r="E501" t="s">
        <v>3578</v>
      </c>
      <c r="F501" t="s">
        <v>3578</v>
      </c>
      <c r="G501" t="s">
        <v>3579</v>
      </c>
      <c r="H501" t="s">
        <v>3578</v>
      </c>
      <c r="I501" t="s">
        <v>3429</v>
      </c>
      <c r="J501" s="2">
        <v>27211</v>
      </c>
      <c r="K501" s="2">
        <v>55153</v>
      </c>
      <c r="L501">
        <v>141.03</v>
      </c>
      <c r="M501" t="s">
        <v>3680</v>
      </c>
      <c r="N501" t="s">
        <v>3681</v>
      </c>
      <c r="O501" t="s">
        <v>3682</v>
      </c>
      <c r="P501" t="s">
        <v>3837</v>
      </c>
      <c r="Q501" s="5">
        <f>INDEX(relevant_resources!B:B,MATCH(P501,relevant_resources!A:A,0))</f>
        <v>0</v>
      </c>
      <c r="R501">
        <f>COUNTIFS(resolve_2018!Y:Y,A501)</f>
        <v>0</v>
      </c>
      <c r="S501">
        <f>COUNTIFS(assign_old_new!A:A,A501)</f>
        <v>0</v>
      </c>
      <c r="T501" s="4" t="str">
        <f>IF(D501="teppc","teppc",
IF(Q501=0,"not relevant",
IF(R501&gt;0,"in old list",
IF(S501=0,"NEED TO ASSIGN",
INDEX(assign_old_new!D:D,MATCH(A501,assign_old_new!A:A,0))))))</f>
        <v>teppc</v>
      </c>
      <c r="U501">
        <f t="shared" si="14"/>
        <v>0</v>
      </c>
      <c r="V501" s="5">
        <f t="shared" si="15"/>
        <v>0</v>
      </c>
    </row>
    <row r="502" spans="1:22" hidden="1" x14ac:dyDescent="0.75">
      <c r="A502" t="s">
        <v>8096</v>
      </c>
      <c r="B502" t="s">
        <v>8096</v>
      </c>
      <c r="C502" t="s">
        <v>8097</v>
      </c>
      <c r="D502" t="s">
        <v>3425</v>
      </c>
      <c r="E502" t="s">
        <v>1054</v>
      </c>
      <c r="F502" t="s">
        <v>1054</v>
      </c>
      <c r="G502" t="s">
        <v>3447</v>
      </c>
      <c r="H502" t="s">
        <v>3428</v>
      </c>
      <c r="I502" t="s">
        <v>3429</v>
      </c>
      <c r="J502" s="2">
        <v>44105</v>
      </c>
      <c r="K502" s="2">
        <v>55153</v>
      </c>
      <c r="L502">
        <v>141</v>
      </c>
      <c r="M502" t="s">
        <v>3531</v>
      </c>
      <c r="N502" t="s">
        <v>3532</v>
      </c>
      <c r="O502" t="s">
        <v>3533</v>
      </c>
      <c r="P502" t="s">
        <v>3549</v>
      </c>
      <c r="Q502" s="5">
        <f>INDEX(relevant_resources!B:B,MATCH(P502,relevant_resources!A:A,0))</f>
        <v>0</v>
      </c>
      <c r="R502">
        <f>COUNTIFS(resolve_2018!Y:Y,A502)</f>
        <v>0</v>
      </c>
      <c r="S502">
        <f>COUNTIFS(assign_old_new!A:A,A502)</f>
        <v>0</v>
      </c>
      <c r="T502" s="4" t="str">
        <f>IF(D502="teppc","teppc",
IF(Q502=0,"not relevant",
IF(R502&gt;0,"in old list",
IF(S502=0,"NEED TO ASSIGN",
INDEX(assign_old_new!D:D,MATCH(A502,assign_old_new!A:A,0))))))</f>
        <v>teppc</v>
      </c>
      <c r="U502">
        <f t="shared" si="14"/>
        <v>0</v>
      </c>
      <c r="V502" s="5">
        <f t="shared" si="15"/>
        <v>0</v>
      </c>
    </row>
    <row r="503" spans="1:22" hidden="1" x14ac:dyDescent="0.75">
      <c r="A503" t="s">
        <v>6973</v>
      </c>
      <c r="B503" t="s">
        <v>6973</v>
      </c>
      <c r="C503" t="s">
        <v>6974</v>
      </c>
      <c r="D503" t="s">
        <v>3425</v>
      </c>
      <c r="E503" t="s">
        <v>3883</v>
      </c>
      <c r="F503" t="s">
        <v>3883</v>
      </c>
      <c r="G503" t="s">
        <v>3884</v>
      </c>
      <c r="H503" t="s">
        <v>3883</v>
      </c>
      <c r="I503" t="s">
        <v>1080</v>
      </c>
      <c r="J503" s="2">
        <v>39295</v>
      </c>
      <c r="K503" s="2">
        <v>55123</v>
      </c>
      <c r="L503">
        <v>140.4</v>
      </c>
      <c r="M503" t="s">
        <v>3438</v>
      </c>
      <c r="N503" t="s">
        <v>3412</v>
      </c>
      <c r="O503" t="s">
        <v>993</v>
      </c>
      <c r="P503" t="s">
        <v>3712</v>
      </c>
      <c r="Q503" s="5">
        <f>INDEX(relevant_resources!B:B,MATCH(P503,relevant_resources!A:A,0))</f>
        <v>0</v>
      </c>
      <c r="R503">
        <f>COUNTIFS(resolve_2018!Y:Y,A503)</f>
        <v>0</v>
      </c>
      <c r="S503">
        <f>COUNTIFS(assign_old_new!A:A,A503)</f>
        <v>0</v>
      </c>
      <c r="T503" s="4" t="str">
        <f>IF(D503="teppc","teppc",
IF(Q503=0,"not relevant",
IF(R503&gt;0,"in old list",
IF(S503=0,"NEED TO ASSIGN",
INDEX(assign_old_new!D:D,MATCH(A503,assign_old_new!A:A,0))))))</f>
        <v>teppc</v>
      </c>
      <c r="U503">
        <f t="shared" si="14"/>
        <v>0</v>
      </c>
      <c r="V503" s="5">
        <f t="shared" si="15"/>
        <v>0</v>
      </c>
    </row>
    <row r="504" spans="1:22" hidden="1" x14ac:dyDescent="0.75">
      <c r="A504" t="s">
        <v>10854</v>
      </c>
      <c r="B504" t="s">
        <v>10854</v>
      </c>
      <c r="C504" t="s">
        <v>10855</v>
      </c>
      <c r="D504" t="s">
        <v>9883</v>
      </c>
      <c r="E504" t="s">
        <v>3333</v>
      </c>
      <c r="F504" t="s">
        <v>3333</v>
      </c>
      <c r="G504" t="s">
        <v>3334</v>
      </c>
      <c r="H504" t="s">
        <v>3333</v>
      </c>
      <c r="I504" t="s">
        <v>33</v>
      </c>
      <c r="J504" t="s">
        <v>9889</v>
      </c>
      <c r="K504" s="6">
        <v>55153</v>
      </c>
      <c r="L504">
        <v>140</v>
      </c>
      <c r="M504" t="s">
        <v>4346</v>
      </c>
      <c r="N504" t="s">
        <v>4346</v>
      </c>
      <c r="O504" t="s">
        <v>3386</v>
      </c>
      <c r="P504" t="s">
        <v>3324</v>
      </c>
      <c r="Q504" s="5">
        <f>INDEX(relevant_resources!B:B,MATCH(P504,relevant_resources!A:A,0))</f>
        <v>1</v>
      </c>
      <c r="R504">
        <f>COUNTIFS(resolve_2018!Y:Y,A504)</f>
        <v>0</v>
      </c>
      <c r="S504">
        <f>COUNTIFS(assign_old_new!A:A,A504)</f>
        <v>1</v>
      </c>
      <c r="T504" s="4" t="str">
        <f>IF(D504="teppc","teppc",
IF(Q504=0,"not relevant",
IF(R504&gt;0,"in old list",
IF(S504=0,"NEED TO ASSIGN",
INDEX(assign_old_new!D:D,MATCH(A504,assign_old_new!A:A,0))))))</f>
        <v>old</v>
      </c>
      <c r="U504">
        <f t="shared" si="14"/>
        <v>1</v>
      </c>
      <c r="V504" s="5">
        <f t="shared" si="15"/>
        <v>0</v>
      </c>
    </row>
    <row r="505" spans="1:22" hidden="1" x14ac:dyDescent="0.75">
      <c r="A505" t="s">
        <v>2344</v>
      </c>
      <c r="B505" t="s">
        <v>2344</v>
      </c>
      <c r="C505" t="s">
        <v>10924</v>
      </c>
      <c r="D505" t="s">
        <v>9883</v>
      </c>
      <c r="E505" t="s">
        <v>3319</v>
      </c>
      <c r="F505" t="s">
        <v>3319</v>
      </c>
      <c r="G505" t="s">
        <v>3320</v>
      </c>
      <c r="H505" t="s">
        <v>3319</v>
      </c>
      <c r="I505" t="s">
        <v>33</v>
      </c>
      <c r="J505" t="s">
        <v>9889</v>
      </c>
      <c r="K505" s="6">
        <v>55153</v>
      </c>
      <c r="L505">
        <v>140</v>
      </c>
      <c r="M505" t="s">
        <v>9884</v>
      </c>
      <c r="N505" t="s">
        <v>3412</v>
      </c>
      <c r="O505" t="s">
        <v>993</v>
      </c>
      <c r="P505" t="s">
        <v>3413</v>
      </c>
      <c r="Q505" s="5">
        <f>INDEX(relevant_resources!B:B,MATCH(P505,relevant_resources!A:A,0))</f>
        <v>1</v>
      </c>
      <c r="R505">
        <f>COUNTIFS(resolve_2018!Y:Y,A505)</f>
        <v>1</v>
      </c>
      <c r="S505">
        <f>COUNTIFS(assign_old_new!A:A,A505)</f>
        <v>0</v>
      </c>
      <c r="T505" s="4" t="str">
        <f>IF(D505="teppc","teppc",
IF(Q505=0,"not relevant",
IF(R505&gt;0,"in old list",
IF(S505=0,"NEED TO ASSIGN",
INDEX(assign_old_new!D:D,MATCH(A505,assign_old_new!A:A,0))))))</f>
        <v>in old list</v>
      </c>
      <c r="U505">
        <f t="shared" si="14"/>
        <v>1</v>
      </c>
      <c r="V505" s="5">
        <f t="shared" si="15"/>
        <v>0</v>
      </c>
    </row>
    <row r="506" spans="1:22" hidden="1" x14ac:dyDescent="0.75">
      <c r="A506" t="s">
        <v>8648</v>
      </c>
      <c r="B506" t="s">
        <v>8648</v>
      </c>
      <c r="C506" t="s">
        <v>8649</v>
      </c>
      <c r="D506" t="s">
        <v>3425</v>
      </c>
      <c r="E506" t="s">
        <v>3611</v>
      </c>
      <c r="F506" t="s">
        <v>3611</v>
      </c>
      <c r="G506" t="s">
        <v>3379</v>
      </c>
      <c r="H506" t="s">
        <v>1128</v>
      </c>
      <c r="I506" t="s">
        <v>33</v>
      </c>
      <c r="J506" s="2">
        <v>43205</v>
      </c>
      <c r="K506" s="2">
        <v>55153</v>
      </c>
      <c r="L506">
        <v>140</v>
      </c>
      <c r="M506" t="s">
        <v>3506</v>
      </c>
      <c r="N506" t="s">
        <v>3385</v>
      </c>
      <c r="O506" t="s">
        <v>3386</v>
      </c>
      <c r="P506" t="s">
        <v>3324</v>
      </c>
      <c r="Q506" s="5">
        <f>INDEX(relevant_resources!B:B,MATCH(P506,relevant_resources!A:A,0))</f>
        <v>1</v>
      </c>
      <c r="R506">
        <f>COUNTIFS(resolve_2018!Y:Y,A506)</f>
        <v>0</v>
      </c>
      <c r="S506">
        <f>COUNTIFS(assign_old_new!A:A,A506)</f>
        <v>0</v>
      </c>
      <c r="T506" s="4" t="str">
        <f>IF(D506="teppc","teppc",
IF(Q506=0,"not relevant",
IF(R506&gt;0,"in old list",
IF(S506=0,"NEED TO ASSIGN",
INDEX(assign_old_new!D:D,MATCH(A506,assign_old_new!A:A,0))))))</f>
        <v>teppc</v>
      </c>
      <c r="U506">
        <f t="shared" si="14"/>
        <v>0</v>
      </c>
      <c r="V506" s="5">
        <f t="shared" si="15"/>
        <v>0</v>
      </c>
    </row>
    <row r="507" spans="1:22" hidden="1" x14ac:dyDescent="0.75">
      <c r="A507" t="s">
        <v>3609</v>
      </c>
      <c r="B507" t="s">
        <v>3610</v>
      </c>
      <c r="D507" t="s">
        <v>3425</v>
      </c>
      <c r="E507" t="s">
        <v>3611</v>
      </c>
      <c r="F507" t="s">
        <v>3611</v>
      </c>
      <c r="G507" t="s">
        <v>3379</v>
      </c>
      <c r="H507" t="s">
        <v>1128</v>
      </c>
      <c r="I507" t="s">
        <v>33</v>
      </c>
      <c r="J507" s="2">
        <v>42735</v>
      </c>
      <c r="K507" s="2">
        <v>55153</v>
      </c>
      <c r="L507">
        <v>140</v>
      </c>
      <c r="M507" t="s">
        <v>3473</v>
      </c>
      <c r="N507" t="s">
        <v>3327</v>
      </c>
      <c r="O507" t="s">
        <v>3328</v>
      </c>
      <c r="P507" t="s">
        <v>3324</v>
      </c>
      <c r="Q507" s="5">
        <f>INDEX(relevant_resources!B:B,MATCH(P507,relevant_resources!A:A,0))</f>
        <v>1</v>
      </c>
      <c r="R507">
        <f>COUNTIFS(resolve_2018!Y:Y,A507)</f>
        <v>0</v>
      </c>
      <c r="S507">
        <f>COUNTIFS(assign_old_new!A:A,A507)</f>
        <v>0</v>
      </c>
      <c r="T507" s="4" t="str">
        <f>IF(D507="teppc","teppc",
IF(Q507=0,"not relevant",
IF(R507&gt;0,"in old list",
IF(S507=0,"NEED TO ASSIGN",
INDEX(assign_old_new!D:D,MATCH(A507,assign_old_new!A:A,0))))))</f>
        <v>teppc</v>
      </c>
      <c r="U507">
        <f t="shared" si="14"/>
        <v>0</v>
      </c>
      <c r="V507" s="5">
        <f t="shared" si="15"/>
        <v>0</v>
      </c>
    </row>
    <row r="508" spans="1:22" hidden="1" x14ac:dyDescent="0.75">
      <c r="A508" t="s">
        <v>3612</v>
      </c>
      <c r="B508" t="s">
        <v>3613</v>
      </c>
      <c r="D508" t="s">
        <v>3425</v>
      </c>
      <c r="E508" t="s">
        <v>3614</v>
      </c>
      <c r="F508" t="s">
        <v>3614</v>
      </c>
      <c r="G508" t="s">
        <v>3615</v>
      </c>
      <c r="H508" t="s">
        <v>3616</v>
      </c>
      <c r="I508" t="s">
        <v>1080</v>
      </c>
      <c r="J508" s="2">
        <v>42735</v>
      </c>
      <c r="K508" s="2">
        <v>55153</v>
      </c>
      <c r="L508">
        <v>140</v>
      </c>
      <c r="M508" t="s">
        <v>3473</v>
      </c>
      <c r="N508" t="s">
        <v>3327</v>
      </c>
      <c r="O508" t="s">
        <v>3328</v>
      </c>
      <c r="P508" t="s">
        <v>3617</v>
      </c>
      <c r="Q508" s="5">
        <f>INDEX(relevant_resources!B:B,MATCH(P508,relevant_resources!A:A,0))</f>
        <v>0</v>
      </c>
      <c r="R508">
        <f>COUNTIFS(resolve_2018!Y:Y,A508)</f>
        <v>0</v>
      </c>
      <c r="S508">
        <f>COUNTIFS(assign_old_new!A:A,A508)</f>
        <v>0</v>
      </c>
      <c r="T508" s="4" t="str">
        <f>IF(D508="teppc","teppc",
IF(Q508=0,"not relevant",
IF(R508&gt;0,"in old list",
IF(S508=0,"NEED TO ASSIGN",
INDEX(assign_old_new!D:D,MATCH(A508,assign_old_new!A:A,0))))))</f>
        <v>teppc</v>
      </c>
      <c r="U508">
        <f t="shared" si="14"/>
        <v>0</v>
      </c>
      <c r="V508" s="5">
        <f t="shared" si="15"/>
        <v>0</v>
      </c>
    </row>
    <row r="509" spans="1:22" hidden="1" x14ac:dyDescent="0.75">
      <c r="A509" t="s">
        <v>4063</v>
      </c>
      <c r="B509" t="s">
        <v>4064</v>
      </c>
      <c r="D509" t="s">
        <v>3425</v>
      </c>
      <c r="E509" t="s">
        <v>3891</v>
      </c>
      <c r="F509" t="s">
        <v>3891</v>
      </c>
      <c r="G509" t="s">
        <v>3892</v>
      </c>
      <c r="H509" t="s">
        <v>3616</v>
      </c>
      <c r="I509" t="s">
        <v>1080</v>
      </c>
      <c r="J509" s="2">
        <v>42735</v>
      </c>
      <c r="K509" s="2">
        <v>55153</v>
      </c>
      <c r="L509">
        <v>140</v>
      </c>
      <c r="M509" t="s">
        <v>3473</v>
      </c>
      <c r="N509" t="s">
        <v>3327</v>
      </c>
      <c r="O509" t="s">
        <v>3328</v>
      </c>
      <c r="P509" t="s">
        <v>3617</v>
      </c>
      <c r="Q509" s="5">
        <f>INDEX(relevant_resources!B:B,MATCH(P509,relevant_resources!A:A,0))</f>
        <v>0</v>
      </c>
      <c r="R509">
        <f>COUNTIFS(resolve_2018!Y:Y,A509)</f>
        <v>0</v>
      </c>
      <c r="S509">
        <f>COUNTIFS(assign_old_new!A:A,A509)</f>
        <v>0</v>
      </c>
      <c r="T509" s="4" t="str">
        <f>IF(D509="teppc","teppc",
IF(Q509=0,"not relevant",
IF(R509&gt;0,"in old list",
IF(S509=0,"NEED TO ASSIGN",
INDEX(assign_old_new!D:D,MATCH(A509,assign_old_new!A:A,0))))))</f>
        <v>teppc</v>
      </c>
      <c r="U509">
        <f t="shared" si="14"/>
        <v>0</v>
      </c>
      <c r="V509" s="5">
        <f t="shared" si="15"/>
        <v>0</v>
      </c>
    </row>
    <row r="510" spans="1:22" hidden="1" x14ac:dyDescent="0.75">
      <c r="A510" t="s">
        <v>4659</v>
      </c>
      <c r="B510" t="s">
        <v>4660</v>
      </c>
      <c r="D510" t="s">
        <v>3425</v>
      </c>
      <c r="E510" t="s">
        <v>3611</v>
      </c>
      <c r="F510" t="s">
        <v>3611</v>
      </c>
      <c r="G510" t="s">
        <v>3379</v>
      </c>
      <c r="H510" t="s">
        <v>1128</v>
      </c>
      <c r="I510" t="s">
        <v>33</v>
      </c>
      <c r="J510" s="2">
        <v>42735</v>
      </c>
      <c r="K510" s="2">
        <v>55153</v>
      </c>
      <c r="L510">
        <v>140</v>
      </c>
      <c r="M510" t="s">
        <v>3473</v>
      </c>
      <c r="N510" t="s">
        <v>3327</v>
      </c>
      <c r="O510" t="s">
        <v>3328</v>
      </c>
      <c r="P510" t="s">
        <v>3324</v>
      </c>
      <c r="Q510" s="5">
        <f>INDEX(relevant_resources!B:B,MATCH(P510,relevant_resources!A:A,0))</f>
        <v>1</v>
      </c>
      <c r="R510">
        <f>COUNTIFS(resolve_2018!Y:Y,A510)</f>
        <v>0</v>
      </c>
      <c r="S510">
        <f>COUNTIFS(assign_old_new!A:A,A510)</f>
        <v>0</v>
      </c>
      <c r="T510" s="4" t="str">
        <f>IF(D510="teppc","teppc",
IF(Q510=0,"not relevant",
IF(R510&gt;0,"in old list",
IF(S510=0,"NEED TO ASSIGN",
INDEX(assign_old_new!D:D,MATCH(A510,assign_old_new!A:A,0))))))</f>
        <v>teppc</v>
      </c>
      <c r="U510">
        <f t="shared" si="14"/>
        <v>0</v>
      </c>
      <c r="V510" s="5">
        <f t="shared" si="15"/>
        <v>0</v>
      </c>
    </row>
    <row r="511" spans="1:22" hidden="1" x14ac:dyDescent="0.75">
      <c r="A511" t="s">
        <v>4661</v>
      </c>
      <c r="B511" t="s">
        <v>4662</v>
      </c>
      <c r="D511" t="s">
        <v>3425</v>
      </c>
      <c r="E511" t="s">
        <v>3611</v>
      </c>
      <c r="F511" t="s">
        <v>3611</v>
      </c>
      <c r="G511" t="s">
        <v>3379</v>
      </c>
      <c r="H511" t="s">
        <v>1128</v>
      </c>
      <c r="I511" t="s">
        <v>33</v>
      </c>
      <c r="J511" s="2">
        <v>42735</v>
      </c>
      <c r="K511" s="2">
        <v>55153</v>
      </c>
      <c r="L511">
        <v>140</v>
      </c>
      <c r="M511" t="s">
        <v>3473</v>
      </c>
      <c r="N511" t="s">
        <v>3327</v>
      </c>
      <c r="O511" t="s">
        <v>3328</v>
      </c>
      <c r="P511" t="s">
        <v>3324</v>
      </c>
      <c r="Q511" s="5">
        <f>INDEX(relevant_resources!B:B,MATCH(P511,relevant_resources!A:A,0))</f>
        <v>1</v>
      </c>
      <c r="R511">
        <f>COUNTIFS(resolve_2018!Y:Y,A511)</f>
        <v>0</v>
      </c>
      <c r="S511">
        <f>COUNTIFS(assign_old_new!A:A,A511)</f>
        <v>0</v>
      </c>
      <c r="T511" s="4" t="str">
        <f>IF(D511="teppc","teppc",
IF(Q511=0,"not relevant",
IF(R511&gt;0,"in old list",
IF(S511=0,"NEED TO ASSIGN",
INDEX(assign_old_new!D:D,MATCH(A511,assign_old_new!A:A,0))))))</f>
        <v>teppc</v>
      </c>
      <c r="U511">
        <f t="shared" si="14"/>
        <v>0</v>
      </c>
      <c r="V511" s="5">
        <f t="shared" si="15"/>
        <v>0</v>
      </c>
    </row>
    <row r="512" spans="1:22" hidden="1" x14ac:dyDescent="0.75">
      <c r="A512" t="s">
        <v>4663</v>
      </c>
      <c r="B512" t="s">
        <v>4664</v>
      </c>
      <c r="D512" t="s">
        <v>3425</v>
      </c>
      <c r="E512" t="s">
        <v>3611</v>
      </c>
      <c r="F512" t="s">
        <v>3611</v>
      </c>
      <c r="G512" t="s">
        <v>3379</v>
      </c>
      <c r="H512" t="s">
        <v>1128</v>
      </c>
      <c r="I512" t="s">
        <v>33</v>
      </c>
      <c r="J512" s="2">
        <v>42735</v>
      </c>
      <c r="K512" s="2">
        <v>55153</v>
      </c>
      <c r="L512">
        <v>140</v>
      </c>
      <c r="M512" t="s">
        <v>3473</v>
      </c>
      <c r="N512" t="s">
        <v>3327</v>
      </c>
      <c r="O512" t="s">
        <v>3328</v>
      </c>
      <c r="P512" t="s">
        <v>3324</v>
      </c>
      <c r="Q512" s="5">
        <f>INDEX(relevant_resources!B:B,MATCH(P512,relevant_resources!A:A,0))</f>
        <v>1</v>
      </c>
      <c r="R512">
        <f>COUNTIFS(resolve_2018!Y:Y,A512)</f>
        <v>0</v>
      </c>
      <c r="S512">
        <f>COUNTIFS(assign_old_new!A:A,A512)</f>
        <v>0</v>
      </c>
      <c r="T512" s="4" t="str">
        <f>IF(D512="teppc","teppc",
IF(Q512=0,"not relevant",
IF(R512&gt;0,"in old list",
IF(S512=0,"NEED TO ASSIGN",
INDEX(assign_old_new!D:D,MATCH(A512,assign_old_new!A:A,0))))))</f>
        <v>teppc</v>
      </c>
      <c r="U512">
        <f t="shared" si="14"/>
        <v>0</v>
      </c>
      <c r="V512" s="5">
        <f t="shared" si="15"/>
        <v>0</v>
      </c>
    </row>
    <row r="513" spans="1:22" hidden="1" x14ac:dyDescent="0.75">
      <c r="A513" t="s">
        <v>4665</v>
      </c>
      <c r="B513" t="s">
        <v>4666</v>
      </c>
      <c r="D513" t="s">
        <v>3425</v>
      </c>
      <c r="E513" t="s">
        <v>3611</v>
      </c>
      <c r="F513" t="s">
        <v>3611</v>
      </c>
      <c r="G513" t="s">
        <v>3379</v>
      </c>
      <c r="H513" t="s">
        <v>1128</v>
      </c>
      <c r="I513" t="s">
        <v>33</v>
      </c>
      <c r="J513" s="2">
        <v>42735</v>
      </c>
      <c r="K513" s="2">
        <v>55153</v>
      </c>
      <c r="L513">
        <v>140</v>
      </c>
      <c r="M513" t="s">
        <v>3473</v>
      </c>
      <c r="N513" t="s">
        <v>3327</v>
      </c>
      <c r="O513" t="s">
        <v>3328</v>
      </c>
      <c r="P513" t="s">
        <v>3324</v>
      </c>
      <c r="Q513" s="5">
        <f>INDEX(relevant_resources!B:B,MATCH(P513,relevant_resources!A:A,0))</f>
        <v>1</v>
      </c>
      <c r="R513">
        <f>COUNTIFS(resolve_2018!Y:Y,A513)</f>
        <v>0</v>
      </c>
      <c r="S513">
        <f>COUNTIFS(assign_old_new!A:A,A513)</f>
        <v>0</v>
      </c>
      <c r="T513" s="4" t="str">
        <f>IF(D513="teppc","teppc",
IF(Q513=0,"not relevant",
IF(R513&gt;0,"in old list",
IF(S513=0,"NEED TO ASSIGN",
INDEX(assign_old_new!D:D,MATCH(A513,assign_old_new!A:A,0))))))</f>
        <v>teppc</v>
      </c>
      <c r="U513">
        <f t="shared" si="14"/>
        <v>0</v>
      </c>
      <c r="V513" s="5">
        <f t="shared" si="15"/>
        <v>0</v>
      </c>
    </row>
    <row r="514" spans="1:22" hidden="1" x14ac:dyDescent="0.75">
      <c r="A514" t="s">
        <v>5805</v>
      </c>
      <c r="B514" t="s">
        <v>5806</v>
      </c>
      <c r="D514" t="s">
        <v>3425</v>
      </c>
      <c r="E514" t="s">
        <v>3614</v>
      </c>
      <c r="F514" t="s">
        <v>3614</v>
      </c>
      <c r="G514" t="s">
        <v>3615</v>
      </c>
      <c r="H514" t="s">
        <v>3616</v>
      </c>
      <c r="I514" t="s">
        <v>1080</v>
      </c>
      <c r="J514" s="2">
        <v>42735</v>
      </c>
      <c r="K514" s="2">
        <v>55153</v>
      </c>
      <c r="L514">
        <v>140</v>
      </c>
      <c r="M514" t="s">
        <v>3473</v>
      </c>
      <c r="N514" t="s">
        <v>3327</v>
      </c>
      <c r="O514" t="s">
        <v>3328</v>
      </c>
      <c r="P514" t="s">
        <v>3617</v>
      </c>
      <c r="Q514" s="5">
        <f>INDEX(relevant_resources!B:B,MATCH(P514,relevant_resources!A:A,0))</f>
        <v>0</v>
      </c>
      <c r="R514">
        <f>COUNTIFS(resolve_2018!Y:Y,A514)</f>
        <v>0</v>
      </c>
      <c r="S514">
        <f>COUNTIFS(assign_old_new!A:A,A514)</f>
        <v>0</v>
      </c>
      <c r="T514" s="4" t="str">
        <f>IF(D514="teppc","teppc",
IF(Q514=0,"not relevant",
IF(R514&gt;0,"in old list",
IF(S514=0,"NEED TO ASSIGN",
INDEX(assign_old_new!D:D,MATCH(A514,assign_old_new!A:A,0))))))</f>
        <v>teppc</v>
      </c>
      <c r="U514">
        <f t="shared" ref="U514:U577" si="16">OR(R514&gt;0,S514&gt;0)*1</f>
        <v>0</v>
      </c>
      <c r="V514" s="5">
        <f t="shared" si="15"/>
        <v>0</v>
      </c>
    </row>
    <row r="515" spans="1:22" hidden="1" x14ac:dyDescent="0.75">
      <c r="A515" t="s">
        <v>5870</v>
      </c>
      <c r="B515" t="s">
        <v>5871</v>
      </c>
      <c r="D515" t="s">
        <v>3425</v>
      </c>
      <c r="E515" t="s">
        <v>3891</v>
      </c>
      <c r="F515" t="s">
        <v>3891</v>
      </c>
      <c r="G515" t="s">
        <v>3892</v>
      </c>
      <c r="H515" t="s">
        <v>3616</v>
      </c>
      <c r="I515" t="s">
        <v>1080</v>
      </c>
      <c r="J515" s="2">
        <v>42735</v>
      </c>
      <c r="K515" s="2">
        <v>55153</v>
      </c>
      <c r="L515">
        <v>140</v>
      </c>
      <c r="M515" t="s">
        <v>3506</v>
      </c>
      <c r="N515" t="s">
        <v>3385</v>
      </c>
      <c r="O515" t="s">
        <v>3386</v>
      </c>
      <c r="P515" t="s">
        <v>3617</v>
      </c>
      <c r="Q515" s="5">
        <f>INDEX(relevant_resources!B:B,MATCH(P515,relevant_resources!A:A,0))</f>
        <v>0</v>
      </c>
      <c r="R515">
        <f>COUNTIFS(resolve_2018!Y:Y,A515)</f>
        <v>0</v>
      </c>
      <c r="S515">
        <f>COUNTIFS(assign_old_new!A:A,A515)</f>
        <v>0</v>
      </c>
      <c r="T515" s="4" t="str">
        <f>IF(D515="teppc","teppc",
IF(Q515=0,"not relevant",
IF(R515&gt;0,"in old list",
IF(S515=0,"NEED TO ASSIGN",
INDEX(assign_old_new!D:D,MATCH(A515,assign_old_new!A:A,0))))))</f>
        <v>teppc</v>
      </c>
      <c r="U515">
        <f t="shared" si="16"/>
        <v>0</v>
      </c>
      <c r="V515" s="5">
        <f t="shared" ref="V515:V578" si="17">AND(Q515=1,U515=0,D515="caiso")*1</f>
        <v>0</v>
      </c>
    </row>
    <row r="516" spans="1:22" hidden="1" x14ac:dyDescent="0.75">
      <c r="A516" t="s">
        <v>6267</v>
      </c>
      <c r="B516" t="s">
        <v>6268</v>
      </c>
      <c r="D516" t="s">
        <v>3425</v>
      </c>
      <c r="E516" t="s">
        <v>3891</v>
      </c>
      <c r="F516" t="s">
        <v>3891</v>
      </c>
      <c r="G516" t="s">
        <v>3892</v>
      </c>
      <c r="H516" t="s">
        <v>3616</v>
      </c>
      <c r="I516" t="s">
        <v>1080</v>
      </c>
      <c r="J516" s="2">
        <v>42735</v>
      </c>
      <c r="K516" s="2">
        <v>55153</v>
      </c>
      <c r="L516">
        <v>140</v>
      </c>
      <c r="M516" t="s">
        <v>3506</v>
      </c>
      <c r="N516" t="s">
        <v>3385</v>
      </c>
      <c r="O516" t="s">
        <v>3386</v>
      </c>
      <c r="P516" t="s">
        <v>3617</v>
      </c>
      <c r="Q516" s="5">
        <f>INDEX(relevant_resources!B:B,MATCH(P516,relevant_resources!A:A,0))</f>
        <v>0</v>
      </c>
      <c r="R516">
        <f>COUNTIFS(resolve_2018!Y:Y,A516)</f>
        <v>0</v>
      </c>
      <c r="S516">
        <f>COUNTIFS(assign_old_new!A:A,A516)</f>
        <v>0</v>
      </c>
      <c r="T516" s="4" t="str">
        <f>IF(D516="teppc","teppc",
IF(Q516=0,"not relevant",
IF(R516&gt;0,"in old list",
IF(S516=0,"NEED TO ASSIGN",
INDEX(assign_old_new!D:D,MATCH(A516,assign_old_new!A:A,0))))))</f>
        <v>teppc</v>
      </c>
      <c r="U516">
        <f t="shared" si="16"/>
        <v>0</v>
      </c>
      <c r="V516" s="5">
        <f t="shared" si="17"/>
        <v>0</v>
      </c>
    </row>
    <row r="517" spans="1:22" hidden="1" x14ac:dyDescent="0.75">
      <c r="A517" t="s">
        <v>7271</v>
      </c>
      <c r="B517" t="s">
        <v>7272</v>
      </c>
      <c r="D517" t="s">
        <v>3425</v>
      </c>
      <c r="E517" t="s">
        <v>3891</v>
      </c>
      <c r="F517" t="s">
        <v>3891</v>
      </c>
      <c r="G517" t="s">
        <v>3892</v>
      </c>
      <c r="H517" t="s">
        <v>3616</v>
      </c>
      <c r="I517" t="s">
        <v>1080</v>
      </c>
      <c r="J517" s="2">
        <v>42735</v>
      </c>
      <c r="K517" s="2">
        <v>55153</v>
      </c>
      <c r="L517">
        <v>140</v>
      </c>
      <c r="M517" t="s">
        <v>3473</v>
      </c>
      <c r="N517" t="s">
        <v>3327</v>
      </c>
      <c r="O517" t="s">
        <v>3328</v>
      </c>
      <c r="P517" t="s">
        <v>3617</v>
      </c>
      <c r="Q517" s="5">
        <f>INDEX(relevant_resources!B:B,MATCH(P517,relevant_resources!A:A,0))</f>
        <v>0</v>
      </c>
      <c r="R517">
        <f>COUNTIFS(resolve_2018!Y:Y,A517)</f>
        <v>0</v>
      </c>
      <c r="S517">
        <f>COUNTIFS(assign_old_new!A:A,A517)</f>
        <v>0</v>
      </c>
      <c r="T517" s="4" t="str">
        <f>IF(D517="teppc","teppc",
IF(Q517=0,"not relevant",
IF(R517&gt;0,"in old list",
IF(S517=0,"NEED TO ASSIGN",
INDEX(assign_old_new!D:D,MATCH(A517,assign_old_new!A:A,0))))))</f>
        <v>teppc</v>
      </c>
      <c r="U517">
        <f t="shared" si="16"/>
        <v>0</v>
      </c>
      <c r="V517" s="5">
        <f t="shared" si="17"/>
        <v>0</v>
      </c>
    </row>
    <row r="518" spans="1:22" hidden="1" x14ac:dyDescent="0.75">
      <c r="A518" t="s">
        <v>7578</v>
      </c>
      <c r="B518" t="s">
        <v>7579</v>
      </c>
      <c r="D518" t="s">
        <v>3425</v>
      </c>
      <c r="E518" t="s">
        <v>3891</v>
      </c>
      <c r="F518" t="s">
        <v>3891</v>
      </c>
      <c r="G518" t="s">
        <v>3892</v>
      </c>
      <c r="H518" t="s">
        <v>3616</v>
      </c>
      <c r="I518" t="s">
        <v>1080</v>
      </c>
      <c r="J518" s="2">
        <v>42735</v>
      </c>
      <c r="K518" s="2">
        <v>55153</v>
      </c>
      <c r="L518">
        <v>140</v>
      </c>
      <c r="M518" t="s">
        <v>3506</v>
      </c>
      <c r="N518" t="s">
        <v>3385</v>
      </c>
      <c r="O518" t="s">
        <v>3386</v>
      </c>
      <c r="P518" t="s">
        <v>3617</v>
      </c>
      <c r="Q518" s="5">
        <f>INDEX(relevant_resources!B:B,MATCH(P518,relevant_resources!A:A,0))</f>
        <v>0</v>
      </c>
      <c r="R518">
        <f>COUNTIFS(resolve_2018!Y:Y,A518)</f>
        <v>0</v>
      </c>
      <c r="S518">
        <f>COUNTIFS(assign_old_new!A:A,A518)</f>
        <v>0</v>
      </c>
      <c r="T518" s="4" t="str">
        <f>IF(D518="teppc","teppc",
IF(Q518=0,"not relevant",
IF(R518&gt;0,"in old list",
IF(S518=0,"NEED TO ASSIGN",
INDEX(assign_old_new!D:D,MATCH(A518,assign_old_new!A:A,0))))))</f>
        <v>teppc</v>
      </c>
      <c r="U518">
        <f t="shared" si="16"/>
        <v>0</v>
      </c>
      <c r="V518" s="5">
        <f t="shared" si="17"/>
        <v>0</v>
      </c>
    </row>
    <row r="519" spans="1:22" hidden="1" x14ac:dyDescent="0.75">
      <c r="A519" t="s">
        <v>7580</v>
      </c>
      <c r="B519" t="s">
        <v>7581</v>
      </c>
      <c r="D519" t="s">
        <v>3425</v>
      </c>
      <c r="E519" t="s">
        <v>3611</v>
      </c>
      <c r="F519" t="s">
        <v>3611</v>
      </c>
      <c r="G519" t="s">
        <v>3379</v>
      </c>
      <c r="H519" t="s">
        <v>1128</v>
      </c>
      <c r="I519" t="s">
        <v>33</v>
      </c>
      <c r="J519" s="2">
        <v>42735</v>
      </c>
      <c r="K519" s="2">
        <v>55153</v>
      </c>
      <c r="L519">
        <v>140</v>
      </c>
      <c r="M519" t="s">
        <v>3473</v>
      </c>
      <c r="N519" t="s">
        <v>3327</v>
      </c>
      <c r="O519" t="s">
        <v>3328</v>
      </c>
      <c r="P519" t="s">
        <v>3324</v>
      </c>
      <c r="Q519" s="5">
        <f>INDEX(relevant_resources!B:B,MATCH(P519,relevant_resources!A:A,0))</f>
        <v>1</v>
      </c>
      <c r="R519">
        <f>COUNTIFS(resolve_2018!Y:Y,A519)</f>
        <v>0</v>
      </c>
      <c r="S519">
        <f>COUNTIFS(assign_old_new!A:A,A519)</f>
        <v>0</v>
      </c>
      <c r="T519" s="4" t="str">
        <f>IF(D519="teppc","teppc",
IF(Q519=0,"not relevant",
IF(R519&gt;0,"in old list",
IF(S519=0,"NEED TO ASSIGN",
INDEX(assign_old_new!D:D,MATCH(A519,assign_old_new!A:A,0))))))</f>
        <v>teppc</v>
      </c>
      <c r="U519">
        <f t="shared" si="16"/>
        <v>0</v>
      </c>
      <c r="V519" s="5">
        <f t="shared" si="17"/>
        <v>0</v>
      </c>
    </row>
    <row r="520" spans="1:22" hidden="1" x14ac:dyDescent="0.75">
      <c r="A520" t="s">
        <v>7924</v>
      </c>
      <c r="B520" t="s">
        <v>7925</v>
      </c>
      <c r="D520" t="s">
        <v>3425</v>
      </c>
      <c r="E520" t="s">
        <v>3611</v>
      </c>
      <c r="F520" t="s">
        <v>3611</v>
      </c>
      <c r="G520" t="s">
        <v>3379</v>
      </c>
      <c r="H520" t="s">
        <v>1128</v>
      </c>
      <c r="I520" t="s">
        <v>33</v>
      </c>
      <c r="J520" s="2">
        <v>42735</v>
      </c>
      <c r="K520" s="2">
        <v>55153</v>
      </c>
      <c r="L520">
        <v>140</v>
      </c>
      <c r="M520" t="s">
        <v>3473</v>
      </c>
      <c r="N520" t="s">
        <v>3327</v>
      </c>
      <c r="O520" t="s">
        <v>3328</v>
      </c>
      <c r="P520" t="s">
        <v>3324</v>
      </c>
      <c r="Q520" s="5">
        <f>INDEX(relevant_resources!B:B,MATCH(P520,relevant_resources!A:A,0))</f>
        <v>1</v>
      </c>
      <c r="R520">
        <f>COUNTIFS(resolve_2018!Y:Y,A520)</f>
        <v>0</v>
      </c>
      <c r="S520">
        <f>COUNTIFS(assign_old_new!A:A,A520)</f>
        <v>0</v>
      </c>
      <c r="T520" s="4" t="str">
        <f>IF(D520="teppc","teppc",
IF(Q520=0,"not relevant",
IF(R520&gt;0,"in old list",
IF(S520=0,"NEED TO ASSIGN",
INDEX(assign_old_new!D:D,MATCH(A520,assign_old_new!A:A,0))))))</f>
        <v>teppc</v>
      </c>
      <c r="U520">
        <f t="shared" si="16"/>
        <v>0</v>
      </c>
      <c r="V520" s="5">
        <f t="shared" si="17"/>
        <v>0</v>
      </c>
    </row>
    <row r="521" spans="1:22" hidden="1" x14ac:dyDescent="0.75">
      <c r="A521" t="s">
        <v>8116</v>
      </c>
      <c r="B521" t="s">
        <v>8117</v>
      </c>
      <c r="D521" t="s">
        <v>3425</v>
      </c>
      <c r="E521" t="s">
        <v>3891</v>
      </c>
      <c r="F521" t="s">
        <v>3891</v>
      </c>
      <c r="G521" t="s">
        <v>3892</v>
      </c>
      <c r="H521" t="s">
        <v>3616</v>
      </c>
      <c r="I521" t="s">
        <v>1080</v>
      </c>
      <c r="J521" s="2">
        <v>42735</v>
      </c>
      <c r="K521" s="2">
        <v>55153</v>
      </c>
      <c r="L521">
        <v>140</v>
      </c>
      <c r="M521" t="s">
        <v>3506</v>
      </c>
      <c r="N521" t="s">
        <v>3385</v>
      </c>
      <c r="O521" t="s">
        <v>3386</v>
      </c>
      <c r="P521" t="s">
        <v>3617</v>
      </c>
      <c r="Q521" s="5">
        <f>INDEX(relevant_resources!B:B,MATCH(P521,relevant_resources!A:A,0))</f>
        <v>0</v>
      </c>
      <c r="R521">
        <f>COUNTIFS(resolve_2018!Y:Y,A521)</f>
        <v>0</v>
      </c>
      <c r="S521">
        <f>COUNTIFS(assign_old_new!A:A,A521)</f>
        <v>0</v>
      </c>
      <c r="T521" s="4" t="str">
        <f>IF(D521="teppc","teppc",
IF(Q521=0,"not relevant",
IF(R521&gt;0,"in old list",
IF(S521=0,"NEED TO ASSIGN",
INDEX(assign_old_new!D:D,MATCH(A521,assign_old_new!A:A,0))))))</f>
        <v>teppc</v>
      </c>
      <c r="U521">
        <f t="shared" si="16"/>
        <v>0</v>
      </c>
      <c r="V521" s="5">
        <f t="shared" si="17"/>
        <v>0</v>
      </c>
    </row>
    <row r="522" spans="1:22" hidden="1" x14ac:dyDescent="0.75">
      <c r="A522" t="s">
        <v>8726</v>
      </c>
      <c r="B522" t="s">
        <v>8727</v>
      </c>
      <c r="D522" t="s">
        <v>3425</v>
      </c>
      <c r="E522" t="s">
        <v>3611</v>
      </c>
      <c r="F522" t="s">
        <v>3611</v>
      </c>
      <c r="G522" t="s">
        <v>3379</v>
      </c>
      <c r="H522" t="s">
        <v>1128</v>
      </c>
      <c r="I522" t="s">
        <v>33</v>
      </c>
      <c r="J522" s="2">
        <v>42735</v>
      </c>
      <c r="K522" s="2">
        <v>55153</v>
      </c>
      <c r="L522">
        <v>140</v>
      </c>
      <c r="M522" t="s">
        <v>3473</v>
      </c>
      <c r="N522" t="s">
        <v>3327</v>
      </c>
      <c r="O522" t="s">
        <v>3328</v>
      </c>
      <c r="P522" t="s">
        <v>3324</v>
      </c>
      <c r="Q522" s="5">
        <f>INDEX(relevant_resources!B:B,MATCH(P522,relevant_resources!A:A,0))</f>
        <v>1</v>
      </c>
      <c r="R522">
        <f>COUNTIFS(resolve_2018!Y:Y,A522)</f>
        <v>0</v>
      </c>
      <c r="S522">
        <f>COUNTIFS(assign_old_new!A:A,A522)</f>
        <v>0</v>
      </c>
      <c r="T522" s="4" t="str">
        <f>IF(D522="teppc","teppc",
IF(Q522=0,"not relevant",
IF(R522&gt;0,"in old list",
IF(S522=0,"NEED TO ASSIGN",
INDEX(assign_old_new!D:D,MATCH(A522,assign_old_new!A:A,0))))))</f>
        <v>teppc</v>
      </c>
      <c r="U522">
        <f t="shared" si="16"/>
        <v>0</v>
      </c>
      <c r="V522" s="5">
        <f t="shared" si="17"/>
        <v>0</v>
      </c>
    </row>
    <row r="523" spans="1:22" hidden="1" x14ac:dyDescent="0.75">
      <c r="A523" t="s">
        <v>9194</v>
      </c>
      <c r="B523" t="s">
        <v>9195</v>
      </c>
      <c r="D523" t="s">
        <v>3425</v>
      </c>
      <c r="E523" t="s">
        <v>3620</v>
      </c>
      <c r="F523" t="s">
        <v>3620</v>
      </c>
      <c r="G523" t="s">
        <v>3621</v>
      </c>
      <c r="H523" t="s">
        <v>3616</v>
      </c>
      <c r="I523" t="s">
        <v>1080</v>
      </c>
      <c r="J523" s="2">
        <v>42735</v>
      </c>
      <c r="K523" s="2">
        <v>55153</v>
      </c>
      <c r="L523">
        <v>140</v>
      </c>
      <c r="M523" t="s">
        <v>3506</v>
      </c>
      <c r="N523" t="s">
        <v>3385</v>
      </c>
      <c r="O523" t="s">
        <v>3386</v>
      </c>
      <c r="P523" t="s">
        <v>3617</v>
      </c>
      <c r="Q523" s="5">
        <f>INDEX(relevant_resources!B:B,MATCH(P523,relevant_resources!A:A,0))</f>
        <v>0</v>
      </c>
      <c r="R523">
        <f>COUNTIFS(resolve_2018!Y:Y,A523)</f>
        <v>0</v>
      </c>
      <c r="S523">
        <f>COUNTIFS(assign_old_new!A:A,A523)</f>
        <v>0</v>
      </c>
      <c r="T523" s="4" t="str">
        <f>IF(D523="teppc","teppc",
IF(Q523=0,"not relevant",
IF(R523&gt;0,"in old list",
IF(S523=0,"NEED TO ASSIGN",
INDEX(assign_old_new!D:D,MATCH(A523,assign_old_new!A:A,0))))))</f>
        <v>teppc</v>
      </c>
      <c r="U523">
        <f t="shared" si="16"/>
        <v>0</v>
      </c>
      <c r="V523" s="5">
        <f t="shared" si="17"/>
        <v>0</v>
      </c>
    </row>
    <row r="524" spans="1:22" hidden="1" x14ac:dyDescent="0.75">
      <c r="A524" t="s">
        <v>9408</v>
      </c>
      <c r="B524" t="s">
        <v>9409</v>
      </c>
      <c r="D524" t="s">
        <v>3425</v>
      </c>
      <c r="E524" t="s">
        <v>3891</v>
      </c>
      <c r="F524" t="s">
        <v>3891</v>
      </c>
      <c r="G524" t="s">
        <v>3892</v>
      </c>
      <c r="H524" t="s">
        <v>3616</v>
      </c>
      <c r="I524" t="s">
        <v>1080</v>
      </c>
      <c r="J524" s="2">
        <v>42735</v>
      </c>
      <c r="K524" s="2">
        <v>55153</v>
      </c>
      <c r="L524">
        <v>140</v>
      </c>
      <c r="M524" t="s">
        <v>3506</v>
      </c>
      <c r="N524" t="s">
        <v>3385</v>
      </c>
      <c r="O524" t="s">
        <v>3386</v>
      </c>
      <c r="P524" t="s">
        <v>3617</v>
      </c>
      <c r="Q524" s="5">
        <f>INDEX(relevant_resources!B:B,MATCH(P524,relevant_resources!A:A,0))</f>
        <v>0</v>
      </c>
      <c r="R524">
        <f>COUNTIFS(resolve_2018!Y:Y,A524)</f>
        <v>0</v>
      </c>
      <c r="S524">
        <f>COUNTIFS(assign_old_new!A:A,A524)</f>
        <v>0</v>
      </c>
      <c r="T524" s="4" t="str">
        <f>IF(D524="teppc","teppc",
IF(Q524=0,"not relevant",
IF(R524&gt;0,"in old list",
IF(S524=0,"NEED TO ASSIGN",
INDEX(assign_old_new!D:D,MATCH(A524,assign_old_new!A:A,0))))))</f>
        <v>teppc</v>
      </c>
      <c r="U524">
        <f t="shared" si="16"/>
        <v>0</v>
      </c>
      <c r="V524" s="5">
        <f t="shared" si="17"/>
        <v>0</v>
      </c>
    </row>
    <row r="525" spans="1:22" hidden="1" x14ac:dyDescent="0.75">
      <c r="A525" t="s">
        <v>8800</v>
      </c>
      <c r="B525" t="s">
        <v>8801</v>
      </c>
      <c r="C525" t="s">
        <v>8802</v>
      </c>
      <c r="D525" t="s">
        <v>3425</v>
      </c>
      <c r="E525" t="s">
        <v>3718</v>
      </c>
      <c r="F525" t="s">
        <v>3718</v>
      </c>
      <c r="G525" t="s">
        <v>5128</v>
      </c>
      <c r="H525" t="s">
        <v>3718</v>
      </c>
      <c r="I525" t="s">
        <v>2274</v>
      </c>
      <c r="J525" s="2">
        <v>41478</v>
      </c>
      <c r="K525" s="2">
        <v>55153</v>
      </c>
      <c r="L525">
        <v>140</v>
      </c>
      <c r="M525" t="s">
        <v>4942</v>
      </c>
      <c r="N525" t="s">
        <v>4943</v>
      </c>
      <c r="O525" t="s">
        <v>4944</v>
      </c>
      <c r="P525" t="s">
        <v>3474</v>
      </c>
      <c r="Q525" s="5">
        <f>INDEX(relevant_resources!B:B,MATCH(P525,relevant_resources!A:A,0))</f>
        <v>0</v>
      </c>
      <c r="R525">
        <f>COUNTIFS(resolve_2018!Y:Y,A525)</f>
        <v>0</v>
      </c>
      <c r="S525">
        <f>COUNTIFS(assign_old_new!A:A,A525)</f>
        <v>0</v>
      </c>
      <c r="T525" s="4" t="str">
        <f>IF(D525="teppc","teppc",
IF(Q525=0,"not relevant",
IF(R525&gt;0,"in old list",
IF(S525=0,"NEED TO ASSIGN",
INDEX(assign_old_new!D:D,MATCH(A525,assign_old_new!A:A,0))))))</f>
        <v>teppc</v>
      </c>
      <c r="U525">
        <f t="shared" si="16"/>
        <v>0</v>
      </c>
      <c r="V525" s="5">
        <f t="shared" si="17"/>
        <v>0</v>
      </c>
    </row>
    <row r="526" spans="1:22" hidden="1" x14ac:dyDescent="0.75">
      <c r="A526" t="s">
        <v>8803</v>
      </c>
      <c r="B526" t="s">
        <v>8804</v>
      </c>
      <c r="C526" t="s">
        <v>8805</v>
      </c>
      <c r="D526" t="s">
        <v>3425</v>
      </c>
      <c r="E526" t="s">
        <v>3718</v>
      </c>
      <c r="F526" t="s">
        <v>3718</v>
      </c>
      <c r="G526" t="s">
        <v>5128</v>
      </c>
      <c r="H526" t="s">
        <v>3718</v>
      </c>
      <c r="I526" t="s">
        <v>2274</v>
      </c>
      <c r="J526" s="2">
        <v>41478</v>
      </c>
      <c r="K526" s="2">
        <v>55153</v>
      </c>
      <c r="L526">
        <v>140</v>
      </c>
      <c r="M526" t="s">
        <v>4942</v>
      </c>
      <c r="N526" t="s">
        <v>4943</v>
      </c>
      <c r="O526" t="s">
        <v>4944</v>
      </c>
      <c r="P526" t="s">
        <v>3474</v>
      </c>
      <c r="Q526" s="5">
        <f>INDEX(relevant_resources!B:B,MATCH(P526,relevant_resources!A:A,0))</f>
        <v>0</v>
      </c>
      <c r="R526">
        <f>COUNTIFS(resolve_2018!Y:Y,A526)</f>
        <v>0</v>
      </c>
      <c r="S526">
        <f>COUNTIFS(assign_old_new!A:A,A526)</f>
        <v>0</v>
      </c>
      <c r="T526" s="4" t="str">
        <f>IF(D526="teppc","teppc",
IF(Q526=0,"not relevant",
IF(R526&gt;0,"in old list",
IF(S526=0,"NEED TO ASSIGN",
INDEX(assign_old_new!D:D,MATCH(A526,assign_old_new!A:A,0))))))</f>
        <v>teppc</v>
      </c>
      <c r="U526">
        <f t="shared" si="16"/>
        <v>0</v>
      </c>
      <c r="V526" s="5">
        <f t="shared" si="17"/>
        <v>0</v>
      </c>
    </row>
    <row r="527" spans="1:22" hidden="1" x14ac:dyDescent="0.75">
      <c r="A527" t="s">
        <v>7388</v>
      </c>
      <c r="B527" t="s">
        <v>7389</v>
      </c>
      <c r="C527" t="s">
        <v>7390</v>
      </c>
      <c r="D527" t="s">
        <v>3425</v>
      </c>
      <c r="E527" t="s">
        <v>3752</v>
      </c>
      <c r="F527" t="s">
        <v>3752</v>
      </c>
      <c r="G527" t="s">
        <v>3753</v>
      </c>
      <c r="H527" t="s">
        <v>2156</v>
      </c>
      <c r="I527" t="s">
        <v>1080</v>
      </c>
      <c r="J527" s="2">
        <v>38139</v>
      </c>
      <c r="K527" s="2">
        <v>55153</v>
      </c>
      <c r="L527">
        <v>140</v>
      </c>
      <c r="M527" t="s">
        <v>3705</v>
      </c>
      <c r="N527" t="s">
        <v>3512</v>
      </c>
      <c r="O527" t="s">
        <v>3513</v>
      </c>
      <c r="P527" t="s">
        <v>3864</v>
      </c>
      <c r="Q527" s="5">
        <f>INDEX(relevant_resources!B:B,MATCH(P527,relevant_resources!A:A,0))</f>
        <v>0</v>
      </c>
      <c r="R527">
        <f>COUNTIFS(resolve_2018!Y:Y,A527)</f>
        <v>0</v>
      </c>
      <c r="S527">
        <f>COUNTIFS(assign_old_new!A:A,A527)</f>
        <v>0</v>
      </c>
      <c r="T527" s="4" t="str">
        <f>IF(D527="teppc","teppc",
IF(Q527=0,"not relevant",
IF(R527&gt;0,"in old list",
IF(S527=0,"NEED TO ASSIGN",
INDEX(assign_old_new!D:D,MATCH(A527,assign_old_new!A:A,0))))))</f>
        <v>teppc</v>
      </c>
      <c r="U527">
        <f t="shared" si="16"/>
        <v>0</v>
      </c>
      <c r="V527" s="5">
        <f t="shared" si="17"/>
        <v>0</v>
      </c>
    </row>
    <row r="528" spans="1:22" hidden="1" x14ac:dyDescent="0.75">
      <c r="A528" t="s">
        <v>8980</v>
      </c>
      <c r="B528" t="s">
        <v>8981</v>
      </c>
      <c r="C528" t="s">
        <v>8982</v>
      </c>
      <c r="D528" t="s">
        <v>3425</v>
      </c>
      <c r="E528" t="s">
        <v>4244</v>
      </c>
      <c r="F528" t="s">
        <v>4244</v>
      </c>
      <c r="G528" t="s">
        <v>4245</v>
      </c>
      <c r="H528" t="s">
        <v>3482</v>
      </c>
      <c r="I528" t="s">
        <v>1080</v>
      </c>
      <c r="J528" s="2">
        <v>34029</v>
      </c>
      <c r="K528" s="2">
        <v>55153</v>
      </c>
      <c r="L528">
        <v>139.19999999999999</v>
      </c>
      <c r="M528" t="s">
        <v>3511</v>
      </c>
      <c r="N528" t="s">
        <v>3512</v>
      </c>
      <c r="O528" t="s">
        <v>3513</v>
      </c>
      <c r="P528" t="s">
        <v>3864</v>
      </c>
      <c r="Q528" s="5">
        <f>INDEX(relevant_resources!B:B,MATCH(P528,relevant_resources!A:A,0))</f>
        <v>0</v>
      </c>
      <c r="R528">
        <f>COUNTIFS(resolve_2018!Y:Y,A528)</f>
        <v>0</v>
      </c>
      <c r="S528">
        <f>COUNTIFS(assign_old_new!A:A,A528)</f>
        <v>0</v>
      </c>
      <c r="T528" s="4" t="str">
        <f>IF(D528="teppc","teppc",
IF(Q528=0,"not relevant",
IF(R528&gt;0,"in old list",
IF(S528=0,"NEED TO ASSIGN",
INDEX(assign_old_new!D:D,MATCH(A528,assign_old_new!A:A,0))))))</f>
        <v>teppc</v>
      </c>
      <c r="U528">
        <f t="shared" si="16"/>
        <v>0</v>
      </c>
      <c r="V528" s="5">
        <f t="shared" si="17"/>
        <v>0</v>
      </c>
    </row>
    <row r="529" spans="1:22" hidden="1" x14ac:dyDescent="0.75">
      <c r="A529" t="s">
        <v>2256</v>
      </c>
      <c r="B529" t="s">
        <v>2256</v>
      </c>
      <c r="C529" t="s">
        <v>2255</v>
      </c>
      <c r="D529" t="s">
        <v>9883</v>
      </c>
      <c r="E529" t="s">
        <v>3319</v>
      </c>
      <c r="F529" t="s">
        <v>3319</v>
      </c>
      <c r="G529" t="s">
        <v>3320</v>
      </c>
      <c r="H529" t="s">
        <v>3319</v>
      </c>
      <c r="I529" t="s">
        <v>33</v>
      </c>
      <c r="J529" s="6">
        <v>41569</v>
      </c>
      <c r="K529" s="6">
        <v>55153</v>
      </c>
      <c r="L529">
        <v>139</v>
      </c>
      <c r="M529" t="s">
        <v>9884</v>
      </c>
      <c r="N529" t="s">
        <v>4346</v>
      </c>
      <c r="O529" t="s">
        <v>3386</v>
      </c>
      <c r="P529" t="s">
        <v>3324</v>
      </c>
      <c r="Q529" s="5">
        <f>INDEX(relevant_resources!B:B,MATCH(P529,relevant_resources!A:A,0))</f>
        <v>1</v>
      </c>
      <c r="R529">
        <f>COUNTIFS(resolve_2018!Y:Y,A529)</f>
        <v>1</v>
      </c>
      <c r="S529">
        <f>COUNTIFS(assign_old_new!A:A,A529)</f>
        <v>0</v>
      </c>
      <c r="T529" s="4" t="str">
        <f>IF(D529="teppc","teppc",
IF(Q529=0,"not relevant",
IF(R529&gt;0,"in old list",
IF(S529=0,"NEED TO ASSIGN",
INDEX(assign_old_new!D:D,MATCH(A529,assign_old_new!A:A,0))))))</f>
        <v>in old list</v>
      </c>
      <c r="U529">
        <f t="shared" si="16"/>
        <v>1</v>
      </c>
      <c r="V529" s="5">
        <f t="shared" si="17"/>
        <v>0</v>
      </c>
    </row>
    <row r="530" spans="1:22" hidden="1" x14ac:dyDescent="0.75">
      <c r="A530" t="s">
        <v>2138</v>
      </c>
      <c r="B530" t="s">
        <v>2138</v>
      </c>
      <c r="C530" t="s">
        <v>9938</v>
      </c>
      <c r="D530" t="s">
        <v>9883</v>
      </c>
      <c r="E530" t="s">
        <v>1128</v>
      </c>
      <c r="F530" t="s">
        <v>1128</v>
      </c>
      <c r="G530" t="s">
        <v>3379</v>
      </c>
      <c r="H530" t="s">
        <v>1128</v>
      </c>
      <c r="I530" t="s">
        <v>33</v>
      </c>
      <c r="J530" t="s">
        <v>9889</v>
      </c>
      <c r="K530" s="6">
        <v>55153</v>
      </c>
      <c r="L530">
        <v>138</v>
      </c>
      <c r="M530" t="s">
        <v>9884</v>
      </c>
      <c r="N530" t="s">
        <v>3412</v>
      </c>
      <c r="O530" t="s">
        <v>993</v>
      </c>
      <c r="P530" t="s">
        <v>3413</v>
      </c>
      <c r="Q530" s="5">
        <f>INDEX(relevant_resources!B:B,MATCH(P530,relevant_resources!A:A,0))</f>
        <v>1</v>
      </c>
      <c r="R530">
        <f>COUNTIFS(resolve_2018!Y:Y,A530)</f>
        <v>1</v>
      </c>
      <c r="S530">
        <f>COUNTIFS(assign_old_new!A:A,A530)</f>
        <v>0</v>
      </c>
      <c r="T530" s="4" t="str">
        <f>IF(D530="teppc","teppc",
IF(Q530=0,"not relevant",
IF(R530&gt;0,"in old list",
IF(S530=0,"NEED TO ASSIGN",
INDEX(assign_old_new!D:D,MATCH(A530,assign_old_new!A:A,0))))))</f>
        <v>in old list</v>
      </c>
      <c r="U530">
        <f t="shared" si="16"/>
        <v>1</v>
      </c>
      <c r="V530" s="5">
        <f t="shared" si="17"/>
        <v>0</v>
      </c>
    </row>
    <row r="531" spans="1:22" hidden="1" x14ac:dyDescent="0.75">
      <c r="A531" t="s">
        <v>11482</v>
      </c>
      <c r="B531" t="s">
        <v>11482</v>
      </c>
      <c r="C531" t="s">
        <v>11483</v>
      </c>
      <c r="D531" t="s">
        <v>9883</v>
      </c>
      <c r="E531" t="s">
        <v>2156</v>
      </c>
      <c r="F531" t="s">
        <v>1128</v>
      </c>
      <c r="G531" t="s">
        <v>3379</v>
      </c>
      <c r="H531" t="s">
        <v>1128</v>
      </c>
      <c r="I531" t="s">
        <v>33</v>
      </c>
      <c r="J531" s="2">
        <v>31564</v>
      </c>
      <c r="K531" s="2">
        <v>45838</v>
      </c>
      <c r="L531">
        <v>137</v>
      </c>
      <c r="M531" t="s">
        <v>11479</v>
      </c>
      <c r="N531" t="s">
        <v>3681</v>
      </c>
      <c r="O531" t="s">
        <v>3682</v>
      </c>
      <c r="P531" t="s">
        <v>11480</v>
      </c>
      <c r="Q531" s="5">
        <f>INDEX(relevant_resources!B:B,MATCH(P531,relevant_resources!A:A,0))</f>
        <v>0</v>
      </c>
      <c r="R531">
        <f>COUNTIFS(resolve_2018!Y:Y,A531)</f>
        <v>0</v>
      </c>
      <c r="S531">
        <f>COUNTIFS(assign_old_new!A:A,A531)</f>
        <v>0</v>
      </c>
      <c r="T531" s="4" t="str">
        <f>IF(D531="teppc","teppc",
IF(Q531=0,"not relevant",
IF(R531&gt;0,"in old list",
IF(S531=0,"NEED TO ASSIGN",
INDEX(assign_old_new!D:D,MATCH(A531,assign_old_new!A:A,0))))))</f>
        <v>not relevant</v>
      </c>
      <c r="U531">
        <f t="shared" si="16"/>
        <v>0</v>
      </c>
      <c r="V531" s="5">
        <f t="shared" si="17"/>
        <v>0</v>
      </c>
    </row>
    <row r="532" spans="1:22" hidden="1" x14ac:dyDescent="0.75">
      <c r="A532" t="s">
        <v>6369</v>
      </c>
      <c r="B532" t="s">
        <v>6369</v>
      </c>
      <c r="C532" t="s">
        <v>6370</v>
      </c>
      <c r="D532" t="s">
        <v>3425</v>
      </c>
      <c r="E532" t="s">
        <v>3812</v>
      </c>
      <c r="F532" t="s">
        <v>3812</v>
      </c>
      <c r="G532" t="s">
        <v>3813</v>
      </c>
      <c r="H532" t="s">
        <v>3814</v>
      </c>
      <c r="I532" t="s">
        <v>1080</v>
      </c>
      <c r="J532" s="2">
        <v>38749</v>
      </c>
      <c r="K532" s="2">
        <v>54789</v>
      </c>
      <c r="L532">
        <v>135</v>
      </c>
      <c r="M532" t="s">
        <v>3438</v>
      </c>
      <c r="N532" t="s">
        <v>3412</v>
      </c>
      <c r="O532" t="s">
        <v>993</v>
      </c>
      <c r="P532" t="s">
        <v>3712</v>
      </c>
      <c r="Q532" s="5">
        <f>INDEX(relevant_resources!B:B,MATCH(P532,relevant_resources!A:A,0))</f>
        <v>0</v>
      </c>
      <c r="R532">
        <f>COUNTIFS(resolve_2018!Y:Y,A532)</f>
        <v>0</v>
      </c>
      <c r="S532">
        <f>COUNTIFS(assign_old_new!A:A,A532)</f>
        <v>0</v>
      </c>
      <c r="T532" s="4" t="str">
        <f>IF(D532="teppc","teppc",
IF(Q532=0,"not relevant",
IF(R532&gt;0,"in old list",
IF(S532=0,"NEED TO ASSIGN",
INDEX(assign_old_new!D:D,MATCH(A532,assign_old_new!A:A,0))))))</f>
        <v>teppc</v>
      </c>
      <c r="U532">
        <f t="shared" si="16"/>
        <v>0</v>
      </c>
      <c r="V532" s="5">
        <f t="shared" si="17"/>
        <v>0</v>
      </c>
    </row>
    <row r="533" spans="1:22" hidden="1" x14ac:dyDescent="0.75">
      <c r="A533" t="s">
        <v>11120</v>
      </c>
      <c r="B533" t="s">
        <v>11120</v>
      </c>
      <c r="C533" t="s">
        <v>3217</v>
      </c>
      <c r="D533" t="s">
        <v>9883</v>
      </c>
      <c r="E533" t="s">
        <v>1128</v>
      </c>
      <c r="F533" t="s">
        <v>1128</v>
      </c>
      <c r="G533" t="s">
        <v>3379</v>
      </c>
      <c r="H533" t="s">
        <v>1128</v>
      </c>
      <c r="I533" t="s">
        <v>33</v>
      </c>
      <c r="J533" s="6">
        <v>38642</v>
      </c>
      <c r="K533" s="6">
        <v>55153</v>
      </c>
      <c r="L533">
        <v>134</v>
      </c>
      <c r="M533" t="s">
        <v>3511</v>
      </c>
      <c r="N533" t="s">
        <v>3512</v>
      </c>
      <c r="O533" t="s">
        <v>3513</v>
      </c>
      <c r="P533" t="s">
        <v>9897</v>
      </c>
      <c r="Q533" s="5">
        <f>INDEX(relevant_resources!B:B,MATCH(P533,relevant_resources!A:A,0))</f>
        <v>0</v>
      </c>
      <c r="R533">
        <f>COUNTIFS(resolve_2018!Y:Y,A533)</f>
        <v>0</v>
      </c>
      <c r="S533">
        <f>COUNTIFS(assign_old_new!A:A,A533)</f>
        <v>0</v>
      </c>
      <c r="T533" s="4" t="str">
        <f>IF(D533="teppc","teppc",
IF(Q533=0,"not relevant",
IF(R533&gt;0,"in old list",
IF(S533=0,"NEED TO ASSIGN",
INDEX(assign_old_new!D:D,MATCH(A533,assign_old_new!A:A,0))))))</f>
        <v>not relevant</v>
      </c>
      <c r="U533">
        <f t="shared" si="16"/>
        <v>0</v>
      </c>
      <c r="V533" s="5">
        <f t="shared" si="17"/>
        <v>0</v>
      </c>
    </row>
    <row r="534" spans="1:22" hidden="1" x14ac:dyDescent="0.75">
      <c r="A534" t="s">
        <v>5312</v>
      </c>
      <c r="B534" t="s">
        <v>5313</v>
      </c>
      <c r="D534" t="s">
        <v>3425</v>
      </c>
      <c r="E534" t="s">
        <v>4088</v>
      </c>
      <c r="F534" t="s">
        <v>4088</v>
      </c>
      <c r="G534" t="s">
        <v>4089</v>
      </c>
      <c r="H534" t="s">
        <v>2156</v>
      </c>
      <c r="I534" t="s">
        <v>1080</v>
      </c>
      <c r="J534" s="2">
        <v>18264</v>
      </c>
      <c r="K534" s="2">
        <v>55153</v>
      </c>
      <c r="L534">
        <v>134</v>
      </c>
      <c r="M534" t="s">
        <v>3438</v>
      </c>
      <c r="N534" t="s">
        <v>3412</v>
      </c>
      <c r="O534" t="s">
        <v>993</v>
      </c>
      <c r="P534" t="s">
        <v>3712</v>
      </c>
      <c r="Q534" s="5">
        <f>INDEX(relevant_resources!B:B,MATCH(P534,relevant_resources!A:A,0))</f>
        <v>0</v>
      </c>
      <c r="R534">
        <f>COUNTIFS(resolve_2018!Y:Y,A534)</f>
        <v>0</v>
      </c>
      <c r="S534">
        <f>COUNTIFS(assign_old_new!A:A,A534)</f>
        <v>0</v>
      </c>
      <c r="T534" s="4" t="str">
        <f>IF(D534="teppc","teppc",
IF(Q534=0,"not relevant",
IF(R534&gt;0,"in old list",
IF(S534=0,"NEED TO ASSIGN",
INDEX(assign_old_new!D:D,MATCH(A534,assign_old_new!A:A,0))))))</f>
        <v>teppc</v>
      </c>
      <c r="U534">
        <f t="shared" si="16"/>
        <v>0</v>
      </c>
      <c r="V534" s="5">
        <f t="shared" si="17"/>
        <v>0</v>
      </c>
    </row>
    <row r="535" spans="1:22" hidden="1" x14ac:dyDescent="0.75">
      <c r="A535" t="s">
        <v>5326</v>
      </c>
      <c r="B535" t="s">
        <v>5327</v>
      </c>
      <c r="D535" t="s">
        <v>3425</v>
      </c>
      <c r="E535" t="s">
        <v>4088</v>
      </c>
      <c r="F535" t="s">
        <v>4088</v>
      </c>
      <c r="G535" t="s">
        <v>4089</v>
      </c>
      <c r="H535" t="s">
        <v>2156</v>
      </c>
      <c r="I535" t="s">
        <v>1080</v>
      </c>
      <c r="J535" s="2">
        <v>18264</v>
      </c>
      <c r="K535" s="2">
        <v>55153</v>
      </c>
      <c r="L535">
        <v>134</v>
      </c>
      <c r="M535" t="s">
        <v>3438</v>
      </c>
      <c r="N535" t="s">
        <v>3412</v>
      </c>
      <c r="O535" t="s">
        <v>993</v>
      </c>
      <c r="P535" t="s">
        <v>3712</v>
      </c>
      <c r="Q535" s="5">
        <f>INDEX(relevant_resources!B:B,MATCH(P535,relevant_resources!A:A,0))</f>
        <v>0</v>
      </c>
      <c r="R535">
        <f>COUNTIFS(resolve_2018!Y:Y,A535)</f>
        <v>0</v>
      </c>
      <c r="S535">
        <f>COUNTIFS(assign_old_new!A:A,A535)</f>
        <v>0</v>
      </c>
      <c r="T535" s="4" t="str">
        <f>IF(D535="teppc","teppc",
IF(Q535=0,"not relevant",
IF(R535&gt;0,"in old list",
IF(S535=0,"NEED TO ASSIGN",
INDEX(assign_old_new!D:D,MATCH(A535,assign_old_new!A:A,0))))))</f>
        <v>teppc</v>
      </c>
      <c r="U535">
        <f t="shared" si="16"/>
        <v>0</v>
      </c>
      <c r="V535" s="5">
        <f t="shared" si="17"/>
        <v>0</v>
      </c>
    </row>
    <row r="536" spans="1:22" hidden="1" x14ac:dyDescent="0.75">
      <c r="A536" t="s">
        <v>1991</v>
      </c>
      <c r="B536" t="s">
        <v>1991</v>
      </c>
      <c r="C536" t="s">
        <v>10478</v>
      </c>
      <c r="D536" t="s">
        <v>9883</v>
      </c>
      <c r="E536" t="s">
        <v>1128</v>
      </c>
      <c r="F536" t="s">
        <v>1128</v>
      </c>
      <c r="G536" t="s">
        <v>3379</v>
      </c>
      <c r="H536" t="s">
        <v>1128</v>
      </c>
      <c r="I536" t="s">
        <v>33</v>
      </c>
      <c r="J536" s="6">
        <v>41638</v>
      </c>
      <c r="K536" s="6">
        <v>55153</v>
      </c>
      <c r="L536">
        <v>133</v>
      </c>
      <c r="M536" t="s">
        <v>9884</v>
      </c>
      <c r="N536" t="s">
        <v>4943</v>
      </c>
      <c r="O536" t="s">
        <v>4944</v>
      </c>
      <c r="P536" t="s">
        <v>3324</v>
      </c>
      <c r="Q536" s="5">
        <f>INDEX(relevant_resources!B:B,MATCH(P536,relevant_resources!A:A,0))</f>
        <v>1</v>
      </c>
      <c r="R536">
        <f>COUNTIFS(resolve_2018!Y:Y,A536)</f>
        <v>1</v>
      </c>
      <c r="S536">
        <f>COUNTIFS(assign_old_new!A:A,A536)</f>
        <v>0</v>
      </c>
      <c r="T536" s="4" t="str">
        <f>IF(D536="teppc","teppc",
IF(Q536=0,"not relevant",
IF(R536&gt;0,"in old list",
IF(S536=0,"NEED TO ASSIGN",
INDEX(assign_old_new!D:D,MATCH(A536,assign_old_new!A:A,0))))))</f>
        <v>in old list</v>
      </c>
      <c r="U536">
        <f t="shared" si="16"/>
        <v>1</v>
      </c>
      <c r="V536" s="5">
        <f t="shared" si="17"/>
        <v>0</v>
      </c>
    </row>
    <row r="537" spans="1:22" hidden="1" x14ac:dyDescent="0.75">
      <c r="A537" t="s">
        <v>986</v>
      </c>
      <c r="B537" t="s">
        <v>986</v>
      </c>
      <c r="C537" t="s">
        <v>10479</v>
      </c>
      <c r="D537" t="s">
        <v>9883</v>
      </c>
      <c r="E537" t="s">
        <v>1128</v>
      </c>
      <c r="F537" t="s">
        <v>1128</v>
      </c>
      <c r="G537" t="s">
        <v>3379</v>
      </c>
      <c r="H537" t="s">
        <v>1128</v>
      </c>
      <c r="I537" t="s">
        <v>33</v>
      </c>
      <c r="J537" s="6">
        <v>41638</v>
      </c>
      <c r="K537" s="6">
        <v>55153</v>
      </c>
      <c r="L537">
        <v>133</v>
      </c>
      <c r="M537" t="s">
        <v>9884</v>
      </c>
      <c r="N537" t="s">
        <v>4943</v>
      </c>
      <c r="O537" t="s">
        <v>4944</v>
      </c>
      <c r="P537" t="s">
        <v>3324</v>
      </c>
      <c r="Q537" s="5">
        <f>INDEX(relevant_resources!B:B,MATCH(P537,relevant_resources!A:A,0))</f>
        <v>1</v>
      </c>
      <c r="R537">
        <f>COUNTIFS(resolve_2018!Y:Y,A537)</f>
        <v>1</v>
      </c>
      <c r="S537">
        <f>COUNTIFS(assign_old_new!A:A,A537)</f>
        <v>0</v>
      </c>
      <c r="T537" s="4" t="str">
        <f>IF(D537="teppc","teppc",
IF(Q537=0,"not relevant",
IF(R537&gt;0,"in old list",
IF(S537=0,"NEED TO ASSIGN",
INDEX(assign_old_new!D:D,MATCH(A537,assign_old_new!A:A,0))))))</f>
        <v>in old list</v>
      </c>
      <c r="U537">
        <f t="shared" si="16"/>
        <v>1</v>
      </c>
      <c r="V537" s="5">
        <f t="shared" si="17"/>
        <v>0</v>
      </c>
    </row>
    <row r="538" spans="1:22" hidden="1" x14ac:dyDescent="0.75">
      <c r="A538" t="s">
        <v>6953</v>
      </c>
      <c r="B538" t="s">
        <v>6954</v>
      </c>
      <c r="C538" t="s">
        <v>6955</v>
      </c>
      <c r="D538" t="s">
        <v>3425</v>
      </c>
      <c r="E538" t="s">
        <v>3546</v>
      </c>
      <c r="F538" t="s">
        <v>3546</v>
      </c>
      <c r="G538" t="s">
        <v>3547</v>
      </c>
      <c r="H538" t="s">
        <v>3546</v>
      </c>
      <c r="I538" t="s">
        <v>3429</v>
      </c>
      <c r="J538" s="2">
        <v>36647</v>
      </c>
      <c r="K538" s="2">
        <v>55153</v>
      </c>
      <c r="L538">
        <v>133</v>
      </c>
      <c r="M538" t="s">
        <v>3531</v>
      </c>
      <c r="N538" t="s">
        <v>3532</v>
      </c>
      <c r="O538" t="s">
        <v>3533</v>
      </c>
      <c r="P538" t="s">
        <v>3549</v>
      </c>
      <c r="Q538" s="5">
        <f>INDEX(relevant_resources!B:B,MATCH(P538,relevant_resources!A:A,0))</f>
        <v>0</v>
      </c>
      <c r="R538">
        <f>COUNTIFS(resolve_2018!Y:Y,A538)</f>
        <v>0</v>
      </c>
      <c r="S538">
        <f>COUNTIFS(assign_old_new!A:A,A538)</f>
        <v>0</v>
      </c>
      <c r="T538" s="4" t="str">
        <f>IF(D538="teppc","teppc",
IF(Q538=0,"not relevant",
IF(R538&gt;0,"in old list",
IF(S538=0,"NEED TO ASSIGN",
INDEX(assign_old_new!D:D,MATCH(A538,assign_old_new!A:A,0))))))</f>
        <v>teppc</v>
      </c>
      <c r="U538">
        <f t="shared" si="16"/>
        <v>0</v>
      </c>
      <c r="V538" s="5">
        <f t="shared" si="17"/>
        <v>0</v>
      </c>
    </row>
    <row r="539" spans="1:22" hidden="1" x14ac:dyDescent="0.75">
      <c r="A539" t="s">
        <v>6956</v>
      </c>
      <c r="B539" t="s">
        <v>6957</v>
      </c>
      <c r="C539" t="s">
        <v>6958</v>
      </c>
      <c r="D539" t="s">
        <v>3425</v>
      </c>
      <c r="E539" t="s">
        <v>3546</v>
      </c>
      <c r="F539" t="s">
        <v>3546</v>
      </c>
      <c r="G539" t="s">
        <v>3547</v>
      </c>
      <c r="H539" t="s">
        <v>3546</v>
      </c>
      <c r="I539" t="s">
        <v>3429</v>
      </c>
      <c r="J539" s="2">
        <v>36647</v>
      </c>
      <c r="K539" s="2">
        <v>55153</v>
      </c>
      <c r="L539">
        <v>133</v>
      </c>
      <c r="M539" t="s">
        <v>3531</v>
      </c>
      <c r="N539" t="s">
        <v>3532</v>
      </c>
      <c r="O539" t="s">
        <v>3533</v>
      </c>
      <c r="P539" t="s">
        <v>3549</v>
      </c>
      <c r="Q539" s="5">
        <f>INDEX(relevant_resources!B:B,MATCH(P539,relevant_resources!A:A,0))</f>
        <v>0</v>
      </c>
      <c r="R539">
        <f>COUNTIFS(resolve_2018!Y:Y,A539)</f>
        <v>0</v>
      </c>
      <c r="S539">
        <f>COUNTIFS(assign_old_new!A:A,A539)</f>
        <v>0</v>
      </c>
      <c r="T539" s="4" t="str">
        <f>IF(D539="teppc","teppc",
IF(Q539=0,"not relevant",
IF(R539&gt;0,"in old list",
IF(S539=0,"NEED TO ASSIGN",
INDEX(assign_old_new!D:D,MATCH(A539,assign_old_new!A:A,0))))))</f>
        <v>teppc</v>
      </c>
      <c r="U539">
        <f t="shared" si="16"/>
        <v>0</v>
      </c>
      <c r="V539" s="5">
        <f t="shared" si="17"/>
        <v>0</v>
      </c>
    </row>
    <row r="540" spans="1:22" hidden="1" x14ac:dyDescent="0.75">
      <c r="A540" t="s">
        <v>7489</v>
      </c>
      <c r="B540" t="s">
        <v>7490</v>
      </c>
      <c r="C540" t="s">
        <v>7491</v>
      </c>
      <c r="D540" t="s">
        <v>3425</v>
      </c>
      <c r="E540" t="s">
        <v>3584</v>
      </c>
      <c r="F540" t="s">
        <v>3584</v>
      </c>
      <c r="G540" t="s">
        <v>3585</v>
      </c>
      <c r="H540" t="s">
        <v>3482</v>
      </c>
      <c r="I540" t="s">
        <v>1080</v>
      </c>
      <c r="J540" s="2">
        <v>40969</v>
      </c>
      <c r="K540" s="2">
        <v>55153</v>
      </c>
      <c r="L540">
        <v>132.5</v>
      </c>
      <c r="M540" t="s">
        <v>3438</v>
      </c>
      <c r="N540" t="s">
        <v>3412</v>
      </c>
      <c r="O540" t="s">
        <v>993</v>
      </c>
      <c r="P540" t="s">
        <v>3712</v>
      </c>
      <c r="Q540" s="5">
        <f>INDEX(relevant_resources!B:B,MATCH(P540,relevant_resources!A:A,0))</f>
        <v>0</v>
      </c>
      <c r="R540">
        <f>COUNTIFS(resolve_2018!Y:Y,A540)</f>
        <v>0</v>
      </c>
      <c r="S540">
        <f>COUNTIFS(assign_old_new!A:A,A540)</f>
        <v>0</v>
      </c>
      <c r="T540" s="4" t="str">
        <f>IF(D540="teppc","teppc",
IF(Q540=0,"not relevant",
IF(R540&gt;0,"in old list",
IF(S540=0,"NEED TO ASSIGN",
INDEX(assign_old_new!D:D,MATCH(A540,assign_old_new!A:A,0))))))</f>
        <v>teppc</v>
      </c>
      <c r="U540">
        <f t="shared" si="16"/>
        <v>0</v>
      </c>
      <c r="V540" s="5">
        <f t="shared" si="17"/>
        <v>0</v>
      </c>
    </row>
    <row r="541" spans="1:22" hidden="1" x14ac:dyDescent="0.75">
      <c r="A541" t="s">
        <v>2493</v>
      </c>
      <c r="B541" t="s">
        <v>3410</v>
      </c>
      <c r="C541" t="s">
        <v>2493</v>
      </c>
      <c r="D541" t="s">
        <v>3318</v>
      </c>
      <c r="E541" t="s">
        <v>1128</v>
      </c>
      <c r="F541" t="s">
        <v>1128</v>
      </c>
      <c r="G541" t="s">
        <v>3379</v>
      </c>
      <c r="H541" t="s">
        <v>1128</v>
      </c>
      <c r="I541" t="s">
        <v>33</v>
      </c>
      <c r="J541" s="2">
        <v>43831</v>
      </c>
      <c r="K541" s="2">
        <v>55153</v>
      </c>
      <c r="L541">
        <v>132</v>
      </c>
      <c r="M541" t="s">
        <v>3411</v>
      </c>
      <c r="N541" t="s">
        <v>3412</v>
      </c>
      <c r="O541" t="s">
        <v>993</v>
      </c>
      <c r="P541" t="s">
        <v>3413</v>
      </c>
      <c r="Q541" s="5">
        <f>INDEX(relevant_resources!B:B,MATCH(P541,relevant_resources!A:A,0))</f>
        <v>1</v>
      </c>
      <c r="R541">
        <f>COUNTIFS(resolve_2018!Y:Y,A541)</f>
        <v>1</v>
      </c>
      <c r="S541">
        <f>COUNTIFS(assign_old_new!A:A,A541)</f>
        <v>0</v>
      </c>
      <c r="T541" s="4" t="str">
        <f>IF(D541="teppc","teppc",
IF(Q541=0,"not relevant",
IF(R541&gt;0,"in old list",
IF(S541=0,"NEED TO ASSIGN",
INDEX(assign_old_new!D:D,MATCH(A541,assign_old_new!A:A,0))))))</f>
        <v>in old list</v>
      </c>
      <c r="U541">
        <f t="shared" si="16"/>
        <v>1</v>
      </c>
      <c r="V541" s="5">
        <f t="shared" si="17"/>
        <v>0</v>
      </c>
    </row>
    <row r="542" spans="1:22" hidden="1" x14ac:dyDescent="0.75">
      <c r="A542" t="s">
        <v>2135</v>
      </c>
      <c r="B542" t="s">
        <v>2135</v>
      </c>
      <c r="C542" t="s">
        <v>9929</v>
      </c>
      <c r="D542" t="s">
        <v>9883</v>
      </c>
      <c r="E542" t="s">
        <v>1128</v>
      </c>
      <c r="F542" t="s">
        <v>1128</v>
      </c>
      <c r="G542" t="s">
        <v>3379</v>
      </c>
      <c r="H542" t="s">
        <v>1128</v>
      </c>
      <c r="I542" t="s">
        <v>33</v>
      </c>
      <c r="J542" s="6">
        <v>41275</v>
      </c>
      <c r="K542" s="6">
        <v>55153</v>
      </c>
      <c r="L542">
        <v>132</v>
      </c>
      <c r="M542" t="s">
        <v>9884</v>
      </c>
      <c r="N542" t="s">
        <v>3412</v>
      </c>
      <c r="O542" t="s">
        <v>993</v>
      </c>
      <c r="P542" t="s">
        <v>3413</v>
      </c>
      <c r="Q542" s="5">
        <f>INDEX(relevant_resources!B:B,MATCH(P542,relevant_resources!A:A,0))</f>
        <v>1</v>
      </c>
      <c r="R542">
        <f>COUNTIFS(resolve_2018!Y:Y,A542)</f>
        <v>1</v>
      </c>
      <c r="S542">
        <f>COUNTIFS(assign_old_new!A:A,A542)</f>
        <v>0</v>
      </c>
      <c r="T542" s="4" t="str">
        <f>IF(D542="teppc","teppc",
IF(Q542=0,"not relevant",
IF(R542&gt;0,"in old list",
IF(S542=0,"NEED TO ASSIGN",
INDEX(assign_old_new!D:D,MATCH(A542,assign_old_new!A:A,0))))))</f>
        <v>in old list</v>
      </c>
      <c r="U542">
        <f t="shared" si="16"/>
        <v>1</v>
      </c>
      <c r="V542" s="5">
        <f t="shared" si="17"/>
        <v>0</v>
      </c>
    </row>
    <row r="543" spans="1:22" hidden="1" x14ac:dyDescent="0.75">
      <c r="A543" t="s">
        <v>6075</v>
      </c>
      <c r="B543" t="s">
        <v>6075</v>
      </c>
      <c r="C543" t="s">
        <v>6076</v>
      </c>
      <c r="D543" t="s">
        <v>3425</v>
      </c>
      <c r="E543" t="s">
        <v>3891</v>
      </c>
      <c r="F543" t="s">
        <v>3891</v>
      </c>
      <c r="G543" t="s">
        <v>3892</v>
      </c>
      <c r="H543" t="s">
        <v>3616</v>
      </c>
      <c r="I543" t="s">
        <v>1080</v>
      </c>
      <c r="J543" s="2">
        <v>24807</v>
      </c>
      <c r="K543" s="2">
        <v>55153</v>
      </c>
      <c r="L543">
        <v>130.5</v>
      </c>
      <c r="M543" t="s">
        <v>210</v>
      </c>
      <c r="N543" t="s">
        <v>3443</v>
      </c>
      <c r="O543" t="s">
        <v>210</v>
      </c>
      <c r="P543" t="s">
        <v>3568</v>
      </c>
      <c r="Q543" s="5">
        <f>INDEX(relevant_resources!B:B,MATCH(P543,relevant_resources!A:A,0))</f>
        <v>0</v>
      </c>
      <c r="R543">
        <f>COUNTIFS(resolve_2018!Y:Y,A543)</f>
        <v>0</v>
      </c>
      <c r="S543">
        <f>COUNTIFS(assign_old_new!A:A,A543)</f>
        <v>0</v>
      </c>
      <c r="T543" s="4" t="str">
        <f>IF(D543="teppc","teppc",
IF(Q543=0,"not relevant",
IF(R543&gt;0,"in old list",
IF(S543=0,"NEED TO ASSIGN",
INDEX(assign_old_new!D:D,MATCH(A543,assign_old_new!A:A,0))))))</f>
        <v>teppc</v>
      </c>
      <c r="U543">
        <f t="shared" si="16"/>
        <v>0</v>
      </c>
      <c r="V543" s="5">
        <f t="shared" si="17"/>
        <v>0</v>
      </c>
    </row>
    <row r="544" spans="1:22" hidden="1" x14ac:dyDescent="0.75">
      <c r="A544" t="s">
        <v>6077</v>
      </c>
      <c r="B544" t="s">
        <v>6077</v>
      </c>
      <c r="C544" t="s">
        <v>6078</v>
      </c>
      <c r="D544" t="s">
        <v>3425</v>
      </c>
      <c r="E544" t="s">
        <v>3891</v>
      </c>
      <c r="F544" t="s">
        <v>3891</v>
      </c>
      <c r="G544" t="s">
        <v>3892</v>
      </c>
      <c r="H544" t="s">
        <v>3616</v>
      </c>
      <c r="I544" t="s">
        <v>1080</v>
      </c>
      <c r="J544" s="2">
        <v>24807</v>
      </c>
      <c r="K544" s="2">
        <v>55153</v>
      </c>
      <c r="L544">
        <v>130.5</v>
      </c>
      <c r="M544" t="s">
        <v>210</v>
      </c>
      <c r="N544" t="s">
        <v>3443</v>
      </c>
      <c r="O544" t="s">
        <v>210</v>
      </c>
      <c r="P544" t="s">
        <v>3568</v>
      </c>
      <c r="Q544" s="5">
        <f>INDEX(relevant_resources!B:B,MATCH(P544,relevant_resources!A:A,0))</f>
        <v>0</v>
      </c>
      <c r="R544">
        <f>COUNTIFS(resolve_2018!Y:Y,A544)</f>
        <v>0</v>
      </c>
      <c r="S544">
        <f>COUNTIFS(assign_old_new!A:A,A544)</f>
        <v>0</v>
      </c>
      <c r="T544" s="4" t="str">
        <f>IF(D544="teppc","teppc",
IF(Q544=0,"not relevant",
IF(R544&gt;0,"in old list",
IF(S544=0,"NEED TO ASSIGN",
INDEX(assign_old_new!D:D,MATCH(A544,assign_old_new!A:A,0))))))</f>
        <v>teppc</v>
      </c>
      <c r="U544">
        <f t="shared" si="16"/>
        <v>0</v>
      </c>
      <c r="V544" s="5">
        <f t="shared" si="17"/>
        <v>0</v>
      </c>
    </row>
    <row r="545" spans="1:22" hidden="1" x14ac:dyDescent="0.75">
      <c r="A545" t="s">
        <v>6079</v>
      </c>
      <c r="B545" t="s">
        <v>6079</v>
      </c>
      <c r="C545" t="s">
        <v>6080</v>
      </c>
      <c r="D545" t="s">
        <v>3425</v>
      </c>
      <c r="E545" t="s">
        <v>3891</v>
      </c>
      <c r="F545" t="s">
        <v>3891</v>
      </c>
      <c r="G545" t="s">
        <v>3892</v>
      </c>
      <c r="H545" t="s">
        <v>3616</v>
      </c>
      <c r="I545" t="s">
        <v>1080</v>
      </c>
      <c r="J545" s="2">
        <v>24746</v>
      </c>
      <c r="K545" s="2">
        <v>55153</v>
      </c>
      <c r="L545">
        <v>130.5</v>
      </c>
      <c r="M545" t="s">
        <v>210</v>
      </c>
      <c r="N545" t="s">
        <v>3443</v>
      </c>
      <c r="O545" t="s">
        <v>210</v>
      </c>
      <c r="P545" t="s">
        <v>3568</v>
      </c>
      <c r="Q545" s="5">
        <f>INDEX(relevant_resources!B:B,MATCH(P545,relevant_resources!A:A,0))</f>
        <v>0</v>
      </c>
      <c r="R545">
        <f>COUNTIFS(resolve_2018!Y:Y,A545)</f>
        <v>0</v>
      </c>
      <c r="S545">
        <f>COUNTIFS(assign_old_new!A:A,A545)</f>
        <v>0</v>
      </c>
      <c r="T545" s="4" t="str">
        <f>IF(D545="teppc","teppc",
IF(Q545=0,"not relevant",
IF(R545&gt;0,"in old list",
IF(S545=0,"NEED TO ASSIGN",
INDEX(assign_old_new!D:D,MATCH(A545,assign_old_new!A:A,0))))))</f>
        <v>teppc</v>
      </c>
      <c r="U545">
        <f t="shared" si="16"/>
        <v>0</v>
      </c>
      <c r="V545" s="5">
        <f t="shared" si="17"/>
        <v>0</v>
      </c>
    </row>
    <row r="546" spans="1:22" hidden="1" x14ac:dyDescent="0.75">
      <c r="A546" t="s">
        <v>10035</v>
      </c>
      <c r="B546" t="s">
        <v>10035</v>
      </c>
      <c r="C546" t="s">
        <v>10036</v>
      </c>
      <c r="D546" t="s">
        <v>9883</v>
      </c>
      <c r="E546" t="s">
        <v>3333</v>
      </c>
      <c r="F546" t="s">
        <v>3333</v>
      </c>
      <c r="G546" t="s">
        <v>3334</v>
      </c>
      <c r="H546" t="s">
        <v>3333</v>
      </c>
      <c r="I546" t="s">
        <v>33</v>
      </c>
      <c r="J546" t="s">
        <v>9889</v>
      </c>
      <c r="K546" s="6">
        <v>55153</v>
      </c>
      <c r="L546">
        <v>130</v>
      </c>
      <c r="M546" t="s">
        <v>4346</v>
      </c>
      <c r="N546" t="s">
        <v>4346</v>
      </c>
      <c r="O546" t="s">
        <v>3386</v>
      </c>
      <c r="P546" t="s">
        <v>3324</v>
      </c>
      <c r="Q546" s="5">
        <f>INDEX(relevant_resources!B:B,MATCH(P546,relevant_resources!A:A,0))</f>
        <v>1</v>
      </c>
      <c r="R546">
        <f>COUNTIFS(resolve_2018!Y:Y,A546)</f>
        <v>0</v>
      </c>
      <c r="S546">
        <f>COUNTIFS(assign_old_new!A:A,A546)</f>
        <v>1</v>
      </c>
      <c r="T546" s="4" t="str">
        <f>IF(D546="teppc","teppc",
IF(Q546=0,"not relevant",
IF(R546&gt;0,"in old list",
IF(S546=0,"NEED TO ASSIGN",
INDEX(assign_old_new!D:D,MATCH(A546,assign_old_new!A:A,0))))))</f>
        <v>old</v>
      </c>
      <c r="U546">
        <f t="shared" si="16"/>
        <v>1</v>
      </c>
      <c r="V546" s="5">
        <f t="shared" si="17"/>
        <v>0</v>
      </c>
    </row>
    <row r="547" spans="1:22" hidden="1" x14ac:dyDescent="0.75">
      <c r="A547" t="s">
        <v>11223</v>
      </c>
      <c r="B547" t="s">
        <v>11223</v>
      </c>
      <c r="C547" t="s">
        <v>11224</v>
      </c>
      <c r="D547" t="s">
        <v>9883</v>
      </c>
      <c r="E547" t="s">
        <v>3718</v>
      </c>
      <c r="F547" t="s">
        <v>1128</v>
      </c>
      <c r="G547" t="s">
        <v>3379</v>
      </c>
      <c r="H547" t="s">
        <v>1128</v>
      </c>
      <c r="I547" t="s">
        <v>33</v>
      </c>
      <c r="J547" t="s">
        <v>9889</v>
      </c>
      <c r="K547" s="6">
        <v>55153</v>
      </c>
      <c r="L547">
        <v>130</v>
      </c>
      <c r="M547" t="s">
        <v>10299</v>
      </c>
      <c r="N547" t="s">
        <v>3412</v>
      </c>
      <c r="O547" t="s">
        <v>993</v>
      </c>
      <c r="P547" t="s">
        <v>3413</v>
      </c>
      <c r="Q547" s="5">
        <f>INDEX(relevant_resources!B:B,MATCH(P547,relevant_resources!A:A,0))</f>
        <v>1</v>
      </c>
      <c r="R547">
        <f>COUNTIFS(resolve_2018!Y:Y,A547)</f>
        <v>1</v>
      </c>
      <c r="S547">
        <f>COUNTIFS(assign_old_new!A:A,A547)</f>
        <v>0</v>
      </c>
      <c r="T547" s="4" t="str">
        <f>IF(D547="teppc","teppc",
IF(Q547=0,"not relevant",
IF(R547&gt;0,"in old list",
IF(S547=0,"NEED TO ASSIGN",
INDEX(assign_old_new!D:D,MATCH(A547,assign_old_new!A:A,0))))))</f>
        <v>in old list</v>
      </c>
      <c r="U547">
        <f t="shared" si="16"/>
        <v>1</v>
      </c>
      <c r="V547" s="5">
        <f t="shared" si="17"/>
        <v>0</v>
      </c>
    </row>
    <row r="548" spans="1:22" hidden="1" x14ac:dyDescent="0.75">
      <c r="A548" t="s">
        <v>6695</v>
      </c>
      <c r="B548" t="s">
        <v>6695</v>
      </c>
      <c r="C548" t="s">
        <v>6696</v>
      </c>
      <c r="D548" t="s">
        <v>3425</v>
      </c>
      <c r="E548" t="s">
        <v>3426</v>
      </c>
      <c r="F548" t="s">
        <v>3426</v>
      </c>
      <c r="G548" t="s">
        <v>3427</v>
      </c>
      <c r="H548" t="s">
        <v>3428</v>
      </c>
      <c r="I548" t="s">
        <v>3429</v>
      </c>
      <c r="J548" s="2">
        <v>41992</v>
      </c>
      <c r="K548" s="2">
        <v>55153</v>
      </c>
      <c r="L548">
        <v>130</v>
      </c>
      <c r="M548" t="s">
        <v>3531</v>
      </c>
      <c r="N548" t="s">
        <v>3532</v>
      </c>
      <c r="O548" t="s">
        <v>3533</v>
      </c>
      <c r="P548" t="s">
        <v>3549</v>
      </c>
      <c r="Q548" s="5">
        <f>INDEX(relevant_resources!B:B,MATCH(P548,relevant_resources!A:A,0))</f>
        <v>0</v>
      </c>
      <c r="R548">
        <f>COUNTIFS(resolve_2018!Y:Y,A548)</f>
        <v>0</v>
      </c>
      <c r="S548">
        <f>COUNTIFS(assign_old_new!A:A,A548)</f>
        <v>0</v>
      </c>
      <c r="T548" s="4" t="str">
        <f>IF(D548="teppc","teppc",
IF(Q548=0,"not relevant",
IF(R548&gt;0,"in old list",
IF(S548=0,"NEED TO ASSIGN",
INDEX(assign_old_new!D:D,MATCH(A548,assign_old_new!A:A,0))))))</f>
        <v>teppc</v>
      </c>
      <c r="U548">
        <f t="shared" si="16"/>
        <v>0</v>
      </c>
      <c r="V548" s="5">
        <f t="shared" si="17"/>
        <v>0</v>
      </c>
    </row>
    <row r="549" spans="1:22" hidden="1" x14ac:dyDescent="0.75">
      <c r="A549" t="s">
        <v>2244</v>
      </c>
      <c r="B549" t="s">
        <v>2244</v>
      </c>
      <c r="C549" t="s">
        <v>10162</v>
      </c>
      <c r="D549" t="s">
        <v>9883</v>
      </c>
      <c r="E549" t="s">
        <v>3319</v>
      </c>
      <c r="F549" t="s">
        <v>3319</v>
      </c>
      <c r="G549" t="s">
        <v>3320</v>
      </c>
      <c r="H549" t="s">
        <v>3319</v>
      </c>
      <c r="I549" t="s">
        <v>33</v>
      </c>
      <c r="J549" s="6">
        <v>41558</v>
      </c>
      <c r="K549" s="6">
        <v>55153</v>
      </c>
      <c r="L549">
        <v>130</v>
      </c>
      <c r="M549" t="s">
        <v>9884</v>
      </c>
      <c r="N549" t="s">
        <v>4346</v>
      </c>
      <c r="O549" t="s">
        <v>3386</v>
      </c>
      <c r="P549" t="s">
        <v>3324</v>
      </c>
      <c r="Q549" s="5">
        <f>INDEX(relevant_resources!B:B,MATCH(P549,relevant_resources!A:A,0))</f>
        <v>1</v>
      </c>
      <c r="R549">
        <f>COUNTIFS(resolve_2018!Y:Y,A549)</f>
        <v>1</v>
      </c>
      <c r="S549">
        <f>COUNTIFS(assign_old_new!A:A,A549)</f>
        <v>0</v>
      </c>
      <c r="T549" s="4" t="str">
        <f>IF(D549="teppc","teppc",
IF(Q549=0,"not relevant",
IF(R549&gt;0,"in old list",
IF(S549=0,"NEED TO ASSIGN",
INDEX(assign_old_new!D:D,MATCH(A549,assign_old_new!A:A,0))))))</f>
        <v>in old list</v>
      </c>
      <c r="U549">
        <f t="shared" si="16"/>
        <v>1</v>
      </c>
      <c r="V549" s="5">
        <f t="shared" si="17"/>
        <v>0</v>
      </c>
    </row>
    <row r="550" spans="1:22" hidden="1" x14ac:dyDescent="0.75">
      <c r="A550" t="s">
        <v>6132</v>
      </c>
      <c r="B550" t="s">
        <v>6133</v>
      </c>
      <c r="C550" t="s">
        <v>6134</v>
      </c>
      <c r="D550" t="s">
        <v>3425</v>
      </c>
      <c r="E550" t="s">
        <v>6135</v>
      </c>
      <c r="F550" t="s">
        <v>6135</v>
      </c>
      <c r="G550" t="s">
        <v>6136</v>
      </c>
      <c r="H550" t="s">
        <v>3666</v>
      </c>
      <c r="I550" t="s">
        <v>2274</v>
      </c>
      <c r="J550" s="2">
        <v>37623</v>
      </c>
      <c r="K550" s="2">
        <v>47588</v>
      </c>
      <c r="L550">
        <v>130</v>
      </c>
      <c r="M550" t="s">
        <v>210</v>
      </c>
      <c r="N550" t="s">
        <v>3443</v>
      </c>
      <c r="O550" t="s">
        <v>210</v>
      </c>
      <c r="P550" t="s">
        <v>3497</v>
      </c>
      <c r="Q550" s="5">
        <f>INDEX(relevant_resources!B:B,MATCH(P550,relevant_resources!A:A,0))</f>
        <v>0</v>
      </c>
      <c r="R550">
        <f>COUNTIFS(resolve_2018!Y:Y,A550)</f>
        <v>0</v>
      </c>
      <c r="S550">
        <f>COUNTIFS(assign_old_new!A:A,A550)</f>
        <v>0</v>
      </c>
      <c r="T550" s="4" t="str">
        <f>IF(D550="teppc","teppc",
IF(Q550=0,"not relevant",
IF(R550&gt;0,"in old list",
IF(S550=0,"NEED TO ASSIGN",
INDEX(assign_old_new!D:D,MATCH(A550,assign_old_new!A:A,0))))))</f>
        <v>teppc</v>
      </c>
      <c r="U550">
        <f t="shared" si="16"/>
        <v>0</v>
      </c>
      <c r="V550" s="5">
        <f t="shared" si="17"/>
        <v>0</v>
      </c>
    </row>
    <row r="551" spans="1:22" hidden="1" x14ac:dyDescent="0.75">
      <c r="A551" t="s">
        <v>6182</v>
      </c>
      <c r="B551" t="s">
        <v>6183</v>
      </c>
      <c r="C551" t="s">
        <v>6184</v>
      </c>
      <c r="D551" t="s">
        <v>3425</v>
      </c>
      <c r="E551" t="s">
        <v>6135</v>
      </c>
      <c r="F551" t="s">
        <v>6135</v>
      </c>
      <c r="G551" t="s">
        <v>6136</v>
      </c>
      <c r="H551" t="s">
        <v>3666</v>
      </c>
      <c r="I551" t="s">
        <v>2274</v>
      </c>
      <c r="J551" s="2">
        <v>22616</v>
      </c>
      <c r="K551" s="2">
        <v>55153</v>
      </c>
      <c r="L551">
        <v>130</v>
      </c>
      <c r="M551" t="s">
        <v>210</v>
      </c>
      <c r="N551" t="s">
        <v>3443</v>
      </c>
      <c r="O551" t="s">
        <v>210</v>
      </c>
      <c r="P551" t="s">
        <v>3497</v>
      </c>
      <c r="Q551" s="5">
        <f>INDEX(relevant_resources!B:B,MATCH(P551,relevant_resources!A:A,0))</f>
        <v>0</v>
      </c>
      <c r="R551">
        <f>COUNTIFS(resolve_2018!Y:Y,A551)</f>
        <v>0</v>
      </c>
      <c r="S551">
        <f>COUNTIFS(assign_old_new!A:A,A551)</f>
        <v>0</v>
      </c>
      <c r="T551" s="4" t="str">
        <f>IF(D551="teppc","teppc",
IF(Q551=0,"not relevant",
IF(R551&gt;0,"in old list",
IF(S551=0,"NEED TO ASSIGN",
INDEX(assign_old_new!D:D,MATCH(A551,assign_old_new!A:A,0))))))</f>
        <v>teppc</v>
      </c>
      <c r="U551">
        <f t="shared" si="16"/>
        <v>0</v>
      </c>
      <c r="V551" s="5">
        <f t="shared" si="17"/>
        <v>0</v>
      </c>
    </row>
    <row r="552" spans="1:22" hidden="1" x14ac:dyDescent="0.75">
      <c r="A552" t="s">
        <v>6140</v>
      </c>
      <c r="B552" t="s">
        <v>6141</v>
      </c>
      <c r="C552" t="s">
        <v>6142</v>
      </c>
      <c r="D552" t="s">
        <v>3425</v>
      </c>
      <c r="E552" t="s">
        <v>6135</v>
      </c>
      <c r="F552" t="s">
        <v>6135</v>
      </c>
      <c r="G552" t="s">
        <v>6136</v>
      </c>
      <c r="H552" t="s">
        <v>3666</v>
      </c>
      <c r="I552" t="s">
        <v>2274</v>
      </c>
      <c r="J552" s="2">
        <v>19238</v>
      </c>
      <c r="K552" s="2">
        <v>55153</v>
      </c>
      <c r="L552">
        <v>130</v>
      </c>
      <c r="M552" t="s">
        <v>210</v>
      </c>
      <c r="N552" t="s">
        <v>3443</v>
      </c>
      <c r="O552" t="s">
        <v>210</v>
      </c>
      <c r="P552" t="s">
        <v>3497</v>
      </c>
      <c r="Q552" s="5">
        <f>INDEX(relevant_resources!B:B,MATCH(P552,relevant_resources!A:A,0))</f>
        <v>0</v>
      </c>
      <c r="R552">
        <f>COUNTIFS(resolve_2018!Y:Y,A552)</f>
        <v>0</v>
      </c>
      <c r="S552">
        <f>COUNTIFS(assign_old_new!A:A,A552)</f>
        <v>0</v>
      </c>
      <c r="T552" s="4" t="str">
        <f>IF(D552="teppc","teppc",
IF(Q552=0,"not relevant",
IF(R552&gt;0,"in old list",
IF(S552=0,"NEED TO ASSIGN",
INDEX(assign_old_new!D:D,MATCH(A552,assign_old_new!A:A,0))))))</f>
        <v>teppc</v>
      </c>
      <c r="U552">
        <f t="shared" si="16"/>
        <v>0</v>
      </c>
      <c r="V552" s="5">
        <f t="shared" si="17"/>
        <v>0</v>
      </c>
    </row>
    <row r="553" spans="1:22" hidden="1" x14ac:dyDescent="0.75">
      <c r="A553" t="s">
        <v>6161</v>
      </c>
      <c r="B553" t="s">
        <v>6162</v>
      </c>
      <c r="C553" t="s">
        <v>6163</v>
      </c>
      <c r="D553" t="s">
        <v>3425</v>
      </c>
      <c r="E553" t="s">
        <v>6135</v>
      </c>
      <c r="F553" t="s">
        <v>6135</v>
      </c>
      <c r="G553" t="s">
        <v>6136</v>
      </c>
      <c r="H553" t="s">
        <v>3666</v>
      </c>
      <c r="I553" t="s">
        <v>2274</v>
      </c>
      <c r="J553" s="2">
        <v>19085</v>
      </c>
      <c r="K553" s="2">
        <v>55153</v>
      </c>
      <c r="L553">
        <v>130</v>
      </c>
      <c r="M553" t="s">
        <v>210</v>
      </c>
      <c r="N553" t="s">
        <v>3443</v>
      </c>
      <c r="O553" t="s">
        <v>210</v>
      </c>
      <c r="P553" t="s">
        <v>3497</v>
      </c>
      <c r="Q553" s="5">
        <f>INDEX(relevant_resources!B:B,MATCH(P553,relevant_resources!A:A,0))</f>
        <v>0</v>
      </c>
      <c r="R553">
        <f>COUNTIFS(resolve_2018!Y:Y,A553)</f>
        <v>0</v>
      </c>
      <c r="S553">
        <f>COUNTIFS(assign_old_new!A:A,A553)</f>
        <v>0</v>
      </c>
      <c r="T553" s="4" t="str">
        <f>IF(D553="teppc","teppc",
IF(Q553=0,"not relevant",
IF(R553&gt;0,"in old list",
IF(S553=0,"NEED TO ASSIGN",
INDEX(assign_old_new!D:D,MATCH(A553,assign_old_new!A:A,0))))))</f>
        <v>teppc</v>
      </c>
      <c r="U553">
        <f t="shared" si="16"/>
        <v>0</v>
      </c>
      <c r="V553" s="5">
        <f t="shared" si="17"/>
        <v>0</v>
      </c>
    </row>
    <row r="554" spans="1:22" hidden="1" x14ac:dyDescent="0.75">
      <c r="A554" t="s">
        <v>6149</v>
      </c>
      <c r="B554" t="s">
        <v>6150</v>
      </c>
      <c r="C554" t="s">
        <v>6151</v>
      </c>
      <c r="D554" t="s">
        <v>3425</v>
      </c>
      <c r="E554" t="s">
        <v>6135</v>
      </c>
      <c r="F554" t="s">
        <v>6135</v>
      </c>
      <c r="G554" t="s">
        <v>6136</v>
      </c>
      <c r="H554" t="s">
        <v>3666</v>
      </c>
      <c r="I554" t="s">
        <v>2274</v>
      </c>
      <c r="J554" s="2">
        <v>15707</v>
      </c>
      <c r="K554" s="2">
        <v>55153</v>
      </c>
      <c r="L554">
        <v>130</v>
      </c>
      <c r="M554" t="s">
        <v>210</v>
      </c>
      <c r="N554" t="s">
        <v>3443</v>
      </c>
      <c r="O554" t="s">
        <v>210</v>
      </c>
      <c r="P554" t="s">
        <v>3497</v>
      </c>
      <c r="Q554" s="5">
        <f>INDEX(relevant_resources!B:B,MATCH(P554,relevant_resources!A:A,0))</f>
        <v>0</v>
      </c>
      <c r="R554">
        <f>COUNTIFS(resolve_2018!Y:Y,A554)</f>
        <v>0</v>
      </c>
      <c r="S554">
        <f>COUNTIFS(assign_old_new!A:A,A554)</f>
        <v>0</v>
      </c>
      <c r="T554" s="4" t="str">
        <f>IF(D554="teppc","teppc",
IF(Q554=0,"not relevant",
IF(R554&gt;0,"in old list",
IF(S554=0,"NEED TO ASSIGN",
INDEX(assign_old_new!D:D,MATCH(A554,assign_old_new!A:A,0))))))</f>
        <v>teppc</v>
      </c>
      <c r="U554">
        <f t="shared" si="16"/>
        <v>0</v>
      </c>
      <c r="V554" s="5">
        <f t="shared" si="17"/>
        <v>0</v>
      </c>
    </row>
    <row r="555" spans="1:22" hidden="1" x14ac:dyDescent="0.75">
      <c r="A555" t="s">
        <v>6143</v>
      </c>
      <c r="B555" t="s">
        <v>6144</v>
      </c>
      <c r="C555" t="s">
        <v>6145</v>
      </c>
      <c r="D555" t="s">
        <v>3425</v>
      </c>
      <c r="E555" t="s">
        <v>6135</v>
      </c>
      <c r="F555" t="s">
        <v>6135</v>
      </c>
      <c r="G555" t="s">
        <v>6136</v>
      </c>
      <c r="H555" t="s">
        <v>3666</v>
      </c>
      <c r="I555" t="s">
        <v>2274</v>
      </c>
      <c r="J555" s="2">
        <v>15523</v>
      </c>
      <c r="K555" s="2">
        <v>55153</v>
      </c>
      <c r="L555">
        <v>130</v>
      </c>
      <c r="M555" t="s">
        <v>210</v>
      </c>
      <c r="N555" t="s">
        <v>3443</v>
      </c>
      <c r="O555" t="s">
        <v>210</v>
      </c>
      <c r="P555" t="s">
        <v>3497</v>
      </c>
      <c r="Q555" s="5">
        <f>INDEX(relevant_resources!B:B,MATCH(P555,relevant_resources!A:A,0))</f>
        <v>0</v>
      </c>
      <c r="R555">
        <f>COUNTIFS(resolve_2018!Y:Y,A555)</f>
        <v>0</v>
      </c>
      <c r="S555">
        <f>COUNTIFS(assign_old_new!A:A,A555)</f>
        <v>0</v>
      </c>
      <c r="T555" s="4" t="str">
        <f>IF(D555="teppc","teppc",
IF(Q555=0,"not relevant",
IF(R555&gt;0,"in old list",
IF(S555=0,"NEED TO ASSIGN",
INDEX(assign_old_new!D:D,MATCH(A555,assign_old_new!A:A,0))))))</f>
        <v>teppc</v>
      </c>
      <c r="U555">
        <f t="shared" si="16"/>
        <v>0</v>
      </c>
      <c r="V555" s="5">
        <f t="shared" si="17"/>
        <v>0</v>
      </c>
    </row>
    <row r="556" spans="1:22" hidden="1" x14ac:dyDescent="0.75">
      <c r="A556" t="s">
        <v>6137</v>
      </c>
      <c r="B556" t="s">
        <v>6138</v>
      </c>
      <c r="C556" t="s">
        <v>6139</v>
      </c>
      <c r="D556" t="s">
        <v>3425</v>
      </c>
      <c r="E556" t="s">
        <v>6135</v>
      </c>
      <c r="F556" t="s">
        <v>6135</v>
      </c>
      <c r="G556" t="s">
        <v>6136</v>
      </c>
      <c r="H556" t="s">
        <v>3666</v>
      </c>
      <c r="I556" t="s">
        <v>2274</v>
      </c>
      <c r="J556" s="2">
        <v>15250</v>
      </c>
      <c r="K556" s="2">
        <v>55153</v>
      </c>
      <c r="L556">
        <v>130</v>
      </c>
      <c r="M556" t="s">
        <v>210</v>
      </c>
      <c r="N556" t="s">
        <v>3443</v>
      </c>
      <c r="O556" t="s">
        <v>210</v>
      </c>
      <c r="P556" t="s">
        <v>3497</v>
      </c>
      <c r="Q556" s="5">
        <f>INDEX(relevant_resources!B:B,MATCH(P556,relevant_resources!A:A,0))</f>
        <v>0</v>
      </c>
      <c r="R556">
        <f>COUNTIFS(resolve_2018!Y:Y,A556)</f>
        <v>0</v>
      </c>
      <c r="S556">
        <f>COUNTIFS(assign_old_new!A:A,A556)</f>
        <v>0</v>
      </c>
      <c r="T556" s="4" t="str">
        <f>IF(D556="teppc","teppc",
IF(Q556=0,"not relevant",
IF(R556&gt;0,"in old list",
IF(S556=0,"NEED TO ASSIGN",
INDEX(assign_old_new!D:D,MATCH(A556,assign_old_new!A:A,0))))))</f>
        <v>teppc</v>
      </c>
      <c r="U556">
        <f t="shared" si="16"/>
        <v>0</v>
      </c>
      <c r="V556" s="5">
        <f t="shared" si="17"/>
        <v>0</v>
      </c>
    </row>
    <row r="557" spans="1:22" hidden="1" x14ac:dyDescent="0.75">
      <c r="A557" t="s">
        <v>6152</v>
      </c>
      <c r="B557" t="s">
        <v>6153</v>
      </c>
      <c r="C557" t="s">
        <v>6154</v>
      </c>
      <c r="D557" t="s">
        <v>3425</v>
      </c>
      <c r="E557" t="s">
        <v>6135</v>
      </c>
      <c r="F557" t="s">
        <v>6135</v>
      </c>
      <c r="G557" t="s">
        <v>6136</v>
      </c>
      <c r="H557" t="s">
        <v>3666</v>
      </c>
      <c r="I557" t="s">
        <v>2274</v>
      </c>
      <c r="J557" s="2">
        <v>14489</v>
      </c>
      <c r="K557" s="2">
        <v>55153</v>
      </c>
      <c r="L557">
        <v>130</v>
      </c>
      <c r="M557" t="s">
        <v>210</v>
      </c>
      <c r="N557" t="s">
        <v>3443</v>
      </c>
      <c r="O557" t="s">
        <v>210</v>
      </c>
      <c r="P557" t="s">
        <v>3497</v>
      </c>
      <c r="Q557" s="5">
        <f>INDEX(relevant_resources!B:B,MATCH(P557,relevant_resources!A:A,0))</f>
        <v>0</v>
      </c>
      <c r="R557">
        <f>COUNTIFS(resolve_2018!Y:Y,A557)</f>
        <v>0</v>
      </c>
      <c r="S557">
        <f>COUNTIFS(assign_old_new!A:A,A557)</f>
        <v>0</v>
      </c>
      <c r="T557" s="4" t="str">
        <f>IF(D557="teppc","teppc",
IF(Q557=0,"not relevant",
IF(R557&gt;0,"in old list",
IF(S557=0,"NEED TO ASSIGN",
INDEX(assign_old_new!D:D,MATCH(A557,assign_old_new!A:A,0))))))</f>
        <v>teppc</v>
      </c>
      <c r="U557">
        <f t="shared" si="16"/>
        <v>0</v>
      </c>
      <c r="V557" s="5">
        <f t="shared" si="17"/>
        <v>0</v>
      </c>
    </row>
    <row r="558" spans="1:22" hidden="1" x14ac:dyDescent="0.75">
      <c r="A558" t="s">
        <v>6173</v>
      </c>
      <c r="B558" t="s">
        <v>6174</v>
      </c>
      <c r="C558" t="s">
        <v>6175</v>
      </c>
      <c r="D558" t="s">
        <v>3425</v>
      </c>
      <c r="E558" t="s">
        <v>6135</v>
      </c>
      <c r="F558" t="s">
        <v>6135</v>
      </c>
      <c r="G558" t="s">
        <v>6136</v>
      </c>
      <c r="H558" t="s">
        <v>3666</v>
      </c>
      <c r="I558" t="s">
        <v>2274</v>
      </c>
      <c r="J558" s="2">
        <v>14185</v>
      </c>
      <c r="K558" s="2">
        <v>55153</v>
      </c>
      <c r="L558">
        <v>130</v>
      </c>
      <c r="M558" t="s">
        <v>210</v>
      </c>
      <c r="N558" t="s">
        <v>3443</v>
      </c>
      <c r="O558" t="s">
        <v>210</v>
      </c>
      <c r="P558" t="s">
        <v>3497</v>
      </c>
      <c r="Q558" s="5">
        <f>INDEX(relevant_resources!B:B,MATCH(P558,relevant_resources!A:A,0))</f>
        <v>0</v>
      </c>
      <c r="R558">
        <f>COUNTIFS(resolve_2018!Y:Y,A558)</f>
        <v>0</v>
      </c>
      <c r="S558">
        <f>COUNTIFS(assign_old_new!A:A,A558)</f>
        <v>0</v>
      </c>
      <c r="T558" s="4" t="str">
        <f>IF(D558="teppc","teppc",
IF(Q558=0,"not relevant",
IF(R558&gt;0,"in old list",
IF(S558=0,"NEED TO ASSIGN",
INDEX(assign_old_new!D:D,MATCH(A558,assign_old_new!A:A,0))))))</f>
        <v>teppc</v>
      </c>
      <c r="U558">
        <f t="shared" si="16"/>
        <v>0</v>
      </c>
      <c r="V558" s="5">
        <f t="shared" si="17"/>
        <v>0</v>
      </c>
    </row>
    <row r="559" spans="1:22" hidden="1" x14ac:dyDescent="0.75">
      <c r="A559" t="s">
        <v>6176</v>
      </c>
      <c r="B559" t="s">
        <v>6177</v>
      </c>
      <c r="C559" t="s">
        <v>6178</v>
      </c>
      <c r="D559" t="s">
        <v>3425</v>
      </c>
      <c r="E559" t="s">
        <v>6135</v>
      </c>
      <c r="F559" t="s">
        <v>6135</v>
      </c>
      <c r="G559" t="s">
        <v>6136</v>
      </c>
      <c r="H559" t="s">
        <v>3666</v>
      </c>
      <c r="I559" t="s">
        <v>2274</v>
      </c>
      <c r="J559" s="2">
        <v>14032</v>
      </c>
      <c r="K559" s="2">
        <v>55153</v>
      </c>
      <c r="L559">
        <v>130</v>
      </c>
      <c r="M559" t="s">
        <v>210</v>
      </c>
      <c r="N559" t="s">
        <v>3443</v>
      </c>
      <c r="O559" t="s">
        <v>210</v>
      </c>
      <c r="P559" t="s">
        <v>3497</v>
      </c>
      <c r="Q559" s="5">
        <f>INDEX(relevant_resources!B:B,MATCH(P559,relevant_resources!A:A,0))</f>
        <v>0</v>
      </c>
      <c r="R559">
        <f>COUNTIFS(resolve_2018!Y:Y,A559)</f>
        <v>0</v>
      </c>
      <c r="S559">
        <f>COUNTIFS(assign_old_new!A:A,A559)</f>
        <v>0</v>
      </c>
      <c r="T559" s="4" t="str">
        <f>IF(D559="teppc","teppc",
IF(Q559=0,"not relevant",
IF(R559&gt;0,"in old list",
IF(S559=0,"NEED TO ASSIGN",
INDEX(assign_old_new!D:D,MATCH(A559,assign_old_new!A:A,0))))))</f>
        <v>teppc</v>
      </c>
      <c r="U559">
        <f t="shared" si="16"/>
        <v>0</v>
      </c>
      <c r="V559" s="5">
        <f t="shared" si="17"/>
        <v>0</v>
      </c>
    </row>
    <row r="560" spans="1:22" hidden="1" x14ac:dyDescent="0.75">
      <c r="A560" t="s">
        <v>6167</v>
      </c>
      <c r="B560" t="s">
        <v>6168</v>
      </c>
      <c r="C560" t="s">
        <v>6169</v>
      </c>
      <c r="D560" t="s">
        <v>3425</v>
      </c>
      <c r="E560" t="s">
        <v>6135</v>
      </c>
      <c r="F560" t="s">
        <v>6135</v>
      </c>
      <c r="G560" t="s">
        <v>6136</v>
      </c>
      <c r="H560" t="s">
        <v>3666</v>
      </c>
      <c r="I560" t="s">
        <v>2274</v>
      </c>
      <c r="J560" s="2">
        <v>13789</v>
      </c>
      <c r="K560" s="2">
        <v>55153</v>
      </c>
      <c r="L560">
        <v>130</v>
      </c>
      <c r="M560" t="s">
        <v>210</v>
      </c>
      <c r="N560" t="s">
        <v>3443</v>
      </c>
      <c r="O560" t="s">
        <v>210</v>
      </c>
      <c r="P560" t="s">
        <v>3497</v>
      </c>
      <c r="Q560" s="5">
        <f>INDEX(relevant_resources!B:B,MATCH(P560,relevant_resources!A:A,0))</f>
        <v>0</v>
      </c>
      <c r="R560">
        <f>COUNTIFS(resolve_2018!Y:Y,A560)</f>
        <v>0</v>
      </c>
      <c r="S560">
        <f>COUNTIFS(assign_old_new!A:A,A560)</f>
        <v>0</v>
      </c>
      <c r="T560" s="4" t="str">
        <f>IF(D560="teppc","teppc",
IF(Q560=0,"not relevant",
IF(R560&gt;0,"in old list",
IF(S560=0,"NEED TO ASSIGN",
INDEX(assign_old_new!D:D,MATCH(A560,assign_old_new!A:A,0))))))</f>
        <v>teppc</v>
      </c>
      <c r="U560">
        <f t="shared" si="16"/>
        <v>0</v>
      </c>
      <c r="V560" s="5">
        <f t="shared" si="17"/>
        <v>0</v>
      </c>
    </row>
    <row r="561" spans="1:22" hidden="1" x14ac:dyDescent="0.75">
      <c r="A561" t="s">
        <v>6164</v>
      </c>
      <c r="B561" t="s">
        <v>6165</v>
      </c>
      <c r="C561" t="s">
        <v>6166</v>
      </c>
      <c r="D561" t="s">
        <v>3425</v>
      </c>
      <c r="E561" t="s">
        <v>6135</v>
      </c>
      <c r="F561" t="s">
        <v>6135</v>
      </c>
      <c r="G561" t="s">
        <v>6136</v>
      </c>
      <c r="H561" t="s">
        <v>3666</v>
      </c>
      <c r="I561" t="s">
        <v>2274</v>
      </c>
      <c r="J561" s="2">
        <v>13485</v>
      </c>
      <c r="K561" s="2">
        <v>55153</v>
      </c>
      <c r="L561">
        <v>130</v>
      </c>
      <c r="M561" t="s">
        <v>210</v>
      </c>
      <c r="N561" t="s">
        <v>3443</v>
      </c>
      <c r="O561" t="s">
        <v>210</v>
      </c>
      <c r="P561" t="s">
        <v>3497</v>
      </c>
      <c r="Q561" s="5">
        <f>INDEX(relevant_resources!B:B,MATCH(P561,relevant_resources!A:A,0))</f>
        <v>0</v>
      </c>
      <c r="R561">
        <f>COUNTIFS(resolve_2018!Y:Y,A561)</f>
        <v>0</v>
      </c>
      <c r="S561">
        <f>COUNTIFS(assign_old_new!A:A,A561)</f>
        <v>0</v>
      </c>
      <c r="T561" s="4" t="str">
        <f>IF(D561="teppc","teppc",
IF(Q561=0,"not relevant",
IF(R561&gt;0,"in old list",
IF(S561=0,"NEED TO ASSIGN",
INDEX(assign_old_new!D:D,MATCH(A561,assign_old_new!A:A,0))))))</f>
        <v>teppc</v>
      </c>
      <c r="U561">
        <f t="shared" si="16"/>
        <v>0</v>
      </c>
      <c r="V561" s="5">
        <f t="shared" si="17"/>
        <v>0</v>
      </c>
    </row>
    <row r="562" spans="1:22" hidden="1" x14ac:dyDescent="0.75">
      <c r="A562" t="s">
        <v>6170</v>
      </c>
      <c r="B562" t="s">
        <v>6171</v>
      </c>
      <c r="C562" t="s">
        <v>6172</v>
      </c>
      <c r="D562" t="s">
        <v>3425</v>
      </c>
      <c r="E562" t="s">
        <v>6135</v>
      </c>
      <c r="F562" t="s">
        <v>6135</v>
      </c>
      <c r="G562" t="s">
        <v>6136</v>
      </c>
      <c r="H562" t="s">
        <v>3666</v>
      </c>
      <c r="I562" t="s">
        <v>2274</v>
      </c>
      <c r="J562" s="2">
        <v>13210</v>
      </c>
      <c r="K562" s="2">
        <v>55153</v>
      </c>
      <c r="L562">
        <v>130</v>
      </c>
      <c r="M562" t="s">
        <v>210</v>
      </c>
      <c r="N562" t="s">
        <v>3443</v>
      </c>
      <c r="O562" t="s">
        <v>210</v>
      </c>
      <c r="P562" t="s">
        <v>3497</v>
      </c>
      <c r="Q562" s="5">
        <f>INDEX(relevant_resources!B:B,MATCH(P562,relevant_resources!A:A,0))</f>
        <v>0</v>
      </c>
      <c r="R562">
        <f>COUNTIFS(resolve_2018!Y:Y,A562)</f>
        <v>0</v>
      </c>
      <c r="S562">
        <f>COUNTIFS(assign_old_new!A:A,A562)</f>
        <v>0</v>
      </c>
      <c r="T562" s="4" t="str">
        <f>IF(D562="teppc","teppc",
IF(Q562=0,"not relevant",
IF(R562&gt;0,"in old list",
IF(S562=0,"NEED TO ASSIGN",
INDEX(assign_old_new!D:D,MATCH(A562,assign_old_new!A:A,0))))))</f>
        <v>teppc</v>
      </c>
      <c r="U562">
        <f t="shared" si="16"/>
        <v>0</v>
      </c>
      <c r="V562" s="5">
        <f t="shared" si="17"/>
        <v>0</v>
      </c>
    </row>
    <row r="563" spans="1:22" hidden="1" x14ac:dyDescent="0.75">
      <c r="A563" t="s">
        <v>5133</v>
      </c>
      <c r="B563" t="s">
        <v>5134</v>
      </c>
      <c r="C563" t="s">
        <v>5135</v>
      </c>
      <c r="D563" t="s">
        <v>3425</v>
      </c>
      <c r="E563" t="s">
        <v>1054</v>
      </c>
      <c r="F563" t="s">
        <v>1054</v>
      </c>
      <c r="G563" t="s">
        <v>3447</v>
      </c>
      <c r="H563" t="s">
        <v>3428</v>
      </c>
      <c r="I563" t="s">
        <v>3429</v>
      </c>
      <c r="J563" s="2">
        <v>36434</v>
      </c>
      <c r="K563" s="2">
        <v>55123</v>
      </c>
      <c r="L563">
        <v>129.5</v>
      </c>
      <c r="M563" t="s">
        <v>3511</v>
      </c>
      <c r="N563" t="s">
        <v>3512</v>
      </c>
      <c r="O563" t="s">
        <v>3513</v>
      </c>
      <c r="P563" t="s">
        <v>3706</v>
      </c>
      <c r="Q563" s="5">
        <f>INDEX(relevant_resources!B:B,MATCH(P563,relevant_resources!A:A,0))</f>
        <v>0</v>
      </c>
      <c r="R563">
        <f>COUNTIFS(resolve_2018!Y:Y,A563)</f>
        <v>0</v>
      </c>
      <c r="S563">
        <f>COUNTIFS(assign_old_new!A:A,A563)</f>
        <v>0</v>
      </c>
      <c r="T563" s="4" t="str">
        <f>IF(D563="teppc","teppc",
IF(Q563=0,"not relevant",
IF(R563&gt;0,"in old list",
IF(S563=0,"NEED TO ASSIGN",
INDEX(assign_old_new!D:D,MATCH(A563,assign_old_new!A:A,0))))))</f>
        <v>teppc</v>
      </c>
      <c r="U563">
        <f t="shared" si="16"/>
        <v>0</v>
      </c>
      <c r="V563" s="5">
        <f t="shared" si="17"/>
        <v>0</v>
      </c>
    </row>
    <row r="564" spans="1:22" hidden="1" x14ac:dyDescent="0.75">
      <c r="A564" t="s">
        <v>5593</v>
      </c>
      <c r="B564" t="s">
        <v>5593</v>
      </c>
      <c r="C564" t="s">
        <v>5594</v>
      </c>
      <c r="D564" t="s">
        <v>3425</v>
      </c>
      <c r="E564" t="s">
        <v>4244</v>
      </c>
      <c r="F564" t="s">
        <v>4244</v>
      </c>
      <c r="G564" t="s">
        <v>4245</v>
      </c>
      <c r="H564" t="s">
        <v>3482</v>
      </c>
      <c r="I564" t="s">
        <v>1080</v>
      </c>
      <c r="J564" s="2">
        <v>30803</v>
      </c>
      <c r="K564" s="2">
        <v>55153</v>
      </c>
      <c r="L564">
        <v>129.1</v>
      </c>
      <c r="M564" t="s">
        <v>3531</v>
      </c>
      <c r="N564" t="s">
        <v>3532</v>
      </c>
      <c r="O564" t="s">
        <v>3533</v>
      </c>
      <c r="P564" t="s">
        <v>3815</v>
      </c>
      <c r="Q564" s="5">
        <f>INDEX(relevant_resources!B:B,MATCH(P564,relevant_resources!A:A,0))</f>
        <v>0</v>
      </c>
      <c r="R564">
        <f>COUNTIFS(resolve_2018!Y:Y,A564)</f>
        <v>0</v>
      </c>
      <c r="S564">
        <f>COUNTIFS(assign_old_new!A:A,A564)</f>
        <v>0</v>
      </c>
      <c r="T564" s="4" t="str">
        <f>IF(D564="teppc","teppc",
IF(Q564=0,"not relevant",
IF(R564&gt;0,"in old list",
IF(S564=0,"NEED TO ASSIGN",
INDEX(assign_old_new!D:D,MATCH(A564,assign_old_new!A:A,0))))))</f>
        <v>teppc</v>
      </c>
      <c r="U564">
        <f t="shared" si="16"/>
        <v>0</v>
      </c>
      <c r="V564" s="5">
        <f t="shared" si="17"/>
        <v>0</v>
      </c>
    </row>
    <row r="565" spans="1:22" hidden="1" x14ac:dyDescent="0.75">
      <c r="A565" t="s">
        <v>5595</v>
      </c>
      <c r="B565" t="s">
        <v>5595</v>
      </c>
      <c r="C565" t="s">
        <v>5596</v>
      </c>
      <c r="D565" t="s">
        <v>3425</v>
      </c>
      <c r="E565" t="s">
        <v>4244</v>
      </c>
      <c r="F565" t="s">
        <v>4244</v>
      </c>
      <c r="G565" t="s">
        <v>4245</v>
      </c>
      <c r="H565" t="s">
        <v>3482</v>
      </c>
      <c r="I565" t="s">
        <v>1080</v>
      </c>
      <c r="J565" s="2">
        <v>30803</v>
      </c>
      <c r="K565" s="2">
        <v>55153</v>
      </c>
      <c r="L565">
        <v>129.1</v>
      </c>
      <c r="M565" t="s">
        <v>3531</v>
      </c>
      <c r="N565" t="s">
        <v>3532</v>
      </c>
      <c r="O565" t="s">
        <v>3533</v>
      </c>
      <c r="P565" t="s">
        <v>3815</v>
      </c>
      <c r="Q565" s="5">
        <f>INDEX(relevant_resources!B:B,MATCH(P565,relevant_resources!A:A,0))</f>
        <v>0</v>
      </c>
      <c r="R565">
        <f>COUNTIFS(resolve_2018!Y:Y,A565)</f>
        <v>0</v>
      </c>
      <c r="S565">
        <f>COUNTIFS(assign_old_new!A:A,A565)</f>
        <v>0</v>
      </c>
      <c r="T565" s="4" t="str">
        <f>IF(D565="teppc","teppc",
IF(Q565=0,"not relevant",
IF(R565&gt;0,"in old list",
IF(S565=0,"NEED TO ASSIGN",
INDEX(assign_old_new!D:D,MATCH(A565,assign_old_new!A:A,0))))))</f>
        <v>teppc</v>
      </c>
      <c r="U565">
        <f t="shared" si="16"/>
        <v>0</v>
      </c>
      <c r="V565" s="5">
        <f t="shared" si="17"/>
        <v>0</v>
      </c>
    </row>
    <row r="566" spans="1:22" hidden="1" x14ac:dyDescent="0.75">
      <c r="A566" t="s">
        <v>11504</v>
      </c>
      <c r="B566" t="s">
        <v>11504</v>
      </c>
      <c r="D566" t="s">
        <v>9883</v>
      </c>
      <c r="E566" t="s">
        <v>1128</v>
      </c>
      <c r="F566" t="s">
        <v>1128</v>
      </c>
      <c r="G566" t="s">
        <v>3379</v>
      </c>
      <c r="H566" t="s">
        <v>1128</v>
      </c>
      <c r="I566" t="s">
        <v>33</v>
      </c>
      <c r="J566" s="2">
        <v>43453</v>
      </c>
      <c r="K566" s="6">
        <v>55153</v>
      </c>
      <c r="L566">
        <v>128.69999999999999</v>
      </c>
      <c r="M566" t="s">
        <v>3412</v>
      </c>
      <c r="N566" t="s">
        <v>3412</v>
      </c>
      <c r="O566" t="s">
        <v>993</v>
      </c>
      <c r="P566" t="s">
        <v>3413</v>
      </c>
      <c r="Q566" s="5">
        <f>INDEX(relevant_resources!B:B,MATCH(P566,relevant_resources!A:A,0))</f>
        <v>1</v>
      </c>
      <c r="R566">
        <f>COUNTIFS(resolve_2018!Y:Y,A566)</f>
        <v>0</v>
      </c>
      <c r="S566">
        <f>COUNTIFS(assign_old_new!A:A,A566)</f>
        <v>1</v>
      </c>
      <c r="T566" s="4" t="str">
        <f>IF(D566="teppc","teppc",
IF(Q566=0,"not relevant",
IF(R566&gt;0,"in old list",
IF(S566=0,"NEED TO ASSIGN",
INDEX(assign_old_new!D:D,MATCH(A566,assign_old_new!A:A,0))))))</f>
        <v>new</v>
      </c>
      <c r="U566">
        <f t="shared" si="16"/>
        <v>1</v>
      </c>
      <c r="V566" s="5">
        <f t="shared" si="17"/>
        <v>0</v>
      </c>
    </row>
    <row r="567" spans="1:22" hidden="1" x14ac:dyDescent="0.75">
      <c r="A567" t="s">
        <v>11574</v>
      </c>
      <c r="B567" t="s">
        <v>11575</v>
      </c>
      <c r="C567" t="s">
        <v>11574</v>
      </c>
      <c r="D567" t="s">
        <v>11576</v>
      </c>
      <c r="E567" t="s">
        <v>1128</v>
      </c>
      <c r="F567" t="s">
        <v>1128</v>
      </c>
      <c r="G567" t="s">
        <v>3379</v>
      </c>
      <c r="H567" t="s">
        <v>1128</v>
      </c>
      <c r="I567" t="s">
        <v>33</v>
      </c>
      <c r="J567" s="2">
        <v>44531</v>
      </c>
      <c r="K567" s="2">
        <v>55123</v>
      </c>
      <c r="L567">
        <v>128</v>
      </c>
      <c r="M567" t="s">
        <v>3326</v>
      </c>
      <c r="N567" t="s">
        <v>3327</v>
      </c>
      <c r="O567" t="s">
        <v>3327</v>
      </c>
      <c r="P567" t="s">
        <v>3324</v>
      </c>
      <c r="Q567" s="5">
        <f>INDEX(relevant_resources!B:B,MATCH(P567,relevant_resources!A:A,0))</f>
        <v>1</v>
      </c>
      <c r="R567">
        <f>COUNTIFS(resolve_2018!Y:Y,A567)</f>
        <v>0</v>
      </c>
      <c r="S567">
        <f>COUNTIFS(assign_old_new!A:A,A567)</f>
        <v>1</v>
      </c>
      <c r="T567" s="4" t="str">
        <f>IF(D567="teppc","teppc",
IF(Q567=0,"not relevant",
IF(R567&gt;0,"in old list",
IF(S567=0,"NEED TO ASSIGN",
INDEX(assign_old_new!D:D,MATCH(A567,assign_old_new!A:A,0))))))</f>
        <v>new</v>
      </c>
      <c r="U567">
        <f t="shared" si="16"/>
        <v>1</v>
      </c>
      <c r="V567" s="5">
        <f t="shared" si="17"/>
        <v>0</v>
      </c>
    </row>
    <row r="568" spans="1:22" hidden="1" x14ac:dyDescent="0.75">
      <c r="A568" t="s">
        <v>2553</v>
      </c>
      <c r="B568" t="s">
        <v>3402</v>
      </c>
      <c r="C568" t="s">
        <v>2553</v>
      </c>
      <c r="D568" t="s">
        <v>3318</v>
      </c>
      <c r="E568" t="s">
        <v>3333</v>
      </c>
      <c r="F568" t="s">
        <v>1128</v>
      </c>
      <c r="G568" t="s">
        <v>3379</v>
      </c>
      <c r="H568" t="s">
        <v>1128</v>
      </c>
      <c r="I568" t="s">
        <v>33</v>
      </c>
      <c r="J568" s="2">
        <v>44166</v>
      </c>
      <c r="K568" s="2">
        <v>55153</v>
      </c>
      <c r="L568">
        <v>128</v>
      </c>
      <c r="M568" t="s">
        <v>3384</v>
      </c>
      <c r="N568" t="s">
        <v>3385</v>
      </c>
      <c r="O568" t="s">
        <v>3386</v>
      </c>
      <c r="P568" t="s">
        <v>3324</v>
      </c>
      <c r="Q568" s="5">
        <f>INDEX(relevant_resources!B:B,MATCH(P568,relevant_resources!A:A,0))</f>
        <v>1</v>
      </c>
      <c r="R568">
        <f>COUNTIFS(resolve_2018!Y:Y,A568)</f>
        <v>1</v>
      </c>
      <c r="S568">
        <f>COUNTIFS(assign_old_new!A:A,A568)</f>
        <v>0</v>
      </c>
      <c r="T568" s="4" t="str">
        <f>IF(D568="teppc","teppc",
IF(Q568=0,"not relevant",
IF(R568&gt;0,"in old list",
IF(S568=0,"NEED TO ASSIGN",
INDEX(assign_old_new!D:D,MATCH(A568,assign_old_new!A:A,0))))))</f>
        <v>in old list</v>
      </c>
      <c r="U568">
        <f t="shared" si="16"/>
        <v>1</v>
      </c>
      <c r="V568" s="5">
        <f t="shared" si="17"/>
        <v>0</v>
      </c>
    </row>
    <row r="569" spans="1:22" hidden="1" x14ac:dyDescent="0.75">
      <c r="A569" t="s">
        <v>8156</v>
      </c>
      <c r="B569" t="s">
        <v>8157</v>
      </c>
      <c r="C569" t="s">
        <v>8158</v>
      </c>
      <c r="D569" t="s">
        <v>3425</v>
      </c>
      <c r="E569" t="s">
        <v>3546</v>
      </c>
      <c r="F569" t="s">
        <v>3546</v>
      </c>
      <c r="G569" t="s">
        <v>3547</v>
      </c>
      <c r="H569" t="s">
        <v>3546</v>
      </c>
      <c r="I569" t="s">
        <v>3429</v>
      </c>
      <c r="J569" s="2">
        <v>39600</v>
      </c>
      <c r="K569" s="2">
        <v>54789</v>
      </c>
      <c r="L569">
        <v>128</v>
      </c>
      <c r="M569" t="s">
        <v>3531</v>
      </c>
      <c r="N569" t="s">
        <v>3532</v>
      </c>
      <c r="O569" t="s">
        <v>3533</v>
      </c>
      <c r="P569" t="s">
        <v>3549</v>
      </c>
      <c r="Q569" s="5">
        <f>INDEX(relevant_resources!B:B,MATCH(P569,relevant_resources!A:A,0))</f>
        <v>0</v>
      </c>
      <c r="R569">
        <f>COUNTIFS(resolve_2018!Y:Y,A569)</f>
        <v>0</v>
      </c>
      <c r="S569">
        <f>COUNTIFS(assign_old_new!A:A,A569)</f>
        <v>0</v>
      </c>
      <c r="T569" s="4" t="str">
        <f>IF(D569="teppc","teppc",
IF(Q569=0,"not relevant",
IF(R569&gt;0,"in old list",
IF(S569=0,"NEED TO ASSIGN",
INDEX(assign_old_new!D:D,MATCH(A569,assign_old_new!A:A,0))))))</f>
        <v>teppc</v>
      </c>
      <c r="U569">
        <f t="shared" si="16"/>
        <v>0</v>
      </c>
      <c r="V569" s="5">
        <f t="shared" si="17"/>
        <v>0</v>
      </c>
    </row>
    <row r="570" spans="1:22" hidden="1" x14ac:dyDescent="0.75">
      <c r="A570" t="s">
        <v>3070</v>
      </c>
      <c r="B570" t="s">
        <v>3070</v>
      </c>
      <c r="C570" t="s">
        <v>11093</v>
      </c>
      <c r="D570" t="s">
        <v>9883</v>
      </c>
      <c r="E570" t="s">
        <v>9887</v>
      </c>
      <c r="F570" t="s">
        <v>9887</v>
      </c>
      <c r="G570" t="s">
        <v>9888</v>
      </c>
      <c r="H570" t="s">
        <v>9887</v>
      </c>
      <c r="I570" t="s">
        <v>33</v>
      </c>
      <c r="J570" s="6">
        <v>41017</v>
      </c>
      <c r="K570" s="6">
        <v>55153</v>
      </c>
      <c r="L570">
        <v>127.8</v>
      </c>
      <c r="M570" t="s">
        <v>9884</v>
      </c>
      <c r="N570" t="s">
        <v>3412</v>
      </c>
      <c r="O570" t="s">
        <v>993</v>
      </c>
      <c r="P570" t="s">
        <v>3413</v>
      </c>
      <c r="Q570" s="5">
        <f>INDEX(relevant_resources!B:B,MATCH(P570,relevant_resources!A:A,0))</f>
        <v>1</v>
      </c>
      <c r="R570">
        <f>COUNTIFS(resolve_2018!Y:Y,A570)</f>
        <v>1</v>
      </c>
      <c r="S570">
        <f>COUNTIFS(assign_old_new!A:A,A570)</f>
        <v>0</v>
      </c>
      <c r="T570" s="4" t="str">
        <f>IF(D570="teppc","teppc",
IF(Q570=0,"not relevant",
IF(R570&gt;0,"in old list",
IF(S570=0,"NEED TO ASSIGN",
INDEX(assign_old_new!D:D,MATCH(A570,assign_old_new!A:A,0))))))</f>
        <v>in old list</v>
      </c>
      <c r="U570">
        <f t="shared" si="16"/>
        <v>1</v>
      </c>
      <c r="V570" s="5">
        <f t="shared" si="17"/>
        <v>0</v>
      </c>
    </row>
    <row r="571" spans="1:22" hidden="1" x14ac:dyDescent="0.75">
      <c r="A571" t="s">
        <v>11073</v>
      </c>
      <c r="B571" t="s">
        <v>11073</v>
      </c>
      <c r="C571" t="s">
        <v>2420</v>
      </c>
      <c r="D571" t="s">
        <v>9883</v>
      </c>
      <c r="E571" t="s">
        <v>3319</v>
      </c>
      <c r="F571" t="s">
        <v>3319</v>
      </c>
      <c r="G571" t="s">
        <v>3320</v>
      </c>
      <c r="H571" t="s">
        <v>3319</v>
      </c>
      <c r="I571" t="s">
        <v>33</v>
      </c>
      <c r="J571" t="s">
        <v>9889</v>
      </c>
      <c r="K571" s="6">
        <v>55153</v>
      </c>
      <c r="L571">
        <v>127.6</v>
      </c>
      <c r="M571" t="s">
        <v>10299</v>
      </c>
      <c r="N571" t="s">
        <v>3412</v>
      </c>
      <c r="O571" t="s">
        <v>993</v>
      </c>
      <c r="P571" t="s">
        <v>3413</v>
      </c>
      <c r="Q571" s="5">
        <f>INDEX(relevant_resources!B:B,MATCH(P571,relevant_resources!A:A,0))</f>
        <v>1</v>
      </c>
      <c r="R571">
        <f>COUNTIFS(resolve_2018!Y:Y,A571)</f>
        <v>0</v>
      </c>
      <c r="S571">
        <f>COUNTIFS(assign_old_new!A:A,A571)</f>
        <v>1</v>
      </c>
      <c r="T571" s="4" t="str">
        <f>IF(D571="teppc","teppc",
IF(Q571=0,"not relevant",
IF(R571&gt;0,"in old list",
IF(S571=0,"NEED TO ASSIGN",
INDEX(assign_old_new!D:D,MATCH(A571,assign_old_new!A:A,0))))))</f>
        <v>old</v>
      </c>
      <c r="U571">
        <f t="shared" si="16"/>
        <v>1</v>
      </c>
      <c r="V571" s="5">
        <f t="shared" si="17"/>
        <v>0</v>
      </c>
    </row>
    <row r="572" spans="1:22" hidden="1" x14ac:dyDescent="0.75">
      <c r="A572" t="s">
        <v>4195</v>
      </c>
      <c r="B572" t="s">
        <v>4195</v>
      </c>
      <c r="C572" t="s">
        <v>4196</v>
      </c>
      <c r="D572" t="s">
        <v>3425</v>
      </c>
      <c r="E572" t="s">
        <v>3426</v>
      </c>
      <c r="F572" t="s">
        <v>3426</v>
      </c>
      <c r="G572" t="s">
        <v>3427</v>
      </c>
      <c r="H572" t="s">
        <v>3428</v>
      </c>
      <c r="I572" t="s">
        <v>3429</v>
      </c>
      <c r="J572" s="2">
        <v>40210</v>
      </c>
      <c r="K572" s="2">
        <v>48669</v>
      </c>
      <c r="L572">
        <v>127.5</v>
      </c>
      <c r="M572" t="s">
        <v>210</v>
      </c>
      <c r="N572" t="s">
        <v>3443</v>
      </c>
      <c r="O572" t="s">
        <v>210</v>
      </c>
      <c r="P572" t="s">
        <v>3444</v>
      </c>
      <c r="Q572" s="5">
        <f>INDEX(relevant_resources!B:B,MATCH(P572,relevant_resources!A:A,0))</f>
        <v>0</v>
      </c>
      <c r="R572">
        <f>COUNTIFS(resolve_2018!Y:Y,A572)</f>
        <v>0</v>
      </c>
      <c r="S572">
        <f>COUNTIFS(assign_old_new!A:A,A572)</f>
        <v>0</v>
      </c>
      <c r="T572" s="4" t="str">
        <f>IF(D572="teppc","teppc",
IF(Q572=0,"not relevant",
IF(R572&gt;0,"in old list",
IF(S572=0,"NEED TO ASSIGN",
INDEX(assign_old_new!D:D,MATCH(A572,assign_old_new!A:A,0))))))</f>
        <v>teppc</v>
      </c>
      <c r="U572">
        <f t="shared" si="16"/>
        <v>0</v>
      </c>
      <c r="V572" s="5">
        <f t="shared" si="17"/>
        <v>0</v>
      </c>
    </row>
    <row r="573" spans="1:22" hidden="1" x14ac:dyDescent="0.75">
      <c r="A573" t="s">
        <v>2272</v>
      </c>
      <c r="B573" t="s">
        <v>2272</v>
      </c>
      <c r="C573" t="s">
        <v>11218</v>
      </c>
      <c r="D573" t="s">
        <v>9883</v>
      </c>
      <c r="E573" t="s">
        <v>3718</v>
      </c>
      <c r="F573" t="s">
        <v>3319</v>
      </c>
      <c r="G573" t="s">
        <v>3320</v>
      </c>
      <c r="H573" t="s">
        <v>3319</v>
      </c>
      <c r="I573" t="s">
        <v>33</v>
      </c>
      <c r="J573" t="s">
        <v>9889</v>
      </c>
      <c r="K573" s="6">
        <v>55153</v>
      </c>
      <c r="L573">
        <v>127</v>
      </c>
      <c r="M573" t="s">
        <v>4346</v>
      </c>
      <c r="N573" t="s">
        <v>4346</v>
      </c>
      <c r="O573" t="s">
        <v>3386</v>
      </c>
      <c r="P573" t="s">
        <v>3324</v>
      </c>
      <c r="Q573" s="5">
        <f>INDEX(relevant_resources!B:B,MATCH(P573,relevant_resources!A:A,0))</f>
        <v>1</v>
      </c>
      <c r="R573">
        <f>COUNTIFS(resolve_2018!Y:Y,A573)</f>
        <v>1</v>
      </c>
      <c r="S573">
        <f>COUNTIFS(assign_old_new!A:A,A573)</f>
        <v>0</v>
      </c>
      <c r="T573" s="4" t="str">
        <f>IF(D573="teppc","teppc",
IF(Q573=0,"not relevant",
IF(R573&gt;0,"in old list",
IF(S573=0,"NEED TO ASSIGN",
INDEX(assign_old_new!D:D,MATCH(A573,assign_old_new!A:A,0))))))</f>
        <v>in old list</v>
      </c>
      <c r="U573">
        <f t="shared" si="16"/>
        <v>1</v>
      </c>
      <c r="V573" s="5">
        <f t="shared" si="17"/>
        <v>0</v>
      </c>
    </row>
    <row r="574" spans="1:22" hidden="1" x14ac:dyDescent="0.75">
      <c r="A574" t="s">
        <v>3702</v>
      </c>
      <c r="B574" t="s">
        <v>3703</v>
      </c>
      <c r="C574" t="s">
        <v>3704</v>
      </c>
      <c r="D574" t="s">
        <v>3425</v>
      </c>
      <c r="E574" t="s">
        <v>3546</v>
      </c>
      <c r="F574" t="s">
        <v>3546</v>
      </c>
      <c r="G574" t="s">
        <v>3547</v>
      </c>
      <c r="H574" t="s">
        <v>3546</v>
      </c>
      <c r="I574" t="s">
        <v>3429</v>
      </c>
      <c r="J574" s="2">
        <v>36678</v>
      </c>
      <c r="K574" s="2">
        <v>55153</v>
      </c>
      <c r="L574">
        <v>127</v>
      </c>
      <c r="M574" t="s">
        <v>3705</v>
      </c>
      <c r="N574" t="s">
        <v>3512</v>
      </c>
      <c r="O574" t="s">
        <v>3513</v>
      </c>
      <c r="P574" t="s">
        <v>3706</v>
      </c>
      <c r="Q574" s="5">
        <f>INDEX(relevant_resources!B:B,MATCH(P574,relevant_resources!A:A,0))</f>
        <v>0</v>
      </c>
      <c r="R574">
        <f>COUNTIFS(resolve_2018!Y:Y,A574)</f>
        <v>0</v>
      </c>
      <c r="S574">
        <f>COUNTIFS(assign_old_new!A:A,A574)</f>
        <v>0</v>
      </c>
      <c r="T574" s="4" t="str">
        <f>IF(D574="teppc","teppc",
IF(Q574=0,"not relevant",
IF(R574&gt;0,"in old list",
IF(S574=0,"NEED TO ASSIGN",
INDEX(assign_old_new!D:D,MATCH(A574,assign_old_new!A:A,0))))))</f>
        <v>teppc</v>
      </c>
      <c r="U574">
        <f t="shared" si="16"/>
        <v>0</v>
      </c>
      <c r="V574" s="5">
        <f t="shared" si="17"/>
        <v>0</v>
      </c>
    </row>
    <row r="575" spans="1:22" hidden="1" x14ac:dyDescent="0.75">
      <c r="A575" t="s">
        <v>6146</v>
      </c>
      <c r="B575" t="s">
        <v>6147</v>
      </c>
      <c r="C575" t="s">
        <v>6148</v>
      </c>
      <c r="D575" t="s">
        <v>3425</v>
      </c>
      <c r="E575" t="s">
        <v>6135</v>
      </c>
      <c r="F575" t="s">
        <v>6135</v>
      </c>
      <c r="G575" t="s">
        <v>6136</v>
      </c>
      <c r="H575" t="s">
        <v>3666</v>
      </c>
      <c r="I575" t="s">
        <v>2274</v>
      </c>
      <c r="J575" s="2">
        <v>19115</v>
      </c>
      <c r="K575" s="2">
        <v>55153</v>
      </c>
      <c r="L575">
        <v>127</v>
      </c>
      <c r="M575" t="s">
        <v>210</v>
      </c>
      <c r="N575" t="s">
        <v>3443</v>
      </c>
      <c r="O575" t="s">
        <v>210</v>
      </c>
      <c r="P575" t="s">
        <v>3497</v>
      </c>
      <c r="Q575" s="5">
        <f>INDEX(relevant_resources!B:B,MATCH(P575,relevant_resources!A:A,0))</f>
        <v>0</v>
      </c>
      <c r="R575">
        <f>COUNTIFS(resolve_2018!Y:Y,A575)</f>
        <v>0</v>
      </c>
      <c r="S575">
        <f>COUNTIFS(assign_old_new!A:A,A575)</f>
        <v>0</v>
      </c>
      <c r="T575" s="4" t="str">
        <f>IF(D575="teppc","teppc",
IF(Q575=0,"not relevant",
IF(R575&gt;0,"in old list",
IF(S575=0,"NEED TO ASSIGN",
INDEX(assign_old_new!D:D,MATCH(A575,assign_old_new!A:A,0))))))</f>
        <v>teppc</v>
      </c>
      <c r="U575">
        <f t="shared" si="16"/>
        <v>0</v>
      </c>
      <c r="V575" s="5">
        <f t="shared" si="17"/>
        <v>0</v>
      </c>
    </row>
    <row r="576" spans="1:22" hidden="1" x14ac:dyDescent="0.75">
      <c r="A576" t="s">
        <v>6179</v>
      </c>
      <c r="B576" t="s">
        <v>6180</v>
      </c>
      <c r="C576" t="s">
        <v>6181</v>
      </c>
      <c r="D576" t="s">
        <v>3425</v>
      </c>
      <c r="E576" t="s">
        <v>6135</v>
      </c>
      <c r="F576" t="s">
        <v>6135</v>
      </c>
      <c r="G576" t="s">
        <v>6136</v>
      </c>
      <c r="H576" t="s">
        <v>3666</v>
      </c>
      <c r="I576" t="s">
        <v>2274</v>
      </c>
      <c r="J576" s="2">
        <v>14093</v>
      </c>
      <c r="K576" s="2">
        <v>55153</v>
      </c>
      <c r="L576">
        <v>127</v>
      </c>
      <c r="M576" t="s">
        <v>210</v>
      </c>
      <c r="N576" t="s">
        <v>3443</v>
      </c>
      <c r="O576" t="s">
        <v>210</v>
      </c>
      <c r="P576" t="s">
        <v>3497</v>
      </c>
      <c r="Q576" s="5">
        <f>INDEX(relevant_resources!B:B,MATCH(P576,relevant_resources!A:A,0))</f>
        <v>0</v>
      </c>
      <c r="R576">
        <f>COUNTIFS(resolve_2018!Y:Y,A576)</f>
        <v>0</v>
      </c>
      <c r="S576">
        <f>COUNTIFS(assign_old_new!A:A,A576)</f>
        <v>0</v>
      </c>
      <c r="T576" s="4" t="str">
        <f>IF(D576="teppc","teppc",
IF(Q576=0,"not relevant",
IF(R576&gt;0,"in old list",
IF(S576=0,"NEED TO ASSIGN",
INDEX(assign_old_new!D:D,MATCH(A576,assign_old_new!A:A,0))))))</f>
        <v>teppc</v>
      </c>
      <c r="U576">
        <f t="shared" si="16"/>
        <v>0</v>
      </c>
      <c r="V576" s="5">
        <f t="shared" si="17"/>
        <v>0</v>
      </c>
    </row>
    <row r="577" spans="1:22" hidden="1" x14ac:dyDescent="0.75">
      <c r="A577" t="s">
        <v>981</v>
      </c>
      <c r="B577" t="s">
        <v>981</v>
      </c>
      <c r="C577" t="s">
        <v>10477</v>
      </c>
      <c r="D577" t="s">
        <v>9883</v>
      </c>
      <c r="E577" t="s">
        <v>1128</v>
      </c>
      <c r="F577" t="s">
        <v>1128</v>
      </c>
      <c r="G577" t="s">
        <v>3379</v>
      </c>
      <c r="H577" t="s">
        <v>1128</v>
      </c>
      <c r="I577" t="s">
        <v>33</v>
      </c>
      <c r="J577" s="6">
        <v>41638</v>
      </c>
      <c r="K577" s="6">
        <v>55153</v>
      </c>
      <c r="L577">
        <v>126</v>
      </c>
      <c r="M577" t="s">
        <v>9884</v>
      </c>
      <c r="N577" t="s">
        <v>4943</v>
      </c>
      <c r="O577" t="s">
        <v>4944</v>
      </c>
      <c r="P577" t="s">
        <v>3324</v>
      </c>
      <c r="Q577" s="5">
        <f>INDEX(relevant_resources!B:B,MATCH(P577,relevant_resources!A:A,0))</f>
        <v>1</v>
      </c>
      <c r="R577">
        <f>COUNTIFS(resolve_2018!Y:Y,A577)</f>
        <v>1</v>
      </c>
      <c r="S577">
        <f>COUNTIFS(assign_old_new!A:A,A577)</f>
        <v>0</v>
      </c>
      <c r="T577" s="4" t="str">
        <f>IF(D577="teppc","teppc",
IF(Q577=0,"not relevant",
IF(R577&gt;0,"in old list",
IF(S577=0,"NEED TO ASSIGN",
INDEX(assign_old_new!D:D,MATCH(A577,assign_old_new!A:A,0))))))</f>
        <v>in old list</v>
      </c>
      <c r="U577">
        <f t="shared" si="16"/>
        <v>1</v>
      </c>
      <c r="V577" s="5">
        <f t="shared" si="17"/>
        <v>0</v>
      </c>
    </row>
    <row r="578" spans="1:22" hidden="1" x14ac:dyDescent="0.75">
      <c r="A578" t="s">
        <v>3770</v>
      </c>
      <c r="B578" t="s">
        <v>3771</v>
      </c>
      <c r="D578" t="s">
        <v>3425</v>
      </c>
      <c r="E578" t="s">
        <v>3546</v>
      </c>
      <c r="F578" t="s">
        <v>3546</v>
      </c>
      <c r="G578" t="s">
        <v>3547</v>
      </c>
      <c r="H578" t="s">
        <v>3546</v>
      </c>
      <c r="I578" t="s">
        <v>3429</v>
      </c>
      <c r="J578" s="2">
        <v>18264</v>
      </c>
      <c r="K578" s="2">
        <v>55153</v>
      </c>
      <c r="L578">
        <v>126</v>
      </c>
      <c r="M578" t="s">
        <v>3438</v>
      </c>
      <c r="N578" t="s">
        <v>3412</v>
      </c>
      <c r="O578" t="s">
        <v>993</v>
      </c>
      <c r="P578" t="s">
        <v>3477</v>
      </c>
      <c r="Q578" s="5">
        <f>INDEX(relevant_resources!B:B,MATCH(P578,relevant_resources!A:A,0))</f>
        <v>0</v>
      </c>
      <c r="R578">
        <f>COUNTIFS(resolve_2018!Y:Y,A578)</f>
        <v>0</v>
      </c>
      <c r="S578">
        <f>COUNTIFS(assign_old_new!A:A,A578)</f>
        <v>0</v>
      </c>
      <c r="T578" s="4" t="str">
        <f>IF(D578="teppc","teppc",
IF(Q578=0,"not relevant",
IF(R578&gt;0,"in old list",
IF(S578=0,"NEED TO ASSIGN",
INDEX(assign_old_new!D:D,MATCH(A578,assign_old_new!A:A,0))))))</f>
        <v>teppc</v>
      </c>
      <c r="U578">
        <f t="shared" ref="U578:U641" si="18">OR(R578&gt;0,S578&gt;0)*1</f>
        <v>0</v>
      </c>
      <c r="V578" s="5">
        <f t="shared" si="17"/>
        <v>0</v>
      </c>
    </row>
    <row r="579" spans="1:22" hidden="1" x14ac:dyDescent="0.75">
      <c r="A579" t="s">
        <v>5324</v>
      </c>
      <c r="B579" t="s">
        <v>5325</v>
      </c>
      <c r="D579" t="s">
        <v>3425</v>
      </c>
      <c r="E579" t="s">
        <v>4088</v>
      </c>
      <c r="F579" t="s">
        <v>4088</v>
      </c>
      <c r="G579" t="s">
        <v>4089</v>
      </c>
      <c r="H579" t="s">
        <v>2156</v>
      </c>
      <c r="I579" t="s">
        <v>1080</v>
      </c>
      <c r="J579" s="2">
        <v>18264</v>
      </c>
      <c r="K579" s="2">
        <v>55153</v>
      </c>
      <c r="L579">
        <v>126</v>
      </c>
      <c r="M579" t="s">
        <v>3438</v>
      </c>
      <c r="N579" t="s">
        <v>3412</v>
      </c>
      <c r="O579" t="s">
        <v>993</v>
      </c>
      <c r="P579" t="s">
        <v>3712</v>
      </c>
      <c r="Q579" s="5">
        <f>INDEX(relevant_resources!B:B,MATCH(P579,relevant_resources!A:A,0))</f>
        <v>0</v>
      </c>
      <c r="R579">
        <f>COUNTIFS(resolve_2018!Y:Y,A579)</f>
        <v>0</v>
      </c>
      <c r="S579">
        <f>COUNTIFS(assign_old_new!A:A,A579)</f>
        <v>0</v>
      </c>
      <c r="T579" s="4" t="str">
        <f>IF(D579="teppc","teppc",
IF(Q579=0,"not relevant",
IF(R579&gt;0,"in old list",
IF(S579=0,"NEED TO ASSIGN",
INDEX(assign_old_new!D:D,MATCH(A579,assign_old_new!A:A,0))))))</f>
        <v>teppc</v>
      </c>
      <c r="U579">
        <f t="shared" si="18"/>
        <v>0</v>
      </c>
      <c r="V579" s="5">
        <f t="shared" ref="V579:V642" si="19">AND(Q579=1,U579=0,D579="caiso")*1</f>
        <v>0</v>
      </c>
    </row>
    <row r="580" spans="1:22" hidden="1" x14ac:dyDescent="0.75">
      <c r="A580" t="s">
        <v>6307</v>
      </c>
      <c r="B580" t="s">
        <v>6308</v>
      </c>
      <c r="C580" t="s">
        <v>6309</v>
      </c>
      <c r="D580" t="s">
        <v>3425</v>
      </c>
      <c r="E580" t="s">
        <v>3546</v>
      </c>
      <c r="F580" t="s">
        <v>3546</v>
      </c>
      <c r="G580" t="s">
        <v>3547</v>
      </c>
      <c r="H580" t="s">
        <v>3546</v>
      </c>
      <c r="I580" t="s">
        <v>3429</v>
      </c>
      <c r="J580" s="2">
        <v>42369</v>
      </c>
      <c r="K580" s="2">
        <v>55153</v>
      </c>
      <c r="L580">
        <v>125.8</v>
      </c>
      <c r="M580" t="s">
        <v>3438</v>
      </c>
      <c r="N580" t="s">
        <v>3412</v>
      </c>
      <c r="O580" t="s">
        <v>993</v>
      </c>
      <c r="P580" t="s">
        <v>3477</v>
      </c>
      <c r="Q580" s="5">
        <f>INDEX(relevant_resources!B:B,MATCH(P580,relevant_resources!A:A,0))</f>
        <v>0</v>
      </c>
      <c r="R580">
        <f>COUNTIFS(resolve_2018!Y:Y,A580)</f>
        <v>0</v>
      </c>
      <c r="S580">
        <f>COUNTIFS(assign_old_new!A:A,A580)</f>
        <v>0</v>
      </c>
      <c r="T580" s="4" t="str">
        <f>IF(D580="teppc","teppc",
IF(Q580=0,"not relevant",
IF(R580&gt;0,"in old list",
IF(S580=0,"NEED TO ASSIGN",
INDEX(assign_old_new!D:D,MATCH(A580,assign_old_new!A:A,0))))))</f>
        <v>teppc</v>
      </c>
      <c r="U580">
        <f t="shared" si="18"/>
        <v>0</v>
      </c>
      <c r="V580" s="5">
        <f t="shared" si="19"/>
        <v>0</v>
      </c>
    </row>
    <row r="581" spans="1:22" hidden="1" x14ac:dyDescent="0.75">
      <c r="A581" t="s">
        <v>3932</v>
      </c>
      <c r="B581" t="s">
        <v>3932</v>
      </c>
      <c r="C581" t="s">
        <v>3933</v>
      </c>
      <c r="D581" t="s">
        <v>3425</v>
      </c>
      <c r="E581" t="s">
        <v>3858</v>
      </c>
      <c r="F581" t="s">
        <v>3858</v>
      </c>
      <c r="G581" t="s">
        <v>3859</v>
      </c>
      <c r="H581" t="s">
        <v>3860</v>
      </c>
      <c r="I581" t="s">
        <v>1080</v>
      </c>
      <c r="J581" s="2">
        <v>39448</v>
      </c>
      <c r="K581" s="2">
        <v>55153</v>
      </c>
      <c r="L581">
        <v>125.4</v>
      </c>
      <c r="M581" t="s">
        <v>3438</v>
      </c>
      <c r="N581" t="s">
        <v>3412</v>
      </c>
      <c r="O581" t="s">
        <v>993</v>
      </c>
      <c r="P581" t="s">
        <v>3712</v>
      </c>
      <c r="Q581" s="5">
        <f>INDEX(relevant_resources!B:B,MATCH(P581,relevant_resources!A:A,0))</f>
        <v>0</v>
      </c>
      <c r="R581">
        <f>COUNTIFS(resolve_2018!Y:Y,A581)</f>
        <v>0</v>
      </c>
      <c r="S581">
        <f>COUNTIFS(assign_old_new!A:A,A581)</f>
        <v>0</v>
      </c>
      <c r="T581" s="4" t="str">
        <f>IF(D581="teppc","teppc",
IF(Q581=0,"not relevant",
IF(R581&gt;0,"in old list",
IF(S581=0,"NEED TO ASSIGN",
INDEX(assign_old_new!D:D,MATCH(A581,assign_old_new!A:A,0))))))</f>
        <v>teppc</v>
      </c>
      <c r="U581">
        <f t="shared" si="18"/>
        <v>0</v>
      </c>
      <c r="V581" s="5">
        <f t="shared" si="19"/>
        <v>0</v>
      </c>
    </row>
    <row r="582" spans="1:22" hidden="1" x14ac:dyDescent="0.75">
      <c r="A582" t="s">
        <v>11229</v>
      </c>
      <c r="B582" t="s">
        <v>11229</v>
      </c>
      <c r="C582" t="s">
        <v>11230</v>
      </c>
      <c r="D582" t="s">
        <v>9883</v>
      </c>
      <c r="E582" t="s">
        <v>3482</v>
      </c>
      <c r="F582" t="s">
        <v>3333</v>
      </c>
      <c r="G582" t="s">
        <v>3334</v>
      </c>
      <c r="H582" t="s">
        <v>3333</v>
      </c>
      <c r="I582" t="s">
        <v>33</v>
      </c>
      <c r="J582" t="s">
        <v>9889</v>
      </c>
      <c r="K582" s="6">
        <v>55153</v>
      </c>
      <c r="L582">
        <v>125</v>
      </c>
      <c r="M582" t="s">
        <v>10138</v>
      </c>
      <c r="N582" t="s">
        <v>3443</v>
      </c>
      <c r="O582" t="s">
        <v>210</v>
      </c>
      <c r="P582" t="s">
        <v>3709</v>
      </c>
      <c r="Q582" s="5">
        <f>INDEX(relevant_resources!B:B,MATCH(P582,relevant_resources!A:A,0))</f>
        <v>0</v>
      </c>
      <c r="R582">
        <f>COUNTIFS(resolve_2018!Y:Y,A582)</f>
        <v>0</v>
      </c>
      <c r="S582">
        <f>COUNTIFS(assign_old_new!A:A,A582)</f>
        <v>0</v>
      </c>
      <c r="T582" s="4" t="str">
        <f>IF(D582="teppc","teppc",
IF(Q582=0,"not relevant",
IF(R582&gt;0,"in old list",
IF(S582=0,"NEED TO ASSIGN",
INDEX(assign_old_new!D:D,MATCH(A582,assign_old_new!A:A,0))))))</f>
        <v>not relevant</v>
      </c>
      <c r="U582">
        <f t="shared" si="18"/>
        <v>0</v>
      </c>
      <c r="V582" s="5">
        <f t="shared" si="19"/>
        <v>0</v>
      </c>
    </row>
    <row r="583" spans="1:22" hidden="1" x14ac:dyDescent="0.75">
      <c r="A583" t="s">
        <v>3382</v>
      </c>
      <c r="B583" t="s">
        <v>3383</v>
      </c>
      <c r="C583" t="s">
        <v>3382</v>
      </c>
      <c r="D583" t="s">
        <v>3318</v>
      </c>
      <c r="E583" t="s">
        <v>1128</v>
      </c>
      <c r="F583" t="s">
        <v>1128</v>
      </c>
      <c r="G583" t="s">
        <v>3379</v>
      </c>
      <c r="H583" t="s">
        <v>1128</v>
      </c>
      <c r="I583" t="s">
        <v>33</v>
      </c>
      <c r="J583" s="2">
        <v>44166</v>
      </c>
      <c r="K583" s="2">
        <v>55153</v>
      </c>
      <c r="L583">
        <v>125</v>
      </c>
      <c r="M583" t="s">
        <v>3384</v>
      </c>
      <c r="N583" t="s">
        <v>3385</v>
      </c>
      <c r="O583" t="s">
        <v>3386</v>
      </c>
      <c r="P583" t="s">
        <v>3324</v>
      </c>
      <c r="Q583" s="5">
        <f>INDEX(relevant_resources!B:B,MATCH(P583,relevant_resources!A:A,0))</f>
        <v>1</v>
      </c>
      <c r="R583">
        <f>COUNTIFS(resolve_2018!Y:Y,A583)</f>
        <v>0</v>
      </c>
      <c r="S583">
        <f>COUNTIFS(assign_old_new!A:A,A583)</f>
        <v>1</v>
      </c>
      <c r="T583" s="4" t="str">
        <f>IF(D583="teppc","teppc",
IF(Q583=0,"not relevant",
IF(R583&gt;0,"in old list",
IF(S583=0,"NEED TO ASSIGN",
INDEX(assign_old_new!D:D,MATCH(A583,assign_old_new!A:A,0))))))</f>
        <v>new</v>
      </c>
      <c r="U583">
        <f t="shared" si="18"/>
        <v>1</v>
      </c>
      <c r="V583" s="5">
        <f t="shared" si="19"/>
        <v>0</v>
      </c>
    </row>
    <row r="584" spans="1:22" hidden="1" x14ac:dyDescent="0.75">
      <c r="A584" t="s">
        <v>2397</v>
      </c>
      <c r="B584" t="s">
        <v>2397</v>
      </c>
      <c r="C584" t="s">
        <v>10212</v>
      </c>
      <c r="D584" t="s">
        <v>9883</v>
      </c>
      <c r="E584" t="s">
        <v>1128</v>
      </c>
      <c r="F584" t="s">
        <v>1128</v>
      </c>
      <c r="G584" t="s">
        <v>3379</v>
      </c>
      <c r="H584" t="s">
        <v>1128</v>
      </c>
      <c r="I584" t="s">
        <v>33</v>
      </c>
      <c r="J584" s="6">
        <v>42671</v>
      </c>
      <c r="K584" s="6">
        <v>55153</v>
      </c>
      <c r="L584">
        <v>125</v>
      </c>
      <c r="M584" t="s">
        <v>9884</v>
      </c>
      <c r="N584" t="s">
        <v>4346</v>
      </c>
      <c r="O584" t="s">
        <v>3386</v>
      </c>
      <c r="P584" t="s">
        <v>3324</v>
      </c>
      <c r="Q584" s="5">
        <f>INDEX(relevant_resources!B:B,MATCH(P584,relevant_resources!A:A,0))</f>
        <v>1</v>
      </c>
      <c r="R584">
        <f>COUNTIFS(resolve_2018!Y:Y,A584)</f>
        <v>1</v>
      </c>
      <c r="S584">
        <f>COUNTIFS(assign_old_new!A:A,A584)</f>
        <v>0</v>
      </c>
      <c r="T584" s="4" t="str">
        <f>IF(D584="teppc","teppc",
IF(Q584=0,"not relevant",
IF(R584&gt;0,"in old list",
IF(S584=0,"NEED TO ASSIGN",
INDEX(assign_old_new!D:D,MATCH(A584,assign_old_new!A:A,0))))))</f>
        <v>in old list</v>
      </c>
      <c r="U584">
        <f t="shared" si="18"/>
        <v>1</v>
      </c>
      <c r="V584" s="5">
        <f t="shared" si="19"/>
        <v>0</v>
      </c>
    </row>
    <row r="585" spans="1:22" hidden="1" x14ac:dyDescent="0.75">
      <c r="A585" t="s">
        <v>3842</v>
      </c>
      <c r="B585" t="s">
        <v>3843</v>
      </c>
      <c r="C585" t="s">
        <v>3844</v>
      </c>
      <c r="D585" t="s">
        <v>3425</v>
      </c>
      <c r="E585" t="s">
        <v>3611</v>
      </c>
      <c r="F585" t="s">
        <v>3611</v>
      </c>
      <c r="G585" t="s">
        <v>3379</v>
      </c>
      <c r="H585" t="s">
        <v>1128</v>
      </c>
      <c r="I585" t="s">
        <v>33</v>
      </c>
      <c r="J585" s="2">
        <v>42156</v>
      </c>
      <c r="K585" s="2">
        <v>55153</v>
      </c>
      <c r="L585">
        <v>125</v>
      </c>
      <c r="M585" t="s">
        <v>3473</v>
      </c>
      <c r="N585" t="s">
        <v>3327</v>
      </c>
      <c r="O585" t="s">
        <v>3328</v>
      </c>
      <c r="P585" t="s">
        <v>3324</v>
      </c>
      <c r="Q585" s="5">
        <f>INDEX(relevant_resources!B:B,MATCH(P585,relevant_resources!A:A,0))</f>
        <v>1</v>
      </c>
      <c r="R585">
        <f>COUNTIFS(resolve_2018!Y:Y,A585)</f>
        <v>0</v>
      </c>
      <c r="S585">
        <f>COUNTIFS(assign_old_new!A:A,A585)</f>
        <v>0</v>
      </c>
      <c r="T585" s="4" t="str">
        <f>IF(D585="teppc","teppc",
IF(Q585=0,"not relevant",
IF(R585&gt;0,"in old list",
IF(S585=0,"NEED TO ASSIGN",
INDEX(assign_old_new!D:D,MATCH(A585,assign_old_new!A:A,0))))))</f>
        <v>teppc</v>
      </c>
      <c r="U585">
        <f t="shared" si="18"/>
        <v>0</v>
      </c>
      <c r="V585" s="5">
        <f t="shared" si="19"/>
        <v>0</v>
      </c>
    </row>
    <row r="586" spans="1:22" hidden="1" x14ac:dyDescent="0.75">
      <c r="A586" t="s">
        <v>2238</v>
      </c>
      <c r="B586" t="s">
        <v>2238</v>
      </c>
      <c r="C586" t="s">
        <v>10096</v>
      </c>
      <c r="D586" t="s">
        <v>9883</v>
      </c>
      <c r="E586" t="s">
        <v>3319</v>
      </c>
      <c r="F586" t="s">
        <v>3319</v>
      </c>
      <c r="G586" t="s">
        <v>3320</v>
      </c>
      <c r="H586" t="s">
        <v>3319</v>
      </c>
      <c r="I586" t="s">
        <v>33</v>
      </c>
      <c r="J586" s="6">
        <v>41850</v>
      </c>
      <c r="K586" s="6">
        <v>55153</v>
      </c>
      <c r="L586">
        <v>125</v>
      </c>
      <c r="M586" t="s">
        <v>9884</v>
      </c>
      <c r="N586" t="s">
        <v>4346</v>
      </c>
      <c r="O586" t="s">
        <v>3386</v>
      </c>
      <c r="P586" t="s">
        <v>3324</v>
      </c>
      <c r="Q586" s="5">
        <f>INDEX(relevant_resources!B:B,MATCH(P586,relevant_resources!A:A,0))</f>
        <v>1</v>
      </c>
      <c r="R586">
        <f>COUNTIFS(resolve_2018!Y:Y,A586)</f>
        <v>1</v>
      </c>
      <c r="S586">
        <f>COUNTIFS(assign_old_new!A:A,A586)</f>
        <v>0</v>
      </c>
      <c r="T586" s="4" t="str">
        <f>IF(D586="teppc","teppc",
IF(Q586=0,"not relevant",
IF(R586&gt;0,"in old list",
IF(S586=0,"NEED TO ASSIGN",
INDEX(assign_old_new!D:D,MATCH(A586,assign_old_new!A:A,0))))))</f>
        <v>in old list</v>
      </c>
      <c r="U586">
        <f t="shared" si="18"/>
        <v>1</v>
      </c>
      <c r="V586" s="5">
        <f t="shared" si="19"/>
        <v>0</v>
      </c>
    </row>
    <row r="587" spans="1:22" hidden="1" x14ac:dyDescent="0.75">
      <c r="A587" t="s">
        <v>9683</v>
      </c>
      <c r="B587" t="s">
        <v>9684</v>
      </c>
      <c r="C587" t="s">
        <v>9685</v>
      </c>
      <c r="D587" t="s">
        <v>3425</v>
      </c>
      <c r="E587" t="s">
        <v>2592</v>
      </c>
      <c r="F587" t="s">
        <v>2592</v>
      </c>
      <c r="G587" t="s">
        <v>4353</v>
      </c>
      <c r="H587" t="s">
        <v>3028</v>
      </c>
      <c r="I587" t="s">
        <v>2592</v>
      </c>
      <c r="J587" s="2">
        <v>41487</v>
      </c>
      <c r="K587" s="2">
        <v>55153</v>
      </c>
      <c r="L587">
        <v>125</v>
      </c>
      <c r="M587" t="s">
        <v>210</v>
      </c>
      <c r="N587" t="s">
        <v>3443</v>
      </c>
      <c r="O587" t="s">
        <v>210</v>
      </c>
      <c r="P587" t="s">
        <v>4354</v>
      </c>
      <c r="Q587" s="5">
        <f>INDEX(relevant_resources!B:B,MATCH(P587,relevant_resources!A:A,0))</f>
        <v>0</v>
      </c>
      <c r="R587">
        <f>COUNTIFS(resolve_2018!Y:Y,A587)</f>
        <v>0</v>
      </c>
      <c r="S587">
        <f>COUNTIFS(assign_old_new!A:A,A587)</f>
        <v>0</v>
      </c>
      <c r="T587" s="4" t="str">
        <f>IF(D587="teppc","teppc",
IF(Q587=0,"not relevant",
IF(R587&gt;0,"in old list",
IF(S587=0,"NEED TO ASSIGN",
INDEX(assign_old_new!D:D,MATCH(A587,assign_old_new!A:A,0))))))</f>
        <v>teppc</v>
      </c>
      <c r="U587">
        <f t="shared" si="18"/>
        <v>0</v>
      </c>
      <c r="V587" s="5">
        <f t="shared" si="19"/>
        <v>0</v>
      </c>
    </row>
    <row r="588" spans="1:22" hidden="1" x14ac:dyDescent="0.75">
      <c r="A588" t="s">
        <v>5876</v>
      </c>
      <c r="B588" t="s">
        <v>5877</v>
      </c>
      <c r="C588" t="s">
        <v>5878</v>
      </c>
      <c r="D588" t="s">
        <v>3425</v>
      </c>
      <c r="E588" t="s">
        <v>2403</v>
      </c>
      <c r="F588" t="s">
        <v>2403</v>
      </c>
      <c r="G588" t="s">
        <v>3436</v>
      </c>
      <c r="H588" t="s">
        <v>3437</v>
      </c>
      <c r="I588" t="s">
        <v>2274</v>
      </c>
      <c r="J588" s="2">
        <v>24654</v>
      </c>
      <c r="K588" s="2">
        <v>47484</v>
      </c>
      <c r="L588">
        <v>125</v>
      </c>
      <c r="M588" t="s">
        <v>3680</v>
      </c>
      <c r="N588" t="s">
        <v>3681</v>
      </c>
      <c r="O588" t="s">
        <v>3682</v>
      </c>
      <c r="P588" t="s">
        <v>3683</v>
      </c>
      <c r="Q588" s="5">
        <f>INDEX(relevant_resources!B:B,MATCH(P588,relevant_resources!A:A,0))</f>
        <v>0</v>
      </c>
      <c r="R588">
        <f>COUNTIFS(resolve_2018!Y:Y,A588)</f>
        <v>0</v>
      </c>
      <c r="S588">
        <f>COUNTIFS(assign_old_new!A:A,A588)</f>
        <v>0</v>
      </c>
      <c r="T588" s="4" t="str">
        <f>IF(D588="teppc","teppc",
IF(Q588=0,"not relevant",
IF(R588&gt;0,"in old list",
IF(S588=0,"NEED TO ASSIGN",
INDEX(assign_old_new!D:D,MATCH(A588,assign_old_new!A:A,0))))))</f>
        <v>teppc</v>
      </c>
      <c r="U588">
        <f t="shared" si="18"/>
        <v>0</v>
      </c>
      <c r="V588" s="5">
        <f t="shared" si="19"/>
        <v>0</v>
      </c>
    </row>
    <row r="589" spans="1:22" hidden="1" x14ac:dyDescent="0.75">
      <c r="A589" t="s">
        <v>10069</v>
      </c>
      <c r="B589" t="s">
        <v>10069</v>
      </c>
      <c r="D589" t="s">
        <v>9883</v>
      </c>
      <c r="E589" t="s">
        <v>1128</v>
      </c>
      <c r="F589" t="s">
        <v>1128</v>
      </c>
      <c r="G589" t="s">
        <v>3379</v>
      </c>
      <c r="H589" t="s">
        <v>1128</v>
      </c>
      <c r="I589" t="s">
        <v>33</v>
      </c>
      <c r="J589" s="6">
        <v>32140</v>
      </c>
      <c r="K589" s="6">
        <v>55153</v>
      </c>
      <c r="L589">
        <v>124.87</v>
      </c>
      <c r="M589" t="s">
        <v>3705</v>
      </c>
      <c r="N589" t="s">
        <v>3849</v>
      </c>
      <c r="O589" t="s">
        <v>3850</v>
      </c>
      <c r="P589" t="s">
        <v>10070</v>
      </c>
      <c r="Q589" s="5">
        <f>INDEX(relevant_resources!B:B,MATCH(P589,relevant_resources!A:A,0))</f>
        <v>0</v>
      </c>
      <c r="R589">
        <f>COUNTIFS(resolve_2018!Y:Y,A589)</f>
        <v>0</v>
      </c>
      <c r="S589">
        <f>COUNTIFS(assign_old_new!A:A,A589)</f>
        <v>0</v>
      </c>
      <c r="T589" s="4" t="str">
        <f>IF(D589="teppc","teppc",
IF(Q589=0,"not relevant",
IF(R589&gt;0,"in old list",
IF(S589=0,"NEED TO ASSIGN",
INDEX(assign_old_new!D:D,MATCH(A589,assign_old_new!A:A,0))))))</f>
        <v>not relevant</v>
      </c>
      <c r="U589">
        <f t="shared" si="18"/>
        <v>0</v>
      </c>
      <c r="V589" s="5">
        <f t="shared" si="19"/>
        <v>0</v>
      </c>
    </row>
    <row r="590" spans="1:22" hidden="1" x14ac:dyDescent="0.75">
      <c r="A590" t="s">
        <v>6304</v>
      </c>
      <c r="B590" t="s">
        <v>6305</v>
      </c>
      <c r="C590" t="s">
        <v>6306</v>
      </c>
      <c r="D590" t="s">
        <v>3425</v>
      </c>
      <c r="E590" t="s">
        <v>3546</v>
      </c>
      <c r="F590" t="s">
        <v>3546</v>
      </c>
      <c r="G590" t="s">
        <v>3547</v>
      </c>
      <c r="H590" t="s">
        <v>3546</v>
      </c>
      <c r="I590" t="s">
        <v>3429</v>
      </c>
      <c r="J590" s="2">
        <v>42369</v>
      </c>
      <c r="K590" s="2">
        <v>55153</v>
      </c>
      <c r="L590">
        <v>124.1</v>
      </c>
      <c r="M590" t="s">
        <v>3438</v>
      </c>
      <c r="N590" t="s">
        <v>3412</v>
      </c>
      <c r="O590" t="s">
        <v>993</v>
      </c>
      <c r="P590" t="s">
        <v>3477</v>
      </c>
      <c r="Q590" s="5">
        <f>INDEX(relevant_resources!B:B,MATCH(P590,relevant_resources!A:A,0))</f>
        <v>0</v>
      </c>
      <c r="R590">
        <f>COUNTIFS(resolve_2018!Y:Y,A590)</f>
        <v>0</v>
      </c>
      <c r="S590">
        <f>COUNTIFS(assign_old_new!A:A,A590)</f>
        <v>0</v>
      </c>
      <c r="T590" s="4" t="str">
        <f>IF(D590="teppc","teppc",
IF(Q590=0,"not relevant",
IF(R590&gt;0,"in old list",
IF(S590=0,"NEED TO ASSIGN",
INDEX(assign_old_new!D:D,MATCH(A590,assign_old_new!A:A,0))))))</f>
        <v>teppc</v>
      </c>
      <c r="U590">
        <f t="shared" si="18"/>
        <v>0</v>
      </c>
      <c r="V590" s="5">
        <f t="shared" si="19"/>
        <v>0</v>
      </c>
    </row>
    <row r="591" spans="1:22" hidden="1" x14ac:dyDescent="0.75">
      <c r="A591" t="s">
        <v>3768</v>
      </c>
      <c r="B591" t="s">
        <v>3769</v>
      </c>
      <c r="D591" t="s">
        <v>3425</v>
      </c>
      <c r="E591" t="s">
        <v>3546</v>
      </c>
      <c r="F591" t="s">
        <v>3546</v>
      </c>
      <c r="G591" t="s">
        <v>3547</v>
      </c>
      <c r="H591" t="s">
        <v>3546</v>
      </c>
      <c r="I591" t="s">
        <v>3429</v>
      </c>
      <c r="J591" s="2">
        <v>18264</v>
      </c>
      <c r="K591" s="2">
        <v>55153</v>
      </c>
      <c r="L591">
        <v>124</v>
      </c>
      <c r="M591" t="s">
        <v>3438</v>
      </c>
      <c r="N591" t="s">
        <v>3412</v>
      </c>
      <c r="O591" t="s">
        <v>993</v>
      </c>
      <c r="P591" t="s">
        <v>3477</v>
      </c>
      <c r="Q591" s="5">
        <f>INDEX(relevant_resources!B:B,MATCH(P591,relevant_resources!A:A,0))</f>
        <v>0</v>
      </c>
      <c r="R591">
        <f>COUNTIFS(resolve_2018!Y:Y,A591)</f>
        <v>0</v>
      </c>
      <c r="S591">
        <f>COUNTIFS(assign_old_new!A:A,A591)</f>
        <v>0</v>
      </c>
      <c r="T591" s="4" t="str">
        <f>IF(D591="teppc","teppc",
IF(Q591=0,"not relevant",
IF(R591&gt;0,"in old list",
IF(S591=0,"NEED TO ASSIGN",
INDEX(assign_old_new!D:D,MATCH(A591,assign_old_new!A:A,0))))))</f>
        <v>teppc</v>
      </c>
      <c r="U591">
        <f t="shared" si="18"/>
        <v>0</v>
      </c>
      <c r="V591" s="5">
        <f t="shared" si="19"/>
        <v>0</v>
      </c>
    </row>
    <row r="592" spans="1:22" hidden="1" x14ac:dyDescent="0.75">
      <c r="A592" t="s">
        <v>5322</v>
      </c>
      <c r="B592" t="s">
        <v>5323</v>
      </c>
      <c r="D592" t="s">
        <v>3425</v>
      </c>
      <c r="E592" t="s">
        <v>4088</v>
      </c>
      <c r="F592" t="s">
        <v>4088</v>
      </c>
      <c r="G592" t="s">
        <v>4089</v>
      </c>
      <c r="H592" t="s">
        <v>2156</v>
      </c>
      <c r="I592" t="s">
        <v>1080</v>
      </c>
      <c r="J592" s="2">
        <v>18264</v>
      </c>
      <c r="K592" s="2">
        <v>55153</v>
      </c>
      <c r="L592">
        <v>124</v>
      </c>
      <c r="M592" t="s">
        <v>3438</v>
      </c>
      <c r="N592" t="s">
        <v>3412</v>
      </c>
      <c r="O592" t="s">
        <v>993</v>
      </c>
      <c r="P592" t="s">
        <v>3712</v>
      </c>
      <c r="Q592" s="5">
        <f>INDEX(relevant_resources!B:B,MATCH(P592,relevant_resources!A:A,0))</f>
        <v>0</v>
      </c>
      <c r="R592">
        <f>COUNTIFS(resolve_2018!Y:Y,A592)</f>
        <v>0</v>
      </c>
      <c r="S592">
        <f>COUNTIFS(assign_old_new!A:A,A592)</f>
        <v>0</v>
      </c>
      <c r="T592" s="4" t="str">
        <f>IF(D592="teppc","teppc",
IF(Q592=0,"not relevant",
IF(R592&gt;0,"in old list",
IF(S592=0,"NEED TO ASSIGN",
INDEX(assign_old_new!D:D,MATCH(A592,assign_old_new!A:A,0))))))</f>
        <v>teppc</v>
      </c>
      <c r="U592">
        <f t="shared" si="18"/>
        <v>0</v>
      </c>
      <c r="V592" s="5">
        <f t="shared" si="19"/>
        <v>0</v>
      </c>
    </row>
    <row r="593" spans="1:22" hidden="1" x14ac:dyDescent="0.75">
      <c r="A593" t="s">
        <v>8194</v>
      </c>
      <c r="B593" t="s">
        <v>8195</v>
      </c>
      <c r="C593" t="s">
        <v>8196</v>
      </c>
      <c r="D593" t="s">
        <v>3425</v>
      </c>
      <c r="E593" t="s">
        <v>2592</v>
      </c>
      <c r="F593" t="s">
        <v>2592</v>
      </c>
      <c r="G593" t="s">
        <v>4353</v>
      </c>
      <c r="H593" t="s">
        <v>3028</v>
      </c>
      <c r="I593" t="s">
        <v>2592</v>
      </c>
      <c r="J593" s="2">
        <v>37347</v>
      </c>
      <c r="K593" s="2">
        <v>55153</v>
      </c>
      <c r="L593">
        <v>121</v>
      </c>
      <c r="M593" t="s">
        <v>3511</v>
      </c>
      <c r="N593" t="s">
        <v>3512</v>
      </c>
      <c r="O593" t="s">
        <v>3513</v>
      </c>
      <c r="P593" t="s">
        <v>4421</v>
      </c>
      <c r="Q593" s="5">
        <f>INDEX(relevant_resources!B:B,MATCH(P593,relevant_resources!A:A,0))</f>
        <v>0</v>
      </c>
      <c r="R593">
        <f>COUNTIFS(resolve_2018!Y:Y,A593)</f>
        <v>0</v>
      </c>
      <c r="S593">
        <f>COUNTIFS(assign_old_new!A:A,A593)</f>
        <v>0</v>
      </c>
      <c r="T593" s="4" t="str">
        <f>IF(D593="teppc","teppc",
IF(Q593=0,"not relevant",
IF(R593&gt;0,"in old list",
IF(S593=0,"NEED TO ASSIGN",
INDEX(assign_old_new!D:D,MATCH(A593,assign_old_new!A:A,0))))))</f>
        <v>teppc</v>
      </c>
      <c r="U593">
        <f t="shared" si="18"/>
        <v>0</v>
      </c>
      <c r="V593" s="5">
        <f t="shared" si="19"/>
        <v>0</v>
      </c>
    </row>
    <row r="594" spans="1:22" hidden="1" x14ac:dyDescent="0.75">
      <c r="A594" t="s">
        <v>4764</v>
      </c>
      <c r="B594" t="s">
        <v>4765</v>
      </c>
      <c r="C594" t="s">
        <v>4766</v>
      </c>
      <c r="D594" t="s">
        <v>3425</v>
      </c>
      <c r="E594" t="s">
        <v>3546</v>
      </c>
      <c r="F594" t="s">
        <v>3546</v>
      </c>
      <c r="G594" t="s">
        <v>3547</v>
      </c>
      <c r="H594" t="s">
        <v>3546</v>
      </c>
      <c r="I594" t="s">
        <v>3429</v>
      </c>
      <c r="J594" s="2">
        <v>42475</v>
      </c>
      <c r="K594" s="2">
        <v>55153</v>
      </c>
      <c r="L594">
        <v>120</v>
      </c>
      <c r="M594" t="s">
        <v>3473</v>
      </c>
      <c r="N594" t="s">
        <v>3327</v>
      </c>
      <c r="O594" t="s">
        <v>3328</v>
      </c>
      <c r="P594" t="s">
        <v>4290</v>
      </c>
      <c r="Q594" s="5">
        <f>INDEX(relevant_resources!B:B,MATCH(P594,relevant_resources!A:A,0))</f>
        <v>0</v>
      </c>
      <c r="R594">
        <f>COUNTIFS(resolve_2018!Y:Y,A594)</f>
        <v>0</v>
      </c>
      <c r="S594">
        <f>COUNTIFS(assign_old_new!A:A,A594)</f>
        <v>0</v>
      </c>
      <c r="T594" s="4" t="str">
        <f>IF(D594="teppc","teppc",
IF(Q594=0,"not relevant",
IF(R594&gt;0,"in old list",
IF(S594=0,"NEED TO ASSIGN",
INDEX(assign_old_new!D:D,MATCH(A594,assign_old_new!A:A,0))))))</f>
        <v>teppc</v>
      </c>
      <c r="U594">
        <f t="shared" si="18"/>
        <v>0</v>
      </c>
      <c r="V594" s="5">
        <f t="shared" si="19"/>
        <v>0</v>
      </c>
    </row>
    <row r="595" spans="1:22" hidden="1" x14ac:dyDescent="0.75">
      <c r="A595" t="s">
        <v>4939</v>
      </c>
      <c r="B595" t="s">
        <v>4940</v>
      </c>
      <c r="C595" t="s">
        <v>4941</v>
      </c>
      <c r="D595" t="s">
        <v>3425</v>
      </c>
      <c r="E595" t="s">
        <v>3698</v>
      </c>
      <c r="F595" t="s">
        <v>3698</v>
      </c>
      <c r="G595" t="s">
        <v>3694</v>
      </c>
      <c r="H595" t="s">
        <v>3407</v>
      </c>
      <c r="I595" t="s">
        <v>2274</v>
      </c>
      <c r="J595" s="2">
        <v>41609</v>
      </c>
      <c r="K595" s="2">
        <v>55153</v>
      </c>
      <c r="L595">
        <v>120</v>
      </c>
      <c r="M595" t="s">
        <v>4942</v>
      </c>
      <c r="N595" t="s">
        <v>4943</v>
      </c>
      <c r="O595" t="s">
        <v>4944</v>
      </c>
      <c r="P595" t="s">
        <v>3474</v>
      </c>
      <c r="Q595" s="5">
        <f>INDEX(relevant_resources!B:B,MATCH(P595,relevant_resources!A:A,0))</f>
        <v>0</v>
      </c>
      <c r="R595">
        <f>COUNTIFS(resolve_2018!Y:Y,A595)</f>
        <v>0</v>
      </c>
      <c r="S595">
        <f>COUNTIFS(assign_old_new!A:A,A595)</f>
        <v>0</v>
      </c>
      <c r="T595" s="4" t="str">
        <f>IF(D595="teppc","teppc",
IF(Q595=0,"not relevant",
IF(R595&gt;0,"in old list",
IF(S595=0,"NEED TO ASSIGN",
INDEX(assign_old_new!D:D,MATCH(A595,assign_old_new!A:A,0))))))</f>
        <v>teppc</v>
      </c>
      <c r="U595">
        <f t="shared" si="18"/>
        <v>0</v>
      </c>
      <c r="V595" s="5">
        <f t="shared" si="19"/>
        <v>0</v>
      </c>
    </row>
    <row r="596" spans="1:22" hidden="1" x14ac:dyDescent="0.75">
      <c r="A596" t="s">
        <v>2108</v>
      </c>
      <c r="B596" t="s">
        <v>2108</v>
      </c>
      <c r="C596" t="s">
        <v>11195</v>
      </c>
      <c r="D596" t="s">
        <v>9883</v>
      </c>
      <c r="E596" t="s">
        <v>1128</v>
      </c>
      <c r="F596" t="s">
        <v>1128</v>
      </c>
      <c r="G596" t="s">
        <v>3379</v>
      </c>
      <c r="H596" t="s">
        <v>1128</v>
      </c>
      <c r="I596" t="s">
        <v>33</v>
      </c>
      <c r="J596" s="6">
        <v>40936</v>
      </c>
      <c r="K596" s="6">
        <v>55153</v>
      </c>
      <c r="L596">
        <v>120</v>
      </c>
      <c r="N596" t="s">
        <v>3412</v>
      </c>
      <c r="O596" t="s">
        <v>993</v>
      </c>
      <c r="P596" t="s">
        <v>3413</v>
      </c>
      <c r="Q596" s="5">
        <f>INDEX(relevant_resources!B:B,MATCH(P596,relevant_resources!A:A,0))</f>
        <v>1</v>
      </c>
      <c r="R596">
        <f>COUNTIFS(resolve_2018!Y:Y,A596)</f>
        <v>1</v>
      </c>
      <c r="S596">
        <f>COUNTIFS(assign_old_new!A:A,A596)</f>
        <v>0</v>
      </c>
      <c r="T596" s="4" t="str">
        <f>IF(D596="teppc","teppc",
IF(Q596=0,"not relevant",
IF(R596&gt;0,"in old list",
IF(S596=0,"NEED TO ASSIGN",
INDEX(assign_old_new!D:D,MATCH(A596,assign_old_new!A:A,0))))))</f>
        <v>in old list</v>
      </c>
      <c r="U596">
        <f t="shared" si="18"/>
        <v>1</v>
      </c>
      <c r="V596" s="5">
        <f t="shared" si="19"/>
        <v>0</v>
      </c>
    </row>
    <row r="597" spans="1:22" hidden="1" x14ac:dyDescent="0.75">
      <c r="A597" t="s">
        <v>7809</v>
      </c>
      <c r="B597" t="s">
        <v>7810</v>
      </c>
      <c r="C597" t="s">
        <v>7811</v>
      </c>
      <c r="D597" t="s">
        <v>3425</v>
      </c>
      <c r="E597" t="s">
        <v>2647</v>
      </c>
      <c r="F597" t="s">
        <v>2647</v>
      </c>
      <c r="G597" t="s">
        <v>3500</v>
      </c>
      <c r="H597" t="s">
        <v>2646</v>
      </c>
      <c r="I597" t="s">
        <v>2647</v>
      </c>
      <c r="J597" s="2">
        <v>39995</v>
      </c>
      <c r="K597" s="2">
        <v>55153</v>
      </c>
      <c r="L597">
        <v>120</v>
      </c>
      <c r="M597" t="s">
        <v>3438</v>
      </c>
      <c r="N597" t="s">
        <v>3412</v>
      </c>
      <c r="O597" t="s">
        <v>993</v>
      </c>
      <c r="P597" t="s">
        <v>7150</v>
      </c>
      <c r="Q597" s="5">
        <f>INDEX(relevant_resources!B:B,MATCH(P597,relevant_resources!A:A,0))</f>
        <v>0</v>
      </c>
      <c r="R597">
        <f>COUNTIFS(resolve_2018!Y:Y,A597)</f>
        <v>0</v>
      </c>
      <c r="S597">
        <f>COUNTIFS(assign_old_new!A:A,A597)</f>
        <v>0</v>
      </c>
      <c r="T597" s="4" t="str">
        <f>IF(D597="teppc","teppc",
IF(Q597=0,"not relevant",
IF(R597&gt;0,"in old list",
IF(S597=0,"NEED TO ASSIGN",
INDEX(assign_old_new!D:D,MATCH(A597,assign_old_new!A:A,0))))))</f>
        <v>teppc</v>
      </c>
      <c r="U597">
        <f t="shared" si="18"/>
        <v>0</v>
      </c>
      <c r="V597" s="5">
        <f t="shared" si="19"/>
        <v>0</v>
      </c>
    </row>
    <row r="598" spans="1:22" hidden="1" x14ac:dyDescent="0.75">
      <c r="A598" t="s">
        <v>7781</v>
      </c>
      <c r="B598" t="s">
        <v>7782</v>
      </c>
      <c r="C598" t="s">
        <v>7783</v>
      </c>
      <c r="D598" t="s">
        <v>3425</v>
      </c>
      <c r="E598" t="s">
        <v>3546</v>
      </c>
      <c r="F598" t="s">
        <v>3546</v>
      </c>
      <c r="G598" t="s">
        <v>3547</v>
      </c>
      <c r="H598" t="s">
        <v>3546</v>
      </c>
      <c r="I598" t="s">
        <v>3429</v>
      </c>
      <c r="J598" s="2">
        <v>39448</v>
      </c>
      <c r="K598" s="2">
        <v>55123</v>
      </c>
      <c r="L598">
        <v>120</v>
      </c>
      <c r="M598" t="s">
        <v>3438</v>
      </c>
      <c r="N598" t="s">
        <v>3412</v>
      </c>
      <c r="O598" t="s">
        <v>993</v>
      </c>
      <c r="P598" t="s">
        <v>3477</v>
      </c>
      <c r="Q598" s="5">
        <f>INDEX(relevant_resources!B:B,MATCH(P598,relevant_resources!A:A,0))</f>
        <v>0</v>
      </c>
      <c r="R598">
        <f>COUNTIFS(resolve_2018!Y:Y,A598)</f>
        <v>0</v>
      </c>
      <c r="S598">
        <f>COUNTIFS(assign_old_new!A:A,A598)</f>
        <v>0</v>
      </c>
      <c r="T598" s="4" t="str">
        <f>IF(D598="teppc","teppc",
IF(Q598=0,"not relevant",
IF(R598&gt;0,"in old list",
IF(S598=0,"NEED TO ASSIGN",
INDEX(assign_old_new!D:D,MATCH(A598,assign_old_new!A:A,0))))))</f>
        <v>teppc</v>
      </c>
      <c r="U598">
        <f t="shared" si="18"/>
        <v>0</v>
      </c>
      <c r="V598" s="5">
        <f t="shared" si="19"/>
        <v>0</v>
      </c>
    </row>
    <row r="599" spans="1:22" hidden="1" x14ac:dyDescent="0.75">
      <c r="A599" t="s">
        <v>9553</v>
      </c>
      <c r="B599" t="s">
        <v>9553</v>
      </c>
      <c r="C599" t="s">
        <v>9554</v>
      </c>
      <c r="D599" t="s">
        <v>3425</v>
      </c>
      <c r="E599" t="s">
        <v>3426</v>
      </c>
      <c r="F599" t="s">
        <v>3426</v>
      </c>
      <c r="G599" t="s">
        <v>3427</v>
      </c>
      <c r="H599" t="s">
        <v>3428</v>
      </c>
      <c r="I599" t="s">
        <v>3429</v>
      </c>
      <c r="J599" s="2">
        <v>37571</v>
      </c>
      <c r="K599" s="2">
        <v>48669</v>
      </c>
      <c r="L599">
        <v>120</v>
      </c>
      <c r="M599" t="s">
        <v>210</v>
      </c>
      <c r="N599" t="s">
        <v>3443</v>
      </c>
      <c r="O599" t="s">
        <v>210</v>
      </c>
      <c r="P599" t="s">
        <v>3444</v>
      </c>
      <c r="Q599" s="5">
        <f>INDEX(relevant_resources!B:B,MATCH(P599,relevant_resources!A:A,0))</f>
        <v>0</v>
      </c>
      <c r="R599">
        <f>COUNTIFS(resolve_2018!Y:Y,A599)</f>
        <v>0</v>
      </c>
      <c r="S599">
        <f>COUNTIFS(assign_old_new!A:A,A599)</f>
        <v>0</v>
      </c>
      <c r="T599" s="4" t="str">
        <f>IF(D599="teppc","teppc",
IF(Q599=0,"not relevant",
IF(R599&gt;0,"in old list",
IF(S599=0,"NEED TO ASSIGN",
INDEX(assign_old_new!D:D,MATCH(A599,assign_old_new!A:A,0))))))</f>
        <v>teppc</v>
      </c>
      <c r="U599">
        <f t="shared" si="18"/>
        <v>0</v>
      </c>
      <c r="V599" s="5">
        <f t="shared" si="19"/>
        <v>0</v>
      </c>
    </row>
    <row r="600" spans="1:22" hidden="1" x14ac:dyDescent="0.75">
      <c r="A600" t="s">
        <v>9557</v>
      </c>
      <c r="B600" t="s">
        <v>9557</v>
      </c>
      <c r="C600" t="s">
        <v>9558</v>
      </c>
      <c r="D600" t="s">
        <v>3425</v>
      </c>
      <c r="E600" t="s">
        <v>3426</v>
      </c>
      <c r="F600" t="s">
        <v>3426</v>
      </c>
      <c r="G600" t="s">
        <v>3427</v>
      </c>
      <c r="H600" t="s">
        <v>3428</v>
      </c>
      <c r="I600" t="s">
        <v>3429</v>
      </c>
      <c r="J600" s="2">
        <v>37571</v>
      </c>
      <c r="K600" s="2">
        <v>48669</v>
      </c>
      <c r="L600">
        <v>120</v>
      </c>
      <c r="M600" t="s">
        <v>210</v>
      </c>
      <c r="N600" t="s">
        <v>3443</v>
      </c>
      <c r="O600" t="s">
        <v>210</v>
      </c>
      <c r="P600" t="s">
        <v>3444</v>
      </c>
      <c r="Q600" s="5">
        <f>INDEX(relevant_resources!B:B,MATCH(P600,relevant_resources!A:A,0))</f>
        <v>0</v>
      </c>
      <c r="R600">
        <f>COUNTIFS(resolve_2018!Y:Y,A600)</f>
        <v>0</v>
      </c>
      <c r="S600">
        <f>COUNTIFS(assign_old_new!A:A,A600)</f>
        <v>0</v>
      </c>
      <c r="T600" s="4" t="str">
        <f>IF(D600="teppc","teppc",
IF(Q600=0,"not relevant",
IF(R600&gt;0,"in old list",
IF(S600=0,"NEED TO ASSIGN",
INDEX(assign_old_new!D:D,MATCH(A600,assign_old_new!A:A,0))))))</f>
        <v>teppc</v>
      </c>
      <c r="U600">
        <f t="shared" si="18"/>
        <v>0</v>
      </c>
      <c r="V600" s="5">
        <f t="shared" si="19"/>
        <v>0</v>
      </c>
    </row>
    <row r="601" spans="1:22" hidden="1" x14ac:dyDescent="0.75">
      <c r="A601" t="s">
        <v>9561</v>
      </c>
      <c r="B601" t="s">
        <v>9561</v>
      </c>
      <c r="C601" t="s">
        <v>9562</v>
      </c>
      <c r="D601" t="s">
        <v>3425</v>
      </c>
      <c r="E601" t="s">
        <v>3426</v>
      </c>
      <c r="F601" t="s">
        <v>3426</v>
      </c>
      <c r="G601" t="s">
        <v>3427</v>
      </c>
      <c r="H601" t="s">
        <v>3428</v>
      </c>
      <c r="I601" t="s">
        <v>3429</v>
      </c>
      <c r="J601" s="2">
        <v>37571</v>
      </c>
      <c r="K601" s="2">
        <v>48669</v>
      </c>
      <c r="L601">
        <v>120</v>
      </c>
      <c r="M601" t="s">
        <v>210</v>
      </c>
      <c r="N601" t="s">
        <v>3443</v>
      </c>
      <c r="O601" t="s">
        <v>210</v>
      </c>
      <c r="P601" t="s">
        <v>3444</v>
      </c>
      <c r="Q601" s="5">
        <f>INDEX(relevant_resources!B:B,MATCH(P601,relevant_resources!A:A,0))</f>
        <v>0</v>
      </c>
      <c r="R601">
        <f>COUNTIFS(resolve_2018!Y:Y,A601)</f>
        <v>0</v>
      </c>
      <c r="S601">
        <f>COUNTIFS(assign_old_new!A:A,A601)</f>
        <v>0</v>
      </c>
      <c r="T601" s="4" t="str">
        <f>IF(D601="teppc","teppc",
IF(Q601=0,"not relevant",
IF(R601&gt;0,"in old list",
IF(S601=0,"NEED TO ASSIGN",
INDEX(assign_old_new!D:D,MATCH(A601,assign_old_new!A:A,0))))))</f>
        <v>teppc</v>
      </c>
      <c r="U601">
        <f t="shared" si="18"/>
        <v>0</v>
      </c>
      <c r="V601" s="5">
        <f t="shared" si="19"/>
        <v>0</v>
      </c>
    </row>
    <row r="602" spans="1:22" hidden="1" x14ac:dyDescent="0.75">
      <c r="A602" t="s">
        <v>9563</v>
      </c>
      <c r="B602" t="s">
        <v>9563</v>
      </c>
      <c r="C602" t="s">
        <v>9564</v>
      </c>
      <c r="D602" t="s">
        <v>3425</v>
      </c>
      <c r="E602" t="s">
        <v>3426</v>
      </c>
      <c r="F602" t="s">
        <v>3426</v>
      </c>
      <c r="G602" t="s">
        <v>3427</v>
      </c>
      <c r="H602" t="s">
        <v>3428</v>
      </c>
      <c r="I602" t="s">
        <v>3429</v>
      </c>
      <c r="J602" s="2">
        <v>37571</v>
      </c>
      <c r="K602" s="2">
        <v>48669</v>
      </c>
      <c r="L602">
        <v>120</v>
      </c>
      <c r="M602" t="s">
        <v>210</v>
      </c>
      <c r="N602" t="s">
        <v>3443</v>
      </c>
      <c r="O602" t="s">
        <v>210</v>
      </c>
      <c r="P602" t="s">
        <v>3444</v>
      </c>
      <c r="Q602" s="5">
        <f>INDEX(relevant_resources!B:B,MATCH(P602,relevant_resources!A:A,0))</f>
        <v>0</v>
      </c>
      <c r="R602">
        <f>COUNTIFS(resolve_2018!Y:Y,A602)</f>
        <v>0</v>
      </c>
      <c r="S602">
        <f>COUNTIFS(assign_old_new!A:A,A602)</f>
        <v>0</v>
      </c>
      <c r="T602" s="4" t="str">
        <f>IF(D602="teppc","teppc",
IF(Q602=0,"not relevant",
IF(R602&gt;0,"in old list",
IF(S602=0,"NEED TO ASSIGN",
INDEX(assign_old_new!D:D,MATCH(A602,assign_old_new!A:A,0))))))</f>
        <v>teppc</v>
      </c>
      <c r="U602">
        <f t="shared" si="18"/>
        <v>0</v>
      </c>
      <c r="V602" s="5">
        <f t="shared" si="19"/>
        <v>0</v>
      </c>
    </row>
    <row r="603" spans="1:22" hidden="1" x14ac:dyDescent="0.75">
      <c r="A603" t="s">
        <v>3786</v>
      </c>
      <c r="B603" t="s">
        <v>3787</v>
      </c>
      <c r="C603" t="s">
        <v>3788</v>
      </c>
      <c r="D603" t="s">
        <v>3425</v>
      </c>
      <c r="E603" t="s">
        <v>1054</v>
      </c>
      <c r="F603" t="s">
        <v>1054</v>
      </c>
      <c r="G603" t="s">
        <v>3447</v>
      </c>
      <c r="H603" t="s">
        <v>3428</v>
      </c>
      <c r="I603" t="s">
        <v>3429</v>
      </c>
      <c r="J603" s="2">
        <v>37165</v>
      </c>
      <c r="K603" s="2">
        <v>55123</v>
      </c>
      <c r="L603">
        <v>120</v>
      </c>
      <c r="M603" t="s">
        <v>3705</v>
      </c>
      <c r="N603" t="s">
        <v>3512</v>
      </c>
      <c r="O603" t="s">
        <v>3513</v>
      </c>
      <c r="P603" t="s">
        <v>3706</v>
      </c>
      <c r="Q603" s="5">
        <f>INDEX(relevant_resources!B:B,MATCH(P603,relevant_resources!A:A,0))</f>
        <v>0</v>
      </c>
      <c r="R603">
        <f>COUNTIFS(resolve_2018!Y:Y,A603)</f>
        <v>0</v>
      </c>
      <c r="S603">
        <f>COUNTIFS(assign_old_new!A:A,A603)</f>
        <v>0</v>
      </c>
      <c r="T603" s="4" t="str">
        <f>IF(D603="teppc","teppc",
IF(Q603=0,"not relevant",
IF(R603&gt;0,"in old list",
IF(S603=0,"NEED TO ASSIGN",
INDEX(assign_old_new!D:D,MATCH(A603,assign_old_new!A:A,0))))))</f>
        <v>teppc</v>
      </c>
      <c r="U603">
        <f t="shared" si="18"/>
        <v>0</v>
      </c>
      <c r="V603" s="5">
        <f t="shared" si="19"/>
        <v>0</v>
      </c>
    </row>
    <row r="604" spans="1:22" hidden="1" x14ac:dyDescent="0.75">
      <c r="A604" t="s">
        <v>4469</v>
      </c>
      <c r="B604" t="s">
        <v>4470</v>
      </c>
      <c r="C604" t="s">
        <v>4471</v>
      </c>
      <c r="D604" t="s">
        <v>3425</v>
      </c>
      <c r="E604" t="s">
        <v>1054</v>
      </c>
      <c r="F604" t="s">
        <v>1054</v>
      </c>
      <c r="G604" t="s">
        <v>3447</v>
      </c>
      <c r="H604" t="s">
        <v>3428</v>
      </c>
      <c r="I604" t="s">
        <v>3429</v>
      </c>
      <c r="J604" s="2">
        <v>37073</v>
      </c>
      <c r="K604" s="2">
        <v>55123</v>
      </c>
      <c r="L604">
        <v>120</v>
      </c>
      <c r="M604" t="s">
        <v>3705</v>
      </c>
      <c r="N604" t="s">
        <v>3512</v>
      </c>
      <c r="O604" t="s">
        <v>3513</v>
      </c>
      <c r="P604" t="s">
        <v>3706</v>
      </c>
      <c r="Q604" s="5">
        <f>INDEX(relevant_resources!B:B,MATCH(P604,relevant_resources!A:A,0))</f>
        <v>0</v>
      </c>
      <c r="R604">
        <f>COUNTIFS(resolve_2018!Y:Y,A604)</f>
        <v>0</v>
      </c>
      <c r="S604">
        <f>COUNTIFS(assign_old_new!A:A,A604)</f>
        <v>0</v>
      </c>
      <c r="T604" s="4" t="str">
        <f>IF(D604="teppc","teppc",
IF(Q604=0,"not relevant",
IF(R604&gt;0,"in old list",
IF(S604=0,"NEED TO ASSIGN",
INDEX(assign_old_new!D:D,MATCH(A604,assign_old_new!A:A,0))))))</f>
        <v>teppc</v>
      </c>
      <c r="U604">
        <f t="shared" si="18"/>
        <v>0</v>
      </c>
      <c r="V604" s="5">
        <f t="shared" si="19"/>
        <v>0</v>
      </c>
    </row>
    <row r="605" spans="1:22" hidden="1" x14ac:dyDescent="0.75">
      <c r="A605" t="s">
        <v>11475</v>
      </c>
      <c r="B605" t="s">
        <v>11475</v>
      </c>
      <c r="C605" t="s">
        <v>11476</v>
      </c>
      <c r="D605" t="s">
        <v>9883</v>
      </c>
      <c r="E605" t="s">
        <v>3333</v>
      </c>
      <c r="F605" t="s">
        <v>3333</v>
      </c>
      <c r="G605" t="s">
        <v>3334</v>
      </c>
      <c r="H605" t="s">
        <v>3333</v>
      </c>
      <c r="I605" t="s">
        <v>33</v>
      </c>
      <c r="J605" s="6">
        <v>32581</v>
      </c>
      <c r="K605" s="6">
        <v>43584</v>
      </c>
      <c r="L605">
        <v>120</v>
      </c>
      <c r="M605" t="s">
        <v>9884</v>
      </c>
      <c r="N605" t="s">
        <v>3532</v>
      </c>
      <c r="O605" t="s">
        <v>3533</v>
      </c>
      <c r="P605" t="s">
        <v>9941</v>
      </c>
      <c r="Q605" s="5">
        <f>INDEX(relevant_resources!B:B,MATCH(P605,relevant_resources!A:A,0))</f>
        <v>0</v>
      </c>
      <c r="R605">
        <f>COUNTIFS(resolve_2018!Y:Y,A605)</f>
        <v>0</v>
      </c>
      <c r="S605">
        <f>COUNTIFS(assign_old_new!A:A,A605)</f>
        <v>0</v>
      </c>
      <c r="T605" s="4" t="str">
        <f>IF(D605="teppc","teppc",
IF(Q605=0,"not relevant",
IF(R605&gt;0,"in old list",
IF(S605=0,"NEED TO ASSIGN",
INDEX(assign_old_new!D:D,MATCH(A605,assign_old_new!A:A,0))))))</f>
        <v>not relevant</v>
      </c>
      <c r="U605">
        <f t="shared" si="18"/>
        <v>0</v>
      </c>
      <c r="V605" s="5">
        <f t="shared" si="19"/>
        <v>0</v>
      </c>
    </row>
    <row r="606" spans="1:22" hidden="1" x14ac:dyDescent="0.75">
      <c r="A606" t="s">
        <v>11558</v>
      </c>
      <c r="B606" t="s">
        <v>11558</v>
      </c>
      <c r="C606" t="s">
        <v>11559</v>
      </c>
      <c r="D606" t="s">
        <v>9883</v>
      </c>
      <c r="E606" t="s">
        <v>9887</v>
      </c>
      <c r="F606" t="s">
        <v>9887</v>
      </c>
      <c r="G606" t="s">
        <v>9888</v>
      </c>
      <c r="H606" t="s">
        <v>9887</v>
      </c>
      <c r="I606" t="s">
        <v>33</v>
      </c>
      <c r="J606" s="6">
        <v>31778</v>
      </c>
      <c r="K606" s="2">
        <v>55153</v>
      </c>
      <c r="L606">
        <v>120</v>
      </c>
      <c r="M606" t="s">
        <v>3511</v>
      </c>
      <c r="N606" t="s">
        <v>3532</v>
      </c>
      <c r="O606" t="s">
        <v>3533</v>
      </c>
      <c r="P606" t="s">
        <v>9941</v>
      </c>
      <c r="Q606" s="5">
        <f>INDEX(relevant_resources!B:B,MATCH(P606,relevant_resources!A:A,0))</f>
        <v>0</v>
      </c>
      <c r="R606">
        <f>COUNTIFS(resolve_2018!Y:Y,A606)</f>
        <v>0</v>
      </c>
      <c r="S606">
        <f>COUNTIFS(assign_old_new!A:A,A606)</f>
        <v>0</v>
      </c>
      <c r="T606" s="4" t="str">
        <f>IF(D606="teppc","teppc",
IF(Q606=0,"not relevant",
IF(R606&gt;0,"in old list",
IF(S606=0,"NEED TO ASSIGN",
INDEX(assign_old_new!D:D,MATCH(A606,assign_old_new!A:A,0))))))</f>
        <v>not relevant</v>
      </c>
      <c r="U606">
        <f t="shared" si="18"/>
        <v>0</v>
      </c>
      <c r="V606" s="5">
        <f t="shared" si="19"/>
        <v>0</v>
      </c>
    </row>
    <row r="607" spans="1:22" hidden="1" x14ac:dyDescent="0.75">
      <c r="A607" t="s">
        <v>10047</v>
      </c>
      <c r="B607" t="s">
        <v>10047</v>
      </c>
      <c r="C607" t="s">
        <v>10048</v>
      </c>
      <c r="D607" t="s">
        <v>9883</v>
      </c>
      <c r="E607" t="s">
        <v>3333</v>
      </c>
      <c r="F607" t="s">
        <v>3333</v>
      </c>
      <c r="G607" t="s">
        <v>3334</v>
      </c>
      <c r="H607" t="s">
        <v>3333</v>
      </c>
      <c r="I607" t="s">
        <v>33</v>
      </c>
      <c r="J607" s="6">
        <v>21186</v>
      </c>
      <c r="K607" s="6">
        <v>55153</v>
      </c>
      <c r="L607">
        <v>120</v>
      </c>
      <c r="M607" t="s">
        <v>9884</v>
      </c>
      <c r="N607" t="s">
        <v>3443</v>
      </c>
      <c r="O607" t="s">
        <v>210</v>
      </c>
      <c r="P607" t="s">
        <v>3709</v>
      </c>
      <c r="Q607" s="5">
        <f>INDEX(relevant_resources!B:B,MATCH(P607,relevant_resources!A:A,0))</f>
        <v>0</v>
      </c>
      <c r="R607">
        <f>COUNTIFS(resolve_2018!Y:Y,A607)</f>
        <v>0</v>
      </c>
      <c r="S607">
        <f>COUNTIFS(assign_old_new!A:A,A607)</f>
        <v>0</v>
      </c>
      <c r="T607" s="4" t="str">
        <f>IF(D607="teppc","teppc",
IF(Q607=0,"not relevant",
IF(R607&gt;0,"in old list",
IF(S607=0,"NEED TO ASSIGN",
INDEX(assign_old_new!D:D,MATCH(A607,assign_old_new!A:A,0))))))</f>
        <v>not relevant</v>
      </c>
      <c r="U607">
        <f t="shared" si="18"/>
        <v>0</v>
      </c>
      <c r="V607" s="5">
        <f t="shared" si="19"/>
        <v>0</v>
      </c>
    </row>
    <row r="608" spans="1:22" hidden="1" x14ac:dyDescent="0.75">
      <c r="A608" t="s">
        <v>5314</v>
      </c>
      <c r="B608" t="s">
        <v>5315</v>
      </c>
      <c r="D608" t="s">
        <v>3425</v>
      </c>
      <c r="E608" t="s">
        <v>4088</v>
      </c>
      <c r="F608" t="s">
        <v>4088</v>
      </c>
      <c r="G608" t="s">
        <v>4089</v>
      </c>
      <c r="H608" t="s">
        <v>2156</v>
      </c>
      <c r="I608" t="s">
        <v>1080</v>
      </c>
      <c r="J608" s="2">
        <v>18264</v>
      </c>
      <c r="K608" s="2">
        <v>55153</v>
      </c>
      <c r="L608">
        <v>120</v>
      </c>
      <c r="M608" t="s">
        <v>3438</v>
      </c>
      <c r="N608" t="s">
        <v>3412</v>
      </c>
      <c r="O608" t="s">
        <v>993</v>
      </c>
      <c r="P608" t="s">
        <v>3712</v>
      </c>
      <c r="Q608" s="5">
        <f>INDEX(relevant_resources!B:B,MATCH(P608,relevant_resources!A:A,0))</f>
        <v>0</v>
      </c>
      <c r="R608">
        <f>COUNTIFS(resolve_2018!Y:Y,A608)</f>
        <v>0</v>
      </c>
      <c r="S608">
        <f>COUNTIFS(assign_old_new!A:A,A608)</f>
        <v>0</v>
      </c>
      <c r="T608" s="4" t="str">
        <f>IF(D608="teppc","teppc",
IF(Q608=0,"not relevant",
IF(R608&gt;0,"in old list",
IF(S608=0,"NEED TO ASSIGN",
INDEX(assign_old_new!D:D,MATCH(A608,assign_old_new!A:A,0))))))</f>
        <v>teppc</v>
      </c>
      <c r="U608">
        <f t="shared" si="18"/>
        <v>0</v>
      </c>
      <c r="V608" s="5">
        <f t="shared" si="19"/>
        <v>0</v>
      </c>
    </row>
    <row r="609" spans="1:22" hidden="1" x14ac:dyDescent="0.75">
      <c r="A609" t="s">
        <v>10852</v>
      </c>
      <c r="B609" t="s">
        <v>10852</v>
      </c>
      <c r="C609" t="s">
        <v>10853</v>
      </c>
      <c r="D609" t="s">
        <v>9883</v>
      </c>
      <c r="E609" t="s">
        <v>3333</v>
      </c>
      <c r="F609" t="s">
        <v>3333</v>
      </c>
      <c r="G609" t="s">
        <v>3334</v>
      </c>
      <c r="H609" t="s">
        <v>3333</v>
      </c>
      <c r="I609" t="s">
        <v>33</v>
      </c>
      <c r="J609" s="6">
        <v>39937</v>
      </c>
      <c r="K609" s="6">
        <v>55153</v>
      </c>
      <c r="L609">
        <v>119.91</v>
      </c>
      <c r="M609" t="s">
        <v>3548</v>
      </c>
      <c r="N609" t="s">
        <v>3532</v>
      </c>
      <c r="O609" t="s">
        <v>3533</v>
      </c>
      <c r="P609" t="s">
        <v>9894</v>
      </c>
      <c r="Q609" s="5">
        <f>INDEX(relevant_resources!B:B,MATCH(P609,relevant_resources!A:A,0))</f>
        <v>0</v>
      </c>
      <c r="R609">
        <f>COUNTIFS(resolve_2018!Y:Y,A609)</f>
        <v>0</v>
      </c>
      <c r="S609">
        <f>COUNTIFS(assign_old_new!A:A,A609)</f>
        <v>0</v>
      </c>
      <c r="T609" s="4" t="str">
        <f>IF(D609="teppc","teppc",
IF(Q609=0,"not relevant",
IF(R609&gt;0,"in old list",
IF(S609=0,"NEED TO ASSIGN",
INDEX(assign_old_new!D:D,MATCH(A609,assign_old_new!A:A,0))))))</f>
        <v>not relevant</v>
      </c>
      <c r="U609">
        <f t="shared" si="18"/>
        <v>0</v>
      </c>
      <c r="V609" s="5">
        <f t="shared" si="19"/>
        <v>0</v>
      </c>
    </row>
    <row r="610" spans="1:22" hidden="1" x14ac:dyDescent="0.75">
      <c r="A610" t="s">
        <v>9464</v>
      </c>
      <c r="B610" t="s">
        <v>9464</v>
      </c>
      <c r="C610" t="s">
        <v>9465</v>
      </c>
      <c r="D610" t="s">
        <v>3425</v>
      </c>
      <c r="E610" t="s">
        <v>3584</v>
      </c>
      <c r="F610" t="s">
        <v>3584</v>
      </c>
      <c r="G610" t="s">
        <v>3585</v>
      </c>
      <c r="H610" t="s">
        <v>3482</v>
      </c>
      <c r="I610" t="s">
        <v>1080</v>
      </c>
      <c r="J610" s="2">
        <v>37288</v>
      </c>
      <c r="K610" s="2">
        <v>55153</v>
      </c>
      <c r="L610">
        <v>119.46</v>
      </c>
      <c r="M610" t="s">
        <v>3438</v>
      </c>
      <c r="N610" t="s">
        <v>3412</v>
      </c>
      <c r="O610" t="s">
        <v>993</v>
      </c>
      <c r="P610" t="s">
        <v>3712</v>
      </c>
      <c r="Q610" s="5">
        <f>INDEX(relevant_resources!B:B,MATCH(P610,relevant_resources!A:A,0))</f>
        <v>0</v>
      </c>
      <c r="R610">
        <f>COUNTIFS(resolve_2018!Y:Y,A610)</f>
        <v>0</v>
      </c>
      <c r="S610">
        <f>COUNTIFS(assign_old_new!A:A,A610)</f>
        <v>0</v>
      </c>
      <c r="T610" s="4" t="str">
        <f>IF(D610="teppc","teppc",
IF(Q610=0,"not relevant",
IF(R610&gt;0,"in old list",
IF(S610=0,"NEED TO ASSIGN",
INDEX(assign_old_new!D:D,MATCH(A610,assign_old_new!A:A,0))))))</f>
        <v>teppc</v>
      </c>
      <c r="U610">
        <f t="shared" si="18"/>
        <v>0</v>
      </c>
      <c r="V610" s="5">
        <f t="shared" si="19"/>
        <v>0</v>
      </c>
    </row>
    <row r="611" spans="1:22" hidden="1" x14ac:dyDescent="0.75">
      <c r="A611" t="s">
        <v>6200</v>
      </c>
      <c r="B611" t="s">
        <v>6201</v>
      </c>
      <c r="C611" t="s">
        <v>6200</v>
      </c>
      <c r="D611" t="s">
        <v>3425</v>
      </c>
      <c r="E611" t="s">
        <v>3404</v>
      </c>
      <c r="F611" t="s">
        <v>3404</v>
      </c>
      <c r="G611" t="s">
        <v>3518</v>
      </c>
      <c r="H611" t="s">
        <v>3404</v>
      </c>
      <c r="I611" t="s">
        <v>2274</v>
      </c>
      <c r="J611" s="2">
        <v>26451</v>
      </c>
      <c r="K611" s="2">
        <v>55153</v>
      </c>
      <c r="L611">
        <v>119</v>
      </c>
      <c r="M611" t="s">
        <v>4328</v>
      </c>
      <c r="N611" t="s">
        <v>4329</v>
      </c>
      <c r="O611" t="s">
        <v>4330</v>
      </c>
      <c r="P611" t="s">
        <v>6202</v>
      </c>
      <c r="Q611" s="5">
        <f>INDEX(relevant_resources!B:B,MATCH(P611,relevant_resources!A:A,0))</f>
        <v>0</v>
      </c>
      <c r="R611">
        <f>COUNTIFS(resolve_2018!Y:Y,A611)</f>
        <v>0</v>
      </c>
      <c r="S611">
        <f>COUNTIFS(assign_old_new!A:A,A611)</f>
        <v>0</v>
      </c>
      <c r="T611" s="4" t="str">
        <f>IF(D611="teppc","teppc",
IF(Q611=0,"not relevant",
IF(R611&gt;0,"in old list",
IF(S611=0,"NEED TO ASSIGN",
INDEX(assign_old_new!D:D,MATCH(A611,assign_old_new!A:A,0))))))</f>
        <v>teppc</v>
      </c>
      <c r="U611">
        <f t="shared" si="18"/>
        <v>0</v>
      </c>
      <c r="V611" s="5">
        <f t="shared" si="19"/>
        <v>0</v>
      </c>
    </row>
    <row r="612" spans="1:22" hidden="1" x14ac:dyDescent="0.75">
      <c r="A612" t="s">
        <v>9982</v>
      </c>
      <c r="B612" t="s">
        <v>9983</v>
      </c>
      <c r="C612" t="s">
        <v>9984</v>
      </c>
      <c r="D612" t="s">
        <v>9883</v>
      </c>
      <c r="E612" t="s">
        <v>3333</v>
      </c>
      <c r="F612" t="s">
        <v>3333</v>
      </c>
      <c r="G612" t="s">
        <v>3334</v>
      </c>
      <c r="H612" t="s">
        <v>3333</v>
      </c>
      <c r="I612" t="s">
        <v>33</v>
      </c>
      <c r="J612" s="6">
        <v>25204</v>
      </c>
      <c r="K612" s="6">
        <v>55153</v>
      </c>
      <c r="L612">
        <v>119</v>
      </c>
      <c r="M612" t="s">
        <v>9884</v>
      </c>
      <c r="N612" t="s">
        <v>3443</v>
      </c>
      <c r="O612" t="s">
        <v>210</v>
      </c>
      <c r="P612" t="s">
        <v>3709</v>
      </c>
      <c r="Q612" s="5">
        <f>INDEX(relevant_resources!B:B,MATCH(P612,relevant_resources!A:A,0))</f>
        <v>0</v>
      </c>
      <c r="R612">
        <f>COUNTIFS(resolve_2018!Y:Y,A612)</f>
        <v>0</v>
      </c>
      <c r="S612">
        <f>COUNTIFS(assign_old_new!A:A,A612)</f>
        <v>0</v>
      </c>
      <c r="T612" s="4" t="str">
        <f>IF(D612="teppc","teppc",
IF(Q612=0,"not relevant",
IF(R612&gt;0,"in old list",
IF(S612=0,"NEED TO ASSIGN",
INDEX(assign_old_new!D:D,MATCH(A612,assign_old_new!A:A,0))))))</f>
        <v>not relevant</v>
      </c>
      <c r="U612">
        <f t="shared" si="18"/>
        <v>0</v>
      </c>
      <c r="V612" s="5">
        <f t="shared" si="19"/>
        <v>0</v>
      </c>
    </row>
    <row r="613" spans="1:22" hidden="1" x14ac:dyDescent="0.75">
      <c r="A613" t="s">
        <v>9605</v>
      </c>
      <c r="B613" t="s">
        <v>9606</v>
      </c>
      <c r="C613" t="s">
        <v>9607</v>
      </c>
      <c r="D613" t="s">
        <v>3425</v>
      </c>
      <c r="E613" t="s">
        <v>3718</v>
      </c>
      <c r="F613" t="s">
        <v>3718</v>
      </c>
      <c r="G613" t="s">
        <v>5128</v>
      </c>
      <c r="H613" t="s">
        <v>3718</v>
      </c>
      <c r="I613" t="s">
        <v>2274</v>
      </c>
      <c r="J613" s="2">
        <v>37043</v>
      </c>
      <c r="K613" s="2">
        <v>55153</v>
      </c>
      <c r="L613">
        <v>118.8</v>
      </c>
      <c r="M613" t="s">
        <v>3511</v>
      </c>
      <c r="N613" t="s">
        <v>3512</v>
      </c>
      <c r="O613" t="s">
        <v>3513</v>
      </c>
      <c r="P613" t="s">
        <v>3514</v>
      </c>
      <c r="Q613" s="5">
        <f>INDEX(relevant_resources!B:B,MATCH(P613,relevant_resources!A:A,0))</f>
        <v>0</v>
      </c>
      <c r="R613">
        <f>COUNTIFS(resolve_2018!Y:Y,A613)</f>
        <v>0</v>
      </c>
      <c r="S613">
        <f>COUNTIFS(assign_old_new!A:A,A613)</f>
        <v>0</v>
      </c>
      <c r="T613" s="4" t="str">
        <f>IF(D613="teppc","teppc",
IF(Q613=0,"not relevant",
IF(R613&gt;0,"in old list",
IF(S613=0,"NEED TO ASSIGN",
INDEX(assign_old_new!D:D,MATCH(A613,assign_old_new!A:A,0))))))</f>
        <v>teppc</v>
      </c>
      <c r="U613">
        <f t="shared" si="18"/>
        <v>0</v>
      </c>
      <c r="V613" s="5">
        <f t="shared" si="19"/>
        <v>0</v>
      </c>
    </row>
    <row r="614" spans="1:22" hidden="1" x14ac:dyDescent="0.75">
      <c r="A614" t="s">
        <v>4923</v>
      </c>
      <c r="B614" t="s">
        <v>4923</v>
      </c>
      <c r="C614" t="s">
        <v>4924</v>
      </c>
      <c r="D614" t="s">
        <v>3425</v>
      </c>
      <c r="E614" t="s">
        <v>2403</v>
      </c>
      <c r="F614" t="s">
        <v>2403</v>
      </c>
      <c r="G614" t="s">
        <v>3436</v>
      </c>
      <c r="H614" t="s">
        <v>3437</v>
      </c>
      <c r="I614" t="s">
        <v>2274</v>
      </c>
      <c r="J614" s="2">
        <v>41609</v>
      </c>
      <c r="K614" s="2">
        <v>55153</v>
      </c>
      <c r="L614">
        <v>118</v>
      </c>
      <c r="M614" t="s">
        <v>3438</v>
      </c>
      <c r="N614" t="s">
        <v>3412</v>
      </c>
      <c r="O614" t="s">
        <v>993</v>
      </c>
      <c r="P614" t="s">
        <v>3439</v>
      </c>
      <c r="Q614" s="5">
        <f>INDEX(relevant_resources!B:B,MATCH(P614,relevant_resources!A:A,0))</f>
        <v>0</v>
      </c>
      <c r="R614">
        <f>COUNTIFS(resolve_2018!Y:Y,A614)</f>
        <v>0</v>
      </c>
      <c r="S614">
        <f>COUNTIFS(assign_old_new!A:A,A614)</f>
        <v>0</v>
      </c>
      <c r="T614" s="4" t="str">
        <f>IF(D614="teppc","teppc",
IF(Q614=0,"not relevant",
IF(R614&gt;0,"in old list",
IF(S614=0,"NEED TO ASSIGN",
INDEX(assign_old_new!D:D,MATCH(A614,assign_old_new!A:A,0))))))</f>
        <v>teppc</v>
      </c>
      <c r="U614">
        <f t="shared" si="18"/>
        <v>0</v>
      </c>
      <c r="V614" s="5">
        <f t="shared" si="19"/>
        <v>0</v>
      </c>
    </row>
    <row r="615" spans="1:22" hidden="1" x14ac:dyDescent="0.75">
      <c r="A615" t="s">
        <v>4220</v>
      </c>
      <c r="B615" t="s">
        <v>4221</v>
      </c>
      <c r="C615" t="s">
        <v>4222</v>
      </c>
      <c r="D615" t="s">
        <v>3425</v>
      </c>
      <c r="E615" t="s">
        <v>3546</v>
      </c>
      <c r="F615" t="s">
        <v>3546</v>
      </c>
      <c r="G615" t="s">
        <v>3547</v>
      </c>
      <c r="H615" t="s">
        <v>3546</v>
      </c>
      <c r="I615" t="s">
        <v>3429</v>
      </c>
      <c r="J615" s="2">
        <v>37288</v>
      </c>
      <c r="K615" s="2">
        <v>55153</v>
      </c>
      <c r="L615">
        <v>118</v>
      </c>
      <c r="M615" t="s">
        <v>3705</v>
      </c>
      <c r="N615" t="s">
        <v>3512</v>
      </c>
      <c r="O615" t="s">
        <v>3513</v>
      </c>
      <c r="P615" t="s">
        <v>3706</v>
      </c>
      <c r="Q615" s="5">
        <f>INDEX(relevant_resources!B:B,MATCH(P615,relevant_resources!A:A,0))</f>
        <v>0</v>
      </c>
      <c r="R615">
        <f>COUNTIFS(resolve_2018!Y:Y,A615)</f>
        <v>0</v>
      </c>
      <c r="S615">
        <f>COUNTIFS(assign_old_new!A:A,A615)</f>
        <v>0</v>
      </c>
      <c r="T615" s="4" t="str">
        <f>IF(D615="teppc","teppc",
IF(Q615=0,"not relevant",
IF(R615&gt;0,"in old list",
IF(S615=0,"NEED TO ASSIGN",
INDEX(assign_old_new!D:D,MATCH(A615,assign_old_new!A:A,0))))))</f>
        <v>teppc</v>
      </c>
      <c r="U615">
        <f t="shared" si="18"/>
        <v>0</v>
      </c>
      <c r="V615" s="5">
        <f t="shared" si="19"/>
        <v>0</v>
      </c>
    </row>
    <row r="616" spans="1:22" hidden="1" x14ac:dyDescent="0.75">
      <c r="A616" t="s">
        <v>7079</v>
      </c>
      <c r="B616" t="s">
        <v>7079</v>
      </c>
      <c r="C616" t="s">
        <v>7080</v>
      </c>
      <c r="D616" t="s">
        <v>3425</v>
      </c>
      <c r="E616" t="s">
        <v>3426</v>
      </c>
      <c r="F616" t="s">
        <v>3426</v>
      </c>
      <c r="G616" t="s">
        <v>3427</v>
      </c>
      <c r="H616" t="s">
        <v>3428</v>
      </c>
      <c r="I616" t="s">
        <v>3429</v>
      </c>
      <c r="J616" s="2">
        <v>42309</v>
      </c>
      <c r="K616" s="2">
        <v>49614</v>
      </c>
      <c r="L616">
        <v>117</v>
      </c>
      <c r="M616" t="s">
        <v>3438</v>
      </c>
      <c r="N616" t="s">
        <v>3412</v>
      </c>
      <c r="O616" t="s">
        <v>993</v>
      </c>
      <c r="P616" t="s">
        <v>3477</v>
      </c>
      <c r="Q616" s="5">
        <f>INDEX(relevant_resources!B:B,MATCH(P616,relevant_resources!A:A,0))</f>
        <v>0</v>
      </c>
      <c r="R616">
        <f>COUNTIFS(resolve_2018!Y:Y,A616)</f>
        <v>0</v>
      </c>
      <c r="S616">
        <f>COUNTIFS(assign_old_new!A:A,A616)</f>
        <v>0</v>
      </c>
      <c r="T616" s="4" t="str">
        <f>IF(D616="teppc","teppc",
IF(Q616=0,"not relevant",
IF(R616&gt;0,"in old list",
IF(S616=0,"NEED TO ASSIGN",
INDEX(assign_old_new!D:D,MATCH(A616,assign_old_new!A:A,0))))))</f>
        <v>teppc</v>
      </c>
      <c r="U616">
        <f t="shared" si="18"/>
        <v>0</v>
      </c>
      <c r="V616" s="5">
        <f t="shared" si="19"/>
        <v>0</v>
      </c>
    </row>
    <row r="617" spans="1:22" hidden="1" x14ac:dyDescent="0.75">
      <c r="A617" t="s">
        <v>5496</v>
      </c>
      <c r="B617" t="s">
        <v>5497</v>
      </c>
      <c r="C617" t="s">
        <v>5496</v>
      </c>
      <c r="D617" t="s">
        <v>3425</v>
      </c>
      <c r="E617" t="s">
        <v>3698</v>
      </c>
      <c r="F617" t="s">
        <v>3698</v>
      </c>
      <c r="G617" t="s">
        <v>3694</v>
      </c>
      <c r="H617" t="s">
        <v>3407</v>
      </c>
      <c r="I617" t="s">
        <v>2274</v>
      </c>
      <c r="J617" s="2">
        <v>26177</v>
      </c>
      <c r="K617" s="2">
        <v>47483</v>
      </c>
      <c r="L617">
        <v>117</v>
      </c>
      <c r="M617" t="s">
        <v>3519</v>
      </c>
      <c r="N617" t="s">
        <v>3520</v>
      </c>
      <c r="O617" t="s">
        <v>3432</v>
      </c>
      <c r="P617" t="s">
        <v>3521</v>
      </c>
      <c r="Q617" s="5">
        <f>INDEX(relevant_resources!B:B,MATCH(P617,relevant_resources!A:A,0))</f>
        <v>0</v>
      </c>
      <c r="R617">
        <f>COUNTIFS(resolve_2018!Y:Y,A617)</f>
        <v>0</v>
      </c>
      <c r="S617">
        <f>COUNTIFS(assign_old_new!A:A,A617)</f>
        <v>0</v>
      </c>
      <c r="T617" s="4" t="str">
        <f>IF(D617="teppc","teppc",
IF(Q617=0,"not relevant",
IF(R617&gt;0,"in old list",
IF(S617=0,"NEED TO ASSIGN",
INDEX(assign_old_new!D:D,MATCH(A617,assign_old_new!A:A,0))))))</f>
        <v>teppc</v>
      </c>
      <c r="U617">
        <f t="shared" si="18"/>
        <v>0</v>
      </c>
      <c r="V617" s="5">
        <f t="shared" si="19"/>
        <v>0</v>
      </c>
    </row>
    <row r="618" spans="1:22" hidden="1" x14ac:dyDescent="0.75">
      <c r="A618" t="s">
        <v>5494</v>
      </c>
      <c r="B618" t="s">
        <v>5495</v>
      </c>
      <c r="C618" t="s">
        <v>5494</v>
      </c>
      <c r="D618" t="s">
        <v>3425</v>
      </c>
      <c r="E618" t="s">
        <v>3698</v>
      </c>
      <c r="F618" t="s">
        <v>3698</v>
      </c>
      <c r="G618" t="s">
        <v>3694</v>
      </c>
      <c r="H618" t="s">
        <v>3407</v>
      </c>
      <c r="I618" t="s">
        <v>2274</v>
      </c>
      <c r="J618" s="2">
        <v>25082</v>
      </c>
      <c r="K618" s="2">
        <v>47484</v>
      </c>
      <c r="L618">
        <v>117</v>
      </c>
      <c r="M618" t="s">
        <v>3519</v>
      </c>
      <c r="N618" t="s">
        <v>3520</v>
      </c>
      <c r="O618" t="s">
        <v>3432</v>
      </c>
      <c r="P618" t="s">
        <v>3521</v>
      </c>
      <c r="Q618" s="5">
        <f>INDEX(relevant_resources!B:B,MATCH(P618,relevant_resources!A:A,0))</f>
        <v>0</v>
      </c>
      <c r="R618">
        <f>COUNTIFS(resolve_2018!Y:Y,A618)</f>
        <v>0</v>
      </c>
      <c r="S618">
        <f>COUNTIFS(assign_old_new!A:A,A618)</f>
        <v>0</v>
      </c>
      <c r="T618" s="4" t="str">
        <f>IF(D618="teppc","teppc",
IF(Q618=0,"not relevant",
IF(R618&gt;0,"in old list",
IF(S618=0,"NEED TO ASSIGN",
INDEX(assign_old_new!D:D,MATCH(A618,assign_old_new!A:A,0))))))</f>
        <v>teppc</v>
      </c>
      <c r="U618">
        <f t="shared" si="18"/>
        <v>0</v>
      </c>
      <c r="V618" s="5">
        <f t="shared" si="19"/>
        <v>0</v>
      </c>
    </row>
    <row r="619" spans="1:22" hidden="1" x14ac:dyDescent="0.75">
      <c r="A619" t="s">
        <v>4595</v>
      </c>
      <c r="B619" t="s">
        <v>4596</v>
      </c>
      <c r="C619" t="s">
        <v>4595</v>
      </c>
      <c r="D619" t="s">
        <v>3425</v>
      </c>
      <c r="E619" t="s">
        <v>2403</v>
      </c>
      <c r="F619" t="s">
        <v>2403</v>
      </c>
      <c r="G619" t="s">
        <v>3436</v>
      </c>
      <c r="H619" t="s">
        <v>3437</v>
      </c>
      <c r="I619" t="s">
        <v>2274</v>
      </c>
      <c r="J619" s="2">
        <v>22767</v>
      </c>
      <c r="K619" s="2">
        <v>55153</v>
      </c>
      <c r="L619">
        <v>116</v>
      </c>
      <c r="M619" t="s">
        <v>3680</v>
      </c>
      <c r="N619" t="s">
        <v>3681</v>
      </c>
      <c r="O619" t="s">
        <v>3682</v>
      </c>
      <c r="P619" t="s">
        <v>3683</v>
      </c>
      <c r="Q619" s="5">
        <f>INDEX(relevant_resources!B:B,MATCH(P619,relevant_resources!A:A,0))</f>
        <v>0</v>
      </c>
      <c r="R619">
        <f>COUNTIFS(resolve_2018!Y:Y,A619)</f>
        <v>0</v>
      </c>
      <c r="S619">
        <f>COUNTIFS(assign_old_new!A:A,A619)</f>
        <v>0</v>
      </c>
      <c r="T619" s="4" t="str">
        <f>IF(D619="teppc","teppc",
IF(Q619=0,"not relevant",
IF(R619&gt;0,"in old list",
IF(S619=0,"NEED TO ASSIGN",
INDEX(assign_old_new!D:D,MATCH(A619,assign_old_new!A:A,0))))))</f>
        <v>teppc</v>
      </c>
      <c r="U619">
        <f t="shared" si="18"/>
        <v>0</v>
      </c>
      <c r="V619" s="5">
        <f t="shared" si="19"/>
        <v>0</v>
      </c>
    </row>
    <row r="620" spans="1:22" hidden="1" x14ac:dyDescent="0.75">
      <c r="A620" t="s">
        <v>9707</v>
      </c>
      <c r="B620" t="s">
        <v>9708</v>
      </c>
      <c r="C620" t="s">
        <v>9709</v>
      </c>
      <c r="D620" t="s">
        <v>3425</v>
      </c>
      <c r="E620" t="s">
        <v>4244</v>
      </c>
      <c r="F620" t="s">
        <v>4244</v>
      </c>
      <c r="G620" t="s">
        <v>4245</v>
      </c>
      <c r="H620" t="s">
        <v>3482</v>
      </c>
      <c r="I620" t="s">
        <v>1080</v>
      </c>
      <c r="J620" s="2">
        <v>38961</v>
      </c>
      <c r="K620" s="2">
        <v>55153</v>
      </c>
      <c r="L620">
        <v>115.3</v>
      </c>
      <c r="M620" t="s">
        <v>3438</v>
      </c>
      <c r="N620" t="s">
        <v>3412</v>
      </c>
      <c r="O620" t="s">
        <v>993</v>
      </c>
      <c r="P620" t="s">
        <v>3712</v>
      </c>
      <c r="Q620" s="5">
        <f>INDEX(relevant_resources!B:B,MATCH(P620,relevant_resources!A:A,0))</f>
        <v>0</v>
      </c>
      <c r="R620">
        <f>COUNTIFS(resolve_2018!Y:Y,A620)</f>
        <v>0</v>
      </c>
      <c r="S620">
        <f>COUNTIFS(assign_old_new!A:A,A620)</f>
        <v>0</v>
      </c>
      <c r="T620" s="4" t="str">
        <f>IF(D620="teppc","teppc",
IF(Q620=0,"not relevant",
IF(R620&gt;0,"in old list",
IF(S620=0,"NEED TO ASSIGN",
INDEX(assign_old_new!D:D,MATCH(A620,assign_old_new!A:A,0))))))</f>
        <v>teppc</v>
      </c>
      <c r="U620">
        <f t="shared" si="18"/>
        <v>0</v>
      </c>
      <c r="V620" s="5">
        <f t="shared" si="19"/>
        <v>0</v>
      </c>
    </row>
    <row r="621" spans="1:22" hidden="1" x14ac:dyDescent="0.75">
      <c r="A621" t="s">
        <v>4467</v>
      </c>
      <c r="B621" t="s">
        <v>4467</v>
      </c>
      <c r="C621" t="s">
        <v>4468</v>
      </c>
      <c r="D621" t="s">
        <v>3425</v>
      </c>
      <c r="E621" t="s">
        <v>1054</v>
      </c>
      <c r="F621" t="s">
        <v>1054</v>
      </c>
      <c r="G621" t="s">
        <v>3447</v>
      </c>
      <c r="H621" t="s">
        <v>3428</v>
      </c>
      <c r="I621" t="s">
        <v>3429</v>
      </c>
      <c r="J621" s="2">
        <v>41060</v>
      </c>
      <c r="K621" s="2">
        <v>55153</v>
      </c>
      <c r="L621">
        <v>115</v>
      </c>
      <c r="M621" t="s">
        <v>3438</v>
      </c>
      <c r="N621" t="s">
        <v>3412</v>
      </c>
      <c r="O621" t="s">
        <v>993</v>
      </c>
      <c r="P621" t="s">
        <v>3477</v>
      </c>
      <c r="Q621" s="5">
        <f>INDEX(relevant_resources!B:B,MATCH(P621,relevant_resources!A:A,0))</f>
        <v>0</v>
      </c>
      <c r="R621">
        <f>COUNTIFS(resolve_2018!Y:Y,A621)</f>
        <v>0</v>
      </c>
      <c r="S621">
        <f>COUNTIFS(assign_old_new!A:A,A621)</f>
        <v>0</v>
      </c>
      <c r="T621" s="4" t="str">
        <f>IF(D621="teppc","teppc",
IF(Q621=0,"not relevant",
IF(R621&gt;0,"in old list",
IF(S621=0,"NEED TO ASSIGN",
INDEX(assign_old_new!D:D,MATCH(A621,assign_old_new!A:A,0))))))</f>
        <v>teppc</v>
      </c>
      <c r="U621">
        <f t="shared" si="18"/>
        <v>0</v>
      </c>
      <c r="V621" s="5">
        <f t="shared" si="19"/>
        <v>0</v>
      </c>
    </row>
    <row r="622" spans="1:22" hidden="1" x14ac:dyDescent="0.75">
      <c r="A622" t="s">
        <v>11560</v>
      </c>
      <c r="B622" t="s">
        <v>11560</v>
      </c>
      <c r="D622" t="s">
        <v>9883</v>
      </c>
      <c r="E622" t="s">
        <v>9887</v>
      </c>
      <c r="F622" t="s">
        <v>9887</v>
      </c>
      <c r="G622" t="s">
        <v>9888</v>
      </c>
      <c r="H622" t="s">
        <v>9887</v>
      </c>
      <c r="I622" t="s">
        <v>33</v>
      </c>
      <c r="J622" s="6">
        <v>31831</v>
      </c>
      <c r="K622" s="6">
        <v>55153</v>
      </c>
      <c r="L622">
        <v>114.8</v>
      </c>
      <c r="M622" t="s">
        <v>3705</v>
      </c>
      <c r="N622" t="s">
        <v>3532</v>
      </c>
      <c r="O622" t="s">
        <v>3533</v>
      </c>
      <c r="P622" t="s">
        <v>9941</v>
      </c>
      <c r="Q622" s="5">
        <f>INDEX(relevant_resources!B:B,MATCH(P622,relevant_resources!A:A,0))</f>
        <v>0</v>
      </c>
      <c r="R622">
        <f>COUNTIFS(resolve_2018!Y:Y,A622)</f>
        <v>0</v>
      </c>
      <c r="S622">
        <f>COUNTIFS(assign_old_new!A:A,A622)</f>
        <v>0</v>
      </c>
      <c r="T622" s="4" t="str">
        <f>IF(D622="teppc","teppc",
IF(Q622=0,"not relevant",
IF(R622&gt;0,"in old list",
IF(S622=0,"NEED TO ASSIGN",
INDEX(assign_old_new!D:D,MATCH(A622,assign_old_new!A:A,0))))))</f>
        <v>not relevant</v>
      </c>
      <c r="U622">
        <f t="shared" si="18"/>
        <v>0</v>
      </c>
      <c r="V622" s="5">
        <f t="shared" si="19"/>
        <v>0</v>
      </c>
    </row>
    <row r="623" spans="1:22" hidden="1" x14ac:dyDescent="0.75">
      <c r="A623" t="s">
        <v>7526</v>
      </c>
      <c r="B623" t="s">
        <v>7526</v>
      </c>
      <c r="C623" t="s">
        <v>7527</v>
      </c>
      <c r="D623" t="s">
        <v>3425</v>
      </c>
      <c r="E623" t="s">
        <v>3025</v>
      </c>
      <c r="F623" t="s">
        <v>3025</v>
      </c>
      <c r="G623" t="s">
        <v>4098</v>
      </c>
      <c r="H623" t="s">
        <v>3482</v>
      </c>
      <c r="I623" t="s">
        <v>1080</v>
      </c>
      <c r="J623" s="2">
        <v>28460</v>
      </c>
      <c r="K623" s="2">
        <v>55153</v>
      </c>
      <c r="L623">
        <v>114</v>
      </c>
      <c r="M623" t="s">
        <v>210</v>
      </c>
      <c r="N623" t="s">
        <v>3443</v>
      </c>
      <c r="O623" t="s">
        <v>210</v>
      </c>
      <c r="P623" t="s">
        <v>3568</v>
      </c>
      <c r="Q623" s="5">
        <f>INDEX(relevant_resources!B:B,MATCH(P623,relevant_resources!A:A,0))</f>
        <v>0</v>
      </c>
      <c r="R623">
        <f>COUNTIFS(resolve_2018!Y:Y,A623)</f>
        <v>0</v>
      </c>
      <c r="S623">
        <f>COUNTIFS(assign_old_new!A:A,A623)</f>
        <v>0</v>
      </c>
      <c r="T623" s="4" t="str">
        <f>IF(D623="teppc","teppc",
IF(Q623=0,"not relevant",
IF(R623&gt;0,"in old list",
IF(S623=0,"NEED TO ASSIGN",
INDEX(assign_old_new!D:D,MATCH(A623,assign_old_new!A:A,0))))))</f>
        <v>teppc</v>
      </c>
      <c r="U623">
        <f t="shared" si="18"/>
        <v>0</v>
      </c>
      <c r="V623" s="5">
        <f t="shared" si="19"/>
        <v>0</v>
      </c>
    </row>
    <row r="624" spans="1:22" hidden="1" x14ac:dyDescent="0.75">
      <c r="A624" t="s">
        <v>7522</v>
      </c>
      <c r="B624" t="s">
        <v>7522</v>
      </c>
      <c r="C624" t="s">
        <v>7523</v>
      </c>
      <c r="D624" t="s">
        <v>3425</v>
      </c>
      <c r="E624" t="s">
        <v>3025</v>
      </c>
      <c r="F624" t="s">
        <v>3025</v>
      </c>
      <c r="G624" t="s">
        <v>4098</v>
      </c>
      <c r="H624" t="s">
        <v>3482</v>
      </c>
      <c r="I624" t="s">
        <v>1080</v>
      </c>
      <c r="J624" s="2">
        <v>21885</v>
      </c>
      <c r="K624" s="2">
        <v>55153</v>
      </c>
      <c r="L624">
        <v>113.9</v>
      </c>
      <c r="M624" t="s">
        <v>210</v>
      </c>
      <c r="N624" t="s">
        <v>3443</v>
      </c>
      <c r="O624" t="s">
        <v>210</v>
      </c>
      <c r="P624" t="s">
        <v>3568</v>
      </c>
      <c r="Q624" s="5">
        <f>INDEX(relevant_resources!B:B,MATCH(P624,relevant_resources!A:A,0))</f>
        <v>0</v>
      </c>
      <c r="R624">
        <f>COUNTIFS(resolve_2018!Y:Y,A624)</f>
        <v>0</v>
      </c>
      <c r="S624">
        <f>COUNTIFS(assign_old_new!A:A,A624)</f>
        <v>0</v>
      </c>
      <c r="T624" s="4" t="str">
        <f>IF(D624="teppc","teppc",
IF(Q624=0,"not relevant",
IF(R624&gt;0,"in old list",
IF(S624=0,"NEED TO ASSIGN",
INDEX(assign_old_new!D:D,MATCH(A624,assign_old_new!A:A,0))))))</f>
        <v>teppc</v>
      </c>
      <c r="U624">
        <f t="shared" si="18"/>
        <v>0</v>
      </c>
      <c r="V624" s="5">
        <f t="shared" si="19"/>
        <v>0</v>
      </c>
    </row>
    <row r="625" spans="1:22" hidden="1" x14ac:dyDescent="0.75">
      <c r="A625" t="s">
        <v>7518</v>
      </c>
      <c r="B625" t="s">
        <v>7518</v>
      </c>
      <c r="C625" t="s">
        <v>7519</v>
      </c>
      <c r="D625" t="s">
        <v>3425</v>
      </c>
      <c r="E625" t="s">
        <v>3025</v>
      </c>
      <c r="F625" t="s">
        <v>3025</v>
      </c>
      <c r="G625" t="s">
        <v>4098</v>
      </c>
      <c r="H625" t="s">
        <v>3482</v>
      </c>
      <c r="I625" t="s">
        <v>1080</v>
      </c>
      <c r="J625" s="2">
        <v>21794</v>
      </c>
      <c r="K625" s="2">
        <v>55153</v>
      </c>
      <c r="L625">
        <v>113.9</v>
      </c>
      <c r="M625" t="s">
        <v>210</v>
      </c>
      <c r="N625" t="s">
        <v>3443</v>
      </c>
      <c r="O625" t="s">
        <v>210</v>
      </c>
      <c r="P625" t="s">
        <v>3568</v>
      </c>
      <c r="Q625" s="5">
        <f>INDEX(relevant_resources!B:B,MATCH(P625,relevant_resources!A:A,0))</f>
        <v>0</v>
      </c>
      <c r="R625">
        <f>COUNTIFS(resolve_2018!Y:Y,A625)</f>
        <v>0</v>
      </c>
      <c r="S625">
        <f>COUNTIFS(assign_old_new!A:A,A625)</f>
        <v>0</v>
      </c>
      <c r="T625" s="4" t="str">
        <f>IF(D625="teppc","teppc",
IF(Q625=0,"not relevant",
IF(R625&gt;0,"in old list",
IF(S625=0,"NEED TO ASSIGN",
INDEX(assign_old_new!D:D,MATCH(A625,assign_old_new!A:A,0))))))</f>
        <v>teppc</v>
      </c>
      <c r="U625">
        <f t="shared" si="18"/>
        <v>0</v>
      </c>
      <c r="V625" s="5">
        <f t="shared" si="19"/>
        <v>0</v>
      </c>
    </row>
    <row r="626" spans="1:22" hidden="1" x14ac:dyDescent="0.75">
      <c r="A626" t="s">
        <v>7524</v>
      </c>
      <c r="B626" t="s">
        <v>7524</v>
      </c>
      <c r="C626" t="s">
        <v>7525</v>
      </c>
      <c r="D626" t="s">
        <v>3425</v>
      </c>
      <c r="E626" t="s">
        <v>3025</v>
      </c>
      <c r="F626" t="s">
        <v>3025</v>
      </c>
      <c r="G626" t="s">
        <v>4098</v>
      </c>
      <c r="H626" t="s">
        <v>3482</v>
      </c>
      <c r="I626" t="s">
        <v>1080</v>
      </c>
      <c r="J626" s="2">
        <v>22007</v>
      </c>
      <c r="K626" s="2">
        <v>55153</v>
      </c>
      <c r="L626">
        <v>113.8</v>
      </c>
      <c r="M626" t="s">
        <v>210</v>
      </c>
      <c r="N626" t="s">
        <v>3443</v>
      </c>
      <c r="O626" t="s">
        <v>210</v>
      </c>
      <c r="P626" t="s">
        <v>3568</v>
      </c>
      <c r="Q626" s="5">
        <f>INDEX(relevant_resources!B:B,MATCH(P626,relevant_resources!A:A,0))</f>
        <v>0</v>
      </c>
      <c r="R626">
        <f>COUNTIFS(resolve_2018!Y:Y,A626)</f>
        <v>0</v>
      </c>
      <c r="S626">
        <f>COUNTIFS(assign_old_new!A:A,A626)</f>
        <v>0</v>
      </c>
      <c r="T626" s="4" t="str">
        <f>IF(D626="teppc","teppc",
IF(Q626=0,"not relevant",
IF(R626&gt;0,"in old list",
IF(S626=0,"NEED TO ASSIGN",
INDEX(assign_old_new!D:D,MATCH(A626,assign_old_new!A:A,0))))))</f>
        <v>teppc</v>
      </c>
      <c r="U626">
        <f t="shared" si="18"/>
        <v>0</v>
      </c>
      <c r="V626" s="5">
        <f t="shared" si="19"/>
        <v>0</v>
      </c>
    </row>
    <row r="627" spans="1:22" hidden="1" x14ac:dyDescent="0.75">
      <c r="A627" t="s">
        <v>5647</v>
      </c>
      <c r="B627" t="s">
        <v>5647</v>
      </c>
      <c r="C627" t="s">
        <v>5648</v>
      </c>
      <c r="D627" t="s">
        <v>3425</v>
      </c>
      <c r="E627" t="s">
        <v>3752</v>
      </c>
      <c r="F627" t="s">
        <v>3752</v>
      </c>
      <c r="G627" t="s">
        <v>3753</v>
      </c>
      <c r="H627" t="s">
        <v>2156</v>
      </c>
      <c r="I627" t="s">
        <v>1080</v>
      </c>
      <c r="J627" s="2">
        <v>20241</v>
      </c>
      <c r="K627" s="2">
        <v>51136</v>
      </c>
      <c r="L627">
        <v>113.64</v>
      </c>
      <c r="M627" t="s">
        <v>3519</v>
      </c>
      <c r="N627" t="s">
        <v>3520</v>
      </c>
      <c r="O627" t="s">
        <v>3432</v>
      </c>
      <c r="P627" t="s">
        <v>3815</v>
      </c>
      <c r="Q627" s="5">
        <f>INDEX(relevant_resources!B:B,MATCH(P627,relevant_resources!A:A,0))</f>
        <v>0</v>
      </c>
      <c r="R627">
        <f>COUNTIFS(resolve_2018!Y:Y,A627)</f>
        <v>0</v>
      </c>
      <c r="S627">
        <f>COUNTIFS(assign_old_new!A:A,A627)</f>
        <v>0</v>
      </c>
      <c r="T627" s="4" t="str">
        <f>IF(D627="teppc","teppc",
IF(Q627=0,"not relevant",
IF(R627&gt;0,"in old list",
IF(S627=0,"NEED TO ASSIGN",
INDEX(assign_old_new!D:D,MATCH(A627,assign_old_new!A:A,0))))))</f>
        <v>teppc</v>
      </c>
      <c r="U627">
        <f t="shared" si="18"/>
        <v>0</v>
      </c>
      <c r="V627" s="5">
        <f t="shared" si="19"/>
        <v>0</v>
      </c>
    </row>
    <row r="628" spans="1:22" hidden="1" x14ac:dyDescent="0.75">
      <c r="A628" t="s">
        <v>3515</v>
      </c>
      <c r="B628" t="s">
        <v>3516</v>
      </c>
      <c r="C628" t="s">
        <v>3517</v>
      </c>
      <c r="D628" t="s">
        <v>3425</v>
      </c>
      <c r="E628" t="s">
        <v>3404</v>
      </c>
      <c r="F628" t="s">
        <v>3404</v>
      </c>
      <c r="G628" t="s">
        <v>3518</v>
      </c>
      <c r="H628" t="s">
        <v>3404</v>
      </c>
      <c r="I628" t="s">
        <v>2274</v>
      </c>
      <c r="J628" s="2">
        <v>21186</v>
      </c>
      <c r="K628" s="2">
        <v>55153</v>
      </c>
      <c r="L628">
        <v>113.5</v>
      </c>
      <c r="M628" t="s">
        <v>3519</v>
      </c>
      <c r="N628" t="s">
        <v>3520</v>
      </c>
      <c r="O628" t="s">
        <v>3432</v>
      </c>
      <c r="P628" t="s">
        <v>3521</v>
      </c>
      <c r="Q628" s="5">
        <f>INDEX(relevant_resources!B:B,MATCH(P628,relevant_resources!A:A,0))</f>
        <v>0</v>
      </c>
      <c r="R628">
        <f>COUNTIFS(resolve_2018!Y:Y,A628)</f>
        <v>0</v>
      </c>
      <c r="S628">
        <f>COUNTIFS(assign_old_new!A:A,A628)</f>
        <v>0</v>
      </c>
      <c r="T628" s="4" t="str">
        <f>IF(D628="teppc","teppc",
IF(Q628=0,"not relevant",
IF(R628&gt;0,"in old list",
IF(S628=0,"NEED TO ASSIGN",
INDEX(assign_old_new!D:D,MATCH(A628,assign_old_new!A:A,0))))))</f>
        <v>teppc</v>
      </c>
      <c r="U628">
        <f t="shared" si="18"/>
        <v>0</v>
      </c>
      <c r="V628" s="5">
        <f t="shared" si="19"/>
        <v>0</v>
      </c>
    </row>
    <row r="629" spans="1:22" hidden="1" x14ac:dyDescent="0.75">
      <c r="A629" t="s">
        <v>3522</v>
      </c>
      <c r="B629" t="s">
        <v>3523</v>
      </c>
      <c r="C629" t="s">
        <v>3524</v>
      </c>
      <c r="D629" t="s">
        <v>3425</v>
      </c>
      <c r="E629" t="s">
        <v>3404</v>
      </c>
      <c r="F629" t="s">
        <v>3404</v>
      </c>
      <c r="G629" t="s">
        <v>3518</v>
      </c>
      <c r="H629" t="s">
        <v>3404</v>
      </c>
      <c r="I629" t="s">
        <v>2274</v>
      </c>
      <c r="J629" s="2">
        <v>20911</v>
      </c>
      <c r="K629" s="2">
        <v>55153</v>
      </c>
      <c r="L629">
        <v>113.5</v>
      </c>
      <c r="M629" t="s">
        <v>3519</v>
      </c>
      <c r="N629" t="s">
        <v>3520</v>
      </c>
      <c r="O629" t="s">
        <v>3432</v>
      </c>
      <c r="P629" t="s">
        <v>3521</v>
      </c>
      <c r="Q629" s="5">
        <f>INDEX(relevant_resources!B:B,MATCH(P629,relevant_resources!A:A,0))</f>
        <v>0</v>
      </c>
      <c r="R629">
        <f>COUNTIFS(resolve_2018!Y:Y,A629)</f>
        <v>0</v>
      </c>
      <c r="S629">
        <f>COUNTIFS(assign_old_new!A:A,A629)</f>
        <v>0</v>
      </c>
      <c r="T629" s="4" t="str">
        <f>IF(D629="teppc","teppc",
IF(Q629=0,"not relevant",
IF(R629&gt;0,"in old list",
IF(S629=0,"NEED TO ASSIGN",
INDEX(assign_old_new!D:D,MATCH(A629,assign_old_new!A:A,0))))))</f>
        <v>teppc</v>
      </c>
      <c r="U629">
        <f t="shared" si="18"/>
        <v>0</v>
      </c>
      <c r="V629" s="5">
        <f t="shared" si="19"/>
        <v>0</v>
      </c>
    </row>
    <row r="630" spans="1:22" hidden="1" x14ac:dyDescent="0.75">
      <c r="A630" t="s">
        <v>9704</v>
      </c>
      <c r="B630" t="s">
        <v>9705</v>
      </c>
      <c r="C630" t="s">
        <v>9706</v>
      </c>
      <c r="D630" t="s">
        <v>3425</v>
      </c>
      <c r="E630" t="s">
        <v>4244</v>
      </c>
      <c r="F630" t="s">
        <v>4244</v>
      </c>
      <c r="G630" t="s">
        <v>4245</v>
      </c>
      <c r="H630" t="s">
        <v>3482</v>
      </c>
      <c r="I630" t="s">
        <v>1080</v>
      </c>
      <c r="J630" s="2">
        <v>39052</v>
      </c>
      <c r="K630" s="2">
        <v>55153</v>
      </c>
      <c r="L630">
        <v>113.3</v>
      </c>
      <c r="M630" t="s">
        <v>3438</v>
      </c>
      <c r="N630" t="s">
        <v>3412</v>
      </c>
      <c r="O630" t="s">
        <v>993</v>
      </c>
      <c r="P630" t="s">
        <v>3712</v>
      </c>
      <c r="Q630" s="5">
        <f>INDEX(relevant_resources!B:B,MATCH(P630,relevant_resources!A:A,0))</f>
        <v>0</v>
      </c>
      <c r="R630">
        <f>COUNTIFS(resolve_2018!Y:Y,A630)</f>
        <v>0</v>
      </c>
      <c r="S630">
        <f>COUNTIFS(assign_old_new!A:A,A630)</f>
        <v>0</v>
      </c>
      <c r="T630" s="4" t="str">
        <f>IF(D630="teppc","teppc",
IF(Q630=0,"not relevant",
IF(R630&gt;0,"in old list",
IF(S630=0,"NEED TO ASSIGN",
INDEX(assign_old_new!D:D,MATCH(A630,assign_old_new!A:A,0))))))</f>
        <v>teppc</v>
      </c>
      <c r="U630">
        <f t="shared" si="18"/>
        <v>0</v>
      </c>
      <c r="V630" s="5">
        <f t="shared" si="19"/>
        <v>0</v>
      </c>
    </row>
    <row r="631" spans="1:22" hidden="1" x14ac:dyDescent="0.75">
      <c r="A631" t="s">
        <v>9220</v>
      </c>
      <c r="B631" t="s">
        <v>9221</v>
      </c>
      <c r="C631" t="s">
        <v>9222</v>
      </c>
      <c r="D631" t="s">
        <v>3425</v>
      </c>
      <c r="E631" t="s">
        <v>3698</v>
      </c>
      <c r="F631" t="s">
        <v>3698</v>
      </c>
      <c r="G631" t="s">
        <v>3694</v>
      </c>
      <c r="H631" t="s">
        <v>3407</v>
      </c>
      <c r="I631" t="s">
        <v>2274</v>
      </c>
      <c r="J631" s="2">
        <v>27303</v>
      </c>
      <c r="K631" s="2">
        <v>47484</v>
      </c>
      <c r="L631">
        <v>113</v>
      </c>
      <c r="M631" t="s">
        <v>3519</v>
      </c>
      <c r="N631" t="s">
        <v>3520</v>
      </c>
      <c r="O631" t="s">
        <v>3432</v>
      </c>
      <c r="P631" t="s">
        <v>3521</v>
      </c>
      <c r="Q631" s="5">
        <f>INDEX(relevant_resources!B:B,MATCH(P631,relevant_resources!A:A,0))</f>
        <v>0</v>
      </c>
      <c r="R631">
        <f>COUNTIFS(resolve_2018!Y:Y,A631)</f>
        <v>0</v>
      </c>
      <c r="S631">
        <f>COUNTIFS(assign_old_new!A:A,A631)</f>
        <v>0</v>
      </c>
      <c r="T631" s="4" t="str">
        <f>IF(D631="teppc","teppc",
IF(Q631=0,"not relevant",
IF(R631&gt;0,"in old list",
IF(S631=0,"NEED TO ASSIGN",
INDEX(assign_old_new!D:D,MATCH(A631,assign_old_new!A:A,0))))))</f>
        <v>teppc</v>
      </c>
      <c r="U631">
        <f t="shared" si="18"/>
        <v>0</v>
      </c>
      <c r="V631" s="5">
        <f t="shared" si="19"/>
        <v>0</v>
      </c>
    </row>
    <row r="632" spans="1:22" hidden="1" x14ac:dyDescent="0.75">
      <c r="A632" t="s">
        <v>10810</v>
      </c>
      <c r="B632" t="s">
        <v>10810</v>
      </c>
      <c r="D632" t="s">
        <v>9883</v>
      </c>
      <c r="E632" t="s">
        <v>3319</v>
      </c>
      <c r="F632" t="s">
        <v>3319</v>
      </c>
      <c r="G632" t="s">
        <v>3320</v>
      </c>
      <c r="H632" t="s">
        <v>3319</v>
      </c>
      <c r="I632" t="s">
        <v>33</v>
      </c>
      <c r="J632" s="6">
        <v>41760</v>
      </c>
      <c r="K632" s="6">
        <v>55153</v>
      </c>
      <c r="L632">
        <v>112.7</v>
      </c>
      <c r="M632" t="s">
        <v>3548</v>
      </c>
      <c r="N632" t="s">
        <v>3532</v>
      </c>
      <c r="O632" t="s">
        <v>3533</v>
      </c>
      <c r="P632" t="s">
        <v>9941</v>
      </c>
      <c r="Q632" s="5">
        <f>INDEX(relevant_resources!B:B,MATCH(P632,relevant_resources!A:A,0))</f>
        <v>0</v>
      </c>
      <c r="R632">
        <f>COUNTIFS(resolve_2018!Y:Y,A632)</f>
        <v>0</v>
      </c>
      <c r="S632">
        <f>COUNTIFS(assign_old_new!A:A,A632)</f>
        <v>0</v>
      </c>
      <c r="T632" s="4" t="str">
        <f>IF(D632="teppc","teppc",
IF(Q632=0,"not relevant",
IF(R632&gt;0,"in old list",
IF(S632=0,"NEED TO ASSIGN",
INDEX(assign_old_new!D:D,MATCH(A632,assign_old_new!A:A,0))))))</f>
        <v>not relevant</v>
      </c>
      <c r="U632">
        <f t="shared" si="18"/>
        <v>0</v>
      </c>
      <c r="V632" s="5">
        <f t="shared" si="19"/>
        <v>0</v>
      </c>
    </row>
    <row r="633" spans="1:22" hidden="1" x14ac:dyDescent="0.75">
      <c r="A633" t="s">
        <v>8342</v>
      </c>
      <c r="B633" t="s">
        <v>8342</v>
      </c>
      <c r="C633" t="s">
        <v>8343</v>
      </c>
      <c r="D633" t="s">
        <v>3425</v>
      </c>
      <c r="E633" t="s">
        <v>4111</v>
      </c>
      <c r="F633" t="s">
        <v>4111</v>
      </c>
      <c r="G633" t="s">
        <v>4112</v>
      </c>
      <c r="H633" t="s">
        <v>3482</v>
      </c>
      <c r="I633" t="s">
        <v>1080</v>
      </c>
      <c r="J633" s="2">
        <v>20760</v>
      </c>
      <c r="K633" s="2">
        <v>55153</v>
      </c>
      <c r="L633">
        <v>112.5</v>
      </c>
      <c r="M633" t="s">
        <v>210</v>
      </c>
      <c r="N633" t="s">
        <v>3443</v>
      </c>
      <c r="O633" t="s">
        <v>210</v>
      </c>
      <c r="P633" t="s">
        <v>3568</v>
      </c>
      <c r="Q633" s="5">
        <f>INDEX(relevant_resources!B:B,MATCH(P633,relevant_resources!A:A,0))</f>
        <v>0</v>
      </c>
      <c r="R633">
        <f>COUNTIFS(resolve_2018!Y:Y,A633)</f>
        <v>0</v>
      </c>
      <c r="S633">
        <f>COUNTIFS(assign_old_new!A:A,A633)</f>
        <v>0</v>
      </c>
      <c r="T633" s="4" t="str">
        <f>IF(D633="teppc","teppc",
IF(Q633=0,"not relevant",
IF(R633&gt;0,"in old list",
IF(S633=0,"NEED TO ASSIGN",
INDEX(assign_old_new!D:D,MATCH(A633,assign_old_new!A:A,0))))))</f>
        <v>teppc</v>
      </c>
      <c r="U633">
        <f t="shared" si="18"/>
        <v>0</v>
      </c>
      <c r="V633" s="5">
        <f t="shared" si="19"/>
        <v>0</v>
      </c>
    </row>
    <row r="634" spans="1:22" hidden="1" x14ac:dyDescent="0.75">
      <c r="A634" t="s">
        <v>8344</v>
      </c>
      <c r="B634" t="s">
        <v>8344</v>
      </c>
      <c r="C634" t="s">
        <v>8345</v>
      </c>
      <c r="D634" t="s">
        <v>3425</v>
      </c>
      <c r="E634" t="s">
        <v>4111</v>
      </c>
      <c r="F634" t="s">
        <v>4111</v>
      </c>
      <c r="G634" t="s">
        <v>4112</v>
      </c>
      <c r="H634" t="s">
        <v>3482</v>
      </c>
      <c r="I634" t="s">
        <v>1080</v>
      </c>
      <c r="J634" s="2">
        <v>19725</v>
      </c>
      <c r="K634" s="2">
        <v>55153</v>
      </c>
      <c r="L634">
        <v>112.5</v>
      </c>
      <c r="M634" t="s">
        <v>210</v>
      </c>
      <c r="N634" t="s">
        <v>3443</v>
      </c>
      <c r="O634" t="s">
        <v>210</v>
      </c>
      <c r="P634" t="s">
        <v>3568</v>
      </c>
      <c r="Q634" s="5">
        <f>INDEX(relevant_resources!B:B,MATCH(P634,relevant_resources!A:A,0))</f>
        <v>0</v>
      </c>
      <c r="R634">
        <f>COUNTIFS(resolve_2018!Y:Y,A634)</f>
        <v>0</v>
      </c>
      <c r="S634">
        <f>COUNTIFS(assign_old_new!A:A,A634)</f>
        <v>0</v>
      </c>
      <c r="T634" s="4" t="str">
        <f>IF(D634="teppc","teppc",
IF(Q634=0,"not relevant",
IF(R634&gt;0,"in old list",
IF(S634=0,"NEED TO ASSIGN",
INDEX(assign_old_new!D:D,MATCH(A634,assign_old_new!A:A,0))))))</f>
        <v>teppc</v>
      </c>
      <c r="U634">
        <f t="shared" si="18"/>
        <v>0</v>
      </c>
      <c r="V634" s="5">
        <f t="shared" si="19"/>
        <v>0</v>
      </c>
    </row>
    <row r="635" spans="1:22" hidden="1" x14ac:dyDescent="0.75">
      <c r="A635" t="s">
        <v>8346</v>
      </c>
      <c r="B635" t="s">
        <v>8346</v>
      </c>
      <c r="C635" t="s">
        <v>8347</v>
      </c>
      <c r="D635" t="s">
        <v>3425</v>
      </c>
      <c r="E635" t="s">
        <v>4111</v>
      </c>
      <c r="F635" t="s">
        <v>4111</v>
      </c>
      <c r="G635" t="s">
        <v>4112</v>
      </c>
      <c r="H635" t="s">
        <v>3482</v>
      </c>
      <c r="I635" t="s">
        <v>1080</v>
      </c>
      <c r="J635" s="2">
        <v>19450</v>
      </c>
      <c r="K635" s="2">
        <v>55153</v>
      </c>
      <c r="L635">
        <v>112.5</v>
      </c>
      <c r="M635" t="s">
        <v>210</v>
      </c>
      <c r="N635" t="s">
        <v>3443</v>
      </c>
      <c r="O635" t="s">
        <v>210</v>
      </c>
      <c r="P635" t="s">
        <v>3568</v>
      </c>
      <c r="Q635" s="5">
        <f>INDEX(relevant_resources!B:B,MATCH(P635,relevant_resources!A:A,0))</f>
        <v>0</v>
      </c>
      <c r="R635">
        <f>COUNTIFS(resolve_2018!Y:Y,A635)</f>
        <v>0</v>
      </c>
      <c r="S635">
        <f>COUNTIFS(assign_old_new!A:A,A635)</f>
        <v>0</v>
      </c>
      <c r="T635" s="4" t="str">
        <f>IF(D635="teppc","teppc",
IF(Q635=0,"not relevant",
IF(R635&gt;0,"in old list",
IF(S635=0,"NEED TO ASSIGN",
INDEX(assign_old_new!D:D,MATCH(A635,assign_old_new!A:A,0))))))</f>
        <v>teppc</v>
      </c>
      <c r="U635">
        <f t="shared" si="18"/>
        <v>0</v>
      </c>
      <c r="V635" s="5">
        <f t="shared" si="19"/>
        <v>0</v>
      </c>
    </row>
    <row r="636" spans="1:22" hidden="1" x14ac:dyDescent="0.75">
      <c r="A636" t="s">
        <v>8348</v>
      </c>
      <c r="B636" t="s">
        <v>8348</v>
      </c>
      <c r="C636" t="s">
        <v>8349</v>
      </c>
      <c r="D636" t="s">
        <v>3425</v>
      </c>
      <c r="E636" t="s">
        <v>4111</v>
      </c>
      <c r="F636" t="s">
        <v>4111</v>
      </c>
      <c r="G636" t="s">
        <v>4112</v>
      </c>
      <c r="H636" t="s">
        <v>3482</v>
      </c>
      <c r="I636" t="s">
        <v>1080</v>
      </c>
      <c r="J636" s="2">
        <v>19329</v>
      </c>
      <c r="K636" s="2">
        <v>55153</v>
      </c>
      <c r="L636">
        <v>112.5</v>
      </c>
      <c r="M636" t="s">
        <v>210</v>
      </c>
      <c r="N636" t="s">
        <v>3443</v>
      </c>
      <c r="O636" t="s">
        <v>210</v>
      </c>
      <c r="P636" t="s">
        <v>3568</v>
      </c>
      <c r="Q636" s="5">
        <f>INDEX(relevant_resources!B:B,MATCH(P636,relevant_resources!A:A,0))</f>
        <v>0</v>
      </c>
      <c r="R636">
        <f>COUNTIFS(resolve_2018!Y:Y,A636)</f>
        <v>0</v>
      </c>
      <c r="S636">
        <f>COUNTIFS(assign_old_new!A:A,A636)</f>
        <v>0</v>
      </c>
      <c r="T636" s="4" t="str">
        <f>IF(D636="teppc","teppc",
IF(Q636=0,"not relevant",
IF(R636&gt;0,"in old list",
IF(S636=0,"NEED TO ASSIGN",
INDEX(assign_old_new!D:D,MATCH(A636,assign_old_new!A:A,0))))))</f>
        <v>teppc</v>
      </c>
      <c r="U636">
        <f t="shared" si="18"/>
        <v>0</v>
      </c>
      <c r="V636" s="5">
        <f t="shared" si="19"/>
        <v>0</v>
      </c>
    </row>
    <row r="637" spans="1:22" hidden="1" x14ac:dyDescent="0.75">
      <c r="A637" t="s">
        <v>6432</v>
      </c>
      <c r="B637" t="s">
        <v>6432</v>
      </c>
      <c r="C637" t="s">
        <v>6433</v>
      </c>
      <c r="D637" t="s">
        <v>3425</v>
      </c>
      <c r="E637" t="s">
        <v>3426</v>
      </c>
      <c r="F637" t="s">
        <v>3426</v>
      </c>
      <c r="G637" t="s">
        <v>3427</v>
      </c>
      <c r="H637" t="s">
        <v>3428</v>
      </c>
      <c r="I637" t="s">
        <v>3429</v>
      </c>
      <c r="J637" s="2">
        <v>18233</v>
      </c>
      <c r="K637" s="2">
        <v>48669</v>
      </c>
      <c r="L637">
        <v>112.5</v>
      </c>
      <c r="M637" t="s">
        <v>210</v>
      </c>
      <c r="N637" t="s">
        <v>3443</v>
      </c>
      <c r="O637" t="s">
        <v>210</v>
      </c>
      <c r="P637" t="s">
        <v>3444</v>
      </c>
      <c r="Q637" s="5">
        <f>INDEX(relevant_resources!B:B,MATCH(P637,relevant_resources!A:A,0))</f>
        <v>0</v>
      </c>
      <c r="R637">
        <f>COUNTIFS(resolve_2018!Y:Y,A637)</f>
        <v>0</v>
      </c>
      <c r="S637">
        <f>COUNTIFS(assign_old_new!A:A,A637)</f>
        <v>0</v>
      </c>
      <c r="T637" s="4" t="str">
        <f>IF(D637="teppc","teppc",
IF(Q637=0,"not relevant",
IF(R637&gt;0,"in old list",
IF(S637=0,"NEED TO ASSIGN",
INDEX(assign_old_new!D:D,MATCH(A637,assign_old_new!A:A,0))))))</f>
        <v>teppc</v>
      </c>
      <c r="U637">
        <f t="shared" si="18"/>
        <v>0</v>
      </c>
      <c r="V637" s="5">
        <f t="shared" si="19"/>
        <v>0</v>
      </c>
    </row>
    <row r="638" spans="1:22" hidden="1" x14ac:dyDescent="0.75">
      <c r="A638" t="s">
        <v>6434</v>
      </c>
      <c r="B638" t="s">
        <v>6434</v>
      </c>
      <c r="C638" t="s">
        <v>6435</v>
      </c>
      <c r="D638" t="s">
        <v>3425</v>
      </c>
      <c r="E638" t="s">
        <v>3426</v>
      </c>
      <c r="F638" t="s">
        <v>3426</v>
      </c>
      <c r="G638" t="s">
        <v>3427</v>
      </c>
      <c r="H638" t="s">
        <v>3428</v>
      </c>
      <c r="I638" t="s">
        <v>3429</v>
      </c>
      <c r="J638" s="2">
        <v>18233</v>
      </c>
      <c r="K638" s="2">
        <v>48669</v>
      </c>
      <c r="L638">
        <v>112.5</v>
      </c>
      <c r="M638" t="s">
        <v>210</v>
      </c>
      <c r="N638" t="s">
        <v>3443</v>
      </c>
      <c r="O638" t="s">
        <v>210</v>
      </c>
      <c r="P638" t="s">
        <v>3444</v>
      </c>
      <c r="Q638" s="5">
        <f>INDEX(relevant_resources!B:B,MATCH(P638,relevant_resources!A:A,0))</f>
        <v>0</v>
      </c>
      <c r="R638">
        <f>COUNTIFS(resolve_2018!Y:Y,A638)</f>
        <v>0</v>
      </c>
      <c r="S638">
        <f>COUNTIFS(assign_old_new!A:A,A638)</f>
        <v>0</v>
      </c>
      <c r="T638" s="4" t="str">
        <f>IF(D638="teppc","teppc",
IF(Q638=0,"not relevant",
IF(R638&gt;0,"in old list",
IF(S638=0,"NEED TO ASSIGN",
INDEX(assign_old_new!D:D,MATCH(A638,assign_old_new!A:A,0))))))</f>
        <v>teppc</v>
      </c>
      <c r="U638">
        <f t="shared" si="18"/>
        <v>0</v>
      </c>
      <c r="V638" s="5">
        <f t="shared" si="19"/>
        <v>0</v>
      </c>
    </row>
    <row r="639" spans="1:22" hidden="1" x14ac:dyDescent="0.75">
      <c r="A639" t="s">
        <v>6436</v>
      </c>
      <c r="B639" t="s">
        <v>6436</v>
      </c>
      <c r="C639" t="s">
        <v>6437</v>
      </c>
      <c r="D639" t="s">
        <v>3425</v>
      </c>
      <c r="E639" t="s">
        <v>3426</v>
      </c>
      <c r="F639" t="s">
        <v>3426</v>
      </c>
      <c r="G639" t="s">
        <v>3427</v>
      </c>
      <c r="H639" t="s">
        <v>3428</v>
      </c>
      <c r="I639" t="s">
        <v>3429</v>
      </c>
      <c r="J639" s="2">
        <v>18233</v>
      </c>
      <c r="K639" s="2">
        <v>48669</v>
      </c>
      <c r="L639">
        <v>112.5</v>
      </c>
      <c r="M639" t="s">
        <v>210</v>
      </c>
      <c r="N639" t="s">
        <v>3443</v>
      </c>
      <c r="O639" t="s">
        <v>210</v>
      </c>
      <c r="P639" t="s">
        <v>3444</v>
      </c>
      <c r="Q639" s="5">
        <f>INDEX(relevant_resources!B:B,MATCH(P639,relevant_resources!A:A,0))</f>
        <v>0</v>
      </c>
      <c r="R639">
        <f>COUNTIFS(resolve_2018!Y:Y,A639)</f>
        <v>0</v>
      </c>
      <c r="S639">
        <f>COUNTIFS(assign_old_new!A:A,A639)</f>
        <v>0</v>
      </c>
      <c r="T639" s="4" t="str">
        <f>IF(D639="teppc","teppc",
IF(Q639=0,"not relevant",
IF(R639&gt;0,"in old list",
IF(S639=0,"NEED TO ASSIGN",
INDEX(assign_old_new!D:D,MATCH(A639,assign_old_new!A:A,0))))))</f>
        <v>teppc</v>
      </c>
      <c r="U639">
        <f t="shared" si="18"/>
        <v>0</v>
      </c>
      <c r="V639" s="5">
        <f t="shared" si="19"/>
        <v>0</v>
      </c>
    </row>
    <row r="640" spans="1:22" hidden="1" x14ac:dyDescent="0.75">
      <c r="A640" t="s">
        <v>6438</v>
      </c>
      <c r="B640" t="s">
        <v>6438</v>
      </c>
      <c r="C640" t="s">
        <v>6439</v>
      </c>
      <c r="D640" t="s">
        <v>3425</v>
      </c>
      <c r="E640" t="s">
        <v>3426</v>
      </c>
      <c r="F640" t="s">
        <v>3426</v>
      </c>
      <c r="G640" t="s">
        <v>3427</v>
      </c>
      <c r="H640" t="s">
        <v>3428</v>
      </c>
      <c r="I640" t="s">
        <v>3429</v>
      </c>
      <c r="J640" s="2">
        <v>18233</v>
      </c>
      <c r="K640" s="2">
        <v>51226</v>
      </c>
      <c r="L640">
        <v>112.5</v>
      </c>
      <c r="M640" t="s">
        <v>210</v>
      </c>
      <c r="N640" t="s">
        <v>3443</v>
      </c>
      <c r="O640" t="s">
        <v>210</v>
      </c>
      <c r="P640" t="s">
        <v>3444</v>
      </c>
      <c r="Q640" s="5">
        <f>INDEX(relevant_resources!B:B,MATCH(P640,relevant_resources!A:A,0))</f>
        <v>0</v>
      </c>
      <c r="R640">
        <f>COUNTIFS(resolve_2018!Y:Y,A640)</f>
        <v>0</v>
      </c>
      <c r="S640">
        <f>COUNTIFS(assign_old_new!A:A,A640)</f>
        <v>0</v>
      </c>
      <c r="T640" s="4" t="str">
        <f>IF(D640="teppc","teppc",
IF(Q640=0,"not relevant",
IF(R640&gt;0,"in old list",
IF(S640=0,"NEED TO ASSIGN",
INDEX(assign_old_new!D:D,MATCH(A640,assign_old_new!A:A,0))))))</f>
        <v>teppc</v>
      </c>
      <c r="U640">
        <f t="shared" si="18"/>
        <v>0</v>
      </c>
      <c r="V640" s="5">
        <f t="shared" si="19"/>
        <v>0</v>
      </c>
    </row>
    <row r="641" spans="1:22" hidden="1" x14ac:dyDescent="0.75">
      <c r="A641" t="s">
        <v>6440</v>
      </c>
      <c r="B641" t="s">
        <v>6440</v>
      </c>
      <c r="C641" t="s">
        <v>6441</v>
      </c>
      <c r="D641" t="s">
        <v>3425</v>
      </c>
      <c r="E641" t="s">
        <v>3426</v>
      </c>
      <c r="F641" t="s">
        <v>3426</v>
      </c>
      <c r="G641" t="s">
        <v>3427</v>
      </c>
      <c r="H641" t="s">
        <v>3428</v>
      </c>
      <c r="I641" t="s">
        <v>3429</v>
      </c>
      <c r="J641" s="2">
        <v>18233</v>
      </c>
      <c r="K641" s="2">
        <v>51226</v>
      </c>
      <c r="L641">
        <v>112.5</v>
      </c>
      <c r="M641" t="s">
        <v>210</v>
      </c>
      <c r="N641" t="s">
        <v>3443</v>
      </c>
      <c r="O641" t="s">
        <v>210</v>
      </c>
      <c r="P641" t="s">
        <v>3444</v>
      </c>
      <c r="Q641" s="5">
        <f>INDEX(relevant_resources!B:B,MATCH(P641,relevant_resources!A:A,0))</f>
        <v>0</v>
      </c>
      <c r="R641">
        <f>COUNTIFS(resolve_2018!Y:Y,A641)</f>
        <v>0</v>
      </c>
      <c r="S641">
        <f>COUNTIFS(assign_old_new!A:A,A641)</f>
        <v>0</v>
      </c>
      <c r="T641" s="4" t="str">
        <f>IF(D641="teppc","teppc",
IF(Q641=0,"not relevant",
IF(R641&gt;0,"in old list",
IF(S641=0,"NEED TO ASSIGN",
INDEX(assign_old_new!D:D,MATCH(A641,assign_old_new!A:A,0))))))</f>
        <v>teppc</v>
      </c>
      <c r="U641">
        <f t="shared" si="18"/>
        <v>0</v>
      </c>
      <c r="V641" s="5">
        <f t="shared" si="19"/>
        <v>0</v>
      </c>
    </row>
    <row r="642" spans="1:22" hidden="1" x14ac:dyDescent="0.75">
      <c r="A642" t="s">
        <v>6442</v>
      </c>
      <c r="B642" t="s">
        <v>6442</v>
      </c>
      <c r="C642" t="s">
        <v>6443</v>
      </c>
      <c r="D642" t="s">
        <v>3425</v>
      </c>
      <c r="E642" t="s">
        <v>3426</v>
      </c>
      <c r="F642" t="s">
        <v>3426</v>
      </c>
      <c r="G642" t="s">
        <v>3427</v>
      </c>
      <c r="H642" t="s">
        <v>3428</v>
      </c>
      <c r="I642" t="s">
        <v>3429</v>
      </c>
      <c r="J642" s="2">
        <v>18233</v>
      </c>
      <c r="K642" s="2">
        <v>51226</v>
      </c>
      <c r="L642">
        <v>112.5</v>
      </c>
      <c r="M642" t="s">
        <v>210</v>
      </c>
      <c r="N642" t="s">
        <v>3443</v>
      </c>
      <c r="O642" t="s">
        <v>210</v>
      </c>
      <c r="P642" t="s">
        <v>3444</v>
      </c>
      <c r="Q642" s="5">
        <f>INDEX(relevant_resources!B:B,MATCH(P642,relevant_resources!A:A,0))</f>
        <v>0</v>
      </c>
      <c r="R642">
        <f>COUNTIFS(resolve_2018!Y:Y,A642)</f>
        <v>0</v>
      </c>
      <c r="S642">
        <f>COUNTIFS(assign_old_new!A:A,A642)</f>
        <v>0</v>
      </c>
      <c r="T642" s="4" t="str">
        <f>IF(D642="teppc","teppc",
IF(Q642=0,"not relevant",
IF(R642&gt;0,"in old list",
IF(S642=0,"NEED TO ASSIGN",
INDEX(assign_old_new!D:D,MATCH(A642,assign_old_new!A:A,0))))))</f>
        <v>teppc</v>
      </c>
      <c r="U642">
        <f t="shared" ref="U642:U705" si="20">OR(R642&gt;0,S642&gt;0)*1</f>
        <v>0</v>
      </c>
      <c r="V642" s="5">
        <f t="shared" si="19"/>
        <v>0</v>
      </c>
    </row>
    <row r="643" spans="1:22" hidden="1" x14ac:dyDescent="0.75">
      <c r="A643" t="s">
        <v>6444</v>
      </c>
      <c r="B643" t="s">
        <v>6444</v>
      </c>
      <c r="C643" t="s">
        <v>6445</v>
      </c>
      <c r="D643" t="s">
        <v>3425</v>
      </c>
      <c r="E643" t="s">
        <v>3426</v>
      </c>
      <c r="F643" t="s">
        <v>3426</v>
      </c>
      <c r="G643" t="s">
        <v>3427</v>
      </c>
      <c r="H643" t="s">
        <v>3428</v>
      </c>
      <c r="I643" t="s">
        <v>3429</v>
      </c>
      <c r="J643" s="2">
        <v>18233</v>
      </c>
      <c r="K643" s="2">
        <v>51226</v>
      </c>
      <c r="L643">
        <v>112.5</v>
      </c>
      <c r="M643" t="s">
        <v>210</v>
      </c>
      <c r="N643" t="s">
        <v>3443</v>
      </c>
      <c r="O643" t="s">
        <v>210</v>
      </c>
      <c r="P643" t="s">
        <v>3444</v>
      </c>
      <c r="Q643" s="5">
        <f>INDEX(relevant_resources!B:B,MATCH(P643,relevant_resources!A:A,0))</f>
        <v>0</v>
      </c>
      <c r="R643">
        <f>COUNTIFS(resolve_2018!Y:Y,A643)</f>
        <v>0</v>
      </c>
      <c r="S643">
        <f>COUNTIFS(assign_old_new!A:A,A643)</f>
        <v>0</v>
      </c>
      <c r="T643" s="4" t="str">
        <f>IF(D643="teppc","teppc",
IF(Q643=0,"not relevant",
IF(R643&gt;0,"in old list",
IF(S643=0,"NEED TO ASSIGN",
INDEX(assign_old_new!D:D,MATCH(A643,assign_old_new!A:A,0))))))</f>
        <v>teppc</v>
      </c>
      <c r="U643">
        <f t="shared" si="20"/>
        <v>0</v>
      </c>
      <c r="V643" s="5">
        <f t="shared" ref="V643:V706" si="21">AND(Q643=1,U643=0,D643="caiso")*1</f>
        <v>0</v>
      </c>
    </row>
    <row r="644" spans="1:22" hidden="1" x14ac:dyDescent="0.75">
      <c r="A644" t="s">
        <v>6446</v>
      </c>
      <c r="B644" t="s">
        <v>6446</v>
      </c>
      <c r="C644" t="s">
        <v>6447</v>
      </c>
      <c r="D644" t="s">
        <v>3425</v>
      </c>
      <c r="E644" t="s">
        <v>3426</v>
      </c>
      <c r="F644" t="s">
        <v>3426</v>
      </c>
      <c r="G644" t="s">
        <v>3427</v>
      </c>
      <c r="H644" t="s">
        <v>3428</v>
      </c>
      <c r="I644" t="s">
        <v>3429</v>
      </c>
      <c r="J644" s="2">
        <v>18233</v>
      </c>
      <c r="K644" s="2">
        <v>51226</v>
      </c>
      <c r="L644">
        <v>112.5</v>
      </c>
      <c r="M644" t="s">
        <v>210</v>
      </c>
      <c r="N644" t="s">
        <v>3443</v>
      </c>
      <c r="O644" t="s">
        <v>210</v>
      </c>
      <c r="P644" t="s">
        <v>3444</v>
      </c>
      <c r="Q644" s="5">
        <f>INDEX(relevant_resources!B:B,MATCH(P644,relevant_resources!A:A,0))</f>
        <v>0</v>
      </c>
      <c r="R644">
        <f>COUNTIFS(resolve_2018!Y:Y,A644)</f>
        <v>0</v>
      </c>
      <c r="S644">
        <f>COUNTIFS(assign_old_new!A:A,A644)</f>
        <v>0</v>
      </c>
      <c r="T644" s="4" t="str">
        <f>IF(D644="teppc","teppc",
IF(Q644=0,"not relevant",
IF(R644&gt;0,"in old list",
IF(S644=0,"NEED TO ASSIGN",
INDEX(assign_old_new!D:D,MATCH(A644,assign_old_new!A:A,0))))))</f>
        <v>teppc</v>
      </c>
      <c r="U644">
        <f t="shared" si="20"/>
        <v>0</v>
      </c>
      <c r="V644" s="5">
        <f t="shared" si="21"/>
        <v>0</v>
      </c>
    </row>
    <row r="645" spans="1:22" hidden="1" x14ac:dyDescent="0.75">
      <c r="A645" t="s">
        <v>6662</v>
      </c>
      <c r="B645" t="s">
        <v>6663</v>
      </c>
      <c r="C645" t="s">
        <v>6664</v>
      </c>
      <c r="D645" t="s">
        <v>3425</v>
      </c>
      <c r="E645" t="s">
        <v>3407</v>
      </c>
      <c r="F645" t="s">
        <v>3407</v>
      </c>
      <c r="G645" t="s">
        <v>3694</v>
      </c>
      <c r="H645" t="s">
        <v>3407</v>
      </c>
      <c r="I645" t="s">
        <v>2274</v>
      </c>
      <c r="J645" s="2">
        <v>37622</v>
      </c>
      <c r="K645" s="2">
        <v>55153</v>
      </c>
      <c r="L645">
        <v>112.4</v>
      </c>
      <c r="M645" t="s">
        <v>3705</v>
      </c>
      <c r="N645" t="s">
        <v>3512</v>
      </c>
      <c r="O645" t="s">
        <v>3513</v>
      </c>
      <c r="P645" t="s">
        <v>3514</v>
      </c>
      <c r="Q645" s="5">
        <f>INDEX(relevant_resources!B:B,MATCH(P645,relevant_resources!A:A,0))</f>
        <v>0</v>
      </c>
      <c r="R645">
        <f>COUNTIFS(resolve_2018!Y:Y,A645)</f>
        <v>0</v>
      </c>
      <c r="S645">
        <f>COUNTIFS(assign_old_new!A:A,A645)</f>
        <v>0</v>
      </c>
      <c r="T645" s="4" t="str">
        <f>IF(D645="teppc","teppc",
IF(Q645=0,"not relevant",
IF(R645&gt;0,"in old list",
IF(S645=0,"NEED TO ASSIGN",
INDEX(assign_old_new!D:D,MATCH(A645,assign_old_new!A:A,0))))))</f>
        <v>teppc</v>
      </c>
      <c r="U645">
        <f t="shared" si="20"/>
        <v>0</v>
      </c>
      <c r="V645" s="5">
        <f t="shared" si="21"/>
        <v>0</v>
      </c>
    </row>
    <row r="646" spans="1:22" hidden="1" x14ac:dyDescent="0.75">
      <c r="A646" t="s">
        <v>6665</v>
      </c>
      <c r="B646" t="s">
        <v>6666</v>
      </c>
      <c r="C646" t="s">
        <v>6667</v>
      </c>
      <c r="D646" t="s">
        <v>3425</v>
      </c>
      <c r="E646" t="s">
        <v>3407</v>
      </c>
      <c r="F646" t="s">
        <v>3407</v>
      </c>
      <c r="G646" t="s">
        <v>3694</v>
      </c>
      <c r="H646" t="s">
        <v>3407</v>
      </c>
      <c r="I646" t="s">
        <v>2274</v>
      </c>
      <c r="J646" s="2">
        <v>37622</v>
      </c>
      <c r="K646" s="2">
        <v>55153</v>
      </c>
      <c r="L646">
        <v>112.4</v>
      </c>
      <c r="M646" t="s">
        <v>3705</v>
      </c>
      <c r="N646" t="s">
        <v>3512</v>
      </c>
      <c r="O646" t="s">
        <v>3513</v>
      </c>
      <c r="P646" t="s">
        <v>3514</v>
      </c>
      <c r="Q646" s="5">
        <f>INDEX(relevant_resources!B:B,MATCH(P646,relevant_resources!A:A,0))</f>
        <v>0</v>
      </c>
      <c r="R646">
        <f>COUNTIFS(resolve_2018!Y:Y,A646)</f>
        <v>0</v>
      </c>
      <c r="S646">
        <f>COUNTIFS(assign_old_new!A:A,A646)</f>
        <v>0</v>
      </c>
      <c r="T646" s="4" t="str">
        <f>IF(D646="teppc","teppc",
IF(Q646=0,"not relevant",
IF(R646&gt;0,"in old list",
IF(S646=0,"NEED TO ASSIGN",
INDEX(assign_old_new!D:D,MATCH(A646,assign_old_new!A:A,0))))))</f>
        <v>teppc</v>
      </c>
      <c r="U646">
        <f t="shared" si="20"/>
        <v>0</v>
      </c>
      <c r="V646" s="5">
        <f t="shared" si="21"/>
        <v>0</v>
      </c>
    </row>
    <row r="647" spans="1:22" hidden="1" x14ac:dyDescent="0.75">
      <c r="A647" t="s">
        <v>10811</v>
      </c>
      <c r="B647" t="s">
        <v>10811</v>
      </c>
      <c r="D647" t="s">
        <v>9883</v>
      </c>
      <c r="E647" t="s">
        <v>3319</v>
      </c>
      <c r="F647" t="s">
        <v>3319</v>
      </c>
      <c r="G647" t="s">
        <v>3320</v>
      </c>
      <c r="H647" t="s">
        <v>3319</v>
      </c>
      <c r="I647" t="s">
        <v>33</v>
      </c>
      <c r="J647" s="6">
        <v>41760</v>
      </c>
      <c r="K647" s="6">
        <v>55153</v>
      </c>
      <c r="L647">
        <v>112</v>
      </c>
      <c r="M647" t="s">
        <v>3548</v>
      </c>
      <c r="N647" t="s">
        <v>3532</v>
      </c>
      <c r="O647" t="s">
        <v>3533</v>
      </c>
      <c r="P647" t="s">
        <v>9941</v>
      </c>
      <c r="Q647" s="5">
        <f>INDEX(relevant_resources!B:B,MATCH(P647,relevant_resources!A:A,0))</f>
        <v>0</v>
      </c>
      <c r="R647">
        <f>COUNTIFS(resolve_2018!Y:Y,A647)</f>
        <v>0</v>
      </c>
      <c r="S647">
        <f>COUNTIFS(assign_old_new!A:A,A647)</f>
        <v>0</v>
      </c>
      <c r="T647" s="4" t="str">
        <f>IF(D647="teppc","teppc",
IF(Q647=0,"not relevant",
IF(R647&gt;0,"in old list",
IF(S647=0,"NEED TO ASSIGN",
INDEX(assign_old_new!D:D,MATCH(A647,assign_old_new!A:A,0))))))</f>
        <v>not relevant</v>
      </c>
      <c r="U647">
        <f t="shared" si="20"/>
        <v>0</v>
      </c>
      <c r="V647" s="5">
        <f t="shared" si="21"/>
        <v>0</v>
      </c>
    </row>
    <row r="648" spans="1:22" hidden="1" x14ac:dyDescent="0.75">
      <c r="A648" t="s">
        <v>10809</v>
      </c>
      <c r="B648" t="s">
        <v>10809</v>
      </c>
      <c r="D648" t="s">
        <v>9883</v>
      </c>
      <c r="E648" t="s">
        <v>3319</v>
      </c>
      <c r="F648" t="s">
        <v>3319</v>
      </c>
      <c r="G648" t="s">
        <v>3320</v>
      </c>
      <c r="H648" t="s">
        <v>3319</v>
      </c>
      <c r="I648" t="s">
        <v>33</v>
      </c>
      <c r="J648" s="6">
        <v>41760</v>
      </c>
      <c r="K648" s="6">
        <v>55153</v>
      </c>
      <c r="L648">
        <v>111.3</v>
      </c>
      <c r="M648" t="s">
        <v>3548</v>
      </c>
      <c r="N648" t="s">
        <v>3532</v>
      </c>
      <c r="O648" t="s">
        <v>3533</v>
      </c>
      <c r="P648" t="s">
        <v>9941</v>
      </c>
      <c r="Q648" s="5">
        <f>INDEX(relevant_resources!B:B,MATCH(P648,relevant_resources!A:A,0))</f>
        <v>0</v>
      </c>
      <c r="R648">
        <f>COUNTIFS(resolve_2018!Y:Y,A648)</f>
        <v>0</v>
      </c>
      <c r="S648">
        <f>COUNTIFS(assign_old_new!A:A,A648)</f>
        <v>0</v>
      </c>
      <c r="T648" s="4" t="str">
        <f>IF(D648="teppc","teppc",
IF(Q648=0,"not relevant",
IF(R648&gt;0,"in old list",
IF(S648=0,"NEED TO ASSIGN",
INDEX(assign_old_new!D:D,MATCH(A648,assign_old_new!A:A,0))))))</f>
        <v>not relevant</v>
      </c>
      <c r="U648">
        <f t="shared" si="20"/>
        <v>0</v>
      </c>
      <c r="V648" s="5">
        <f t="shared" si="21"/>
        <v>0</v>
      </c>
    </row>
    <row r="649" spans="1:22" hidden="1" x14ac:dyDescent="0.75">
      <c r="A649" t="s">
        <v>5191</v>
      </c>
      <c r="B649" t="s">
        <v>5191</v>
      </c>
      <c r="C649" t="s">
        <v>5192</v>
      </c>
      <c r="D649" t="s">
        <v>3425</v>
      </c>
      <c r="E649" t="s">
        <v>4088</v>
      </c>
      <c r="F649" t="s">
        <v>4088</v>
      </c>
      <c r="G649" t="s">
        <v>4089</v>
      </c>
      <c r="H649" t="s">
        <v>2156</v>
      </c>
      <c r="I649" t="s">
        <v>1080</v>
      </c>
      <c r="J649" s="2">
        <v>40451</v>
      </c>
      <c r="K649" s="2">
        <v>55153</v>
      </c>
      <c r="L649">
        <v>111</v>
      </c>
      <c r="M649" t="s">
        <v>3438</v>
      </c>
      <c r="N649" t="s">
        <v>3412</v>
      </c>
      <c r="O649" t="s">
        <v>993</v>
      </c>
      <c r="P649" t="s">
        <v>3712</v>
      </c>
      <c r="Q649" s="5">
        <f>INDEX(relevant_resources!B:B,MATCH(P649,relevant_resources!A:A,0))</f>
        <v>0</v>
      </c>
      <c r="R649">
        <f>COUNTIFS(resolve_2018!Y:Y,A649)</f>
        <v>0</v>
      </c>
      <c r="S649">
        <f>COUNTIFS(assign_old_new!A:A,A649)</f>
        <v>0</v>
      </c>
      <c r="T649" s="4" t="str">
        <f>IF(D649="teppc","teppc",
IF(Q649=0,"not relevant",
IF(R649&gt;0,"in old list",
IF(S649=0,"NEED TO ASSIGN",
INDEX(assign_old_new!D:D,MATCH(A649,assign_old_new!A:A,0))))))</f>
        <v>teppc</v>
      </c>
      <c r="U649">
        <f t="shared" si="20"/>
        <v>0</v>
      </c>
      <c r="V649" s="5">
        <f t="shared" si="21"/>
        <v>0</v>
      </c>
    </row>
    <row r="650" spans="1:22" hidden="1" x14ac:dyDescent="0.75">
      <c r="A650" t="s">
        <v>9223</v>
      </c>
      <c r="B650" t="s">
        <v>9224</v>
      </c>
      <c r="C650" t="s">
        <v>9225</v>
      </c>
      <c r="D650" t="s">
        <v>3425</v>
      </c>
      <c r="E650" t="s">
        <v>3698</v>
      </c>
      <c r="F650" t="s">
        <v>3698</v>
      </c>
      <c r="G650" t="s">
        <v>3694</v>
      </c>
      <c r="H650" t="s">
        <v>3407</v>
      </c>
      <c r="I650" t="s">
        <v>2274</v>
      </c>
      <c r="J650" s="2">
        <v>41214</v>
      </c>
      <c r="K650" s="2">
        <v>55153</v>
      </c>
      <c r="L650">
        <v>110.2</v>
      </c>
      <c r="M650" t="s">
        <v>3511</v>
      </c>
      <c r="N650" t="s">
        <v>3512</v>
      </c>
      <c r="O650" t="s">
        <v>3513</v>
      </c>
      <c r="P650" t="s">
        <v>3514</v>
      </c>
      <c r="Q650" s="5">
        <f>INDEX(relevant_resources!B:B,MATCH(P650,relevant_resources!A:A,0))</f>
        <v>0</v>
      </c>
      <c r="R650">
        <f>COUNTIFS(resolve_2018!Y:Y,A650)</f>
        <v>0</v>
      </c>
      <c r="S650">
        <f>COUNTIFS(assign_old_new!A:A,A650)</f>
        <v>0</v>
      </c>
      <c r="T650" s="4" t="str">
        <f>IF(D650="teppc","teppc",
IF(Q650=0,"not relevant",
IF(R650&gt;0,"in old list",
IF(S650=0,"NEED TO ASSIGN",
INDEX(assign_old_new!D:D,MATCH(A650,assign_old_new!A:A,0))))))</f>
        <v>teppc</v>
      </c>
      <c r="U650">
        <f t="shared" si="20"/>
        <v>0</v>
      </c>
      <c r="V650" s="5">
        <f t="shared" si="21"/>
        <v>0</v>
      </c>
    </row>
    <row r="651" spans="1:22" hidden="1" x14ac:dyDescent="0.75">
      <c r="A651" t="s">
        <v>2277</v>
      </c>
      <c r="B651" t="s">
        <v>2277</v>
      </c>
      <c r="C651" t="s">
        <v>10053</v>
      </c>
      <c r="D651" t="s">
        <v>9883</v>
      </c>
      <c r="E651" t="s">
        <v>1128</v>
      </c>
      <c r="F651" t="s">
        <v>1128</v>
      </c>
      <c r="G651" t="s">
        <v>3379</v>
      </c>
      <c r="H651" t="s">
        <v>1128</v>
      </c>
      <c r="I651" t="s">
        <v>33</v>
      </c>
      <c r="J651" t="s">
        <v>9889</v>
      </c>
      <c r="K651" s="6">
        <v>55153</v>
      </c>
      <c r="L651">
        <v>110</v>
      </c>
      <c r="M651" t="s">
        <v>9884</v>
      </c>
      <c r="N651" t="s">
        <v>4346</v>
      </c>
      <c r="O651" t="s">
        <v>3386</v>
      </c>
      <c r="P651" t="s">
        <v>3324</v>
      </c>
      <c r="Q651" s="5">
        <f>INDEX(relevant_resources!B:B,MATCH(P651,relevant_resources!A:A,0))</f>
        <v>1</v>
      </c>
      <c r="R651">
        <f>COUNTIFS(resolve_2018!Y:Y,A651)</f>
        <v>1</v>
      </c>
      <c r="S651">
        <f>COUNTIFS(assign_old_new!A:A,A651)</f>
        <v>0</v>
      </c>
      <c r="T651" s="4" t="str">
        <f>IF(D651="teppc","teppc",
IF(Q651=0,"not relevant",
IF(R651&gt;0,"in old list",
IF(S651=0,"NEED TO ASSIGN",
INDEX(assign_old_new!D:D,MATCH(A651,assign_old_new!A:A,0))))))</f>
        <v>in old list</v>
      </c>
      <c r="U651">
        <f t="shared" si="20"/>
        <v>1</v>
      </c>
      <c r="V651" s="5">
        <f t="shared" si="21"/>
        <v>0</v>
      </c>
    </row>
    <row r="652" spans="1:22" hidden="1" x14ac:dyDescent="0.75">
      <c r="A652" t="s">
        <v>4292</v>
      </c>
      <c r="B652" t="s">
        <v>4292</v>
      </c>
      <c r="D652" t="s">
        <v>3425</v>
      </c>
      <c r="E652" t="s">
        <v>3546</v>
      </c>
      <c r="F652" t="s">
        <v>3546</v>
      </c>
      <c r="G652" t="s">
        <v>3547</v>
      </c>
      <c r="H652" t="s">
        <v>3546</v>
      </c>
      <c r="I652" t="s">
        <v>3429</v>
      </c>
      <c r="J652" s="2">
        <v>43936</v>
      </c>
      <c r="K652" s="2">
        <v>55153</v>
      </c>
      <c r="L652">
        <v>110</v>
      </c>
      <c r="M652" t="s">
        <v>3473</v>
      </c>
      <c r="N652" t="s">
        <v>3327</v>
      </c>
      <c r="O652" t="s">
        <v>3328</v>
      </c>
      <c r="P652" t="s">
        <v>4290</v>
      </c>
      <c r="Q652" s="5">
        <f>INDEX(relevant_resources!B:B,MATCH(P652,relevant_resources!A:A,0))</f>
        <v>0</v>
      </c>
      <c r="R652">
        <f>COUNTIFS(resolve_2018!Y:Y,A652)</f>
        <v>0</v>
      </c>
      <c r="S652">
        <f>COUNTIFS(assign_old_new!A:A,A652)</f>
        <v>0</v>
      </c>
      <c r="T652" s="4" t="str">
        <f>IF(D652="teppc","teppc",
IF(Q652=0,"not relevant",
IF(R652&gt;0,"in old list",
IF(S652=0,"NEED TO ASSIGN",
INDEX(assign_old_new!D:D,MATCH(A652,assign_old_new!A:A,0))))))</f>
        <v>teppc</v>
      </c>
      <c r="U652">
        <f t="shared" si="20"/>
        <v>0</v>
      </c>
      <c r="V652" s="5">
        <f t="shared" si="21"/>
        <v>0</v>
      </c>
    </row>
    <row r="653" spans="1:22" hidden="1" x14ac:dyDescent="0.75">
      <c r="A653" t="s">
        <v>3281</v>
      </c>
      <c r="B653" t="s">
        <v>3281</v>
      </c>
      <c r="C653" t="s">
        <v>3280</v>
      </c>
      <c r="D653" t="s">
        <v>9883</v>
      </c>
      <c r="E653" t="s">
        <v>1128</v>
      </c>
      <c r="F653" t="s">
        <v>1128</v>
      </c>
      <c r="G653" t="s">
        <v>3379</v>
      </c>
      <c r="H653" t="s">
        <v>1128</v>
      </c>
      <c r="I653" t="s">
        <v>33</v>
      </c>
      <c r="J653" s="6">
        <v>42492</v>
      </c>
      <c r="K653" s="6">
        <v>55153</v>
      </c>
      <c r="L653">
        <v>110</v>
      </c>
      <c r="M653" t="s">
        <v>9884</v>
      </c>
      <c r="N653" t="s">
        <v>4346</v>
      </c>
      <c r="O653" t="s">
        <v>3386</v>
      </c>
      <c r="P653" t="s">
        <v>3324</v>
      </c>
      <c r="Q653" s="5">
        <f>INDEX(relevant_resources!B:B,MATCH(P653,relevant_resources!A:A,0))</f>
        <v>1</v>
      </c>
      <c r="R653">
        <f>COUNTIFS(resolve_2018!Y:Y,A653)</f>
        <v>1</v>
      </c>
      <c r="S653">
        <f>COUNTIFS(assign_old_new!A:A,A653)</f>
        <v>0</v>
      </c>
      <c r="T653" s="4" t="str">
        <f>IF(D653="teppc","teppc",
IF(Q653=0,"not relevant",
IF(R653&gt;0,"in old list",
IF(S653=0,"NEED TO ASSIGN",
INDEX(assign_old_new!D:D,MATCH(A653,assign_old_new!A:A,0))))))</f>
        <v>in old list</v>
      </c>
      <c r="U653">
        <f t="shared" si="20"/>
        <v>1</v>
      </c>
      <c r="V653" s="5">
        <f t="shared" si="21"/>
        <v>0</v>
      </c>
    </row>
    <row r="654" spans="1:22" hidden="1" x14ac:dyDescent="0.75">
      <c r="A654" t="s">
        <v>6681</v>
      </c>
      <c r="B654" t="s">
        <v>6682</v>
      </c>
      <c r="C654" t="s">
        <v>6683</v>
      </c>
      <c r="D654" t="s">
        <v>3425</v>
      </c>
      <c r="E654" t="s">
        <v>3584</v>
      </c>
      <c r="F654" t="s">
        <v>3584</v>
      </c>
      <c r="G654" t="s">
        <v>3585</v>
      </c>
      <c r="H654" t="s">
        <v>3482</v>
      </c>
      <c r="I654" t="s">
        <v>1080</v>
      </c>
      <c r="J654" s="2">
        <v>40634</v>
      </c>
      <c r="K654" s="2">
        <v>55153</v>
      </c>
      <c r="L654">
        <v>110</v>
      </c>
      <c r="M654" t="s">
        <v>3438</v>
      </c>
      <c r="N654" t="s">
        <v>3412</v>
      </c>
      <c r="O654" t="s">
        <v>993</v>
      </c>
      <c r="P654" t="s">
        <v>3712</v>
      </c>
      <c r="Q654" s="5">
        <f>INDEX(relevant_resources!B:B,MATCH(P654,relevant_resources!A:A,0))</f>
        <v>0</v>
      </c>
      <c r="R654">
        <f>COUNTIFS(resolve_2018!Y:Y,A654)</f>
        <v>0</v>
      </c>
      <c r="S654">
        <f>COUNTIFS(assign_old_new!A:A,A654)</f>
        <v>0</v>
      </c>
      <c r="T654" s="4" t="str">
        <f>IF(D654="teppc","teppc",
IF(Q654=0,"not relevant",
IF(R654&gt;0,"in old list",
IF(S654=0,"NEED TO ASSIGN",
INDEX(assign_old_new!D:D,MATCH(A654,assign_old_new!A:A,0))))))</f>
        <v>teppc</v>
      </c>
      <c r="U654">
        <f t="shared" si="20"/>
        <v>0</v>
      </c>
      <c r="V654" s="5">
        <f t="shared" si="21"/>
        <v>0</v>
      </c>
    </row>
    <row r="655" spans="1:22" hidden="1" x14ac:dyDescent="0.75">
      <c r="A655" t="s">
        <v>5136</v>
      </c>
      <c r="B655" t="s">
        <v>5136</v>
      </c>
      <c r="C655" t="s">
        <v>5137</v>
      </c>
      <c r="D655" t="s">
        <v>3425</v>
      </c>
      <c r="E655" t="s">
        <v>1054</v>
      </c>
      <c r="F655" t="s">
        <v>1054</v>
      </c>
      <c r="G655" t="s">
        <v>3447</v>
      </c>
      <c r="H655" t="s">
        <v>3428</v>
      </c>
      <c r="I655" t="s">
        <v>3429</v>
      </c>
      <c r="J655" s="2">
        <v>36161</v>
      </c>
      <c r="K655" s="2">
        <v>55123</v>
      </c>
      <c r="L655">
        <v>110</v>
      </c>
      <c r="M655" t="s">
        <v>4364</v>
      </c>
      <c r="N655" t="s">
        <v>3849</v>
      </c>
      <c r="O655" t="s">
        <v>3850</v>
      </c>
      <c r="P655" t="s">
        <v>3851</v>
      </c>
      <c r="Q655" s="5">
        <f>INDEX(relevant_resources!B:B,MATCH(P655,relevant_resources!A:A,0))</f>
        <v>0</v>
      </c>
      <c r="R655">
        <f>COUNTIFS(resolve_2018!Y:Y,A655)</f>
        <v>0</v>
      </c>
      <c r="S655">
        <f>COUNTIFS(assign_old_new!A:A,A655)</f>
        <v>0</v>
      </c>
      <c r="T655" s="4" t="str">
        <f>IF(D655="teppc","teppc",
IF(Q655=0,"not relevant",
IF(R655&gt;0,"in old list",
IF(S655=0,"NEED TO ASSIGN",
INDEX(assign_old_new!D:D,MATCH(A655,assign_old_new!A:A,0))))))</f>
        <v>teppc</v>
      </c>
      <c r="U655">
        <f t="shared" si="20"/>
        <v>0</v>
      </c>
      <c r="V655" s="5">
        <f t="shared" si="21"/>
        <v>0</v>
      </c>
    </row>
    <row r="656" spans="1:22" hidden="1" x14ac:dyDescent="0.75">
      <c r="A656" t="s">
        <v>5138</v>
      </c>
      <c r="B656" t="s">
        <v>5139</v>
      </c>
      <c r="C656" t="s">
        <v>5138</v>
      </c>
      <c r="D656" t="s">
        <v>3425</v>
      </c>
      <c r="E656" t="s">
        <v>1054</v>
      </c>
      <c r="F656" t="s">
        <v>1054</v>
      </c>
      <c r="G656" t="s">
        <v>3447</v>
      </c>
      <c r="H656" t="s">
        <v>3428</v>
      </c>
      <c r="I656" t="s">
        <v>3429</v>
      </c>
      <c r="J656" s="2">
        <v>36161</v>
      </c>
      <c r="K656" s="2">
        <v>55123</v>
      </c>
      <c r="L656">
        <v>110</v>
      </c>
      <c r="M656" t="s">
        <v>4364</v>
      </c>
      <c r="N656" t="s">
        <v>3849</v>
      </c>
      <c r="O656" t="s">
        <v>3850</v>
      </c>
      <c r="P656" t="s">
        <v>3851</v>
      </c>
      <c r="Q656" s="5">
        <f>INDEX(relevant_resources!B:B,MATCH(P656,relevant_resources!A:A,0))</f>
        <v>0</v>
      </c>
      <c r="R656">
        <f>COUNTIFS(resolve_2018!Y:Y,A656)</f>
        <v>0</v>
      </c>
      <c r="S656">
        <f>COUNTIFS(assign_old_new!A:A,A656)</f>
        <v>0</v>
      </c>
      <c r="T656" s="4" t="str">
        <f>IF(D656="teppc","teppc",
IF(Q656=0,"not relevant",
IF(R656&gt;0,"in old list",
IF(S656=0,"NEED TO ASSIGN",
INDEX(assign_old_new!D:D,MATCH(A656,assign_old_new!A:A,0))))))</f>
        <v>teppc</v>
      </c>
      <c r="U656">
        <f t="shared" si="20"/>
        <v>0</v>
      </c>
      <c r="V656" s="5">
        <f t="shared" si="21"/>
        <v>0</v>
      </c>
    </row>
    <row r="657" spans="1:22" hidden="1" x14ac:dyDescent="0.75">
      <c r="A657" t="s">
        <v>4523</v>
      </c>
      <c r="B657" t="s">
        <v>4524</v>
      </c>
      <c r="C657" t="s">
        <v>4525</v>
      </c>
      <c r="D657" t="s">
        <v>3425</v>
      </c>
      <c r="E657" t="s">
        <v>3775</v>
      </c>
      <c r="F657" t="s">
        <v>3775</v>
      </c>
      <c r="G657" t="s">
        <v>3776</v>
      </c>
      <c r="H657" t="s">
        <v>3775</v>
      </c>
      <c r="I657" t="s">
        <v>3429</v>
      </c>
      <c r="J657" s="2">
        <v>31929</v>
      </c>
      <c r="K657" s="2">
        <v>55153</v>
      </c>
      <c r="L657">
        <v>110</v>
      </c>
      <c r="M657" t="s">
        <v>3766</v>
      </c>
      <c r="N657" t="s">
        <v>3757</v>
      </c>
      <c r="O657" t="s">
        <v>190</v>
      </c>
      <c r="P657" t="s">
        <v>4519</v>
      </c>
      <c r="Q657" s="5">
        <f>INDEX(relevant_resources!B:B,MATCH(P657,relevant_resources!A:A,0))</f>
        <v>0</v>
      </c>
      <c r="R657">
        <f>COUNTIFS(resolve_2018!Y:Y,A657)</f>
        <v>0</v>
      </c>
      <c r="S657">
        <f>COUNTIFS(assign_old_new!A:A,A657)</f>
        <v>0</v>
      </c>
      <c r="T657" s="4" t="str">
        <f>IF(D657="teppc","teppc",
IF(Q657=0,"not relevant",
IF(R657&gt;0,"in old list",
IF(S657=0,"NEED TO ASSIGN",
INDEX(assign_old_new!D:D,MATCH(A657,assign_old_new!A:A,0))))))</f>
        <v>teppc</v>
      </c>
      <c r="U657">
        <f t="shared" si="20"/>
        <v>0</v>
      </c>
      <c r="V657" s="5">
        <f t="shared" si="21"/>
        <v>0</v>
      </c>
    </row>
    <row r="658" spans="1:22" hidden="1" x14ac:dyDescent="0.75">
      <c r="A658" t="s">
        <v>8914</v>
      </c>
      <c r="B658" t="s">
        <v>8915</v>
      </c>
      <c r="C658" t="s">
        <v>8916</v>
      </c>
      <c r="D658" t="s">
        <v>3425</v>
      </c>
      <c r="E658" t="s">
        <v>3546</v>
      </c>
      <c r="F658" t="s">
        <v>3546</v>
      </c>
      <c r="G658" t="s">
        <v>3547</v>
      </c>
      <c r="H658" t="s">
        <v>3546</v>
      </c>
      <c r="I658" t="s">
        <v>3429</v>
      </c>
      <c r="J658" s="2">
        <v>31517</v>
      </c>
      <c r="K658" s="2">
        <v>55153</v>
      </c>
      <c r="L658">
        <v>110</v>
      </c>
      <c r="M658" t="s">
        <v>4017</v>
      </c>
      <c r="N658" t="s">
        <v>4018</v>
      </c>
      <c r="O658" t="s">
        <v>35</v>
      </c>
      <c r="P658" t="s">
        <v>6645</v>
      </c>
      <c r="Q658" s="5">
        <f>INDEX(relevant_resources!B:B,MATCH(P658,relevant_resources!A:A,0))</f>
        <v>0</v>
      </c>
      <c r="R658">
        <f>COUNTIFS(resolve_2018!Y:Y,A658)</f>
        <v>0</v>
      </c>
      <c r="S658">
        <f>COUNTIFS(assign_old_new!A:A,A658)</f>
        <v>0</v>
      </c>
      <c r="T658" s="4" t="str">
        <f>IF(D658="teppc","teppc",
IF(Q658=0,"not relevant",
IF(R658&gt;0,"in old list",
IF(S658=0,"NEED TO ASSIGN",
INDEX(assign_old_new!D:D,MATCH(A658,assign_old_new!A:A,0))))))</f>
        <v>teppc</v>
      </c>
      <c r="U658">
        <f t="shared" si="20"/>
        <v>0</v>
      </c>
      <c r="V658" s="5">
        <f t="shared" si="21"/>
        <v>0</v>
      </c>
    </row>
    <row r="659" spans="1:22" hidden="1" x14ac:dyDescent="0.75">
      <c r="A659" t="s">
        <v>4529</v>
      </c>
      <c r="B659" t="s">
        <v>4530</v>
      </c>
      <c r="C659" t="s">
        <v>4531</v>
      </c>
      <c r="D659" t="s">
        <v>3425</v>
      </c>
      <c r="E659" t="s">
        <v>3775</v>
      </c>
      <c r="F659" t="s">
        <v>3775</v>
      </c>
      <c r="G659" t="s">
        <v>3776</v>
      </c>
      <c r="H659" t="s">
        <v>3775</v>
      </c>
      <c r="I659" t="s">
        <v>3429</v>
      </c>
      <c r="J659" s="2">
        <v>31503</v>
      </c>
      <c r="K659" s="2">
        <v>55153</v>
      </c>
      <c r="L659">
        <v>110</v>
      </c>
      <c r="M659" t="s">
        <v>3766</v>
      </c>
      <c r="N659" t="s">
        <v>3757</v>
      </c>
      <c r="O659" t="s">
        <v>190</v>
      </c>
      <c r="P659" t="s">
        <v>4519</v>
      </c>
      <c r="Q659" s="5">
        <f>INDEX(relevant_resources!B:B,MATCH(P659,relevant_resources!A:A,0))</f>
        <v>0</v>
      </c>
      <c r="R659">
        <f>COUNTIFS(resolve_2018!Y:Y,A659)</f>
        <v>0</v>
      </c>
      <c r="S659">
        <f>COUNTIFS(assign_old_new!A:A,A659)</f>
        <v>0</v>
      </c>
      <c r="T659" s="4" t="str">
        <f>IF(D659="teppc","teppc",
IF(Q659=0,"not relevant",
IF(R659&gt;0,"in old list",
IF(S659=0,"NEED TO ASSIGN",
INDEX(assign_old_new!D:D,MATCH(A659,assign_old_new!A:A,0))))))</f>
        <v>teppc</v>
      </c>
      <c r="U659">
        <f t="shared" si="20"/>
        <v>0</v>
      </c>
      <c r="V659" s="5">
        <f t="shared" si="21"/>
        <v>0</v>
      </c>
    </row>
    <row r="660" spans="1:22" hidden="1" x14ac:dyDescent="0.75">
      <c r="A660" t="s">
        <v>4526</v>
      </c>
      <c r="B660" t="s">
        <v>4527</v>
      </c>
      <c r="C660" t="s">
        <v>4528</v>
      </c>
      <c r="D660" t="s">
        <v>3425</v>
      </c>
      <c r="E660" t="s">
        <v>3775</v>
      </c>
      <c r="F660" t="s">
        <v>3775</v>
      </c>
      <c r="G660" t="s">
        <v>3776</v>
      </c>
      <c r="H660" t="s">
        <v>3775</v>
      </c>
      <c r="I660" t="s">
        <v>3429</v>
      </c>
      <c r="J660" s="2">
        <v>31229</v>
      </c>
      <c r="K660" s="2">
        <v>55153</v>
      </c>
      <c r="L660">
        <v>110</v>
      </c>
      <c r="M660" t="s">
        <v>3766</v>
      </c>
      <c r="N660" t="s">
        <v>3757</v>
      </c>
      <c r="O660" t="s">
        <v>190</v>
      </c>
      <c r="P660" t="s">
        <v>4519</v>
      </c>
      <c r="Q660" s="5">
        <f>INDEX(relevant_resources!B:B,MATCH(P660,relevant_resources!A:A,0))</f>
        <v>0</v>
      </c>
      <c r="R660">
        <f>COUNTIFS(resolve_2018!Y:Y,A660)</f>
        <v>0</v>
      </c>
      <c r="S660">
        <f>COUNTIFS(assign_old_new!A:A,A660)</f>
        <v>0</v>
      </c>
      <c r="T660" s="4" t="str">
        <f>IF(D660="teppc","teppc",
IF(Q660=0,"not relevant",
IF(R660&gt;0,"in old list",
IF(S660=0,"NEED TO ASSIGN",
INDEX(assign_old_new!D:D,MATCH(A660,assign_old_new!A:A,0))))))</f>
        <v>teppc</v>
      </c>
      <c r="U660">
        <f t="shared" si="20"/>
        <v>0</v>
      </c>
      <c r="V660" s="5">
        <f t="shared" si="21"/>
        <v>0</v>
      </c>
    </row>
    <row r="661" spans="1:22" hidden="1" x14ac:dyDescent="0.75">
      <c r="A661" t="s">
        <v>4520</v>
      </c>
      <c r="B661" t="s">
        <v>4521</v>
      </c>
      <c r="C661" t="s">
        <v>4522</v>
      </c>
      <c r="D661" t="s">
        <v>3425</v>
      </c>
      <c r="E661" t="s">
        <v>3775</v>
      </c>
      <c r="F661" t="s">
        <v>3775</v>
      </c>
      <c r="G661" t="s">
        <v>3776</v>
      </c>
      <c r="H661" t="s">
        <v>3775</v>
      </c>
      <c r="I661" t="s">
        <v>3429</v>
      </c>
      <c r="J661" s="2">
        <v>30713</v>
      </c>
      <c r="K661" s="2">
        <v>55153</v>
      </c>
      <c r="L661">
        <v>110</v>
      </c>
      <c r="M661" t="s">
        <v>3766</v>
      </c>
      <c r="N661" t="s">
        <v>3757</v>
      </c>
      <c r="O661" t="s">
        <v>190</v>
      </c>
      <c r="P661" t="s">
        <v>4519</v>
      </c>
      <c r="Q661" s="5">
        <f>INDEX(relevant_resources!B:B,MATCH(P661,relevant_resources!A:A,0))</f>
        <v>0</v>
      </c>
      <c r="R661">
        <f>COUNTIFS(resolve_2018!Y:Y,A661)</f>
        <v>0</v>
      </c>
      <c r="S661">
        <f>COUNTIFS(assign_old_new!A:A,A661)</f>
        <v>0</v>
      </c>
      <c r="T661" s="4" t="str">
        <f>IF(D661="teppc","teppc",
IF(Q661=0,"not relevant",
IF(R661&gt;0,"in old list",
IF(S661=0,"NEED TO ASSIGN",
INDEX(assign_old_new!D:D,MATCH(A661,assign_old_new!A:A,0))))))</f>
        <v>teppc</v>
      </c>
      <c r="U661">
        <f t="shared" si="20"/>
        <v>0</v>
      </c>
      <c r="V661" s="5">
        <f t="shared" si="21"/>
        <v>0</v>
      </c>
    </row>
    <row r="662" spans="1:22" hidden="1" x14ac:dyDescent="0.75">
      <c r="A662" t="s">
        <v>9680</v>
      </c>
      <c r="B662" t="s">
        <v>9681</v>
      </c>
      <c r="C662" t="s">
        <v>9682</v>
      </c>
      <c r="D662" t="s">
        <v>3425</v>
      </c>
      <c r="E662" t="s">
        <v>2592</v>
      </c>
      <c r="F662" t="s">
        <v>2592</v>
      </c>
      <c r="G662" t="s">
        <v>4353</v>
      </c>
      <c r="H662" t="s">
        <v>3028</v>
      </c>
      <c r="I662" t="s">
        <v>2592</v>
      </c>
      <c r="J662" s="2">
        <v>24990</v>
      </c>
      <c r="K662" s="2">
        <v>54789</v>
      </c>
      <c r="L662">
        <v>110</v>
      </c>
      <c r="M662" t="s">
        <v>210</v>
      </c>
      <c r="N662" t="s">
        <v>3443</v>
      </c>
      <c r="O662" t="s">
        <v>210</v>
      </c>
      <c r="P662" t="s">
        <v>4354</v>
      </c>
      <c r="Q662" s="5">
        <f>INDEX(relevant_resources!B:B,MATCH(P662,relevant_resources!A:A,0))</f>
        <v>0</v>
      </c>
      <c r="R662">
        <f>COUNTIFS(resolve_2018!Y:Y,A662)</f>
        <v>0</v>
      </c>
      <c r="S662">
        <f>COUNTIFS(assign_old_new!A:A,A662)</f>
        <v>0</v>
      </c>
      <c r="T662" s="4" t="str">
        <f>IF(D662="teppc","teppc",
IF(Q662=0,"not relevant",
IF(R662&gt;0,"in old list",
IF(S662=0,"NEED TO ASSIGN",
INDEX(assign_old_new!D:D,MATCH(A662,assign_old_new!A:A,0))))))</f>
        <v>teppc</v>
      </c>
      <c r="U662">
        <f t="shared" si="20"/>
        <v>0</v>
      </c>
      <c r="V662" s="5">
        <f t="shared" si="21"/>
        <v>0</v>
      </c>
    </row>
    <row r="663" spans="1:22" hidden="1" x14ac:dyDescent="0.75">
      <c r="A663" t="s">
        <v>11387</v>
      </c>
      <c r="B663" t="s">
        <v>11388</v>
      </c>
      <c r="C663" t="s">
        <v>11389</v>
      </c>
      <c r="D663" t="s">
        <v>3425</v>
      </c>
      <c r="E663" t="s">
        <v>3546</v>
      </c>
      <c r="F663" t="s">
        <v>3546</v>
      </c>
      <c r="G663" t="s">
        <v>3547</v>
      </c>
      <c r="H663" t="s">
        <v>3546</v>
      </c>
      <c r="I663" t="s">
        <v>3429</v>
      </c>
      <c r="J663" s="2">
        <v>21885</v>
      </c>
      <c r="K663" s="2">
        <v>55153</v>
      </c>
      <c r="L663">
        <v>110</v>
      </c>
      <c r="M663" t="s">
        <v>3680</v>
      </c>
      <c r="N663" t="s">
        <v>3681</v>
      </c>
      <c r="O663" t="s">
        <v>3682</v>
      </c>
      <c r="P663" t="s">
        <v>3837</v>
      </c>
      <c r="Q663" s="5">
        <f>INDEX(relevant_resources!B:B,MATCH(P663,relevant_resources!A:A,0))</f>
        <v>0</v>
      </c>
      <c r="R663">
        <f>COUNTIFS(resolve_2018!Y:Y,A663)</f>
        <v>0</v>
      </c>
      <c r="S663">
        <f>COUNTIFS(assign_old_new!A:A,A663)</f>
        <v>0</v>
      </c>
      <c r="T663" s="4" t="str">
        <f>IF(D663="teppc","teppc",
IF(Q663=0,"not relevant",
IF(R663&gt;0,"in old list",
IF(S663=0,"NEED TO ASSIGN",
INDEX(assign_old_new!D:D,MATCH(A663,assign_old_new!A:A,0))))))</f>
        <v>teppc</v>
      </c>
      <c r="U663">
        <f t="shared" si="20"/>
        <v>0</v>
      </c>
      <c r="V663" s="5">
        <f t="shared" si="21"/>
        <v>0</v>
      </c>
    </row>
    <row r="664" spans="1:22" hidden="1" x14ac:dyDescent="0.75">
      <c r="A664" t="s">
        <v>10260</v>
      </c>
      <c r="B664" t="s">
        <v>10260</v>
      </c>
      <c r="D664" t="s">
        <v>9883</v>
      </c>
      <c r="E664" t="s">
        <v>3319</v>
      </c>
      <c r="F664" t="s">
        <v>3319</v>
      </c>
      <c r="G664" t="s">
        <v>3320</v>
      </c>
      <c r="H664" t="s">
        <v>3319</v>
      </c>
      <c r="I664" t="s">
        <v>33</v>
      </c>
      <c r="J664" s="6">
        <v>21186</v>
      </c>
      <c r="K664" s="6">
        <v>43446</v>
      </c>
      <c r="L664">
        <v>110</v>
      </c>
      <c r="M664" t="s">
        <v>3519</v>
      </c>
      <c r="N664" t="s">
        <v>3520</v>
      </c>
      <c r="O664" t="s">
        <v>3432</v>
      </c>
      <c r="P664" t="s">
        <v>9902</v>
      </c>
      <c r="Q664" s="5">
        <f>INDEX(relevant_resources!B:B,MATCH(P664,relevant_resources!A:A,0))</f>
        <v>0</v>
      </c>
      <c r="R664">
        <f>COUNTIFS(resolve_2018!Y:Y,A664)</f>
        <v>0</v>
      </c>
      <c r="S664">
        <f>COUNTIFS(assign_old_new!A:A,A664)</f>
        <v>0</v>
      </c>
      <c r="T664" s="4" t="str">
        <f>IF(D664="teppc","teppc",
IF(Q664=0,"not relevant",
IF(R664&gt;0,"in old list",
IF(S664=0,"NEED TO ASSIGN",
INDEX(assign_old_new!D:D,MATCH(A664,assign_old_new!A:A,0))))))</f>
        <v>not relevant</v>
      </c>
      <c r="U664">
        <f t="shared" si="20"/>
        <v>0</v>
      </c>
      <c r="V664" s="5">
        <f t="shared" si="21"/>
        <v>0</v>
      </c>
    </row>
    <row r="665" spans="1:22" hidden="1" x14ac:dyDescent="0.75">
      <c r="A665" t="s">
        <v>11538</v>
      </c>
      <c r="B665" t="s">
        <v>11538</v>
      </c>
      <c r="C665" t="s">
        <v>11539</v>
      </c>
      <c r="D665" t="s">
        <v>9883</v>
      </c>
      <c r="E665" t="s">
        <v>1128</v>
      </c>
      <c r="F665" t="s">
        <v>1128</v>
      </c>
      <c r="G665" t="s">
        <v>3379</v>
      </c>
      <c r="H665" t="s">
        <v>1128</v>
      </c>
      <c r="I665" t="s">
        <v>33</v>
      </c>
      <c r="J665" s="6">
        <v>37056</v>
      </c>
      <c r="K665" s="6">
        <v>55153</v>
      </c>
      <c r="L665">
        <v>109.01</v>
      </c>
      <c r="M665" t="s">
        <v>3511</v>
      </c>
      <c r="N665" t="s">
        <v>3512</v>
      </c>
      <c r="O665" t="s">
        <v>3513</v>
      </c>
      <c r="P665" t="s">
        <v>9897</v>
      </c>
      <c r="Q665" s="5">
        <f>INDEX(relevant_resources!B:B,MATCH(P665,relevant_resources!A:A,0))</f>
        <v>0</v>
      </c>
      <c r="R665">
        <f>COUNTIFS(resolve_2018!Y:Y,A665)</f>
        <v>0</v>
      </c>
      <c r="S665">
        <f>COUNTIFS(assign_old_new!A:A,A665)</f>
        <v>0</v>
      </c>
      <c r="T665" s="4" t="str">
        <f>IF(D665="teppc","teppc",
IF(Q665=0,"not relevant",
IF(R665&gt;0,"in old list",
IF(S665=0,"NEED TO ASSIGN",
INDEX(assign_old_new!D:D,MATCH(A665,assign_old_new!A:A,0))))))</f>
        <v>not relevant</v>
      </c>
      <c r="U665">
        <f t="shared" si="20"/>
        <v>0</v>
      </c>
      <c r="V665" s="5">
        <f t="shared" si="21"/>
        <v>0</v>
      </c>
    </row>
    <row r="666" spans="1:22" hidden="1" x14ac:dyDescent="0.75">
      <c r="A666" t="s">
        <v>5248</v>
      </c>
      <c r="B666" t="s">
        <v>5249</v>
      </c>
      <c r="C666" t="s">
        <v>5250</v>
      </c>
      <c r="D666" t="s">
        <v>3425</v>
      </c>
      <c r="E666" t="s">
        <v>906</v>
      </c>
      <c r="F666" t="s">
        <v>906</v>
      </c>
      <c r="G666" t="s">
        <v>4695</v>
      </c>
      <c r="H666" t="s">
        <v>906</v>
      </c>
      <c r="I666" t="s">
        <v>906</v>
      </c>
      <c r="J666" s="2">
        <v>34121</v>
      </c>
      <c r="K666" s="2">
        <v>55153</v>
      </c>
      <c r="L666">
        <v>108.8</v>
      </c>
      <c r="M666" t="s">
        <v>3511</v>
      </c>
      <c r="N666" t="s">
        <v>3512</v>
      </c>
      <c r="O666" t="s">
        <v>3513</v>
      </c>
      <c r="P666" t="s">
        <v>5251</v>
      </c>
      <c r="Q666" s="5">
        <f>INDEX(relevant_resources!B:B,MATCH(P666,relevant_resources!A:A,0))</f>
        <v>0</v>
      </c>
      <c r="R666">
        <f>COUNTIFS(resolve_2018!Y:Y,A666)</f>
        <v>0</v>
      </c>
      <c r="S666">
        <f>COUNTIFS(assign_old_new!A:A,A666)</f>
        <v>0</v>
      </c>
      <c r="T666" s="4" t="str">
        <f>IF(D666="teppc","teppc",
IF(Q666=0,"not relevant",
IF(R666&gt;0,"in old list",
IF(S666=0,"NEED TO ASSIGN",
INDEX(assign_old_new!D:D,MATCH(A666,assign_old_new!A:A,0))))))</f>
        <v>teppc</v>
      </c>
      <c r="U666">
        <f t="shared" si="20"/>
        <v>0</v>
      </c>
      <c r="V666" s="5">
        <f t="shared" si="21"/>
        <v>0</v>
      </c>
    </row>
    <row r="667" spans="1:22" hidden="1" x14ac:dyDescent="0.75">
      <c r="A667" t="s">
        <v>2441</v>
      </c>
      <c r="B667" t="s">
        <v>3405</v>
      </c>
      <c r="C667" t="s">
        <v>2441</v>
      </c>
      <c r="D667" t="s">
        <v>3318</v>
      </c>
      <c r="E667" t="s">
        <v>1128</v>
      </c>
      <c r="F667" t="s">
        <v>1128</v>
      </c>
      <c r="G667" t="s">
        <v>3379</v>
      </c>
      <c r="H667" t="s">
        <v>1128</v>
      </c>
      <c r="I667" t="s">
        <v>33</v>
      </c>
      <c r="J667" s="2">
        <v>43769</v>
      </c>
      <c r="K667" s="2">
        <v>55153</v>
      </c>
      <c r="L667">
        <v>108</v>
      </c>
      <c r="M667" t="s">
        <v>3326</v>
      </c>
      <c r="N667" t="s">
        <v>3327</v>
      </c>
      <c r="O667" t="s">
        <v>3328</v>
      </c>
      <c r="P667" t="s">
        <v>3324</v>
      </c>
      <c r="Q667" s="5">
        <f>INDEX(relevant_resources!B:B,MATCH(P667,relevant_resources!A:A,0))</f>
        <v>1</v>
      </c>
      <c r="R667">
        <f>COUNTIFS(resolve_2018!Y:Y,A667)</f>
        <v>1</v>
      </c>
      <c r="S667">
        <f>COUNTIFS(assign_old_new!A:A,A667)</f>
        <v>0</v>
      </c>
      <c r="T667" s="4" t="str">
        <f>IF(D667="teppc","teppc",
IF(Q667=0,"not relevant",
IF(R667&gt;0,"in old list",
IF(S667=0,"NEED TO ASSIGN",
INDEX(assign_old_new!D:D,MATCH(A667,assign_old_new!A:A,0))))))</f>
        <v>in old list</v>
      </c>
      <c r="U667">
        <f t="shared" si="20"/>
        <v>1</v>
      </c>
      <c r="V667" s="5">
        <f t="shared" si="21"/>
        <v>0</v>
      </c>
    </row>
    <row r="668" spans="1:22" hidden="1" x14ac:dyDescent="0.75">
      <c r="A668" t="s">
        <v>8867</v>
      </c>
      <c r="B668" t="s">
        <v>8868</v>
      </c>
      <c r="C668" t="s">
        <v>8869</v>
      </c>
      <c r="D668" t="s">
        <v>3425</v>
      </c>
      <c r="E668" t="s">
        <v>2647</v>
      </c>
      <c r="F668" t="s">
        <v>2647</v>
      </c>
      <c r="G668" t="s">
        <v>3500</v>
      </c>
      <c r="H668" t="s">
        <v>2646</v>
      </c>
      <c r="I668" t="s">
        <v>2647</v>
      </c>
      <c r="J668" s="2">
        <v>42522</v>
      </c>
      <c r="K668" s="2">
        <v>55153</v>
      </c>
      <c r="L668">
        <v>108</v>
      </c>
      <c r="M668" t="s">
        <v>3473</v>
      </c>
      <c r="N668" t="s">
        <v>3327</v>
      </c>
      <c r="O668" t="s">
        <v>3328</v>
      </c>
      <c r="P668" t="s">
        <v>3507</v>
      </c>
      <c r="Q668" s="5">
        <f>INDEX(relevant_resources!B:B,MATCH(P668,relevant_resources!A:A,0))</f>
        <v>0</v>
      </c>
      <c r="R668">
        <f>COUNTIFS(resolve_2018!Y:Y,A668)</f>
        <v>0</v>
      </c>
      <c r="S668">
        <f>COUNTIFS(assign_old_new!A:A,A668)</f>
        <v>0</v>
      </c>
      <c r="T668" s="4" t="str">
        <f>IF(D668="teppc","teppc",
IF(Q668=0,"not relevant",
IF(R668&gt;0,"in old list",
IF(S668=0,"NEED TO ASSIGN",
INDEX(assign_old_new!D:D,MATCH(A668,assign_old_new!A:A,0))))))</f>
        <v>teppc</v>
      </c>
      <c r="U668">
        <f t="shared" si="20"/>
        <v>0</v>
      </c>
      <c r="V668" s="5">
        <f t="shared" si="21"/>
        <v>0</v>
      </c>
    </row>
    <row r="669" spans="1:22" hidden="1" x14ac:dyDescent="0.75">
      <c r="A669" t="s">
        <v>1530</v>
      </c>
      <c r="B669" t="s">
        <v>1530</v>
      </c>
      <c r="C669" t="s">
        <v>10991</v>
      </c>
      <c r="D669" t="s">
        <v>9883</v>
      </c>
      <c r="E669" t="s">
        <v>3333</v>
      </c>
      <c r="F669" t="s">
        <v>3333</v>
      </c>
      <c r="G669" t="s">
        <v>3334</v>
      </c>
      <c r="H669" t="s">
        <v>3333</v>
      </c>
      <c r="I669" t="s">
        <v>33</v>
      </c>
      <c r="J669" s="6">
        <v>42338</v>
      </c>
      <c r="K669" s="6">
        <v>55153</v>
      </c>
      <c r="L669">
        <v>107.6</v>
      </c>
      <c r="M669" t="s">
        <v>9884</v>
      </c>
      <c r="N669" t="s">
        <v>4346</v>
      </c>
      <c r="O669" t="s">
        <v>3386</v>
      </c>
      <c r="P669" t="s">
        <v>3324</v>
      </c>
      <c r="Q669" s="5">
        <f>INDEX(relevant_resources!B:B,MATCH(P669,relevant_resources!A:A,0))</f>
        <v>1</v>
      </c>
      <c r="R669">
        <f>COUNTIFS(resolve_2018!Y:Y,A669)</f>
        <v>1</v>
      </c>
      <c r="S669">
        <f>COUNTIFS(assign_old_new!A:A,A669)</f>
        <v>0</v>
      </c>
      <c r="T669" s="4" t="str">
        <f>IF(D669="teppc","teppc",
IF(Q669=0,"not relevant",
IF(R669&gt;0,"in old list",
IF(S669=0,"NEED TO ASSIGN",
INDEX(assign_old_new!D:D,MATCH(A669,assign_old_new!A:A,0))))))</f>
        <v>in old list</v>
      </c>
      <c r="U669">
        <f t="shared" si="20"/>
        <v>1</v>
      </c>
      <c r="V669" s="5">
        <f t="shared" si="21"/>
        <v>0</v>
      </c>
    </row>
    <row r="670" spans="1:22" hidden="1" x14ac:dyDescent="0.75">
      <c r="A670" t="s">
        <v>4544</v>
      </c>
      <c r="B670" t="s">
        <v>4545</v>
      </c>
      <c r="C670" t="s">
        <v>4546</v>
      </c>
      <c r="D670" t="s">
        <v>3425</v>
      </c>
      <c r="E670" t="s">
        <v>3426</v>
      </c>
      <c r="F670" t="s">
        <v>3426</v>
      </c>
      <c r="G670" t="s">
        <v>3427</v>
      </c>
      <c r="H670" t="s">
        <v>3428</v>
      </c>
      <c r="I670" t="s">
        <v>3429</v>
      </c>
      <c r="J670" s="2">
        <v>40695</v>
      </c>
      <c r="K670" s="2">
        <v>55153</v>
      </c>
      <c r="L670">
        <v>107</v>
      </c>
      <c r="M670" t="s">
        <v>3766</v>
      </c>
      <c r="N670" t="s">
        <v>3757</v>
      </c>
      <c r="O670" t="s">
        <v>190</v>
      </c>
      <c r="P670" t="s">
        <v>4519</v>
      </c>
      <c r="Q670" s="5">
        <f>INDEX(relevant_resources!B:B,MATCH(P670,relevant_resources!A:A,0))</f>
        <v>0</v>
      </c>
      <c r="R670">
        <f>COUNTIFS(resolve_2018!Y:Y,A670)</f>
        <v>0</v>
      </c>
      <c r="S670">
        <f>COUNTIFS(assign_old_new!A:A,A670)</f>
        <v>0</v>
      </c>
      <c r="T670" s="4" t="str">
        <f>IF(D670="teppc","teppc",
IF(Q670=0,"not relevant",
IF(R670&gt;0,"in old list",
IF(S670=0,"NEED TO ASSIGN",
INDEX(assign_old_new!D:D,MATCH(A670,assign_old_new!A:A,0))))))</f>
        <v>teppc</v>
      </c>
      <c r="U670">
        <f t="shared" si="20"/>
        <v>0</v>
      </c>
      <c r="V670" s="5">
        <f t="shared" si="21"/>
        <v>0</v>
      </c>
    </row>
    <row r="671" spans="1:22" hidden="1" x14ac:dyDescent="0.75">
      <c r="A671" t="s">
        <v>5952</v>
      </c>
      <c r="B671" t="s">
        <v>5952</v>
      </c>
      <c r="C671" t="s">
        <v>5953</v>
      </c>
      <c r="D671" t="s">
        <v>3425</v>
      </c>
      <c r="E671" t="s">
        <v>3812</v>
      </c>
      <c r="F671" t="s">
        <v>3812</v>
      </c>
      <c r="G671" t="s">
        <v>3813</v>
      </c>
      <c r="H671" t="s">
        <v>3814</v>
      </c>
      <c r="I671" t="s">
        <v>1080</v>
      </c>
      <c r="J671" s="2">
        <v>38808</v>
      </c>
      <c r="K671" s="2">
        <v>54789</v>
      </c>
      <c r="L671">
        <v>107</v>
      </c>
      <c r="M671" t="s">
        <v>3680</v>
      </c>
      <c r="N671" t="s">
        <v>3681</v>
      </c>
      <c r="O671" t="s">
        <v>3682</v>
      </c>
      <c r="P671" t="s">
        <v>4147</v>
      </c>
      <c r="Q671" s="5">
        <f>INDEX(relevant_resources!B:B,MATCH(P671,relevant_resources!A:A,0))</f>
        <v>0</v>
      </c>
      <c r="R671">
        <f>COUNTIFS(resolve_2018!Y:Y,A671)</f>
        <v>0</v>
      </c>
      <c r="S671">
        <f>COUNTIFS(assign_old_new!A:A,A671)</f>
        <v>0</v>
      </c>
      <c r="T671" s="4" t="str">
        <f>IF(D671="teppc","teppc",
IF(Q671=0,"not relevant",
IF(R671&gt;0,"in old list",
IF(S671=0,"NEED TO ASSIGN",
INDEX(assign_old_new!D:D,MATCH(A671,assign_old_new!A:A,0))))))</f>
        <v>teppc</v>
      </c>
      <c r="U671">
        <f t="shared" si="20"/>
        <v>0</v>
      </c>
      <c r="V671" s="5">
        <f t="shared" si="21"/>
        <v>0</v>
      </c>
    </row>
    <row r="672" spans="1:22" hidden="1" x14ac:dyDescent="0.75">
      <c r="A672" t="s">
        <v>11481</v>
      </c>
      <c r="B672" t="s">
        <v>11481</v>
      </c>
      <c r="C672" t="s">
        <v>11478</v>
      </c>
      <c r="D672" t="s">
        <v>9883</v>
      </c>
      <c r="E672" t="s">
        <v>2156</v>
      </c>
      <c r="F672" t="s">
        <v>1128</v>
      </c>
      <c r="G672" t="s">
        <v>3379</v>
      </c>
      <c r="H672" t="s">
        <v>1128</v>
      </c>
      <c r="I672" t="s">
        <v>33</v>
      </c>
      <c r="J672" s="2">
        <v>31564</v>
      </c>
      <c r="K672" s="2">
        <v>45838</v>
      </c>
      <c r="L672">
        <v>107</v>
      </c>
      <c r="M672" t="s">
        <v>11479</v>
      </c>
      <c r="N672" t="s">
        <v>3681</v>
      </c>
      <c r="O672" t="s">
        <v>3682</v>
      </c>
      <c r="P672" t="s">
        <v>11480</v>
      </c>
      <c r="Q672" s="5">
        <f>INDEX(relevant_resources!B:B,MATCH(P672,relevant_resources!A:A,0))</f>
        <v>0</v>
      </c>
      <c r="R672">
        <f>COUNTIFS(resolve_2018!Y:Y,A672)</f>
        <v>0</v>
      </c>
      <c r="S672">
        <f>COUNTIFS(assign_old_new!A:A,A672)</f>
        <v>0</v>
      </c>
      <c r="T672" s="4" t="str">
        <f>IF(D672="teppc","teppc",
IF(Q672=0,"not relevant",
IF(R672&gt;0,"in old list",
IF(S672=0,"NEED TO ASSIGN",
INDEX(assign_old_new!D:D,MATCH(A672,assign_old_new!A:A,0))))))</f>
        <v>not relevant</v>
      </c>
      <c r="U672">
        <f t="shared" si="20"/>
        <v>0</v>
      </c>
      <c r="V672" s="5">
        <f t="shared" si="21"/>
        <v>0</v>
      </c>
    </row>
    <row r="673" spans="1:22" hidden="1" x14ac:dyDescent="0.75">
      <c r="A673" t="s">
        <v>6237</v>
      </c>
      <c r="B673" t="s">
        <v>6237</v>
      </c>
      <c r="C673" t="s">
        <v>6238</v>
      </c>
      <c r="D673" t="s">
        <v>3425</v>
      </c>
      <c r="E673" t="s">
        <v>3482</v>
      </c>
      <c r="F673" t="s">
        <v>3482</v>
      </c>
      <c r="G673" t="s">
        <v>3483</v>
      </c>
      <c r="H673" t="s">
        <v>3482</v>
      </c>
      <c r="I673" t="s">
        <v>1080</v>
      </c>
      <c r="J673" s="2">
        <v>19541</v>
      </c>
      <c r="K673" s="2">
        <v>55153</v>
      </c>
      <c r="L673">
        <v>107</v>
      </c>
      <c r="M673" t="s">
        <v>210</v>
      </c>
      <c r="N673" t="s">
        <v>3443</v>
      </c>
      <c r="O673" t="s">
        <v>210</v>
      </c>
      <c r="P673" t="s">
        <v>3568</v>
      </c>
      <c r="Q673" s="5">
        <f>INDEX(relevant_resources!B:B,MATCH(P673,relevant_resources!A:A,0))</f>
        <v>0</v>
      </c>
      <c r="R673">
        <f>COUNTIFS(resolve_2018!Y:Y,A673)</f>
        <v>0</v>
      </c>
      <c r="S673">
        <f>COUNTIFS(assign_old_new!A:A,A673)</f>
        <v>0</v>
      </c>
      <c r="T673" s="4" t="str">
        <f>IF(D673="teppc","teppc",
IF(Q673=0,"not relevant",
IF(R673&gt;0,"in old list",
IF(S673=0,"NEED TO ASSIGN",
INDEX(assign_old_new!D:D,MATCH(A673,assign_old_new!A:A,0))))))</f>
        <v>teppc</v>
      </c>
      <c r="U673">
        <f t="shared" si="20"/>
        <v>0</v>
      </c>
      <c r="V673" s="5">
        <f t="shared" si="21"/>
        <v>0</v>
      </c>
    </row>
    <row r="674" spans="1:22" hidden="1" x14ac:dyDescent="0.75">
      <c r="A674" t="s">
        <v>6239</v>
      </c>
      <c r="B674" t="s">
        <v>6239</v>
      </c>
      <c r="C674" t="s">
        <v>6240</v>
      </c>
      <c r="D674" t="s">
        <v>3425</v>
      </c>
      <c r="E674" t="s">
        <v>3482</v>
      </c>
      <c r="F674" t="s">
        <v>3482</v>
      </c>
      <c r="G674" t="s">
        <v>3483</v>
      </c>
      <c r="H674" t="s">
        <v>3482</v>
      </c>
      <c r="I674" t="s">
        <v>1080</v>
      </c>
      <c r="J674" s="2">
        <v>19541</v>
      </c>
      <c r="K674" s="2">
        <v>55153</v>
      </c>
      <c r="L674">
        <v>107</v>
      </c>
      <c r="M674" t="s">
        <v>210</v>
      </c>
      <c r="N674" t="s">
        <v>3443</v>
      </c>
      <c r="O674" t="s">
        <v>210</v>
      </c>
      <c r="P674" t="s">
        <v>3568</v>
      </c>
      <c r="Q674" s="5">
        <f>INDEX(relevant_resources!B:B,MATCH(P674,relevant_resources!A:A,0))</f>
        <v>0</v>
      </c>
      <c r="R674">
        <f>COUNTIFS(resolve_2018!Y:Y,A674)</f>
        <v>0</v>
      </c>
      <c r="S674">
        <f>COUNTIFS(assign_old_new!A:A,A674)</f>
        <v>0</v>
      </c>
      <c r="T674" s="4" t="str">
        <f>IF(D674="teppc","teppc",
IF(Q674=0,"not relevant",
IF(R674&gt;0,"in old list",
IF(S674=0,"NEED TO ASSIGN",
INDEX(assign_old_new!D:D,MATCH(A674,assign_old_new!A:A,0))))))</f>
        <v>teppc</v>
      </c>
      <c r="U674">
        <f t="shared" si="20"/>
        <v>0</v>
      </c>
      <c r="V674" s="5">
        <f t="shared" si="21"/>
        <v>0</v>
      </c>
    </row>
    <row r="675" spans="1:22" hidden="1" x14ac:dyDescent="0.75">
      <c r="A675" t="s">
        <v>6235</v>
      </c>
      <c r="B675" t="s">
        <v>6235</v>
      </c>
      <c r="C675" t="s">
        <v>6236</v>
      </c>
      <c r="D675" t="s">
        <v>3425</v>
      </c>
      <c r="E675" t="s">
        <v>3482</v>
      </c>
      <c r="F675" t="s">
        <v>3482</v>
      </c>
      <c r="G675" t="s">
        <v>3483</v>
      </c>
      <c r="H675" t="s">
        <v>3482</v>
      </c>
      <c r="I675" t="s">
        <v>1080</v>
      </c>
      <c r="J675" s="2">
        <v>19329</v>
      </c>
      <c r="K675" s="2">
        <v>55153</v>
      </c>
      <c r="L675">
        <v>107</v>
      </c>
      <c r="M675" t="s">
        <v>210</v>
      </c>
      <c r="N675" t="s">
        <v>3443</v>
      </c>
      <c r="O675" t="s">
        <v>210</v>
      </c>
      <c r="P675" t="s">
        <v>3568</v>
      </c>
      <c r="Q675" s="5">
        <f>INDEX(relevant_resources!B:B,MATCH(P675,relevant_resources!A:A,0))</f>
        <v>0</v>
      </c>
      <c r="R675">
        <f>COUNTIFS(resolve_2018!Y:Y,A675)</f>
        <v>0</v>
      </c>
      <c r="S675">
        <f>COUNTIFS(assign_old_new!A:A,A675)</f>
        <v>0</v>
      </c>
      <c r="T675" s="4" t="str">
        <f>IF(D675="teppc","teppc",
IF(Q675=0,"not relevant",
IF(R675&gt;0,"in old list",
IF(S675=0,"NEED TO ASSIGN",
INDEX(assign_old_new!D:D,MATCH(A675,assign_old_new!A:A,0))))))</f>
        <v>teppc</v>
      </c>
      <c r="U675">
        <f t="shared" si="20"/>
        <v>0</v>
      </c>
      <c r="V675" s="5">
        <f t="shared" si="21"/>
        <v>0</v>
      </c>
    </row>
    <row r="676" spans="1:22" hidden="1" x14ac:dyDescent="0.75">
      <c r="A676" t="s">
        <v>6233</v>
      </c>
      <c r="B676" t="s">
        <v>6233</v>
      </c>
      <c r="C676" t="s">
        <v>6234</v>
      </c>
      <c r="D676" t="s">
        <v>3425</v>
      </c>
      <c r="E676" t="s">
        <v>3482</v>
      </c>
      <c r="F676" t="s">
        <v>3482</v>
      </c>
      <c r="G676" t="s">
        <v>3483</v>
      </c>
      <c r="H676" t="s">
        <v>3482</v>
      </c>
      <c r="I676" t="s">
        <v>1080</v>
      </c>
      <c r="J676" s="2">
        <v>19268</v>
      </c>
      <c r="K676" s="2">
        <v>55153</v>
      </c>
      <c r="L676">
        <v>107</v>
      </c>
      <c r="M676" t="s">
        <v>210</v>
      </c>
      <c r="N676" t="s">
        <v>3443</v>
      </c>
      <c r="O676" t="s">
        <v>210</v>
      </c>
      <c r="P676" t="s">
        <v>3568</v>
      </c>
      <c r="Q676" s="5">
        <f>INDEX(relevant_resources!B:B,MATCH(P676,relevant_resources!A:A,0))</f>
        <v>0</v>
      </c>
      <c r="R676">
        <f>COUNTIFS(resolve_2018!Y:Y,A676)</f>
        <v>0</v>
      </c>
      <c r="S676">
        <f>COUNTIFS(assign_old_new!A:A,A676)</f>
        <v>0</v>
      </c>
      <c r="T676" s="4" t="str">
        <f>IF(D676="teppc","teppc",
IF(Q676=0,"not relevant",
IF(R676&gt;0,"in old list",
IF(S676=0,"NEED TO ASSIGN",
INDEX(assign_old_new!D:D,MATCH(A676,assign_old_new!A:A,0))))))</f>
        <v>teppc</v>
      </c>
      <c r="U676">
        <f t="shared" si="20"/>
        <v>0</v>
      </c>
      <c r="V676" s="5">
        <f t="shared" si="21"/>
        <v>0</v>
      </c>
    </row>
    <row r="677" spans="1:22" hidden="1" x14ac:dyDescent="0.75">
      <c r="A677" t="s">
        <v>7283</v>
      </c>
      <c r="B677" t="s">
        <v>7284</v>
      </c>
      <c r="D677" t="s">
        <v>3425</v>
      </c>
      <c r="E677" t="s">
        <v>3611</v>
      </c>
      <c r="F677" t="s">
        <v>3611</v>
      </c>
      <c r="G677" t="s">
        <v>3379</v>
      </c>
      <c r="H677" t="s">
        <v>1128</v>
      </c>
      <c r="I677" t="s">
        <v>33</v>
      </c>
      <c r="J677" s="2">
        <v>41274</v>
      </c>
      <c r="K677" s="2">
        <v>55153</v>
      </c>
      <c r="L677">
        <v>106.5</v>
      </c>
      <c r="M677" t="s">
        <v>3438</v>
      </c>
      <c r="N677" t="s">
        <v>3412</v>
      </c>
      <c r="O677" t="s">
        <v>993</v>
      </c>
      <c r="P677" t="s">
        <v>3413</v>
      </c>
      <c r="Q677" s="5">
        <f>INDEX(relevant_resources!B:B,MATCH(P677,relevant_resources!A:A,0))</f>
        <v>1</v>
      </c>
      <c r="R677">
        <f>COUNTIFS(resolve_2018!Y:Y,A677)</f>
        <v>0</v>
      </c>
      <c r="S677">
        <f>COUNTIFS(assign_old_new!A:A,A677)</f>
        <v>0</v>
      </c>
      <c r="T677" s="4" t="str">
        <f>IF(D677="teppc","teppc",
IF(Q677=0,"not relevant",
IF(R677&gt;0,"in old list",
IF(S677=0,"NEED TO ASSIGN",
INDEX(assign_old_new!D:D,MATCH(A677,assign_old_new!A:A,0))))))</f>
        <v>teppc</v>
      </c>
      <c r="U677">
        <f t="shared" si="20"/>
        <v>0</v>
      </c>
      <c r="V677" s="5">
        <f t="shared" si="21"/>
        <v>0</v>
      </c>
    </row>
    <row r="678" spans="1:22" hidden="1" x14ac:dyDescent="0.75">
      <c r="A678" t="s">
        <v>5709</v>
      </c>
      <c r="B678" t="s">
        <v>5709</v>
      </c>
      <c r="C678" t="s">
        <v>5710</v>
      </c>
      <c r="D678" t="s">
        <v>3425</v>
      </c>
      <c r="E678" t="s">
        <v>3812</v>
      </c>
      <c r="F678" t="s">
        <v>3812</v>
      </c>
      <c r="G678" t="s">
        <v>3813</v>
      </c>
      <c r="H678" t="s">
        <v>3814</v>
      </c>
      <c r="I678" t="s">
        <v>1080</v>
      </c>
      <c r="J678" s="2">
        <v>39722</v>
      </c>
      <c r="K678" s="2">
        <v>55153</v>
      </c>
      <c r="L678">
        <v>106.5</v>
      </c>
      <c r="M678" t="s">
        <v>3438</v>
      </c>
      <c r="N678" t="s">
        <v>3412</v>
      </c>
      <c r="O678" t="s">
        <v>993</v>
      </c>
      <c r="P678" t="s">
        <v>3712</v>
      </c>
      <c r="Q678" s="5">
        <f>INDEX(relevant_resources!B:B,MATCH(P678,relevant_resources!A:A,0))</f>
        <v>0</v>
      </c>
      <c r="R678">
        <f>COUNTIFS(resolve_2018!Y:Y,A678)</f>
        <v>0</v>
      </c>
      <c r="S678">
        <f>COUNTIFS(assign_old_new!A:A,A678)</f>
        <v>0</v>
      </c>
      <c r="T678" s="4" t="str">
        <f>IF(D678="teppc","teppc",
IF(Q678=0,"not relevant",
IF(R678&gt;0,"in old list",
IF(S678=0,"NEED TO ASSIGN",
INDEX(assign_old_new!D:D,MATCH(A678,assign_old_new!A:A,0))))))</f>
        <v>teppc</v>
      </c>
      <c r="U678">
        <f t="shared" si="20"/>
        <v>0</v>
      </c>
      <c r="V678" s="5">
        <f t="shared" si="21"/>
        <v>0</v>
      </c>
    </row>
    <row r="679" spans="1:22" hidden="1" x14ac:dyDescent="0.75">
      <c r="A679" t="s">
        <v>5016</v>
      </c>
      <c r="B679" t="s">
        <v>5016</v>
      </c>
      <c r="C679" t="s">
        <v>5017</v>
      </c>
      <c r="D679" t="s">
        <v>3425</v>
      </c>
      <c r="E679" t="s">
        <v>4088</v>
      </c>
      <c r="F679" t="s">
        <v>4088</v>
      </c>
      <c r="G679" t="s">
        <v>4089</v>
      </c>
      <c r="H679" t="s">
        <v>2156</v>
      </c>
      <c r="I679" t="s">
        <v>1080</v>
      </c>
      <c r="J679" s="2">
        <v>22282</v>
      </c>
      <c r="K679" s="2">
        <v>46752</v>
      </c>
      <c r="L679">
        <v>106</v>
      </c>
      <c r="M679" t="s">
        <v>3680</v>
      </c>
      <c r="N679" t="s">
        <v>3681</v>
      </c>
      <c r="O679" t="s">
        <v>3682</v>
      </c>
      <c r="P679" t="s">
        <v>4147</v>
      </c>
      <c r="Q679" s="5">
        <f>INDEX(relevant_resources!B:B,MATCH(P679,relevant_resources!A:A,0))</f>
        <v>0</v>
      </c>
      <c r="R679">
        <f>COUNTIFS(resolve_2018!Y:Y,A679)</f>
        <v>0</v>
      </c>
      <c r="S679">
        <f>COUNTIFS(assign_old_new!A:A,A679)</f>
        <v>0</v>
      </c>
      <c r="T679" s="4" t="str">
        <f>IF(D679="teppc","teppc",
IF(Q679=0,"not relevant",
IF(R679&gt;0,"in old list",
IF(S679=0,"NEED TO ASSIGN",
INDEX(assign_old_new!D:D,MATCH(A679,assign_old_new!A:A,0))))))</f>
        <v>teppc</v>
      </c>
      <c r="U679">
        <f t="shared" si="20"/>
        <v>0</v>
      </c>
      <c r="V679" s="5">
        <f t="shared" si="21"/>
        <v>0</v>
      </c>
    </row>
    <row r="680" spans="1:22" hidden="1" x14ac:dyDescent="0.75">
      <c r="A680" t="s">
        <v>5014</v>
      </c>
      <c r="B680" t="s">
        <v>5014</v>
      </c>
      <c r="C680" t="s">
        <v>5015</v>
      </c>
      <c r="D680" t="s">
        <v>3425</v>
      </c>
      <c r="E680" t="s">
        <v>4088</v>
      </c>
      <c r="F680" t="s">
        <v>4088</v>
      </c>
      <c r="G680" t="s">
        <v>4089</v>
      </c>
      <c r="H680" t="s">
        <v>2156</v>
      </c>
      <c r="I680" t="s">
        <v>1080</v>
      </c>
      <c r="J680" s="2">
        <v>21582</v>
      </c>
      <c r="K680" s="2">
        <v>46752</v>
      </c>
      <c r="L680">
        <v>106</v>
      </c>
      <c r="M680" t="s">
        <v>3680</v>
      </c>
      <c r="N680" t="s">
        <v>3681</v>
      </c>
      <c r="O680" t="s">
        <v>3682</v>
      </c>
      <c r="P680" t="s">
        <v>4147</v>
      </c>
      <c r="Q680" s="5">
        <f>INDEX(relevant_resources!B:B,MATCH(P680,relevant_resources!A:A,0))</f>
        <v>0</v>
      </c>
      <c r="R680">
        <f>COUNTIFS(resolve_2018!Y:Y,A680)</f>
        <v>0</v>
      </c>
      <c r="S680">
        <f>COUNTIFS(assign_old_new!A:A,A680)</f>
        <v>0</v>
      </c>
      <c r="T680" s="4" t="str">
        <f>IF(D680="teppc","teppc",
IF(Q680=0,"not relevant",
IF(R680&gt;0,"in old list",
IF(S680=0,"NEED TO ASSIGN",
INDEX(assign_old_new!D:D,MATCH(A680,assign_old_new!A:A,0))))))</f>
        <v>teppc</v>
      </c>
      <c r="U680">
        <f t="shared" si="20"/>
        <v>0</v>
      </c>
      <c r="V680" s="5">
        <f t="shared" si="21"/>
        <v>0</v>
      </c>
    </row>
    <row r="681" spans="1:22" hidden="1" x14ac:dyDescent="0.75">
      <c r="A681" t="s">
        <v>11403</v>
      </c>
      <c r="B681" t="s">
        <v>11403</v>
      </c>
      <c r="D681" t="s">
        <v>9883</v>
      </c>
      <c r="E681" t="s">
        <v>3319</v>
      </c>
      <c r="F681" t="s">
        <v>3319</v>
      </c>
      <c r="G681" t="s">
        <v>3320</v>
      </c>
      <c r="H681" t="s">
        <v>3319</v>
      </c>
      <c r="I681" t="s">
        <v>33</v>
      </c>
      <c r="J681" s="2">
        <v>43435</v>
      </c>
      <c r="K681" s="6">
        <v>55153</v>
      </c>
      <c r="L681">
        <v>105.5</v>
      </c>
      <c r="M681" t="s">
        <v>3532</v>
      </c>
      <c r="N681" t="s">
        <v>3532</v>
      </c>
      <c r="O681" t="s">
        <v>3533</v>
      </c>
      <c r="P681" t="s">
        <v>9941</v>
      </c>
      <c r="Q681" s="5">
        <f>INDEX(relevant_resources!B:B,MATCH(P681,relevant_resources!A:A,0))</f>
        <v>0</v>
      </c>
      <c r="R681">
        <f>COUNTIFS(resolve_2018!Y:Y,A681)</f>
        <v>0</v>
      </c>
      <c r="S681">
        <f>COUNTIFS(assign_old_new!A:A,A681)</f>
        <v>0</v>
      </c>
      <c r="T681" s="4" t="str">
        <f>IF(D681="teppc","teppc",
IF(Q681=0,"not relevant",
IF(R681&gt;0,"in old list",
IF(S681=0,"NEED TO ASSIGN",
INDEX(assign_old_new!D:D,MATCH(A681,assign_old_new!A:A,0))))))</f>
        <v>not relevant</v>
      </c>
      <c r="U681">
        <f t="shared" si="20"/>
        <v>0</v>
      </c>
      <c r="V681" s="5">
        <f t="shared" si="21"/>
        <v>0</v>
      </c>
    </row>
    <row r="682" spans="1:22" hidden="1" x14ac:dyDescent="0.75">
      <c r="A682" t="s">
        <v>7249</v>
      </c>
      <c r="B682" t="s">
        <v>7250</v>
      </c>
      <c r="C682" t="s">
        <v>7249</v>
      </c>
      <c r="D682" t="s">
        <v>3425</v>
      </c>
      <c r="E682" t="s">
        <v>3578</v>
      </c>
      <c r="F682" t="s">
        <v>3578</v>
      </c>
      <c r="G682" t="s">
        <v>3579</v>
      </c>
      <c r="H682" t="s">
        <v>3578</v>
      </c>
      <c r="I682" t="s">
        <v>3429</v>
      </c>
      <c r="J682" s="2">
        <v>30926</v>
      </c>
      <c r="K682" s="2">
        <v>55153</v>
      </c>
      <c r="L682">
        <v>105.26</v>
      </c>
      <c r="M682" t="s">
        <v>4328</v>
      </c>
      <c r="N682" t="s">
        <v>4329</v>
      </c>
      <c r="O682" t="s">
        <v>4330</v>
      </c>
      <c r="P682" t="s">
        <v>4331</v>
      </c>
      <c r="Q682" s="5">
        <f>INDEX(relevant_resources!B:B,MATCH(P682,relevant_resources!A:A,0))</f>
        <v>0</v>
      </c>
      <c r="R682">
        <f>COUNTIFS(resolve_2018!Y:Y,A682)</f>
        <v>0</v>
      </c>
      <c r="S682">
        <f>COUNTIFS(assign_old_new!A:A,A682)</f>
        <v>0</v>
      </c>
      <c r="T682" s="4" t="str">
        <f>IF(D682="teppc","teppc",
IF(Q682=0,"not relevant",
IF(R682&gt;0,"in old list",
IF(S682=0,"NEED TO ASSIGN",
INDEX(assign_old_new!D:D,MATCH(A682,assign_old_new!A:A,0))))))</f>
        <v>teppc</v>
      </c>
      <c r="U682">
        <f t="shared" si="20"/>
        <v>0</v>
      </c>
      <c r="V682" s="5">
        <f t="shared" si="21"/>
        <v>0</v>
      </c>
    </row>
    <row r="683" spans="1:22" hidden="1" x14ac:dyDescent="0.75">
      <c r="A683" t="s">
        <v>7247</v>
      </c>
      <c r="B683" t="s">
        <v>7248</v>
      </c>
      <c r="C683" t="s">
        <v>7247</v>
      </c>
      <c r="D683" t="s">
        <v>3425</v>
      </c>
      <c r="E683" t="s">
        <v>3578</v>
      </c>
      <c r="F683" t="s">
        <v>3578</v>
      </c>
      <c r="G683" t="s">
        <v>3579</v>
      </c>
      <c r="H683" t="s">
        <v>3578</v>
      </c>
      <c r="I683" t="s">
        <v>3429</v>
      </c>
      <c r="J683" s="2">
        <v>30498</v>
      </c>
      <c r="K683" s="2">
        <v>55153</v>
      </c>
      <c r="L683">
        <v>105.26</v>
      </c>
      <c r="M683" t="s">
        <v>4328</v>
      </c>
      <c r="N683" t="s">
        <v>4329</v>
      </c>
      <c r="O683" t="s">
        <v>4330</v>
      </c>
      <c r="P683" t="s">
        <v>4331</v>
      </c>
      <c r="Q683" s="5">
        <f>INDEX(relevant_resources!B:B,MATCH(P683,relevant_resources!A:A,0))</f>
        <v>0</v>
      </c>
      <c r="R683">
        <f>COUNTIFS(resolve_2018!Y:Y,A683)</f>
        <v>0</v>
      </c>
      <c r="S683">
        <f>COUNTIFS(assign_old_new!A:A,A683)</f>
        <v>0</v>
      </c>
      <c r="T683" s="4" t="str">
        <f>IF(D683="teppc","teppc",
IF(Q683=0,"not relevant",
IF(R683&gt;0,"in old list",
IF(S683=0,"NEED TO ASSIGN",
INDEX(assign_old_new!D:D,MATCH(A683,assign_old_new!A:A,0))))))</f>
        <v>teppc</v>
      </c>
      <c r="U683">
        <f t="shared" si="20"/>
        <v>0</v>
      </c>
      <c r="V683" s="5">
        <f t="shared" si="21"/>
        <v>0</v>
      </c>
    </row>
    <row r="684" spans="1:22" hidden="1" x14ac:dyDescent="0.75">
      <c r="A684" t="s">
        <v>3418</v>
      </c>
      <c r="B684" t="s">
        <v>3419</v>
      </c>
      <c r="C684" t="s">
        <v>3418</v>
      </c>
      <c r="D684" t="s">
        <v>3318</v>
      </c>
      <c r="E684" t="s">
        <v>2183</v>
      </c>
      <c r="F684" t="s">
        <v>2183</v>
      </c>
      <c r="G684" t="s">
        <v>3320</v>
      </c>
      <c r="H684" t="s">
        <v>3319</v>
      </c>
      <c r="I684" t="s">
        <v>33</v>
      </c>
      <c r="J684" s="2">
        <v>44287</v>
      </c>
      <c r="K684" s="2">
        <v>55153</v>
      </c>
      <c r="L684">
        <v>105</v>
      </c>
      <c r="M684" t="s">
        <v>3411</v>
      </c>
      <c r="N684" t="s">
        <v>3412</v>
      </c>
      <c r="O684" t="s">
        <v>993</v>
      </c>
      <c r="P684" t="s">
        <v>3413</v>
      </c>
      <c r="Q684" s="5">
        <f>INDEX(relevant_resources!B:B,MATCH(P684,relevant_resources!A:A,0))</f>
        <v>1</v>
      </c>
      <c r="R684">
        <f>COUNTIFS(resolve_2018!Y:Y,A684)</f>
        <v>0</v>
      </c>
      <c r="S684">
        <f>COUNTIFS(assign_old_new!A:A,A684)</f>
        <v>1</v>
      </c>
      <c r="T684" s="4" t="str">
        <f>IF(D684="teppc","teppc",
IF(Q684=0,"not relevant",
IF(R684&gt;0,"in old list",
IF(S684=0,"NEED TO ASSIGN",
INDEX(assign_old_new!D:D,MATCH(A684,assign_old_new!A:A,0))))))</f>
        <v>new</v>
      </c>
      <c r="U684">
        <f t="shared" si="20"/>
        <v>1</v>
      </c>
      <c r="V684" s="5">
        <f t="shared" si="21"/>
        <v>0</v>
      </c>
    </row>
    <row r="685" spans="1:22" hidden="1" x14ac:dyDescent="0.75">
      <c r="A685" t="s">
        <v>11514</v>
      </c>
      <c r="B685" t="s">
        <v>11514</v>
      </c>
      <c r="D685" t="s">
        <v>9883</v>
      </c>
      <c r="E685" t="s">
        <v>1128</v>
      </c>
      <c r="F685" t="s">
        <v>1128</v>
      </c>
      <c r="G685" t="s">
        <v>3379</v>
      </c>
      <c r="H685" t="s">
        <v>1128</v>
      </c>
      <c r="I685" t="s">
        <v>33</v>
      </c>
      <c r="J685" s="2">
        <v>43452</v>
      </c>
      <c r="K685" s="6">
        <v>55153</v>
      </c>
      <c r="L685">
        <v>105</v>
      </c>
      <c r="M685" t="s">
        <v>4346</v>
      </c>
      <c r="N685" t="s">
        <v>4346</v>
      </c>
      <c r="O685" t="s">
        <v>3386</v>
      </c>
      <c r="P685" t="s">
        <v>3324</v>
      </c>
      <c r="Q685" s="5">
        <f>INDEX(relevant_resources!B:B,MATCH(P685,relevant_resources!A:A,0))</f>
        <v>1</v>
      </c>
      <c r="R685">
        <f>COUNTIFS(resolve_2018!Y:Y,A685)</f>
        <v>0</v>
      </c>
      <c r="S685">
        <f>COUNTIFS(assign_old_new!A:A,A685)</f>
        <v>1</v>
      </c>
      <c r="T685" s="4" t="str">
        <f>IF(D685="teppc","teppc",
IF(Q685=0,"not relevant",
IF(R685&gt;0,"in old list",
IF(S685=0,"NEED TO ASSIGN",
INDEX(assign_old_new!D:D,MATCH(A685,assign_old_new!A:A,0))))))</f>
        <v>old</v>
      </c>
      <c r="U685">
        <f t="shared" si="20"/>
        <v>1</v>
      </c>
      <c r="V685" s="5">
        <f t="shared" si="21"/>
        <v>0</v>
      </c>
    </row>
    <row r="686" spans="1:22" hidden="1" x14ac:dyDescent="0.75">
      <c r="A686" t="s">
        <v>7713</v>
      </c>
      <c r="B686" t="s">
        <v>7713</v>
      </c>
      <c r="C686" t="s">
        <v>7714</v>
      </c>
      <c r="D686" t="s">
        <v>3425</v>
      </c>
      <c r="E686" t="s">
        <v>3025</v>
      </c>
      <c r="F686" t="s">
        <v>3025</v>
      </c>
      <c r="G686" t="s">
        <v>4098</v>
      </c>
      <c r="H686" t="s">
        <v>3482</v>
      </c>
      <c r="I686" t="s">
        <v>1080</v>
      </c>
      <c r="J686" s="2">
        <v>41256</v>
      </c>
      <c r="K686" s="2">
        <v>55153</v>
      </c>
      <c r="L686">
        <v>105</v>
      </c>
      <c r="M686" t="s">
        <v>3438</v>
      </c>
      <c r="N686" t="s">
        <v>3412</v>
      </c>
      <c r="O686" t="s">
        <v>993</v>
      </c>
      <c r="P686" t="s">
        <v>3712</v>
      </c>
      <c r="Q686" s="5">
        <f>INDEX(relevant_resources!B:B,MATCH(P686,relevant_resources!A:A,0))</f>
        <v>0</v>
      </c>
      <c r="R686">
        <f>COUNTIFS(resolve_2018!Y:Y,A686)</f>
        <v>0</v>
      </c>
      <c r="S686">
        <f>COUNTIFS(assign_old_new!A:A,A686)</f>
        <v>0</v>
      </c>
      <c r="T686" s="4" t="str">
        <f>IF(D686="teppc","teppc",
IF(Q686=0,"not relevant",
IF(R686&gt;0,"in old list",
IF(S686=0,"NEED TO ASSIGN",
INDEX(assign_old_new!D:D,MATCH(A686,assign_old_new!A:A,0))))))</f>
        <v>teppc</v>
      </c>
      <c r="U686">
        <f t="shared" si="20"/>
        <v>0</v>
      </c>
      <c r="V686" s="5">
        <f t="shared" si="21"/>
        <v>0</v>
      </c>
    </row>
    <row r="687" spans="1:22" hidden="1" x14ac:dyDescent="0.75">
      <c r="A687" t="s">
        <v>8490</v>
      </c>
      <c r="B687" t="s">
        <v>8491</v>
      </c>
      <c r="C687" t="s">
        <v>8492</v>
      </c>
      <c r="D687" t="s">
        <v>3425</v>
      </c>
      <c r="E687" t="s">
        <v>3407</v>
      </c>
      <c r="F687" t="s">
        <v>3407</v>
      </c>
      <c r="G687" t="s">
        <v>3694</v>
      </c>
      <c r="H687" t="s">
        <v>3407</v>
      </c>
      <c r="I687" t="s">
        <v>2274</v>
      </c>
      <c r="J687" s="2">
        <v>33208</v>
      </c>
      <c r="K687" s="2">
        <v>55153</v>
      </c>
      <c r="L687">
        <v>105</v>
      </c>
      <c r="M687" t="s">
        <v>3511</v>
      </c>
      <c r="N687" t="s">
        <v>3512</v>
      </c>
      <c r="O687" t="s">
        <v>3513</v>
      </c>
      <c r="P687" t="s">
        <v>3514</v>
      </c>
      <c r="Q687" s="5">
        <f>INDEX(relevant_resources!B:B,MATCH(P687,relevant_resources!A:A,0))</f>
        <v>0</v>
      </c>
      <c r="R687">
        <f>COUNTIFS(resolve_2018!Y:Y,A687)</f>
        <v>0</v>
      </c>
      <c r="S687">
        <f>COUNTIFS(assign_old_new!A:A,A687)</f>
        <v>0</v>
      </c>
      <c r="T687" s="4" t="str">
        <f>IF(D687="teppc","teppc",
IF(Q687=0,"not relevant",
IF(R687&gt;0,"in old list",
IF(S687=0,"NEED TO ASSIGN",
INDEX(assign_old_new!D:D,MATCH(A687,assign_old_new!A:A,0))))))</f>
        <v>teppc</v>
      </c>
      <c r="U687">
        <f t="shared" si="20"/>
        <v>0</v>
      </c>
      <c r="V687" s="5">
        <f t="shared" si="21"/>
        <v>0</v>
      </c>
    </row>
    <row r="688" spans="1:22" hidden="1" x14ac:dyDescent="0.75">
      <c r="A688" t="s">
        <v>6705</v>
      </c>
      <c r="B688" t="s">
        <v>6705</v>
      </c>
      <c r="C688" t="s">
        <v>6706</v>
      </c>
      <c r="D688" t="s">
        <v>3425</v>
      </c>
      <c r="E688" t="s">
        <v>3482</v>
      </c>
      <c r="F688" t="s">
        <v>3482</v>
      </c>
      <c r="G688" t="s">
        <v>3483</v>
      </c>
      <c r="H688" t="s">
        <v>3482</v>
      </c>
      <c r="I688" t="s">
        <v>1080</v>
      </c>
      <c r="J688" s="2">
        <v>30926</v>
      </c>
      <c r="K688" s="2">
        <v>55153</v>
      </c>
      <c r="L688">
        <v>105</v>
      </c>
      <c r="M688" t="s">
        <v>210</v>
      </c>
      <c r="N688" t="s">
        <v>3443</v>
      </c>
      <c r="O688" t="s">
        <v>210</v>
      </c>
      <c r="P688" t="s">
        <v>3568</v>
      </c>
      <c r="Q688" s="5">
        <f>INDEX(relevant_resources!B:B,MATCH(P688,relevant_resources!A:A,0))</f>
        <v>0</v>
      </c>
      <c r="R688">
        <f>COUNTIFS(resolve_2018!Y:Y,A688)</f>
        <v>0</v>
      </c>
      <c r="S688">
        <f>COUNTIFS(assign_old_new!A:A,A688)</f>
        <v>0</v>
      </c>
      <c r="T688" s="4" t="str">
        <f>IF(D688="teppc","teppc",
IF(Q688=0,"not relevant",
IF(R688&gt;0,"in old list",
IF(S688=0,"NEED TO ASSIGN",
INDEX(assign_old_new!D:D,MATCH(A688,assign_old_new!A:A,0))))))</f>
        <v>teppc</v>
      </c>
      <c r="U688">
        <f t="shared" si="20"/>
        <v>0</v>
      </c>
      <c r="V688" s="5">
        <f t="shared" si="21"/>
        <v>0</v>
      </c>
    </row>
    <row r="689" spans="1:22" hidden="1" x14ac:dyDescent="0.75">
      <c r="A689" t="s">
        <v>6703</v>
      </c>
      <c r="B689" t="s">
        <v>6703</v>
      </c>
      <c r="C689" t="s">
        <v>6704</v>
      </c>
      <c r="D689" t="s">
        <v>3425</v>
      </c>
      <c r="E689" t="s">
        <v>3482</v>
      </c>
      <c r="F689" t="s">
        <v>3482</v>
      </c>
      <c r="G689" t="s">
        <v>3483</v>
      </c>
      <c r="H689" t="s">
        <v>3482</v>
      </c>
      <c r="I689" t="s">
        <v>1080</v>
      </c>
      <c r="J689" s="2">
        <v>27851</v>
      </c>
      <c r="K689" s="2">
        <v>55153</v>
      </c>
      <c r="L689">
        <v>105</v>
      </c>
      <c r="M689" t="s">
        <v>210</v>
      </c>
      <c r="N689" t="s">
        <v>3443</v>
      </c>
      <c r="O689" t="s">
        <v>210</v>
      </c>
      <c r="P689" t="s">
        <v>3568</v>
      </c>
      <c r="Q689" s="5">
        <f>INDEX(relevant_resources!B:B,MATCH(P689,relevant_resources!A:A,0))</f>
        <v>0</v>
      </c>
      <c r="R689">
        <f>COUNTIFS(resolve_2018!Y:Y,A689)</f>
        <v>0</v>
      </c>
      <c r="S689">
        <f>COUNTIFS(assign_old_new!A:A,A689)</f>
        <v>0</v>
      </c>
      <c r="T689" s="4" t="str">
        <f>IF(D689="teppc","teppc",
IF(Q689=0,"not relevant",
IF(R689&gt;0,"in old list",
IF(S689=0,"NEED TO ASSIGN",
INDEX(assign_old_new!D:D,MATCH(A689,assign_old_new!A:A,0))))))</f>
        <v>teppc</v>
      </c>
      <c r="U689">
        <f t="shared" si="20"/>
        <v>0</v>
      </c>
      <c r="V689" s="5">
        <f t="shared" si="21"/>
        <v>0</v>
      </c>
    </row>
    <row r="690" spans="1:22" hidden="1" x14ac:dyDescent="0.75">
      <c r="A690" t="s">
        <v>6701</v>
      </c>
      <c r="B690" t="s">
        <v>6701</v>
      </c>
      <c r="C690" t="s">
        <v>6702</v>
      </c>
      <c r="D690" t="s">
        <v>3425</v>
      </c>
      <c r="E690" t="s">
        <v>3482</v>
      </c>
      <c r="F690" t="s">
        <v>3482</v>
      </c>
      <c r="G690" t="s">
        <v>3483</v>
      </c>
      <c r="H690" t="s">
        <v>3482</v>
      </c>
      <c r="I690" t="s">
        <v>1080</v>
      </c>
      <c r="J690" s="2">
        <v>27760</v>
      </c>
      <c r="K690" s="2">
        <v>55153</v>
      </c>
      <c r="L690">
        <v>105</v>
      </c>
      <c r="M690" t="s">
        <v>210</v>
      </c>
      <c r="N690" t="s">
        <v>3443</v>
      </c>
      <c r="O690" t="s">
        <v>210</v>
      </c>
      <c r="P690" t="s">
        <v>3568</v>
      </c>
      <c r="Q690" s="5">
        <f>INDEX(relevant_resources!B:B,MATCH(P690,relevant_resources!A:A,0))</f>
        <v>0</v>
      </c>
      <c r="R690">
        <f>COUNTIFS(resolve_2018!Y:Y,A690)</f>
        <v>0</v>
      </c>
      <c r="S690">
        <f>COUNTIFS(assign_old_new!A:A,A690)</f>
        <v>0</v>
      </c>
      <c r="T690" s="4" t="str">
        <f>IF(D690="teppc","teppc",
IF(Q690=0,"not relevant",
IF(R690&gt;0,"in old list",
IF(S690=0,"NEED TO ASSIGN",
INDEX(assign_old_new!D:D,MATCH(A690,assign_old_new!A:A,0))))))</f>
        <v>teppc</v>
      </c>
      <c r="U690">
        <f t="shared" si="20"/>
        <v>0</v>
      </c>
      <c r="V690" s="5">
        <f t="shared" si="21"/>
        <v>0</v>
      </c>
    </row>
    <row r="691" spans="1:22" hidden="1" x14ac:dyDescent="0.75">
      <c r="A691" t="s">
        <v>6699</v>
      </c>
      <c r="B691" t="s">
        <v>6699</v>
      </c>
      <c r="C691" t="s">
        <v>6700</v>
      </c>
      <c r="D691" t="s">
        <v>3425</v>
      </c>
      <c r="E691" t="s">
        <v>3482</v>
      </c>
      <c r="F691" t="s">
        <v>3482</v>
      </c>
      <c r="G691" t="s">
        <v>3483</v>
      </c>
      <c r="H691" t="s">
        <v>3482</v>
      </c>
      <c r="I691" t="s">
        <v>1080</v>
      </c>
      <c r="J691" s="2">
        <v>27668</v>
      </c>
      <c r="K691" s="2">
        <v>55153</v>
      </c>
      <c r="L691">
        <v>105</v>
      </c>
      <c r="M691" t="s">
        <v>210</v>
      </c>
      <c r="N691" t="s">
        <v>3443</v>
      </c>
      <c r="O691" t="s">
        <v>210</v>
      </c>
      <c r="P691" t="s">
        <v>3568</v>
      </c>
      <c r="Q691" s="5">
        <f>INDEX(relevant_resources!B:B,MATCH(P691,relevant_resources!A:A,0))</f>
        <v>0</v>
      </c>
      <c r="R691">
        <f>COUNTIFS(resolve_2018!Y:Y,A691)</f>
        <v>0</v>
      </c>
      <c r="S691">
        <f>COUNTIFS(assign_old_new!A:A,A691)</f>
        <v>0</v>
      </c>
      <c r="T691" s="4" t="str">
        <f>IF(D691="teppc","teppc",
IF(Q691=0,"not relevant",
IF(R691&gt;0,"in old list",
IF(S691=0,"NEED TO ASSIGN",
INDEX(assign_old_new!D:D,MATCH(A691,assign_old_new!A:A,0))))))</f>
        <v>teppc</v>
      </c>
      <c r="U691">
        <f t="shared" si="20"/>
        <v>0</v>
      </c>
      <c r="V691" s="5">
        <f t="shared" si="21"/>
        <v>0</v>
      </c>
    </row>
    <row r="692" spans="1:22" hidden="1" x14ac:dyDescent="0.75">
      <c r="A692" t="s">
        <v>6697</v>
      </c>
      <c r="B692" t="s">
        <v>6697</v>
      </c>
      <c r="C692" t="s">
        <v>6698</v>
      </c>
      <c r="D692" t="s">
        <v>3425</v>
      </c>
      <c r="E692" t="s">
        <v>3482</v>
      </c>
      <c r="F692" t="s">
        <v>3482</v>
      </c>
      <c r="G692" t="s">
        <v>3483</v>
      </c>
      <c r="H692" t="s">
        <v>3482</v>
      </c>
      <c r="I692" t="s">
        <v>1080</v>
      </c>
      <c r="J692" s="2">
        <v>27607</v>
      </c>
      <c r="K692" s="2">
        <v>55153</v>
      </c>
      <c r="L692">
        <v>105</v>
      </c>
      <c r="M692" t="s">
        <v>210</v>
      </c>
      <c r="N692" t="s">
        <v>3443</v>
      </c>
      <c r="O692" t="s">
        <v>210</v>
      </c>
      <c r="P692" t="s">
        <v>3568</v>
      </c>
      <c r="Q692" s="5">
        <f>INDEX(relevant_resources!B:B,MATCH(P692,relevant_resources!A:A,0))</f>
        <v>0</v>
      </c>
      <c r="R692">
        <f>COUNTIFS(resolve_2018!Y:Y,A692)</f>
        <v>0</v>
      </c>
      <c r="S692">
        <f>COUNTIFS(assign_old_new!A:A,A692)</f>
        <v>0</v>
      </c>
      <c r="T692" s="4" t="str">
        <f>IF(D692="teppc","teppc",
IF(Q692=0,"not relevant",
IF(R692&gt;0,"in old list",
IF(S692=0,"NEED TO ASSIGN",
INDEX(assign_old_new!D:D,MATCH(A692,assign_old_new!A:A,0))))))</f>
        <v>teppc</v>
      </c>
      <c r="U692">
        <f t="shared" si="20"/>
        <v>0</v>
      </c>
      <c r="V692" s="5">
        <f t="shared" si="21"/>
        <v>0</v>
      </c>
    </row>
    <row r="693" spans="1:22" hidden="1" x14ac:dyDescent="0.75">
      <c r="A693" t="s">
        <v>5894</v>
      </c>
      <c r="B693" t="s">
        <v>5895</v>
      </c>
      <c r="C693" t="s">
        <v>5896</v>
      </c>
      <c r="D693" t="s">
        <v>3425</v>
      </c>
      <c r="E693" t="s">
        <v>3745</v>
      </c>
      <c r="F693" t="s">
        <v>3745</v>
      </c>
      <c r="G693" t="s">
        <v>3746</v>
      </c>
      <c r="H693" t="s">
        <v>3745</v>
      </c>
      <c r="I693" t="s">
        <v>2274</v>
      </c>
      <c r="J693" s="2">
        <v>22798</v>
      </c>
      <c r="K693" s="2">
        <v>55153</v>
      </c>
      <c r="L693">
        <v>105</v>
      </c>
      <c r="M693" t="s">
        <v>3519</v>
      </c>
      <c r="N693" t="s">
        <v>3520</v>
      </c>
      <c r="O693" t="s">
        <v>3432</v>
      </c>
      <c r="P693" t="s">
        <v>3521</v>
      </c>
      <c r="Q693" s="5">
        <f>INDEX(relevant_resources!B:B,MATCH(P693,relevant_resources!A:A,0))</f>
        <v>0</v>
      </c>
      <c r="R693">
        <f>COUNTIFS(resolve_2018!Y:Y,A693)</f>
        <v>0</v>
      </c>
      <c r="S693">
        <f>COUNTIFS(assign_old_new!A:A,A693)</f>
        <v>0</v>
      </c>
      <c r="T693" s="4" t="str">
        <f>IF(D693="teppc","teppc",
IF(Q693=0,"not relevant",
IF(R693&gt;0,"in old list",
IF(S693=0,"NEED TO ASSIGN",
INDEX(assign_old_new!D:D,MATCH(A693,assign_old_new!A:A,0))))))</f>
        <v>teppc</v>
      </c>
      <c r="U693">
        <f t="shared" si="20"/>
        <v>0</v>
      </c>
      <c r="V693" s="5">
        <f t="shared" si="21"/>
        <v>0</v>
      </c>
    </row>
    <row r="694" spans="1:22" hidden="1" x14ac:dyDescent="0.75">
      <c r="A694" t="s">
        <v>4579</v>
      </c>
      <c r="B694" t="s">
        <v>4580</v>
      </c>
      <c r="C694" t="s">
        <v>4581</v>
      </c>
      <c r="D694" t="s">
        <v>3425</v>
      </c>
      <c r="E694" t="s">
        <v>3578</v>
      </c>
      <c r="F694" t="s">
        <v>3578</v>
      </c>
      <c r="G694" t="s">
        <v>3579</v>
      </c>
      <c r="H694" t="s">
        <v>3578</v>
      </c>
      <c r="I694" t="s">
        <v>3429</v>
      </c>
      <c r="J694" s="2">
        <v>43466</v>
      </c>
      <c r="K694" s="2">
        <v>55153</v>
      </c>
      <c r="L694">
        <v>104.8</v>
      </c>
      <c r="M694" t="s">
        <v>3705</v>
      </c>
      <c r="N694" t="s">
        <v>3512</v>
      </c>
      <c r="O694" t="s">
        <v>3513</v>
      </c>
      <c r="P694" t="s">
        <v>3706</v>
      </c>
      <c r="Q694" s="5">
        <f>INDEX(relevant_resources!B:B,MATCH(P694,relevant_resources!A:A,0))</f>
        <v>0</v>
      </c>
      <c r="R694">
        <f>COUNTIFS(resolve_2018!Y:Y,A694)</f>
        <v>0</v>
      </c>
      <c r="S694">
        <f>COUNTIFS(assign_old_new!A:A,A694)</f>
        <v>0</v>
      </c>
      <c r="T694" s="4" t="str">
        <f>IF(D694="teppc","teppc",
IF(Q694=0,"not relevant",
IF(R694&gt;0,"in old list",
IF(S694=0,"NEED TO ASSIGN",
INDEX(assign_old_new!D:D,MATCH(A694,assign_old_new!A:A,0))))))</f>
        <v>teppc</v>
      </c>
      <c r="U694">
        <f t="shared" si="20"/>
        <v>0</v>
      </c>
      <c r="V694" s="5">
        <f t="shared" si="21"/>
        <v>0</v>
      </c>
    </row>
    <row r="695" spans="1:22" hidden="1" x14ac:dyDescent="0.75">
      <c r="A695" t="s">
        <v>7542</v>
      </c>
      <c r="B695" t="s">
        <v>7543</v>
      </c>
      <c r="C695" t="s">
        <v>7544</v>
      </c>
      <c r="D695" t="s">
        <v>3425</v>
      </c>
      <c r="E695" t="s">
        <v>3718</v>
      </c>
      <c r="F695" t="s">
        <v>3718</v>
      </c>
      <c r="G695" t="s">
        <v>5128</v>
      </c>
      <c r="H695" t="s">
        <v>3718</v>
      </c>
      <c r="I695" t="s">
        <v>2274</v>
      </c>
      <c r="J695" s="2">
        <v>43466</v>
      </c>
      <c r="K695" s="2">
        <v>55153</v>
      </c>
      <c r="L695">
        <v>104.7</v>
      </c>
      <c r="M695" t="s">
        <v>3548</v>
      </c>
      <c r="N695" t="s">
        <v>3532</v>
      </c>
      <c r="O695" t="s">
        <v>3533</v>
      </c>
      <c r="P695" t="s">
        <v>3534</v>
      </c>
      <c r="Q695" s="5">
        <f>INDEX(relevant_resources!B:B,MATCH(P695,relevant_resources!A:A,0))</f>
        <v>0</v>
      </c>
      <c r="R695">
        <f>COUNTIFS(resolve_2018!Y:Y,A695)</f>
        <v>0</v>
      </c>
      <c r="S695">
        <f>COUNTIFS(assign_old_new!A:A,A695)</f>
        <v>0</v>
      </c>
      <c r="T695" s="4" t="str">
        <f>IF(D695="teppc","teppc",
IF(Q695=0,"not relevant",
IF(R695&gt;0,"in old list",
IF(S695=0,"NEED TO ASSIGN",
INDEX(assign_old_new!D:D,MATCH(A695,assign_old_new!A:A,0))))))</f>
        <v>teppc</v>
      </c>
      <c r="U695">
        <f t="shared" si="20"/>
        <v>0</v>
      </c>
      <c r="V695" s="5">
        <f t="shared" si="21"/>
        <v>0</v>
      </c>
    </row>
    <row r="696" spans="1:22" hidden="1" x14ac:dyDescent="0.75">
      <c r="A696" t="s">
        <v>7545</v>
      </c>
      <c r="B696" t="s">
        <v>7546</v>
      </c>
      <c r="C696" t="s">
        <v>7547</v>
      </c>
      <c r="D696" t="s">
        <v>3425</v>
      </c>
      <c r="E696" t="s">
        <v>3718</v>
      </c>
      <c r="F696" t="s">
        <v>3718</v>
      </c>
      <c r="G696" t="s">
        <v>5128</v>
      </c>
      <c r="H696" t="s">
        <v>3718</v>
      </c>
      <c r="I696" t="s">
        <v>2274</v>
      </c>
      <c r="J696" s="2">
        <v>43466</v>
      </c>
      <c r="K696" s="2">
        <v>55153</v>
      </c>
      <c r="L696">
        <v>104.7</v>
      </c>
      <c r="M696" t="s">
        <v>3548</v>
      </c>
      <c r="N696" t="s">
        <v>3532</v>
      </c>
      <c r="O696" t="s">
        <v>3533</v>
      </c>
      <c r="P696" t="s">
        <v>3534</v>
      </c>
      <c r="Q696" s="5">
        <f>INDEX(relevant_resources!B:B,MATCH(P696,relevant_resources!A:A,0))</f>
        <v>0</v>
      </c>
      <c r="R696">
        <f>COUNTIFS(resolve_2018!Y:Y,A696)</f>
        <v>0</v>
      </c>
      <c r="S696">
        <f>COUNTIFS(assign_old_new!A:A,A696)</f>
        <v>0</v>
      </c>
      <c r="T696" s="4" t="str">
        <f>IF(D696="teppc","teppc",
IF(Q696=0,"not relevant",
IF(R696&gt;0,"in old list",
IF(S696=0,"NEED TO ASSIGN",
INDEX(assign_old_new!D:D,MATCH(A696,assign_old_new!A:A,0))))))</f>
        <v>teppc</v>
      </c>
      <c r="U696">
        <f t="shared" si="20"/>
        <v>0</v>
      </c>
      <c r="V696" s="5">
        <f t="shared" si="21"/>
        <v>0</v>
      </c>
    </row>
    <row r="697" spans="1:22" hidden="1" x14ac:dyDescent="0.75">
      <c r="A697" t="s">
        <v>7548</v>
      </c>
      <c r="B697" t="s">
        <v>7549</v>
      </c>
      <c r="C697" t="s">
        <v>7550</v>
      </c>
      <c r="D697" t="s">
        <v>3425</v>
      </c>
      <c r="E697" t="s">
        <v>3718</v>
      </c>
      <c r="F697" t="s">
        <v>3718</v>
      </c>
      <c r="G697" t="s">
        <v>5128</v>
      </c>
      <c r="H697" t="s">
        <v>3718</v>
      </c>
      <c r="I697" t="s">
        <v>2274</v>
      </c>
      <c r="J697" s="2">
        <v>43466</v>
      </c>
      <c r="K697" s="2">
        <v>55153</v>
      </c>
      <c r="L697">
        <v>104.7</v>
      </c>
      <c r="M697" t="s">
        <v>3548</v>
      </c>
      <c r="N697" t="s">
        <v>3532</v>
      </c>
      <c r="O697" t="s">
        <v>3533</v>
      </c>
      <c r="P697" t="s">
        <v>3534</v>
      </c>
      <c r="Q697" s="5">
        <f>INDEX(relevant_resources!B:B,MATCH(P697,relevant_resources!A:A,0))</f>
        <v>0</v>
      </c>
      <c r="R697">
        <f>COUNTIFS(resolve_2018!Y:Y,A697)</f>
        <v>0</v>
      </c>
      <c r="S697">
        <f>COUNTIFS(assign_old_new!A:A,A697)</f>
        <v>0</v>
      </c>
      <c r="T697" s="4" t="str">
        <f>IF(D697="teppc","teppc",
IF(Q697=0,"not relevant",
IF(R697&gt;0,"in old list",
IF(S697=0,"NEED TO ASSIGN",
INDEX(assign_old_new!D:D,MATCH(A697,assign_old_new!A:A,0))))))</f>
        <v>teppc</v>
      </c>
      <c r="U697">
        <f t="shared" si="20"/>
        <v>0</v>
      </c>
      <c r="V697" s="5">
        <f t="shared" si="21"/>
        <v>0</v>
      </c>
    </row>
    <row r="698" spans="1:22" hidden="1" x14ac:dyDescent="0.75">
      <c r="A698" t="s">
        <v>7551</v>
      </c>
      <c r="B698" t="s">
        <v>7552</v>
      </c>
      <c r="C698" t="s">
        <v>7553</v>
      </c>
      <c r="D698" t="s">
        <v>3425</v>
      </c>
      <c r="E698" t="s">
        <v>3718</v>
      </c>
      <c r="F698" t="s">
        <v>3718</v>
      </c>
      <c r="G698" t="s">
        <v>5128</v>
      </c>
      <c r="H698" t="s">
        <v>3718</v>
      </c>
      <c r="I698" t="s">
        <v>2274</v>
      </c>
      <c r="J698" s="2">
        <v>43466</v>
      </c>
      <c r="K698" s="2">
        <v>55153</v>
      </c>
      <c r="L698">
        <v>104.7</v>
      </c>
      <c r="M698" t="s">
        <v>3548</v>
      </c>
      <c r="N698" t="s">
        <v>3532</v>
      </c>
      <c r="O698" t="s">
        <v>3533</v>
      </c>
      <c r="P698" t="s">
        <v>3534</v>
      </c>
      <c r="Q698" s="5">
        <f>INDEX(relevant_resources!B:B,MATCH(P698,relevant_resources!A:A,0))</f>
        <v>0</v>
      </c>
      <c r="R698">
        <f>COUNTIFS(resolve_2018!Y:Y,A698)</f>
        <v>0</v>
      </c>
      <c r="S698">
        <f>COUNTIFS(assign_old_new!A:A,A698)</f>
        <v>0</v>
      </c>
      <c r="T698" s="4" t="str">
        <f>IF(D698="teppc","teppc",
IF(Q698=0,"not relevant",
IF(R698&gt;0,"in old list",
IF(S698=0,"NEED TO ASSIGN",
INDEX(assign_old_new!D:D,MATCH(A698,assign_old_new!A:A,0))))))</f>
        <v>teppc</v>
      </c>
      <c r="U698">
        <f t="shared" si="20"/>
        <v>0</v>
      </c>
      <c r="V698" s="5">
        <f t="shared" si="21"/>
        <v>0</v>
      </c>
    </row>
    <row r="699" spans="1:22" hidden="1" x14ac:dyDescent="0.75">
      <c r="A699" t="s">
        <v>7554</v>
      </c>
      <c r="B699" t="s">
        <v>7555</v>
      </c>
      <c r="C699" t="s">
        <v>7556</v>
      </c>
      <c r="D699" t="s">
        <v>3425</v>
      </c>
      <c r="E699" t="s">
        <v>3718</v>
      </c>
      <c r="F699" t="s">
        <v>3718</v>
      </c>
      <c r="G699" t="s">
        <v>5128</v>
      </c>
      <c r="H699" t="s">
        <v>3718</v>
      </c>
      <c r="I699" t="s">
        <v>2274</v>
      </c>
      <c r="J699" s="2">
        <v>43466</v>
      </c>
      <c r="K699" s="2">
        <v>55153</v>
      </c>
      <c r="L699">
        <v>104.7</v>
      </c>
      <c r="M699" t="s">
        <v>3548</v>
      </c>
      <c r="N699" t="s">
        <v>3532</v>
      </c>
      <c r="O699" t="s">
        <v>3533</v>
      </c>
      <c r="P699" t="s">
        <v>3534</v>
      </c>
      <c r="Q699" s="5">
        <f>INDEX(relevant_resources!B:B,MATCH(P699,relevant_resources!A:A,0))</f>
        <v>0</v>
      </c>
      <c r="R699">
        <f>COUNTIFS(resolve_2018!Y:Y,A699)</f>
        <v>0</v>
      </c>
      <c r="S699">
        <f>COUNTIFS(assign_old_new!A:A,A699)</f>
        <v>0</v>
      </c>
      <c r="T699" s="4" t="str">
        <f>IF(D699="teppc","teppc",
IF(Q699=0,"not relevant",
IF(R699&gt;0,"in old list",
IF(S699=0,"NEED TO ASSIGN",
INDEX(assign_old_new!D:D,MATCH(A699,assign_old_new!A:A,0))))))</f>
        <v>teppc</v>
      </c>
      <c r="U699">
        <f t="shared" si="20"/>
        <v>0</v>
      </c>
      <c r="V699" s="5">
        <f t="shared" si="21"/>
        <v>0</v>
      </c>
    </row>
    <row r="700" spans="1:22" hidden="1" x14ac:dyDescent="0.75">
      <c r="A700" t="s">
        <v>2443</v>
      </c>
      <c r="B700" t="s">
        <v>3406</v>
      </c>
      <c r="C700" t="s">
        <v>2443</v>
      </c>
      <c r="D700" t="s">
        <v>3318</v>
      </c>
      <c r="E700" t="s">
        <v>3407</v>
      </c>
      <c r="F700" t="s">
        <v>1128</v>
      </c>
      <c r="G700" t="s">
        <v>3379</v>
      </c>
      <c r="H700" t="s">
        <v>1128</v>
      </c>
      <c r="I700" t="s">
        <v>33</v>
      </c>
      <c r="J700" s="2">
        <v>43831</v>
      </c>
      <c r="K700" s="2">
        <v>55153</v>
      </c>
      <c r="L700">
        <v>104</v>
      </c>
      <c r="M700" t="s">
        <v>3384</v>
      </c>
      <c r="N700" t="s">
        <v>3385</v>
      </c>
      <c r="O700" t="s">
        <v>3386</v>
      </c>
      <c r="P700" t="s">
        <v>3324</v>
      </c>
      <c r="Q700" s="5">
        <f>INDEX(relevant_resources!B:B,MATCH(P700,relevant_resources!A:A,0))</f>
        <v>1</v>
      </c>
      <c r="R700">
        <f>COUNTIFS(resolve_2018!Y:Y,A700)</f>
        <v>1</v>
      </c>
      <c r="S700">
        <f>COUNTIFS(assign_old_new!A:A,A700)</f>
        <v>0</v>
      </c>
      <c r="T700" s="4" t="str">
        <f>IF(D700="teppc","teppc",
IF(Q700=0,"not relevant",
IF(R700&gt;0,"in old list",
IF(S700=0,"NEED TO ASSIGN",
INDEX(assign_old_new!D:D,MATCH(A700,assign_old_new!A:A,0))))))</f>
        <v>in old list</v>
      </c>
      <c r="U700">
        <f t="shared" si="20"/>
        <v>1</v>
      </c>
      <c r="V700" s="5">
        <f t="shared" si="21"/>
        <v>0</v>
      </c>
    </row>
    <row r="701" spans="1:22" hidden="1" x14ac:dyDescent="0.75">
      <c r="A701" t="s">
        <v>9603</v>
      </c>
      <c r="B701" t="s">
        <v>9603</v>
      </c>
      <c r="C701" t="s">
        <v>9604</v>
      </c>
      <c r="D701" t="s">
        <v>3425</v>
      </c>
      <c r="E701" t="s">
        <v>3611</v>
      </c>
      <c r="F701" t="s">
        <v>3611</v>
      </c>
      <c r="G701" t="s">
        <v>3379</v>
      </c>
      <c r="H701" t="s">
        <v>1128</v>
      </c>
      <c r="I701" t="s">
        <v>33</v>
      </c>
      <c r="J701" s="2">
        <v>43100</v>
      </c>
      <c r="K701" s="2">
        <v>55153</v>
      </c>
      <c r="L701">
        <v>104</v>
      </c>
      <c r="M701" t="s">
        <v>3438</v>
      </c>
      <c r="N701" t="s">
        <v>3412</v>
      </c>
      <c r="O701" t="s">
        <v>993</v>
      </c>
      <c r="P701" t="s">
        <v>3413</v>
      </c>
      <c r="Q701" s="5">
        <f>INDEX(relevant_resources!B:B,MATCH(P701,relevant_resources!A:A,0))</f>
        <v>1</v>
      </c>
      <c r="R701">
        <f>COUNTIFS(resolve_2018!Y:Y,A701)</f>
        <v>0</v>
      </c>
      <c r="S701">
        <f>COUNTIFS(assign_old_new!A:A,A701)</f>
        <v>0</v>
      </c>
      <c r="T701" s="4" t="str">
        <f>IF(D701="teppc","teppc",
IF(Q701=0,"not relevant",
IF(R701&gt;0,"in old list",
IF(S701=0,"NEED TO ASSIGN",
INDEX(assign_old_new!D:D,MATCH(A701,assign_old_new!A:A,0))))))</f>
        <v>teppc</v>
      </c>
      <c r="U701">
        <f t="shared" si="20"/>
        <v>0</v>
      </c>
      <c r="V701" s="5">
        <f t="shared" si="21"/>
        <v>0</v>
      </c>
    </row>
    <row r="702" spans="1:22" hidden="1" x14ac:dyDescent="0.75">
      <c r="A702" t="s">
        <v>5232</v>
      </c>
      <c r="B702" t="s">
        <v>5232</v>
      </c>
      <c r="C702" t="s">
        <v>5233</v>
      </c>
      <c r="D702" t="s">
        <v>3425</v>
      </c>
      <c r="E702" t="s">
        <v>2403</v>
      </c>
      <c r="F702" t="s">
        <v>2403</v>
      </c>
      <c r="G702" t="s">
        <v>3436</v>
      </c>
      <c r="H702" t="s">
        <v>3437</v>
      </c>
      <c r="I702" t="s">
        <v>2274</v>
      </c>
      <c r="J702" s="2">
        <v>42339</v>
      </c>
      <c r="K702" s="2">
        <v>54893</v>
      </c>
      <c r="L702">
        <v>104</v>
      </c>
      <c r="M702" t="s">
        <v>3438</v>
      </c>
      <c r="N702" t="s">
        <v>3412</v>
      </c>
      <c r="O702" t="s">
        <v>993</v>
      </c>
      <c r="P702" t="s">
        <v>3439</v>
      </c>
      <c r="Q702" s="5">
        <f>INDEX(relevant_resources!B:B,MATCH(P702,relevant_resources!A:A,0))</f>
        <v>0</v>
      </c>
      <c r="R702">
        <f>COUNTIFS(resolve_2018!Y:Y,A702)</f>
        <v>0</v>
      </c>
      <c r="S702">
        <f>COUNTIFS(assign_old_new!A:A,A702)</f>
        <v>0</v>
      </c>
      <c r="T702" s="4" t="str">
        <f>IF(D702="teppc","teppc",
IF(Q702=0,"not relevant",
IF(R702&gt;0,"in old list",
IF(S702=0,"NEED TO ASSIGN",
INDEX(assign_old_new!D:D,MATCH(A702,assign_old_new!A:A,0))))))</f>
        <v>teppc</v>
      </c>
      <c r="U702">
        <f t="shared" si="20"/>
        <v>0</v>
      </c>
      <c r="V702" s="5">
        <f t="shared" si="21"/>
        <v>0</v>
      </c>
    </row>
    <row r="703" spans="1:22" hidden="1" x14ac:dyDescent="0.75">
      <c r="A703" t="s">
        <v>10259</v>
      </c>
      <c r="B703" t="s">
        <v>10259</v>
      </c>
      <c r="D703" t="s">
        <v>9883</v>
      </c>
      <c r="E703" t="s">
        <v>3319</v>
      </c>
      <c r="F703" t="s">
        <v>3319</v>
      </c>
      <c r="G703" t="s">
        <v>3320</v>
      </c>
      <c r="H703" t="s">
        <v>3319</v>
      </c>
      <c r="I703" t="s">
        <v>33</v>
      </c>
      <c r="J703" s="6">
        <v>20455</v>
      </c>
      <c r="K703" s="6">
        <v>43446</v>
      </c>
      <c r="L703">
        <v>104</v>
      </c>
      <c r="M703" t="s">
        <v>3519</v>
      </c>
      <c r="N703" t="s">
        <v>3520</v>
      </c>
      <c r="O703" t="s">
        <v>3432</v>
      </c>
      <c r="P703" t="s">
        <v>9902</v>
      </c>
      <c r="Q703" s="5">
        <f>INDEX(relevant_resources!B:B,MATCH(P703,relevant_resources!A:A,0))</f>
        <v>0</v>
      </c>
      <c r="R703">
        <f>COUNTIFS(resolve_2018!Y:Y,A703)</f>
        <v>0</v>
      </c>
      <c r="S703">
        <f>COUNTIFS(assign_old_new!A:A,A703)</f>
        <v>0</v>
      </c>
      <c r="T703" s="4" t="str">
        <f>IF(D703="teppc","teppc",
IF(Q703=0,"not relevant",
IF(R703&gt;0,"in old list",
IF(S703=0,"NEED TO ASSIGN",
INDEX(assign_old_new!D:D,MATCH(A703,assign_old_new!A:A,0))))))</f>
        <v>not relevant</v>
      </c>
      <c r="U703">
        <f t="shared" si="20"/>
        <v>0</v>
      </c>
      <c r="V703" s="5">
        <f t="shared" si="21"/>
        <v>0</v>
      </c>
    </row>
    <row r="704" spans="1:22" hidden="1" x14ac:dyDescent="0.75">
      <c r="A704" t="s">
        <v>10979</v>
      </c>
      <c r="B704" t="s">
        <v>10979</v>
      </c>
      <c r="D704" t="s">
        <v>9883</v>
      </c>
      <c r="E704" t="s">
        <v>1128</v>
      </c>
      <c r="F704" t="s">
        <v>1128</v>
      </c>
      <c r="G704" t="s">
        <v>3379</v>
      </c>
      <c r="H704" t="s">
        <v>1128</v>
      </c>
      <c r="I704" t="s">
        <v>33</v>
      </c>
      <c r="J704" s="6">
        <v>41400</v>
      </c>
      <c r="K704" s="6">
        <v>55153</v>
      </c>
      <c r="L704">
        <v>103.81</v>
      </c>
      <c r="M704" t="s">
        <v>3531</v>
      </c>
      <c r="N704" t="s">
        <v>3532</v>
      </c>
      <c r="O704" t="s">
        <v>3533</v>
      </c>
      <c r="P704" t="s">
        <v>9941</v>
      </c>
      <c r="Q704" s="5">
        <f>INDEX(relevant_resources!B:B,MATCH(P704,relevant_resources!A:A,0))</f>
        <v>0</v>
      </c>
      <c r="R704">
        <f>COUNTIFS(resolve_2018!Y:Y,A704)</f>
        <v>0</v>
      </c>
      <c r="S704">
        <f>COUNTIFS(assign_old_new!A:A,A704)</f>
        <v>0</v>
      </c>
      <c r="T704" s="4" t="str">
        <f>IF(D704="teppc","teppc",
IF(Q704=0,"not relevant",
IF(R704&gt;0,"in old list",
IF(S704=0,"NEED TO ASSIGN",
INDEX(assign_old_new!D:D,MATCH(A704,assign_old_new!A:A,0))))))</f>
        <v>not relevant</v>
      </c>
      <c r="U704">
        <f t="shared" si="20"/>
        <v>0</v>
      </c>
      <c r="V704" s="5">
        <f t="shared" si="21"/>
        <v>0</v>
      </c>
    </row>
    <row r="705" spans="1:22" hidden="1" x14ac:dyDescent="0.75">
      <c r="A705" t="s">
        <v>10975</v>
      </c>
      <c r="B705" t="s">
        <v>10975</v>
      </c>
      <c r="D705" t="s">
        <v>9883</v>
      </c>
      <c r="E705" t="s">
        <v>1128</v>
      </c>
      <c r="F705" t="s">
        <v>1128</v>
      </c>
      <c r="G705" t="s">
        <v>3379</v>
      </c>
      <c r="H705" t="s">
        <v>1128</v>
      </c>
      <c r="I705" t="s">
        <v>33</v>
      </c>
      <c r="J705" s="6">
        <v>41400</v>
      </c>
      <c r="K705" s="6">
        <v>55153</v>
      </c>
      <c r="L705">
        <v>103.76</v>
      </c>
      <c r="M705" t="s">
        <v>3531</v>
      </c>
      <c r="N705" t="s">
        <v>3532</v>
      </c>
      <c r="O705" t="s">
        <v>3533</v>
      </c>
      <c r="P705" t="s">
        <v>9941</v>
      </c>
      <c r="Q705" s="5">
        <f>INDEX(relevant_resources!B:B,MATCH(P705,relevant_resources!A:A,0))</f>
        <v>0</v>
      </c>
      <c r="R705">
        <f>COUNTIFS(resolve_2018!Y:Y,A705)</f>
        <v>0</v>
      </c>
      <c r="S705">
        <f>COUNTIFS(assign_old_new!A:A,A705)</f>
        <v>0</v>
      </c>
      <c r="T705" s="4" t="str">
        <f>IF(D705="teppc","teppc",
IF(Q705=0,"not relevant",
IF(R705&gt;0,"in old list",
IF(S705=0,"NEED TO ASSIGN",
INDEX(assign_old_new!D:D,MATCH(A705,assign_old_new!A:A,0))))))</f>
        <v>not relevant</v>
      </c>
      <c r="U705">
        <f t="shared" si="20"/>
        <v>0</v>
      </c>
      <c r="V705" s="5">
        <f t="shared" si="21"/>
        <v>0</v>
      </c>
    </row>
    <row r="706" spans="1:22" hidden="1" x14ac:dyDescent="0.75">
      <c r="A706" t="s">
        <v>5711</v>
      </c>
      <c r="B706" t="s">
        <v>5711</v>
      </c>
      <c r="C706" t="s">
        <v>5712</v>
      </c>
      <c r="D706" t="s">
        <v>3425</v>
      </c>
      <c r="E706" t="s">
        <v>3812</v>
      </c>
      <c r="F706" t="s">
        <v>3812</v>
      </c>
      <c r="G706" t="s">
        <v>3813</v>
      </c>
      <c r="H706" t="s">
        <v>3814</v>
      </c>
      <c r="I706" t="s">
        <v>1080</v>
      </c>
      <c r="J706" s="2">
        <v>39995</v>
      </c>
      <c r="K706" s="2">
        <v>55153</v>
      </c>
      <c r="L706">
        <v>103.5</v>
      </c>
      <c r="M706" t="s">
        <v>3438</v>
      </c>
      <c r="N706" t="s">
        <v>3412</v>
      </c>
      <c r="O706" t="s">
        <v>993</v>
      </c>
      <c r="P706" t="s">
        <v>3712</v>
      </c>
      <c r="Q706" s="5">
        <f>INDEX(relevant_resources!B:B,MATCH(P706,relevant_resources!A:A,0))</f>
        <v>0</v>
      </c>
      <c r="R706">
        <f>COUNTIFS(resolve_2018!Y:Y,A706)</f>
        <v>0</v>
      </c>
      <c r="S706">
        <f>COUNTIFS(assign_old_new!A:A,A706)</f>
        <v>0</v>
      </c>
      <c r="T706" s="4" t="str">
        <f>IF(D706="teppc","teppc",
IF(Q706=0,"not relevant",
IF(R706&gt;0,"in old list",
IF(S706=0,"NEED TO ASSIGN",
INDEX(assign_old_new!D:D,MATCH(A706,assign_old_new!A:A,0))))))</f>
        <v>teppc</v>
      </c>
      <c r="U706">
        <f t="shared" ref="U706:U769" si="22">OR(R706&gt;0,S706&gt;0)*1</f>
        <v>0</v>
      </c>
      <c r="V706" s="5">
        <f t="shared" si="21"/>
        <v>0</v>
      </c>
    </row>
    <row r="707" spans="1:22" hidden="1" x14ac:dyDescent="0.75">
      <c r="A707" t="s">
        <v>6188</v>
      </c>
      <c r="B707" t="s">
        <v>6189</v>
      </c>
      <c r="C707" t="s">
        <v>6190</v>
      </c>
      <c r="D707" t="s">
        <v>3425</v>
      </c>
      <c r="E707" t="s">
        <v>1054</v>
      </c>
      <c r="F707" t="s">
        <v>1054</v>
      </c>
      <c r="G707" t="s">
        <v>3447</v>
      </c>
      <c r="H707" t="s">
        <v>3428</v>
      </c>
      <c r="I707" t="s">
        <v>3429</v>
      </c>
      <c r="J707" s="2">
        <v>39295</v>
      </c>
      <c r="K707" s="2">
        <v>55123</v>
      </c>
      <c r="L707">
        <v>103</v>
      </c>
      <c r="M707" t="s">
        <v>3848</v>
      </c>
      <c r="N707" t="s">
        <v>3849</v>
      </c>
      <c r="O707" t="s">
        <v>3850</v>
      </c>
      <c r="P707" t="s">
        <v>3851</v>
      </c>
      <c r="Q707" s="5">
        <f>INDEX(relevant_resources!B:B,MATCH(P707,relevant_resources!A:A,0))</f>
        <v>0</v>
      </c>
      <c r="R707">
        <f>COUNTIFS(resolve_2018!Y:Y,A707)</f>
        <v>0</v>
      </c>
      <c r="S707">
        <f>COUNTIFS(assign_old_new!A:A,A707)</f>
        <v>0</v>
      </c>
      <c r="T707" s="4" t="str">
        <f>IF(D707="teppc","teppc",
IF(Q707=0,"not relevant",
IF(R707&gt;0,"in old list",
IF(S707=0,"NEED TO ASSIGN",
INDEX(assign_old_new!D:D,MATCH(A707,assign_old_new!A:A,0))))))</f>
        <v>teppc</v>
      </c>
      <c r="U707">
        <f t="shared" si="22"/>
        <v>0</v>
      </c>
      <c r="V707" s="5">
        <f t="shared" ref="V707:V770" si="23">AND(Q707=1,U707=0,D707="caiso")*1</f>
        <v>0</v>
      </c>
    </row>
    <row r="708" spans="1:22" hidden="1" x14ac:dyDescent="0.75">
      <c r="A708" t="s">
        <v>3710</v>
      </c>
      <c r="B708" t="s">
        <v>3710</v>
      </c>
      <c r="C708" t="s">
        <v>3711</v>
      </c>
      <c r="D708" t="s">
        <v>3425</v>
      </c>
      <c r="E708" t="s">
        <v>3584</v>
      </c>
      <c r="F708" t="s">
        <v>3584</v>
      </c>
      <c r="G708" t="s">
        <v>3585</v>
      </c>
      <c r="H708" t="s">
        <v>3482</v>
      </c>
      <c r="I708" t="s">
        <v>1080</v>
      </c>
      <c r="J708" s="2">
        <v>39814</v>
      </c>
      <c r="K708" s="2">
        <v>55153</v>
      </c>
      <c r="L708">
        <v>102.9</v>
      </c>
      <c r="M708" t="s">
        <v>3438</v>
      </c>
      <c r="N708" t="s">
        <v>3412</v>
      </c>
      <c r="O708" t="s">
        <v>993</v>
      </c>
      <c r="P708" t="s">
        <v>3712</v>
      </c>
      <c r="Q708" s="5">
        <f>INDEX(relevant_resources!B:B,MATCH(P708,relevant_resources!A:A,0))</f>
        <v>0</v>
      </c>
      <c r="R708">
        <f>COUNTIFS(resolve_2018!Y:Y,A708)</f>
        <v>0</v>
      </c>
      <c r="S708">
        <f>COUNTIFS(assign_old_new!A:A,A708)</f>
        <v>0</v>
      </c>
      <c r="T708" s="4" t="str">
        <f>IF(D708="teppc","teppc",
IF(Q708=0,"not relevant",
IF(R708&gt;0,"in old list",
IF(S708=0,"NEED TO ASSIGN",
INDEX(assign_old_new!D:D,MATCH(A708,assign_old_new!A:A,0))))))</f>
        <v>teppc</v>
      </c>
      <c r="U708">
        <f t="shared" si="22"/>
        <v>0</v>
      </c>
      <c r="V708" s="5">
        <f t="shared" si="23"/>
        <v>0</v>
      </c>
    </row>
    <row r="709" spans="1:22" hidden="1" x14ac:dyDescent="0.75">
      <c r="A709" t="s">
        <v>1064</v>
      </c>
      <c r="B709" t="s">
        <v>1064</v>
      </c>
      <c r="C709" t="s">
        <v>10016</v>
      </c>
      <c r="D709" t="s">
        <v>9883</v>
      </c>
      <c r="E709" t="s">
        <v>9887</v>
      </c>
      <c r="F709" t="s">
        <v>9887</v>
      </c>
      <c r="G709" t="s">
        <v>9888</v>
      </c>
      <c r="H709" t="s">
        <v>9887</v>
      </c>
      <c r="I709" t="s">
        <v>33</v>
      </c>
      <c r="J709" s="6">
        <v>40899</v>
      </c>
      <c r="K709" s="6">
        <v>55153</v>
      </c>
      <c r="L709">
        <v>102.5</v>
      </c>
      <c r="M709" t="s">
        <v>9884</v>
      </c>
      <c r="N709" t="s">
        <v>3412</v>
      </c>
      <c r="O709" t="s">
        <v>993</v>
      </c>
      <c r="P709" t="s">
        <v>3413</v>
      </c>
      <c r="Q709" s="5">
        <f>INDEX(relevant_resources!B:B,MATCH(P709,relevant_resources!A:A,0))</f>
        <v>1</v>
      </c>
      <c r="R709">
        <f>COUNTIFS(resolve_2018!Y:Y,A709)</f>
        <v>1</v>
      </c>
      <c r="S709">
        <f>COUNTIFS(assign_old_new!A:A,A709)</f>
        <v>0</v>
      </c>
      <c r="T709" s="4" t="str">
        <f>IF(D709="teppc","teppc",
IF(Q709=0,"not relevant",
IF(R709&gt;0,"in old list",
IF(S709=0,"NEED TO ASSIGN",
INDEX(assign_old_new!D:D,MATCH(A709,assign_old_new!A:A,0))))))</f>
        <v>in old list</v>
      </c>
      <c r="U709">
        <f t="shared" si="22"/>
        <v>1</v>
      </c>
      <c r="V709" s="5">
        <f t="shared" si="23"/>
        <v>0</v>
      </c>
    </row>
    <row r="710" spans="1:22" hidden="1" x14ac:dyDescent="0.75">
      <c r="A710" t="s">
        <v>3852</v>
      </c>
      <c r="B710" t="s">
        <v>3852</v>
      </c>
      <c r="C710" t="s">
        <v>3853</v>
      </c>
      <c r="D710" t="s">
        <v>3425</v>
      </c>
      <c r="E710" t="s">
        <v>3426</v>
      </c>
      <c r="F710" t="s">
        <v>3426</v>
      </c>
      <c r="G710" t="s">
        <v>3427</v>
      </c>
      <c r="H710" t="s">
        <v>3428</v>
      </c>
      <c r="I710" t="s">
        <v>3429</v>
      </c>
      <c r="J710" s="2">
        <v>40101</v>
      </c>
      <c r="K710" s="2">
        <v>49241</v>
      </c>
      <c r="L710">
        <v>102.5</v>
      </c>
      <c r="M710" t="s">
        <v>3438</v>
      </c>
      <c r="N710" t="s">
        <v>3412</v>
      </c>
      <c r="O710" t="s">
        <v>993</v>
      </c>
      <c r="P710" t="s">
        <v>3477</v>
      </c>
      <c r="Q710" s="5">
        <f>INDEX(relevant_resources!B:B,MATCH(P710,relevant_resources!A:A,0))</f>
        <v>0</v>
      </c>
      <c r="R710">
        <f>COUNTIFS(resolve_2018!Y:Y,A710)</f>
        <v>0</v>
      </c>
      <c r="S710">
        <f>COUNTIFS(assign_old_new!A:A,A710)</f>
        <v>0</v>
      </c>
      <c r="T710" s="4" t="str">
        <f>IF(D710="teppc","teppc",
IF(Q710=0,"not relevant",
IF(R710&gt;0,"in old list",
IF(S710=0,"NEED TO ASSIGN",
INDEX(assign_old_new!D:D,MATCH(A710,assign_old_new!A:A,0))))))</f>
        <v>teppc</v>
      </c>
      <c r="U710">
        <f t="shared" si="22"/>
        <v>0</v>
      </c>
      <c r="V710" s="5">
        <f t="shared" si="23"/>
        <v>0</v>
      </c>
    </row>
    <row r="711" spans="1:22" hidden="1" x14ac:dyDescent="0.75">
      <c r="A711" t="s">
        <v>10978</v>
      </c>
      <c r="B711" t="s">
        <v>10978</v>
      </c>
      <c r="D711" t="s">
        <v>9883</v>
      </c>
      <c r="E711" t="s">
        <v>1128</v>
      </c>
      <c r="F711" t="s">
        <v>1128</v>
      </c>
      <c r="G711" t="s">
        <v>3379</v>
      </c>
      <c r="H711" t="s">
        <v>1128</v>
      </c>
      <c r="I711" t="s">
        <v>33</v>
      </c>
      <c r="J711" s="6">
        <v>41400</v>
      </c>
      <c r="K711" s="6">
        <v>55153</v>
      </c>
      <c r="L711">
        <v>102.47</v>
      </c>
      <c r="M711" t="s">
        <v>3531</v>
      </c>
      <c r="N711" t="s">
        <v>3532</v>
      </c>
      <c r="O711" t="s">
        <v>3533</v>
      </c>
      <c r="P711" t="s">
        <v>9941</v>
      </c>
      <c r="Q711" s="5">
        <f>INDEX(relevant_resources!B:B,MATCH(P711,relevant_resources!A:A,0))</f>
        <v>0</v>
      </c>
      <c r="R711">
        <f>COUNTIFS(resolve_2018!Y:Y,A711)</f>
        <v>0</v>
      </c>
      <c r="S711">
        <f>COUNTIFS(assign_old_new!A:A,A711)</f>
        <v>0</v>
      </c>
      <c r="T711" s="4" t="str">
        <f>IF(D711="teppc","teppc",
IF(Q711=0,"not relevant",
IF(R711&gt;0,"in old list",
IF(S711=0,"NEED TO ASSIGN",
INDEX(assign_old_new!D:D,MATCH(A711,assign_old_new!A:A,0))))))</f>
        <v>not relevant</v>
      </c>
      <c r="U711">
        <f t="shared" si="22"/>
        <v>0</v>
      </c>
      <c r="V711" s="5">
        <f t="shared" si="23"/>
        <v>0</v>
      </c>
    </row>
    <row r="712" spans="1:22" hidden="1" x14ac:dyDescent="0.75">
      <c r="A712" t="s">
        <v>9688</v>
      </c>
      <c r="B712" t="s">
        <v>9688</v>
      </c>
      <c r="C712" t="s">
        <v>9689</v>
      </c>
      <c r="D712" t="s">
        <v>3425</v>
      </c>
      <c r="E712" t="s">
        <v>3584</v>
      </c>
      <c r="F712" t="s">
        <v>3584</v>
      </c>
      <c r="G712" t="s">
        <v>3585</v>
      </c>
      <c r="H712" t="s">
        <v>3482</v>
      </c>
      <c r="I712" t="s">
        <v>1080</v>
      </c>
      <c r="J712" s="2">
        <v>39417</v>
      </c>
      <c r="K712" s="2">
        <v>55153</v>
      </c>
      <c r="L712">
        <v>102.35</v>
      </c>
      <c r="M712" t="s">
        <v>3438</v>
      </c>
      <c r="N712" t="s">
        <v>3412</v>
      </c>
      <c r="O712" t="s">
        <v>993</v>
      </c>
      <c r="P712" t="s">
        <v>3712</v>
      </c>
      <c r="Q712" s="5">
        <f>INDEX(relevant_resources!B:B,MATCH(P712,relevant_resources!A:A,0))</f>
        <v>0</v>
      </c>
      <c r="R712">
        <f>COUNTIFS(resolve_2018!Y:Y,A712)</f>
        <v>0</v>
      </c>
      <c r="S712">
        <f>COUNTIFS(assign_old_new!A:A,A712)</f>
        <v>0</v>
      </c>
      <c r="T712" s="4" t="str">
        <f>IF(D712="teppc","teppc",
IF(Q712=0,"not relevant",
IF(R712&gt;0,"in old list",
IF(S712=0,"NEED TO ASSIGN",
INDEX(assign_old_new!D:D,MATCH(A712,assign_old_new!A:A,0))))))</f>
        <v>teppc</v>
      </c>
      <c r="U712">
        <f t="shared" si="22"/>
        <v>0</v>
      </c>
      <c r="V712" s="5">
        <f t="shared" si="23"/>
        <v>0</v>
      </c>
    </row>
    <row r="713" spans="1:22" hidden="1" x14ac:dyDescent="0.75">
      <c r="A713" t="s">
        <v>9690</v>
      </c>
      <c r="B713" t="s">
        <v>9690</v>
      </c>
      <c r="C713" t="s">
        <v>9691</v>
      </c>
      <c r="D713" t="s">
        <v>3425</v>
      </c>
      <c r="E713" t="s">
        <v>3584</v>
      </c>
      <c r="F713" t="s">
        <v>3584</v>
      </c>
      <c r="G713" t="s">
        <v>3585</v>
      </c>
      <c r="H713" t="s">
        <v>3482</v>
      </c>
      <c r="I713" t="s">
        <v>1080</v>
      </c>
      <c r="J713" s="2">
        <v>39417</v>
      </c>
      <c r="K713" s="2">
        <v>55153</v>
      </c>
      <c r="L713">
        <v>102.35</v>
      </c>
      <c r="M713" t="s">
        <v>3438</v>
      </c>
      <c r="N713" t="s">
        <v>3412</v>
      </c>
      <c r="O713" t="s">
        <v>993</v>
      </c>
      <c r="P713" t="s">
        <v>3712</v>
      </c>
      <c r="Q713" s="5">
        <f>INDEX(relevant_resources!B:B,MATCH(P713,relevant_resources!A:A,0))</f>
        <v>0</v>
      </c>
      <c r="R713">
        <f>COUNTIFS(resolve_2018!Y:Y,A713)</f>
        <v>0</v>
      </c>
      <c r="S713">
        <f>COUNTIFS(assign_old_new!A:A,A713)</f>
        <v>0</v>
      </c>
      <c r="T713" s="4" t="str">
        <f>IF(D713="teppc","teppc",
IF(Q713=0,"not relevant",
IF(R713&gt;0,"in old list",
IF(S713=0,"NEED TO ASSIGN",
INDEX(assign_old_new!D:D,MATCH(A713,assign_old_new!A:A,0))))))</f>
        <v>teppc</v>
      </c>
      <c r="U713">
        <f t="shared" si="22"/>
        <v>0</v>
      </c>
      <c r="V713" s="5">
        <f t="shared" si="23"/>
        <v>0</v>
      </c>
    </row>
    <row r="714" spans="1:22" hidden="1" x14ac:dyDescent="0.75">
      <c r="A714" t="s">
        <v>3067</v>
      </c>
      <c r="B714" t="s">
        <v>3067</v>
      </c>
      <c r="C714" t="s">
        <v>11092</v>
      </c>
      <c r="D714" t="s">
        <v>9883</v>
      </c>
      <c r="E714" t="s">
        <v>9887</v>
      </c>
      <c r="F714" t="s">
        <v>9887</v>
      </c>
      <c r="G714" t="s">
        <v>9888</v>
      </c>
      <c r="H714" t="s">
        <v>9887</v>
      </c>
      <c r="I714" t="s">
        <v>33</v>
      </c>
      <c r="J714" s="6">
        <v>34335</v>
      </c>
      <c r="K714" s="6">
        <v>55153</v>
      </c>
      <c r="L714">
        <v>102.18</v>
      </c>
      <c r="M714" t="s">
        <v>9884</v>
      </c>
      <c r="N714" t="s">
        <v>3412</v>
      </c>
      <c r="O714" t="s">
        <v>993</v>
      </c>
      <c r="P714" t="s">
        <v>3413</v>
      </c>
      <c r="Q714" s="5">
        <f>INDEX(relevant_resources!B:B,MATCH(P714,relevant_resources!A:A,0))</f>
        <v>1</v>
      </c>
      <c r="R714">
        <f>COUNTIFS(resolve_2018!Y:Y,A714)</f>
        <v>1</v>
      </c>
      <c r="S714">
        <f>COUNTIFS(assign_old_new!A:A,A714)</f>
        <v>0</v>
      </c>
      <c r="T714" s="4" t="str">
        <f>IF(D714="teppc","teppc",
IF(Q714=0,"not relevant",
IF(R714&gt;0,"in old list",
IF(S714=0,"NEED TO ASSIGN",
INDEX(assign_old_new!D:D,MATCH(A714,assign_old_new!A:A,0))))))</f>
        <v>in old list</v>
      </c>
      <c r="U714">
        <f t="shared" si="22"/>
        <v>1</v>
      </c>
      <c r="V714" s="5">
        <f t="shared" si="23"/>
        <v>0</v>
      </c>
    </row>
    <row r="715" spans="1:22" hidden="1" x14ac:dyDescent="0.75">
      <c r="A715" t="s">
        <v>1070</v>
      </c>
      <c r="B715" t="s">
        <v>1070</v>
      </c>
      <c r="C715" t="s">
        <v>10019</v>
      </c>
      <c r="D715" t="s">
        <v>9883</v>
      </c>
      <c r="E715" t="s">
        <v>3333</v>
      </c>
      <c r="F715" t="s">
        <v>3333</v>
      </c>
      <c r="G715" t="s">
        <v>3334</v>
      </c>
      <c r="H715" t="s">
        <v>3333</v>
      </c>
      <c r="I715" t="s">
        <v>33</v>
      </c>
      <c r="J715" s="6">
        <v>40997</v>
      </c>
      <c r="K715" s="6">
        <v>55153</v>
      </c>
      <c r="L715">
        <v>102</v>
      </c>
      <c r="M715" t="s">
        <v>9884</v>
      </c>
      <c r="N715" t="s">
        <v>3412</v>
      </c>
      <c r="O715" t="s">
        <v>993</v>
      </c>
      <c r="P715" t="s">
        <v>3413</v>
      </c>
      <c r="Q715" s="5">
        <f>INDEX(relevant_resources!B:B,MATCH(P715,relevant_resources!A:A,0))</f>
        <v>1</v>
      </c>
      <c r="R715">
        <f>COUNTIFS(resolve_2018!Y:Y,A715)</f>
        <v>1</v>
      </c>
      <c r="S715">
        <f>COUNTIFS(assign_old_new!A:A,A715)</f>
        <v>0</v>
      </c>
      <c r="T715" s="4" t="str">
        <f>IF(D715="teppc","teppc",
IF(Q715=0,"not relevant",
IF(R715&gt;0,"in old list",
IF(S715=0,"NEED TO ASSIGN",
INDEX(assign_old_new!D:D,MATCH(A715,assign_old_new!A:A,0))))))</f>
        <v>in old list</v>
      </c>
      <c r="U715">
        <f t="shared" si="22"/>
        <v>1</v>
      </c>
      <c r="V715" s="5">
        <f t="shared" si="23"/>
        <v>0</v>
      </c>
    </row>
    <row r="716" spans="1:22" hidden="1" x14ac:dyDescent="0.75">
      <c r="A716" t="s">
        <v>2120</v>
      </c>
      <c r="B716" t="s">
        <v>2120</v>
      </c>
      <c r="C716" t="s">
        <v>9930</v>
      </c>
      <c r="D716" t="s">
        <v>9883</v>
      </c>
      <c r="E716" t="s">
        <v>1128</v>
      </c>
      <c r="F716" t="s">
        <v>1128</v>
      </c>
      <c r="G716" t="s">
        <v>3379</v>
      </c>
      <c r="H716" t="s">
        <v>1128</v>
      </c>
      <c r="I716" t="s">
        <v>33</v>
      </c>
      <c r="J716" s="6">
        <v>40614</v>
      </c>
      <c r="K716" s="6">
        <v>55153</v>
      </c>
      <c r="L716">
        <v>102</v>
      </c>
      <c r="M716" t="s">
        <v>9884</v>
      </c>
      <c r="N716" t="s">
        <v>3412</v>
      </c>
      <c r="O716" t="s">
        <v>993</v>
      </c>
      <c r="P716" t="s">
        <v>3413</v>
      </c>
      <c r="Q716" s="5">
        <f>INDEX(relevant_resources!B:B,MATCH(P716,relevant_resources!A:A,0))</f>
        <v>1</v>
      </c>
      <c r="R716">
        <f>COUNTIFS(resolve_2018!Y:Y,A716)</f>
        <v>1</v>
      </c>
      <c r="S716">
        <f>COUNTIFS(assign_old_new!A:A,A716)</f>
        <v>0</v>
      </c>
      <c r="T716" s="4" t="str">
        <f>IF(D716="teppc","teppc",
IF(Q716=0,"not relevant",
IF(R716&gt;0,"in old list",
IF(S716=0,"NEED TO ASSIGN",
INDEX(assign_old_new!D:D,MATCH(A716,assign_old_new!A:A,0))))))</f>
        <v>in old list</v>
      </c>
      <c r="U716">
        <f t="shared" si="22"/>
        <v>1</v>
      </c>
      <c r="V716" s="5">
        <f t="shared" si="23"/>
        <v>0</v>
      </c>
    </row>
    <row r="717" spans="1:22" hidden="1" x14ac:dyDescent="0.75">
      <c r="A717" t="s">
        <v>8183</v>
      </c>
      <c r="B717" t="s">
        <v>8184</v>
      </c>
      <c r="C717" t="s">
        <v>8185</v>
      </c>
      <c r="D717" t="s">
        <v>3425</v>
      </c>
      <c r="E717" t="s">
        <v>2403</v>
      </c>
      <c r="F717" t="s">
        <v>2403</v>
      </c>
      <c r="G717" t="s">
        <v>3436</v>
      </c>
      <c r="H717" t="s">
        <v>3437</v>
      </c>
      <c r="I717" t="s">
        <v>2274</v>
      </c>
      <c r="J717" s="2">
        <v>40527</v>
      </c>
      <c r="K717" s="2">
        <v>55153</v>
      </c>
      <c r="L717">
        <v>102</v>
      </c>
      <c r="M717" t="s">
        <v>3438</v>
      </c>
      <c r="N717" t="s">
        <v>3412</v>
      </c>
      <c r="O717" t="s">
        <v>993</v>
      </c>
      <c r="P717" t="s">
        <v>3439</v>
      </c>
      <c r="Q717" s="5">
        <f>INDEX(relevant_resources!B:B,MATCH(P717,relevant_resources!A:A,0))</f>
        <v>0</v>
      </c>
      <c r="R717">
        <f>COUNTIFS(resolve_2018!Y:Y,A717)</f>
        <v>0</v>
      </c>
      <c r="S717">
        <f>COUNTIFS(assign_old_new!A:A,A717)</f>
        <v>0</v>
      </c>
      <c r="T717" s="4" t="str">
        <f>IF(D717="teppc","teppc",
IF(Q717=0,"not relevant",
IF(R717&gt;0,"in old list",
IF(S717=0,"NEED TO ASSIGN",
INDEX(assign_old_new!D:D,MATCH(A717,assign_old_new!A:A,0))))))</f>
        <v>teppc</v>
      </c>
      <c r="U717">
        <f t="shared" si="22"/>
        <v>0</v>
      </c>
      <c r="V717" s="5">
        <f t="shared" si="23"/>
        <v>0</v>
      </c>
    </row>
    <row r="718" spans="1:22" hidden="1" x14ac:dyDescent="0.75">
      <c r="A718" t="s">
        <v>1084</v>
      </c>
      <c r="B718" t="s">
        <v>1084</v>
      </c>
      <c r="C718" t="s">
        <v>10414</v>
      </c>
      <c r="D718" t="s">
        <v>9883</v>
      </c>
      <c r="E718" t="s">
        <v>3333</v>
      </c>
      <c r="F718" t="s">
        <v>3333</v>
      </c>
      <c r="G718" t="s">
        <v>3334</v>
      </c>
      <c r="H718" t="s">
        <v>3333</v>
      </c>
      <c r="I718" t="s">
        <v>33</v>
      </c>
      <c r="J718" s="6">
        <v>40501</v>
      </c>
      <c r="K718" s="6">
        <v>55153</v>
      </c>
      <c r="L718">
        <v>102</v>
      </c>
      <c r="M718" t="s">
        <v>9884</v>
      </c>
      <c r="N718" t="s">
        <v>3412</v>
      </c>
      <c r="O718" t="s">
        <v>993</v>
      </c>
      <c r="P718" t="s">
        <v>3413</v>
      </c>
      <c r="Q718" s="5">
        <f>INDEX(relevant_resources!B:B,MATCH(P718,relevant_resources!A:A,0))</f>
        <v>1</v>
      </c>
      <c r="R718">
        <f>COUNTIFS(resolve_2018!Y:Y,A718)</f>
        <v>1</v>
      </c>
      <c r="S718">
        <f>COUNTIFS(assign_old_new!A:A,A718)</f>
        <v>0</v>
      </c>
      <c r="T718" s="4" t="str">
        <f>IF(D718="teppc","teppc",
IF(Q718=0,"not relevant",
IF(R718&gt;0,"in old list",
IF(S718=0,"NEED TO ASSIGN",
INDEX(assign_old_new!D:D,MATCH(A718,assign_old_new!A:A,0))))))</f>
        <v>in old list</v>
      </c>
      <c r="U718">
        <f t="shared" si="22"/>
        <v>1</v>
      </c>
      <c r="V718" s="5">
        <f t="shared" si="23"/>
        <v>0</v>
      </c>
    </row>
    <row r="719" spans="1:22" hidden="1" x14ac:dyDescent="0.75">
      <c r="A719" t="s">
        <v>5838</v>
      </c>
      <c r="B719" t="s">
        <v>5839</v>
      </c>
      <c r="C719" t="s">
        <v>5840</v>
      </c>
      <c r="D719" t="s">
        <v>3425</v>
      </c>
      <c r="E719" t="s">
        <v>2647</v>
      </c>
      <c r="F719" t="s">
        <v>2647</v>
      </c>
      <c r="G719" t="s">
        <v>3500</v>
      </c>
      <c r="H719" t="s">
        <v>2646</v>
      </c>
      <c r="I719" t="s">
        <v>2647</v>
      </c>
      <c r="J719" s="2">
        <v>39569</v>
      </c>
      <c r="K719" s="2">
        <v>46022</v>
      </c>
      <c r="L719">
        <v>102</v>
      </c>
      <c r="M719" t="s">
        <v>3511</v>
      </c>
      <c r="N719" t="s">
        <v>3512</v>
      </c>
      <c r="O719" t="s">
        <v>3513</v>
      </c>
      <c r="P719" t="s">
        <v>3690</v>
      </c>
      <c r="Q719" s="5">
        <f>INDEX(relevant_resources!B:B,MATCH(P719,relevant_resources!A:A,0))</f>
        <v>0</v>
      </c>
      <c r="R719">
        <f>COUNTIFS(resolve_2018!Y:Y,A719)</f>
        <v>0</v>
      </c>
      <c r="S719">
        <f>COUNTIFS(assign_old_new!A:A,A719)</f>
        <v>0</v>
      </c>
      <c r="T719" s="4" t="str">
        <f>IF(D719="teppc","teppc",
IF(Q719=0,"not relevant",
IF(R719&gt;0,"in old list",
IF(S719=0,"NEED TO ASSIGN",
INDEX(assign_old_new!D:D,MATCH(A719,assign_old_new!A:A,0))))))</f>
        <v>teppc</v>
      </c>
      <c r="U719">
        <f t="shared" si="22"/>
        <v>0</v>
      </c>
      <c r="V719" s="5">
        <f t="shared" si="23"/>
        <v>0</v>
      </c>
    </row>
    <row r="720" spans="1:22" hidden="1" x14ac:dyDescent="0.75">
      <c r="A720" t="s">
        <v>10982</v>
      </c>
      <c r="B720" t="s">
        <v>10982</v>
      </c>
      <c r="D720" t="s">
        <v>9883</v>
      </c>
      <c r="E720" t="s">
        <v>1128</v>
      </c>
      <c r="F720" t="s">
        <v>1128</v>
      </c>
      <c r="G720" t="s">
        <v>3379</v>
      </c>
      <c r="H720" t="s">
        <v>1128</v>
      </c>
      <c r="I720" t="s">
        <v>33</v>
      </c>
      <c r="J720" s="6">
        <v>41400</v>
      </c>
      <c r="K720" s="6">
        <v>55153</v>
      </c>
      <c r="L720">
        <v>101.8</v>
      </c>
      <c r="M720" t="s">
        <v>3531</v>
      </c>
      <c r="N720" t="s">
        <v>3532</v>
      </c>
      <c r="O720" t="s">
        <v>3533</v>
      </c>
      <c r="P720" t="s">
        <v>9941</v>
      </c>
      <c r="Q720" s="5">
        <f>INDEX(relevant_resources!B:B,MATCH(P720,relevant_resources!A:A,0))</f>
        <v>0</v>
      </c>
      <c r="R720">
        <f>COUNTIFS(resolve_2018!Y:Y,A720)</f>
        <v>0</v>
      </c>
      <c r="S720">
        <f>COUNTIFS(assign_old_new!A:A,A720)</f>
        <v>0</v>
      </c>
      <c r="T720" s="4" t="str">
        <f>IF(D720="teppc","teppc",
IF(Q720=0,"not relevant",
IF(R720&gt;0,"in old list",
IF(S720=0,"NEED TO ASSIGN",
INDEX(assign_old_new!D:D,MATCH(A720,assign_old_new!A:A,0))))))</f>
        <v>not relevant</v>
      </c>
      <c r="U720">
        <f t="shared" si="22"/>
        <v>0</v>
      </c>
      <c r="V720" s="5">
        <f t="shared" si="23"/>
        <v>0</v>
      </c>
    </row>
    <row r="721" spans="1:22" hidden="1" x14ac:dyDescent="0.75">
      <c r="A721" t="s">
        <v>6376</v>
      </c>
      <c r="B721" t="s">
        <v>6376</v>
      </c>
      <c r="C721" t="s">
        <v>6377</v>
      </c>
      <c r="D721" t="s">
        <v>3425</v>
      </c>
      <c r="E721" t="s">
        <v>3584</v>
      </c>
      <c r="F721" t="s">
        <v>3584</v>
      </c>
      <c r="G721" t="s">
        <v>3585</v>
      </c>
      <c r="H721" t="s">
        <v>3482</v>
      </c>
      <c r="I721" t="s">
        <v>1080</v>
      </c>
      <c r="J721" s="2">
        <v>42339</v>
      </c>
      <c r="K721" s="2">
        <v>47588</v>
      </c>
      <c r="L721">
        <v>101</v>
      </c>
      <c r="M721" t="s">
        <v>3438</v>
      </c>
      <c r="N721" t="s">
        <v>3412</v>
      </c>
      <c r="O721" t="s">
        <v>993</v>
      </c>
      <c r="P721" t="s">
        <v>3712</v>
      </c>
      <c r="Q721" s="5">
        <f>INDEX(relevant_resources!B:B,MATCH(P721,relevant_resources!A:A,0))</f>
        <v>0</v>
      </c>
      <c r="R721">
        <f>COUNTIFS(resolve_2018!Y:Y,A721)</f>
        <v>0</v>
      </c>
      <c r="S721">
        <f>COUNTIFS(assign_old_new!A:A,A721)</f>
        <v>0</v>
      </c>
      <c r="T721" s="4" t="str">
        <f>IF(D721="teppc","teppc",
IF(Q721=0,"not relevant",
IF(R721&gt;0,"in old list",
IF(S721=0,"NEED TO ASSIGN",
INDEX(assign_old_new!D:D,MATCH(A721,assign_old_new!A:A,0))))))</f>
        <v>teppc</v>
      </c>
      <c r="U721">
        <f t="shared" si="22"/>
        <v>0</v>
      </c>
      <c r="V721" s="5">
        <f t="shared" si="23"/>
        <v>0</v>
      </c>
    </row>
    <row r="722" spans="1:22" hidden="1" x14ac:dyDescent="0.75">
      <c r="A722" t="s">
        <v>4683</v>
      </c>
      <c r="B722" t="s">
        <v>4683</v>
      </c>
      <c r="C722" t="s">
        <v>4684</v>
      </c>
      <c r="D722" t="s">
        <v>3425</v>
      </c>
      <c r="E722" t="s">
        <v>1054</v>
      </c>
      <c r="F722" t="s">
        <v>1054</v>
      </c>
      <c r="G722" t="s">
        <v>3447</v>
      </c>
      <c r="H722" t="s">
        <v>3428</v>
      </c>
      <c r="I722" t="s">
        <v>3429</v>
      </c>
      <c r="J722" s="2">
        <v>40210</v>
      </c>
      <c r="K722" s="2">
        <v>55153</v>
      </c>
      <c r="L722">
        <v>101</v>
      </c>
      <c r="M722" t="s">
        <v>3531</v>
      </c>
      <c r="N722" t="s">
        <v>3532</v>
      </c>
      <c r="O722" t="s">
        <v>3533</v>
      </c>
      <c r="P722" t="s">
        <v>3549</v>
      </c>
      <c r="Q722" s="5">
        <f>INDEX(relevant_resources!B:B,MATCH(P722,relevant_resources!A:A,0))</f>
        <v>0</v>
      </c>
      <c r="R722">
        <f>COUNTIFS(resolve_2018!Y:Y,A722)</f>
        <v>0</v>
      </c>
      <c r="S722">
        <f>COUNTIFS(assign_old_new!A:A,A722)</f>
        <v>0</v>
      </c>
      <c r="T722" s="4" t="str">
        <f>IF(D722="teppc","teppc",
IF(Q722=0,"not relevant",
IF(R722&gt;0,"in old list",
IF(S722=0,"NEED TO ASSIGN",
INDEX(assign_old_new!D:D,MATCH(A722,assign_old_new!A:A,0))))))</f>
        <v>teppc</v>
      </c>
      <c r="U722">
        <f t="shared" si="22"/>
        <v>0</v>
      </c>
      <c r="V722" s="5">
        <f t="shared" si="23"/>
        <v>0</v>
      </c>
    </row>
    <row r="723" spans="1:22" hidden="1" x14ac:dyDescent="0.75">
      <c r="A723" t="s">
        <v>4681</v>
      </c>
      <c r="B723" t="s">
        <v>4681</v>
      </c>
      <c r="C723" t="s">
        <v>4682</v>
      </c>
      <c r="D723" t="s">
        <v>3425</v>
      </c>
      <c r="E723" t="s">
        <v>1054</v>
      </c>
      <c r="F723" t="s">
        <v>1054</v>
      </c>
      <c r="G723" t="s">
        <v>3447</v>
      </c>
      <c r="H723" t="s">
        <v>3428</v>
      </c>
      <c r="I723" t="s">
        <v>3429</v>
      </c>
      <c r="J723" s="2">
        <v>39722</v>
      </c>
      <c r="K723" s="2">
        <v>55123</v>
      </c>
      <c r="L723">
        <v>101</v>
      </c>
      <c r="M723" t="s">
        <v>3531</v>
      </c>
      <c r="N723" t="s">
        <v>3532</v>
      </c>
      <c r="O723" t="s">
        <v>3533</v>
      </c>
      <c r="P723" t="s">
        <v>3549</v>
      </c>
      <c r="Q723" s="5">
        <f>INDEX(relevant_resources!B:B,MATCH(P723,relevant_resources!A:A,0))</f>
        <v>0</v>
      </c>
      <c r="R723">
        <f>COUNTIFS(resolve_2018!Y:Y,A723)</f>
        <v>0</v>
      </c>
      <c r="S723">
        <f>COUNTIFS(assign_old_new!A:A,A723)</f>
        <v>0</v>
      </c>
      <c r="T723" s="4" t="str">
        <f>IF(D723="teppc","teppc",
IF(Q723=0,"not relevant",
IF(R723&gt;0,"in old list",
IF(S723=0,"NEED TO ASSIGN",
INDEX(assign_old_new!D:D,MATCH(A723,assign_old_new!A:A,0))))))</f>
        <v>teppc</v>
      </c>
      <c r="U723">
        <f t="shared" si="22"/>
        <v>0</v>
      </c>
      <c r="V723" s="5">
        <f t="shared" si="23"/>
        <v>0</v>
      </c>
    </row>
    <row r="724" spans="1:22" hidden="1" x14ac:dyDescent="0.75">
      <c r="A724" t="s">
        <v>5316</v>
      </c>
      <c r="B724" t="s">
        <v>5317</v>
      </c>
      <c r="D724" t="s">
        <v>3425</v>
      </c>
      <c r="E724" t="s">
        <v>4088</v>
      </c>
      <c r="F724" t="s">
        <v>4088</v>
      </c>
      <c r="G724" t="s">
        <v>4089</v>
      </c>
      <c r="H724" t="s">
        <v>2156</v>
      </c>
      <c r="I724" t="s">
        <v>1080</v>
      </c>
      <c r="J724" s="2">
        <v>18264</v>
      </c>
      <c r="K724" s="2">
        <v>55153</v>
      </c>
      <c r="L724">
        <v>101</v>
      </c>
      <c r="M724" t="s">
        <v>3438</v>
      </c>
      <c r="N724" t="s">
        <v>3412</v>
      </c>
      <c r="O724" t="s">
        <v>993</v>
      </c>
      <c r="P724" t="s">
        <v>3712</v>
      </c>
      <c r="Q724" s="5">
        <f>INDEX(relevant_resources!B:B,MATCH(P724,relevant_resources!A:A,0))</f>
        <v>0</v>
      </c>
      <c r="R724">
        <f>COUNTIFS(resolve_2018!Y:Y,A724)</f>
        <v>0</v>
      </c>
      <c r="S724">
        <f>COUNTIFS(assign_old_new!A:A,A724)</f>
        <v>0</v>
      </c>
      <c r="T724" s="4" t="str">
        <f>IF(D724="teppc","teppc",
IF(Q724=0,"not relevant",
IF(R724&gt;0,"in old list",
IF(S724=0,"NEED TO ASSIGN",
INDEX(assign_old_new!D:D,MATCH(A724,assign_old_new!A:A,0))))))</f>
        <v>teppc</v>
      </c>
      <c r="U724">
        <f t="shared" si="22"/>
        <v>0</v>
      </c>
      <c r="V724" s="5">
        <f t="shared" si="23"/>
        <v>0</v>
      </c>
    </row>
    <row r="725" spans="1:22" hidden="1" x14ac:dyDescent="0.75">
      <c r="A725" t="s">
        <v>10980</v>
      </c>
      <c r="B725" t="s">
        <v>10980</v>
      </c>
      <c r="D725" t="s">
        <v>9883</v>
      </c>
      <c r="E725" t="s">
        <v>1128</v>
      </c>
      <c r="F725" t="s">
        <v>1128</v>
      </c>
      <c r="G725" t="s">
        <v>3379</v>
      </c>
      <c r="H725" t="s">
        <v>1128</v>
      </c>
      <c r="I725" t="s">
        <v>33</v>
      </c>
      <c r="J725" s="6">
        <v>41400</v>
      </c>
      <c r="K725" s="6">
        <v>55153</v>
      </c>
      <c r="L725">
        <v>100.99</v>
      </c>
      <c r="M725" t="s">
        <v>3531</v>
      </c>
      <c r="N725" t="s">
        <v>3532</v>
      </c>
      <c r="O725" t="s">
        <v>3533</v>
      </c>
      <c r="P725" t="s">
        <v>9941</v>
      </c>
      <c r="Q725" s="5">
        <f>INDEX(relevant_resources!B:B,MATCH(P725,relevant_resources!A:A,0))</f>
        <v>0</v>
      </c>
      <c r="R725">
        <f>COUNTIFS(resolve_2018!Y:Y,A725)</f>
        <v>0</v>
      </c>
      <c r="S725">
        <f>COUNTIFS(assign_old_new!A:A,A725)</f>
        <v>0</v>
      </c>
      <c r="T725" s="4" t="str">
        <f>IF(D725="teppc","teppc",
IF(Q725=0,"not relevant",
IF(R725&gt;0,"in old list",
IF(S725=0,"NEED TO ASSIGN",
INDEX(assign_old_new!D:D,MATCH(A725,assign_old_new!A:A,0))))))</f>
        <v>not relevant</v>
      </c>
      <c r="U725">
        <f t="shared" si="22"/>
        <v>0</v>
      </c>
      <c r="V725" s="5">
        <f t="shared" si="23"/>
        <v>0</v>
      </c>
    </row>
    <row r="726" spans="1:22" hidden="1" x14ac:dyDescent="0.75">
      <c r="A726" t="s">
        <v>10669</v>
      </c>
      <c r="B726" t="s">
        <v>10669</v>
      </c>
      <c r="C726" t="s">
        <v>2413</v>
      </c>
      <c r="D726" t="s">
        <v>9883</v>
      </c>
      <c r="E726" t="s">
        <v>3718</v>
      </c>
      <c r="F726" t="s">
        <v>3319</v>
      </c>
      <c r="G726" t="s">
        <v>3320</v>
      </c>
      <c r="H726" t="s">
        <v>3319</v>
      </c>
      <c r="I726" t="s">
        <v>33</v>
      </c>
      <c r="J726" t="s">
        <v>9889</v>
      </c>
      <c r="K726" s="6">
        <v>55153</v>
      </c>
      <c r="L726">
        <v>100.81</v>
      </c>
      <c r="M726" t="s">
        <v>4346</v>
      </c>
      <c r="N726" t="s">
        <v>4346</v>
      </c>
      <c r="O726" t="s">
        <v>3386</v>
      </c>
      <c r="P726" t="s">
        <v>3324</v>
      </c>
      <c r="Q726" s="5">
        <f>INDEX(relevant_resources!B:B,MATCH(P726,relevant_resources!A:A,0))</f>
        <v>1</v>
      </c>
      <c r="R726">
        <f>COUNTIFS(resolve_2018!Y:Y,A726)</f>
        <v>0</v>
      </c>
      <c r="S726">
        <f>COUNTIFS(assign_old_new!A:A,A726)</f>
        <v>1</v>
      </c>
      <c r="T726" s="4" t="str">
        <f>IF(D726="teppc","teppc",
IF(Q726=0,"not relevant",
IF(R726&gt;0,"in old list",
IF(S726=0,"NEED TO ASSIGN",
INDEX(assign_old_new!D:D,MATCH(A726,assign_old_new!A:A,0))))))</f>
        <v>new</v>
      </c>
      <c r="U726">
        <f t="shared" si="22"/>
        <v>1</v>
      </c>
      <c r="V726" s="5">
        <f t="shared" si="23"/>
        <v>0</v>
      </c>
    </row>
    <row r="727" spans="1:22" hidden="1" x14ac:dyDescent="0.75">
      <c r="A727" t="s">
        <v>7795</v>
      </c>
      <c r="B727" t="s">
        <v>7796</v>
      </c>
      <c r="C727" t="s">
        <v>7797</v>
      </c>
      <c r="D727" t="s">
        <v>3425</v>
      </c>
      <c r="E727" t="s">
        <v>3718</v>
      </c>
      <c r="F727" t="s">
        <v>3718</v>
      </c>
      <c r="G727" t="s">
        <v>5128</v>
      </c>
      <c r="H727" t="s">
        <v>3718</v>
      </c>
      <c r="I727" t="s">
        <v>2274</v>
      </c>
      <c r="J727" s="2">
        <v>40909</v>
      </c>
      <c r="K727" s="2">
        <v>55153</v>
      </c>
      <c r="L727">
        <v>100.8</v>
      </c>
      <c r="M727" t="s">
        <v>3438</v>
      </c>
      <c r="N727" t="s">
        <v>3412</v>
      </c>
      <c r="O727" t="s">
        <v>993</v>
      </c>
      <c r="P727" t="s">
        <v>3439</v>
      </c>
      <c r="Q727" s="5">
        <f>INDEX(relevant_resources!B:B,MATCH(P727,relevant_resources!A:A,0))</f>
        <v>0</v>
      </c>
      <c r="R727">
        <f>COUNTIFS(resolve_2018!Y:Y,A727)</f>
        <v>0</v>
      </c>
      <c r="S727">
        <f>COUNTIFS(assign_old_new!A:A,A727)</f>
        <v>0</v>
      </c>
      <c r="T727" s="4" t="str">
        <f>IF(D727="teppc","teppc",
IF(Q727=0,"not relevant",
IF(R727&gt;0,"in old list",
IF(S727=0,"NEED TO ASSIGN",
INDEX(assign_old_new!D:D,MATCH(A727,assign_old_new!A:A,0))))))</f>
        <v>teppc</v>
      </c>
      <c r="U727">
        <f t="shared" si="22"/>
        <v>0</v>
      </c>
      <c r="V727" s="5">
        <f t="shared" si="23"/>
        <v>0</v>
      </c>
    </row>
    <row r="728" spans="1:22" hidden="1" x14ac:dyDescent="0.75">
      <c r="A728" t="s">
        <v>8480</v>
      </c>
      <c r="B728" t="s">
        <v>8480</v>
      </c>
      <c r="C728" t="s">
        <v>8481</v>
      </c>
      <c r="D728" t="s">
        <v>3425</v>
      </c>
      <c r="E728" t="s">
        <v>3482</v>
      </c>
      <c r="F728" t="s">
        <v>3482</v>
      </c>
      <c r="G728" t="s">
        <v>3483</v>
      </c>
      <c r="H728" t="s">
        <v>3482</v>
      </c>
      <c r="I728" t="s">
        <v>1080</v>
      </c>
      <c r="J728" s="2">
        <v>40544</v>
      </c>
      <c r="K728" s="2">
        <v>55153</v>
      </c>
      <c r="L728">
        <v>100.8</v>
      </c>
      <c r="M728" t="s">
        <v>3438</v>
      </c>
      <c r="N728" t="s">
        <v>3412</v>
      </c>
      <c r="O728" t="s">
        <v>993</v>
      </c>
      <c r="P728" t="s">
        <v>3712</v>
      </c>
      <c r="Q728" s="5">
        <f>INDEX(relevant_resources!B:B,MATCH(P728,relevant_resources!A:A,0))</f>
        <v>0</v>
      </c>
      <c r="R728">
        <f>COUNTIFS(resolve_2018!Y:Y,A728)</f>
        <v>0</v>
      </c>
      <c r="S728">
        <f>COUNTIFS(assign_old_new!A:A,A728)</f>
        <v>0</v>
      </c>
      <c r="T728" s="4" t="str">
        <f>IF(D728="teppc","teppc",
IF(Q728=0,"not relevant",
IF(R728&gt;0,"in old list",
IF(S728=0,"NEED TO ASSIGN",
INDEX(assign_old_new!D:D,MATCH(A728,assign_old_new!A:A,0))))))</f>
        <v>teppc</v>
      </c>
      <c r="U728">
        <f t="shared" si="22"/>
        <v>0</v>
      </c>
      <c r="V728" s="5">
        <f t="shared" si="23"/>
        <v>0</v>
      </c>
    </row>
    <row r="729" spans="1:22" hidden="1" x14ac:dyDescent="0.75">
      <c r="A729" t="s">
        <v>6000</v>
      </c>
      <c r="B729" t="s">
        <v>6001</v>
      </c>
      <c r="C729" t="s">
        <v>6002</v>
      </c>
      <c r="D729" t="s">
        <v>3425</v>
      </c>
      <c r="E729" t="s">
        <v>3584</v>
      </c>
      <c r="F729" t="s">
        <v>3584</v>
      </c>
      <c r="G729" t="s">
        <v>3585</v>
      </c>
      <c r="H729" t="s">
        <v>3482</v>
      </c>
      <c r="I729" t="s">
        <v>1080</v>
      </c>
      <c r="J729" s="2">
        <v>39904</v>
      </c>
      <c r="K729" s="2">
        <v>55153</v>
      </c>
      <c r="L729">
        <v>100.8</v>
      </c>
      <c r="M729" t="s">
        <v>3438</v>
      </c>
      <c r="N729" t="s">
        <v>3412</v>
      </c>
      <c r="O729" t="s">
        <v>993</v>
      </c>
      <c r="P729" t="s">
        <v>3712</v>
      </c>
      <c r="Q729" s="5">
        <f>INDEX(relevant_resources!B:B,MATCH(P729,relevant_resources!A:A,0))</f>
        <v>0</v>
      </c>
      <c r="R729">
        <f>COUNTIFS(resolve_2018!Y:Y,A729)</f>
        <v>0</v>
      </c>
      <c r="S729">
        <f>COUNTIFS(assign_old_new!A:A,A729)</f>
        <v>0</v>
      </c>
      <c r="T729" s="4" t="str">
        <f>IF(D729="teppc","teppc",
IF(Q729=0,"not relevant",
IF(R729&gt;0,"in old list",
IF(S729=0,"NEED TO ASSIGN",
INDEX(assign_old_new!D:D,MATCH(A729,assign_old_new!A:A,0))))))</f>
        <v>teppc</v>
      </c>
      <c r="U729">
        <f t="shared" si="22"/>
        <v>0</v>
      </c>
      <c r="V729" s="5">
        <f t="shared" si="23"/>
        <v>0</v>
      </c>
    </row>
    <row r="730" spans="1:22" hidden="1" x14ac:dyDescent="0.75">
      <c r="A730" t="s">
        <v>7157</v>
      </c>
      <c r="B730" t="s">
        <v>7158</v>
      </c>
      <c r="C730" t="s">
        <v>7159</v>
      </c>
      <c r="D730" t="s">
        <v>3425</v>
      </c>
      <c r="E730" t="s">
        <v>2647</v>
      </c>
      <c r="F730" t="s">
        <v>2647</v>
      </c>
      <c r="G730" t="s">
        <v>3500</v>
      </c>
      <c r="H730" t="s">
        <v>2646</v>
      </c>
      <c r="I730" t="s">
        <v>2647</v>
      </c>
      <c r="J730" s="2">
        <v>45762</v>
      </c>
      <c r="K730" s="2">
        <v>55153</v>
      </c>
      <c r="L730">
        <v>100.5</v>
      </c>
      <c r="M730" t="s">
        <v>3438</v>
      </c>
      <c r="N730" t="s">
        <v>3412</v>
      </c>
      <c r="O730" t="s">
        <v>993</v>
      </c>
      <c r="P730" t="s">
        <v>7150</v>
      </c>
      <c r="Q730" s="5">
        <f>INDEX(relevant_resources!B:B,MATCH(P730,relevant_resources!A:A,0))</f>
        <v>0</v>
      </c>
      <c r="R730">
        <f>COUNTIFS(resolve_2018!Y:Y,A730)</f>
        <v>0</v>
      </c>
      <c r="S730">
        <f>COUNTIFS(assign_old_new!A:A,A730)</f>
        <v>0</v>
      </c>
      <c r="T730" s="4" t="str">
        <f>IF(D730="teppc","teppc",
IF(Q730=0,"not relevant",
IF(R730&gt;0,"in old list",
IF(S730=0,"NEED TO ASSIGN",
INDEX(assign_old_new!D:D,MATCH(A730,assign_old_new!A:A,0))))))</f>
        <v>teppc</v>
      </c>
      <c r="U730">
        <f t="shared" si="22"/>
        <v>0</v>
      </c>
      <c r="V730" s="5">
        <f t="shared" si="23"/>
        <v>0</v>
      </c>
    </row>
    <row r="731" spans="1:22" hidden="1" x14ac:dyDescent="0.75">
      <c r="A731" t="s">
        <v>7160</v>
      </c>
      <c r="B731" t="s">
        <v>7161</v>
      </c>
      <c r="C731" t="s">
        <v>7160</v>
      </c>
      <c r="D731" t="s">
        <v>3425</v>
      </c>
      <c r="E731" t="s">
        <v>2647</v>
      </c>
      <c r="F731" t="s">
        <v>2647</v>
      </c>
      <c r="G731" t="s">
        <v>3500</v>
      </c>
      <c r="H731" t="s">
        <v>2646</v>
      </c>
      <c r="I731" t="s">
        <v>2647</v>
      </c>
      <c r="J731" s="2">
        <v>45762</v>
      </c>
      <c r="K731" s="2">
        <v>55153</v>
      </c>
      <c r="L731">
        <v>100.5</v>
      </c>
      <c r="M731" t="s">
        <v>3438</v>
      </c>
      <c r="N731" t="s">
        <v>3412</v>
      </c>
      <c r="O731" t="s">
        <v>993</v>
      </c>
      <c r="P731" t="s">
        <v>7150</v>
      </c>
      <c r="Q731" s="5">
        <f>INDEX(relevant_resources!B:B,MATCH(P731,relevant_resources!A:A,0))</f>
        <v>0</v>
      </c>
      <c r="R731">
        <f>COUNTIFS(resolve_2018!Y:Y,A731)</f>
        <v>0</v>
      </c>
      <c r="S731">
        <f>COUNTIFS(assign_old_new!A:A,A731)</f>
        <v>0</v>
      </c>
      <c r="T731" s="4" t="str">
        <f>IF(D731="teppc","teppc",
IF(Q731=0,"not relevant",
IF(R731&gt;0,"in old list",
IF(S731=0,"NEED TO ASSIGN",
INDEX(assign_old_new!D:D,MATCH(A731,assign_old_new!A:A,0))))))</f>
        <v>teppc</v>
      </c>
      <c r="U731">
        <f t="shared" si="22"/>
        <v>0</v>
      </c>
      <c r="V731" s="5">
        <f t="shared" si="23"/>
        <v>0</v>
      </c>
    </row>
    <row r="732" spans="1:22" hidden="1" x14ac:dyDescent="0.75">
      <c r="A732" t="s">
        <v>7162</v>
      </c>
      <c r="B732" t="s">
        <v>7163</v>
      </c>
      <c r="C732" t="s">
        <v>7162</v>
      </c>
      <c r="D732" t="s">
        <v>3425</v>
      </c>
      <c r="E732" t="s">
        <v>2647</v>
      </c>
      <c r="F732" t="s">
        <v>2647</v>
      </c>
      <c r="G732" t="s">
        <v>3500</v>
      </c>
      <c r="H732" t="s">
        <v>2646</v>
      </c>
      <c r="I732" t="s">
        <v>2647</v>
      </c>
      <c r="J732" s="2">
        <v>45762</v>
      </c>
      <c r="K732" s="2">
        <v>55153</v>
      </c>
      <c r="L732">
        <v>100.5</v>
      </c>
      <c r="M732" t="s">
        <v>3438</v>
      </c>
      <c r="N732" t="s">
        <v>3412</v>
      </c>
      <c r="O732" t="s">
        <v>993</v>
      </c>
      <c r="P732" t="s">
        <v>7150</v>
      </c>
      <c r="Q732" s="5">
        <f>INDEX(relevant_resources!B:B,MATCH(P732,relevant_resources!A:A,0))</f>
        <v>0</v>
      </c>
      <c r="R732">
        <f>COUNTIFS(resolve_2018!Y:Y,A732)</f>
        <v>0</v>
      </c>
      <c r="S732">
        <f>COUNTIFS(assign_old_new!A:A,A732)</f>
        <v>0</v>
      </c>
      <c r="T732" s="4" t="str">
        <f>IF(D732="teppc","teppc",
IF(Q732=0,"not relevant",
IF(R732&gt;0,"in old list",
IF(S732=0,"NEED TO ASSIGN",
INDEX(assign_old_new!D:D,MATCH(A732,assign_old_new!A:A,0))))))</f>
        <v>teppc</v>
      </c>
      <c r="U732">
        <f t="shared" si="22"/>
        <v>0</v>
      </c>
      <c r="V732" s="5">
        <f t="shared" si="23"/>
        <v>0</v>
      </c>
    </row>
    <row r="733" spans="1:22" hidden="1" x14ac:dyDescent="0.75">
      <c r="A733" t="s">
        <v>4358</v>
      </c>
      <c r="B733" t="s">
        <v>4358</v>
      </c>
      <c r="C733" t="s">
        <v>4359</v>
      </c>
      <c r="D733" t="s">
        <v>3425</v>
      </c>
      <c r="E733" t="s">
        <v>3614</v>
      </c>
      <c r="F733" t="s">
        <v>3614</v>
      </c>
      <c r="G733" t="s">
        <v>3615</v>
      </c>
      <c r="H733" t="s">
        <v>3616</v>
      </c>
      <c r="I733" t="s">
        <v>1080</v>
      </c>
      <c r="J733" s="2">
        <v>40533</v>
      </c>
      <c r="K733" s="2">
        <v>55153</v>
      </c>
      <c r="L733">
        <v>100.5</v>
      </c>
      <c r="M733" t="s">
        <v>3438</v>
      </c>
      <c r="N733" t="s">
        <v>3412</v>
      </c>
      <c r="O733" t="s">
        <v>993</v>
      </c>
      <c r="P733" t="s">
        <v>3712</v>
      </c>
      <c r="Q733" s="5">
        <f>INDEX(relevant_resources!B:B,MATCH(P733,relevant_resources!A:A,0))</f>
        <v>0</v>
      </c>
      <c r="R733">
        <f>COUNTIFS(resolve_2018!Y:Y,A733)</f>
        <v>0</v>
      </c>
      <c r="S733">
        <f>COUNTIFS(assign_old_new!A:A,A733)</f>
        <v>0</v>
      </c>
      <c r="T733" s="4" t="str">
        <f>IF(D733="teppc","teppc",
IF(Q733=0,"not relevant",
IF(R733&gt;0,"in old list",
IF(S733=0,"NEED TO ASSIGN",
INDEX(assign_old_new!D:D,MATCH(A733,assign_old_new!A:A,0))))))</f>
        <v>teppc</v>
      </c>
      <c r="U733">
        <f t="shared" si="22"/>
        <v>0</v>
      </c>
      <c r="V733" s="5">
        <f t="shared" si="23"/>
        <v>0</v>
      </c>
    </row>
    <row r="734" spans="1:22" hidden="1" x14ac:dyDescent="0.75">
      <c r="A734" t="s">
        <v>4360</v>
      </c>
      <c r="B734" t="s">
        <v>4360</v>
      </c>
      <c r="C734" t="s">
        <v>4361</v>
      </c>
      <c r="D734" t="s">
        <v>3425</v>
      </c>
      <c r="E734" t="s">
        <v>4088</v>
      </c>
      <c r="F734" t="s">
        <v>4088</v>
      </c>
      <c r="G734" t="s">
        <v>4089</v>
      </c>
      <c r="H734" t="s">
        <v>2156</v>
      </c>
      <c r="I734" t="s">
        <v>1080</v>
      </c>
      <c r="J734" s="2">
        <v>40118</v>
      </c>
      <c r="K734" s="2">
        <v>55153</v>
      </c>
      <c r="L734">
        <v>100.5</v>
      </c>
      <c r="M734" t="s">
        <v>3438</v>
      </c>
      <c r="N734" t="s">
        <v>3412</v>
      </c>
      <c r="O734" t="s">
        <v>993</v>
      </c>
      <c r="P734" t="s">
        <v>3712</v>
      </c>
      <c r="Q734" s="5">
        <f>INDEX(relevant_resources!B:B,MATCH(P734,relevant_resources!A:A,0))</f>
        <v>0</v>
      </c>
      <c r="R734">
        <f>COUNTIFS(resolve_2018!Y:Y,A734)</f>
        <v>0</v>
      </c>
      <c r="S734">
        <f>COUNTIFS(assign_old_new!A:A,A734)</f>
        <v>0</v>
      </c>
      <c r="T734" s="4" t="str">
        <f>IF(D734="teppc","teppc",
IF(Q734=0,"not relevant",
IF(R734&gt;0,"in old list",
IF(S734=0,"NEED TO ASSIGN",
INDEX(assign_old_new!D:D,MATCH(A734,assign_old_new!A:A,0))))))</f>
        <v>teppc</v>
      </c>
      <c r="U734">
        <f t="shared" si="22"/>
        <v>0</v>
      </c>
      <c r="V734" s="5">
        <f t="shared" si="23"/>
        <v>0</v>
      </c>
    </row>
    <row r="735" spans="1:22" hidden="1" x14ac:dyDescent="0.75">
      <c r="A735" t="s">
        <v>6675</v>
      </c>
      <c r="B735" t="s">
        <v>6676</v>
      </c>
      <c r="C735" t="s">
        <v>6677</v>
      </c>
      <c r="D735" t="s">
        <v>3425</v>
      </c>
      <c r="E735" t="s">
        <v>3883</v>
      </c>
      <c r="F735" t="s">
        <v>3883</v>
      </c>
      <c r="G735" t="s">
        <v>3884</v>
      </c>
      <c r="H735" t="s">
        <v>3883</v>
      </c>
      <c r="I735" t="s">
        <v>1080</v>
      </c>
      <c r="J735" s="2">
        <v>38939</v>
      </c>
      <c r="K735" s="2">
        <v>55153</v>
      </c>
      <c r="L735">
        <v>100.5</v>
      </c>
      <c r="M735" t="s">
        <v>3438</v>
      </c>
      <c r="N735" t="s">
        <v>3412</v>
      </c>
      <c r="O735" t="s">
        <v>993</v>
      </c>
      <c r="P735" t="s">
        <v>3712</v>
      </c>
      <c r="Q735" s="5">
        <f>INDEX(relevant_resources!B:B,MATCH(P735,relevant_resources!A:A,0))</f>
        <v>0</v>
      </c>
      <c r="R735">
        <f>COUNTIFS(resolve_2018!Y:Y,A735)</f>
        <v>0</v>
      </c>
      <c r="S735">
        <f>COUNTIFS(assign_old_new!A:A,A735)</f>
        <v>0</v>
      </c>
      <c r="T735" s="4" t="str">
        <f>IF(D735="teppc","teppc",
IF(Q735=0,"not relevant",
IF(R735&gt;0,"in old list",
IF(S735=0,"NEED TO ASSIGN",
INDEX(assign_old_new!D:D,MATCH(A735,assign_old_new!A:A,0))))))</f>
        <v>teppc</v>
      </c>
      <c r="U735">
        <f t="shared" si="22"/>
        <v>0</v>
      </c>
      <c r="V735" s="5">
        <f t="shared" si="23"/>
        <v>0</v>
      </c>
    </row>
    <row r="736" spans="1:22" hidden="1" x14ac:dyDescent="0.75">
      <c r="A736" t="s">
        <v>10223</v>
      </c>
      <c r="B736" t="s">
        <v>10223</v>
      </c>
      <c r="D736" t="s">
        <v>9883</v>
      </c>
      <c r="E736" t="s">
        <v>1128</v>
      </c>
      <c r="F736" t="s">
        <v>1128</v>
      </c>
      <c r="G736" t="s">
        <v>3379</v>
      </c>
      <c r="H736" t="s">
        <v>1128</v>
      </c>
      <c r="I736" t="s">
        <v>33</v>
      </c>
      <c r="J736" t="s">
        <v>9889</v>
      </c>
      <c r="K736" s="6">
        <v>55153</v>
      </c>
      <c r="L736">
        <v>100</v>
      </c>
      <c r="M736" t="s">
        <v>4346</v>
      </c>
      <c r="N736" t="s">
        <v>4346</v>
      </c>
      <c r="O736" t="s">
        <v>3386</v>
      </c>
      <c r="P736" t="s">
        <v>3324</v>
      </c>
      <c r="Q736" s="5">
        <f>INDEX(relevant_resources!B:B,MATCH(P736,relevant_resources!A:A,0))</f>
        <v>1</v>
      </c>
      <c r="R736">
        <f>COUNTIFS(resolve_2018!Y:Y,A736)</f>
        <v>0</v>
      </c>
      <c r="S736">
        <f>COUNTIFS(assign_old_new!A:A,A736)</f>
        <v>1</v>
      </c>
      <c r="T736" s="4" t="str">
        <f>IF(D736="teppc","teppc",
IF(Q736=0,"not relevant",
IF(R736&gt;0,"in old list",
IF(S736=0,"NEED TO ASSIGN",
INDEX(assign_old_new!D:D,MATCH(A736,assign_old_new!A:A,0))))))</f>
        <v>old</v>
      </c>
      <c r="U736">
        <f t="shared" si="22"/>
        <v>1</v>
      </c>
      <c r="V736" s="5">
        <f t="shared" si="23"/>
        <v>0</v>
      </c>
    </row>
    <row r="737" spans="1:22" hidden="1" x14ac:dyDescent="0.75">
      <c r="A737" t="s">
        <v>11189</v>
      </c>
      <c r="B737" t="s">
        <v>11189</v>
      </c>
      <c r="C737" t="s">
        <v>11190</v>
      </c>
      <c r="D737" t="s">
        <v>9883</v>
      </c>
      <c r="E737" t="s">
        <v>3319</v>
      </c>
      <c r="F737" t="s">
        <v>3319</v>
      </c>
      <c r="G737" t="s">
        <v>3320</v>
      </c>
      <c r="H737" t="s">
        <v>3319</v>
      </c>
      <c r="I737" t="s">
        <v>33</v>
      </c>
      <c r="J737" t="s">
        <v>9889</v>
      </c>
      <c r="K737" s="6">
        <v>55153</v>
      </c>
      <c r="L737">
        <v>100</v>
      </c>
      <c r="M737" t="s">
        <v>9958</v>
      </c>
      <c r="N737" t="s">
        <v>4346</v>
      </c>
      <c r="O737" t="s">
        <v>3386</v>
      </c>
      <c r="P737" t="s">
        <v>3324</v>
      </c>
      <c r="Q737" s="5">
        <f>INDEX(relevant_resources!B:B,MATCH(P737,relevant_resources!A:A,0))</f>
        <v>1</v>
      </c>
      <c r="R737">
        <f>COUNTIFS(resolve_2018!Y:Y,A737)</f>
        <v>0</v>
      </c>
      <c r="S737">
        <f>COUNTIFS(assign_old_new!A:A,A737)</f>
        <v>1</v>
      </c>
      <c r="T737" s="4" t="str">
        <f>IF(D737="teppc","teppc",
IF(Q737=0,"not relevant",
IF(R737&gt;0,"in old list",
IF(S737=0,"NEED TO ASSIGN",
INDEX(assign_old_new!D:D,MATCH(A737,assign_old_new!A:A,0))))))</f>
        <v>new</v>
      </c>
      <c r="U737">
        <f t="shared" si="22"/>
        <v>1</v>
      </c>
      <c r="V737" s="5">
        <f t="shared" si="23"/>
        <v>0</v>
      </c>
    </row>
    <row r="738" spans="1:22" hidden="1" x14ac:dyDescent="0.75">
      <c r="A738" t="s">
        <v>11231</v>
      </c>
      <c r="B738" t="s">
        <v>11231</v>
      </c>
      <c r="C738" t="s">
        <v>11232</v>
      </c>
      <c r="D738" t="s">
        <v>9883</v>
      </c>
      <c r="E738" t="s">
        <v>3482</v>
      </c>
      <c r="F738" t="s">
        <v>3333</v>
      </c>
      <c r="G738" t="s">
        <v>3334</v>
      </c>
      <c r="H738" t="s">
        <v>3333</v>
      </c>
      <c r="I738" t="s">
        <v>33</v>
      </c>
      <c r="J738" t="s">
        <v>9889</v>
      </c>
      <c r="K738" s="6">
        <v>55153</v>
      </c>
      <c r="L738">
        <v>100</v>
      </c>
      <c r="M738" t="s">
        <v>10299</v>
      </c>
      <c r="N738" t="s">
        <v>3412</v>
      </c>
      <c r="O738" t="s">
        <v>993</v>
      </c>
      <c r="P738" t="s">
        <v>3413</v>
      </c>
      <c r="Q738" s="5">
        <f>INDEX(relevant_resources!B:B,MATCH(P738,relevant_resources!A:A,0))</f>
        <v>1</v>
      </c>
      <c r="R738">
        <f>COUNTIFS(resolve_2018!Y:Y,A738)</f>
        <v>0</v>
      </c>
      <c r="S738">
        <f>COUNTIFS(assign_old_new!A:A,A738)</f>
        <v>1</v>
      </c>
      <c r="T738" s="4" t="str">
        <f>IF(D738="teppc","teppc",
IF(Q738=0,"not relevant",
IF(R738&gt;0,"in old list",
IF(S738=0,"NEED TO ASSIGN",
INDEX(assign_old_new!D:D,MATCH(A738,assign_old_new!A:A,0))))))</f>
        <v>new</v>
      </c>
      <c r="U738">
        <f t="shared" si="22"/>
        <v>1</v>
      </c>
      <c r="V738" s="5">
        <f t="shared" si="23"/>
        <v>0</v>
      </c>
    </row>
    <row r="739" spans="1:22" hidden="1" x14ac:dyDescent="0.75">
      <c r="A739" t="s">
        <v>2446</v>
      </c>
      <c r="B739" t="s">
        <v>3400</v>
      </c>
      <c r="C739" t="s">
        <v>2446</v>
      </c>
      <c r="D739" t="s">
        <v>3318</v>
      </c>
      <c r="E739" t="s">
        <v>1128</v>
      </c>
      <c r="F739" t="s">
        <v>1128</v>
      </c>
      <c r="G739" t="s">
        <v>3379</v>
      </c>
      <c r="H739" t="s">
        <v>1128</v>
      </c>
      <c r="I739" t="s">
        <v>33</v>
      </c>
      <c r="J739" s="2">
        <v>43800</v>
      </c>
      <c r="K739" s="2">
        <v>55153</v>
      </c>
      <c r="L739">
        <v>100</v>
      </c>
      <c r="M739" t="s">
        <v>3326</v>
      </c>
      <c r="N739" t="s">
        <v>3327</v>
      </c>
      <c r="O739" t="s">
        <v>3328</v>
      </c>
      <c r="P739" t="s">
        <v>3324</v>
      </c>
      <c r="Q739" s="5">
        <f>INDEX(relevant_resources!B:B,MATCH(P739,relevant_resources!A:A,0))</f>
        <v>1</v>
      </c>
      <c r="R739">
        <f>COUNTIFS(resolve_2018!Y:Y,A739)</f>
        <v>1</v>
      </c>
      <c r="S739">
        <f>COUNTIFS(assign_old_new!A:A,A739)</f>
        <v>0</v>
      </c>
      <c r="T739" s="4" t="str">
        <f>IF(D739="teppc","teppc",
IF(Q739=0,"not relevant",
IF(R739&gt;0,"in old list",
IF(S739=0,"NEED TO ASSIGN",
INDEX(assign_old_new!D:D,MATCH(A739,assign_old_new!A:A,0))))))</f>
        <v>in old list</v>
      </c>
      <c r="U739">
        <f t="shared" si="22"/>
        <v>1</v>
      </c>
      <c r="V739" s="5">
        <f t="shared" si="23"/>
        <v>0</v>
      </c>
    </row>
    <row r="740" spans="1:22" hidden="1" x14ac:dyDescent="0.75">
      <c r="A740" t="s">
        <v>11523</v>
      </c>
      <c r="B740" t="s">
        <v>11523</v>
      </c>
      <c r="C740" t="s">
        <v>11524</v>
      </c>
      <c r="D740" t="s">
        <v>9883</v>
      </c>
      <c r="E740" t="s">
        <v>3333</v>
      </c>
      <c r="F740" t="s">
        <v>3333</v>
      </c>
      <c r="G740" t="s">
        <v>3334</v>
      </c>
      <c r="H740" t="s">
        <v>3333</v>
      </c>
      <c r="I740" t="s">
        <v>33</v>
      </c>
      <c r="J740" s="2">
        <v>43204</v>
      </c>
      <c r="K740" s="6">
        <v>55153</v>
      </c>
      <c r="L740">
        <v>100</v>
      </c>
      <c r="M740" t="s">
        <v>9958</v>
      </c>
      <c r="N740" t="s">
        <v>4346</v>
      </c>
      <c r="O740" t="s">
        <v>3386</v>
      </c>
      <c r="P740" t="s">
        <v>3324</v>
      </c>
      <c r="Q740" s="5">
        <f>INDEX(relevant_resources!B:B,MATCH(P740,relevant_resources!A:A,0))</f>
        <v>1</v>
      </c>
      <c r="R740">
        <f>COUNTIFS(resolve_2018!Y:Y,A740)</f>
        <v>0</v>
      </c>
      <c r="S740">
        <f>COUNTIFS(assign_old_new!A:A,A740)</f>
        <v>1</v>
      </c>
      <c r="T740" s="4" t="str">
        <f>IF(D740="teppc","teppc",
IF(Q740=0,"not relevant",
IF(R740&gt;0,"in old list",
IF(S740=0,"NEED TO ASSIGN",
INDEX(assign_old_new!D:D,MATCH(A740,assign_old_new!A:A,0))))))</f>
        <v>old</v>
      </c>
      <c r="U740">
        <f t="shared" si="22"/>
        <v>1</v>
      </c>
      <c r="V740" s="5">
        <f t="shared" si="23"/>
        <v>0</v>
      </c>
    </row>
    <row r="741" spans="1:22" hidden="1" x14ac:dyDescent="0.75">
      <c r="A741" t="s">
        <v>910</v>
      </c>
      <c r="B741" t="s">
        <v>910</v>
      </c>
      <c r="D741" t="s">
        <v>9883</v>
      </c>
      <c r="E741" t="s">
        <v>1128</v>
      </c>
      <c r="F741" t="s">
        <v>1128</v>
      </c>
      <c r="G741" t="s">
        <v>3379</v>
      </c>
      <c r="H741" t="s">
        <v>1128</v>
      </c>
      <c r="I741" t="s">
        <v>33</v>
      </c>
      <c r="J741" s="6">
        <v>42661</v>
      </c>
      <c r="K741" s="6">
        <v>55153</v>
      </c>
      <c r="L741">
        <v>100</v>
      </c>
      <c r="M741" t="s">
        <v>9884</v>
      </c>
      <c r="N741" t="s">
        <v>4346</v>
      </c>
      <c r="O741" t="s">
        <v>3386</v>
      </c>
      <c r="P741" t="s">
        <v>3324</v>
      </c>
      <c r="Q741" s="5">
        <f>INDEX(relevant_resources!B:B,MATCH(P741,relevant_resources!A:A,0))</f>
        <v>1</v>
      </c>
      <c r="R741">
        <f>COUNTIFS(resolve_2018!Y:Y,A741)</f>
        <v>1</v>
      </c>
      <c r="S741">
        <f>COUNTIFS(assign_old_new!A:A,A741)</f>
        <v>0</v>
      </c>
      <c r="T741" s="4" t="str">
        <f>IF(D741="teppc","teppc",
IF(Q741=0,"not relevant",
IF(R741&gt;0,"in old list",
IF(S741=0,"NEED TO ASSIGN",
INDEX(assign_old_new!D:D,MATCH(A741,assign_old_new!A:A,0))))))</f>
        <v>in old list</v>
      </c>
      <c r="U741">
        <f t="shared" si="22"/>
        <v>1</v>
      </c>
      <c r="V741" s="5">
        <f t="shared" si="23"/>
        <v>0</v>
      </c>
    </row>
    <row r="742" spans="1:22" hidden="1" x14ac:dyDescent="0.75">
      <c r="A742" t="s">
        <v>890</v>
      </c>
      <c r="B742" t="s">
        <v>890</v>
      </c>
      <c r="C742" t="s">
        <v>10427</v>
      </c>
      <c r="D742" t="s">
        <v>9883</v>
      </c>
      <c r="E742" t="s">
        <v>3333</v>
      </c>
      <c r="F742" t="s">
        <v>3333</v>
      </c>
      <c r="G742" t="s">
        <v>3334</v>
      </c>
      <c r="H742" t="s">
        <v>3333</v>
      </c>
      <c r="I742" t="s">
        <v>33</v>
      </c>
      <c r="J742" s="6">
        <v>42601</v>
      </c>
      <c r="K742" s="6">
        <v>55153</v>
      </c>
      <c r="L742">
        <v>100</v>
      </c>
      <c r="M742" t="s">
        <v>9884</v>
      </c>
      <c r="N742" t="s">
        <v>4346</v>
      </c>
      <c r="O742" t="s">
        <v>3386</v>
      </c>
      <c r="P742" t="s">
        <v>3324</v>
      </c>
      <c r="Q742" s="5">
        <f>INDEX(relevant_resources!B:B,MATCH(P742,relevant_resources!A:A,0))</f>
        <v>1</v>
      </c>
      <c r="R742">
        <f>COUNTIFS(resolve_2018!Y:Y,A742)</f>
        <v>1</v>
      </c>
      <c r="S742">
        <f>COUNTIFS(assign_old_new!A:A,A742)</f>
        <v>0</v>
      </c>
      <c r="T742" s="4" t="str">
        <f>IF(D742="teppc","teppc",
IF(Q742=0,"not relevant",
IF(R742&gt;0,"in old list",
IF(S742=0,"NEED TO ASSIGN",
INDEX(assign_old_new!D:D,MATCH(A742,assign_old_new!A:A,0))))))</f>
        <v>in old list</v>
      </c>
      <c r="U742">
        <f t="shared" si="22"/>
        <v>1</v>
      </c>
      <c r="V742" s="5">
        <f t="shared" si="23"/>
        <v>0</v>
      </c>
    </row>
    <row r="743" spans="1:22" hidden="1" x14ac:dyDescent="0.75">
      <c r="A743" t="s">
        <v>8612</v>
      </c>
      <c r="B743" t="s">
        <v>8613</v>
      </c>
      <c r="C743" t="s">
        <v>8614</v>
      </c>
      <c r="D743" t="s">
        <v>3425</v>
      </c>
      <c r="E743" t="s">
        <v>2647</v>
      </c>
      <c r="F743" t="s">
        <v>2647</v>
      </c>
      <c r="G743" t="s">
        <v>3500</v>
      </c>
      <c r="H743" t="s">
        <v>2646</v>
      </c>
      <c r="I743" t="s">
        <v>2647</v>
      </c>
      <c r="J743" s="2">
        <v>42369</v>
      </c>
      <c r="K743" s="2">
        <v>58806</v>
      </c>
      <c r="L743">
        <v>100</v>
      </c>
      <c r="M743" t="s">
        <v>3531</v>
      </c>
      <c r="N743" t="s">
        <v>3532</v>
      </c>
      <c r="O743" t="s">
        <v>3533</v>
      </c>
      <c r="P743" t="s">
        <v>5837</v>
      </c>
      <c r="Q743" s="5">
        <f>INDEX(relevant_resources!B:B,MATCH(P743,relevant_resources!A:A,0))</f>
        <v>0</v>
      </c>
      <c r="R743">
        <f>COUNTIFS(resolve_2018!Y:Y,A743)</f>
        <v>0</v>
      </c>
      <c r="S743">
        <f>COUNTIFS(assign_old_new!A:A,A743)</f>
        <v>0</v>
      </c>
      <c r="T743" s="4" t="str">
        <f>IF(D743="teppc","teppc",
IF(Q743=0,"not relevant",
IF(R743&gt;0,"in old list",
IF(S743=0,"NEED TO ASSIGN",
INDEX(assign_old_new!D:D,MATCH(A743,assign_old_new!A:A,0))))))</f>
        <v>teppc</v>
      </c>
      <c r="U743">
        <f t="shared" si="22"/>
        <v>0</v>
      </c>
      <c r="V743" s="5">
        <f t="shared" si="23"/>
        <v>0</v>
      </c>
    </row>
    <row r="744" spans="1:22" hidden="1" x14ac:dyDescent="0.75">
      <c r="A744" t="s">
        <v>6281</v>
      </c>
      <c r="B744" t="s">
        <v>6281</v>
      </c>
      <c r="C744" t="s">
        <v>6282</v>
      </c>
      <c r="D744" t="s">
        <v>3425</v>
      </c>
      <c r="E744" t="s">
        <v>3426</v>
      </c>
      <c r="F744" t="s">
        <v>3426</v>
      </c>
      <c r="G744" t="s">
        <v>3427</v>
      </c>
      <c r="H744" t="s">
        <v>3428</v>
      </c>
      <c r="I744" t="s">
        <v>3429</v>
      </c>
      <c r="J744" s="2">
        <v>41956</v>
      </c>
      <c r="K744" s="2">
        <v>55153</v>
      </c>
      <c r="L744">
        <v>100</v>
      </c>
      <c r="M744" t="s">
        <v>3531</v>
      </c>
      <c r="N744" t="s">
        <v>3532</v>
      </c>
      <c r="O744" t="s">
        <v>3533</v>
      </c>
      <c r="P744" t="s">
        <v>3549</v>
      </c>
      <c r="Q744" s="5">
        <f>INDEX(relevant_resources!B:B,MATCH(P744,relevant_resources!A:A,0))</f>
        <v>0</v>
      </c>
      <c r="R744">
        <f>COUNTIFS(resolve_2018!Y:Y,A744)</f>
        <v>0</v>
      </c>
      <c r="S744">
        <f>COUNTIFS(assign_old_new!A:A,A744)</f>
        <v>0</v>
      </c>
      <c r="T744" s="4" t="str">
        <f>IF(D744="teppc","teppc",
IF(Q744=0,"not relevant",
IF(R744&gt;0,"in old list",
IF(S744=0,"NEED TO ASSIGN",
INDEX(assign_old_new!D:D,MATCH(A744,assign_old_new!A:A,0))))))</f>
        <v>teppc</v>
      </c>
      <c r="U744">
        <f t="shared" si="22"/>
        <v>0</v>
      </c>
      <c r="V744" s="5">
        <f t="shared" si="23"/>
        <v>0</v>
      </c>
    </row>
    <row r="745" spans="1:22" hidden="1" x14ac:dyDescent="0.75">
      <c r="A745" t="s">
        <v>1114</v>
      </c>
      <c r="B745" t="s">
        <v>1114</v>
      </c>
      <c r="C745" t="s">
        <v>10017</v>
      </c>
      <c r="D745" t="s">
        <v>9883</v>
      </c>
      <c r="E745" t="s">
        <v>9887</v>
      </c>
      <c r="F745" t="s">
        <v>9887</v>
      </c>
      <c r="G745" t="s">
        <v>9888</v>
      </c>
      <c r="H745" t="s">
        <v>9887</v>
      </c>
      <c r="I745" t="s">
        <v>33</v>
      </c>
      <c r="J745" s="6">
        <v>41250</v>
      </c>
      <c r="K745" s="6">
        <v>55153</v>
      </c>
      <c r="L745">
        <v>100</v>
      </c>
      <c r="M745" t="s">
        <v>9884</v>
      </c>
      <c r="N745" t="s">
        <v>3412</v>
      </c>
      <c r="O745" t="s">
        <v>993</v>
      </c>
      <c r="P745" t="s">
        <v>3413</v>
      </c>
      <c r="Q745" s="5">
        <f>INDEX(relevant_resources!B:B,MATCH(P745,relevant_resources!A:A,0))</f>
        <v>1</v>
      </c>
      <c r="R745">
        <f>COUNTIFS(resolve_2018!Y:Y,A745)</f>
        <v>1</v>
      </c>
      <c r="S745">
        <f>COUNTIFS(assign_old_new!A:A,A745)</f>
        <v>0</v>
      </c>
      <c r="T745" s="4" t="str">
        <f>IF(D745="teppc","teppc",
IF(Q745=0,"not relevant",
IF(R745&gt;0,"in old list",
IF(S745=0,"NEED TO ASSIGN",
INDEX(assign_old_new!D:D,MATCH(A745,assign_old_new!A:A,0))))))</f>
        <v>in old list</v>
      </c>
      <c r="U745">
        <f t="shared" si="22"/>
        <v>1</v>
      </c>
      <c r="V745" s="5">
        <f t="shared" si="23"/>
        <v>0</v>
      </c>
    </row>
    <row r="746" spans="1:22" hidden="1" x14ac:dyDescent="0.75">
      <c r="A746" t="s">
        <v>4481</v>
      </c>
      <c r="B746" t="s">
        <v>4482</v>
      </c>
      <c r="C746" t="s">
        <v>4483</v>
      </c>
      <c r="D746" t="s">
        <v>3425</v>
      </c>
      <c r="E746" t="s">
        <v>3546</v>
      </c>
      <c r="F746" t="s">
        <v>3546</v>
      </c>
      <c r="G746" t="s">
        <v>3547</v>
      </c>
      <c r="H746" t="s">
        <v>3546</v>
      </c>
      <c r="I746" t="s">
        <v>3429</v>
      </c>
      <c r="J746" s="2">
        <v>40817</v>
      </c>
      <c r="K746" s="2">
        <v>55153</v>
      </c>
      <c r="L746">
        <v>100</v>
      </c>
      <c r="M746" t="s">
        <v>3438</v>
      </c>
      <c r="N746" t="s">
        <v>3412</v>
      </c>
      <c r="O746" t="s">
        <v>993</v>
      </c>
      <c r="P746" t="s">
        <v>3477</v>
      </c>
      <c r="Q746" s="5">
        <f>INDEX(relevant_resources!B:B,MATCH(P746,relevant_resources!A:A,0))</f>
        <v>0</v>
      </c>
      <c r="R746">
        <f>COUNTIFS(resolve_2018!Y:Y,A746)</f>
        <v>0</v>
      </c>
      <c r="S746">
        <f>COUNTIFS(assign_old_new!A:A,A746)</f>
        <v>0</v>
      </c>
      <c r="T746" s="4" t="str">
        <f>IF(D746="teppc","teppc",
IF(Q746=0,"not relevant",
IF(R746&gt;0,"in old list",
IF(S746=0,"NEED TO ASSIGN",
INDEX(assign_old_new!D:D,MATCH(A746,assign_old_new!A:A,0))))))</f>
        <v>teppc</v>
      </c>
      <c r="U746">
        <f t="shared" si="22"/>
        <v>0</v>
      </c>
      <c r="V746" s="5">
        <f t="shared" si="23"/>
        <v>0</v>
      </c>
    </row>
    <row r="747" spans="1:22" hidden="1" x14ac:dyDescent="0.75">
      <c r="A747" t="s">
        <v>9802</v>
      </c>
      <c r="B747" t="s">
        <v>9803</v>
      </c>
      <c r="C747" t="s">
        <v>9804</v>
      </c>
      <c r="D747" t="s">
        <v>3425</v>
      </c>
      <c r="E747" t="s">
        <v>3578</v>
      </c>
      <c r="F747" t="s">
        <v>3578</v>
      </c>
      <c r="G747" t="s">
        <v>3579</v>
      </c>
      <c r="H747" t="s">
        <v>3578</v>
      </c>
      <c r="I747" t="s">
        <v>3429</v>
      </c>
      <c r="J747" s="2">
        <v>40269</v>
      </c>
      <c r="K747" s="2">
        <v>55153</v>
      </c>
      <c r="L747">
        <v>100</v>
      </c>
      <c r="M747" t="s">
        <v>3680</v>
      </c>
      <c r="N747" t="s">
        <v>3681</v>
      </c>
      <c r="O747" t="s">
        <v>3682</v>
      </c>
      <c r="P747" t="s">
        <v>3837</v>
      </c>
      <c r="Q747" s="5">
        <f>INDEX(relevant_resources!B:B,MATCH(P747,relevant_resources!A:A,0))</f>
        <v>0</v>
      </c>
      <c r="R747">
        <f>COUNTIFS(resolve_2018!Y:Y,A747)</f>
        <v>0</v>
      </c>
      <c r="S747">
        <f>COUNTIFS(assign_old_new!A:A,A747)</f>
        <v>0</v>
      </c>
      <c r="T747" s="4" t="str">
        <f>IF(D747="teppc","teppc",
IF(Q747=0,"not relevant",
IF(R747&gt;0,"in old list",
IF(S747=0,"NEED TO ASSIGN",
INDEX(assign_old_new!D:D,MATCH(A747,assign_old_new!A:A,0))))))</f>
        <v>teppc</v>
      </c>
      <c r="U747">
        <f t="shared" si="22"/>
        <v>0</v>
      </c>
      <c r="V747" s="5">
        <f t="shared" si="23"/>
        <v>0</v>
      </c>
    </row>
    <row r="748" spans="1:22" hidden="1" x14ac:dyDescent="0.75">
      <c r="A748" t="s">
        <v>9461</v>
      </c>
      <c r="B748" t="s">
        <v>9462</v>
      </c>
      <c r="C748" t="s">
        <v>9463</v>
      </c>
      <c r="D748" t="s">
        <v>3425</v>
      </c>
      <c r="E748" t="s">
        <v>3883</v>
      </c>
      <c r="F748" t="s">
        <v>3883</v>
      </c>
      <c r="G748" t="s">
        <v>3884</v>
      </c>
      <c r="H748" t="s">
        <v>3883</v>
      </c>
      <c r="I748" t="s">
        <v>1080</v>
      </c>
      <c r="J748" s="2">
        <v>40118</v>
      </c>
      <c r="K748" s="2">
        <v>55153</v>
      </c>
      <c r="L748">
        <v>100</v>
      </c>
      <c r="M748" t="s">
        <v>3438</v>
      </c>
      <c r="N748" t="s">
        <v>3412</v>
      </c>
      <c r="O748" t="s">
        <v>993</v>
      </c>
      <c r="P748" t="s">
        <v>3712</v>
      </c>
      <c r="Q748" s="5">
        <f>INDEX(relevant_resources!B:B,MATCH(P748,relevant_resources!A:A,0))</f>
        <v>0</v>
      </c>
      <c r="R748">
        <f>COUNTIFS(resolve_2018!Y:Y,A748)</f>
        <v>0</v>
      </c>
      <c r="S748">
        <f>COUNTIFS(assign_old_new!A:A,A748)</f>
        <v>0</v>
      </c>
      <c r="T748" s="4" t="str">
        <f>IF(D748="teppc","teppc",
IF(Q748=0,"not relevant",
IF(R748&gt;0,"in old list",
IF(S748=0,"NEED TO ASSIGN",
INDEX(assign_old_new!D:D,MATCH(A748,assign_old_new!A:A,0))))))</f>
        <v>teppc</v>
      </c>
      <c r="U748">
        <f t="shared" si="22"/>
        <v>0</v>
      </c>
      <c r="V748" s="5">
        <f t="shared" si="23"/>
        <v>0</v>
      </c>
    </row>
    <row r="749" spans="1:22" hidden="1" x14ac:dyDescent="0.75">
      <c r="A749" t="s">
        <v>6097</v>
      </c>
      <c r="B749" t="s">
        <v>6098</v>
      </c>
      <c r="C749" t="s">
        <v>6099</v>
      </c>
      <c r="D749" t="s">
        <v>3425</v>
      </c>
      <c r="E749" t="s">
        <v>2403</v>
      </c>
      <c r="F749" t="s">
        <v>2403</v>
      </c>
      <c r="G749" t="s">
        <v>3436</v>
      </c>
      <c r="H749" t="s">
        <v>3437</v>
      </c>
      <c r="I749" t="s">
        <v>2274</v>
      </c>
      <c r="J749" s="2">
        <v>39965</v>
      </c>
      <c r="K749" s="2">
        <v>55153</v>
      </c>
      <c r="L749">
        <v>100</v>
      </c>
      <c r="M749" t="s">
        <v>3438</v>
      </c>
      <c r="N749" t="s">
        <v>3412</v>
      </c>
      <c r="O749" t="s">
        <v>993</v>
      </c>
      <c r="P749" t="s">
        <v>3439</v>
      </c>
      <c r="Q749" s="5">
        <f>INDEX(relevant_resources!B:B,MATCH(P749,relevant_resources!A:A,0))</f>
        <v>0</v>
      </c>
      <c r="R749">
        <f>COUNTIFS(resolve_2018!Y:Y,A749)</f>
        <v>0</v>
      </c>
      <c r="S749">
        <f>COUNTIFS(assign_old_new!A:A,A749)</f>
        <v>0</v>
      </c>
      <c r="T749" s="4" t="str">
        <f>IF(D749="teppc","teppc",
IF(Q749=0,"not relevant",
IF(R749&gt;0,"in old list",
IF(S749=0,"NEED TO ASSIGN",
INDEX(assign_old_new!D:D,MATCH(A749,assign_old_new!A:A,0))))))</f>
        <v>teppc</v>
      </c>
      <c r="U749">
        <f t="shared" si="22"/>
        <v>0</v>
      </c>
      <c r="V749" s="5">
        <f t="shared" si="23"/>
        <v>0</v>
      </c>
    </row>
    <row r="750" spans="1:22" hidden="1" x14ac:dyDescent="0.75">
      <c r="A750" t="s">
        <v>9190</v>
      </c>
      <c r="B750" t="s">
        <v>9191</v>
      </c>
      <c r="D750" t="s">
        <v>3425</v>
      </c>
      <c r="E750" t="s">
        <v>3611</v>
      </c>
      <c r="F750" t="s">
        <v>3611</v>
      </c>
      <c r="G750" t="s">
        <v>3379</v>
      </c>
      <c r="H750" t="s">
        <v>1128</v>
      </c>
      <c r="I750" t="s">
        <v>33</v>
      </c>
      <c r="J750" s="2">
        <v>39965</v>
      </c>
      <c r="K750" s="2">
        <v>55153</v>
      </c>
      <c r="L750">
        <v>100</v>
      </c>
      <c r="M750" t="s">
        <v>3438</v>
      </c>
      <c r="N750" t="s">
        <v>3412</v>
      </c>
      <c r="O750" t="s">
        <v>993</v>
      </c>
      <c r="P750" t="s">
        <v>3413</v>
      </c>
      <c r="Q750" s="5">
        <f>INDEX(relevant_resources!B:B,MATCH(P750,relevant_resources!A:A,0))</f>
        <v>1</v>
      </c>
      <c r="R750">
        <f>COUNTIFS(resolve_2018!Y:Y,A750)</f>
        <v>0</v>
      </c>
      <c r="S750">
        <f>COUNTIFS(assign_old_new!A:A,A750)</f>
        <v>0</v>
      </c>
      <c r="T750" s="4" t="str">
        <f>IF(D750="teppc","teppc",
IF(Q750=0,"not relevant",
IF(R750&gt;0,"in old list",
IF(S750=0,"NEED TO ASSIGN",
INDEX(assign_old_new!D:D,MATCH(A750,assign_old_new!A:A,0))))))</f>
        <v>teppc</v>
      </c>
      <c r="U750">
        <f t="shared" si="22"/>
        <v>0</v>
      </c>
      <c r="V750" s="5">
        <f t="shared" si="23"/>
        <v>0</v>
      </c>
    </row>
    <row r="751" spans="1:22" hidden="1" x14ac:dyDescent="0.75">
      <c r="A751" t="s">
        <v>5274</v>
      </c>
      <c r="B751" t="s">
        <v>5274</v>
      </c>
      <c r="C751" t="s">
        <v>5275</v>
      </c>
      <c r="D751" t="s">
        <v>3425</v>
      </c>
      <c r="E751" t="s">
        <v>3891</v>
      </c>
      <c r="F751" t="s">
        <v>3891</v>
      </c>
      <c r="G751" t="s">
        <v>3892</v>
      </c>
      <c r="H751" t="s">
        <v>3616</v>
      </c>
      <c r="I751" t="s">
        <v>1080</v>
      </c>
      <c r="J751" s="2">
        <v>39387</v>
      </c>
      <c r="K751" s="2">
        <v>55153</v>
      </c>
      <c r="L751">
        <v>100</v>
      </c>
      <c r="M751" t="s">
        <v>3438</v>
      </c>
      <c r="N751" t="s">
        <v>3412</v>
      </c>
      <c r="O751" t="s">
        <v>993</v>
      </c>
      <c r="P751" t="s">
        <v>3712</v>
      </c>
      <c r="Q751" s="5">
        <f>INDEX(relevant_resources!B:B,MATCH(P751,relevant_resources!A:A,0))</f>
        <v>0</v>
      </c>
      <c r="R751">
        <f>COUNTIFS(resolve_2018!Y:Y,A751)</f>
        <v>0</v>
      </c>
      <c r="S751">
        <f>COUNTIFS(assign_old_new!A:A,A751)</f>
        <v>0</v>
      </c>
      <c r="T751" s="4" t="str">
        <f>IF(D751="teppc","teppc",
IF(Q751=0,"not relevant",
IF(R751&gt;0,"in old list",
IF(S751=0,"NEED TO ASSIGN",
INDEX(assign_old_new!D:D,MATCH(A751,assign_old_new!A:A,0))))))</f>
        <v>teppc</v>
      </c>
      <c r="U751">
        <f t="shared" si="22"/>
        <v>0</v>
      </c>
      <c r="V751" s="5">
        <f t="shared" si="23"/>
        <v>0</v>
      </c>
    </row>
    <row r="752" spans="1:22" hidden="1" x14ac:dyDescent="0.75">
      <c r="A752" t="s">
        <v>8897</v>
      </c>
      <c r="B752" t="s">
        <v>8897</v>
      </c>
      <c r="D752" t="s">
        <v>3425</v>
      </c>
      <c r="E752" t="s">
        <v>3482</v>
      </c>
      <c r="F752" t="s">
        <v>3482</v>
      </c>
      <c r="G752" t="s">
        <v>3483</v>
      </c>
      <c r="H752" t="s">
        <v>3482</v>
      </c>
      <c r="I752" t="s">
        <v>1080</v>
      </c>
      <c r="J752" s="2">
        <v>37226</v>
      </c>
      <c r="K752" s="2">
        <v>55153</v>
      </c>
      <c r="L752">
        <v>100</v>
      </c>
      <c r="M752" t="s">
        <v>3438</v>
      </c>
      <c r="N752" t="s">
        <v>3412</v>
      </c>
      <c r="O752" t="s">
        <v>993</v>
      </c>
      <c r="P752" t="s">
        <v>3712</v>
      </c>
      <c r="Q752" s="5">
        <f>INDEX(relevant_resources!B:B,MATCH(P752,relevant_resources!A:A,0))</f>
        <v>0</v>
      </c>
      <c r="R752">
        <f>COUNTIFS(resolve_2018!Y:Y,A752)</f>
        <v>0</v>
      </c>
      <c r="S752">
        <f>COUNTIFS(assign_old_new!A:A,A752)</f>
        <v>0</v>
      </c>
      <c r="T752" s="4" t="str">
        <f>IF(D752="teppc","teppc",
IF(Q752=0,"not relevant",
IF(R752&gt;0,"in old list",
IF(S752=0,"NEED TO ASSIGN",
INDEX(assign_old_new!D:D,MATCH(A752,assign_old_new!A:A,0))))))</f>
        <v>teppc</v>
      </c>
      <c r="U752">
        <f t="shared" si="22"/>
        <v>0</v>
      </c>
      <c r="V752" s="5">
        <f t="shared" si="23"/>
        <v>0</v>
      </c>
    </row>
    <row r="753" spans="1:22" hidden="1" x14ac:dyDescent="0.75">
      <c r="A753" t="s">
        <v>11563</v>
      </c>
      <c r="B753" t="s">
        <v>11563</v>
      </c>
      <c r="C753" t="s">
        <v>11564</v>
      </c>
      <c r="D753" t="s">
        <v>9883</v>
      </c>
      <c r="E753" t="s">
        <v>9887</v>
      </c>
      <c r="F753" t="s">
        <v>9887</v>
      </c>
      <c r="G753" t="s">
        <v>9888</v>
      </c>
      <c r="H753" t="s">
        <v>9887</v>
      </c>
      <c r="I753" t="s">
        <v>33</v>
      </c>
      <c r="J753" s="2">
        <v>34700</v>
      </c>
      <c r="K753" s="2">
        <v>55153</v>
      </c>
      <c r="L753">
        <v>100</v>
      </c>
      <c r="M753" t="s">
        <v>11399</v>
      </c>
      <c r="N753" t="s">
        <v>3532</v>
      </c>
      <c r="O753" t="s">
        <v>3533</v>
      </c>
      <c r="P753" t="s">
        <v>9894</v>
      </c>
      <c r="Q753" s="5">
        <f>INDEX(relevant_resources!B:B,MATCH(P753,relevant_resources!A:A,0))</f>
        <v>0</v>
      </c>
      <c r="R753">
        <f>COUNTIFS(resolve_2018!Y:Y,A753)</f>
        <v>0</v>
      </c>
      <c r="S753">
        <f>COUNTIFS(assign_old_new!A:A,A753)</f>
        <v>0</v>
      </c>
      <c r="T753" s="4" t="str">
        <f>IF(D753="teppc","teppc",
IF(Q753=0,"not relevant",
IF(R753&gt;0,"in old list",
IF(S753=0,"NEED TO ASSIGN",
INDEX(assign_old_new!D:D,MATCH(A753,assign_old_new!A:A,0))))))</f>
        <v>not relevant</v>
      </c>
      <c r="U753">
        <f t="shared" si="22"/>
        <v>0</v>
      </c>
      <c r="V753" s="5">
        <f t="shared" si="23"/>
        <v>0</v>
      </c>
    </row>
    <row r="754" spans="1:22" hidden="1" x14ac:dyDescent="0.75">
      <c r="A754" t="s">
        <v>7154</v>
      </c>
      <c r="B754" t="s">
        <v>7155</v>
      </c>
      <c r="C754" t="s">
        <v>7156</v>
      </c>
      <c r="D754" t="s">
        <v>3425</v>
      </c>
      <c r="E754" t="s">
        <v>2647</v>
      </c>
      <c r="F754" t="s">
        <v>2647</v>
      </c>
      <c r="G754" t="s">
        <v>3500</v>
      </c>
      <c r="H754" t="s">
        <v>2646</v>
      </c>
      <c r="I754" t="s">
        <v>2647</v>
      </c>
      <c r="J754" s="2">
        <v>34486</v>
      </c>
      <c r="K754" s="2">
        <v>55153</v>
      </c>
      <c r="L754">
        <v>100</v>
      </c>
      <c r="M754" t="s">
        <v>3438</v>
      </c>
      <c r="N754" t="s">
        <v>3412</v>
      </c>
      <c r="O754" t="s">
        <v>993</v>
      </c>
      <c r="P754" t="s">
        <v>7150</v>
      </c>
      <c r="Q754" s="5">
        <f>INDEX(relevant_resources!B:B,MATCH(P754,relevant_resources!A:A,0))</f>
        <v>0</v>
      </c>
      <c r="R754">
        <f>COUNTIFS(resolve_2018!Y:Y,A754)</f>
        <v>0</v>
      </c>
      <c r="S754">
        <f>COUNTIFS(assign_old_new!A:A,A754)</f>
        <v>0</v>
      </c>
      <c r="T754" s="4" t="str">
        <f>IF(D754="teppc","teppc",
IF(Q754=0,"not relevant",
IF(R754&gt;0,"in old list",
IF(S754=0,"NEED TO ASSIGN",
INDEX(assign_old_new!D:D,MATCH(A754,assign_old_new!A:A,0))))))</f>
        <v>teppc</v>
      </c>
      <c r="U754">
        <f t="shared" si="22"/>
        <v>0</v>
      </c>
      <c r="V754" s="5">
        <f t="shared" si="23"/>
        <v>0</v>
      </c>
    </row>
    <row r="755" spans="1:22" hidden="1" x14ac:dyDescent="0.75">
      <c r="A755" t="s">
        <v>5318</v>
      </c>
      <c r="B755" t="s">
        <v>5319</v>
      </c>
      <c r="D755" t="s">
        <v>3425</v>
      </c>
      <c r="E755" t="s">
        <v>4088</v>
      </c>
      <c r="F755" t="s">
        <v>4088</v>
      </c>
      <c r="G755" t="s">
        <v>4089</v>
      </c>
      <c r="H755" t="s">
        <v>2156</v>
      </c>
      <c r="I755" t="s">
        <v>1080</v>
      </c>
      <c r="J755" s="2">
        <v>18264</v>
      </c>
      <c r="K755" s="2">
        <v>55153</v>
      </c>
      <c r="L755">
        <v>100</v>
      </c>
      <c r="M755" t="s">
        <v>3438</v>
      </c>
      <c r="N755" t="s">
        <v>3412</v>
      </c>
      <c r="O755" t="s">
        <v>993</v>
      </c>
      <c r="P755" t="s">
        <v>3712</v>
      </c>
      <c r="Q755" s="5">
        <f>INDEX(relevant_resources!B:B,MATCH(P755,relevant_resources!A:A,0))</f>
        <v>0</v>
      </c>
      <c r="R755">
        <f>COUNTIFS(resolve_2018!Y:Y,A755)</f>
        <v>0</v>
      </c>
      <c r="S755">
        <f>COUNTIFS(assign_old_new!A:A,A755)</f>
        <v>0</v>
      </c>
      <c r="T755" s="4" t="str">
        <f>IF(D755="teppc","teppc",
IF(Q755=0,"not relevant",
IF(R755&gt;0,"in old list",
IF(S755=0,"NEED TO ASSIGN",
INDEX(assign_old_new!D:D,MATCH(A755,assign_old_new!A:A,0))))))</f>
        <v>teppc</v>
      </c>
      <c r="U755">
        <f t="shared" si="22"/>
        <v>0</v>
      </c>
      <c r="V755" s="5">
        <f t="shared" si="23"/>
        <v>0</v>
      </c>
    </row>
    <row r="756" spans="1:22" hidden="1" x14ac:dyDescent="0.75">
      <c r="A756" t="s">
        <v>5320</v>
      </c>
      <c r="B756" t="s">
        <v>5321</v>
      </c>
      <c r="D756" t="s">
        <v>3425</v>
      </c>
      <c r="E756" t="s">
        <v>4088</v>
      </c>
      <c r="F756" t="s">
        <v>4088</v>
      </c>
      <c r="G756" t="s">
        <v>4089</v>
      </c>
      <c r="H756" t="s">
        <v>2156</v>
      </c>
      <c r="I756" t="s">
        <v>1080</v>
      </c>
      <c r="J756" s="2">
        <v>18264</v>
      </c>
      <c r="K756" s="2">
        <v>55153</v>
      </c>
      <c r="L756">
        <v>100</v>
      </c>
      <c r="M756" t="s">
        <v>3438</v>
      </c>
      <c r="N756" t="s">
        <v>3412</v>
      </c>
      <c r="O756" t="s">
        <v>993</v>
      </c>
      <c r="P756" t="s">
        <v>3712</v>
      </c>
      <c r="Q756" s="5">
        <f>INDEX(relevant_resources!B:B,MATCH(P756,relevant_resources!A:A,0))</f>
        <v>0</v>
      </c>
      <c r="R756">
        <f>COUNTIFS(resolve_2018!Y:Y,A756)</f>
        <v>0</v>
      </c>
      <c r="S756">
        <f>COUNTIFS(assign_old_new!A:A,A756)</f>
        <v>0</v>
      </c>
      <c r="T756" s="4" t="str">
        <f>IF(D756="teppc","teppc",
IF(Q756=0,"not relevant",
IF(R756&gt;0,"in old list",
IF(S756=0,"NEED TO ASSIGN",
INDEX(assign_old_new!D:D,MATCH(A756,assign_old_new!A:A,0))))))</f>
        <v>teppc</v>
      </c>
      <c r="U756">
        <f t="shared" si="22"/>
        <v>0</v>
      </c>
      <c r="V756" s="5">
        <f t="shared" si="23"/>
        <v>0</v>
      </c>
    </row>
    <row r="757" spans="1:22" hidden="1" x14ac:dyDescent="0.75">
      <c r="A757" t="s">
        <v>5330</v>
      </c>
      <c r="B757" t="s">
        <v>5331</v>
      </c>
      <c r="D757" t="s">
        <v>3425</v>
      </c>
      <c r="E757" t="s">
        <v>4088</v>
      </c>
      <c r="F757" t="s">
        <v>4088</v>
      </c>
      <c r="G757" t="s">
        <v>4089</v>
      </c>
      <c r="H757" t="s">
        <v>2156</v>
      </c>
      <c r="I757" t="s">
        <v>1080</v>
      </c>
      <c r="J757" s="2">
        <v>18264</v>
      </c>
      <c r="K757" s="2">
        <v>55153</v>
      </c>
      <c r="L757">
        <v>100</v>
      </c>
      <c r="M757" t="s">
        <v>3438</v>
      </c>
      <c r="N757" t="s">
        <v>3412</v>
      </c>
      <c r="O757" t="s">
        <v>993</v>
      </c>
      <c r="P757" t="s">
        <v>3712</v>
      </c>
      <c r="Q757" s="5">
        <f>INDEX(relevant_resources!B:B,MATCH(P757,relevant_resources!A:A,0))</f>
        <v>0</v>
      </c>
      <c r="R757">
        <f>COUNTIFS(resolve_2018!Y:Y,A757)</f>
        <v>0</v>
      </c>
      <c r="S757">
        <f>COUNTIFS(assign_old_new!A:A,A757)</f>
        <v>0</v>
      </c>
      <c r="T757" s="4" t="str">
        <f>IF(D757="teppc","teppc",
IF(Q757=0,"not relevant",
IF(R757&gt;0,"in old list",
IF(S757=0,"NEED TO ASSIGN",
INDEX(assign_old_new!D:D,MATCH(A757,assign_old_new!A:A,0))))))</f>
        <v>teppc</v>
      </c>
      <c r="U757">
        <f t="shared" si="22"/>
        <v>0</v>
      </c>
      <c r="V757" s="5">
        <f t="shared" si="23"/>
        <v>0</v>
      </c>
    </row>
    <row r="758" spans="1:22" hidden="1" x14ac:dyDescent="0.75">
      <c r="A758" t="s">
        <v>5332</v>
      </c>
      <c r="B758" t="s">
        <v>5333</v>
      </c>
      <c r="D758" t="s">
        <v>3425</v>
      </c>
      <c r="E758" t="s">
        <v>4088</v>
      </c>
      <c r="F758" t="s">
        <v>4088</v>
      </c>
      <c r="G758" t="s">
        <v>4089</v>
      </c>
      <c r="H758" t="s">
        <v>2156</v>
      </c>
      <c r="I758" t="s">
        <v>1080</v>
      </c>
      <c r="J758" s="2">
        <v>18264</v>
      </c>
      <c r="K758" s="2">
        <v>55153</v>
      </c>
      <c r="L758">
        <v>100</v>
      </c>
      <c r="M758" t="s">
        <v>3438</v>
      </c>
      <c r="N758" t="s">
        <v>3412</v>
      </c>
      <c r="O758" t="s">
        <v>993</v>
      </c>
      <c r="P758" t="s">
        <v>3712</v>
      </c>
      <c r="Q758" s="5">
        <f>INDEX(relevant_resources!B:B,MATCH(P758,relevant_resources!A:A,0))</f>
        <v>0</v>
      </c>
      <c r="R758">
        <f>COUNTIFS(resolve_2018!Y:Y,A758)</f>
        <v>0</v>
      </c>
      <c r="S758">
        <f>COUNTIFS(assign_old_new!A:A,A758)</f>
        <v>0</v>
      </c>
      <c r="T758" s="4" t="str">
        <f>IF(D758="teppc","teppc",
IF(Q758=0,"not relevant",
IF(R758&gt;0,"in old list",
IF(S758=0,"NEED TO ASSIGN",
INDEX(assign_old_new!D:D,MATCH(A758,assign_old_new!A:A,0))))))</f>
        <v>teppc</v>
      </c>
      <c r="U758">
        <f t="shared" si="22"/>
        <v>0</v>
      </c>
      <c r="V758" s="5">
        <f t="shared" si="23"/>
        <v>0</v>
      </c>
    </row>
    <row r="759" spans="1:22" hidden="1" x14ac:dyDescent="0.75">
      <c r="A759" t="s">
        <v>4573</v>
      </c>
      <c r="B759" t="s">
        <v>4574</v>
      </c>
      <c r="C759" t="s">
        <v>4575</v>
      </c>
      <c r="D759" t="s">
        <v>3425</v>
      </c>
      <c r="E759" t="s">
        <v>3578</v>
      </c>
      <c r="F759" t="s">
        <v>3578</v>
      </c>
      <c r="G759" t="s">
        <v>3579</v>
      </c>
      <c r="H759" t="s">
        <v>3578</v>
      </c>
      <c r="I759" t="s">
        <v>3429</v>
      </c>
      <c r="J759" s="2">
        <v>31138</v>
      </c>
      <c r="K759" s="2">
        <v>55153</v>
      </c>
      <c r="L759">
        <v>99.1</v>
      </c>
      <c r="M759" t="s">
        <v>3705</v>
      </c>
      <c r="N759" t="s">
        <v>3512</v>
      </c>
      <c r="O759" t="s">
        <v>3513</v>
      </c>
      <c r="P759" t="s">
        <v>3706</v>
      </c>
      <c r="Q759" s="5">
        <f>INDEX(relevant_resources!B:B,MATCH(P759,relevant_resources!A:A,0))</f>
        <v>0</v>
      </c>
      <c r="R759">
        <f>COUNTIFS(resolve_2018!Y:Y,A759)</f>
        <v>0</v>
      </c>
      <c r="S759">
        <f>COUNTIFS(assign_old_new!A:A,A759)</f>
        <v>0</v>
      </c>
      <c r="T759" s="4" t="str">
        <f>IF(D759="teppc","teppc",
IF(Q759=0,"not relevant",
IF(R759&gt;0,"in old list",
IF(S759=0,"NEED TO ASSIGN",
INDEX(assign_old_new!D:D,MATCH(A759,assign_old_new!A:A,0))))))</f>
        <v>teppc</v>
      </c>
      <c r="U759">
        <f t="shared" si="22"/>
        <v>0</v>
      </c>
      <c r="V759" s="5">
        <f t="shared" si="23"/>
        <v>0</v>
      </c>
    </row>
    <row r="760" spans="1:22" hidden="1" x14ac:dyDescent="0.75">
      <c r="A760" t="s">
        <v>2164</v>
      </c>
      <c r="B760" t="s">
        <v>2164</v>
      </c>
      <c r="D760" t="s">
        <v>9883</v>
      </c>
      <c r="E760" t="s">
        <v>1128</v>
      </c>
      <c r="F760" t="s">
        <v>1128</v>
      </c>
      <c r="G760" t="s">
        <v>3379</v>
      </c>
      <c r="H760" t="s">
        <v>1128</v>
      </c>
      <c r="I760" t="s">
        <v>33</v>
      </c>
      <c r="J760" s="6">
        <v>42180</v>
      </c>
      <c r="K760" s="6">
        <v>55153</v>
      </c>
      <c r="L760">
        <v>99</v>
      </c>
      <c r="M760" t="s">
        <v>9884</v>
      </c>
      <c r="N760" t="s">
        <v>3412</v>
      </c>
      <c r="O760" t="s">
        <v>993</v>
      </c>
      <c r="P760" t="s">
        <v>3413</v>
      </c>
      <c r="Q760" s="5">
        <f>INDEX(relevant_resources!B:B,MATCH(P760,relevant_resources!A:A,0))</f>
        <v>1</v>
      </c>
      <c r="R760">
        <f>COUNTIFS(resolve_2018!Y:Y,A760)</f>
        <v>2</v>
      </c>
      <c r="S760">
        <f>COUNTIFS(assign_old_new!A:A,A760)</f>
        <v>0</v>
      </c>
      <c r="T760" s="4" t="str">
        <f>IF(D760="teppc","teppc",
IF(Q760=0,"not relevant",
IF(R760&gt;0,"in old list",
IF(S760=0,"NEED TO ASSIGN",
INDEX(assign_old_new!D:D,MATCH(A760,assign_old_new!A:A,0))))))</f>
        <v>in old list</v>
      </c>
      <c r="U760">
        <f t="shared" si="22"/>
        <v>1</v>
      </c>
      <c r="V760" s="5">
        <f t="shared" si="23"/>
        <v>0</v>
      </c>
    </row>
    <row r="761" spans="1:22" hidden="1" x14ac:dyDescent="0.75">
      <c r="A761" t="s">
        <v>8054</v>
      </c>
      <c r="B761" t="s">
        <v>8055</v>
      </c>
      <c r="C761" t="s">
        <v>8056</v>
      </c>
      <c r="D761" t="s">
        <v>3425</v>
      </c>
      <c r="E761" t="s">
        <v>3546</v>
      </c>
      <c r="F761" t="s">
        <v>3546</v>
      </c>
      <c r="G761" t="s">
        <v>3547</v>
      </c>
      <c r="H761" t="s">
        <v>3546</v>
      </c>
      <c r="I761" t="s">
        <v>3429</v>
      </c>
      <c r="J761" s="2">
        <v>40909</v>
      </c>
      <c r="K761" s="2">
        <v>55153</v>
      </c>
      <c r="L761">
        <v>99</v>
      </c>
      <c r="M761" t="s">
        <v>3705</v>
      </c>
      <c r="N761" t="s">
        <v>3512</v>
      </c>
      <c r="O761" t="s">
        <v>3513</v>
      </c>
      <c r="P761" t="s">
        <v>3706</v>
      </c>
      <c r="Q761" s="5">
        <f>INDEX(relevant_resources!B:B,MATCH(P761,relevant_resources!A:A,0))</f>
        <v>0</v>
      </c>
      <c r="R761">
        <f>COUNTIFS(resolve_2018!Y:Y,A761)</f>
        <v>0</v>
      </c>
      <c r="S761">
        <f>COUNTIFS(assign_old_new!A:A,A761)</f>
        <v>0</v>
      </c>
      <c r="T761" s="4" t="str">
        <f>IF(D761="teppc","teppc",
IF(Q761=0,"not relevant",
IF(R761&gt;0,"in old list",
IF(S761=0,"NEED TO ASSIGN",
INDEX(assign_old_new!D:D,MATCH(A761,assign_old_new!A:A,0))))))</f>
        <v>teppc</v>
      </c>
      <c r="U761">
        <f t="shared" si="22"/>
        <v>0</v>
      </c>
      <c r="V761" s="5">
        <f t="shared" si="23"/>
        <v>0</v>
      </c>
    </row>
    <row r="762" spans="1:22" hidden="1" x14ac:dyDescent="0.75">
      <c r="A762" t="s">
        <v>6102</v>
      </c>
      <c r="B762" t="s">
        <v>6102</v>
      </c>
      <c r="C762" t="s">
        <v>6103</v>
      </c>
      <c r="D762" t="s">
        <v>3425</v>
      </c>
      <c r="E762" t="s">
        <v>4088</v>
      </c>
      <c r="F762" t="s">
        <v>4088</v>
      </c>
      <c r="G762" t="s">
        <v>4089</v>
      </c>
      <c r="H762" t="s">
        <v>2156</v>
      </c>
      <c r="I762" t="s">
        <v>1080</v>
      </c>
      <c r="J762" s="2">
        <v>40087</v>
      </c>
      <c r="K762" s="2">
        <v>55153</v>
      </c>
      <c r="L762">
        <v>99</v>
      </c>
      <c r="M762" t="s">
        <v>3438</v>
      </c>
      <c r="N762" t="s">
        <v>3412</v>
      </c>
      <c r="O762" t="s">
        <v>993</v>
      </c>
      <c r="P762" t="s">
        <v>3712</v>
      </c>
      <c r="Q762" s="5">
        <f>INDEX(relevant_resources!B:B,MATCH(P762,relevant_resources!A:A,0))</f>
        <v>0</v>
      </c>
      <c r="R762">
        <f>COUNTIFS(resolve_2018!Y:Y,A762)</f>
        <v>0</v>
      </c>
      <c r="S762">
        <f>COUNTIFS(assign_old_new!A:A,A762)</f>
        <v>0</v>
      </c>
      <c r="T762" s="4" t="str">
        <f>IF(D762="teppc","teppc",
IF(Q762=0,"not relevant",
IF(R762&gt;0,"in old list",
IF(S762=0,"NEED TO ASSIGN",
INDEX(assign_old_new!D:D,MATCH(A762,assign_old_new!A:A,0))))))</f>
        <v>teppc</v>
      </c>
      <c r="U762">
        <f t="shared" si="22"/>
        <v>0</v>
      </c>
      <c r="V762" s="5">
        <f t="shared" si="23"/>
        <v>0</v>
      </c>
    </row>
    <row r="763" spans="1:22" hidden="1" x14ac:dyDescent="0.75">
      <c r="A763" t="s">
        <v>8051</v>
      </c>
      <c r="B763" t="s">
        <v>8052</v>
      </c>
      <c r="C763" t="s">
        <v>8053</v>
      </c>
      <c r="D763" t="s">
        <v>3425</v>
      </c>
      <c r="E763" t="s">
        <v>3546</v>
      </c>
      <c r="F763" t="s">
        <v>3546</v>
      </c>
      <c r="G763" t="s">
        <v>3547</v>
      </c>
      <c r="H763" t="s">
        <v>3546</v>
      </c>
      <c r="I763" t="s">
        <v>3429</v>
      </c>
      <c r="J763" s="2">
        <v>39995</v>
      </c>
      <c r="K763" s="2">
        <v>55153</v>
      </c>
      <c r="L763">
        <v>99</v>
      </c>
      <c r="M763" t="s">
        <v>3705</v>
      </c>
      <c r="N763" t="s">
        <v>3512</v>
      </c>
      <c r="O763" t="s">
        <v>3513</v>
      </c>
      <c r="P763" t="s">
        <v>3706</v>
      </c>
      <c r="Q763" s="5">
        <f>INDEX(relevant_resources!B:B,MATCH(P763,relevant_resources!A:A,0))</f>
        <v>0</v>
      </c>
      <c r="R763">
        <f>COUNTIFS(resolve_2018!Y:Y,A763)</f>
        <v>0</v>
      </c>
      <c r="S763">
        <f>COUNTIFS(assign_old_new!A:A,A763)</f>
        <v>0</v>
      </c>
      <c r="T763" s="4" t="str">
        <f>IF(D763="teppc","teppc",
IF(Q763=0,"not relevant",
IF(R763&gt;0,"in old list",
IF(S763=0,"NEED TO ASSIGN",
INDEX(assign_old_new!D:D,MATCH(A763,assign_old_new!A:A,0))))))</f>
        <v>teppc</v>
      </c>
      <c r="U763">
        <f t="shared" si="22"/>
        <v>0</v>
      </c>
      <c r="V763" s="5">
        <f t="shared" si="23"/>
        <v>0</v>
      </c>
    </row>
    <row r="764" spans="1:22" hidden="1" x14ac:dyDescent="0.75">
      <c r="A764" t="s">
        <v>5737</v>
      </c>
      <c r="B764" t="s">
        <v>5737</v>
      </c>
      <c r="C764" t="s">
        <v>5738</v>
      </c>
      <c r="D764" t="s">
        <v>3425</v>
      </c>
      <c r="E764" t="s">
        <v>4088</v>
      </c>
      <c r="F764" t="s">
        <v>4088</v>
      </c>
      <c r="G764" t="s">
        <v>4089</v>
      </c>
      <c r="H764" t="s">
        <v>2156</v>
      </c>
      <c r="I764" t="s">
        <v>1080</v>
      </c>
      <c r="J764" s="2">
        <v>39783</v>
      </c>
      <c r="K764" s="2">
        <v>55153</v>
      </c>
      <c r="L764">
        <v>99</v>
      </c>
      <c r="M764" t="s">
        <v>3438</v>
      </c>
      <c r="N764" t="s">
        <v>3412</v>
      </c>
      <c r="O764" t="s">
        <v>993</v>
      </c>
      <c r="P764" t="s">
        <v>3712</v>
      </c>
      <c r="Q764" s="5">
        <f>INDEX(relevant_resources!B:B,MATCH(P764,relevant_resources!A:A,0))</f>
        <v>0</v>
      </c>
      <c r="R764">
        <f>COUNTIFS(resolve_2018!Y:Y,A764)</f>
        <v>0</v>
      </c>
      <c r="S764">
        <f>COUNTIFS(assign_old_new!A:A,A764)</f>
        <v>0</v>
      </c>
      <c r="T764" s="4" t="str">
        <f>IF(D764="teppc","teppc",
IF(Q764=0,"not relevant",
IF(R764&gt;0,"in old list",
IF(S764=0,"NEED TO ASSIGN",
INDEX(assign_old_new!D:D,MATCH(A764,assign_old_new!A:A,0))))))</f>
        <v>teppc</v>
      </c>
      <c r="U764">
        <f t="shared" si="22"/>
        <v>0</v>
      </c>
      <c r="V764" s="5">
        <f t="shared" si="23"/>
        <v>0</v>
      </c>
    </row>
    <row r="765" spans="1:22" hidden="1" x14ac:dyDescent="0.75">
      <c r="A765" t="s">
        <v>8325</v>
      </c>
      <c r="B765" t="s">
        <v>8325</v>
      </c>
      <c r="C765" t="s">
        <v>8326</v>
      </c>
      <c r="D765" t="s">
        <v>3425</v>
      </c>
      <c r="E765" t="s">
        <v>4088</v>
      </c>
      <c r="F765" t="s">
        <v>4088</v>
      </c>
      <c r="G765" t="s">
        <v>4089</v>
      </c>
      <c r="H765" t="s">
        <v>2156</v>
      </c>
      <c r="I765" t="s">
        <v>1080</v>
      </c>
      <c r="J765" s="2">
        <v>39783</v>
      </c>
      <c r="K765" s="2">
        <v>55153</v>
      </c>
      <c r="L765">
        <v>99</v>
      </c>
      <c r="M765" t="s">
        <v>3438</v>
      </c>
      <c r="N765" t="s">
        <v>3412</v>
      </c>
      <c r="O765" t="s">
        <v>993</v>
      </c>
      <c r="P765" t="s">
        <v>3712</v>
      </c>
      <c r="Q765" s="5">
        <f>INDEX(relevant_resources!B:B,MATCH(P765,relevant_resources!A:A,0))</f>
        <v>0</v>
      </c>
      <c r="R765">
        <f>COUNTIFS(resolve_2018!Y:Y,A765)</f>
        <v>0</v>
      </c>
      <c r="S765">
        <f>COUNTIFS(assign_old_new!A:A,A765)</f>
        <v>0</v>
      </c>
      <c r="T765" s="4" t="str">
        <f>IF(D765="teppc","teppc",
IF(Q765=0,"not relevant",
IF(R765&gt;0,"in old list",
IF(S765=0,"NEED TO ASSIGN",
INDEX(assign_old_new!D:D,MATCH(A765,assign_old_new!A:A,0))))))</f>
        <v>teppc</v>
      </c>
      <c r="U765">
        <f t="shared" si="22"/>
        <v>0</v>
      </c>
      <c r="V765" s="5">
        <f t="shared" si="23"/>
        <v>0</v>
      </c>
    </row>
    <row r="766" spans="1:22" hidden="1" x14ac:dyDescent="0.75">
      <c r="A766" t="s">
        <v>8644</v>
      </c>
      <c r="B766" t="s">
        <v>8644</v>
      </c>
      <c r="C766" t="s">
        <v>8645</v>
      </c>
      <c r="D766" t="s">
        <v>3425</v>
      </c>
      <c r="E766" t="s">
        <v>4088</v>
      </c>
      <c r="F766" t="s">
        <v>4088</v>
      </c>
      <c r="G766" t="s">
        <v>4089</v>
      </c>
      <c r="H766" t="s">
        <v>2156</v>
      </c>
      <c r="I766" t="s">
        <v>1080</v>
      </c>
      <c r="J766" s="2">
        <v>39783</v>
      </c>
      <c r="K766" s="2">
        <v>55153</v>
      </c>
      <c r="L766">
        <v>99</v>
      </c>
      <c r="M766" t="s">
        <v>3438</v>
      </c>
      <c r="N766" t="s">
        <v>3412</v>
      </c>
      <c r="O766" t="s">
        <v>993</v>
      </c>
      <c r="P766" t="s">
        <v>3712</v>
      </c>
      <c r="Q766" s="5">
        <f>INDEX(relevant_resources!B:B,MATCH(P766,relevant_resources!A:A,0))</f>
        <v>0</v>
      </c>
      <c r="R766">
        <f>COUNTIFS(resolve_2018!Y:Y,A766)</f>
        <v>0</v>
      </c>
      <c r="S766">
        <f>COUNTIFS(assign_old_new!A:A,A766)</f>
        <v>0</v>
      </c>
      <c r="T766" s="4" t="str">
        <f>IF(D766="teppc","teppc",
IF(Q766=0,"not relevant",
IF(R766&gt;0,"in old list",
IF(S766=0,"NEED TO ASSIGN",
INDEX(assign_old_new!D:D,MATCH(A766,assign_old_new!A:A,0))))))</f>
        <v>teppc</v>
      </c>
      <c r="U766">
        <f t="shared" si="22"/>
        <v>0</v>
      </c>
      <c r="V766" s="5">
        <f t="shared" si="23"/>
        <v>0</v>
      </c>
    </row>
    <row r="767" spans="1:22" hidden="1" x14ac:dyDescent="0.75">
      <c r="A767" t="s">
        <v>9754</v>
      </c>
      <c r="B767" t="s">
        <v>9754</v>
      </c>
      <c r="C767" t="s">
        <v>9755</v>
      </c>
      <c r="D767" t="s">
        <v>3425</v>
      </c>
      <c r="E767" t="s">
        <v>3584</v>
      </c>
      <c r="F767" t="s">
        <v>3584</v>
      </c>
      <c r="G767" t="s">
        <v>3585</v>
      </c>
      <c r="H767" t="s">
        <v>3482</v>
      </c>
      <c r="I767" t="s">
        <v>1080</v>
      </c>
      <c r="J767" s="2">
        <v>41609</v>
      </c>
      <c r="K767" s="2">
        <v>55153</v>
      </c>
      <c r="L767">
        <v>98.9</v>
      </c>
      <c r="M767" t="s">
        <v>3438</v>
      </c>
      <c r="N767" t="s">
        <v>3412</v>
      </c>
      <c r="O767" t="s">
        <v>993</v>
      </c>
      <c r="P767" t="s">
        <v>3712</v>
      </c>
      <c r="Q767" s="5">
        <f>INDEX(relevant_resources!B:B,MATCH(P767,relevant_resources!A:A,0))</f>
        <v>0</v>
      </c>
      <c r="R767">
        <f>COUNTIFS(resolve_2018!Y:Y,A767)</f>
        <v>0</v>
      </c>
      <c r="S767">
        <f>COUNTIFS(assign_old_new!A:A,A767)</f>
        <v>0</v>
      </c>
      <c r="T767" s="4" t="str">
        <f>IF(D767="teppc","teppc",
IF(Q767=0,"not relevant",
IF(R767&gt;0,"in old list",
IF(S767=0,"NEED TO ASSIGN",
INDEX(assign_old_new!D:D,MATCH(A767,assign_old_new!A:A,0))))))</f>
        <v>teppc</v>
      </c>
      <c r="U767">
        <f t="shared" si="22"/>
        <v>0</v>
      </c>
      <c r="V767" s="5">
        <f t="shared" si="23"/>
        <v>0</v>
      </c>
    </row>
    <row r="768" spans="1:22" hidden="1" x14ac:dyDescent="0.75">
      <c r="A768" t="s">
        <v>5981</v>
      </c>
      <c r="B768" t="s">
        <v>5982</v>
      </c>
      <c r="C768" t="s">
        <v>5983</v>
      </c>
      <c r="D768" t="s">
        <v>3425</v>
      </c>
      <c r="E768" t="s">
        <v>3584</v>
      </c>
      <c r="F768" t="s">
        <v>3584</v>
      </c>
      <c r="G768" t="s">
        <v>3585</v>
      </c>
      <c r="H768" t="s">
        <v>3482</v>
      </c>
      <c r="I768" t="s">
        <v>1080</v>
      </c>
      <c r="J768" s="2">
        <v>40179</v>
      </c>
      <c r="K768" s="2">
        <v>55153</v>
      </c>
      <c r="L768">
        <v>98.9</v>
      </c>
      <c r="M768" t="s">
        <v>3438</v>
      </c>
      <c r="N768" t="s">
        <v>3412</v>
      </c>
      <c r="O768" t="s">
        <v>993</v>
      </c>
      <c r="P768" t="s">
        <v>3712</v>
      </c>
      <c r="Q768" s="5">
        <f>INDEX(relevant_resources!B:B,MATCH(P768,relevant_resources!A:A,0))</f>
        <v>0</v>
      </c>
      <c r="R768">
        <f>COUNTIFS(resolve_2018!Y:Y,A768)</f>
        <v>0</v>
      </c>
      <c r="S768">
        <f>COUNTIFS(assign_old_new!A:A,A768)</f>
        <v>0</v>
      </c>
      <c r="T768" s="4" t="str">
        <f>IF(D768="teppc","teppc",
IF(Q768=0,"not relevant",
IF(R768&gt;0,"in old list",
IF(S768=0,"NEED TO ASSIGN",
INDEX(assign_old_new!D:D,MATCH(A768,assign_old_new!A:A,0))))))</f>
        <v>teppc</v>
      </c>
      <c r="U768">
        <f t="shared" si="22"/>
        <v>0</v>
      </c>
      <c r="V768" s="5">
        <f t="shared" si="23"/>
        <v>0</v>
      </c>
    </row>
    <row r="769" spans="1:22" hidden="1" x14ac:dyDescent="0.75">
      <c r="A769" t="s">
        <v>8894</v>
      </c>
      <c r="B769" t="s">
        <v>8895</v>
      </c>
      <c r="C769" t="s">
        <v>8896</v>
      </c>
      <c r="D769" t="s">
        <v>3425</v>
      </c>
      <c r="E769" t="s">
        <v>3584</v>
      </c>
      <c r="F769" t="s">
        <v>3584</v>
      </c>
      <c r="G769" t="s">
        <v>3585</v>
      </c>
      <c r="H769" t="s">
        <v>3482</v>
      </c>
      <c r="I769" t="s">
        <v>1080</v>
      </c>
      <c r="J769" s="2">
        <v>40210</v>
      </c>
      <c r="K769" s="2">
        <v>55153</v>
      </c>
      <c r="L769">
        <v>98.7</v>
      </c>
      <c r="M769" t="s">
        <v>3438</v>
      </c>
      <c r="N769" t="s">
        <v>3412</v>
      </c>
      <c r="O769" t="s">
        <v>993</v>
      </c>
      <c r="P769" t="s">
        <v>3712</v>
      </c>
      <c r="Q769" s="5">
        <f>INDEX(relevant_resources!B:B,MATCH(P769,relevant_resources!A:A,0))</f>
        <v>0</v>
      </c>
      <c r="R769">
        <f>COUNTIFS(resolve_2018!Y:Y,A769)</f>
        <v>0</v>
      </c>
      <c r="S769">
        <f>COUNTIFS(assign_old_new!A:A,A769)</f>
        <v>0</v>
      </c>
      <c r="T769" s="4" t="str">
        <f>IF(D769="teppc","teppc",
IF(Q769=0,"not relevant",
IF(R769&gt;0,"in old list",
IF(S769=0,"NEED TO ASSIGN",
INDEX(assign_old_new!D:D,MATCH(A769,assign_old_new!A:A,0))))))</f>
        <v>teppc</v>
      </c>
      <c r="U769">
        <f t="shared" si="22"/>
        <v>0</v>
      </c>
      <c r="V769" s="5">
        <f t="shared" si="23"/>
        <v>0</v>
      </c>
    </row>
    <row r="770" spans="1:22" hidden="1" x14ac:dyDescent="0.75">
      <c r="A770" t="s">
        <v>7779</v>
      </c>
      <c r="B770" t="s">
        <v>7779</v>
      </c>
      <c r="C770" t="s">
        <v>7780</v>
      </c>
      <c r="D770" t="s">
        <v>3425</v>
      </c>
      <c r="E770" t="s">
        <v>3584</v>
      </c>
      <c r="F770" t="s">
        <v>3584</v>
      </c>
      <c r="G770" t="s">
        <v>3585</v>
      </c>
      <c r="H770" t="s">
        <v>3482</v>
      </c>
      <c r="I770" t="s">
        <v>1080</v>
      </c>
      <c r="J770" s="2">
        <v>39904</v>
      </c>
      <c r="K770" s="2">
        <v>55153</v>
      </c>
      <c r="L770">
        <v>98.7</v>
      </c>
      <c r="M770" t="s">
        <v>3438</v>
      </c>
      <c r="N770" t="s">
        <v>3412</v>
      </c>
      <c r="O770" t="s">
        <v>993</v>
      </c>
      <c r="P770" t="s">
        <v>3712</v>
      </c>
      <c r="Q770" s="5">
        <f>INDEX(relevant_resources!B:B,MATCH(P770,relevant_resources!A:A,0))</f>
        <v>0</v>
      </c>
      <c r="R770">
        <f>COUNTIFS(resolve_2018!Y:Y,A770)</f>
        <v>0</v>
      </c>
      <c r="S770">
        <f>COUNTIFS(assign_old_new!A:A,A770)</f>
        <v>0</v>
      </c>
      <c r="T770" s="4" t="str">
        <f>IF(D770="teppc","teppc",
IF(Q770=0,"not relevant",
IF(R770&gt;0,"in old list",
IF(S770=0,"NEED TO ASSIGN",
INDEX(assign_old_new!D:D,MATCH(A770,assign_old_new!A:A,0))))))</f>
        <v>teppc</v>
      </c>
      <c r="U770">
        <f t="shared" ref="U770:U833" si="24">OR(R770&gt;0,S770&gt;0)*1</f>
        <v>0</v>
      </c>
      <c r="V770" s="5">
        <f t="shared" si="23"/>
        <v>0</v>
      </c>
    </row>
    <row r="771" spans="1:22" hidden="1" x14ac:dyDescent="0.75">
      <c r="A771" t="s">
        <v>10399</v>
      </c>
      <c r="B771" t="s">
        <v>10399</v>
      </c>
      <c r="C771" t="s">
        <v>10400</v>
      </c>
      <c r="D771" t="s">
        <v>9883</v>
      </c>
      <c r="E771" t="s">
        <v>3333</v>
      </c>
      <c r="F771" t="s">
        <v>3333</v>
      </c>
      <c r="G771" t="s">
        <v>3334</v>
      </c>
      <c r="H771" t="s">
        <v>3333</v>
      </c>
      <c r="I771" t="s">
        <v>33</v>
      </c>
      <c r="J771" s="6">
        <v>37130</v>
      </c>
      <c r="K771" s="6">
        <v>55153</v>
      </c>
      <c r="L771">
        <v>98.46</v>
      </c>
      <c r="M771" t="s">
        <v>3548</v>
      </c>
      <c r="N771" t="s">
        <v>3532</v>
      </c>
      <c r="O771" t="s">
        <v>3533</v>
      </c>
      <c r="P771" t="s">
        <v>9941</v>
      </c>
      <c r="Q771" s="5">
        <f>INDEX(relevant_resources!B:B,MATCH(P771,relevant_resources!A:A,0))</f>
        <v>0</v>
      </c>
      <c r="R771">
        <f>COUNTIFS(resolve_2018!Y:Y,A771)</f>
        <v>0</v>
      </c>
      <c r="S771">
        <f>COUNTIFS(assign_old_new!A:A,A771)</f>
        <v>0</v>
      </c>
      <c r="T771" s="4" t="str">
        <f>IF(D771="teppc","teppc",
IF(Q771=0,"not relevant",
IF(R771&gt;0,"in old list",
IF(S771=0,"NEED TO ASSIGN",
INDEX(assign_old_new!D:D,MATCH(A771,assign_old_new!A:A,0))))))</f>
        <v>not relevant</v>
      </c>
      <c r="U771">
        <f t="shared" si="24"/>
        <v>0</v>
      </c>
      <c r="V771" s="5">
        <f t="shared" ref="V771:V834" si="25">AND(Q771=1,U771=0,D771="caiso")*1</f>
        <v>0</v>
      </c>
    </row>
    <row r="772" spans="1:22" hidden="1" x14ac:dyDescent="0.75">
      <c r="A772" t="s">
        <v>7177</v>
      </c>
      <c r="B772" t="s">
        <v>7177</v>
      </c>
      <c r="C772" t="s">
        <v>7178</v>
      </c>
      <c r="D772" t="s">
        <v>3425</v>
      </c>
      <c r="E772" t="s">
        <v>3482</v>
      </c>
      <c r="F772" t="s">
        <v>3482</v>
      </c>
      <c r="G772" t="s">
        <v>3483</v>
      </c>
      <c r="H772" t="s">
        <v>3482</v>
      </c>
      <c r="I772" t="s">
        <v>1080</v>
      </c>
      <c r="J772" s="2">
        <v>41487</v>
      </c>
      <c r="K772" s="2">
        <v>55153</v>
      </c>
      <c r="L772">
        <v>98</v>
      </c>
      <c r="M772" t="s">
        <v>3438</v>
      </c>
      <c r="N772" t="s">
        <v>3412</v>
      </c>
      <c r="O772" t="s">
        <v>993</v>
      </c>
      <c r="P772" t="s">
        <v>3712</v>
      </c>
      <c r="Q772" s="5">
        <f>INDEX(relevant_resources!B:B,MATCH(P772,relevant_resources!A:A,0))</f>
        <v>0</v>
      </c>
      <c r="R772">
        <f>COUNTIFS(resolve_2018!Y:Y,A772)</f>
        <v>0</v>
      </c>
      <c r="S772">
        <f>COUNTIFS(assign_old_new!A:A,A772)</f>
        <v>0</v>
      </c>
      <c r="T772" s="4" t="str">
        <f>IF(D772="teppc","teppc",
IF(Q772=0,"not relevant",
IF(R772&gt;0,"in old list",
IF(S772=0,"NEED TO ASSIGN",
INDEX(assign_old_new!D:D,MATCH(A772,assign_old_new!A:A,0))))))</f>
        <v>teppc</v>
      </c>
      <c r="U772">
        <f t="shared" si="24"/>
        <v>0</v>
      </c>
      <c r="V772" s="5">
        <f t="shared" si="25"/>
        <v>0</v>
      </c>
    </row>
    <row r="773" spans="1:22" hidden="1" x14ac:dyDescent="0.75">
      <c r="A773" t="s">
        <v>10456</v>
      </c>
      <c r="B773" t="s">
        <v>10456</v>
      </c>
      <c r="C773" t="s">
        <v>10457</v>
      </c>
      <c r="D773" t="s">
        <v>9883</v>
      </c>
      <c r="E773" t="s">
        <v>9887</v>
      </c>
      <c r="F773" t="s">
        <v>9887</v>
      </c>
      <c r="G773" t="s">
        <v>9888</v>
      </c>
      <c r="H773" t="s">
        <v>9887</v>
      </c>
      <c r="I773" t="s">
        <v>33</v>
      </c>
      <c r="J773" s="6">
        <v>40450</v>
      </c>
      <c r="K773" s="6">
        <v>55153</v>
      </c>
      <c r="L773">
        <v>97.62</v>
      </c>
      <c r="M773" t="s">
        <v>3459</v>
      </c>
      <c r="N773" t="s">
        <v>3460</v>
      </c>
      <c r="O773" t="s">
        <v>3461</v>
      </c>
      <c r="P773" t="s">
        <v>10092</v>
      </c>
      <c r="Q773" s="5">
        <f>INDEX(relevant_resources!B:B,MATCH(P773,relevant_resources!A:A,0))</f>
        <v>0</v>
      </c>
      <c r="R773">
        <f>COUNTIFS(resolve_2018!Y:Y,A773)</f>
        <v>0</v>
      </c>
      <c r="S773">
        <f>COUNTIFS(assign_old_new!A:A,A773)</f>
        <v>0</v>
      </c>
      <c r="T773" s="4" t="str">
        <f>IF(D773="teppc","teppc",
IF(Q773=0,"not relevant",
IF(R773&gt;0,"in old list",
IF(S773=0,"NEED TO ASSIGN",
INDEX(assign_old_new!D:D,MATCH(A773,assign_old_new!A:A,0))))))</f>
        <v>not relevant</v>
      </c>
      <c r="U773">
        <f t="shared" si="24"/>
        <v>0</v>
      </c>
      <c r="V773" s="5">
        <f t="shared" si="25"/>
        <v>0</v>
      </c>
    </row>
    <row r="774" spans="1:22" hidden="1" x14ac:dyDescent="0.75">
      <c r="A774" t="s">
        <v>10981</v>
      </c>
      <c r="B774" t="s">
        <v>10981</v>
      </c>
      <c r="D774" t="s">
        <v>9883</v>
      </c>
      <c r="E774" t="s">
        <v>1128</v>
      </c>
      <c r="F774" t="s">
        <v>1128</v>
      </c>
      <c r="G774" t="s">
        <v>3379</v>
      </c>
      <c r="H774" t="s">
        <v>1128</v>
      </c>
      <c r="I774" t="s">
        <v>33</v>
      </c>
      <c r="J774" s="6">
        <v>41400</v>
      </c>
      <c r="K774" s="6">
        <v>55153</v>
      </c>
      <c r="L774">
        <v>97.06</v>
      </c>
      <c r="M774" t="s">
        <v>3531</v>
      </c>
      <c r="N774" t="s">
        <v>3532</v>
      </c>
      <c r="O774" t="s">
        <v>3533</v>
      </c>
      <c r="P774" t="s">
        <v>9941</v>
      </c>
      <c r="Q774" s="5">
        <f>INDEX(relevant_resources!B:B,MATCH(P774,relevant_resources!A:A,0))</f>
        <v>0</v>
      </c>
      <c r="R774">
        <f>COUNTIFS(resolve_2018!Y:Y,A774)</f>
        <v>0</v>
      </c>
      <c r="S774">
        <f>COUNTIFS(assign_old_new!A:A,A774)</f>
        <v>0</v>
      </c>
      <c r="T774" s="4" t="str">
        <f>IF(D774="teppc","teppc",
IF(Q774=0,"not relevant",
IF(R774&gt;0,"in old list",
IF(S774=0,"NEED TO ASSIGN",
INDEX(assign_old_new!D:D,MATCH(A774,assign_old_new!A:A,0))))))</f>
        <v>not relevant</v>
      </c>
      <c r="U774">
        <f t="shared" si="24"/>
        <v>0</v>
      </c>
      <c r="V774" s="5">
        <f t="shared" si="25"/>
        <v>0</v>
      </c>
    </row>
    <row r="775" spans="1:22" hidden="1" x14ac:dyDescent="0.75">
      <c r="A775" t="s">
        <v>7439</v>
      </c>
      <c r="B775" t="s">
        <v>7439</v>
      </c>
      <c r="C775" t="s">
        <v>7440</v>
      </c>
      <c r="D775" t="s">
        <v>3425</v>
      </c>
      <c r="E775" t="s">
        <v>3471</v>
      </c>
      <c r="F775" t="s">
        <v>3471</v>
      </c>
      <c r="G775" t="s">
        <v>3472</v>
      </c>
      <c r="H775" t="s">
        <v>3437</v>
      </c>
      <c r="I775" t="s">
        <v>2274</v>
      </c>
      <c r="J775" s="2">
        <v>24167</v>
      </c>
      <c r="K775" s="2">
        <v>45657</v>
      </c>
      <c r="L775">
        <v>97</v>
      </c>
      <c r="M775" t="s">
        <v>3519</v>
      </c>
      <c r="N775" t="s">
        <v>3520</v>
      </c>
      <c r="O775" t="s">
        <v>3432</v>
      </c>
      <c r="P775" t="s">
        <v>3521</v>
      </c>
      <c r="Q775" s="5">
        <f>INDEX(relevant_resources!B:B,MATCH(P775,relevant_resources!A:A,0))</f>
        <v>0</v>
      </c>
      <c r="R775">
        <f>COUNTIFS(resolve_2018!Y:Y,A775)</f>
        <v>0</v>
      </c>
      <c r="S775">
        <f>COUNTIFS(assign_old_new!A:A,A775)</f>
        <v>0</v>
      </c>
      <c r="T775" s="4" t="str">
        <f>IF(D775="teppc","teppc",
IF(Q775=0,"not relevant",
IF(R775&gt;0,"in old list",
IF(S775=0,"NEED TO ASSIGN",
INDEX(assign_old_new!D:D,MATCH(A775,assign_old_new!A:A,0))))))</f>
        <v>teppc</v>
      </c>
      <c r="U775">
        <f t="shared" si="24"/>
        <v>0</v>
      </c>
      <c r="V775" s="5">
        <f t="shared" si="25"/>
        <v>0</v>
      </c>
    </row>
    <row r="776" spans="1:22" hidden="1" x14ac:dyDescent="0.75">
      <c r="A776" t="s">
        <v>11160</v>
      </c>
      <c r="B776" t="s">
        <v>11160</v>
      </c>
      <c r="D776" t="s">
        <v>9883</v>
      </c>
      <c r="E776" t="s">
        <v>1128</v>
      </c>
      <c r="F776" t="s">
        <v>1128</v>
      </c>
      <c r="G776" t="s">
        <v>3379</v>
      </c>
      <c r="H776" t="s">
        <v>1128</v>
      </c>
      <c r="I776" t="s">
        <v>33</v>
      </c>
      <c r="J776" s="6">
        <v>41354</v>
      </c>
      <c r="K776" s="6">
        <v>55153</v>
      </c>
      <c r="L776">
        <v>96.91</v>
      </c>
      <c r="M776" t="s">
        <v>3531</v>
      </c>
      <c r="N776" t="s">
        <v>3532</v>
      </c>
      <c r="O776" t="s">
        <v>3533</v>
      </c>
      <c r="P776" t="s">
        <v>9941</v>
      </c>
      <c r="Q776" s="5">
        <f>INDEX(relevant_resources!B:B,MATCH(P776,relevant_resources!A:A,0))</f>
        <v>0</v>
      </c>
      <c r="R776">
        <f>COUNTIFS(resolve_2018!Y:Y,A776)</f>
        <v>0</v>
      </c>
      <c r="S776">
        <f>COUNTIFS(assign_old_new!A:A,A776)</f>
        <v>0</v>
      </c>
      <c r="T776" s="4" t="str">
        <f>IF(D776="teppc","teppc",
IF(Q776=0,"not relevant",
IF(R776&gt;0,"in old list",
IF(S776=0,"NEED TO ASSIGN",
INDEX(assign_old_new!D:D,MATCH(A776,assign_old_new!A:A,0))))))</f>
        <v>not relevant</v>
      </c>
      <c r="U776">
        <f t="shared" si="24"/>
        <v>0</v>
      </c>
      <c r="V776" s="5">
        <f t="shared" si="25"/>
        <v>0</v>
      </c>
    </row>
    <row r="777" spans="1:22" hidden="1" x14ac:dyDescent="0.75">
      <c r="A777" t="s">
        <v>5786</v>
      </c>
      <c r="B777" t="s">
        <v>5786</v>
      </c>
      <c r="C777" t="s">
        <v>5787</v>
      </c>
      <c r="D777" t="s">
        <v>3425</v>
      </c>
      <c r="E777" t="s">
        <v>4111</v>
      </c>
      <c r="F777" t="s">
        <v>4111</v>
      </c>
      <c r="G777" t="s">
        <v>4112</v>
      </c>
      <c r="H777" t="s">
        <v>3482</v>
      </c>
      <c r="I777" t="s">
        <v>1080</v>
      </c>
      <c r="J777" s="2">
        <v>18780</v>
      </c>
      <c r="K777" s="2">
        <v>55153</v>
      </c>
      <c r="L777">
        <v>96.9</v>
      </c>
      <c r="M777" t="s">
        <v>210</v>
      </c>
      <c r="N777" t="s">
        <v>3443</v>
      </c>
      <c r="O777" t="s">
        <v>210</v>
      </c>
      <c r="P777" t="s">
        <v>3568</v>
      </c>
      <c r="Q777" s="5">
        <f>INDEX(relevant_resources!B:B,MATCH(P777,relevant_resources!A:A,0))</f>
        <v>0</v>
      </c>
      <c r="R777">
        <f>COUNTIFS(resolve_2018!Y:Y,A777)</f>
        <v>0</v>
      </c>
      <c r="S777">
        <f>COUNTIFS(assign_old_new!A:A,A777)</f>
        <v>0</v>
      </c>
      <c r="T777" s="4" t="str">
        <f>IF(D777="teppc","teppc",
IF(Q777=0,"not relevant",
IF(R777&gt;0,"in old list",
IF(S777=0,"NEED TO ASSIGN",
INDEX(assign_old_new!D:D,MATCH(A777,assign_old_new!A:A,0))))))</f>
        <v>teppc</v>
      </c>
      <c r="U777">
        <f t="shared" si="24"/>
        <v>0</v>
      </c>
      <c r="V777" s="5">
        <f t="shared" si="25"/>
        <v>0</v>
      </c>
    </row>
    <row r="778" spans="1:22" hidden="1" x14ac:dyDescent="0.75">
      <c r="A778" t="s">
        <v>10977</v>
      </c>
      <c r="B778" t="s">
        <v>10977</v>
      </c>
      <c r="D778" t="s">
        <v>9883</v>
      </c>
      <c r="E778" t="s">
        <v>1128</v>
      </c>
      <c r="F778" t="s">
        <v>1128</v>
      </c>
      <c r="G778" t="s">
        <v>3379</v>
      </c>
      <c r="H778" t="s">
        <v>1128</v>
      </c>
      <c r="I778" t="s">
        <v>33</v>
      </c>
      <c r="J778" s="6">
        <v>41400</v>
      </c>
      <c r="K778" s="6">
        <v>55153</v>
      </c>
      <c r="L778">
        <v>96.85</v>
      </c>
      <c r="M778" t="s">
        <v>3531</v>
      </c>
      <c r="N778" t="s">
        <v>3532</v>
      </c>
      <c r="O778" t="s">
        <v>3533</v>
      </c>
      <c r="P778" t="s">
        <v>9941</v>
      </c>
      <c r="Q778" s="5">
        <f>INDEX(relevant_resources!B:B,MATCH(P778,relevant_resources!A:A,0))</f>
        <v>0</v>
      </c>
      <c r="R778">
        <f>COUNTIFS(resolve_2018!Y:Y,A778)</f>
        <v>0</v>
      </c>
      <c r="S778">
        <f>COUNTIFS(assign_old_new!A:A,A778)</f>
        <v>0</v>
      </c>
      <c r="T778" s="4" t="str">
        <f>IF(D778="teppc","teppc",
IF(Q778=0,"not relevant",
IF(R778&gt;0,"in old list",
IF(S778=0,"NEED TO ASSIGN",
INDEX(assign_old_new!D:D,MATCH(A778,assign_old_new!A:A,0))))))</f>
        <v>not relevant</v>
      </c>
      <c r="U778">
        <f t="shared" si="24"/>
        <v>0</v>
      </c>
      <c r="V778" s="5">
        <f t="shared" si="25"/>
        <v>0</v>
      </c>
    </row>
    <row r="779" spans="1:22" hidden="1" x14ac:dyDescent="0.75">
      <c r="A779" t="s">
        <v>11163</v>
      </c>
      <c r="B779" t="s">
        <v>11163</v>
      </c>
      <c r="D779" t="s">
        <v>9883</v>
      </c>
      <c r="E779" t="s">
        <v>1128</v>
      </c>
      <c r="F779" t="s">
        <v>1128</v>
      </c>
      <c r="G779" t="s">
        <v>3379</v>
      </c>
      <c r="H779" t="s">
        <v>1128</v>
      </c>
      <c r="I779" t="s">
        <v>33</v>
      </c>
      <c r="J779" s="6">
        <v>41394</v>
      </c>
      <c r="K779" s="6">
        <v>55153</v>
      </c>
      <c r="L779">
        <v>96.65</v>
      </c>
      <c r="M779" t="s">
        <v>3531</v>
      </c>
      <c r="N779" t="s">
        <v>3532</v>
      </c>
      <c r="O779" t="s">
        <v>3533</v>
      </c>
      <c r="P779" t="s">
        <v>9941</v>
      </c>
      <c r="Q779" s="5">
        <f>INDEX(relevant_resources!B:B,MATCH(P779,relevant_resources!A:A,0))</f>
        <v>0</v>
      </c>
      <c r="R779">
        <f>COUNTIFS(resolve_2018!Y:Y,A779)</f>
        <v>0</v>
      </c>
      <c r="S779">
        <f>COUNTIFS(assign_old_new!A:A,A779)</f>
        <v>0</v>
      </c>
      <c r="T779" s="4" t="str">
        <f>IF(D779="teppc","teppc",
IF(Q779=0,"not relevant",
IF(R779&gt;0,"in old list",
IF(S779=0,"NEED TO ASSIGN",
INDEX(assign_old_new!D:D,MATCH(A779,assign_old_new!A:A,0))))))</f>
        <v>not relevant</v>
      </c>
      <c r="U779">
        <f t="shared" si="24"/>
        <v>0</v>
      </c>
      <c r="V779" s="5">
        <f t="shared" si="25"/>
        <v>0</v>
      </c>
    </row>
    <row r="780" spans="1:22" hidden="1" x14ac:dyDescent="0.75">
      <c r="A780" t="s">
        <v>11161</v>
      </c>
      <c r="B780" t="s">
        <v>11161</v>
      </c>
      <c r="D780" t="s">
        <v>9883</v>
      </c>
      <c r="E780" t="s">
        <v>1128</v>
      </c>
      <c r="F780" t="s">
        <v>1128</v>
      </c>
      <c r="G780" t="s">
        <v>3379</v>
      </c>
      <c r="H780" t="s">
        <v>1128</v>
      </c>
      <c r="I780" t="s">
        <v>33</v>
      </c>
      <c r="J780" s="6">
        <v>41354</v>
      </c>
      <c r="K780" s="6">
        <v>55153</v>
      </c>
      <c r="L780">
        <v>96.65</v>
      </c>
      <c r="M780" t="s">
        <v>3531</v>
      </c>
      <c r="N780" t="s">
        <v>3532</v>
      </c>
      <c r="O780" t="s">
        <v>3533</v>
      </c>
      <c r="P780" t="s">
        <v>9941</v>
      </c>
      <c r="Q780" s="5">
        <f>INDEX(relevant_resources!B:B,MATCH(P780,relevant_resources!A:A,0))</f>
        <v>0</v>
      </c>
      <c r="R780">
        <f>COUNTIFS(resolve_2018!Y:Y,A780)</f>
        <v>0</v>
      </c>
      <c r="S780">
        <f>COUNTIFS(assign_old_new!A:A,A780)</f>
        <v>0</v>
      </c>
      <c r="T780" s="4" t="str">
        <f>IF(D780="teppc","teppc",
IF(Q780=0,"not relevant",
IF(R780&gt;0,"in old list",
IF(S780=0,"NEED TO ASSIGN",
INDEX(assign_old_new!D:D,MATCH(A780,assign_old_new!A:A,0))))))</f>
        <v>not relevant</v>
      </c>
      <c r="U780">
        <f t="shared" si="24"/>
        <v>0</v>
      </c>
      <c r="V780" s="5">
        <f t="shared" si="25"/>
        <v>0</v>
      </c>
    </row>
    <row r="781" spans="1:22" hidden="1" x14ac:dyDescent="0.75">
      <c r="A781" t="s">
        <v>9675</v>
      </c>
      <c r="B781" t="s">
        <v>9675</v>
      </c>
      <c r="C781" t="s">
        <v>9676</v>
      </c>
      <c r="D781" t="s">
        <v>3425</v>
      </c>
      <c r="E781" t="s">
        <v>3584</v>
      </c>
      <c r="F781" t="s">
        <v>3584</v>
      </c>
      <c r="G781" t="s">
        <v>3585</v>
      </c>
      <c r="H781" t="s">
        <v>3482</v>
      </c>
      <c r="I781" t="s">
        <v>1080</v>
      </c>
      <c r="J781" s="2">
        <v>39904</v>
      </c>
      <c r="K781" s="2">
        <v>55153</v>
      </c>
      <c r="L781">
        <v>96.6</v>
      </c>
      <c r="M781" t="s">
        <v>3438</v>
      </c>
      <c r="N781" t="s">
        <v>3412</v>
      </c>
      <c r="O781" t="s">
        <v>993</v>
      </c>
      <c r="P781" t="s">
        <v>3712</v>
      </c>
      <c r="Q781" s="5">
        <f>INDEX(relevant_resources!B:B,MATCH(P781,relevant_resources!A:A,0))</f>
        <v>0</v>
      </c>
      <c r="R781">
        <f>COUNTIFS(resolve_2018!Y:Y,A781)</f>
        <v>0</v>
      </c>
      <c r="S781">
        <f>COUNTIFS(assign_old_new!A:A,A781)</f>
        <v>0</v>
      </c>
      <c r="T781" s="4" t="str">
        <f>IF(D781="teppc","teppc",
IF(Q781=0,"not relevant",
IF(R781&gt;0,"in old list",
IF(S781=0,"NEED TO ASSIGN",
INDEX(assign_old_new!D:D,MATCH(A781,assign_old_new!A:A,0))))))</f>
        <v>teppc</v>
      </c>
      <c r="U781">
        <f t="shared" si="24"/>
        <v>0</v>
      </c>
      <c r="V781" s="5">
        <f t="shared" si="25"/>
        <v>0</v>
      </c>
    </row>
    <row r="782" spans="1:22" hidden="1" x14ac:dyDescent="0.75">
      <c r="A782" t="s">
        <v>11162</v>
      </c>
      <c r="B782" t="s">
        <v>11162</v>
      </c>
      <c r="D782" t="s">
        <v>9883</v>
      </c>
      <c r="E782" t="s">
        <v>1128</v>
      </c>
      <c r="F782" t="s">
        <v>1128</v>
      </c>
      <c r="G782" t="s">
        <v>3379</v>
      </c>
      <c r="H782" t="s">
        <v>1128</v>
      </c>
      <c r="I782" t="s">
        <v>33</v>
      </c>
      <c r="J782" s="6">
        <v>41362</v>
      </c>
      <c r="K782" s="6">
        <v>55153</v>
      </c>
      <c r="L782">
        <v>96.49</v>
      </c>
      <c r="M782" t="s">
        <v>3531</v>
      </c>
      <c r="N782" t="s">
        <v>3532</v>
      </c>
      <c r="O782" t="s">
        <v>3533</v>
      </c>
      <c r="P782" t="s">
        <v>9941</v>
      </c>
      <c r="Q782" s="5">
        <f>INDEX(relevant_resources!B:B,MATCH(P782,relevant_resources!A:A,0))</f>
        <v>0</v>
      </c>
      <c r="R782">
        <f>COUNTIFS(resolve_2018!Y:Y,A782)</f>
        <v>0</v>
      </c>
      <c r="S782">
        <f>COUNTIFS(assign_old_new!A:A,A782)</f>
        <v>0</v>
      </c>
      <c r="T782" s="4" t="str">
        <f>IF(D782="teppc","teppc",
IF(Q782=0,"not relevant",
IF(R782&gt;0,"in old list",
IF(S782=0,"NEED TO ASSIGN",
INDEX(assign_old_new!D:D,MATCH(A782,assign_old_new!A:A,0))))))</f>
        <v>not relevant</v>
      </c>
      <c r="U782">
        <f t="shared" si="24"/>
        <v>0</v>
      </c>
      <c r="V782" s="5">
        <f t="shared" si="25"/>
        <v>0</v>
      </c>
    </row>
    <row r="783" spans="1:22" hidden="1" x14ac:dyDescent="0.75">
      <c r="A783" t="s">
        <v>11159</v>
      </c>
      <c r="B783" t="s">
        <v>11159</v>
      </c>
      <c r="D783" t="s">
        <v>9883</v>
      </c>
      <c r="E783" t="s">
        <v>1128</v>
      </c>
      <c r="F783" t="s">
        <v>1128</v>
      </c>
      <c r="G783" t="s">
        <v>3379</v>
      </c>
      <c r="H783" t="s">
        <v>1128</v>
      </c>
      <c r="I783" t="s">
        <v>33</v>
      </c>
      <c r="J783" s="6">
        <v>41354</v>
      </c>
      <c r="K783" s="6">
        <v>55153</v>
      </c>
      <c r="L783">
        <v>96.43</v>
      </c>
      <c r="M783" t="s">
        <v>3531</v>
      </c>
      <c r="N783" t="s">
        <v>3532</v>
      </c>
      <c r="O783" t="s">
        <v>3533</v>
      </c>
      <c r="P783" t="s">
        <v>9941</v>
      </c>
      <c r="Q783" s="5">
        <f>INDEX(relevant_resources!B:B,MATCH(P783,relevant_resources!A:A,0))</f>
        <v>0</v>
      </c>
      <c r="R783">
        <f>COUNTIFS(resolve_2018!Y:Y,A783)</f>
        <v>0</v>
      </c>
      <c r="S783">
        <f>COUNTIFS(assign_old_new!A:A,A783)</f>
        <v>0</v>
      </c>
      <c r="T783" s="4" t="str">
        <f>IF(D783="teppc","teppc",
IF(Q783=0,"not relevant",
IF(R783&gt;0,"in old list",
IF(S783=0,"NEED TO ASSIGN",
INDEX(assign_old_new!D:D,MATCH(A783,assign_old_new!A:A,0))))))</f>
        <v>not relevant</v>
      </c>
      <c r="U783">
        <f t="shared" si="24"/>
        <v>0</v>
      </c>
      <c r="V783" s="5">
        <f t="shared" si="25"/>
        <v>0</v>
      </c>
    </row>
    <row r="784" spans="1:22" hidden="1" x14ac:dyDescent="0.75">
      <c r="A784" t="s">
        <v>6009</v>
      </c>
      <c r="B784" t="s">
        <v>6010</v>
      </c>
      <c r="C784" t="s">
        <v>6011</v>
      </c>
      <c r="D784" t="s">
        <v>3425</v>
      </c>
      <c r="E784" t="s">
        <v>2647</v>
      </c>
      <c r="F784" t="s">
        <v>2647</v>
      </c>
      <c r="G784" t="s">
        <v>3500</v>
      </c>
      <c r="H784" t="s">
        <v>2646</v>
      </c>
      <c r="I784" t="s">
        <v>2647</v>
      </c>
      <c r="J784" s="2">
        <v>41426</v>
      </c>
      <c r="K784" s="2">
        <v>55153</v>
      </c>
      <c r="L784">
        <v>96</v>
      </c>
      <c r="M784" t="s">
        <v>3531</v>
      </c>
      <c r="N784" t="s">
        <v>3532</v>
      </c>
      <c r="O784" t="s">
        <v>3533</v>
      </c>
      <c r="P784" t="s">
        <v>5837</v>
      </c>
      <c r="Q784" s="5">
        <f>INDEX(relevant_resources!B:B,MATCH(P784,relevant_resources!A:A,0))</f>
        <v>0</v>
      </c>
      <c r="R784">
        <f>COUNTIFS(resolve_2018!Y:Y,A784)</f>
        <v>0</v>
      </c>
      <c r="S784">
        <f>COUNTIFS(assign_old_new!A:A,A784)</f>
        <v>0</v>
      </c>
      <c r="T784" s="4" t="str">
        <f>IF(D784="teppc","teppc",
IF(Q784=0,"not relevant",
IF(R784&gt;0,"in old list",
IF(S784=0,"NEED TO ASSIGN",
INDEX(assign_old_new!D:D,MATCH(A784,assign_old_new!A:A,0))))))</f>
        <v>teppc</v>
      </c>
      <c r="U784">
        <f t="shared" si="24"/>
        <v>0</v>
      </c>
      <c r="V784" s="5">
        <f t="shared" si="25"/>
        <v>0</v>
      </c>
    </row>
    <row r="785" spans="1:22" hidden="1" x14ac:dyDescent="0.75">
      <c r="A785" t="s">
        <v>6012</v>
      </c>
      <c r="B785" t="s">
        <v>6013</v>
      </c>
      <c r="C785" t="s">
        <v>6014</v>
      </c>
      <c r="D785" t="s">
        <v>3425</v>
      </c>
      <c r="E785" t="s">
        <v>2647</v>
      </c>
      <c r="F785" t="s">
        <v>2647</v>
      </c>
      <c r="G785" t="s">
        <v>3500</v>
      </c>
      <c r="H785" t="s">
        <v>2646</v>
      </c>
      <c r="I785" t="s">
        <v>2647</v>
      </c>
      <c r="J785" s="2">
        <v>41426</v>
      </c>
      <c r="K785" s="2">
        <v>55153</v>
      </c>
      <c r="L785">
        <v>96</v>
      </c>
      <c r="M785" t="s">
        <v>3531</v>
      </c>
      <c r="N785" t="s">
        <v>3532</v>
      </c>
      <c r="O785" t="s">
        <v>3533</v>
      </c>
      <c r="P785" t="s">
        <v>5837</v>
      </c>
      <c r="Q785" s="5">
        <f>INDEX(relevant_resources!B:B,MATCH(P785,relevant_resources!A:A,0))</f>
        <v>0</v>
      </c>
      <c r="R785">
        <f>COUNTIFS(resolve_2018!Y:Y,A785)</f>
        <v>0</v>
      </c>
      <c r="S785">
        <f>COUNTIFS(assign_old_new!A:A,A785)</f>
        <v>0</v>
      </c>
      <c r="T785" s="4" t="str">
        <f>IF(D785="teppc","teppc",
IF(Q785=0,"not relevant",
IF(R785&gt;0,"in old list",
IF(S785=0,"NEED TO ASSIGN",
INDEX(assign_old_new!D:D,MATCH(A785,assign_old_new!A:A,0))))))</f>
        <v>teppc</v>
      </c>
      <c r="U785">
        <f t="shared" si="24"/>
        <v>0</v>
      </c>
      <c r="V785" s="5">
        <f t="shared" si="25"/>
        <v>0</v>
      </c>
    </row>
    <row r="786" spans="1:22" hidden="1" x14ac:dyDescent="0.75">
      <c r="A786" t="s">
        <v>6015</v>
      </c>
      <c r="B786" t="s">
        <v>6016</v>
      </c>
      <c r="C786" t="s">
        <v>6017</v>
      </c>
      <c r="D786" t="s">
        <v>3425</v>
      </c>
      <c r="E786" t="s">
        <v>2647</v>
      </c>
      <c r="F786" t="s">
        <v>2647</v>
      </c>
      <c r="G786" t="s">
        <v>3500</v>
      </c>
      <c r="H786" t="s">
        <v>2646</v>
      </c>
      <c r="I786" t="s">
        <v>2647</v>
      </c>
      <c r="J786" s="2">
        <v>41426</v>
      </c>
      <c r="K786" s="2">
        <v>55153</v>
      </c>
      <c r="L786">
        <v>96</v>
      </c>
      <c r="M786" t="s">
        <v>3531</v>
      </c>
      <c r="N786" t="s">
        <v>3532</v>
      </c>
      <c r="O786" t="s">
        <v>3533</v>
      </c>
      <c r="P786" t="s">
        <v>5837</v>
      </c>
      <c r="Q786" s="5">
        <f>INDEX(relevant_resources!B:B,MATCH(P786,relevant_resources!A:A,0))</f>
        <v>0</v>
      </c>
      <c r="R786">
        <f>COUNTIFS(resolve_2018!Y:Y,A786)</f>
        <v>0</v>
      </c>
      <c r="S786">
        <f>COUNTIFS(assign_old_new!A:A,A786)</f>
        <v>0</v>
      </c>
      <c r="T786" s="4" t="str">
        <f>IF(D786="teppc","teppc",
IF(Q786=0,"not relevant",
IF(R786&gt;0,"in old list",
IF(S786=0,"NEED TO ASSIGN",
INDEX(assign_old_new!D:D,MATCH(A786,assign_old_new!A:A,0))))))</f>
        <v>teppc</v>
      </c>
      <c r="U786">
        <f t="shared" si="24"/>
        <v>0</v>
      </c>
      <c r="V786" s="5">
        <f t="shared" si="25"/>
        <v>0</v>
      </c>
    </row>
    <row r="787" spans="1:22" hidden="1" x14ac:dyDescent="0.75">
      <c r="A787" t="s">
        <v>6018</v>
      </c>
      <c r="B787" t="s">
        <v>6019</v>
      </c>
      <c r="C787" t="s">
        <v>6020</v>
      </c>
      <c r="D787" t="s">
        <v>3425</v>
      </c>
      <c r="E787" t="s">
        <v>2647</v>
      </c>
      <c r="F787" t="s">
        <v>2647</v>
      </c>
      <c r="G787" t="s">
        <v>3500</v>
      </c>
      <c r="H787" t="s">
        <v>2646</v>
      </c>
      <c r="I787" t="s">
        <v>2647</v>
      </c>
      <c r="J787" s="2">
        <v>41426</v>
      </c>
      <c r="K787" s="2">
        <v>55153</v>
      </c>
      <c r="L787">
        <v>96</v>
      </c>
      <c r="M787" t="s">
        <v>3531</v>
      </c>
      <c r="N787" t="s">
        <v>3532</v>
      </c>
      <c r="O787" t="s">
        <v>3533</v>
      </c>
      <c r="P787" t="s">
        <v>5837</v>
      </c>
      <c r="Q787" s="5">
        <f>INDEX(relevant_resources!B:B,MATCH(P787,relevant_resources!A:A,0))</f>
        <v>0</v>
      </c>
      <c r="R787">
        <f>COUNTIFS(resolve_2018!Y:Y,A787)</f>
        <v>0</v>
      </c>
      <c r="S787">
        <f>COUNTIFS(assign_old_new!A:A,A787)</f>
        <v>0</v>
      </c>
      <c r="T787" s="4" t="str">
        <f>IF(D787="teppc","teppc",
IF(Q787=0,"not relevant",
IF(R787&gt;0,"in old list",
IF(S787=0,"NEED TO ASSIGN",
INDEX(assign_old_new!D:D,MATCH(A787,assign_old_new!A:A,0))))))</f>
        <v>teppc</v>
      </c>
      <c r="U787">
        <f t="shared" si="24"/>
        <v>0</v>
      </c>
      <c r="V787" s="5">
        <f t="shared" si="25"/>
        <v>0</v>
      </c>
    </row>
    <row r="788" spans="1:22" hidden="1" x14ac:dyDescent="0.75">
      <c r="A788" t="s">
        <v>6021</v>
      </c>
      <c r="B788" t="s">
        <v>6022</v>
      </c>
      <c r="C788" t="s">
        <v>6023</v>
      </c>
      <c r="D788" t="s">
        <v>3425</v>
      </c>
      <c r="E788" t="s">
        <v>2647</v>
      </c>
      <c r="F788" t="s">
        <v>2647</v>
      </c>
      <c r="G788" t="s">
        <v>3500</v>
      </c>
      <c r="H788" t="s">
        <v>2646</v>
      </c>
      <c r="I788" t="s">
        <v>2647</v>
      </c>
      <c r="J788" s="2">
        <v>41426</v>
      </c>
      <c r="K788" s="2">
        <v>55153</v>
      </c>
      <c r="L788">
        <v>96</v>
      </c>
      <c r="M788" t="s">
        <v>3531</v>
      </c>
      <c r="N788" t="s">
        <v>3532</v>
      </c>
      <c r="O788" t="s">
        <v>3533</v>
      </c>
      <c r="P788" t="s">
        <v>5837</v>
      </c>
      <c r="Q788" s="5">
        <f>INDEX(relevant_resources!B:B,MATCH(P788,relevant_resources!A:A,0))</f>
        <v>0</v>
      </c>
      <c r="R788">
        <f>COUNTIFS(resolve_2018!Y:Y,A788)</f>
        <v>0</v>
      </c>
      <c r="S788">
        <f>COUNTIFS(assign_old_new!A:A,A788)</f>
        <v>0</v>
      </c>
      <c r="T788" s="4" t="str">
        <f>IF(D788="teppc","teppc",
IF(Q788=0,"not relevant",
IF(R788&gt;0,"in old list",
IF(S788=0,"NEED TO ASSIGN",
INDEX(assign_old_new!D:D,MATCH(A788,assign_old_new!A:A,0))))))</f>
        <v>teppc</v>
      </c>
      <c r="U788">
        <f t="shared" si="24"/>
        <v>0</v>
      </c>
      <c r="V788" s="5">
        <f t="shared" si="25"/>
        <v>0</v>
      </c>
    </row>
    <row r="789" spans="1:22" hidden="1" x14ac:dyDescent="0.75">
      <c r="A789" t="s">
        <v>6024</v>
      </c>
      <c r="B789" t="s">
        <v>6025</v>
      </c>
      <c r="C789" t="s">
        <v>6026</v>
      </c>
      <c r="D789" t="s">
        <v>3425</v>
      </c>
      <c r="E789" t="s">
        <v>2647</v>
      </c>
      <c r="F789" t="s">
        <v>2647</v>
      </c>
      <c r="G789" t="s">
        <v>3500</v>
      </c>
      <c r="H789" t="s">
        <v>2646</v>
      </c>
      <c r="I789" t="s">
        <v>2647</v>
      </c>
      <c r="J789" s="2">
        <v>41426</v>
      </c>
      <c r="K789" s="2">
        <v>55153</v>
      </c>
      <c r="L789">
        <v>96</v>
      </c>
      <c r="M789" t="s">
        <v>3531</v>
      </c>
      <c r="N789" t="s">
        <v>3532</v>
      </c>
      <c r="O789" t="s">
        <v>3533</v>
      </c>
      <c r="P789" t="s">
        <v>5837</v>
      </c>
      <c r="Q789" s="5">
        <f>INDEX(relevant_resources!B:B,MATCH(P789,relevant_resources!A:A,0))</f>
        <v>0</v>
      </c>
      <c r="R789">
        <f>COUNTIFS(resolve_2018!Y:Y,A789)</f>
        <v>0</v>
      </c>
      <c r="S789">
        <f>COUNTIFS(assign_old_new!A:A,A789)</f>
        <v>0</v>
      </c>
      <c r="T789" s="4" t="str">
        <f>IF(D789="teppc","teppc",
IF(Q789=0,"not relevant",
IF(R789&gt;0,"in old list",
IF(S789=0,"NEED TO ASSIGN",
INDEX(assign_old_new!D:D,MATCH(A789,assign_old_new!A:A,0))))))</f>
        <v>teppc</v>
      </c>
      <c r="U789">
        <f t="shared" si="24"/>
        <v>0</v>
      </c>
      <c r="V789" s="5">
        <f t="shared" si="25"/>
        <v>0</v>
      </c>
    </row>
    <row r="790" spans="1:22" hidden="1" x14ac:dyDescent="0.75">
      <c r="A790" t="s">
        <v>9468</v>
      </c>
      <c r="B790" t="s">
        <v>9468</v>
      </c>
      <c r="C790" t="s">
        <v>9469</v>
      </c>
      <c r="D790" t="s">
        <v>3425</v>
      </c>
      <c r="E790" t="s">
        <v>4244</v>
      </c>
      <c r="F790" t="s">
        <v>4244</v>
      </c>
      <c r="G790" t="s">
        <v>4245</v>
      </c>
      <c r="H790" t="s">
        <v>3482</v>
      </c>
      <c r="I790" t="s">
        <v>1080</v>
      </c>
      <c r="J790" s="2">
        <v>40452</v>
      </c>
      <c r="K790" s="2">
        <v>55153</v>
      </c>
      <c r="L790">
        <v>96</v>
      </c>
      <c r="M790" t="s">
        <v>3438</v>
      </c>
      <c r="N790" t="s">
        <v>3412</v>
      </c>
      <c r="O790" t="s">
        <v>993</v>
      </c>
      <c r="P790" t="s">
        <v>3712</v>
      </c>
      <c r="Q790" s="5">
        <f>INDEX(relevant_resources!B:B,MATCH(P790,relevant_resources!A:A,0))</f>
        <v>0</v>
      </c>
      <c r="R790">
        <f>COUNTIFS(resolve_2018!Y:Y,A790)</f>
        <v>0</v>
      </c>
      <c r="S790">
        <f>COUNTIFS(assign_old_new!A:A,A790)</f>
        <v>0</v>
      </c>
      <c r="T790" s="4" t="str">
        <f>IF(D790="teppc","teppc",
IF(Q790=0,"not relevant",
IF(R790&gt;0,"in old list",
IF(S790=0,"NEED TO ASSIGN",
INDEX(assign_old_new!D:D,MATCH(A790,assign_old_new!A:A,0))))))</f>
        <v>teppc</v>
      </c>
      <c r="U790">
        <f t="shared" si="24"/>
        <v>0</v>
      </c>
      <c r="V790" s="5">
        <f t="shared" si="25"/>
        <v>0</v>
      </c>
    </row>
    <row r="791" spans="1:22" hidden="1" x14ac:dyDescent="0.75">
      <c r="A791" t="s">
        <v>10730</v>
      </c>
      <c r="B791" t="s">
        <v>10730</v>
      </c>
      <c r="C791" t="s">
        <v>10731</v>
      </c>
      <c r="D791" t="s">
        <v>9883</v>
      </c>
      <c r="E791" t="s">
        <v>3319</v>
      </c>
      <c r="F791" t="s">
        <v>3319</v>
      </c>
      <c r="G791" t="s">
        <v>3320</v>
      </c>
      <c r="H791" t="s">
        <v>3319</v>
      </c>
      <c r="I791" t="s">
        <v>33</v>
      </c>
      <c r="J791" s="6">
        <v>40346</v>
      </c>
      <c r="K791" s="6">
        <v>55153</v>
      </c>
      <c r="L791">
        <v>96</v>
      </c>
      <c r="M791" t="s">
        <v>3531</v>
      </c>
      <c r="N791" t="s">
        <v>3532</v>
      </c>
      <c r="O791" t="s">
        <v>3533</v>
      </c>
      <c r="P791" t="s">
        <v>9941</v>
      </c>
      <c r="Q791" s="5">
        <f>INDEX(relevant_resources!B:B,MATCH(P791,relevant_resources!A:A,0))</f>
        <v>0</v>
      </c>
      <c r="R791">
        <f>COUNTIFS(resolve_2018!Y:Y,A791)</f>
        <v>0</v>
      </c>
      <c r="S791">
        <f>COUNTIFS(assign_old_new!A:A,A791)</f>
        <v>0</v>
      </c>
      <c r="T791" s="4" t="str">
        <f>IF(D791="teppc","teppc",
IF(Q791=0,"not relevant",
IF(R791&gt;0,"in old list",
IF(S791=0,"NEED TO ASSIGN",
INDEX(assign_old_new!D:D,MATCH(A791,assign_old_new!A:A,0))))))</f>
        <v>not relevant</v>
      </c>
      <c r="U791">
        <f t="shared" si="24"/>
        <v>0</v>
      </c>
      <c r="V791" s="5">
        <f t="shared" si="25"/>
        <v>0</v>
      </c>
    </row>
    <row r="792" spans="1:22" hidden="1" x14ac:dyDescent="0.75">
      <c r="A792" t="s">
        <v>5426</v>
      </c>
      <c r="B792" t="s">
        <v>5426</v>
      </c>
      <c r="C792" t="s">
        <v>5427</v>
      </c>
      <c r="D792" t="s">
        <v>3425</v>
      </c>
      <c r="E792" t="s">
        <v>1054</v>
      </c>
      <c r="F792" t="s">
        <v>1054</v>
      </c>
      <c r="G792" t="s">
        <v>3447</v>
      </c>
      <c r="H792" t="s">
        <v>3428</v>
      </c>
      <c r="I792" t="s">
        <v>3429</v>
      </c>
      <c r="J792" s="2">
        <v>39083</v>
      </c>
      <c r="K792" s="2">
        <v>55123</v>
      </c>
      <c r="L792">
        <v>96</v>
      </c>
      <c r="M792" t="s">
        <v>4364</v>
      </c>
      <c r="N792" t="s">
        <v>3849</v>
      </c>
      <c r="O792" t="s">
        <v>3850</v>
      </c>
      <c r="P792" t="s">
        <v>3851</v>
      </c>
      <c r="Q792" s="5">
        <f>INDEX(relevant_resources!B:B,MATCH(P792,relevant_resources!A:A,0))</f>
        <v>0</v>
      </c>
      <c r="R792">
        <f>COUNTIFS(resolve_2018!Y:Y,A792)</f>
        <v>0</v>
      </c>
      <c r="S792">
        <f>COUNTIFS(assign_old_new!A:A,A792)</f>
        <v>0</v>
      </c>
      <c r="T792" s="4" t="str">
        <f>IF(D792="teppc","teppc",
IF(Q792=0,"not relevant",
IF(R792&gt;0,"in old list",
IF(S792=0,"NEED TO ASSIGN",
INDEX(assign_old_new!D:D,MATCH(A792,assign_old_new!A:A,0))))))</f>
        <v>teppc</v>
      </c>
      <c r="U792">
        <f t="shared" si="24"/>
        <v>0</v>
      </c>
      <c r="V792" s="5">
        <f t="shared" si="25"/>
        <v>0</v>
      </c>
    </row>
    <row r="793" spans="1:22" hidden="1" x14ac:dyDescent="0.75">
      <c r="A793" t="s">
        <v>10594</v>
      </c>
      <c r="B793" t="s">
        <v>10594</v>
      </c>
      <c r="C793" t="s">
        <v>10595</v>
      </c>
      <c r="D793" t="s">
        <v>9883</v>
      </c>
      <c r="E793" t="s">
        <v>3333</v>
      </c>
      <c r="F793" t="s">
        <v>3333</v>
      </c>
      <c r="G793" t="s">
        <v>3334</v>
      </c>
      <c r="H793" t="s">
        <v>3333</v>
      </c>
      <c r="I793" t="s">
        <v>33</v>
      </c>
      <c r="J793" s="6">
        <v>38614</v>
      </c>
      <c r="K793" s="6">
        <v>55153</v>
      </c>
      <c r="L793">
        <v>96</v>
      </c>
      <c r="M793" t="s">
        <v>3548</v>
      </c>
      <c r="N793" t="s">
        <v>3532</v>
      </c>
      <c r="O793" t="s">
        <v>3533</v>
      </c>
      <c r="P793" t="s">
        <v>9941</v>
      </c>
      <c r="Q793" s="5">
        <f>INDEX(relevant_resources!B:B,MATCH(P793,relevant_resources!A:A,0))</f>
        <v>0</v>
      </c>
      <c r="R793">
        <f>COUNTIFS(resolve_2018!Y:Y,A793)</f>
        <v>0</v>
      </c>
      <c r="S793">
        <f>COUNTIFS(assign_old_new!A:A,A793)</f>
        <v>0</v>
      </c>
      <c r="T793" s="4" t="str">
        <f>IF(D793="teppc","teppc",
IF(Q793=0,"not relevant",
IF(R793&gt;0,"in old list",
IF(S793=0,"NEED TO ASSIGN",
INDEX(assign_old_new!D:D,MATCH(A793,assign_old_new!A:A,0))))))</f>
        <v>not relevant</v>
      </c>
      <c r="U793">
        <f t="shared" si="24"/>
        <v>0</v>
      </c>
      <c r="V793" s="5">
        <f t="shared" si="25"/>
        <v>0</v>
      </c>
    </row>
    <row r="794" spans="1:22" hidden="1" x14ac:dyDescent="0.75">
      <c r="A794" t="s">
        <v>8858</v>
      </c>
      <c r="B794" t="s">
        <v>8859</v>
      </c>
      <c r="C794" t="s">
        <v>8860</v>
      </c>
      <c r="D794" t="s">
        <v>3425</v>
      </c>
      <c r="E794" t="s">
        <v>2592</v>
      </c>
      <c r="F794" t="s">
        <v>2592</v>
      </c>
      <c r="G794" t="s">
        <v>4353</v>
      </c>
      <c r="H794" t="s">
        <v>3028</v>
      </c>
      <c r="I794" t="s">
        <v>2592</v>
      </c>
      <c r="J794" s="2">
        <v>23377</v>
      </c>
      <c r="K794" s="2">
        <v>55153</v>
      </c>
      <c r="L794">
        <v>96</v>
      </c>
      <c r="M794" t="s">
        <v>210</v>
      </c>
      <c r="N794" t="s">
        <v>3443</v>
      </c>
      <c r="O794" t="s">
        <v>210</v>
      </c>
      <c r="P794" t="s">
        <v>4354</v>
      </c>
      <c r="Q794" s="5">
        <f>INDEX(relevant_resources!B:B,MATCH(P794,relevant_resources!A:A,0))</f>
        <v>0</v>
      </c>
      <c r="R794">
        <f>COUNTIFS(resolve_2018!Y:Y,A794)</f>
        <v>0</v>
      </c>
      <c r="S794">
        <f>COUNTIFS(assign_old_new!A:A,A794)</f>
        <v>0</v>
      </c>
      <c r="T794" s="4" t="str">
        <f>IF(D794="teppc","teppc",
IF(Q794=0,"not relevant",
IF(R794&gt;0,"in old list",
IF(S794=0,"NEED TO ASSIGN",
INDEX(assign_old_new!D:D,MATCH(A794,assign_old_new!A:A,0))))))</f>
        <v>teppc</v>
      </c>
      <c r="U794">
        <f t="shared" si="24"/>
        <v>0</v>
      </c>
      <c r="V794" s="5">
        <f t="shared" si="25"/>
        <v>0</v>
      </c>
    </row>
    <row r="795" spans="1:22" hidden="1" x14ac:dyDescent="0.75">
      <c r="A795" t="s">
        <v>8861</v>
      </c>
      <c r="B795" t="s">
        <v>8862</v>
      </c>
      <c r="C795" t="s">
        <v>8863</v>
      </c>
      <c r="D795" t="s">
        <v>3425</v>
      </c>
      <c r="E795" t="s">
        <v>2592</v>
      </c>
      <c r="F795" t="s">
        <v>2592</v>
      </c>
      <c r="G795" t="s">
        <v>4353</v>
      </c>
      <c r="H795" t="s">
        <v>3028</v>
      </c>
      <c r="I795" t="s">
        <v>2592</v>
      </c>
      <c r="J795" s="2">
        <v>23377</v>
      </c>
      <c r="K795" s="2">
        <v>55153</v>
      </c>
      <c r="L795">
        <v>96</v>
      </c>
      <c r="M795" t="s">
        <v>210</v>
      </c>
      <c r="N795" t="s">
        <v>3443</v>
      </c>
      <c r="O795" t="s">
        <v>210</v>
      </c>
      <c r="P795" t="s">
        <v>4354</v>
      </c>
      <c r="Q795" s="5">
        <f>INDEX(relevant_resources!B:B,MATCH(P795,relevant_resources!A:A,0))</f>
        <v>0</v>
      </c>
      <c r="R795">
        <f>COUNTIFS(resolve_2018!Y:Y,A795)</f>
        <v>0</v>
      </c>
      <c r="S795">
        <f>COUNTIFS(assign_old_new!A:A,A795)</f>
        <v>0</v>
      </c>
      <c r="T795" s="4" t="str">
        <f>IF(D795="teppc","teppc",
IF(Q795=0,"not relevant",
IF(R795&gt;0,"in old list",
IF(S795=0,"NEED TO ASSIGN",
INDEX(assign_old_new!D:D,MATCH(A795,assign_old_new!A:A,0))))))</f>
        <v>teppc</v>
      </c>
      <c r="U795">
        <f t="shared" si="24"/>
        <v>0</v>
      </c>
      <c r="V795" s="5">
        <f t="shared" si="25"/>
        <v>0</v>
      </c>
    </row>
    <row r="796" spans="1:22" hidden="1" x14ac:dyDescent="0.75">
      <c r="A796" t="s">
        <v>10976</v>
      </c>
      <c r="B796" t="s">
        <v>10976</v>
      </c>
      <c r="D796" t="s">
        <v>9883</v>
      </c>
      <c r="E796" t="s">
        <v>1128</v>
      </c>
      <c r="F796" t="s">
        <v>1128</v>
      </c>
      <c r="G796" t="s">
        <v>3379</v>
      </c>
      <c r="H796" t="s">
        <v>1128</v>
      </c>
      <c r="I796" t="s">
        <v>33</v>
      </c>
      <c r="J796" s="6">
        <v>41400</v>
      </c>
      <c r="K796" s="6">
        <v>55153</v>
      </c>
      <c r="L796">
        <v>95.34</v>
      </c>
      <c r="M796" t="s">
        <v>3531</v>
      </c>
      <c r="N796" t="s">
        <v>3532</v>
      </c>
      <c r="O796" t="s">
        <v>3533</v>
      </c>
      <c r="P796" t="s">
        <v>9941</v>
      </c>
      <c r="Q796" s="5">
        <f>INDEX(relevant_resources!B:B,MATCH(P796,relevant_resources!A:A,0))</f>
        <v>0</v>
      </c>
      <c r="R796">
        <f>COUNTIFS(resolve_2018!Y:Y,A796)</f>
        <v>0</v>
      </c>
      <c r="S796">
        <f>COUNTIFS(assign_old_new!A:A,A796)</f>
        <v>0</v>
      </c>
      <c r="T796" s="4" t="str">
        <f>IF(D796="teppc","teppc",
IF(Q796=0,"not relevant",
IF(R796&gt;0,"in old list",
IF(S796=0,"NEED TO ASSIGN",
INDEX(assign_old_new!D:D,MATCH(A796,assign_old_new!A:A,0))))))</f>
        <v>not relevant</v>
      </c>
      <c r="U796">
        <f t="shared" si="24"/>
        <v>0</v>
      </c>
      <c r="V796" s="5">
        <f t="shared" si="25"/>
        <v>0</v>
      </c>
    </row>
    <row r="797" spans="1:22" hidden="1" x14ac:dyDescent="0.75">
      <c r="A797" t="s">
        <v>10369</v>
      </c>
      <c r="B797" t="s">
        <v>10369</v>
      </c>
      <c r="C797" t="s">
        <v>10370</v>
      </c>
      <c r="D797" t="s">
        <v>9883</v>
      </c>
      <c r="E797" t="s">
        <v>9887</v>
      </c>
      <c r="F797" t="s">
        <v>9887</v>
      </c>
      <c r="G797" t="s">
        <v>9888</v>
      </c>
      <c r="H797" t="s">
        <v>9887</v>
      </c>
      <c r="I797" t="s">
        <v>33</v>
      </c>
      <c r="J797" s="6">
        <v>37285</v>
      </c>
      <c r="K797" s="6">
        <v>55153</v>
      </c>
      <c r="L797">
        <v>95.2</v>
      </c>
      <c r="M797" t="s">
        <v>3548</v>
      </c>
      <c r="N797" t="s">
        <v>3532</v>
      </c>
      <c r="O797" t="s">
        <v>3533</v>
      </c>
      <c r="P797" t="s">
        <v>9894</v>
      </c>
      <c r="Q797" s="5">
        <f>INDEX(relevant_resources!B:B,MATCH(P797,relevant_resources!A:A,0))</f>
        <v>0</v>
      </c>
      <c r="R797">
        <f>COUNTIFS(resolve_2018!Y:Y,A797)</f>
        <v>0</v>
      </c>
      <c r="S797">
        <f>COUNTIFS(assign_old_new!A:A,A797)</f>
        <v>0</v>
      </c>
      <c r="T797" s="4" t="str">
        <f>IF(D797="teppc","teppc",
IF(Q797=0,"not relevant",
IF(R797&gt;0,"in old list",
IF(S797=0,"NEED TO ASSIGN",
INDEX(assign_old_new!D:D,MATCH(A797,assign_old_new!A:A,0))))))</f>
        <v>not relevant</v>
      </c>
      <c r="U797">
        <f t="shared" si="24"/>
        <v>0</v>
      </c>
      <c r="V797" s="5">
        <f t="shared" si="25"/>
        <v>0</v>
      </c>
    </row>
    <row r="798" spans="1:22" hidden="1" x14ac:dyDescent="0.75">
      <c r="A798" t="s">
        <v>9799</v>
      </c>
      <c r="B798" t="s">
        <v>9800</v>
      </c>
      <c r="C798" t="s">
        <v>9801</v>
      </c>
      <c r="D798" t="s">
        <v>3425</v>
      </c>
      <c r="E798" t="s">
        <v>3578</v>
      </c>
      <c r="F798" t="s">
        <v>3578</v>
      </c>
      <c r="G798" t="s">
        <v>3579</v>
      </c>
      <c r="H798" t="s">
        <v>3578</v>
      </c>
      <c r="I798" t="s">
        <v>3429</v>
      </c>
      <c r="J798" s="2">
        <v>39448</v>
      </c>
      <c r="K798" s="2">
        <v>55123</v>
      </c>
      <c r="L798">
        <v>95</v>
      </c>
      <c r="M798" t="s">
        <v>3680</v>
      </c>
      <c r="N798" t="s">
        <v>3681</v>
      </c>
      <c r="O798" t="s">
        <v>3682</v>
      </c>
      <c r="P798" t="s">
        <v>3837</v>
      </c>
      <c r="Q798" s="5">
        <f>INDEX(relevant_resources!B:B,MATCH(P798,relevant_resources!A:A,0))</f>
        <v>0</v>
      </c>
      <c r="R798">
        <f>COUNTIFS(resolve_2018!Y:Y,A798)</f>
        <v>0</v>
      </c>
      <c r="S798">
        <f>COUNTIFS(assign_old_new!A:A,A798)</f>
        <v>0</v>
      </c>
      <c r="T798" s="4" t="str">
        <f>IF(D798="teppc","teppc",
IF(Q798=0,"not relevant",
IF(R798&gt;0,"in old list",
IF(S798=0,"NEED TO ASSIGN",
INDEX(assign_old_new!D:D,MATCH(A798,assign_old_new!A:A,0))))))</f>
        <v>teppc</v>
      </c>
      <c r="U798">
        <f t="shared" si="24"/>
        <v>0</v>
      </c>
      <c r="V798" s="5">
        <f t="shared" si="25"/>
        <v>0</v>
      </c>
    </row>
    <row r="799" spans="1:22" hidden="1" x14ac:dyDescent="0.75">
      <c r="A799" t="s">
        <v>10351</v>
      </c>
      <c r="B799" t="s">
        <v>10351</v>
      </c>
      <c r="C799" t="s">
        <v>10352</v>
      </c>
      <c r="D799" t="s">
        <v>9883</v>
      </c>
      <c r="E799" t="s">
        <v>9887</v>
      </c>
      <c r="F799" t="s">
        <v>9887</v>
      </c>
      <c r="G799" t="s">
        <v>9888</v>
      </c>
      <c r="H799" t="s">
        <v>9887</v>
      </c>
      <c r="I799" t="s">
        <v>33</v>
      </c>
      <c r="J799" s="6">
        <v>29221</v>
      </c>
      <c r="K799" s="6">
        <v>55153</v>
      </c>
      <c r="L799">
        <v>95</v>
      </c>
      <c r="M799" t="s">
        <v>9884</v>
      </c>
      <c r="N799" t="s">
        <v>3757</v>
      </c>
      <c r="O799" t="s">
        <v>190</v>
      </c>
      <c r="P799" t="s">
        <v>4506</v>
      </c>
      <c r="Q799" s="5">
        <f>INDEX(relevant_resources!B:B,MATCH(P799,relevant_resources!A:A,0))</f>
        <v>0</v>
      </c>
      <c r="R799">
        <f>COUNTIFS(resolve_2018!Y:Y,A799)</f>
        <v>0</v>
      </c>
      <c r="S799">
        <f>COUNTIFS(assign_old_new!A:A,A799)</f>
        <v>0</v>
      </c>
      <c r="T799" s="4" t="str">
        <f>IF(D799="teppc","teppc",
IF(Q799=0,"not relevant",
IF(R799&gt;0,"in old list",
IF(S799=0,"NEED TO ASSIGN",
INDEX(assign_old_new!D:D,MATCH(A799,assign_old_new!A:A,0))))))</f>
        <v>not relevant</v>
      </c>
      <c r="U799">
        <f t="shared" si="24"/>
        <v>0</v>
      </c>
      <c r="V799" s="5">
        <f t="shared" si="25"/>
        <v>0</v>
      </c>
    </row>
    <row r="800" spans="1:22" hidden="1" x14ac:dyDescent="0.75">
      <c r="A800" t="s">
        <v>9588</v>
      </c>
      <c r="B800" t="s">
        <v>9589</v>
      </c>
      <c r="C800" t="s">
        <v>9590</v>
      </c>
      <c r="D800" t="s">
        <v>3425</v>
      </c>
      <c r="E800" t="s">
        <v>3718</v>
      </c>
      <c r="F800" t="s">
        <v>3718</v>
      </c>
      <c r="G800" t="s">
        <v>5128</v>
      </c>
      <c r="H800" t="s">
        <v>3718</v>
      </c>
      <c r="I800" t="s">
        <v>2274</v>
      </c>
      <c r="J800" s="2">
        <v>27912</v>
      </c>
      <c r="K800" s="2">
        <v>55153</v>
      </c>
      <c r="L800">
        <v>95</v>
      </c>
      <c r="M800" t="s">
        <v>5626</v>
      </c>
      <c r="N800" t="s">
        <v>3512</v>
      </c>
      <c r="O800" t="s">
        <v>3513</v>
      </c>
      <c r="P800" t="s">
        <v>3514</v>
      </c>
      <c r="Q800" s="5">
        <f>INDEX(relevant_resources!B:B,MATCH(P800,relevant_resources!A:A,0))</f>
        <v>0</v>
      </c>
      <c r="R800">
        <f>COUNTIFS(resolve_2018!Y:Y,A800)</f>
        <v>0</v>
      </c>
      <c r="S800">
        <f>COUNTIFS(assign_old_new!A:A,A800)</f>
        <v>0</v>
      </c>
      <c r="T800" s="4" t="str">
        <f>IF(D800="teppc","teppc",
IF(Q800=0,"not relevant",
IF(R800&gt;0,"in old list",
IF(S800=0,"NEED TO ASSIGN",
INDEX(assign_old_new!D:D,MATCH(A800,assign_old_new!A:A,0))))))</f>
        <v>teppc</v>
      </c>
      <c r="U800">
        <f t="shared" si="24"/>
        <v>0</v>
      </c>
      <c r="V800" s="5">
        <f t="shared" si="25"/>
        <v>0</v>
      </c>
    </row>
    <row r="801" spans="1:22" hidden="1" x14ac:dyDescent="0.75">
      <c r="A801" t="s">
        <v>9591</v>
      </c>
      <c r="B801" t="s">
        <v>9592</v>
      </c>
      <c r="C801" t="s">
        <v>9593</v>
      </c>
      <c r="D801" t="s">
        <v>3425</v>
      </c>
      <c r="E801" t="s">
        <v>3718</v>
      </c>
      <c r="F801" t="s">
        <v>3718</v>
      </c>
      <c r="G801" t="s">
        <v>5128</v>
      </c>
      <c r="H801" t="s">
        <v>3718</v>
      </c>
      <c r="I801" t="s">
        <v>2274</v>
      </c>
      <c r="J801" s="2">
        <v>27912</v>
      </c>
      <c r="K801" s="2">
        <v>55153</v>
      </c>
      <c r="L801">
        <v>95</v>
      </c>
      <c r="M801" t="s">
        <v>5626</v>
      </c>
      <c r="N801" t="s">
        <v>3512</v>
      </c>
      <c r="O801" t="s">
        <v>3513</v>
      </c>
      <c r="P801" t="s">
        <v>3514</v>
      </c>
      <c r="Q801" s="5">
        <f>INDEX(relevant_resources!B:B,MATCH(P801,relevant_resources!A:A,0))</f>
        <v>0</v>
      </c>
      <c r="R801">
        <f>COUNTIFS(resolve_2018!Y:Y,A801)</f>
        <v>0</v>
      </c>
      <c r="S801">
        <f>COUNTIFS(assign_old_new!A:A,A801)</f>
        <v>0</v>
      </c>
      <c r="T801" s="4" t="str">
        <f>IF(D801="teppc","teppc",
IF(Q801=0,"not relevant",
IF(R801&gt;0,"in old list",
IF(S801=0,"NEED TO ASSIGN",
INDEX(assign_old_new!D:D,MATCH(A801,assign_old_new!A:A,0))))))</f>
        <v>teppc</v>
      </c>
      <c r="U801">
        <f t="shared" si="24"/>
        <v>0</v>
      </c>
      <c r="V801" s="5">
        <f t="shared" si="25"/>
        <v>0</v>
      </c>
    </row>
    <row r="802" spans="1:22" hidden="1" x14ac:dyDescent="0.75">
      <c r="A802" t="s">
        <v>9594</v>
      </c>
      <c r="B802" t="s">
        <v>9595</v>
      </c>
      <c r="C802" t="s">
        <v>9596</v>
      </c>
      <c r="D802" t="s">
        <v>3425</v>
      </c>
      <c r="E802" t="s">
        <v>3718</v>
      </c>
      <c r="F802" t="s">
        <v>3718</v>
      </c>
      <c r="G802" t="s">
        <v>5128</v>
      </c>
      <c r="H802" t="s">
        <v>3718</v>
      </c>
      <c r="I802" t="s">
        <v>2274</v>
      </c>
      <c r="J802" s="2">
        <v>27912</v>
      </c>
      <c r="K802" s="2">
        <v>55153</v>
      </c>
      <c r="L802">
        <v>95</v>
      </c>
      <c r="M802" t="s">
        <v>5626</v>
      </c>
      <c r="N802" t="s">
        <v>3512</v>
      </c>
      <c r="O802" t="s">
        <v>3513</v>
      </c>
      <c r="P802" t="s">
        <v>3514</v>
      </c>
      <c r="Q802" s="5">
        <f>INDEX(relevant_resources!B:B,MATCH(P802,relevant_resources!A:A,0))</f>
        <v>0</v>
      </c>
      <c r="R802">
        <f>COUNTIFS(resolve_2018!Y:Y,A802)</f>
        <v>0</v>
      </c>
      <c r="S802">
        <f>COUNTIFS(assign_old_new!A:A,A802)</f>
        <v>0</v>
      </c>
      <c r="T802" s="4" t="str">
        <f>IF(D802="teppc","teppc",
IF(Q802=0,"not relevant",
IF(R802&gt;0,"in old list",
IF(S802=0,"NEED TO ASSIGN",
INDEX(assign_old_new!D:D,MATCH(A802,assign_old_new!A:A,0))))))</f>
        <v>teppc</v>
      </c>
      <c r="U802">
        <f t="shared" si="24"/>
        <v>0</v>
      </c>
      <c r="V802" s="5">
        <f t="shared" si="25"/>
        <v>0</v>
      </c>
    </row>
    <row r="803" spans="1:22" hidden="1" x14ac:dyDescent="0.75">
      <c r="A803" t="s">
        <v>10822</v>
      </c>
      <c r="B803" t="s">
        <v>10822</v>
      </c>
      <c r="C803" t="s">
        <v>10823</v>
      </c>
      <c r="D803" t="s">
        <v>9883</v>
      </c>
      <c r="E803" t="s">
        <v>3333</v>
      </c>
      <c r="F803" t="s">
        <v>3333</v>
      </c>
      <c r="G803" t="s">
        <v>3334</v>
      </c>
      <c r="H803" t="s">
        <v>3333</v>
      </c>
      <c r="I803" t="s">
        <v>33</v>
      </c>
      <c r="J803" s="6">
        <v>20090</v>
      </c>
      <c r="K803" s="6">
        <v>55153</v>
      </c>
      <c r="L803">
        <v>95</v>
      </c>
      <c r="M803" t="s">
        <v>9884</v>
      </c>
      <c r="N803" t="s">
        <v>3443</v>
      </c>
      <c r="O803" t="s">
        <v>210</v>
      </c>
      <c r="P803" t="s">
        <v>3709</v>
      </c>
      <c r="Q803" s="5">
        <f>INDEX(relevant_resources!B:B,MATCH(P803,relevant_resources!A:A,0))</f>
        <v>0</v>
      </c>
      <c r="R803">
        <f>COUNTIFS(resolve_2018!Y:Y,A803)</f>
        <v>0</v>
      </c>
      <c r="S803">
        <f>COUNTIFS(assign_old_new!A:A,A803)</f>
        <v>0</v>
      </c>
      <c r="T803" s="4" t="str">
        <f>IF(D803="teppc","teppc",
IF(Q803=0,"not relevant",
IF(R803&gt;0,"in old list",
IF(S803=0,"NEED TO ASSIGN",
INDEX(assign_old_new!D:D,MATCH(A803,assign_old_new!A:A,0))))))</f>
        <v>not relevant</v>
      </c>
      <c r="U803">
        <f t="shared" si="24"/>
        <v>0</v>
      </c>
      <c r="V803" s="5">
        <f t="shared" si="25"/>
        <v>0</v>
      </c>
    </row>
    <row r="804" spans="1:22" hidden="1" x14ac:dyDescent="0.75">
      <c r="A804" t="s">
        <v>10293</v>
      </c>
      <c r="B804" t="s">
        <v>10294</v>
      </c>
      <c r="D804" t="s">
        <v>9883</v>
      </c>
      <c r="E804" t="s">
        <v>3333</v>
      </c>
      <c r="F804" t="s">
        <v>3333</v>
      </c>
      <c r="G804" t="s">
        <v>3334</v>
      </c>
      <c r="H804" t="s">
        <v>3333</v>
      </c>
      <c r="I804" t="s">
        <v>33</v>
      </c>
      <c r="J804" s="6">
        <v>24473</v>
      </c>
      <c r="K804" s="6">
        <v>55153</v>
      </c>
      <c r="L804">
        <v>94.5</v>
      </c>
      <c r="M804" t="s">
        <v>9884</v>
      </c>
      <c r="N804" t="s">
        <v>3443</v>
      </c>
      <c r="O804" t="s">
        <v>210</v>
      </c>
      <c r="P804" t="s">
        <v>3709</v>
      </c>
      <c r="Q804" s="5">
        <f>INDEX(relevant_resources!B:B,MATCH(P804,relevant_resources!A:A,0))</f>
        <v>0</v>
      </c>
      <c r="R804">
        <f>COUNTIFS(resolve_2018!Y:Y,A804)</f>
        <v>0</v>
      </c>
      <c r="S804">
        <f>COUNTIFS(assign_old_new!A:A,A804)</f>
        <v>0</v>
      </c>
      <c r="T804" s="4" t="str">
        <f>IF(D804="teppc","teppc",
IF(Q804=0,"not relevant",
IF(R804&gt;0,"in old list",
IF(S804=0,"NEED TO ASSIGN",
INDEX(assign_old_new!D:D,MATCH(A804,assign_old_new!A:A,0))))))</f>
        <v>not relevant</v>
      </c>
      <c r="U804">
        <f t="shared" si="24"/>
        <v>0</v>
      </c>
      <c r="V804" s="5">
        <f t="shared" si="25"/>
        <v>0</v>
      </c>
    </row>
    <row r="805" spans="1:22" hidden="1" x14ac:dyDescent="0.75">
      <c r="A805" t="s">
        <v>6881</v>
      </c>
      <c r="B805" t="s">
        <v>6881</v>
      </c>
      <c r="C805" t="s">
        <v>6882</v>
      </c>
      <c r="D805" t="s">
        <v>3425</v>
      </c>
      <c r="E805" t="s">
        <v>3426</v>
      </c>
      <c r="F805" t="s">
        <v>3426</v>
      </c>
      <c r="G805" t="s">
        <v>3427</v>
      </c>
      <c r="H805" t="s">
        <v>3428</v>
      </c>
      <c r="I805" t="s">
        <v>3429</v>
      </c>
      <c r="J805" s="2">
        <v>41487</v>
      </c>
      <c r="K805" s="2">
        <v>55153</v>
      </c>
      <c r="L805">
        <v>94</v>
      </c>
      <c r="M805" t="s">
        <v>3531</v>
      </c>
      <c r="N805" t="s">
        <v>3532</v>
      </c>
      <c r="O805" t="s">
        <v>3533</v>
      </c>
      <c r="P805" t="s">
        <v>3549</v>
      </c>
      <c r="Q805" s="5">
        <f>INDEX(relevant_resources!B:B,MATCH(P805,relevant_resources!A:A,0))</f>
        <v>0</v>
      </c>
      <c r="R805">
        <f>COUNTIFS(resolve_2018!Y:Y,A805)</f>
        <v>0</v>
      </c>
      <c r="S805">
        <f>COUNTIFS(assign_old_new!A:A,A805)</f>
        <v>0</v>
      </c>
      <c r="T805" s="4" t="str">
        <f>IF(D805="teppc","teppc",
IF(Q805=0,"not relevant",
IF(R805&gt;0,"in old list",
IF(S805=0,"NEED TO ASSIGN",
INDEX(assign_old_new!D:D,MATCH(A805,assign_old_new!A:A,0))))))</f>
        <v>teppc</v>
      </c>
      <c r="U805">
        <f t="shared" si="24"/>
        <v>0</v>
      </c>
      <c r="V805" s="5">
        <f t="shared" si="25"/>
        <v>0</v>
      </c>
    </row>
    <row r="806" spans="1:22" hidden="1" x14ac:dyDescent="0.75">
      <c r="A806" t="s">
        <v>5754</v>
      </c>
      <c r="B806" t="s">
        <v>5754</v>
      </c>
      <c r="C806" t="s">
        <v>5755</v>
      </c>
      <c r="D806" t="s">
        <v>3425</v>
      </c>
      <c r="E806" t="s">
        <v>3584</v>
      </c>
      <c r="F806" t="s">
        <v>3584</v>
      </c>
      <c r="G806" t="s">
        <v>3585</v>
      </c>
      <c r="H806" t="s">
        <v>3482</v>
      </c>
      <c r="I806" t="s">
        <v>1080</v>
      </c>
      <c r="J806" s="2">
        <v>39600</v>
      </c>
      <c r="K806" s="2">
        <v>55153</v>
      </c>
      <c r="L806">
        <v>94</v>
      </c>
      <c r="M806" t="s">
        <v>3438</v>
      </c>
      <c r="N806" t="s">
        <v>3412</v>
      </c>
      <c r="O806" t="s">
        <v>993</v>
      </c>
      <c r="P806" t="s">
        <v>3712</v>
      </c>
      <c r="Q806" s="5">
        <f>INDEX(relevant_resources!B:B,MATCH(P806,relevant_resources!A:A,0))</f>
        <v>0</v>
      </c>
      <c r="R806">
        <f>COUNTIFS(resolve_2018!Y:Y,A806)</f>
        <v>0</v>
      </c>
      <c r="S806">
        <f>COUNTIFS(assign_old_new!A:A,A806)</f>
        <v>0</v>
      </c>
      <c r="T806" s="4" t="str">
        <f>IF(D806="teppc","teppc",
IF(Q806=0,"not relevant",
IF(R806&gt;0,"in old list",
IF(S806=0,"NEED TO ASSIGN",
INDEX(assign_old_new!D:D,MATCH(A806,assign_old_new!A:A,0))))))</f>
        <v>teppc</v>
      </c>
      <c r="U806">
        <f t="shared" si="24"/>
        <v>0</v>
      </c>
      <c r="V806" s="5">
        <f t="shared" si="25"/>
        <v>0</v>
      </c>
    </row>
    <row r="807" spans="1:22" hidden="1" x14ac:dyDescent="0.75">
      <c r="A807" t="s">
        <v>8590</v>
      </c>
      <c r="B807" t="s">
        <v>8591</v>
      </c>
      <c r="C807" t="s">
        <v>8592</v>
      </c>
      <c r="D807" t="s">
        <v>3425</v>
      </c>
      <c r="E807" t="s">
        <v>3404</v>
      </c>
      <c r="F807" t="s">
        <v>3404</v>
      </c>
      <c r="G807" t="s">
        <v>3518</v>
      </c>
      <c r="H807" t="s">
        <v>3404</v>
      </c>
      <c r="I807" t="s">
        <v>2274</v>
      </c>
      <c r="J807" s="2">
        <v>27515</v>
      </c>
      <c r="K807" s="2">
        <v>55153</v>
      </c>
      <c r="L807">
        <v>94</v>
      </c>
      <c r="M807" t="s">
        <v>5626</v>
      </c>
      <c r="N807" t="s">
        <v>3512</v>
      </c>
      <c r="O807" t="s">
        <v>3513</v>
      </c>
      <c r="P807" t="s">
        <v>3514</v>
      </c>
      <c r="Q807" s="5">
        <f>INDEX(relevant_resources!B:B,MATCH(P807,relevant_resources!A:A,0))</f>
        <v>0</v>
      </c>
      <c r="R807">
        <f>COUNTIFS(resolve_2018!Y:Y,A807)</f>
        <v>0</v>
      </c>
      <c r="S807">
        <f>COUNTIFS(assign_old_new!A:A,A807)</f>
        <v>0</v>
      </c>
      <c r="T807" s="4" t="str">
        <f>IF(D807="teppc","teppc",
IF(Q807=0,"not relevant",
IF(R807&gt;0,"in old list",
IF(S807=0,"NEED TO ASSIGN",
INDEX(assign_old_new!D:D,MATCH(A807,assign_old_new!A:A,0))))))</f>
        <v>teppc</v>
      </c>
      <c r="U807">
        <f t="shared" si="24"/>
        <v>0</v>
      </c>
      <c r="V807" s="5">
        <f t="shared" si="25"/>
        <v>0</v>
      </c>
    </row>
    <row r="808" spans="1:22" hidden="1" x14ac:dyDescent="0.75">
      <c r="A808" t="s">
        <v>8584</v>
      </c>
      <c r="B808" t="s">
        <v>8585</v>
      </c>
      <c r="C808" t="s">
        <v>8586</v>
      </c>
      <c r="D808" t="s">
        <v>3425</v>
      </c>
      <c r="E808" t="s">
        <v>3404</v>
      </c>
      <c r="F808" t="s">
        <v>3404</v>
      </c>
      <c r="G808" t="s">
        <v>3518</v>
      </c>
      <c r="H808" t="s">
        <v>3404</v>
      </c>
      <c r="I808" t="s">
        <v>2274</v>
      </c>
      <c r="J808" s="2">
        <v>27364</v>
      </c>
      <c r="K808" s="2">
        <v>55153</v>
      </c>
      <c r="L808">
        <v>94</v>
      </c>
      <c r="M808" t="s">
        <v>5626</v>
      </c>
      <c r="N808" t="s">
        <v>3512</v>
      </c>
      <c r="O808" t="s">
        <v>3513</v>
      </c>
      <c r="P808" t="s">
        <v>3514</v>
      </c>
      <c r="Q808" s="5">
        <f>INDEX(relevant_resources!B:B,MATCH(P808,relevant_resources!A:A,0))</f>
        <v>0</v>
      </c>
      <c r="R808">
        <f>COUNTIFS(resolve_2018!Y:Y,A808)</f>
        <v>0</v>
      </c>
      <c r="S808">
        <f>COUNTIFS(assign_old_new!A:A,A808)</f>
        <v>0</v>
      </c>
      <c r="T808" s="4" t="str">
        <f>IF(D808="teppc","teppc",
IF(Q808=0,"not relevant",
IF(R808&gt;0,"in old list",
IF(S808=0,"NEED TO ASSIGN",
INDEX(assign_old_new!D:D,MATCH(A808,assign_old_new!A:A,0))))))</f>
        <v>teppc</v>
      </c>
      <c r="U808">
        <f t="shared" si="24"/>
        <v>0</v>
      </c>
      <c r="V808" s="5">
        <f t="shared" si="25"/>
        <v>0</v>
      </c>
    </row>
    <row r="809" spans="1:22" hidden="1" x14ac:dyDescent="0.75">
      <c r="A809" t="s">
        <v>8581</v>
      </c>
      <c r="B809" t="s">
        <v>8582</v>
      </c>
      <c r="C809" t="s">
        <v>8583</v>
      </c>
      <c r="D809" t="s">
        <v>3425</v>
      </c>
      <c r="E809" t="s">
        <v>3404</v>
      </c>
      <c r="F809" t="s">
        <v>3404</v>
      </c>
      <c r="G809" t="s">
        <v>3518</v>
      </c>
      <c r="H809" t="s">
        <v>3404</v>
      </c>
      <c r="I809" t="s">
        <v>2274</v>
      </c>
      <c r="J809" s="2">
        <v>27303</v>
      </c>
      <c r="K809" s="2">
        <v>55153</v>
      </c>
      <c r="L809">
        <v>94</v>
      </c>
      <c r="M809" t="s">
        <v>5626</v>
      </c>
      <c r="N809" t="s">
        <v>3512</v>
      </c>
      <c r="O809" t="s">
        <v>3513</v>
      </c>
      <c r="P809" t="s">
        <v>3514</v>
      </c>
      <c r="Q809" s="5">
        <f>INDEX(relevant_resources!B:B,MATCH(P809,relevant_resources!A:A,0))</f>
        <v>0</v>
      </c>
      <c r="R809">
        <f>COUNTIFS(resolve_2018!Y:Y,A809)</f>
        <v>0</v>
      </c>
      <c r="S809">
        <f>COUNTIFS(assign_old_new!A:A,A809)</f>
        <v>0</v>
      </c>
      <c r="T809" s="4" t="str">
        <f>IF(D809="teppc","teppc",
IF(Q809=0,"not relevant",
IF(R809&gt;0,"in old list",
IF(S809=0,"NEED TO ASSIGN",
INDEX(assign_old_new!D:D,MATCH(A809,assign_old_new!A:A,0))))))</f>
        <v>teppc</v>
      </c>
      <c r="U809">
        <f t="shared" si="24"/>
        <v>0</v>
      </c>
      <c r="V809" s="5">
        <f t="shared" si="25"/>
        <v>0</v>
      </c>
    </row>
    <row r="810" spans="1:22" hidden="1" x14ac:dyDescent="0.75">
      <c r="A810" t="s">
        <v>8587</v>
      </c>
      <c r="B810" t="s">
        <v>8588</v>
      </c>
      <c r="C810" t="s">
        <v>8589</v>
      </c>
      <c r="D810" t="s">
        <v>3425</v>
      </c>
      <c r="E810" t="s">
        <v>3404</v>
      </c>
      <c r="F810" t="s">
        <v>3404</v>
      </c>
      <c r="G810" t="s">
        <v>3518</v>
      </c>
      <c r="H810" t="s">
        <v>3404</v>
      </c>
      <c r="I810" t="s">
        <v>2274</v>
      </c>
      <c r="J810" s="2">
        <v>27303</v>
      </c>
      <c r="K810" s="2">
        <v>55153</v>
      </c>
      <c r="L810">
        <v>94</v>
      </c>
      <c r="M810" t="s">
        <v>5626</v>
      </c>
      <c r="N810" t="s">
        <v>3512</v>
      </c>
      <c r="O810" t="s">
        <v>3513</v>
      </c>
      <c r="P810" t="s">
        <v>3514</v>
      </c>
      <c r="Q810" s="5">
        <f>INDEX(relevant_resources!B:B,MATCH(P810,relevant_resources!A:A,0))</f>
        <v>0</v>
      </c>
      <c r="R810">
        <f>COUNTIFS(resolve_2018!Y:Y,A810)</f>
        <v>0</v>
      </c>
      <c r="S810">
        <f>COUNTIFS(assign_old_new!A:A,A810)</f>
        <v>0</v>
      </c>
      <c r="T810" s="4" t="str">
        <f>IF(D810="teppc","teppc",
IF(Q810=0,"not relevant",
IF(R810&gt;0,"in old list",
IF(S810=0,"NEED TO ASSIGN",
INDEX(assign_old_new!D:D,MATCH(A810,assign_old_new!A:A,0))))))</f>
        <v>teppc</v>
      </c>
      <c r="U810">
        <f t="shared" si="24"/>
        <v>0</v>
      </c>
      <c r="V810" s="5">
        <f t="shared" si="25"/>
        <v>0</v>
      </c>
    </row>
    <row r="811" spans="1:22" hidden="1" x14ac:dyDescent="0.75">
      <c r="A811" t="s">
        <v>9796</v>
      </c>
      <c r="B811" t="s">
        <v>9797</v>
      </c>
      <c r="C811" t="s">
        <v>9798</v>
      </c>
      <c r="D811" t="s">
        <v>3425</v>
      </c>
      <c r="E811" t="s">
        <v>3578</v>
      </c>
      <c r="F811" t="s">
        <v>3578</v>
      </c>
      <c r="G811" t="s">
        <v>3579</v>
      </c>
      <c r="H811" t="s">
        <v>3578</v>
      </c>
      <c r="I811" t="s">
        <v>3429</v>
      </c>
      <c r="J811" s="2">
        <v>37653</v>
      </c>
      <c r="K811" s="2">
        <v>55153</v>
      </c>
      <c r="L811">
        <v>93.7</v>
      </c>
      <c r="M811" t="s">
        <v>3680</v>
      </c>
      <c r="N811" t="s">
        <v>3681</v>
      </c>
      <c r="O811" t="s">
        <v>3682</v>
      </c>
      <c r="P811" t="s">
        <v>3837</v>
      </c>
      <c r="Q811" s="5">
        <f>INDEX(relevant_resources!B:B,MATCH(P811,relevant_resources!A:A,0))</f>
        <v>0</v>
      </c>
      <c r="R811">
        <f>COUNTIFS(resolve_2018!Y:Y,A811)</f>
        <v>0</v>
      </c>
      <c r="S811">
        <f>COUNTIFS(assign_old_new!A:A,A811)</f>
        <v>0</v>
      </c>
      <c r="T811" s="4" t="str">
        <f>IF(D811="teppc","teppc",
IF(Q811=0,"not relevant",
IF(R811&gt;0,"in old list",
IF(S811=0,"NEED TO ASSIGN",
INDEX(assign_old_new!D:D,MATCH(A811,assign_old_new!A:A,0))))))</f>
        <v>teppc</v>
      </c>
      <c r="U811">
        <f t="shared" si="24"/>
        <v>0</v>
      </c>
      <c r="V811" s="5">
        <f t="shared" si="25"/>
        <v>0</v>
      </c>
    </row>
    <row r="812" spans="1:22" hidden="1" x14ac:dyDescent="0.75">
      <c r="A812" t="s">
        <v>5820</v>
      </c>
      <c r="B812" t="s">
        <v>5820</v>
      </c>
      <c r="C812" t="s">
        <v>5821</v>
      </c>
      <c r="D812" t="s">
        <v>3425</v>
      </c>
      <c r="E812" t="s">
        <v>3426</v>
      </c>
      <c r="F812" t="s">
        <v>3426</v>
      </c>
      <c r="G812" t="s">
        <v>3427</v>
      </c>
      <c r="H812" t="s">
        <v>3428</v>
      </c>
      <c r="I812" t="s">
        <v>3429</v>
      </c>
      <c r="J812" s="2">
        <v>41639</v>
      </c>
      <c r="K812" s="2">
        <v>55153</v>
      </c>
      <c r="L812">
        <v>93</v>
      </c>
      <c r="M812" t="s">
        <v>3531</v>
      </c>
      <c r="N812" t="s">
        <v>3532</v>
      </c>
      <c r="O812" t="s">
        <v>3533</v>
      </c>
      <c r="P812" t="s">
        <v>3549</v>
      </c>
      <c r="Q812" s="5">
        <f>INDEX(relevant_resources!B:B,MATCH(P812,relevant_resources!A:A,0))</f>
        <v>0</v>
      </c>
      <c r="R812">
        <f>COUNTIFS(resolve_2018!Y:Y,A812)</f>
        <v>0</v>
      </c>
      <c r="S812">
        <f>COUNTIFS(assign_old_new!A:A,A812)</f>
        <v>0</v>
      </c>
      <c r="T812" s="4" t="str">
        <f>IF(D812="teppc","teppc",
IF(Q812=0,"not relevant",
IF(R812&gt;0,"in old list",
IF(S812=0,"NEED TO ASSIGN",
INDEX(assign_old_new!D:D,MATCH(A812,assign_old_new!A:A,0))))))</f>
        <v>teppc</v>
      </c>
      <c r="U812">
        <f t="shared" si="24"/>
        <v>0</v>
      </c>
      <c r="V812" s="5">
        <f t="shared" si="25"/>
        <v>0</v>
      </c>
    </row>
    <row r="813" spans="1:22" hidden="1" x14ac:dyDescent="0.75">
      <c r="A813" t="s">
        <v>6816</v>
      </c>
      <c r="B813" t="s">
        <v>6816</v>
      </c>
      <c r="C813" t="s">
        <v>6817</v>
      </c>
      <c r="D813" t="s">
        <v>3425</v>
      </c>
      <c r="E813" t="s">
        <v>1054</v>
      </c>
      <c r="F813" t="s">
        <v>1054</v>
      </c>
      <c r="G813" t="s">
        <v>3447</v>
      </c>
      <c r="H813" t="s">
        <v>3428</v>
      </c>
      <c r="I813" t="s">
        <v>3429</v>
      </c>
      <c r="J813" s="2">
        <v>39873</v>
      </c>
      <c r="K813" s="2">
        <v>55123</v>
      </c>
      <c r="L813">
        <v>93</v>
      </c>
      <c r="M813" t="s">
        <v>3531</v>
      </c>
      <c r="N813" t="s">
        <v>3532</v>
      </c>
      <c r="O813" t="s">
        <v>3533</v>
      </c>
      <c r="P813" t="s">
        <v>3549</v>
      </c>
      <c r="Q813" s="5">
        <f>INDEX(relevant_resources!B:B,MATCH(P813,relevant_resources!A:A,0))</f>
        <v>0</v>
      </c>
      <c r="R813">
        <f>COUNTIFS(resolve_2018!Y:Y,A813)</f>
        <v>0</v>
      </c>
      <c r="S813">
        <f>COUNTIFS(assign_old_new!A:A,A813)</f>
        <v>0</v>
      </c>
      <c r="T813" s="4" t="str">
        <f>IF(D813="teppc","teppc",
IF(Q813=0,"not relevant",
IF(R813&gt;0,"in old list",
IF(S813=0,"NEED TO ASSIGN",
INDEX(assign_old_new!D:D,MATCH(A813,assign_old_new!A:A,0))))))</f>
        <v>teppc</v>
      </c>
      <c r="U813">
        <f t="shared" si="24"/>
        <v>0</v>
      </c>
      <c r="V813" s="5">
        <f t="shared" si="25"/>
        <v>0</v>
      </c>
    </row>
    <row r="814" spans="1:22" hidden="1" x14ac:dyDescent="0.75">
      <c r="A814" t="s">
        <v>10251</v>
      </c>
      <c r="B814" t="s">
        <v>10251</v>
      </c>
      <c r="C814" t="s">
        <v>10252</v>
      </c>
      <c r="D814" t="s">
        <v>9883</v>
      </c>
      <c r="E814" t="s">
        <v>3333</v>
      </c>
      <c r="F814" t="s">
        <v>3333</v>
      </c>
      <c r="G814" t="s">
        <v>3334</v>
      </c>
      <c r="H814" t="s">
        <v>3333</v>
      </c>
      <c r="I814" t="s">
        <v>33</v>
      </c>
      <c r="J814" s="6">
        <v>17533</v>
      </c>
      <c r="K814" s="6">
        <v>55153</v>
      </c>
      <c r="L814">
        <v>93</v>
      </c>
      <c r="M814" t="s">
        <v>9884</v>
      </c>
      <c r="N814" t="s">
        <v>3443</v>
      </c>
      <c r="O814" t="s">
        <v>210</v>
      </c>
      <c r="P814" t="s">
        <v>3709</v>
      </c>
      <c r="Q814" s="5">
        <f>INDEX(relevant_resources!B:B,MATCH(P814,relevant_resources!A:A,0))</f>
        <v>0</v>
      </c>
      <c r="R814">
        <f>COUNTIFS(resolve_2018!Y:Y,A814)</f>
        <v>0</v>
      </c>
      <c r="S814">
        <f>COUNTIFS(assign_old_new!A:A,A814)</f>
        <v>0</v>
      </c>
      <c r="T814" s="4" t="str">
        <f>IF(D814="teppc","teppc",
IF(Q814=0,"not relevant",
IF(R814&gt;0,"in old list",
IF(S814=0,"NEED TO ASSIGN",
INDEX(assign_old_new!D:D,MATCH(A814,assign_old_new!A:A,0))))))</f>
        <v>not relevant</v>
      </c>
      <c r="U814">
        <f t="shared" si="24"/>
        <v>0</v>
      </c>
      <c r="V814" s="5">
        <f t="shared" si="25"/>
        <v>0</v>
      </c>
    </row>
    <row r="815" spans="1:22" hidden="1" x14ac:dyDescent="0.75">
      <c r="A815" t="s">
        <v>3721</v>
      </c>
      <c r="B815" t="s">
        <v>3721</v>
      </c>
      <c r="C815" t="s">
        <v>3722</v>
      </c>
      <c r="D815" t="s">
        <v>3425</v>
      </c>
      <c r="E815" t="s">
        <v>3426</v>
      </c>
      <c r="F815" t="s">
        <v>3426</v>
      </c>
      <c r="G815" t="s">
        <v>3427</v>
      </c>
      <c r="H815" t="s">
        <v>3428</v>
      </c>
      <c r="I815" t="s">
        <v>3429</v>
      </c>
      <c r="J815" s="2">
        <v>37591</v>
      </c>
      <c r="K815" s="2">
        <v>48669</v>
      </c>
      <c r="L815">
        <v>92.5</v>
      </c>
      <c r="M815" t="s">
        <v>210</v>
      </c>
      <c r="N815" t="s">
        <v>3443</v>
      </c>
      <c r="O815" t="s">
        <v>210</v>
      </c>
      <c r="P815" t="s">
        <v>3444</v>
      </c>
      <c r="Q815" s="5">
        <f>INDEX(relevant_resources!B:B,MATCH(P815,relevant_resources!A:A,0))</f>
        <v>0</v>
      </c>
      <c r="R815">
        <f>COUNTIFS(resolve_2018!Y:Y,A815)</f>
        <v>0</v>
      </c>
      <c r="S815">
        <f>COUNTIFS(assign_old_new!A:A,A815)</f>
        <v>0</v>
      </c>
      <c r="T815" s="4" t="str">
        <f>IF(D815="teppc","teppc",
IF(Q815=0,"not relevant",
IF(R815&gt;0,"in old list",
IF(S815=0,"NEED TO ASSIGN",
INDEX(assign_old_new!D:D,MATCH(A815,assign_old_new!A:A,0))))))</f>
        <v>teppc</v>
      </c>
      <c r="U815">
        <f t="shared" si="24"/>
        <v>0</v>
      </c>
      <c r="V815" s="5">
        <f t="shared" si="25"/>
        <v>0</v>
      </c>
    </row>
    <row r="816" spans="1:22" hidden="1" x14ac:dyDescent="0.75">
      <c r="A816" t="s">
        <v>3723</v>
      </c>
      <c r="B816" t="s">
        <v>3723</v>
      </c>
      <c r="C816" t="s">
        <v>3724</v>
      </c>
      <c r="D816" t="s">
        <v>3425</v>
      </c>
      <c r="E816" t="s">
        <v>3426</v>
      </c>
      <c r="F816" t="s">
        <v>3426</v>
      </c>
      <c r="G816" t="s">
        <v>3427</v>
      </c>
      <c r="H816" t="s">
        <v>3428</v>
      </c>
      <c r="I816" t="s">
        <v>3429</v>
      </c>
      <c r="J816" s="2">
        <v>37591</v>
      </c>
      <c r="K816" s="2">
        <v>48669</v>
      </c>
      <c r="L816">
        <v>92.5</v>
      </c>
      <c r="M816" t="s">
        <v>210</v>
      </c>
      <c r="N816" t="s">
        <v>3443</v>
      </c>
      <c r="O816" t="s">
        <v>210</v>
      </c>
      <c r="P816" t="s">
        <v>3444</v>
      </c>
      <c r="Q816" s="5">
        <f>INDEX(relevant_resources!B:B,MATCH(P816,relevant_resources!A:A,0))</f>
        <v>0</v>
      </c>
      <c r="R816">
        <f>COUNTIFS(resolve_2018!Y:Y,A816)</f>
        <v>0</v>
      </c>
      <c r="S816">
        <f>COUNTIFS(assign_old_new!A:A,A816)</f>
        <v>0</v>
      </c>
      <c r="T816" s="4" t="str">
        <f>IF(D816="teppc","teppc",
IF(Q816=0,"not relevant",
IF(R816&gt;0,"in old list",
IF(S816=0,"NEED TO ASSIGN",
INDEX(assign_old_new!D:D,MATCH(A816,assign_old_new!A:A,0))))))</f>
        <v>teppc</v>
      </c>
      <c r="U816">
        <f t="shared" si="24"/>
        <v>0</v>
      </c>
      <c r="V816" s="5">
        <f t="shared" si="25"/>
        <v>0</v>
      </c>
    </row>
    <row r="817" spans="1:22" hidden="1" x14ac:dyDescent="0.75">
      <c r="A817" t="s">
        <v>1204</v>
      </c>
      <c r="B817" t="s">
        <v>1204</v>
      </c>
      <c r="C817" t="s">
        <v>10038</v>
      </c>
      <c r="D817" t="s">
        <v>9883</v>
      </c>
      <c r="E817" t="s">
        <v>1128</v>
      </c>
      <c r="F817" t="s">
        <v>1128</v>
      </c>
      <c r="G817" t="s">
        <v>3379</v>
      </c>
      <c r="H817" t="s">
        <v>1128</v>
      </c>
      <c r="I817" t="s">
        <v>33</v>
      </c>
      <c r="J817" s="6">
        <v>31971</v>
      </c>
      <c r="K817" s="6">
        <v>55153</v>
      </c>
      <c r="L817">
        <v>92.2</v>
      </c>
      <c r="M817" t="s">
        <v>9884</v>
      </c>
      <c r="N817" t="s">
        <v>3757</v>
      </c>
      <c r="O817" t="s">
        <v>190</v>
      </c>
      <c r="P817" t="s">
        <v>4506</v>
      </c>
      <c r="Q817" s="5">
        <f>INDEX(relevant_resources!B:B,MATCH(P817,relevant_resources!A:A,0))</f>
        <v>0</v>
      </c>
      <c r="R817">
        <f>COUNTIFS(resolve_2018!Y:Y,A817)</f>
        <v>1</v>
      </c>
      <c r="S817">
        <f>COUNTIFS(assign_old_new!A:A,A817)</f>
        <v>0</v>
      </c>
      <c r="T817" s="4" t="str">
        <f>IF(D817="teppc","teppc",
IF(Q817=0,"not relevant",
IF(R817&gt;0,"in old list",
IF(S817=0,"NEED TO ASSIGN",
INDEX(assign_old_new!D:D,MATCH(A817,assign_old_new!A:A,0))))))</f>
        <v>not relevant</v>
      </c>
      <c r="U817">
        <f t="shared" si="24"/>
        <v>1</v>
      </c>
      <c r="V817" s="5">
        <f t="shared" si="25"/>
        <v>0</v>
      </c>
    </row>
    <row r="818" spans="1:22" hidden="1" x14ac:dyDescent="0.75">
      <c r="A818" t="s">
        <v>10947</v>
      </c>
      <c r="B818" t="s">
        <v>10947</v>
      </c>
      <c r="C818" t="s">
        <v>10948</v>
      </c>
      <c r="D818" t="s">
        <v>9883</v>
      </c>
      <c r="E818" t="s">
        <v>9887</v>
      </c>
      <c r="F818" t="s">
        <v>9887</v>
      </c>
      <c r="G818" t="s">
        <v>9888</v>
      </c>
      <c r="H818" t="s">
        <v>9887</v>
      </c>
      <c r="I818" t="s">
        <v>33</v>
      </c>
      <c r="J818" s="6">
        <v>30755</v>
      </c>
      <c r="K818" s="6">
        <v>55153</v>
      </c>
      <c r="L818">
        <v>92.1</v>
      </c>
      <c r="M818" t="s">
        <v>9884</v>
      </c>
      <c r="N818" t="s">
        <v>3757</v>
      </c>
      <c r="O818" t="s">
        <v>190</v>
      </c>
      <c r="P818" t="s">
        <v>4506</v>
      </c>
      <c r="Q818" s="5">
        <f>INDEX(relevant_resources!B:B,MATCH(P818,relevant_resources!A:A,0))</f>
        <v>0</v>
      </c>
      <c r="R818">
        <f>COUNTIFS(resolve_2018!Y:Y,A818)</f>
        <v>0</v>
      </c>
      <c r="S818">
        <f>COUNTIFS(assign_old_new!A:A,A818)</f>
        <v>0</v>
      </c>
      <c r="T818" s="4" t="str">
        <f>IF(D818="teppc","teppc",
IF(Q818=0,"not relevant",
IF(R818&gt;0,"in old list",
IF(S818=0,"NEED TO ASSIGN",
INDEX(assign_old_new!D:D,MATCH(A818,assign_old_new!A:A,0))))))</f>
        <v>not relevant</v>
      </c>
      <c r="U818">
        <f t="shared" si="24"/>
        <v>0</v>
      </c>
      <c r="V818" s="5">
        <f t="shared" si="25"/>
        <v>0</v>
      </c>
    </row>
    <row r="819" spans="1:22" hidden="1" x14ac:dyDescent="0.75">
      <c r="A819" t="s">
        <v>1861</v>
      </c>
      <c r="B819" t="s">
        <v>1861</v>
      </c>
      <c r="C819" t="s">
        <v>10127</v>
      </c>
      <c r="D819" t="s">
        <v>9883</v>
      </c>
      <c r="E819" t="s">
        <v>3407</v>
      </c>
      <c r="F819" t="s">
        <v>1128</v>
      </c>
      <c r="G819" t="s">
        <v>3379</v>
      </c>
      <c r="H819" t="s">
        <v>1128</v>
      </c>
      <c r="I819" t="s">
        <v>33</v>
      </c>
      <c r="J819" t="s">
        <v>9889</v>
      </c>
      <c r="K819" s="6">
        <v>55153</v>
      </c>
      <c r="L819">
        <v>92</v>
      </c>
      <c r="M819" t="s">
        <v>4346</v>
      </c>
      <c r="N819" t="s">
        <v>4346</v>
      </c>
      <c r="O819" t="s">
        <v>3386</v>
      </c>
      <c r="P819" t="s">
        <v>3324</v>
      </c>
      <c r="Q819" s="5">
        <f>INDEX(relevant_resources!B:B,MATCH(P819,relevant_resources!A:A,0))</f>
        <v>1</v>
      </c>
      <c r="R819">
        <f>COUNTIFS(resolve_2018!Y:Y,A819)</f>
        <v>1</v>
      </c>
      <c r="S819">
        <f>COUNTIFS(assign_old_new!A:A,A819)</f>
        <v>0</v>
      </c>
      <c r="T819" s="4" t="str">
        <f>IF(D819="teppc","teppc",
IF(Q819=0,"not relevant",
IF(R819&gt;0,"in old list",
IF(S819=0,"NEED TO ASSIGN",
INDEX(assign_old_new!D:D,MATCH(A819,assign_old_new!A:A,0))))))</f>
        <v>in old list</v>
      </c>
      <c r="U819">
        <f t="shared" si="24"/>
        <v>1</v>
      </c>
      <c r="V819" s="5">
        <f t="shared" si="25"/>
        <v>0</v>
      </c>
    </row>
    <row r="820" spans="1:22" hidden="1" x14ac:dyDescent="0.75">
      <c r="A820" t="s">
        <v>4774</v>
      </c>
      <c r="B820" t="s">
        <v>4774</v>
      </c>
      <c r="C820" t="s">
        <v>4775</v>
      </c>
      <c r="D820" t="s">
        <v>3425</v>
      </c>
      <c r="E820" t="s">
        <v>1054</v>
      </c>
      <c r="F820" t="s">
        <v>1054</v>
      </c>
      <c r="G820" t="s">
        <v>3447</v>
      </c>
      <c r="H820" t="s">
        <v>3428</v>
      </c>
      <c r="I820" t="s">
        <v>3429</v>
      </c>
      <c r="J820" s="2">
        <v>40179</v>
      </c>
      <c r="K820" s="2">
        <v>55153</v>
      </c>
      <c r="L820">
        <v>92</v>
      </c>
      <c r="M820" t="s">
        <v>4364</v>
      </c>
      <c r="N820" t="s">
        <v>3849</v>
      </c>
      <c r="O820" t="s">
        <v>3850</v>
      </c>
      <c r="P820" t="s">
        <v>3851</v>
      </c>
      <c r="Q820" s="5">
        <f>INDEX(relevant_resources!B:B,MATCH(P820,relevant_resources!A:A,0))</f>
        <v>0</v>
      </c>
      <c r="R820">
        <f>COUNTIFS(resolve_2018!Y:Y,A820)</f>
        <v>0</v>
      </c>
      <c r="S820">
        <f>COUNTIFS(assign_old_new!A:A,A820)</f>
        <v>0</v>
      </c>
      <c r="T820" s="4" t="str">
        <f>IF(D820="teppc","teppc",
IF(Q820=0,"not relevant",
IF(R820&gt;0,"in old list",
IF(S820=0,"NEED TO ASSIGN",
INDEX(assign_old_new!D:D,MATCH(A820,assign_old_new!A:A,0))))))</f>
        <v>teppc</v>
      </c>
      <c r="U820">
        <f t="shared" si="24"/>
        <v>0</v>
      </c>
      <c r="V820" s="5">
        <f t="shared" si="25"/>
        <v>0</v>
      </c>
    </row>
    <row r="821" spans="1:22" hidden="1" x14ac:dyDescent="0.75">
      <c r="A821" t="s">
        <v>4842</v>
      </c>
      <c r="B821" t="s">
        <v>4843</v>
      </c>
      <c r="C821" t="s">
        <v>4844</v>
      </c>
      <c r="D821" t="s">
        <v>3425</v>
      </c>
      <c r="E821" t="s">
        <v>3404</v>
      </c>
      <c r="F821" t="s">
        <v>3404</v>
      </c>
      <c r="G821" t="s">
        <v>3518</v>
      </c>
      <c r="H821" t="s">
        <v>3404</v>
      </c>
      <c r="I821" t="s">
        <v>2274</v>
      </c>
      <c r="J821" s="2">
        <v>45047</v>
      </c>
      <c r="K821" s="2">
        <v>55153</v>
      </c>
      <c r="L821">
        <v>91</v>
      </c>
      <c r="M821" t="s">
        <v>3531</v>
      </c>
      <c r="N821" t="s">
        <v>3532</v>
      </c>
      <c r="O821" t="s">
        <v>3533</v>
      </c>
      <c r="P821" t="s">
        <v>3534</v>
      </c>
      <c r="Q821" s="5">
        <f>INDEX(relevant_resources!B:B,MATCH(P821,relevant_resources!A:A,0))</f>
        <v>0</v>
      </c>
      <c r="R821">
        <f>COUNTIFS(resolve_2018!Y:Y,A821)</f>
        <v>0</v>
      </c>
      <c r="S821">
        <f>COUNTIFS(assign_old_new!A:A,A821)</f>
        <v>0</v>
      </c>
      <c r="T821" s="4" t="str">
        <f>IF(D821="teppc","teppc",
IF(Q821=0,"not relevant",
IF(R821&gt;0,"in old list",
IF(S821=0,"NEED TO ASSIGN",
INDEX(assign_old_new!D:D,MATCH(A821,assign_old_new!A:A,0))))))</f>
        <v>teppc</v>
      </c>
      <c r="U821">
        <f t="shared" si="24"/>
        <v>0</v>
      </c>
      <c r="V821" s="5">
        <f t="shared" si="25"/>
        <v>0</v>
      </c>
    </row>
    <row r="822" spans="1:22" hidden="1" x14ac:dyDescent="0.75">
      <c r="A822" t="s">
        <v>4845</v>
      </c>
      <c r="B822" t="s">
        <v>4846</v>
      </c>
      <c r="C822" t="s">
        <v>4847</v>
      </c>
      <c r="D822" t="s">
        <v>3425</v>
      </c>
      <c r="E822" t="s">
        <v>3404</v>
      </c>
      <c r="F822" t="s">
        <v>3404</v>
      </c>
      <c r="G822" t="s">
        <v>3518</v>
      </c>
      <c r="H822" t="s">
        <v>3404</v>
      </c>
      <c r="I822" t="s">
        <v>2274</v>
      </c>
      <c r="J822" s="2">
        <v>45047</v>
      </c>
      <c r="K822" s="2">
        <v>55153</v>
      </c>
      <c r="L822">
        <v>91</v>
      </c>
      <c r="M822" t="s">
        <v>3531</v>
      </c>
      <c r="N822" t="s">
        <v>3532</v>
      </c>
      <c r="O822" t="s">
        <v>3533</v>
      </c>
      <c r="P822" t="s">
        <v>3534</v>
      </c>
      <c r="Q822" s="5">
        <f>INDEX(relevant_resources!B:B,MATCH(P822,relevant_resources!A:A,0))</f>
        <v>0</v>
      </c>
      <c r="R822">
        <f>COUNTIFS(resolve_2018!Y:Y,A822)</f>
        <v>0</v>
      </c>
      <c r="S822">
        <f>COUNTIFS(assign_old_new!A:A,A822)</f>
        <v>0</v>
      </c>
      <c r="T822" s="4" t="str">
        <f>IF(D822="teppc","teppc",
IF(Q822=0,"not relevant",
IF(R822&gt;0,"in old list",
IF(S822=0,"NEED TO ASSIGN",
INDEX(assign_old_new!D:D,MATCH(A822,assign_old_new!A:A,0))))))</f>
        <v>teppc</v>
      </c>
      <c r="U822">
        <f t="shared" si="24"/>
        <v>0</v>
      </c>
      <c r="V822" s="5">
        <f t="shared" si="25"/>
        <v>0</v>
      </c>
    </row>
    <row r="823" spans="1:22" hidden="1" x14ac:dyDescent="0.75">
      <c r="A823" t="s">
        <v>4848</v>
      </c>
      <c r="B823" t="s">
        <v>4849</v>
      </c>
      <c r="C823" t="s">
        <v>4850</v>
      </c>
      <c r="D823" t="s">
        <v>3425</v>
      </c>
      <c r="E823" t="s">
        <v>3404</v>
      </c>
      <c r="F823" t="s">
        <v>3404</v>
      </c>
      <c r="G823" t="s">
        <v>3518</v>
      </c>
      <c r="H823" t="s">
        <v>3404</v>
      </c>
      <c r="I823" t="s">
        <v>2274</v>
      </c>
      <c r="J823" s="2">
        <v>45047</v>
      </c>
      <c r="K823" s="2">
        <v>55153</v>
      </c>
      <c r="L823">
        <v>91</v>
      </c>
      <c r="M823" t="s">
        <v>3531</v>
      </c>
      <c r="N823" t="s">
        <v>3532</v>
      </c>
      <c r="O823" t="s">
        <v>3533</v>
      </c>
      <c r="P823" t="s">
        <v>3534</v>
      </c>
      <c r="Q823" s="5">
        <f>INDEX(relevant_resources!B:B,MATCH(P823,relevant_resources!A:A,0))</f>
        <v>0</v>
      </c>
      <c r="R823">
        <f>COUNTIFS(resolve_2018!Y:Y,A823)</f>
        <v>0</v>
      </c>
      <c r="S823">
        <f>COUNTIFS(assign_old_new!A:A,A823)</f>
        <v>0</v>
      </c>
      <c r="T823" s="4" t="str">
        <f>IF(D823="teppc","teppc",
IF(Q823=0,"not relevant",
IF(R823&gt;0,"in old list",
IF(S823=0,"NEED TO ASSIGN",
INDEX(assign_old_new!D:D,MATCH(A823,assign_old_new!A:A,0))))))</f>
        <v>teppc</v>
      </c>
      <c r="U823">
        <f t="shared" si="24"/>
        <v>0</v>
      </c>
      <c r="V823" s="5">
        <f t="shared" si="25"/>
        <v>0</v>
      </c>
    </row>
    <row r="824" spans="1:22" hidden="1" x14ac:dyDescent="0.75">
      <c r="A824" t="s">
        <v>4833</v>
      </c>
      <c r="B824" t="s">
        <v>4834</v>
      </c>
      <c r="C824" t="s">
        <v>4835</v>
      </c>
      <c r="D824" t="s">
        <v>3425</v>
      </c>
      <c r="E824" t="s">
        <v>3404</v>
      </c>
      <c r="F824" t="s">
        <v>3404</v>
      </c>
      <c r="G824" t="s">
        <v>3518</v>
      </c>
      <c r="H824" t="s">
        <v>3404</v>
      </c>
      <c r="I824" t="s">
        <v>2274</v>
      </c>
      <c r="J824" s="2">
        <v>44682</v>
      </c>
      <c r="K824" s="2">
        <v>55153</v>
      </c>
      <c r="L824">
        <v>91</v>
      </c>
      <c r="M824" t="s">
        <v>3531</v>
      </c>
      <c r="N824" t="s">
        <v>3532</v>
      </c>
      <c r="O824" t="s">
        <v>3533</v>
      </c>
      <c r="P824" t="s">
        <v>3534</v>
      </c>
      <c r="Q824" s="5">
        <f>INDEX(relevant_resources!B:B,MATCH(P824,relevant_resources!A:A,0))</f>
        <v>0</v>
      </c>
      <c r="R824">
        <f>COUNTIFS(resolve_2018!Y:Y,A824)</f>
        <v>0</v>
      </c>
      <c r="S824">
        <f>COUNTIFS(assign_old_new!A:A,A824)</f>
        <v>0</v>
      </c>
      <c r="T824" s="4" t="str">
        <f>IF(D824="teppc","teppc",
IF(Q824=0,"not relevant",
IF(R824&gt;0,"in old list",
IF(S824=0,"NEED TO ASSIGN",
INDEX(assign_old_new!D:D,MATCH(A824,assign_old_new!A:A,0))))))</f>
        <v>teppc</v>
      </c>
      <c r="U824">
        <f t="shared" si="24"/>
        <v>0</v>
      </c>
      <c r="V824" s="5">
        <f t="shared" si="25"/>
        <v>0</v>
      </c>
    </row>
    <row r="825" spans="1:22" hidden="1" x14ac:dyDescent="0.75">
      <c r="A825" t="s">
        <v>4836</v>
      </c>
      <c r="B825" t="s">
        <v>4837</v>
      </c>
      <c r="C825" t="s">
        <v>4838</v>
      </c>
      <c r="D825" t="s">
        <v>3425</v>
      </c>
      <c r="E825" t="s">
        <v>3404</v>
      </c>
      <c r="F825" t="s">
        <v>3404</v>
      </c>
      <c r="G825" t="s">
        <v>3518</v>
      </c>
      <c r="H825" t="s">
        <v>3404</v>
      </c>
      <c r="I825" t="s">
        <v>2274</v>
      </c>
      <c r="J825" s="2">
        <v>44682</v>
      </c>
      <c r="K825" s="2">
        <v>55153</v>
      </c>
      <c r="L825">
        <v>91</v>
      </c>
      <c r="M825" t="s">
        <v>3531</v>
      </c>
      <c r="N825" t="s">
        <v>3532</v>
      </c>
      <c r="O825" t="s">
        <v>3533</v>
      </c>
      <c r="P825" t="s">
        <v>3534</v>
      </c>
      <c r="Q825" s="5">
        <f>INDEX(relevant_resources!B:B,MATCH(P825,relevant_resources!A:A,0))</f>
        <v>0</v>
      </c>
      <c r="R825">
        <f>COUNTIFS(resolve_2018!Y:Y,A825)</f>
        <v>0</v>
      </c>
      <c r="S825">
        <f>COUNTIFS(assign_old_new!A:A,A825)</f>
        <v>0</v>
      </c>
      <c r="T825" s="4" t="str">
        <f>IF(D825="teppc","teppc",
IF(Q825=0,"not relevant",
IF(R825&gt;0,"in old list",
IF(S825=0,"NEED TO ASSIGN",
INDEX(assign_old_new!D:D,MATCH(A825,assign_old_new!A:A,0))))))</f>
        <v>teppc</v>
      </c>
      <c r="U825">
        <f t="shared" si="24"/>
        <v>0</v>
      </c>
      <c r="V825" s="5">
        <f t="shared" si="25"/>
        <v>0</v>
      </c>
    </row>
    <row r="826" spans="1:22" hidden="1" x14ac:dyDescent="0.75">
      <c r="A826" t="s">
        <v>4839</v>
      </c>
      <c r="B826" t="s">
        <v>4840</v>
      </c>
      <c r="C826" t="s">
        <v>4841</v>
      </c>
      <c r="D826" t="s">
        <v>3425</v>
      </c>
      <c r="E826" t="s">
        <v>3404</v>
      </c>
      <c r="F826" t="s">
        <v>3404</v>
      </c>
      <c r="G826" t="s">
        <v>3518</v>
      </c>
      <c r="H826" t="s">
        <v>3404</v>
      </c>
      <c r="I826" t="s">
        <v>2274</v>
      </c>
      <c r="J826" s="2">
        <v>44682</v>
      </c>
      <c r="K826" s="2">
        <v>55153</v>
      </c>
      <c r="L826">
        <v>91</v>
      </c>
      <c r="M826" t="s">
        <v>3531</v>
      </c>
      <c r="N826" t="s">
        <v>3532</v>
      </c>
      <c r="O826" t="s">
        <v>3533</v>
      </c>
      <c r="P826" t="s">
        <v>3534</v>
      </c>
      <c r="Q826" s="5">
        <f>INDEX(relevant_resources!B:B,MATCH(P826,relevant_resources!A:A,0))</f>
        <v>0</v>
      </c>
      <c r="R826">
        <f>COUNTIFS(resolve_2018!Y:Y,A826)</f>
        <v>0</v>
      </c>
      <c r="S826">
        <f>COUNTIFS(assign_old_new!A:A,A826)</f>
        <v>0</v>
      </c>
      <c r="T826" s="4" t="str">
        <f>IF(D826="teppc","teppc",
IF(Q826=0,"not relevant",
IF(R826&gt;0,"in old list",
IF(S826=0,"NEED TO ASSIGN",
INDEX(assign_old_new!D:D,MATCH(A826,assign_old_new!A:A,0))))))</f>
        <v>teppc</v>
      </c>
      <c r="U826">
        <f t="shared" si="24"/>
        <v>0</v>
      </c>
      <c r="V826" s="5">
        <f t="shared" si="25"/>
        <v>0</v>
      </c>
    </row>
    <row r="827" spans="1:22" hidden="1" x14ac:dyDescent="0.75">
      <c r="A827" t="s">
        <v>4824</v>
      </c>
      <c r="B827" t="s">
        <v>4825</v>
      </c>
      <c r="C827" t="s">
        <v>4826</v>
      </c>
      <c r="D827" t="s">
        <v>3425</v>
      </c>
      <c r="E827" t="s">
        <v>3404</v>
      </c>
      <c r="F827" t="s">
        <v>3404</v>
      </c>
      <c r="G827" t="s">
        <v>3518</v>
      </c>
      <c r="H827" t="s">
        <v>3404</v>
      </c>
      <c r="I827" t="s">
        <v>2274</v>
      </c>
      <c r="J827" s="2">
        <v>44317</v>
      </c>
      <c r="K827" s="2">
        <v>55153</v>
      </c>
      <c r="L827">
        <v>91</v>
      </c>
      <c r="M827" t="s">
        <v>3531</v>
      </c>
      <c r="N827" t="s">
        <v>3532</v>
      </c>
      <c r="O827" t="s">
        <v>3533</v>
      </c>
      <c r="P827" t="s">
        <v>3534</v>
      </c>
      <c r="Q827" s="5">
        <f>INDEX(relevant_resources!B:B,MATCH(P827,relevant_resources!A:A,0))</f>
        <v>0</v>
      </c>
      <c r="R827">
        <f>COUNTIFS(resolve_2018!Y:Y,A827)</f>
        <v>0</v>
      </c>
      <c r="S827">
        <f>COUNTIFS(assign_old_new!A:A,A827)</f>
        <v>0</v>
      </c>
      <c r="T827" s="4" t="str">
        <f>IF(D827="teppc","teppc",
IF(Q827=0,"not relevant",
IF(R827&gt;0,"in old list",
IF(S827=0,"NEED TO ASSIGN",
INDEX(assign_old_new!D:D,MATCH(A827,assign_old_new!A:A,0))))))</f>
        <v>teppc</v>
      </c>
      <c r="U827">
        <f t="shared" si="24"/>
        <v>0</v>
      </c>
      <c r="V827" s="5">
        <f t="shared" si="25"/>
        <v>0</v>
      </c>
    </row>
    <row r="828" spans="1:22" hidden="1" x14ac:dyDescent="0.75">
      <c r="A828" t="s">
        <v>4827</v>
      </c>
      <c r="B828" t="s">
        <v>4828</v>
      </c>
      <c r="C828" t="s">
        <v>4829</v>
      </c>
      <c r="D828" t="s">
        <v>3425</v>
      </c>
      <c r="E828" t="s">
        <v>3404</v>
      </c>
      <c r="F828" t="s">
        <v>3404</v>
      </c>
      <c r="G828" t="s">
        <v>3518</v>
      </c>
      <c r="H828" t="s">
        <v>3404</v>
      </c>
      <c r="I828" t="s">
        <v>2274</v>
      </c>
      <c r="J828" s="2">
        <v>44317</v>
      </c>
      <c r="K828" s="2">
        <v>55153</v>
      </c>
      <c r="L828">
        <v>91</v>
      </c>
      <c r="M828" t="s">
        <v>3531</v>
      </c>
      <c r="N828" t="s">
        <v>3532</v>
      </c>
      <c r="O828" t="s">
        <v>3533</v>
      </c>
      <c r="P828" t="s">
        <v>3534</v>
      </c>
      <c r="Q828" s="5">
        <f>INDEX(relevant_resources!B:B,MATCH(P828,relevant_resources!A:A,0))</f>
        <v>0</v>
      </c>
      <c r="R828">
        <f>COUNTIFS(resolve_2018!Y:Y,A828)</f>
        <v>0</v>
      </c>
      <c r="S828">
        <f>COUNTIFS(assign_old_new!A:A,A828)</f>
        <v>0</v>
      </c>
      <c r="T828" s="4" t="str">
        <f>IF(D828="teppc","teppc",
IF(Q828=0,"not relevant",
IF(R828&gt;0,"in old list",
IF(S828=0,"NEED TO ASSIGN",
INDEX(assign_old_new!D:D,MATCH(A828,assign_old_new!A:A,0))))))</f>
        <v>teppc</v>
      </c>
      <c r="U828">
        <f t="shared" si="24"/>
        <v>0</v>
      </c>
      <c r="V828" s="5">
        <f t="shared" si="25"/>
        <v>0</v>
      </c>
    </row>
    <row r="829" spans="1:22" hidden="1" x14ac:dyDescent="0.75">
      <c r="A829" t="s">
        <v>4830</v>
      </c>
      <c r="B829" t="s">
        <v>4831</v>
      </c>
      <c r="C829" t="s">
        <v>4832</v>
      </c>
      <c r="D829" t="s">
        <v>3425</v>
      </c>
      <c r="E829" t="s">
        <v>3404</v>
      </c>
      <c r="F829" t="s">
        <v>3404</v>
      </c>
      <c r="G829" t="s">
        <v>3518</v>
      </c>
      <c r="H829" t="s">
        <v>3404</v>
      </c>
      <c r="I829" t="s">
        <v>2274</v>
      </c>
      <c r="J829" s="2">
        <v>44317</v>
      </c>
      <c r="K829" s="2">
        <v>55153</v>
      </c>
      <c r="L829">
        <v>91</v>
      </c>
      <c r="M829" t="s">
        <v>3531</v>
      </c>
      <c r="N829" t="s">
        <v>3532</v>
      </c>
      <c r="O829" t="s">
        <v>3533</v>
      </c>
      <c r="P829" t="s">
        <v>3534</v>
      </c>
      <c r="Q829" s="5">
        <f>INDEX(relevant_resources!B:B,MATCH(P829,relevant_resources!A:A,0))</f>
        <v>0</v>
      </c>
      <c r="R829">
        <f>COUNTIFS(resolve_2018!Y:Y,A829)</f>
        <v>0</v>
      </c>
      <c r="S829">
        <f>COUNTIFS(assign_old_new!A:A,A829)</f>
        <v>0</v>
      </c>
      <c r="T829" s="4" t="str">
        <f>IF(D829="teppc","teppc",
IF(Q829=0,"not relevant",
IF(R829&gt;0,"in old list",
IF(S829=0,"NEED TO ASSIGN",
INDEX(assign_old_new!D:D,MATCH(A829,assign_old_new!A:A,0))))))</f>
        <v>teppc</v>
      </c>
      <c r="U829">
        <f t="shared" si="24"/>
        <v>0</v>
      </c>
      <c r="V829" s="5">
        <f t="shared" si="25"/>
        <v>0</v>
      </c>
    </row>
    <row r="830" spans="1:22" hidden="1" x14ac:dyDescent="0.75">
      <c r="A830" t="s">
        <v>6678</v>
      </c>
      <c r="B830" t="s">
        <v>6679</v>
      </c>
      <c r="C830" t="s">
        <v>6680</v>
      </c>
      <c r="D830" t="s">
        <v>3425</v>
      </c>
      <c r="E830" t="s">
        <v>3584</v>
      </c>
      <c r="F830" t="s">
        <v>3584</v>
      </c>
      <c r="G830" t="s">
        <v>3585</v>
      </c>
      <c r="H830" t="s">
        <v>3482</v>
      </c>
      <c r="I830" t="s">
        <v>1080</v>
      </c>
      <c r="J830" s="2">
        <v>40634</v>
      </c>
      <c r="K830" s="2">
        <v>55153</v>
      </c>
      <c r="L830">
        <v>91</v>
      </c>
      <c r="M830" t="s">
        <v>3438</v>
      </c>
      <c r="N830" t="s">
        <v>3412</v>
      </c>
      <c r="O830" t="s">
        <v>993</v>
      </c>
      <c r="P830" t="s">
        <v>3712</v>
      </c>
      <c r="Q830" s="5">
        <f>INDEX(relevant_resources!B:B,MATCH(P830,relevant_resources!A:A,0))</f>
        <v>0</v>
      </c>
      <c r="R830">
        <f>COUNTIFS(resolve_2018!Y:Y,A830)</f>
        <v>0</v>
      </c>
      <c r="S830">
        <f>COUNTIFS(assign_old_new!A:A,A830)</f>
        <v>0</v>
      </c>
      <c r="T830" s="4" t="str">
        <f>IF(D830="teppc","teppc",
IF(Q830=0,"not relevant",
IF(R830&gt;0,"in old list",
IF(S830=0,"NEED TO ASSIGN",
INDEX(assign_old_new!D:D,MATCH(A830,assign_old_new!A:A,0))))))</f>
        <v>teppc</v>
      </c>
      <c r="U830">
        <f t="shared" si="24"/>
        <v>0</v>
      </c>
      <c r="V830" s="5">
        <f t="shared" si="25"/>
        <v>0</v>
      </c>
    </row>
    <row r="831" spans="1:22" hidden="1" x14ac:dyDescent="0.75">
      <c r="A831" t="s">
        <v>11028</v>
      </c>
      <c r="B831" t="s">
        <v>11029</v>
      </c>
      <c r="C831" t="s">
        <v>11030</v>
      </c>
      <c r="D831" t="s">
        <v>9883</v>
      </c>
      <c r="E831" t="s">
        <v>3333</v>
      </c>
      <c r="F831" t="s">
        <v>3333</v>
      </c>
      <c r="G831" t="s">
        <v>3334</v>
      </c>
      <c r="H831" t="s">
        <v>3333</v>
      </c>
      <c r="I831" t="s">
        <v>33</v>
      </c>
      <c r="J831" s="6">
        <v>23012</v>
      </c>
      <c r="K831" s="6">
        <v>55153</v>
      </c>
      <c r="L831">
        <v>91</v>
      </c>
      <c r="M831" t="s">
        <v>9884</v>
      </c>
      <c r="N831" t="s">
        <v>3443</v>
      </c>
      <c r="O831" t="s">
        <v>210</v>
      </c>
      <c r="P831" t="s">
        <v>3709</v>
      </c>
      <c r="Q831" s="5">
        <f>INDEX(relevant_resources!B:B,MATCH(P831,relevant_resources!A:A,0))</f>
        <v>0</v>
      </c>
      <c r="R831">
        <f>COUNTIFS(resolve_2018!Y:Y,A831)</f>
        <v>0</v>
      </c>
      <c r="S831">
        <f>COUNTIFS(assign_old_new!A:A,A831)</f>
        <v>0</v>
      </c>
      <c r="T831" s="4" t="str">
        <f>IF(D831="teppc","teppc",
IF(Q831=0,"not relevant",
IF(R831&gt;0,"in old list",
IF(S831=0,"NEED TO ASSIGN",
INDEX(assign_old_new!D:D,MATCH(A831,assign_old_new!A:A,0))))))</f>
        <v>not relevant</v>
      </c>
      <c r="U831">
        <f t="shared" si="24"/>
        <v>0</v>
      </c>
      <c r="V831" s="5">
        <f t="shared" si="25"/>
        <v>0</v>
      </c>
    </row>
    <row r="832" spans="1:22" hidden="1" x14ac:dyDescent="0.75">
      <c r="A832" t="s">
        <v>4204</v>
      </c>
      <c r="B832" t="s">
        <v>4204</v>
      </c>
      <c r="C832" t="s">
        <v>4205</v>
      </c>
      <c r="D832" t="s">
        <v>3425</v>
      </c>
      <c r="E832" t="s">
        <v>3891</v>
      </c>
      <c r="F832" t="s">
        <v>3891</v>
      </c>
      <c r="G832" t="s">
        <v>3892</v>
      </c>
      <c r="H832" t="s">
        <v>3616</v>
      </c>
      <c r="I832" t="s">
        <v>1080</v>
      </c>
      <c r="J832" s="2">
        <v>21551</v>
      </c>
      <c r="K832" s="2">
        <v>55153</v>
      </c>
      <c r="L832">
        <v>90.1</v>
      </c>
      <c r="M832" t="s">
        <v>210</v>
      </c>
      <c r="N832" t="s">
        <v>3443</v>
      </c>
      <c r="O832" t="s">
        <v>210</v>
      </c>
      <c r="P832" t="s">
        <v>3568</v>
      </c>
      <c r="Q832" s="5">
        <f>INDEX(relevant_resources!B:B,MATCH(P832,relevant_resources!A:A,0))</f>
        <v>0</v>
      </c>
      <c r="R832">
        <f>COUNTIFS(resolve_2018!Y:Y,A832)</f>
        <v>0</v>
      </c>
      <c r="S832">
        <f>COUNTIFS(assign_old_new!A:A,A832)</f>
        <v>0</v>
      </c>
      <c r="T832" s="4" t="str">
        <f>IF(D832="teppc","teppc",
IF(Q832=0,"not relevant",
IF(R832&gt;0,"in old list",
IF(S832=0,"NEED TO ASSIGN",
INDEX(assign_old_new!D:D,MATCH(A832,assign_old_new!A:A,0))))))</f>
        <v>teppc</v>
      </c>
      <c r="U832">
        <f t="shared" si="24"/>
        <v>0</v>
      </c>
      <c r="V832" s="5">
        <f t="shared" si="25"/>
        <v>0</v>
      </c>
    </row>
    <row r="833" spans="1:22" hidden="1" x14ac:dyDescent="0.75">
      <c r="A833" t="s">
        <v>4206</v>
      </c>
      <c r="B833" t="s">
        <v>4206</v>
      </c>
      <c r="C833" t="s">
        <v>4207</v>
      </c>
      <c r="D833" t="s">
        <v>3425</v>
      </c>
      <c r="E833" t="s">
        <v>3891</v>
      </c>
      <c r="F833" t="s">
        <v>3891</v>
      </c>
      <c r="G833" t="s">
        <v>3892</v>
      </c>
      <c r="H833" t="s">
        <v>3616</v>
      </c>
      <c r="I833" t="s">
        <v>1080</v>
      </c>
      <c r="J833" s="2">
        <v>21520</v>
      </c>
      <c r="K833" s="2">
        <v>55153</v>
      </c>
      <c r="L833">
        <v>90.1</v>
      </c>
      <c r="M833" t="s">
        <v>210</v>
      </c>
      <c r="N833" t="s">
        <v>3443</v>
      </c>
      <c r="O833" t="s">
        <v>210</v>
      </c>
      <c r="P833" t="s">
        <v>3568</v>
      </c>
      <c r="Q833" s="5">
        <f>INDEX(relevant_resources!B:B,MATCH(P833,relevant_resources!A:A,0))</f>
        <v>0</v>
      </c>
      <c r="R833">
        <f>COUNTIFS(resolve_2018!Y:Y,A833)</f>
        <v>0</v>
      </c>
      <c r="S833">
        <f>COUNTIFS(assign_old_new!A:A,A833)</f>
        <v>0</v>
      </c>
      <c r="T833" s="4" t="str">
        <f>IF(D833="teppc","teppc",
IF(Q833=0,"not relevant",
IF(R833&gt;0,"in old list",
IF(S833=0,"NEED TO ASSIGN",
INDEX(assign_old_new!D:D,MATCH(A833,assign_old_new!A:A,0))))))</f>
        <v>teppc</v>
      </c>
      <c r="U833">
        <f t="shared" si="24"/>
        <v>0</v>
      </c>
      <c r="V833" s="5">
        <f t="shared" si="25"/>
        <v>0</v>
      </c>
    </row>
    <row r="834" spans="1:22" hidden="1" x14ac:dyDescent="0.75">
      <c r="A834" t="s">
        <v>4208</v>
      </c>
      <c r="B834" t="s">
        <v>4208</v>
      </c>
      <c r="C834" t="s">
        <v>4209</v>
      </c>
      <c r="D834" t="s">
        <v>3425</v>
      </c>
      <c r="E834" t="s">
        <v>3891</v>
      </c>
      <c r="F834" t="s">
        <v>3891</v>
      </c>
      <c r="G834" t="s">
        <v>3892</v>
      </c>
      <c r="H834" t="s">
        <v>3616</v>
      </c>
      <c r="I834" t="s">
        <v>1080</v>
      </c>
      <c r="J834" s="2">
        <v>21459</v>
      </c>
      <c r="K834" s="2">
        <v>55153</v>
      </c>
      <c r="L834">
        <v>90.1</v>
      </c>
      <c r="M834" t="s">
        <v>210</v>
      </c>
      <c r="N834" t="s">
        <v>3443</v>
      </c>
      <c r="O834" t="s">
        <v>210</v>
      </c>
      <c r="P834" t="s">
        <v>3568</v>
      </c>
      <c r="Q834" s="5">
        <f>INDEX(relevant_resources!B:B,MATCH(P834,relevant_resources!A:A,0))</f>
        <v>0</v>
      </c>
      <c r="R834">
        <f>COUNTIFS(resolve_2018!Y:Y,A834)</f>
        <v>0</v>
      </c>
      <c r="S834">
        <f>COUNTIFS(assign_old_new!A:A,A834)</f>
        <v>0</v>
      </c>
      <c r="T834" s="4" t="str">
        <f>IF(D834="teppc","teppc",
IF(Q834=0,"not relevant",
IF(R834&gt;0,"in old list",
IF(S834=0,"NEED TO ASSIGN",
INDEX(assign_old_new!D:D,MATCH(A834,assign_old_new!A:A,0))))))</f>
        <v>teppc</v>
      </c>
      <c r="U834">
        <f t="shared" ref="U834:U897" si="26">OR(R834&gt;0,S834&gt;0)*1</f>
        <v>0</v>
      </c>
      <c r="V834" s="5">
        <f t="shared" si="25"/>
        <v>0</v>
      </c>
    </row>
    <row r="835" spans="1:22" hidden="1" x14ac:dyDescent="0.75">
      <c r="A835" t="s">
        <v>4210</v>
      </c>
      <c r="B835" t="s">
        <v>4210</v>
      </c>
      <c r="C835" t="s">
        <v>4211</v>
      </c>
      <c r="D835" t="s">
        <v>3425</v>
      </c>
      <c r="E835" t="s">
        <v>3891</v>
      </c>
      <c r="F835" t="s">
        <v>3891</v>
      </c>
      <c r="G835" t="s">
        <v>3892</v>
      </c>
      <c r="H835" t="s">
        <v>3616</v>
      </c>
      <c r="I835" t="s">
        <v>1080</v>
      </c>
      <c r="J835" s="2">
        <v>21398</v>
      </c>
      <c r="K835" s="2">
        <v>55153</v>
      </c>
      <c r="L835">
        <v>90.1</v>
      </c>
      <c r="M835" t="s">
        <v>210</v>
      </c>
      <c r="N835" t="s">
        <v>3443</v>
      </c>
      <c r="O835" t="s">
        <v>210</v>
      </c>
      <c r="P835" t="s">
        <v>3568</v>
      </c>
      <c r="Q835" s="5">
        <f>INDEX(relevant_resources!B:B,MATCH(P835,relevant_resources!A:A,0))</f>
        <v>0</v>
      </c>
      <c r="R835">
        <f>COUNTIFS(resolve_2018!Y:Y,A835)</f>
        <v>0</v>
      </c>
      <c r="S835">
        <f>COUNTIFS(assign_old_new!A:A,A835)</f>
        <v>0</v>
      </c>
      <c r="T835" s="4" t="str">
        <f>IF(D835="teppc","teppc",
IF(Q835=0,"not relevant",
IF(R835&gt;0,"in old list",
IF(S835=0,"NEED TO ASSIGN",
INDEX(assign_old_new!D:D,MATCH(A835,assign_old_new!A:A,0))))))</f>
        <v>teppc</v>
      </c>
      <c r="U835">
        <f t="shared" si="26"/>
        <v>0</v>
      </c>
      <c r="V835" s="5">
        <f t="shared" ref="V835:V898" si="27">AND(Q835=1,U835=0,D835="caiso")*1</f>
        <v>0</v>
      </c>
    </row>
    <row r="836" spans="1:22" hidden="1" x14ac:dyDescent="0.75">
      <c r="A836" t="s">
        <v>2141</v>
      </c>
      <c r="B836" t="s">
        <v>2141</v>
      </c>
      <c r="C836" t="s">
        <v>9937</v>
      </c>
      <c r="D836" t="s">
        <v>9883</v>
      </c>
      <c r="E836" t="s">
        <v>1128</v>
      </c>
      <c r="F836" t="s">
        <v>1128</v>
      </c>
      <c r="G836" t="s">
        <v>3379</v>
      </c>
      <c r="H836" t="s">
        <v>1128</v>
      </c>
      <c r="I836" t="s">
        <v>33</v>
      </c>
      <c r="J836" t="s">
        <v>9889</v>
      </c>
      <c r="K836" s="6">
        <v>55153</v>
      </c>
      <c r="L836">
        <v>90</v>
      </c>
      <c r="M836" t="s">
        <v>9884</v>
      </c>
      <c r="N836" t="s">
        <v>3412</v>
      </c>
      <c r="O836" t="s">
        <v>993</v>
      </c>
      <c r="P836" t="s">
        <v>3413</v>
      </c>
      <c r="Q836" s="5">
        <f>INDEX(relevant_resources!B:B,MATCH(P836,relevant_resources!A:A,0))</f>
        <v>1</v>
      </c>
      <c r="R836">
        <f>COUNTIFS(resolve_2018!Y:Y,A836)</f>
        <v>1</v>
      </c>
      <c r="S836">
        <f>COUNTIFS(assign_old_new!A:A,A836)</f>
        <v>0</v>
      </c>
      <c r="T836" s="4" t="str">
        <f>IF(D836="teppc","teppc",
IF(Q836=0,"not relevant",
IF(R836&gt;0,"in old list",
IF(S836=0,"NEED TO ASSIGN",
INDEX(assign_old_new!D:D,MATCH(A836,assign_old_new!A:A,0))))))</f>
        <v>in old list</v>
      </c>
      <c r="U836">
        <f t="shared" si="26"/>
        <v>1</v>
      </c>
      <c r="V836" s="5">
        <f t="shared" si="27"/>
        <v>0</v>
      </c>
    </row>
    <row r="837" spans="1:22" hidden="1" x14ac:dyDescent="0.75">
      <c r="A837" t="s">
        <v>8873</v>
      </c>
      <c r="B837" t="s">
        <v>8874</v>
      </c>
      <c r="C837" t="s">
        <v>8875</v>
      </c>
      <c r="D837" t="s">
        <v>3425</v>
      </c>
      <c r="E837" t="s">
        <v>2647</v>
      </c>
      <c r="F837" t="s">
        <v>2647</v>
      </c>
      <c r="G837" t="s">
        <v>3500</v>
      </c>
      <c r="H837" t="s">
        <v>2646</v>
      </c>
      <c r="I837" t="s">
        <v>2647</v>
      </c>
      <c r="J837" s="2">
        <v>43252</v>
      </c>
      <c r="K837" s="2">
        <v>55153</v>
      </c>
      <c r="L837">
        <v>90</v>
      </c>
      <c r="M837" t="s">
        <v>3473</v>
      </c>
      <c r="N837" t="s">
        <v>3327</v>
      </c>
      <c r="O837" t="s">
        <v>3328</v>
      </c>
      <c r="P837" t="s">
        <v>3507</v>
      </c>
      <c r="Q837" s="5">
        <f>INDEX(relevant_resources!B:B,MATCH(P837,relevant_resources!A:A,0))</f>
        <v>0</v>
      </c>
      <c r="R837">
        <f>COUNTIFS(resolve_2018!Y:Y,A837)</f>
        <v>0</v>
      </c>
      <c r="S837">
        <f>COUNTIFS(assign_old_new!A:A,A837)</f>
        <v>0</v>
      </c>
      <c r="T837" s="4" t="str">
        <f>IF(D837="teppc","teppc",
IF(Q837=0,"not relevant",
IF(R837&gt;0,"in old list",
IF(S837=0,"NEED TO ASSIGN",
INDEX(assign_old_new!D:D,MATCH(A837,assign_old_new!A:A,0))))))</f>
        <v>teppc</v>
      </c>
      <c r="U837">
        <f t="shared" si="26"/>
        <v>0</v>
      </c>
      <c r="V837" s="5">
        <f t="shared" si="27"/>
        <v>0</v>
      </c>
    </row>
    <row r="838" spans="1:22" hidden="1" x14ac:dyDescent="0.75">
      <c r="A838" t="s">
        <v>5420</v>
      </c>
      <c r="B838" t="s">
        <v>5421</v>
      </c>
      <c r="C838" t="s">
        <v>5422</v>
      </c>
      <c r="D838" t="s">
        <v>3425</v>
      </c>
      <c r="E838" t="s">
        <v>1054</v>
      </c>
      <c r="F838" t="s">
        <v>1054</v>
      </c>
      <c r="G838" t="s">
        <v>3447</v>
      </c>
      <c r="H838" t="s">
        <v>3428</v>
      </c>
      <c r="I838" t="s">
        <v>3429</v>
      </c>
      <c r="J838" s="2">
        <v>41169</v>
      </c>
      <c r="K838" s="2">
        <v>55153</v>
      </c>
      <c r="L838">
        <v>90</v>
      </c>
      <c r="M838" t="s">
        <v>3531</v>
      </c>
      <c r="N838" t="s">
        <v>3532</v>
      </c>
      <c r="O838" t="s">
        <v>3533</v>
      </c>
      <c r="P838" t="s">
        <v>3549</v>
      </c>
      <c r="Q838" s="5">
        <f>INDEX(relevant_resources!B:B,MATCH(P838,relevant_resources!A:A,0))</f>
        <v>0</v>
      </c>
      <c r="R838">
        <f>COUNTIFS(resolve_2018!Y:Y,A838)</f>
        <v>0</v>
      </c>
      <c r="S838">
        <f>COUNTIFS(assign_old_new!A:A,A838)</f>
        <v>0</v>
      </c>
      <c r="T838" s="4" t="str">
        <f>IF(D838="teppc","teppc",
IF(Q838=0,"not relevant",
IF(R838&gt;0,"in old list",
IF(S838=0,"NEED TO ASSIGN",
INDEX(assign_old_new!D:D,MATCH(A838,assign_old_new!A:A,0))))))</f>
        <v>teppc</v>
      </c>
      <c r="U838">
        <f t="shared" si="26"/>
        <v>0</v>
      </c>
      <c r="V838" s="5">
        <f t="shared" si="27"/>
        <v>0</v>
      </c>
    </row>
    <row r="839" spans="1:22" hidden="1" x14ac:dyDescent="0.75">
      <c r="A839" t="s">
        <v>8045</v>
      </c>
      <c r="B839" t="s">
        <v>8046</v>
      </c>
      <c r="C839" t="s">
        <v>8047</v>
      </c>
      <c r="D839" t="s">
        <v>3425</v>
      </c>
      <c r="E839" t="s">
        <v>3546</v>
      </c>
      <c r="F839" t="s">
        <v>3546</v>
      </c>
      <c r="G839" t="s">
        <v>3547</v>
      </c>
      <c r="H839" t="s">
        <v>3546</v>
      </c>
      <c r="I839" t="s">
        <v>3429</v>
      </c>
      <c r="J839" s="2">
        <v>40909</v>
      </c>
      <c r="K839" s="2">
        <v>55153</v>
      </c>
      <c r="L839">
        <v>90</v>
      </c>
      <c r="M839" t="s">
        <v>3548</v>
      </c>
      <c r="N839" t="s">
        <v>3532</v>
      </c>
      <c r="O839" t="s">
        <v>3533</v>
      </c>
      <c r="P839" t="s">
        <v>3549</v>
      </c>
      <c r="Q839" s="5">
        <f>INDEX(relevant_resources!B:B,MATCH(P839,relevant_resources!A:A,0))</f>
        <v>0</v>
      </c>
      <c r="R839">
        <f>COUNTIFS(resolve_2018!Y:Y,A839)</f>
        <v>0</v>
      </c>
      <c r="S839">
        <f>COUNTIFS(assign_old_new!A:A,A839)</f>
        <v>0</v>
      </c>
      <c r="T839" s="4" t="str">
        <f>IF(D839="teppc","teppc",
IF(Q839=0,"not relevant",
IF(R839&gt;0,"in old list",
IF(S839=0,"NEED TO ASSIGN",
INDEX(assign_old_new!D:D,MATCH(A839,assign_old_new!A:A,0))))))</f>
        <v>teppc</v>
      </c>
      <c r="U839">
        <f t="shared" si="26"/>
        <v>0</v>
      </c>
      <c r="V839" s="5">
        <f t="shared" si="27"/>
        <v>0</v>
      </c>
    </row>
    <row r="840" spans="1:22" hidden="1" x14ac:dyDescent="0.75">
      <c r="A840" t="s">
        <v>8048</v>
      </c>
      <c r="B840" t="s">
        <v>8049</v>
      </c>
      <c r="C840" t="s">
        <v>8050</v>
      </c>
      <c r="D840" t="s">
        <v>3425</v>
      </c>
      <c r="E840" t="s">
        <v>3546</v>
      </c>
      <c r="F840" t="s">
        <v>3546</v>
      </c>
      <c r="G840" t="s">
        <v>3547</v>
      </c>
      <c r="H840" t="s">
        <v>3546</v>
      </c>
      <c r="I840" t="s">
        <v>3429</v>
      </c>
      <c r="J840" s="2">
        <v>40909</v>
      </c>
      <c r="K840" s="2">
        <v>55153</v>
      </c>
      <c r="L840">
        <v>90</v>
      </c>
      <c r="M840" t="s">
        <v>3548</v>
      </c>
      <c r="N840" t="s">
        <v>3532</v>
      </c>
      <c r="O840" t="s">
        <v>3533</v>
      </c>
      <c r="P840" t="s">
        <v>3549</v>
      </c>
      <c r="Q840" s="5">
        <f>INDEX(relevant_resources!B:B,MATCH(P840,relevant_resources!A:A,0))</f>
        <v>0</v>
      </c>
      <c r="R840">
        <f>COUNTIFS(resolve_2018!Y:Y,A840)</f>
        <v>0</v>
      </c>
      <c r="S840">
        <f>COUNTIFS(assign_old_new!A:A,A840)</f>
        <v>0</v>
      </c>
      <c r="T840" s="4" t="str">
        <f>IF(D840="teppc","teppc",
IF(Q840=0,"not relevant",
IF(R840&gt;0,"in old list",
IF(S840=0,"NEED TO ASSIGN",
INDEX(assign_old_new!D:D,MATCH(A840,assign_old_new!A:A,0))))))</f>
        <v>teppc</v>
      </c>
      <c r="U840">
        <f t="shared" si="26"/>
        <v>0</v>
      </c>
      <c r="V840" s="5">
        <f t="shared" si="27"/>
        <v>0</v>
      </c>
    </row>
    <row r="841" spans="1:22" hidden="1" x14ac:dyDescent="0.75">
      <c r="A841" t="s">
        <v>5788</v>
      </c>
      <c r="B841" t="s">
        <v>5789</v>
      </c>
      <c r="C841" t="s">
        <v>5790</v>
      </c>
      <c r="D841" t="s">
        <v>3425</v>
      </c>
      <c r="E841" t="s">
        <v>3635</v>
      </c>
      <c r="F841" t="s">
        <v>3635</v>
      </c>
      <c r="G841" t="s">
        <v>3636</v>
      </c>
      <c r="H841" t="s">
        <v>3616</v>
      </c>
      <c r="I841" t="s">
        <v>1080</v>
      </c>
      <c r="J841" s="2">
        <v>40422</v>
      </c>
      <c r="K841" s="2">
        <v>55153</v>
      </c>
      <c r="L841">
        <v>90</v>
      </c>
      <c r="M841" t="s">
        <v>3438</v>
      </c>
      <c r="N841" t="s">
        <v>3412</v>
      </c>
      <c r="O841" t="s">
        <v>993</v>
      </c>
      <c r="P841" t="s">
        <v>3712</v>
      </c>
      <c r="Q841" s="5">
        <f>INDEX(relevant_resources!B:B,MATCH(P841,relevant_resources!A:A,0))</f>
        <v>0</v>
      </c>
      <c r="R841">
        <f>COUNTIFS(resolve_2018!Y:Y,A841)</f>
        <v>0</v>
      </c>
      <c r="S841">
        <f>COUNTIFS(assign_old_new!A:A,A841)</f>
        <v>0</v>
      </c>
      <c r="T841" s="4" t="str">
        <f>IF(D841="teppc","teppc",
IF(Q841=0,"not relevant",
IF(R841&gt;0,"in old list",
IF(S841=0,"NEED TO ASSIGN",
INDEX(assign_old_new!D:D,MATCH(A841,assign_old_new!A:A,0))))))</f>
        <v>teppc</v>
      </c>
      <c r="U841">
        <f t="shared" si="26"/>
        <v>0</v>
      </c>
      <c r="V841" s="5">
        <f t="shared" si="27"/>
        <v>0</v>
      </c>
    </row>
    <row r="842" spans="1:22" hidden="1" x14ac:dyDescent="0.75">
      <c r="A842" t="s">
        <v>3699</v>
      </c>
      <c r="B842" t="s">
        <v>3700</v>
      </c>
      <c r="C842" t="s">
        <v>3701</v>
      </c>
      <c r="D842" t="s">
        <v>3425</v>
      </c>
      <c r="E842" t="s">
        <v>2403</v>
      </c>
      <c r="F842" t="s">
        <v>2403</v>
      </c>
      <c r="G842" t="s">
        <v>3436</v>
      </c>
      <c r="H842" t="s">
        <v>3437</v>
      </c>
      <c r="I842" t="s">
        <v>2274</v>
      </c>
      <c r="J842" s="2">
        <v>39052</v>
      </c>
      <c r="K842" s="2">
        <v>55153</v>
      </c>
      <c r="L842">
        <v>90</v>
      </c>
      <c r="M842" t="s">
        <v>3438</v>
      </c>
      <c r="N842" t="s">
        <v>3412</v>
      </c>
      <c r="O842" t="s">
        <v>993</v>
      </c>
      <c r="P842" t="s">
        <v>3439</v>
      </c>
      <c r="Q842" s="5">
        <f>INDEX(relevant_resources!B:B,MATCH(P842,relevant_resources!A:A,0))</f>
        <v>0</v>
      </c>
      <c r="R842">
        <f>COUNTIFS(resolve_2018!Y:Y,A842)</f>
        <v>0</v>
      </c>
      <c r="S842">
        <f>COUNTIFS(assign_old_new!A:A,A842)</f>
        <v>0</v>
      </c>
      <c r="T842" s="4" t="str">
        <f>IF(D842="teppc","teppc",
IF(Q842=0,"not relevant",
IF(R842&gt;0,"in old list",
IF(S842=0,"NEED TO ASSIGN",
INDEX(assign_old_new!D:D,MATCH(A842,assign_old_new!A:A,0))))))</f>
        <v>teppc</v>
      </c>
      <c r="U842">
        <f t="shared" si="26"/>
        <v>0</v>
      </c>
      <c r="V842" s="5">
        <f t="shared" si="27"/>
        <v>0</v>
      </c>
    </row>
    <row r="843" spans="1:22" hidden="1" x14ac:dyDescent="0.75">
      <c r="A843" t="s">
        <v>6875</v>
      </c>
      <c r="B843" t="s">
        <v>6875</v>
      </c>
      <c r="C843" t="s">
        <v>6876</v>
      </c>
      <c r="D843" t="s">
        <v>3425</v>
      </c>
      <c r="E843" t="s">
        <v>1054</v>
      </c>
      <c r="F843" t="s">
        <v>1054</v>
      </c>
      <c r="G843" t="s">
        <v>3447</v>
      </c>
      <c r="H843" t="s">
        <v>3428</v>
      </c>
      <c r="I843" t="s">
        <v>3429</v>
      </c>
      <c r="J843" s="2">
        <v>37561</v>
      </c>
      <c r="K843" s="2">
        <v>55123</v>
      </c>
      <c r="L843">
        <v>90</v>
      </c>
      <c r="M843" t="s">
        <v>4364</v>
      </c>
      <c r="N843" t="s">
        <v>3849</v>
      </c>
      <c r="O843" t="s">
        <v>3850</v>
      </c>
      <c r="P843" t="s">
        <v>3851</v>
      </c>
      <c r="Q843" s="5">
        <f>INDEX(relevant_resources!B:B,MATCH(P843,relevant_resources!A:A,0))</f>
        <v>0</v>
      </c>
      <c r="R843">
        <f>COUNTIFS(resolve_2018!Y:Y,A843)</f>
        <v>0</v>
      </c>
      <c r="S843">
        <f>COUNTIFS(assign_old_new!A:A,A843)</f>
        <v>0</v>
      </c>
      <c r="T843" s="4" t="str">
        <f>IF(D843="teppc","teppc",
IF(Q843=0,"not relevant",
IF(R843&gt;0,"in old list",
IF(S843=0,"NEED TO ASSIGN",
INDEX(assign_old_new!D:D,MATCH(A843,assign_old_new!A:A,0))))))</f>
        <v>teppc</v>
      </c>
      <c r="U843">
        <f t="shared" si="26"/>
        <v>0</v>
      </c>
      <c r="V843" s="5">
        <f t="shared" si="27"/>
        <v>0</v>
      </c>
    </row>
    <row r="844" spans="1:22" hidden="1" x14ac:dyDescent="0.75">
      <c r="A844" t="s">
        <v>6877</v>
      </c>
      <c r="B844" t="s">
        <v>6877</v>
      </c>
      <c r="C844" t="s">
        <v>6878</v>
      </c>
      <c r="D844" t="s">
        <v>3425</v>
      </c>
      <c r="E844" t="s">
        <v>1054</v>
      </c>
      <c r="F844" t="s">
        <v>1054</v>
      </c>
      <c r="G844" t="s">
        <v>3447</v>
      </c>
      <c r="H844" t="s">
        <v>3428</v>
      </c>
      <c r="I844" t="s">
        <v>3429</v>
      </c>
      <c r="J844" s="2">
        <v>37561</v>
      </c>
      <c r="K844" s="2">
        <v>55123</v>
      </c>
      <c r="L844">
        <v>90</v>
      </c>
      <c r="M844" t="s">
        <v>4364</v>
      </c>
      <c r="N844" t="s">
        <v>3849</v>
      </c>
      <c r="O844" t="s">
        <v>3850</v>
      </c>
      <c r="P844" t="s">
        <v>3851</v>
      </c>
      <c r="Q844" s="5">
        <f>INDEX(relevant_resources!B:B,MATCH(P844,relevant_resources!A:A,0))</f>
        <v>0</v>
      </c>
      <c r="R844">
        <f>COUNTIFS(resolve_2018!Y:Y,A844)</f>
        <v>0</v>
      </c>
      <c r="S844">
        <f>COUNTIFS(assign_old_new!A:A,A844)</f>
        <v>0</v>
      </c>
      <c r="T844" s="4" t="str">
        <f>IF(D844="teppc","teppc",
IF(Q844=0,"not relevant",
IF(R844&gt;0,"in old list",
IF(S844=0,"NEED TO ASSIGN",
INDEX(assign_old_new!D:D,MATCH(A844,assign_old_new!A:A,0))))))</f>
        <v>teppc</v>
      </c>
      <c r="U844">
        <f t="shared" si="26"/>
        <v>0</v>
      </c>
      <c r="V844" s="5">
        <f t="shared" si="27"/>
        <v>0</v>
      </c>
    </row>
    <row r="845" spans="1:22" hidden="1" x14ac:dyDescent="0.75">
      <c r="A845" t="s">
        <v>10682</v>
      </c>
      <c r="B845" t="s">
        <v>10682</v>
      </c>
      <c r="C845" t="s">
        <v>10683</v>
      </c>
      <c r="D845" t="s">
        <v>9883</v>
      </c>
      <c r="E845" t="s">
        <v>1128</v>
      </c>
      <c r="F845" t="s">
        <v>1128</v>
      </c>
      <c r="G845" t="s">
        <v>3379</v>
      </c>
      <c r="H845" t="s">
        <v>1128</v>
      </c>
      <c r="I845" t="s">
        <v>33</v>
      </c>
      <c r="J845" s="6">
        <v>32865</v>
      </c>
      <c r="K845" s="6">
        <v>55153</v>
      </c>
      <c r="L845">
        <v>90</v>
      </c>
      <c r="M845" t="s">
        <v>9884</v>
      </c>
      <c r="N845" t="s">
        <v>3757</v>
      </c>
      <c r="O845" t="s">
        <v>190</v>
      </c>
      <c r="P845" t="s">
        <v>4506</v>
      </c>
      <c r="Q845" s="5">
        <f>INDEX(relevant_resources!B:B,MATCH(P845,relevant_resources!A:A,0))</f>
        <v>0</v>
      </c>
      <c r="R845">
        <f>COUNTIFS(resolve_2018!Y:Y,A845)</f>
        <v>0</v>
      </c>
      <c r="S845">
        <f>COUNTIFS(assign_old_new!A:A,A845)</f>
        <v>0</v>
      </c>
      <c r="T845" s="4" t="str">
        <f>IF(D845="teppc","teppc",
IF(Q845=0,"not relevant",
IF(R845&gt;0,"in old list",
IF(S845=0,"NEED TO ASSIGN",
INDEX(assign_old_new!D:D,MATCH(A845,assign_old_new!A:A,0))))))</f>
        <v>not relevant</v>
      </c>
      <c r="U845">
        <f t="shared" si="26"/>
        <v>0</v>
      </c>
      <c r="V845" s="5">
        <f t="shared" si="27"/>
        <v>0</v>
      </c>
    </row>
    <row r="846" spans="1:22" hidden="1" x14ac:dyDescent="0.75">
      <c r="A846" t="s">
        <v>5198</v>
      </c>
      <c r="B846" t="s">
        <v>5198</v>
      </c>
      <c r="C846" t="s">
        <v>5199</v>
      </c>
      <c r="D846" t="s">
        <v>3425</v>
      </c>
      <c r="E846" t="s">
        <v>3482</v>
      </c>
      <c r="F846" t="s">
        <v>3482</v>
      </c>
      <c r="G846" t="s">
        <v>3483</v>
      </c>
      <c r="H846" t="s">
        <v>3482</v>
      </c>
      <c r="I846" t="s">
        <v>1080</v>
      </c>
      <c r="J846" s="2">
        <v>27638</v>
      </c>
      <c r="K846" s="2">
        <v>55153</v>
      </c>
      <c r="L846">
        <v>90</v>
      </c>
      <c r="M846" t="s">
        <v>210</v>
      </c>
      <c r="N846" t="s">
        <v>3443</v>
      </c>
      <c r="O846" t="s">
        <v>210</v>
      </c>
      <c r="P846" t="s">
        <v>3568</v>
      </c>
      <c r="Q846" s="5">
        <f>INDEX(relevant_resources!B:B,MATCH(P846,relevant_resources!A:A,0))</f>
        <v>0</v>
      </c>
      <c r="R846">
        <f>COUNTIFS(resolve_2018!Y:Y,A846)</f>
        <v>0</v>
      </c>
      <c r="S846">
        <f>COUNTIFS(assign_old_new!A:A,A846)</f>
        <v>0</v>
      </c>
      <c r="T846" s="4" t="str">
        <f>IF(D846="teppc","teppc",
IF(Q846=0,"not relevant",
IF(R846&gt;0,"in old list",
IF(S846=0,"NEED TO ASSIGN",
INDEX(assign_old_new!D:D,MATCH(A846,assign_old_new!A:A,0))))))</f>
        <v>teppc</v>
      </c>
      <c r="U846">
        <f t="shared" si="26"/>
        <v>0</v>
      </c>
      <c r="V846" s="5">
        <f t="shared" si="27"/>
        <v>0</v>
      </c>
    </row>
    <row r="847" spans="1:22" hidden="1" x14ac:dyDescent="0.75">
      <c r="A847" t="s">
        <v>5196</v>
      </c>
      <c r="B847" t="s">
        <v>5196</v>
      </c>
      <c r="C847" t="s">
        <v>5197</v>
      </c>
      <c r="D847" t="s">
        <v>3425</v>
      </c>
      <c r="E847" t="s">
        <v>3482</v>
      </c>
      <c r="F847" t="s">
        <v>3482</v>
      </c>
      <c r="G847" t="s">
        <v>3483</v>
      </c>
      <c r="H847" t="s">
        <v>3482</v>
      </c>
      <c r="I847" t="s">
        <v>1080</v>
      </c>
      <c r="J847" s="2">
        <v>27546</v>
      </c>
      <c r="K847" s="2">
        <v>55153</v>
      </c>
      <c r="L847">
        <v>90</v>
      </c>
      <c r="M847" t="s">
        <v>210</v>
      </c>
      <c r="N847" t="s">
        <v>3443</v>
      </c>
      <c r="O847" t="s">
        <v>210</v>
      </c>
      <c r="P847" t="s">
        <v>3568</v>
      </c>
      <c r="Q847" s="5">
        <f>INDEX(relevant_resources!B:B,MATCH(P847,relevant_resources!A:A,0))</f>
        <v>0</v>
      </c>
      <c r="R847">
        <f>COUNTIFS(resolve_2018!Y:Y,A847)</f>
        <v>0</v>
      </c>
      <c r="S847">
        <f>COUNTIFS(assign_old_new!A:A,A847)</f>
        <v>0</v>
      </c>
      <c r="T847" s="4" t="str">
        <f>IF(D847="teppc","teppc",
IF(Q847=0,"not relevant",
IF(R847&gt;0,"in old list",
IF(S847=0,"NEED TO ASSIGN",
INDEX(assign_old_new!D:D,MATCH(A847,assign_old_new!A:A,0))))))</f>
        <v>teppc</v>
      </c>
      <c r="U847">
        <f t="shared" si="26"/>
        <v>0</v>
      </c>
      <c r="V847" s="5">
        <f t="shared" si="27"/>
        <v>0</v>
      </c>
    </row>
    <row r="848" spans="1:22" hidden="1" x14ac:dyDescent="0.75">
      <c r="A848" t="s">
        <v>4552</v>
      </c>
      <c r="B848" t="s">
        <v>4552</v>
      </c>
      <c r="C848" t="s">
        <v>4553</v>
      </c>
      <c r="D848" t="s">
        <v>3425</v>
      </c>
      <c r="E848" t="s">
        <v>3426</v>
      </c>
      <c r="F848" t="s">
        <v>3426</v>
      </c>
      <c r="G848" t="s">
        <v>3427</v>
      </c>
      <c r="H848" t="s">
        <v>3428</v>
      </c>
      <c r="I848" t="s">
        <v>3429</v>
      </c>
      <c r="J848" s="2">
        <v>20821</v>
      </c>
      <c r="K848" s="2">
        <v>48669</v>
      </c>
      <c r="L848">
        <v>90</v>
      </c>
      <c r="M848" t="s">
        <v>210</v>
      </c>
      <c r="N848" t="s">
        <v>3443</v>
      </c>
      <c r="O848" t="s">
        <v>210</v>
      </c>
      <c r="P848" t="s">
        <v>3444</v>
      </c>
      <c r="Q848" s="5">
        <f>INDEX(relevant_resources!B:B,MATCH(P848,relevant_resources!A:A,0))</f>
        <v>0</v>
      </c>
      <c r="R848">
        <f>COUNTIFS(resolve_2018!Y:Y,A848)</f>
        <v>0</v>
      </c>
      <c r="S848">
        <f>COUNTIFS(assign_old_new!A:A,A848)</f>
        <v>0</v>
      </c>
      <c r="T848" s="4" t="str">
        <f>IF(D848="teppc","teppc",
IF(Q848=0,"not relevant",
IF(R848&gt;0,"in old list",
IF(S848=0,"NEED TO ASSIGN",
INDEX(assign_old_new!D:D,MATCH(A848,assign_old_new!A:A,0))))))</f>
        <v>teppc</v>
      </c>
      <c r="U848">
        <f t="shared" si="26"/>
        <v>0</v>
      </c>
      <c r="V848" s="5">
        <f t="shared" si="27"/>
        <v>0</v>
      </c>
    </row>
    <row r="849" spans="1:22" hidden="1" x14ac:dyDescent="0.75">
      <c r="A849" t="s">
        <v>4554</v>
      </c>
      <c r="B849" t="s">
        <v>4554</v>
      </c>
      <c r="C849" t="s">
        <v>4555</v>
      </c>
      <c r="D849" t="s">
        <v>3425</v>
      </c>
      <c r="E849" t="s">
        <v>3426</v>
      </c>
      <c r="F849" t="s">
        <v>3426</v>
      </c>
      <c r="G849" t="s">
        <v>3427</v>
      </c>
      <c r="H849" t="s">
        <v>3428</v>
      </c>
      <c r="I849" t="s">
        <v>3429</v>
      </c>
      <c r="J849" s="2">
        <v>20821</v>
      </c>
      <c r="K849" s="2">
        <v>48669</v>
      </c>
      <c r="L849">
        <v>90</v>
      </c>
      <c r="M849" t="s">
        <v>210</v>
      </c>
      <c r="N849" t="s">
        <v>3443</v>
      </c>
      <c r="O849" t="s">
        <v>210</v>
      </c>
      <c r="P849" t="s">
        <v>3444</v>
      </c>
      <c r="Q849" s="5">
        <f>INDEX(relevant_resources!B:B,MATCH(P849,relevant_resources!A:A,0))</f>
        <v>0</v>
      </c>
      <c r="R849">
        <f>COUNTIFS(resolve_2018!Y:Y,A849)</f>
        <v>0</v>
      </c>
      <c r="S849">
        <f>COUNTIFS(assign_old_new!A:A,A849)</f>
        <v>0</v>
      </c>
      <c r="T849" s="4" t="str">
        <f>IF(D849="teppc","teppc",
IF(Q849=0,"not relevant",
IF(R849&gt;0,"in old list",
IF(S849=0,"NEED TO ASSIGN",
INDEX(assign_old_new!D:D,MATCH(A849,assign_old_new!A:A,0))))))</f>
        <v>teppc</v>
      </c>
      <c r="U849">
        <f t="shared" si="26"/>
        <v>0</v>
      </c>
      <c r="V849" s="5">
        <f t="shared" si="27"/>
        <v>0</v>
      </c>
    </row>
    <row r="850" spans="1:22" hidden="1" x14ac:dyDescent="0.75">
      <c r="A850" t="s">
        <v>7217</v>
      </c>
      <c r="B850" t="s">
        <v>7217</v>
      </c>
      <c r="C850" t="s">
        <v>7218</v>
      </c>
      <c r="D850" t="s">
        <v>3425</v>
      </c>
      <c r="E850" t="s">
        <v>3471</v>
      </c>
      <c r="F850" t="s">
        <v>3471</v>
      </c>
      <c r="G850" t="s">
        <v>3472</v>
      </c>
      <c r="H850" t="s">
        <v>3437</v>
      </c>
      <c r="I850" t="s">
        <v>2274</v>
      </c>
      <c r="J850" s="2">
        <v>42628</v>
      </c>
      <c r="K850" s="2">
        <v>57345</v>
      </c>
      <c r="L850">
        <v>89.2</v>
      </c>
      <c r="M850" t="s">
        <v>3548</v>
      </c>
      <c r="N850" t="s">
        <v>3532</v>
      </c>
      <c r="O850" t="s">
        <v>3533</v>
      </c>
      <c r="P850" t="s">
        <v>3534</v>
      </c>
      <c r="Q850" s="5">
        <f>INDEX(relevant_resources!B:B,MATCH(P850,relevant_resources!A:A,0))</f>
        <v>0</v>
      </c>
      <c r="R850">
        <f>COUNTIFS(resolve_2018!Y:Y,A850)</f>
        <v>0</v>
      </c>
      <c r="S850">
        <f>COUNTIFS(assign_old_new!A:A,A850)</f>
        <v>0</v>
      </c>
      <c r="T850" s="4" t="str">
        <f>IF(D850="teppc","teppc",
IF(Q850=0,"not relevant",
IF(R850&gt;0,"in old list",
IF(S850=0,"NEED TO ASSIGN",
INDEX(assign_old_new!D:D,MATCH(A850,assign_old_new!A:A,0))))))</f>
        <v>teppc</v>
      </c>
      <c r="U850">
        <f t="shared" si="26"/>
        <v>0</v>
      </c>
      <c r="V850" s="5">
        <f t="shared" si="27"/>
        <v>0</v>
      </c>
    </row>
    <row r="851" spans="1:22" hidden="1" x14ac:dyDescent="0.75">
      <c r="A851" t="s">
        <v>7215</v>
      </c>
      <c r="B851" t="s">
        <v>7215</v>
      </c>
      <c r="C851" t="s">
        <v>7216</v>
      </c>
      <c r="D851" t="s">
        <v>3425</v>
      </c>
      <c r="E851" t="s">
        <v>3471</v>
      </c>
      <c r="F851" t="s">
        <v>3471</v>
      </c>
      <c r="G851" t="s">
        <v>3472</v>
      </c>
      <c r="H851" t="s">
        <v>3437</v>
      </c>
      <c r="I851" t="s">
        <v>2274</v>
      </c>
      <c r="J851" s="2">
        <v>42493</v>
      </c>
      <c r="K851" s="2">
        <v>57345</v>
      </c>
      <c r="L851">
        <v>89.2</v>
      </c>
      <c r="M851" t="s">
        <v>3548</v>
      </c>
      <c r="N851" t="s">
        <v>3532</v>
      </c>
      <c r="O851" t="s">
        <v>3533</v>
      </c>
      <c r="P851" t="s">
        <v>3534</v>
      </c>
      <c r="Q851" s="5">
        <f>INDEX(relevant_resources!B:B,MATCH(P851,relevant_resources!A:A,0))</f>
        <v>0</v>
      </c>
      <c r="R851">
        <f>COUNTIFS(resolve_2018!Y:Y,A851)</f>
        <v>0</v>
      </c>
      <c r="S851">
        <f>COUNTIFS(assign_old_new!A:A,A851)</f>
        <v>0</v>
      </c>
      <c r="T851" s="4" t="str">
        <f>IF(D851="teppc","teppc",
IF(Q851=0,"not relevant",
IF(R851&gt;0,"in old list",
IF(S851=0,"NEED TO ASSIGN",
INDEX(assign_old_new!D:D,MATCH(A851,assign_old_new!A:A,0))))))</f>
        <v>teppc</v>
      </c>
      <c r="U851">
        <f t="shared" si="26"/>
        <v>0</v>
      </c>
      <c r="V851" s="5">
        <f t="shared" si="27"/>
        <v>0</v>
      </c>
    </row>
    <row r="852" spans="1:22" hidden="1" x14ac:dyDescent="0.75">
      <c r="A852" t="s">
        <v>8615</v>
      </c>
      <c r="B852" t="s">
        <v>8616</v>
      </c>
      <c r="C852" t="s">
        <v>8617</v>
      </c>
      <c r="D852" t="s">
        <v>3425</v>
      </c>
      <c r="E852" t="s">
        <v>2647</v>
      </c>
      <c r="F852" t="s">
        <v>2647</v>
      </c>
      <c r="G852" t="s">
        <v>3500</v>
      </c>
      <c r="H852" t="s">
        <v>2646</v>
      </c>
      <c r="I852" t="s">
        <v>2647</v>
      </c>
      <c r="J852" s="2">
        <v>42369</v>
      </c>
      <c r="K852" s="2">
        <v>58806</v>
      </c>
      <c r="L852">
        <v>89</v>
      </c>
      <c r="M852" t="s">
        <v>3531</v>
      </c>
      <c r="N852" t="s">
        <v>3532</v>
      </c>
      <c r="O852" t="s">
        <v>3533</v>
      </c>
      <c r="P852" t="s">
        <v>5837</v>
      </c>
      <c r="Q852" s="5">
        <f>INDEX(relevant_resources!B:B,MATCH(P852,relevant_resources!A:A,0))</f>
        <v>0</v>
      </c>
      <c r="R852">
        <f>COUNTIFS(resolve_2018!Y:Y,A852)</f>
        <v>0</v>
      </c>
      <c r="S852">
        <f>COUNTIFS(assign_old_new!A:A,A852)</f>
        <v>0</v>
      </c>
      <c r="T852" s="4" t="str">
        <f>IF(D852="teppc","teppc",
IF(Q852=0,"not relevant",
IF(R852&gt;0,"in old list",
IF(S852=0,"NEED TO ASSIGN",
INDEX(assign_old_new!D:D,MATCH(A852,assign_old_new!A:A,0))))))</f>
        <v>teppc</v>
      </c>
      <c r="U852">
        <f t="shared" si="26"/>
        <v>0</v>
      </c>
      <c r="V852" s="5">
        <f t="shared" si="27"/>
        <v>0</v>
      </c>
    </row>
    <row r="853" spans="1:22" hidden="1" x14ac:dyDescent="0.75">
      <c r="A853" t="s">
        <v>8618</v>
      </c>
      <c r="B853" t="s">
        <v>8619</v>
      </c>
      <c r="C853" t="s">
        <v>8620</v>
      </c>
      <c r="D853" t="s">
        <v>3425</v>
      </c>
      <c r="E853" t="s">
        <v>2647</v>
      </c>
      <c r="F853" t="s">
        <v>2647</v>
      </c>
      <c r="G853" t="s">
        <v>3500</v>
      </c>
      <c r="H853" t="s">
        <v>2646</v>
      </c>
      <c r="I853" t="s">
        <v>2647</v>
      </c>
      <c r="J853" s="2">
        <v>42369</v>
      </c>
      <c r="K853" s="2">
        <v>58806</v>
      </c>
      <c r="L853">
        <v>89</v>
      </c>
      <c r="M853" t="s">
        <v>3531</v>
      </c>
      <c r="N853" t="s">
        <v>3532</v>
      </c>
      <c r="O853" t="s">
        <v>3533</v>
      </c>
      <c r="P853" t="s">
        <v>5837</v>
      </c>
      <c r="Q853" s="5">
        <f>INDEX(relevant_resources!B:B,MATCH(P853,relevant_resources!A:A,0))</f>
        <v>0</v>
      </c>
      <c r="R853">
        <f>COUNTIFS(resolve_2018!Y:Y,A853)</f>
        <v>0</v>
      </c>
      <c r="S853">
        <f>COUNTIFS(assign_old_new!A:A,A853)</f>
        <v>0</v>
      </c>
      <c r="T853" s="4" t="str">
        <f>IF(D853="teppc","teppc",
IF(Q853=0,"not relevant",
IF(R853&gt;0,"in old list",
IF(S853=0,"NEED TO ASSIGN",
INDEX(assign_old_new!D:D,MATCH(A853,assign_old_new!A:A,0))))))</f>
        <v>teppc</v>
      </c>
      <c r="U853">
        <f t="shared" si="26"/>
        <v>0</v>
      </c>
      <c r="V853" s="5">
        <f t="shared" si="27"/>
        <v>0</v>
      </c>
    </row>
    <row r="854" spans="1:22" hidden="1" x14ac:dyDescent="0.75">
      <c r="A854" t="s">
        <v>5423</v>
      </c>
      <c r="B854" t="s">
        <v>5424</v>
      </c>
      <c r="C854" t="s">
        <v>5425</v>
      </c>
      <c r="D854" t="s">
        <v>3425</v>
      </c>
      <c r="E854" t="s">
        <v>1054</v>
      </c>
      <c r="F854" t="s">
        <v>1054</v>
      </c>
      <c r="G854" t="s">
        <v>3447</v>
      </c>
      <c r="H854" t="s">
        <v>3428</v>
      </c>
      <c r="I854" t="s">
        <v>3429</v>
      </c>
      <c r="J854" s="2">
        <v>41169</v>
      </c>
      <c r="K854" s="2">
        <v>55153</v>
      </c>
      <c r="L854">
        <v>89</v>
      </c>
      <c r="M854" t="s">
        <v>3531</v>
      </c>
      <c r="N854" t="s">
        <v>3532</v>
      </c>
      <c r="O854" t="s">
        <v>3533</v>
      </c>
      <c r="P854" t="s">
        <v>3549</v>
      </c>
      <c r="Q854" s="5">
        <f>INDEX(relevant_resources!B:B,MATCH(P854,relevant_resources!A:A,0))</f>
        <v>0</v>
      </c>
      <c r="R854">
        <f>COUNTIFS(resolve_2018!Y:Y,A854)</f>
        <v>0</v>
      </c>
      <c r="S854">
        <f>COUNTIFS(assign_old_new!A:A,A854)</f>
        <v>0</v>
      </c>
      <c r="T854" s="4" t="str">
        <f>IF(D854="teppc","teppc",
IF(Q854=0,"not relevant",
IF(R854&gt;0,"in old list",
IF(S854=0,"NEED TO ASSIGN",
INDEX(assign_old_new!D:D,MATCH(A854,assign_old_new!A:A,0))))))</f>
        <v>teppc</v>
      </c>
      <c r="U854">
        <f t="shared" si="26"/>
        <v>0</v>
      </c>
      <c r="V854" s="5">
        <f t="shared" si="27"/>
        <v>0</v>
      </c>
    </row>
    <row r="855" spans="1:22" hidden="1" x14ac:dyDescent="0.75">
      <c r="A855" t="s">
        <v>5586</v>
      </c>
      <c r="B855" t="s">
        <v>5586</v>
      </c>
      <c r="C855" t="s">
        <v>5587</v>
      </c>
      <c r="D855" t="s">
        <v>3425</v>
      </c>
      <c r="E855" t="s">
        <v>4244</v>
      </c>
      <c r="F855" t="s">
        <v>4244</v>
      </c>
      <c r="G855" t="s">
        <v>4245</v>
      </c>
      <c r="H855" t="s">
        <v>3482</v>
      </c>
      <c r="I855" t="s">
        <v>1080</v>
      </c>
      <c r="J855" s="2">
        <v>29891</v>
      </c>
      <c r="K855" s="2">
        <v>54424</v>
      </c>
      <c r="L855">
        <v>88.9</v>
      </c>
      <c r="M855" t="s">
        <v>3548</v>
      </c>
      <c r="N855" t="s">
        <v>3532</v>
      </c>
      <c r="O855" t="s">
        <v>3533</v>
      </c>
      <c r="P855" t="s">
        <v>3815</v>
      </c>
      <c r="Q855" s="5">
        <f>INDEX(relevant_resources!B:B,MATCH(P855,relevant_resources!A:A,0))</f>
        <v>0</v>
      </c>
      <c r="R855">
        <f>COUNTIFS(resolve_2018!Y:Y,A855)</f>
        <v>0</v>
      </c>
      <c r="S855">
        <f>COUNTIFS(assign_old_new!A:A,A855)</f>
        <v>0</v>
      </c>
      <c r="T855" s="4" t="str">
        <f>IF(D855="teppc","teppc",
IF(Q855=0,"not relevant",
IF(R855&gt;0,"in old list",
IF(S855=0,"NEED TO ASSIGN",
INDEX(assign_old_new!D:D,MATCH(A855,assign_old_new!A:A,0))))))</f>
        <v>teppc</v>
      </c>
      <c r="U855">
        <f t="shared" si="26"/>
        <v>0</v>
      </c>
      <c r="V855" s="5">
        <f t="shared" si="27"/>
        <v>0</v>
      </c>
    </row>
    <row r="856" spans="1:22" hidden="1" x14ac:dyDescent="0.75">
      <c r="A856" t="s">
        <v>5588</v>
      </c>
      <c r="B856" t="s">
        <v>5588</v>
      </c>
      <c r="C856" t="s">
        <v>5589</v>
      </c>
      <c r="D856" t="s">
        <v>3425</v>
      </c>
      <c r="E856" t="s">
        <v>4244</v>
      </c>
      <c r="F856" t="s">
        <v>4244</v>
      </c>
      <c r="G856" t="s">
        <v>4245</v>
      </c>
      <c r="H856" t="s">
        <v>3482</v>
      </c>
      <c r="I856" t="s">
        <v>1080</v>
      </c>
      <c r="J856" s="2">
        <v>29891</v>
      </c>
      <c r="K856" s="2">
        <v>54424</v>
      </c>
      <c r="L856">
        <v>88.9</v>
      </c>
      <c r="M856" t="s">
        <v>3548</v>
      </c>
      <c r="N856" t="s">
        <v>3532</v>
      </c>
      <c r="O856" t="s">
        <v>3533</v>
      </c>
      <c r="P856" t="s">
        <v>3815</v>
      </c>
      <c r="Q856" s="5">
        <f>INDEX(relevant_resources!B:B,MATCH(P856,relevant_resources!A:A,0))</f>
        <v>0</v>
      </c>
      <c r="R856">
        <f>COUNTIFS(resolve_2018!Y:Y,A856)</f>
        <v>0</v>
      </c>
      <c r="S856">
        <f>COUNTIFS(assign_old_new!A:A,A856)</f>
        <v>0</v>
      </c>
      <c r="T856" s="4" t="str">
        <f>IF(D856="teppc","teppc",
IF(Q856=0,"not relevant",
IF(R856&gt;0,"in old list",
IF(S856=0,"NEED TO ASSIGN",
INDEX(assign_old_new!D:D,MATCH(A856,assign_old_new!A:A,0))))))</f>
        <v>teppc</v>
      </c>
      <c r="U856">
        <f t="shared" si="26"/>
        <v>0</v>
      </c>
      <c r="V856" s="5">
        <f t="shared" si="27"/>
        <v>0</v>
      </c>
    </row>
    <row r="857" spans="1:22" hidden="1" x14ac:dyDescent="0.75">
      <c r="A857" t="s">
        <v>7403</v>
      </c>
      <c r="B857" t="s">
        <v>7404</v>
      </c>
      <c r="C857" t="s">
        <v>7405</v>
      </c>
      <c r="D857" t="s">
        <v>3425</v>
      </c>
      <c r="E857" t="s">
        <v>3407</v>
      </c>
      <c r="F857" t="s">
        <v>3407</v>
      </c>
      <c r="G857" t="s">
        <v>3694</v>
      </c>
      <c r="H857" t="s">
        <v>3407</v>
      </c>
      <c r="I857" t="s">
        <v>2274</v>
      </c>
      <c r="J857" s="2">
        <v>33573</v>
      </c>
      <c r="K857" s="2">
        <v>47848</v>
      </c>
      <c r="L857">
        <v>88.5</v>
      </c>
      <c r="M857" t="s">
        <v>3511</v>
      </c>
      <c r="N857" t="s">
        <v>3512</v>
      </c>
      <c r="O857" t="s">
        <v>3513</v>
      </c>
      <c r="P857" t="s">
        <v>3514</v>
      </c>
      <c r="Q857" s="5">
        <f>INDEX(relevant_resources!B:B,MATCH(P857,relevant_resources!A:A,0))</f>
        <v>0</v>
      </c>
      <c r="R857">
        <f>COUNTIFS(resolve_2018!Y:Y,A857)</f>
        <v>0</v>
      </c>
      <c r="S857">
        <f>COUNTIFS(assign_old_new!A:A,A857)</f>
        <v>0</v>
      </c>
      <c r="T857" s="4" t="str">
        <f>IF(D857="teppc","teppc",
IF(Q857=0,"not relevant",
IF(R857&gt;0,"in old list",
IF(S857=0,"NEED TO ASSIGN",
INDEX(assign_old_new!D:D,MATCH(A857,assign_old_new!A:A,0))))))</f>
        <v>teppc</v>
      </c>
      <c r="U857">
        <f t="shared" si="26"/>
        <v>0</v>
      </c>
      <c r="V857" s="5">
        <f t="shared" si="27"/>
        <v>0</v>
      </c>
    </row>
    <row r="858" spans="1:22" hidden="1" x14ac:dyDescent="0.75">
      <c r="A858" t="s">
        <v>7406</v>
      </c>
      <c r="B858" t="s">
        <v>7407</v>
      </c>
      <c r="C858" t="s">
        <v>7408</v>
      </c>
      <c r="D858" t="s">
        <v>3425</v>
      </c>
      <c r="E858" t="s">
        <v>3407</v>
      </c>
      <c r="F858" t="s">
        <v>3407</v>
      </c>
      <c r="G858" t="s">
        <v>3694</v>
      </c>
      <c r="H858" t="s">
        <v>3407</v>
      </c>
      <c r="I858" t="s">
        <v>2274</v>
      </c>
      <c r="J858" s="2">
        <v>33573</v>
      </c>
      <c r="K858" s="2">
        <v>51135</v>
      </c>
      <c r="L858">
        <v>88.5</v>
      </c>
      <c r="M858" t="s">
        <v>3511</v>
      </c>
      <c r="N858" t="s">
        <v>3512</v>
      </c>
      <c r="O858" t="s">
        <v>3513</v>
      </c>
      <c r="P858" t="s">
        <v>3514</v>
      </c>
      <c r="Q858" s="5">
        <f>INDEX(relevant_resources!B:B,MATCH(P858,relevant_resources!A:A,0))</f>
        <v>0</v>
      </c>
      <c r="R858">
        <f>COUNTIFS(resolve_2018!Y:Y,A858)</f>
        <v>0</v>
      </c>
      <c r="S858">
        <f>COUNTIFS(assign_old_new!A:A,A858)</f>
        <v>0</v>
      </c>
      <c r="T858" s="4" t="str">
        <f>IF(D858="teppc","teppc",
IF(Q858=0,"not relevant",
IF(R858&gt;0,"in old list",
IF(S858=0,"NEED TO ASSIGN",
INDEX(assign_old_new!D:D,MATCH(A858,assign_old_new!A:A,0))))))</f>
        <v>teppc</v>
      </c>
      <c r="U858">
        <f t="shared" si="26"/>
        <v>0</v>
      </c>
      <c r="V858" s="5">
        <f t="shared" si="27"/>
        <v>0</v>
      </c>
    </row>
    <row r="859" spans="1:22" hidden="1" x14ac:dyDescent="0.75">
      <c r="A859" t="s">
        <v>7213</v>
      </c>
      <c r="B859" t="s">
        <v>7213</v>
      </c>
      <c r="C859" t="s">
        <v>7214</v>
      </c>
      <c r="D859" t="s">
        <v>3425</v>
      </c>
      <c r="E859" t="s">
        <v>3471</v>
      </c>
      <c r="F859" t="s">
        <v>3471</v>
      </c>
      <c r="G859" t="s">
        <v>3472</v>
      </c>
      <c r="H859" t="s">
        <v>3437</v>
      </c>
      <c r="I859" t="s">
        <v>2274</v>
      </c>
      <c r="J859" s="2">
        <v>42083</v>
      </c>
      <c r="K859" s="2">
        <v>56979</v>
      </c>
      <c r="L859">
        <v>88.2</v>
      </c>
      <c r="M859" t="s">
        <v>3548</v>
      </c>
      <c r="N859" t="s">
        <v>3532</v>
      </c>
      <c r="O859" t="s">
        <v>3533</v>
      </c>
      <c r="P859" t="s">
        <v>3534</v>
      </c>
      <c r="Q859" s="5">
        <f>INDEX(relevant_resources!B:B,MATCH(P859,relevant_resources!A:A,0))</f>
        <v>0</v>
      </c>
      <c r="R859">
        <f>COUNTIFS(resolve_2018!Y:Y,A859)</f>
        <v>0</v>
      </c>
      <c r="S859">
        <f>COUNTIFS(assign_old_new!A:A,A859)</f>
        <v>0</v>
      </c>
      <c r="T859" s="4" t="str">
        <f>IF(D859="teppc","teppc",
IF(Q859=0,"not relevant",
IF(R859&gt;0,"in old list",
IF(S859=0,"NEED TO ASSIGN",
INDEX(assign_old_new!D:D,MATCH(A859,assign_old_new!A:A,0))))))</f>
        <v>teppc</v>
      </c>
      <c r="U859">
        <f t="shared" si="26"/>
        <v>0</v>
      </c>
      <c r="V859" s="5">
        <f t="shared" si="27"/>
        <v>0</v>
      </c>
    </row>
    <row r="860" spans="1:22" hidden="1" x14ac:dyDescent="0.75">
      <c r="A860" t="s">
        <v>7211</v>
      </c>
      <c r="B860" t="s">
        <v>7211</v>
      </c>
      <c r="C860" t="s">
        <v>7212</v>
      </c>
      <c r="D860" t="s">
        <v>3425</v>
      </c>
      <c r="E860" t="s">
        <v>3471</v>
      </c>
      <c r="F860" t="s">
        <v>3471</v>
      </c>
      <c r="G860" t="s">
        <v>3472</v>
      </c>
      <c r="H860" t="s">
        <v>3437</v>
      </c>
      <c r="I860" t="s">
        <v>2274</v>
      </c>
      <c r="J860" s="2">
        <v>42082</v>
      </c>
      <c r="K860" s="2">
        <v>56979</v>
      </c>
      <c r="L860">
        <v>88.2</v>
      </c>
      <c r="M860" t="s">
        <v>3548</v>
      </c>
      <c r="N860" t="s">
        <v>3532</v>
      </c>
      <c r="O860" t="s">
        <v>3533</v>
      </c>
      <c r="P860" t="s">
        <v>3534</v>
      </c>
      <c r="Q860" s="5">
        <f>INDEX(relevant_resources!B:B,MATCH(P860,relevant_resources!A:A,0))</f>
        <v>0</v>
      </c>
      <c r="R860">
        <f>COUNTIFS(resolve_2018!Y:Y,A860)</f>
        <v>0</v>
      </c>
      <c r="S860">
        <f>COUNTIFS(assign_old_new!A:A,A860)</f>
        <v>0</v>
      </c>
      <c r="T860" s="4" t="str">
        <f>IF(D860="teppc","teppc",
IF(Q860=0,"not relevant",
IF(R860&gt;0,"in old list",
IF(S860=0,"NEED TO ASSIGN",
INDEX(assign_old_new!D:D,MATCH(A860,assign_old_new!A:A,0))))))</f>
        <v>teppc</v>
      </c>
      <c r="U860">
        <f t="shared" si="26"/>
        <v>0</v>
      </c>
      <c r="V860" s="5">
        <f t="shared" si="27"/>
        <v>0</v>
      </c>
    </row>
    <row r="861" spans="1:22" hidden="1" x14ac:dyDescent="0.75">
      <c r="A861" t="s">
        <v>8260</v>
      </c>
      <c r="B861" t="s">
        <v>8260</v>
      </c>
      <c r="C861" t="s">
        <v>8261</v>
      </c>
      <c r="D861" t="s">
        <v>3425</v>
      </c>
      <c r="E861" t="s">
        <v>3471</v>
      </c>
      <c r="F861" t="s">
        <v>3471</v>
      </c>
      <c r="G861" t="s">
        <v>3472</v>
      </c>
      <c r="H861" t="s">
        <v>3437</v>
      </c>
      <c r="I861" t="s">
        <v>2274</v>
      </c>
      <c r="J861" s="2">
        <v>41407</v>
      </c>
      <c r="K861" s="2">
        <v>56249</v>
      </c>
      <c r="L861">
        <v>87.9</v>
      </c>
      <c r="M861" t="s">
        <v>3548</v>
      </c>
      <c r="N861" t="s">
        <v>3532</v>
      </c>
      <c r="O861" t="s">
        <v>3533</v>
      </c>
      <c r="P861" t="s">
        <v>3534</v>
      </c>
      <c r="Q861" s="5">
        <f>INDEX(relevant_resources!B:B,MATCH(P861,relevant_resources!A:A,0))</f>
        <v>0</v>
      </c>
      <c r="R861">
        <f>COUNTIFS(resolve_2018!Y:Y,A861)</f>
        <v>0</v>
      </c>
      <c r="S861">
        <f>COUNTIFS(assign_old_new!A:A,A861)</f>
        <v>0</v>
      </c>
      <c r="T861" s="4" t="str">
        <f>IF(D861="teppc","teppc",
IF(Q861=0,"not relevant",
IF(R861&gt;0,"in old list",
IF(S861=0,"NEED TO ASSIGN",
INDEX(assign_old_new!D:D,MATCH(A861,assign_old_new!A:A,0))))))</f>
        <v>teppc</v>
      </c>
      <c r="U861">
        <f t="shared" si="26"/>
        <v>0</v>
      </c>
      <c r="V861" s="5">
        <f t="shared" si="27"/>
        <v>0</v>
      </c>
    </row>
    <row r="862" spans="1:22" hidden="1" x14ac:dyDescent="0.75">
      <c r="A862" t="s">
        <v>6452</v>
      </c>
      <c r="B862" t="s">
        <v>6452</v>
      </c>
      <c r="C862" t="s">
        <v>6453</v>
      </c>
      <c r="D862" t="s">
        <v>3425</v>
      </c>
      <c r="E862" t="s">
        <v>3812</v>
      </c>
      <c r="F862" t="s">
        <v>3812</v>
      </c>
      <c r="G862" t="s">
        <v>3813</v>
      </c>
      <c r="H862" t="s">
        <v>3814</v>
      </c>
      <c r="I862" t="s">
        <v>1080</v>
      </c>
      <c r="J862" s="2">
        <v>20029</v>
      </c>
      <c r="K862" s="2">
        <v>55153</v>
      </c>
      <c r="L862">
        <v>86.6</v>
      </c>
      <c r="M862" t="s">
        <v>210</v>
      </c>
      <c r="N862" t="s">
        <v>3443</v>
      </c>
      <c r="O862" t="s">
        <v>210</v>
      </c>
      <c r="P862" t="s">
        <v>3568</v>
      </c>
      <c r="Q862" s="5">
        <f>INDEX(relevant_resources!B:B,MATCH(P862,relevant_resources!A:A,0))</f>
        <v>0</v>
      </c>
      <c r="R862">
        <f>COUNTIFS(resolve_2018!Y:Y,A862)</f>
        <v>0</v>
      </c>
      <c r="S862">
        <f>COUNTIFS(assign_old_new!A:A,A862)</f>
        <v>0</v>
      </c>
      <c r="T862" s="4" t="str">
        <f>IF(D862="teppc","teppc",
IF(Q862=0,"not relevant",
IF(R862&gt;0,"in old list",
IF(S862=0,"NEED TO ASSIGN",
INDEX(assign_old_new!D:D,MATCH(A862,assign_old_new!A:A,0))))))</f>
        <v>teppc</v>
      </c>
      <c r="U862">
        <f t="shared" si="26"/>
        <v>0</v>
      </c>
      <c r="V862" s="5">
        <f t="shared" si="27"/>
        <v>0</v>
      </c>
    </row>
    <row r="863" spans="1:22" hidden="1" x14ac:dyDescent="0.75">
      <c r="A863" t="s">
        <v>6366</v>
      </c>
      <c r="B863" t="s">
        <v>6367</v>
      </c>
      <c r="C863" t="s">
        <v>6368</v>
      </c>
      <c r="D863" t="s">
        <v>3425</v>
      </c>
      <c r="E863" t="s">
        <v>2592</v>
      </c>
      <c r="F863" t="s">
        <v>2592</v>
      </c>
      <c r="G863" t="s">
        <v>4353</v>
      </c>
      <c r="H863" t="s">
        <v>3028</v>
      </c>
      <c r="I863" t="s">
        <v>2592</v>
      </c>
      <c r="J863" s="2">
        <v>23193</v>
      </c>
      <c r="K863" s="2">
        <v>55153</v>
      </c>
      <c r="L863">
        <v>86</v>
      </c>
      <c r="M863" t="s">
        <v>210</v>
      </c>
      <c r="N863" t="s">
        <v>3443</v>
      </c>
      <c r="O863" t="s">
        <v>210</v>
      </c>
      <c r="P863" t="s">
        <v>4354</v>
      </c>
      <c r="Q863" s="5">
        <f>INDEX(relevant_resources!B:B,MATCH(P863,relevant_resources!A:A,0))</f>
        <v>0</v>
      </c>
      <c r="R863">
        <f>COUNTIFS(resolve_2018!Y:Y,A863)</f>
        <v>0</v>
      </c>
      <c r="S863">
        <f>COUNTIFS(assign_old_new!A:A,A863)</f>
        <v>0</v>
      </c>
      <c r="T863" s="4" t="str">
        <f>IF(D863="teppc","teppc",
IF(Q863=0,"not relevant",
IF(R863&gt;0,"in old list",
IF(S863=0,"NEED TO ASSIGN",
INDEX(assign_old_new!D:D,MATCH(A863,assign_old_new!A:A,0))))))</f>
        <v>teppc</v>
      </c>
      <c r="U863">
        <f t="shared" si="26"/>
        <v>0</v>
      </c>
      <c r="V863" s="5">
        <f t="shared" si="27"/>
        <v>0</v>
      </c>
    </row>
    <row r="864" spans="1:22" hidden="1" x14ac:dyDescent="0.75">
      <c r="A864" t="s">
        <v>6363</v>
      </c>
      <c r="B864" t="s">
        <v>6364</v>
      </c>
      <c r="C864" t="s">
        <v>6365</v>
      </c>
      <c r="D864" t="s">
        <v>3425</v>
      </c>
      <c r="E864" t="s">
        <v>2592</v>
      </c>
      <c r="F864" t="s">
        <v>2592</v>
      </c>
      <c r="G864" t="s">
        <v>4353</v>
      </c>
      <c r="H864" t="s">
        <v>3028</v>
      </c>
      <c r="I864" t="s">
        <v>2592</v>
      </c>
      <c r="J864" s="2">
        <v>23132</v>
      </c>
      <c r="K864" s="2">
        <v>55153</v>
      </c>
      <c r="L864">
        <v>86</v>
      </c>
      <c r="M864" t="s">
        <v>210</v>
      </c>
      <c r="N864" t="s">
        <v>3443</v>
      </c>
      <c r="O864" t="s">
        <v>210</v>
      </c>
      <c r="P864" t="s">
        <v>4354</v>
      </c>
      <c r="Q864" s="5">
        <f>INDEX(relevant_resources!B:B,MATCH(P864,relevant_resources!A:A,0))</f>
        <v>0</v>
      </c>
      <c r="R864">
        <f>COUNTIFS(resolve_2018!Y:Y,A864)</f>
        <v>0</v>
      </c>
      <c r="S864">
        <f>COUNTIFS(assign_old_new!A:A,A864)</f>
        <v>0</v>
      </c>
      <c r="T864" s="4" t="str">
        <f>IF(D864="teppc","teppc",
IF(Q864=0,"not relevant",
IF(R864&gt;0,"in old list",
IF(S864=0,"NEED TO ASSIGN",
INDEX(assign_old_new!D:D,MATCH(A864,assign_old_new!A:A,0))))))</f>
        <v>teppc</v>
      </c>
      <c r="U864">
        <f t="shared" si="26"/>
        <v>0</v>
      </c>
      <c r="V864" s="5">
        <f t="shared" si="27"/>
        <v>0</v>
      </c>
    </row>
    <row r="865" spans="1:22" hidden="1" x14ac:dyDescent="0.75">
      <c r="A865" t="s">
        <v>3224</v>
      </c>
      <c r="B865" t="s">
        <v>3224</v>
      </c>
      <c r="C865" t="s">
        <v>3223</v>
      </c>
      <c r="D865" t="s">
        <v>9883</v>
      </c>
      <c r="E865" t="s">
        <v>1128</v>
      </c>
      <c r="F865" t="s">
        <v>1128</v>
      </c>
      <c r="G865" t="s">
        <v>3379</v>
      </c>
      <c r="H865" t="s">
        <v>1128</v>
      </c>
      <c r="I865" t="s">
        <v>33</v>
      </c>
      <c r="J865" s="2">
        <v>42721</v>
      </c>
      <c r="K865" s="6">
        <v>55153</v>
      </c>
      <c r="L865">
        <v>85</v>
      </c>
      <c r="M865" t="s">
        <v>4346</v>
      </c>
      <c r="N865" t="s">
        <v>4346</v>
      </c>
      <c r="O865" t="s">
        <v>3386</v>
      </c>
      <c r="P865" t="s">
        <v>3324</v>
      </c>
      <c r="Q865" s="5">
        <f>INDEX(relevant_resources!B:B,MATCH(P865,relevant_resources!A:A,0))</f>
        <v>1</v>
      </c>
      <c r="R865">
        <f>COUNTIFS(resolve_2018!Y:Y,A865)</f>
        <v>1</v>
      </c>
      <c r="S865">
        <f>COUNTIFS(assign_old_new!A:A,A865)</f>
        <v>0</v>
      </c>
      <c r="T865" s="4" t="str">
        <f>IF(D865="teppc","teppc",
IF(Q865=0,"not relevant",
IF(R865&gt;0,"in old list",
IF(S865=0,"NEED TO ASSIGN",
INDEX(assign_old_new!D:D,MATCH(A865,assign_old_new!A:A,0))))))</f>
        <v>in old list</v>
      </c>
      <c r="U865">
        <f t="shared" si="26"/>
        <v>1</v>
      </c>
      <c r="V865" s="5">
        <f t="shared" si="27"/>
        <v>0</v>
      </c>
    </row>
    <row r="866" spans="1:22" hidden="1" x14ac:dyDescent="0.75">
      <c r="A866" t="s">
        <v>9216</v>
      </c>
      <c r="B866" t="s">
        <v>9216</v>
      </c>
      <c r="C866" t="s">
        <v>9217</v>
      </c>
      <c r="D866" t="s">
        <v>3425</v>
      </c>
      <c r="E866" t="s">
        <v>3426</v>
      </c>
      <c r="F866" t="s">
        <v>3426</v>
      </c>
      <c r="G866" t="s">
        <v>3427</v>
      </c>
      <c r="H866" t="s">
        <v>3428</v>
      </c>
      <c r="I866" t="s">
        <v>3429</v>
      </c>
      <c r="J866" s="2">
        <v>42293</v>
      </c>
      <c r="K866" s="2">
        <v>55153</v>
      </c>
      <c r="L866">
        <v>85</v>
      </c>
      <c r="M866" t="s">
        <v>3531</v>
      </c>
      <c r="N866" t="s">
        <v>3532</v>
      </c>
      <c r="O866" t="s">
        <v>3533</v>
      </c>
      <c r="P866" t="s">
        <v>3549</v>
      </c>
      <c r="Q866" s="5">
        <f>INDEX(relevant_resources!B:B,MATCH(P866,relevant_resources!A:A,0))</f>
        <v>0</v>
      </c>
      <c r="R866">
        <f>COUNTIFS(resolve_2018!Y:Y,A866)</f>
        <v>0</v>
      </c>
      <c r="S866">
        <f>COUNTIFS(assign_old_new!A:A,A866)</f>
        <v>0</v>
      </c>
      <c r="T866" s="4" t="str">
        <f>IF(D866="teppc","teppc",
IF(Q866=0,"not relevant",
IF(R866&gt;0,"in old list",
IF(S866=0,"NEED TO ASSIGN",
INDEX(assign_old_new!D:D,MATCH(A866,assign_old_new!A:A,0))))))</f>
        <v>teppc</v>
      </c>
      <c r="U866">
        <f t="shared" si="26"/>
        <v>0</v>
      </c>
      <c r="V866" s="5">
        <f t="shared" si="27"/>
        <v>0</v>
      </c>
    </row>
    <row r="867" spans="1:22" hidden="1" x14ac:dyDescent="0.75">
      <c r="A867" t="s">
        <v>6883</v>
      </c>
      <c r="B867" t="s">
        <v>6883</v>
      </c>
      <c r="C867" t="s">
        <v>6884</v>
      </c>
      <c r="D867" t="s">
        <v>3425</v>
      </c>
      <c r="E867" t="s">
        <v>1054</v>
      </c>
      <c r="F867" t="s">
        <v>1054</v>
      </c>
      <c r="G867" t="s">
        <v>3447</v>
      </c>
      <c r="H867" t="s">
        <v>3428</v>
      </c>
      <c r="I867" t="s">
        <v>3429</v>
      </c>
      <c r="J867" s="2">
        <v>42184</v>
      </c>
      <c r="K867" s="2">
        <v>55153</v>
      </c>
      <c r="L867">
        <v>85</v>
      </c>
      <c r="M867" t="s">
        <v>4364</v>
      </c>
      <c r="N867" t="s">
        <v>3849</v>
      </c>
      <c r="O867" t="s">
        <v>3850</v>
      </c>
      <c r="P867" t="s">
        <v>3851</v>
      </c>
      <c r="Q867" s="5">
        <f>INDEX(relevant_resources!B:B,MATCH(P867,relevant_resources!A:A,0))</f>
        <v>0</v>
      </c>
      <c r="R867">
        <f>COUNTIFS(resolve_2018!Y:Y,A867)</f>
        <v>0</v>
      </c>
      <c r="S867">
        <f>COUNTIFS(assign_old_new!A:A,A867)</f>
        <v>0</v>
      </c>
      <c r="T867" s="4" t="str">
        <f>IF(D867="teppc","teppc",
IF(Q867=0,"not relevant",
IF(R867&gt;0,"in old list",
IF(S867=0,"NEED TO ASSIGN",
INDEX(assign_old_new!D:D,MATCH(A867,assign_old_new!A:A,0))))))</f>
        <v>teppc</v>
      </c>
      <c r="U867">
        <f t="shared" si="26"/>
        <v>0</v>
      </c>
      <c r="V867" s="5">
        <f t="shared" si="27"/>
        <v>0</v>
      </c>
    </row>
    <row r="868" spans="1:22" hidden="1" x14ac:dyDescent="0.75">
      <c r="A868" t="s">
        <v>7361</v>
      </c>
      <c r="B868" t="s">
        <v>7361</v>
      </c>
      <c r="C868" t="s">
        <v>7362</v>
      </c>
      <c r="D868" t="s">
        <v>3425</v>
      </c>
      <c r="E868" t="s">
        <v>1054</v>
      </c>
      <c r="F868" t="s">
        <v>1054</v>
      </c>
      <c r="G868" t="s">
        <v>3447</v>
      </c>
      <c r="H868" t="s">
        <v>3428</v>
      </c>
      <c r="I868" t="s">
        <v>3429</v>
      </c>
      <c r="J868" s="2">
        <v>41698</v>
      </c>
      <c r="K868" s="2">
        <v>55153</v>
      </c>
      <c r="L868">
        <v>85</v>
      </c>
      <c r="M868" t="s">
        <v>4364</v>
      </c>
      <c r="N868" t="s">
        <v>3849</v>
      </c>
      <c r="O868" t="s">
        <v>3850</v>
      </c>
      <c r="P868" t="s">
        <v>3851</v>
      </c>
      <c r="Q868" s="5">
        <f>INDEX(relevant_resources!B:B,MATCH(P868,relevant_resources!A:A,0))</f>
        <v>0</v>
      </c>
      <c r="R868">
        <f>COUNTIFS(resolve_2018!Y:Y,A868)</f>
        <v>0</v>
      </c>
      <c r="S868">
        <f>COUNTIFS(assign_old_new!A:A,A868)</f>
        <v>0</v>
      </c>
      <c r="T868" s="4" t="str">
        <f>IF(D868="teppc","teppc",
IF(Q868=0,"not relevant",
IF(R868&gt;0,"in old list",
IF(S868=0,"NEED TO ASSIGN",
INDEX(assign_old_new!D:D,MATCH(A868,assign_old_new!A:A,0))))))</f>
        <v>teppc</v>
      </c>
      <c r="U868">
        <f t="shared" si="26"/>
        <v>0</v>
      </c>
      <c r="V868" s="5">
        <f t="shared" si="27"/>
        <v>0</v>
      </c>
    </row>
    <row r="869" spans="1:22" hidden="1" x14ac:dyDescent="0.75">
      <c r="A869" t="s">
        <v>7363</v>
      </c>
      <c r="B869" t="s">
        <v>7363</v>
      </c>
      <c r="C869" t="s">
        <v>7364</v>
      </c>
      <c r="D869" t="s">
        <v>3425</v>
      </c>
      <c r="E869" t="s">
        <v>1054</v>
      </c>
      <c r="F869" t="s">
        <v>1054</v>
      </c>
      <c r="G869" t="s">
        <v>3447</v>
      </c>
      <c r="H869" t="s">
        <v>3428</v>
      </c>
      <c r="I869" t="s">
        <v>3429</v>
      </c>
      <c r="J869" s="2">
        <v>41698</v>
      </c>
      <c r="K869" s="2">
        <v>55153</v>
      </c>
      <c r="L869">
        <v>85</v>
      </c>
      <c r="M869" t="s">
        <v>4364</v>
      </c>
      <c r="N869" t="s">
        <v>3849</v>
      </c>
      <c r="O869" t="s">
        <v>3850</v>
      </c>
      <c r="P869" t="s">
        <v>3851</v>
      </c>
      <c r="Q869" s="5">
        <f>INDEX(relevant_resources!B:B,MATCH(P869,relevant_resources!A:A,0))</f>
        <v>0</v>
      </c>
      <c r="R869">
        <f>COUNTIFS(resolve_2018!Y:Y,A869)</f>
        <v>0</v>
      </c>
      <c r="S869">
        <f>COUNTIFS(assign_old_new!A:A,A869)</f>
        <v>0</v>
      </c>
      <c r="T869" s="4" t="str">
        <f>IF(D869="teppc","teppc",
IF(Q869=0,"not relevant",
IF(R869&gt;0,"in old list",
IF(S869=0,"NEED TO ASSIGN",
INDEX(assign_old_new!D:D,MATCH(A869,assign_old_new!A:A,0))))))</f>
        <v>teppc</v>
      </c>
      <c r="U869">
        <f t="shared" si="26"/>
        <v>0</v>
      </c>
      <c r="V869" s="5">
        <f t="shared" si="27"/>
        <v>0</v>
      </c>
    </row>
    <row r="870" spans="1:22" hidden="1" x14ac:dyDescent="0.75">
      <c r="A870" t="s">
        <v>5417</v>
      </c>
      <c r="B870" t="s">
        <v>5418</v>
      </c>
      <c r="C870" t="s">
        <v>5419</v>
      </c>
      <c r="D870" t="s">
        <v>3425</v>
      </c>
      <c r="E870" t="s">
        <v>3426</v>
      </c>
      <c r="F870" t="s">
        <v>3426</v>
      </c>
      <c r="G870" t="s">
        <v>3427</v>
      </c>
      <c r="H870" t="s">
        <v>3428</v>
      </c>
      <c r="I870" t="s">
        <v>3429</v>
      </c>
      <c r="J870" s="2">
        <v>40927</v>
      </c>
      <c r="K870" s="2">
        <v>55153</v>
      </c>
      <c r="L870">
        <v>85</v>
      </c>
      <c r="M870" t="s">
        <v>3531</v>
      </c>
      <c r="N870" t="s">
        <v>3532</v>
      </c>
      <c r="O870" t="s">
        <v>3533</v>
      </c>
      <c r="P870" t="s">
        <v>3549</v>
      </c>
      <c r="Q870" s="5">
        <f>INDEX(relevant_resources!B:B,MATCH(P870,relevant_resources!A:A,0))</f>
        <v>0</v>
      </c>
      <c r="R870">
        <f>COUNTIFS(resolve_2018!Y:Y,A870)</f>
        <v>0</v>
      </c>
      <c r="S870">
        <f>COUNTIFS(assign_old_new!A:A,A870)</f>
        <v>0</v>
      </c>
      <c r="T870" s="4" t="str">
        <f>IF(D870="teppc","teppc",
IF(Q870=0,"not relevant",
IF(R870&gt;0,"in old list",
IF(S870=0,"NEED TO ASSIGN",
INDEX(assign_old_new!D:D,MATCH(A870,assign_old_new!A:A,0))))))</f>
        <v>teppc</v>
      </c>
      <c r="U870">
        <f t="shared" si="26"/>
        <v>0</v>
      </c>
      <c r="V870" s="5">
        <f t="shared" si="27"/>
        <v>0</v>
      </c>
    </row>
    <row r="871" spans="1:22" hidden="1" x14ac:dyDescent="0.75">
      <c r="A871" t="s">
        <v>5414</v>
      </c>
      <c r="B871" t="s">
        <v>5415</v>
      </c>
      <c r="C871" t="s">
        <v>5416</v>
      </c>
      <c r="D871" t="s">
        <v>3425</v>
      </c>
      <c r="E871" t="s">
        <v>1054</v>
      </c>
      <c r="F871" t="s">
        <v>1054</v>
      </c>
      <c r="G871" t="s">
        <v>3447</v>
      </c>
      <c r="H871" t="s">
        <v>3428</v>
      </c>
      <c r="I871" t="s">
        <v>3429</v>
      </c>
      <c r="J871" s="2">
        <v>40634</v>
      </c>
      <c r="K871" s="2">
        <v>55153</v>
      </c>
      <c r="L871">
        <v>85</v>
      </c>
      <c r="M871" t="s">
        <v>4364</v>
      </c>
      <c r="N871" t="s">
        <v>3849</v>
      </c>
      <c r="O871" t="s">
        <v>3850</v>
      </c>
      <c r="P871" t="s">
        <v>3851</v>
      </c>
      <c r="Q871" s="5">
        <f>INDEX(relevant_resources!B:B,MATCH(P871,relevant_resources!A:A,0))</f>
        <v>0</v>
      </c>
      <c r="R871">
        <f>COUNTIFS(resolve_2018!Y:Y,A871)</f>
        <v>0</v>
      </c>
      <c r="S871">
        <f>COUNTIFS(assign_old_new!A:A,A871)</f>
        <v>0</v>
      </c>
      <c r="T871" s="4" t="str">
        <f>IF(D871="teppc","teppc",
IF(Q871=0,"not relevant",
IF(R871&gt;0,"in old list",
IF(S871=0,"NEED TO ASSIGN",
INDEX(assign_old_new!D:D,MATCH(A871,assign_old_new!A:A,0))))))</f>
        <v>teppc</v>
      </c>
      <c r="U871">
        <f t="shared" si="26"/>
        <v>0</v>
      </c>
      <c r="V871" s="5">
        <f t="shared" si="27"/>
        <v>0</v>
      </c>
    </row>
    <row r="872" spans="1:22" hidden="1" x14ac:dyDescent="0.75">
      <c r="A872" t="s">
        <v>7279</v>
      </c>
      <c r="B872" t="s">
        <v>7279</v>
      </c>
      <c r="C872" t="s">
        <v>7280</v>
      </c>
      <c r="D872" t="s">
        <v>3425</v>
      </c>
      <c r="E872" t="s">
        <v>1054</v>
      </c>
      <c r="F872" t="s">
        <v>1054</v>
      </c>
      <c r="G872" t="s">
        <v>3447</v>
      </c>
      <c r="H872" t="s">
        <v>3428</v>
      </c>
      <c r="I872" t="s">
        <v>3429</v>
      </c>
      <c r="J872" s="2">
        <v>37135</v>
      </c>
      <c r="K872" s="2">
        <v>55123</v>
      </c>
      <c r="L872">
        <v>85</v>
      </c>
      <c r="M872" t="s">
        <v>4364</v>
      </c>
      <c r="N872" t="s">
        <v>3849</v>
      </c>
      <c r="O872" t="s">
        <v>3850</v>
      </c>
      <c r="P872" t="s">
        <v>3851</v>
      </c>
      <c r="Q872" s="5">
        <f>INDEX(relevant_resources!B:B,MATCH(P872,relevant_resources!A:A,0))</f>
        <v>0</v>
      </c>
      <c r="R872">
        <f>COUNTIFS(resolve_2018!Y:Y,A872)</f>
        <v>0</v>
      </c>
      <c r="S872">
        <f>COUNTIFS(assign_old_new!A:A,A872)</f>
        <v>0</v>
      </c>
      <c r="T872" s="4" t="str">
        <f>IF(D872="teppc","teppc",
IF(Q872=0,"not relevant",
IF(R872&gt;0,"in old list",
IF(S872=0,"NEED TO ASSIGN",
INDEX(assign_old_new!D:D,MATCH(A872,assign_old_new!A:A,0))))))</f>
        <v>teppc</v>
      </c>
      <c r="U872">
        <f t="shared" si="26"/>
        <v>0</v>
      </c>
      <c r="V872" s="5">
        <f t="shared" si="27"/>
        <v>0</v>
      </c>
    </row>
    <row r="873" spans="1:22" hidden="1" x14ac:dyDescent="0.75">
      <c r="A873" t="s">
        <v>7281</v>
      </c>
      <c r="B873" t="s">
        <v>7281</v>
      </c>
      <c r="C873" t="s">
        <v>7282</v>
      </c>
      <c r="D873" t="s">
        <v>3425</v>
      </c>
      <c r="E873" t="s">
        <v>1054</v>
      </c>
      <c r="F873" t="s">
        <v>1054</v>
      </c>
      <c r="G873" t="s">
        <v>3447</v>
      </c>
      <c r="H873" t="s">
        <v>3428</v>
      </c>
      <c r="I873" t="s">
        <v>3429</v>
      </c>
      <c r="J873" s="2">
        <v>37135</v>
      </c>
      <c r="K873" s="2">
        <v>55123</v>
      </c>
      <c r="L873">
        <v>85</v>
      </c>
      <c r="M873" t="s">
        <v>4364</v>
      </c>
      <c r="N873" t="s">
        <v>3849</v>
      </c>
      <c r="O873" t="s">
        <v>3850</v>
      </c>
      <c r="P873" t="s">
        <v>3851</v>
      </c>
      <c r="Q873" s="5">
        <f>INDEX(relevant_resources!B:B,MATCH(P873,relevant_resources!A:A,0))</f>
        <v>0</v>
      </c>
      <c r="R873">
        <f>COUNTIFS(resolve_2018!Y:Y,A873)</f>
        <v>0</v>
      </c>
      <c r="S873">
        <f>COUNTIFS(assign_old_new!A:A,A873)</f>
        <v>0</v>
      </c>
      <c r="T873" s="4" t="str">
        <f>IF(D873="teppc","teppc",
IF(Q873=0,"not relevant",
IF(R873&gt;0,"in old list",
IF(S873=0,"NEED TO ASSIGN",
INDEX(assign_old_new!D:D,MATCH(A873,assign_old_new!A:A,0))))))</f>
        <v>teppc</v>
      </c>
      <c r="U873">
        <f t="shared" si="26"/>
        <v>0</v>
      </c>
      <c r="V873" s="5">
        <f t="shared" si="27"/>
        <v>0</v>
      </c>
    </row>
    <row r="874" spans="1:22" hidden="1" x14ac:dyDescent="0.75">
      <c r="A874" t="s">
        <v>11047</v>
      </c>
      <c r="B874" t="s">
        <v>11048</v>
      </c>
      <c r="C874" t="s">
        <v>11049</v>
      </c>
      <c r="D874" t="s">
        <v>9883</v>
      </c>
      <c r="E874" t="s">
        <v>1128</v>
      </c>
      <c r="F874" t="s">
        <v>1128</v>
      </c>
      <c r="G874" t="s">
        <v>3379</v>
      </c>
      <c r="H874" t="s">
        <v>1128</v>
      </c>
      <c r="I874" t="s">
        <v>33</v>
      </c>
      <c r="J874" s="6">
        <v>31778</v>
      </c>
      <c r="K874" s="6">
        <v>55153</v>
      </c>
      <c r="L874">
        <v>85</v>
      </c>
      <c r="M874" t="s">
        <v>3531</v>
      </c>
      <c r="N874" t="s">
        <v>3532</v>
      </c>
      <c r="O874" t="s">
        <v>3533</v>
      </c>
      <c r="P874" t="s">
        <v>9894</v>
      </c>
      <c r="Q874" s="5">
        <f>INDEX(relevant_resources!B:B,MATCH(P874,relevant_resources!A:A,0))</f>
        <v>0</v>
      </c>
      <c r="R874">
        <f>COUNTIFS(resolve_2018!Y:Y,A874)</f>
        <v>0</v>
      </c>
      <c r="S874">
        <f>COUNTIFS(assign_old_new!A:A,A874)</f>
        <v>0</v>
      </c>
      <c r="T874" s="4" t="str">
        <f>IF(D874="teppc","teppc",
IF(Q874=0,"not relevant",
IF(R874&gt;0,"in old list",
IF(S874=0,"NEED TO ASSIGN",
INDEX(assign_old_new!D:D,MATCH(A874,assign_old_new!A:A,0))))))</f>
        <v>not relevant</v>
      </c>
      <c r="U874">
        <f t="shared" si="26"/>
        <v>0</v>
      </c>
      <c r="V874" s="5">
        <f t="shared" si="27"/>
        <v>0</v>
      </c>
    </row>
    <row r="875" spans="1:22" hidden="1" x14ac:dyDescent="0.75">
      <c r="A875" t="s">
        <v>11050</v>
      </c>
      <c r="B875" t="s">
        <v>11051</v>
      </c>
      <c r="D875" t="s">
        <v>9883</v>
      </c>
      <c r="E875" t="s">
        <v>1128</v>
      </c>
      <c r="F875" t="s">
        <v>1128</v>
      </c>
      <c r="G875" t="s">
        <v>3379</v>
      </c>
      <c r="H875" t="s">
        <v>1128</v>
      </c>
      <c r="I875" t="s">
        <v>33</v>
      </c>
      <c r="J875" s="6">
        <v>31778</v>
      </c>
      <c r="K875" s="6">
        <v>55153</v>
      </c>
      <c r="L875">
        <v>85</v>
      </c>
      <c r="M875" t="s">
        <v>3531</v>
      </c>
      <c r="N875" t="s">
        <v>3849</v>
      </c>
      <c r="O875" t="s">
        <v>3850</v>
      </c>
      <c r="P875" t="s">
        <v>10070</v>
      </c>
      <c r="Q875" s="5">
        <f>INDEX(relevant_resources!B:B,MATCH(P875,relevant_resources!A:A,0))</f>
        <v>0</v>
      </c>
      <c r="R875">
        <f>COUNTIFS(resolve_2018!Y:Y,A875)</f>
        <v>0</v>
      </c>
      <c r="S875">
        <f>COUNTIFS(assign_old_new!A:A,A875)</f>
        <v>0</v>
      </c>
      <c r="T875" s="4" t="str">
        <f>IF(D875="teppc","teppc",
IF(Q875=0,"not relevant",
IF(R875&gt;0,"in old list",
IF(S875=0,"NEED TO ASSIGN",
INDEX(assign_old_new!D:D,MATCH(A875,assign_old_new!A:A,0))))))</f>
        <v>not relevant</v>
      </c>
      <c r="U875">
        <f t="shared" si="26"/>
        <v>0</v>
      </c>
      <c r="V875" s="5">
        <f t="shared" si="27"/>
        <v>0</v>
      </c>
    </row>
    <row r="876" spans="1:22" hidden="1" x14ac:dyDescent="0.75">
      <c r="A876" t="s">
        <v>11052</v>
      </c>
      <c r="B876" t="s">
        <v>11053</v>
      </c>
      <c r="C876" t="s">
        <v>11054</v>
      </c>
      <c r="D876" t="s">
        <v>9883</v>
      </c>
      <c r="E876" t="s">
        <v>1128</v>
      </c>
      <c r="F876" t="s">
        <v>1128</v>
      </c>
      <c r="G876" t="s">
        <v>3379</v>
      </c>
      <c r="H876" t="s">
        <v>1128</v>
      </c>
      <c r="I876" t="s">
        <v>33</v>
      </c>
      <c r="J876" s="6">
        <v>31778</v>
      </c>
      <c r="K876" s="6">
        <v>55153</v>
      </c>
      <c r="L876">
        <v>85</v>
      </c>
      <c r="N876" t="s">
        <v>3532</v>
      </c>
      <c r="O876" t="s">
        <v>3533</v>
      </c>
      <c r="P876" t="s">
        <v>9894</v>
      </c>
      <c r="Q876" s="5">
        <f>INDEX(relevant_resources!B:B,MATCH(P876,relevant_resources!A:A,0))</f>
        <v>0</v>
      </c>
      <c r="R876">
        <f>COUNTIFS(resolve_2018!Y:Y,A876)</f>
        <v>0</v>
      </c>
      <c r="S876">
        <f>COUNTIFS(assign_old_new!A:A,A876)</f>
        <v>0</v>
      </c>
      <c r="T876" s="4" t="str">
        <f>IF(D876="teppc","teppc",
IF(Q876=0,"not relevant",
IF(R876&gt;0,"in old list",
IF(S876=0,"NEED TO ASSIGN",
INDEX(assign_old_new!D:D,MATCH(A876,assign_old_new!A:A,0))))))</f>
        <v>not relevant</v>
      </c>
      <c r="U876">
        <f t="shared" si="26"/>
        <v>0</v>
      </c>
      <c r="V876" s="5">
        <f t="shared" si="27"/>
        <v>0</v>
      </c>
    </row>
    <row r="877" spans="1:22" hidden="1" x14ac:dyDescent="0.75">
      <c r="A877" t="s">
        <v>11531</v>
      </c>
      <c r="B877" t="s">
        <v>11532</v>
      </c>
      <c r="C877" t="s">
        <v>11533</v>
      </c>
      <c r="D877" t="s">
        <v>9883</v>
      </c>
      <c r="E877" t="s">
        <v>1128</v>
      </c>
      <c r="F877" t="s">
        <v>1128</v>
      </c>
      <c r="G877" t="s">
        <v>3379</v>
      </c>
      <c r="H877" t="s">
        <v>1128</v>
      </c>
      <c r="I877" t="s">
        <v>33</v>
      </c>
      <c r="J877" s="6">
        <v>31778</v>
      </c>
      <c r="K877" s="6">
        <v>55153</v>
      </c>
      <c r="L877">
        <v>85</v>
      </c>
      <c r="M877" t="s">
        <v>3531</v>
      </c>
      <c r="N877" t="s">
        <v>3849</v>
      </c>
      <c r="O877" t="s">
        <v>3850</v>
      </c>
      <c r="P877" t="s">
        <v>10070</v>
      </c>
      <c r="Q877" s="5">
        <f>INDEX(relevant_resources!B:B,MATCH(P877,relevant_resources!A:A,0))</f>
        <v>0</v>
      </c>
      <c r="R877">
        <f>COUNTIFS(resolve_2018!Y:Y,A877)</f>
        <v>0</v>
      </c>
      <c r="S877">
        <f>COUNTIFS(assign_old_new!A:A,A877)</f>
        <v>0</v>
      </c>
      <c r="T877" s="4" t="str">
        <f>IF(D877="teppc","teppc",
IF(Q877=0,"not relevant",
IF(R877&gt;0,"in old list",
IF(S877=0,"NEED TO ASSIGN",
INDEX(assign_old_new!D:D,MATCH(A877,assign_old_new!A:A,0))))))</f>
        <v>not relevant</v>
      </c>
      <c r="U877">
        <f t="shared" si="26"/>
        <v>0</v>
      </c>
      <c r="V877" s="5">
        <f t="shared" si="27"/>
        <v>0</v>
      </c>
    </row>
    <row r="878" spans="1:22" hidden="1" x14ac:dyDescent="0.75">
      <c r="A878" t="s">
        <v>10355</v>
      </c>
      <c r="B878" t="s">
        <v>10355</v>
      </c>
      <c r="C878" t="s">
        <v>10356</v>
      </c>
      <c r="D878" t="s">
        <v>9883</v>
      </c>
      <c r="E878" t="s">
        <v>9887</v>
      </c>
      <c r="F878" t="s">
        <v>9887</v>
      </c>
      <c r="G878" t="s">
        <v>9888</v>
      </c>
      <c r="H878" t="s">
        <v>9887</v>
      </c>
      <c r="I878" t="s">
        <v>33</v>
      </c>
      <c r="J878" s="6">
        <v>31048</v>
      </c>
      <c r="K878" s="6">
        <v>55153</v>
      </c>
      <c r="L878">
        <v>85</v>
      </c>
      <c r="M878" t="s">
        <v>9884</v>
      </c>
      <c r="N878" t="s">
        <v>3757</v>
      </c>
      <c r="O878" t="s">
        <v>190</v>
      </c>
      <c r="P878" t="s">
        <v>4506</v>
      </c>
      <c r="Q878" s="5">
        <f>INDEX(relevant_resources!B:B,MATCH(P878,relevant_resources!A:A,0))</f>
        <v>0</v>
      </c>
      <c r="R878">
        <f>COUNTIFS(resolve_2018!Y:Y,A878)</f>
        <v>0</v>
      </c>
      <c r="S878">
        <f>COUNTIFS(assign_old_new!A:A,A878)</f>
        <v>0</v>
      </c>
      <c r="T878" s="4" t="str">
        <f>IF(D878="teppc","teppc",
IF(Q878=0,"not relevant",
IF(R878&gt;0,"in old list",
IF(S878=0,"NEED TO ASSIGN",
INDEX(assign_old_new!D:D,MATCH(A878,assign_old_new!A:A,0))))))</f>
        <v>not relevant</v>
      </c>
      <c r="U878">
        <f t="shared" si="26"/>
        <v>0</v>
      </c>
      <c r="V878" s="5">
        <f t="shared" si="27"/>
        <v>0</v>
      </c>
    </row>
    <row r="879" spans="1:22" hidden="1" x14ac:dyDescent="0.75">
      <c r="A879" t="s">
        <v>1212</v>
      </c>
      <c r="B879" t="s">
        <v>1212</v>
      </c>
      <c r="C879" t="s">
        <v>10401</v>
      </c>
      <c r="D879" t="s">
        <v>9883</v>
      </c>
      <c r="E879" t="s">
        <v>9887</v>
      </c>
      <c r="F879" t="s">
        <v>9887</v>
      </c>
      <c r="G879" t="s">
        <v>9888</v>
      </c>
      <c r="H879" t="s">
        <v>9887</v>
      </c>
      <c r="I879" t="s">
        <v>33</v>
      </c>
      <c r="J879" s="6">
        <v>25934</v>
      </c>
      <c r="K879" s="6">
        <v>55153</v>
      </c>
      <c r="L879">
        <v>85</v>
      </c>
      <c r="M879" t="s">
        <v>9884</v>
      </c>
      <c r="N879" t="s">
        <v>3757</v>
      </c>
      <c r="O879" t="s">
        <v>190</v>
      </c>
      <c r="P879" t="s">
        <v>4506</v>
      </c>
      <c r="Q879" s="5">
        <f>INDEX(relevant_resources!B:B,MATCH(P879,relevant_resources!A:A,0))</f>
        <v>0</v>
      </c>
      <c r="R879">
        <f>COUNTIFS(resolve_2018!Y:Y,A879)</f>
        <v>2</v>
      </c>
      <c r="S879">
        <f>COUNTIFS(assign_old_new!A:A,A879)</f>
        <v>0</v>
      </c>
      <c r="T879" s="4" t="str">
        <f>IF(D879="teppc","teppc",
IF(Q879=0,"not relevant",
IF(R879&gt;0,"in old list",
IF(S879=0,"NEED TO ASSIGN",
INDEX(assign_old_new!D:D,MATCH(A879,assign_old_new!A:A,0))))))</f>
        <v>not relevant</v>
      </c>
      <c r="U879">
        <f t="shared" si="26"/>
        <v>1</v>
      </c>
      <c r="V879" s="5">
        <f t="shared" si="27"/>
        <v>0</v>
      </c>
    </row>
    <row r="880" spans="1:22" hidden="1" x14ac:dyDescent="0.75">
      <c r="A880" t="s">
        <v>9993</v>
      </c>
      <c r="B880" t="s">
        <v>9994</v>
      </c>
      <c r="C880" t="s">
        <v>9995</v>
      </c>
      <c r="D880" t="s">
        <v>9883</v>
      </c>
      <c r="E880" t="s">
        <v>3333</v>
      </c>
      <c r="F880" t="s">
        <v>3333</v>
      </c>
      <c r="G880" t="s">
        <v>3334</v>
      </c>
      <c r="H880" t="s">
        <v>3333</v>
      </c>
      <c r="I880" t="s">
        <v>33</v>
      </c>
      <c r="J880" s="6">
        <v>24108</v>
      </c>
      <c r="K880" s="6">
        <v>55153</v>
      </c>
      <c r="L880">
        <v>85</v>
      </c>
      <c r="M880" t="s">
        <v>9884</v>
      </c>
      <c r="N880" t="s">
        <v>3443</v>
      </c>
      <c r="O880" t="s">
        <v>210</v>
      </c>
      <c r="P880" t="s">
        <v>3709</v>
      </c>
      <c r="Q880" s="5">
        <f>INDEX(relevant_resources!B:B,MATCH(P880,relevant_resources!A:A,0))</f>
        <v>0</v>
      </c>
      <c r="R880">
        <f>COUNTIFS(resolve_2018!Y:Y,A880)</f>
        <v>0</v>
      </c>
      <c r="S880">
        <f>COUNTIFS(assign_old_new!A:A,A880)</f>
        <v>0</v>
      </c>
      <c r="T880" s="4" t="str">
        <f>IF(D880="teppc","teppc",
IF(Q880=0,"not relevant",
IF(R880&gt;0,"in old list",
IF(S880=0,"NEED TO ASSIGN",
INDEX(assign_old_new!D:D,MATCH(A880,assign_old_new!A:A,0))))))</f>
        <v>not relevant</v>
      </c>
      <c r="U880">
        <f t="shared" si="26"/>
        <v>0</v>
      </c>
      <c r="V880" s="5">
        <f t="shared" si="27"/>
        <v>0</v>
      </c>
    </row>
    <row r="881" spans="1:22" hidden="1" x14ac:dyDescent="0.75">
      <c r="A881" t="s">
        <v>3663</v>
      </c>
      <c r="B881" t="s">
        <v>3664</v>
      </c>
      <c r="C881" t="s">
        <v>3665</v>
      </c>
      <c r="D881" t="s">
        <v>3425</v>
      </c>
      <c r="E881" t="s">
        <v>3666</v>
      </c>
      <c r="F881" t="s">
        <v>3666</v>
      </c>
      <c r="G881" t="s">
        <v>3667</v>
      </c>
      <c r="H881" t="s">
        <v>3666</v>
      </c>
      <c r="I881" t="s">
        <v>2274</v>
      </c>
      <c r="J881" s="2">
        <v>23712</v>
      </c>
      <c r="K881" s="2">
        <v>55153</v>
      </c>
      <c r="L881">
        <v>85</v>
      </c>
      <c r="M881" t="s">
        <v>3511</v>
      </c>
      <c r="N881" t="s">
        <v>3512</v>
      </c>
      <c r="O881" t="s">
        <v>3513</v>
      </c>
      <c r="P881" t="s">
        <v>3514</v>
      </c>
      <c r="Q881" s="5">
        <f>INDEX(relevant_resources!B:B,MATCH(P881,relevant_resources!A:A,0))</f>
        <v>0</v>
      </c>
      <c r="R881">
        <f>COUNTIFS(resolve_2018!Y:Y,A881)</f>
        <v>0</v>
      </c>
      <c r="S881">
        <f>COUNTIFS(assign_old_new!A:A,A881)</f>
        <v>0</v>
      </c>
      <c r="T881" s="4" t="str">
        <f>IF(D881="teppc","teppc",
IF(Q881=0,"not relevant",
IF(R881&gt;0,"in old list",
IF(S881=0,"NEED TO ASSIGN",
INDEX(assign_old_new!D:D,MATCH(A881,assign_old_new!A:A,0))))))</f>
        <v>teppc</v>
      </c>
      <c r="U881">
        <f t="shared" si="26"/>
        <v>0</v>
      </c>
      <c r="V881" s="5">
        <f t="shared" si="27"/>
        <v>0</v>
      </c>
    </row>
    <row r="882" spans="1:22" hidden="1" x14ac:dyDescent="0.75">
      <c r="A882" t="s">
        <v>9700</v>
      </c>
      <c r="B882" t="s">
        <v>9700</v>
      </c>
      <c r="C882" t="s">
        <v>9701</v>
      </c>
      <c r="D882" t="s">
        <v>3425</v>
      </c>
      <c r="E882" t="s">
        <v>4244</v>
      </c>
      <c r="F882" t="s">
        <v>4244</v>
      </c>
      <c r="G882" t="s">
        <v>4245</v>
      </c>
      <c r="H882" t="s">
        <v>3482</v>
      </c>
      <c r="I882" t="s">
        <v>1080</v>
      </c>
      <c r="J882" s="2">
        <v>29860</v>
      </c>
      <c r="K882" s="2">
        <v>55153</v>
      </c>
      <c r="L882">
        <v>84.6</v>
      </c>
      <c r="M882" t="s">
        <v>3531</v>
      </c>
      <c r="N882" t="s">
        <v>3532</v>
      </c>
      <c r="O882" t="s">
        <v>3533</v>
      </c>
      <c r="P882" t="s">
        <v>3815</v>
      </c>
      <c r="Q882" s="5">
        <f>INDEX(relevant_resources!B:B,MATCH(P882,relevant_resources!A:A,0))</f>
        <v>0</v>
      </c>
      <c r="R882">
        <f>COUNTIFS(resolve_2018!Y:Y,A882)</f>
        <v>0</v>
      </c>
      <c r="S882">
        <f>COUNTIFS(assign_old_new!A:A,A882)</f>
        <v>0</v>
      </c>
      <c r="T882" s="4" t="str">
        <f>IF(D882="teppc","teppc",
IF(Q882=0,"not relevant",
IF(R882&gt;0,"in old list",
IF(S882=0,"NEED TO ASSIGN",
INDEX(assign_old_new!D:D,MATCH(A882,assign_old_new!A:A,0))))))</f>
        <v>teppc</v>
      </c>
      <c r="U882">
        <f t="shared" si="26"/>
        <v>0</v>
      </c>
      <c r="V882" s="5">
        <f t="shared" si="27"/>
        <v>0</v>
      </c>
    </row>
    <row r="883" spans="1:22" hidden="1" x14ac:dyDescent="0.75">
      <c r="A883" t="s">
        <v>9702</v>
      </c>
      <c r="B883" t="s">
        <v>9702</v>
      </c>
      <c r="C883" t="s">
        <v>9703</v>
      </c>
      <c r="D883" t="s">
        <v>3425</v>
      </c>
      <c r="E883" t="s">
        <v>4244</v>
      </c>
      <c r="F883" t="s">
        <v>4244</v>
      </c>
      <c r="G883" t="s">
        <v>4245</v>
      </c>
      <c r="H883" t="s">
        <v>3482</v>
      </c>
      <c r="I883" t="s">
        <v>1080</v>
      </c>
      <c r="J883" s="2">
        <v>29860</v>
      </c>
      <c r="K883" s="2">
        <v>55153</v>
      </c>
      <c r="L883">
        <v>84.6</v>
      </c>
      <c r="M883" t="s">
        <v>3531</v>
      </c>
      <c r="N883" t="s">
        <v>3532</v>
      </c>
      <c r="O883" t="s">
        <v>3533</v>
      </c>
      <c r="P883" t="s">
        <v>3815</v>
      </c>
      <c r="Q883" s="5">
        <f>INDEX(relevant_resources!B:B,MATCH(P883,relevant_resources!A:A,0))</f>
        <v>0</v>
      </c>
      <c r="R883">
        <f>COUNTIFS(resolve_2018!Y:Y,A883)</f>
        <v>0</v>
      </c>
      <c r="S883">
        <f>COUNTIFS(assign_old_new!A:A,A883)</f>
        <v>0</v>
      </c>
      <c r="T883" s="4" t="str">
        <f>IF(D883="teppc","teppc",
IF(Q883=0,"not relevant",
IF(R883&gt;0,"in old list",
IF(S883=0,"NEED TO ASSIGN",
INDEX(assign_old_new!D:D,MATCH(A883,assign_old_new!A:A,0))))))</f>
        <v>teppc</v>
      </c>
      <c r="U883">
        <f t="shared" si="26"/>
        <v>0</v>
      </c>
      <c r="V883" s="5">
        <f t="shared" si="27"/>
        <v>0</v>
      </c>
    </row>
    <row r="884" spans="1:22" hidden="1" x14ac:dyDescent="0.75">
      <c r="A884" t="s">
        <v>9791</v>
      </c>
      <c r="B884" t="s">
        <v>9792</v>
      </c>
      <c r="C884" t="s">
        <v>9793</v>
      </c>
      <c r="D884" t="s">
        <v>3425</v>
      </c>
      <c r="E884" t="s">
        <v>2592</v>
      </c>
      <c r="F884" t="s">
        <v>2592</v>
      </c>
      <c r="G884" t="s">
        <v>4353</v>
      </c>
      <c r="H884" t="s">
        <v>3028</v>
      </c>
      <c r="I884" t="s">
        <v>2592</v>
      </c>
      <c r="J884" s="2">
        <v>37834</v>
      </c>
      <c r="K884" s="2">
        <v>55153</v>
      </c>
      <c r="L884">
        <v>84.2</v>
      </c>
      <c r="M884" t="s">
        <v>3511</v>
      </c>
      <c r="N884" t="s">
        <v>3512</v>
      </c>
      <c r="O884" t="s">
        <v>3513</v>
      </c>
      <c r="P884" t="s">
        <v>4421</v>
      </c>
      <c r="Q884" s="5">
        <f>INDEX(relevant_resources!B:B,MATCH(P884,relevant_resources!A:A,0))</f>
        <v>0</v>
      </c>
      <c r="R884">
        <f>COUNTIFS(resolve_2018!Y:Y,A884)</f>
        <v>0</v>
      </c>
      <c r="S884">
        <f>COUNTIFS(assign_old_new!A:A,A884)</f>
        <v>0</v>
      </c>
      <c r="T884" s="4" t="str">
        <f>IF(D884="teppc","teppc",
IF(Q884=0,"not relevant",
IF(R884&gt;0,"in old list",
IF(S884=0,"NEED TO ASSIGN",
INDEX(assign_old_new!D:D,MATCH(A884,assign_old_new!A:A,0))))))</f>
        <v>teppc</v>
      </c>
      <c r="U884">
        <f t="shared" si="26"/>
        <v>0</v>
      </c>
      <c r="V884" s="5">
        <f t="shared" si="27"/>
        <v>0</v>
      </c>
    </row>
    <row r="885" spans="1:22" hidden="1" x14ac:dyDescent="0.75">
      <c r="A885" t="s">
        <v>9996</v>
      </c>
      <c r="B885" t="s">
        <v>9997</v>
      </c>
      <c r="C885" t="s">
        <v>9998</v>
      </c>
      <c r="D885" t="s">
        <v>9883</v>
      </c>
      <c r="E885" t="s">
        <v>3333</v>
      </c>
      <c r="F885" t="s">
        <v>3333</v>
      </c>
      <c r="G885" t="s">
        <v>3334</v>
      </c>
      <c r="H885" t="s">
        <v>3333</v>
      </c>
      <c r="I885" t="s">
        <v>33</v>
      </c>
      <c r="J885" s="6">
        <v>23743</v>
      </c>
      <c r="K885" s="6">
        <v>55153</v>
      </c>
      <c r="L885">
        <v>84.1</v>
      </c>
      <c r="M885" t="s">
        <v>9884</v>
      </c>
      <c r="N885" t="s">
        <v>3443</v>
      </c>
      <c r="O885" t="s">
        <v>210</v>
      </c>
      <c r="P885" t="s">
        <v>3709</v>
      </c>
      <c r="Q885" s="5">
        <f>INDEX(relevant_resources!B:B,MATCH(P885,relevant_resources!A:A,0))</f>
        <v>0</v>
      </c>
      <c r="R885">
        <f>COUNTIFS(resolve_2018!Y:Y,A885)</f>
        <v>0</v>
      </c>
      <c r="S885">
        <f>COUNTIFS(assign_old_new!A:A,A885)</f>
        <v>0</v>
      </c>
      <c r="T885" s="4" t="str">
        <f>IF(D885="teppc","teppc",
IF(Q885=0,"not relevant",
IF(R885&gt;0,"in old list",
IF(S885=0,"NEED TO ASSIGN",
INDEX(assign_old_new!D:D,MATCH(A885,assign_old_new!A:A,0))))))</f>
        <v>not relevant</v>
      </c>
      <c r="U885">
        <f t="shared" si="26"/>
        <v>0</v>
      </c>
      <c r="V885" s="5">
        <f t="shared" si="27"/>
        <v>0</v>
      </c>
    </row>
    <row r="886" spans="1:22" hidden="1" x14ac:dyDescent="0.75">
      <c r="A886" t="s">
        <v>5818</v>
      </c>
      <c r="B886" t="s">
        <v>5818</v>
      </c>
      <c r="C886" t="s">
        <v>5819</v>
      </c>
      <c r="D886" t="s">
        <v>3425</v>
      </c>
      <c r="E886" t="s">
        <v>3482</v>
      </c>
      <c r="F886" t="s">
        <v>3482</v>
      </c>
      <c r="G886" t="s">
        <v>3483</v>
      </c>
      <c r="H886" t="s">
        <v>3482</v>
      </c>
      <c r="I886" t="s">
        <v>1080</v>
      </c>
      <c r="J886" s="2">
        <v>30773</v>
      </c>
      <c r="K886" s="2">
        <v>55153</v>
      </c>
      <c r="L886">
        <v>83.33</v>
      </c>
      <c r="M886" t="s">
        <v>4328</v>
      </c>
      <c r="N886" t="s">
        <v>4329</v>
      </c>
      <c r="O886" t="s">
        <v>4330</v>
      </c>
      <c r="P886" t="s">
        <v>5809</v>
      </c>
      <c r="Q886" s="5">
        <f>INDEX(relevant_resources!B:B,MATCH(P886,relevant_resources!A:A,0))</f>
        <v>0</v>
      </c>
      <c r="R886">
        <f>COUNTIFS(resolve_2018!Y:Y,A886)</f>
        <v>0</v>
      </c>
      <c r="S886">
        <f>COUNTIFS(assign_old_new!A:A,A886)</f>
        <v>0</v>
      </c>
      <c r="T886" s="4" t="str">
        <f>IF(D886="teppc","teppc",
IF(Q886=0,"not relevant",
IF(R886&gt;0,"in old list",
IF(S886=0,"NEED TO ASSIGN",
INDEX(assign_old_new!D:D,MATCH(A886,assign_old_new!A:A,0))))))</f>
        <v>teppc</v>
      </c>
      <c r="U886">
        <f t="shared" si="26"/>
        <v>0</v>
      </c>
      <c r="V886" s="5">
        <f t="shared" si="27"/>
        <v>0</v>
      </c>
    </row>
    <row r="887" spans="1:22" hidden="1" x14ac:dyDescent="0.75">
      <c r="A887" t="s">
        <v>5816</v>
      </c>
      <c r="B887" t="s">
        <v>5816</v>
      </c>
      <c r="C887" t="s">
        <v>5817</v>
      </c>
      <c r="D887" t="s">
        <v>3425</v>
      </c>
      <c r="E887" t="s">
        <v>3482</v>
      </c>
      <c r="F887" t="s">
        <v>3482</v>
      </c>
      <c r="G887" t="s">
        <v>3483</v>
      </c>
      <c r="H887" t="s">
        <v>3482</v>
      </c>
      <c r="I887" t="s">
        <v>1080</v>
      </c>
      <c r="J887" s="2">
        <v>30621</v>
      </c>
      <c r="K887" s="2">
        <v>55153</v>
      </c>
      <c r="L887">
        <v>83.33</v>
      </c>
      <c r="M887" t="s">
        <v>4328</v>
      </c>
      <c r="N887" t="s">
        <v>4329</v>
      </c>
      <c r="O887" t="s">
        <v>4330</v>
      </c>
      <c r="P887" t="s">
        <v>5809</v>
      </c>
      <c r="Q887" s="5">
        <f>INDEX(relevant_resources!B:B,MATCH(P887,relevant_resources!A:A,0))</f>
        <v>0</v>
      </c>
      <c r="R887">
        <f>COUNTIFS(resolve_2018!Y:Y,A887)</f>
        <v>0</v>
      </c>
      <c r="S887">
        <f>COUNTIFS(assign_old_new!A:A,A887)</f>
        <v>0</v>
      </c>
      <c r="T887" s="4" t="str">
        <f>IF(D887="teppc","teppc",
IF(Q887=0,"not relevant",
IF(R887&gt;0,"in old list",
IF(S887=0,"NEED TO ASSIGN",
INDEX(assign_old_new!D:D,MATCH(A887,assign_old_new!A:A,0))))))</f>
        <v>teppc</v>
      </c>
      <c r="U887">
        <f t="shared" si="26"/>
        <v>0</v>
      </c>
      <c r="V887" s="5">
        <f t="shared" si="27"/>
        <v>0</v>
      </c>
    </row>
    <row r="888" spans="1:22" hidden="1" x14ac:dyDescent="0.75">
      <c r="A888" t="s">
        <v>5814</v>
      </c>
      <c r="B888" t="s">
        <v>5814</v>
      </c>
      <c r="C888" t="s">
        <v>5815</v>
      </c>
      <c r="D888" t="s">
        <v>3425</v>
      </c>
      <c r="E888" t="s">
        <v>3482</v>
      </c>
      <c r="F888" t="s">
        <v>3482</v>
      </c>
      <c r="G888" t="s">
        <v>3483</v>
      </c>
      <c r="H888" t="s">
        <v>3482</v>
      </c>
      <c r="I888" t="s">
        <v>1080</v>
      </c>
      <c r="J888" s="2">
        <v>30468</v>
      </c>
      <c r="K888" s="2">
        <v>55153</v>
      </c>
      <c r="L888">
        <v>83.33</v>
      </c>
      <c r="M888" t="s">
        <v>4328</v>
      </c>
      <c r="N888" t="s">
        <v>4329</v>
      </c>
      <c r="O888" t="s">
        <v>4330</v>
      </c>
      <c r="P888" t="s">
        <v>5809</v>
      </c>
      <c r="Q888" s="5">
        <f>INDEX(relevant_resources!B:B,MATCH(P888,relevant_resources!A:A,0))</f>
        <v>0</v>
      </c>
      <c r="R888">
        <f>COUNTIFS(resolve_2018!Y:Y,A888)</f>
        <v>0</v>
      </c>
      <c r="S888">
        <f>COUNTIFS(assign_old_new!A:A,A888)</f>
        <v>0</v>
      </c>
      <c r="T888" s="4" t="str">
        <f>IF(D888="teppc","teppc",
IF(Q888=0,"not relevant",
IF(R888&gt;0,"in old list",
IF(S888=0,"NEED TO ASSIGN",
INDEX(assign_old_new!D:D,MATCH(A888,assign_old_new!A:A,0))))))</f>
        <v>teppc</v>
      </c>
      <c r="U888">
        <f t="shared" si="26"/>
        <v>0</v>
      </c>
      <c r="V888" s="5">
        <f t="shared" si="27"/>
        <v>0</v>
      </c>
    </row>
    <row r="889" spans="1:22" hidden="1" x14ac:dyDescent="0.75">
      <c r="A889" t="s">
        <v>5812</v>
      </c>
      <c r="B889" t="s">
        <v>5812</v>
      </c>
      <c r="C889" t="s">
        <v>5813</v>
      </c>
      <c r="D889" t="s">
        <v>3425</v>
      </c>
      <c r="E889" t="s">
        <v>3482</v>
      </c>
      <c r="F889" t="s">
        <v>3482</v>
      </c>
      <c r="G889" t="s">
        <v>3483</v>
      </c>
      <c r="H889" t="s">
        <v>3482</v>
      </c>
      <c r="I889" t="s">
        <v>1080</v>
      </c>
      <c r="J889" s="2">
        <v>30407</v>
      </c>
      <c r="K889" s="2">
        <v>55153</v>
      </c>
      <c r="L889">
        <v>83.33</v>
      </c>
      <c r="M889" t="s">
        <v>4328</v>
      </c>
      <c r="N889" t="s">
        <v>4329</v>
      </c>
      <c r="O889" t="s">
        <v>4330</v>
      </c>
      <c r="P889" t="s">
        <v>5809</v>
      </c>
      <c r="Q889" s="5">
        <f>INDEX(relevant_resources!B:B,MATCH(P889,relevant_resources!A:A,0))</f>
        <v>0</v>
      </c>
      <c r="R889">
        <f>COUNTIFS(resolve_2018!Y:Y,A889)</f>
        <v>0</v>
      </c>
      <c r="S889">
        <f>COUNTIFS(assign_old_new!A:A,A889)</f>
        <v>0</v>
      </c>
      <c r="T889" s="4" t="str">
        <f>IF(D889="teppc","teppc",
IF(Q889=0,"not relevant",
IF(R889&gt;0,"in old list",
IF(S889=0,"NEED TO ASSIGN",
INDEX(assign_old_new!D:D,MATCH(A889,assign_old_new!A:A,0))))))</f>
        <v>teppc</v>
      </c>
      <c r="U889">
        <f t="shared" si="26"/>
        <v>0</v>
      </c>
      <c r="V889" s="5">
        <f t="shared" si="27"/>
        <v>0</v>
      </c>
    </row>
    <row r="890" spans="1:22" hidden="1" x14ac:dyDescent="0.75">
      <c r="A890" t="s">
        <v>5810</v>
      </c>
      <c r="B890" t="s">
        <v>5810</v>
      </c>
      <c r="C890" t="s">
        <v>5811</v>
      </c>
      <c r="D890" t="s">
        <v>3425</v>
      </c>
      <c r="E890" t="s">
        <v>3482</v>
      </c>
      <c r="F890" t="s">
        <v>3482</v>
      </c>
      <c r="G890" t="s">
        <v>3483</v>
      </c>
      <c r="H890" t="s">
        <v>3482</v>
      </c>
      <c r="I890" t="s">
        <v>1080</v>
      </c>
      <c r="J890" s="2">
        <v>26969</v>
      </c>
      <c r="K890" s="2">
        <v>55153</v>
      </c>
      <c r="L890">
        <v>83.33</v>
      </c>
      <c r="M890" t="s">
        <v>4328</v>
      </c>
      <c r="N890" t="s">
        <v>4329</v>
      </c>
      <c r="O890" t="s">
        <v>4330</v>
      </c>
      <c r="P890" t="s">
        <v>5809</v>
      </c>
      <c r="Q890" s="5">
        <f>INDEX(relevant_resources!B:B,MATCH(P890,relevant_resources!A:A,0))</f>
        <v>0</v>
      </c>
      <c r="R890">
        <f>COUNTIFS(resolve_2018!Y:Y,A890)</f>
        <v>0</v>
      </c>
      <c r="S890">
        <f>COUNTIFS(assign_old_new!A:A,A890)</f>
        <v>0</v>
      </c>
      <c r="T890" s="4" t="str">
        <f>IF(D890="teppc","teppc",
IF(Q890=0,"not relevant",
IF(R890&gt;0,"in old list",
IF(S890=0,"NEED TO ASSIGN",
INDEX(assign_old_new!D:D,MATCH(A890,assign_old_new!A:A,0))))))</f>
        <v>teppc</v>
      </c>
      <c r="U890">
        <f t="shared" si="26"/>
        <v>0</v>
      </c>
      <c r="V890" s="5">
        <f t="shared" si="27"/>
        <v>0</v>
      </c>
    </row>
    <row r="891" spans="1:22" hidden="1" x14ac:dyDescent="0.75">
      <c r="A891" t="s">
        <v>5807</v>
      </c>
      <c r="B891" t="s">
        <v>5807</v>
      </c>
      <c r="C891" t="s">
        <v>5808</v>
      </c>
      <c r="D891" t="s">
        <v>3425</v>
      </c>
      <c r="E891" t="s">
        <v>3482</v>
      </c>
      <c r="F891" t="s">
        <v>3482</v>
      </c>
      <c r="G891" t="s">
        <v>3483</v>
      </c>
      <c r="H891" t="s">
        <v>3482</v>
      </c>
      <c r="I891" t="s">
        <v>1080</v>
      </c>
      <c r="J891" s="2">
        <v>26938</v>
      </c>
      <c r="K891" s="2">
        <v>55153</v>
      </c>
      <c r="L891">
        <v>83.33</v>
      </c>
      <c r="M891" t="s">
        <v>4328</v>
      </c>
      <c r="N891" t="s">
        <v>4329</v>
      </c>
      <c r="O891" t="s">
        <v>4330</v>
      </c>
      <c r="P891" t="s">
        <v>5809</v>
      </c>
      <c r="Q891" s="5">
        <f>INDEX(relevant_resources!B:B,MATCH(P891,relevant_resources!A:A,0))</f>
        <v>0</v>
      </c>
      <c r="R891">
        <f>COUNTIFS(resolve_2018!Y:Y,A891)</f>
        <v>0</v>
      </c>
      <c r="S891">
        <f>COUNTIFS(assign_old_new!A:A,A891)</f>
        <v>0</v>
      </c>
      <c r="T891" s="4" t="str">
        <f>IF(D891="teppc","teppc",
IF(Q891=0,"not relevant",
IF(R891&gt;0,"in old list",
IF(S891=0,"NEED TO ASSIGN",
INDEX(assign_old_new!D:D,MATCH(A891,assign_old_new!A:A,0))))))</f>
        <v>teppc</v>
      </c>
      <c r="U891">
        <f t="shared" si="26"/>
        <v>0</v>
      </c>
      <c r="V891" s="5">
        <f t="shared" si="27"/>
        <v>0</v>
      </c>
    </row>
    <row r="892" spans="1:22" hidden="1" x14ac:dyDescent="0.75">
      <c r="A892" t="s">
        <v>8138</v>
      </c>
      <c r="B892" t="s">
        <v>8138</v>
      </c>
      <c r="C892" t="s">
        <v>8139</v>
      </c>
      <c r="D892" t="s">
        <v>3425</v>
      </c>
      <c r="E892" t="s">
        <v>3025</v>
      </c>
      <c r="F892" t="s">
        <v>3025</v>
      </c>
      <c r="G892" t="s">
        <v>4098</v>
      </c>
      <c r="H892" t="s">
        <v>3482</v>
      </c>
      <c r="I892" t="s">
        <v>1080</v>
      </c>
      <c r="J892" s="2">
        <v>34669</v>
      </c>
      <c r="K892" s="2">
        <v>55153</v>
      </c>
      <c r="L892">
        <v>83.2</v>
      </c>
      <c r="M892" t="s">
        <v>3531</v>
      </c>
      <c r="N892" t="s">
        <v>3532</v>
      </c>
      <c r="O892" t="s">
        <v>3533</v>
      </c>
      <c r="P892" t="s">
        <v>3815</v>
      </c>
      <c r="Q892" s="5">
        <f>INDEX(relevant_resources!B:B,MATCH(P892,relevant_resources!A:A,0))</f>
        <v>0</v>
      </c>
      <c r="R892">
        <f>COUNTIFS(resolve_2018!Y:Y,A892)</f>
        <v>0</v>
      </c>
      <c r="S892">
        <f>COUNTIFS(assign_old_new!A:A,A892)</f>
        <v>0</v>
      </c>
      <c r="T892" s="4" t="str">
        <f>IF(D892="teppc","teppc",
IF(Q892=0,"not relevant",
IF(R892&gt;0,"in old list",
IF(S892=0,"NEED TO ASSIGN",
INDEX(assign_old_new!D:D,MATCH(A892,assign_old_new!A:A,0))))))</f>
        <v>teppc</v>
      </c>
      <c r="U892">
        <f t="shared" si="26"/>
        <v>0</v>
      </c>
      <c r="V892" s="5">
        <f t="shared" si="27"/>
        <v>0</v>
      </c>
    </row>
    <row r="893" spans="1:22" hidden="1" x14ac:dyDescent="0.75">
      <c r="A893" t="s">
        <v>8140</v>
      </c>
      <c r="B893" t="s">
        <v>8140</v>
      </c>
      <c r="C893" t="s">
        <v>8141</v>
      </c>
      <c r="D893" t="s">
        <v>3425</v>
      </c>
      <c r="E893" t="s">
        <v>3025</v>
      </c>
      <c r="F893" t="s">
        <v>3025</v>
      </c>
      <c r="G893" t="s">
        <v>4098</v>
      </c>
      <c r="H893" t="s">
        <v>3482</v>
      </c>
      <c r="I893" t="s">
        <v>1080</v>
      </c>
      <c r="J893" s="2">
        <v>34669</v>
      </c>
      <c r="K893" s="2">
        <v>55153</v>
      </c>
      <c r="L893">
        <v>83.2</v>
      </c>
      <c r="M893" t="s">
        <v>3531</v>
      </c>
      <c r="N893" t="s">
        <v>3532</v>
      </c>
      <c r="O893" t="s">
        <v>3533</v>
      </c>
      <c r="P893" t="s">
        <v>3815</v>
      </c>
      <c r="Q893" s="5">
        <f>INDEX(relevant_resources!B:B,MATCH(P893,relevant_resources!A:A,0))</f>
        <v>0</v>
      </c>
      <c r="R893">
        <f>COUNTIFS(resolve_2018!Y:Y,A893)</f>
        <v>0</v>
      </c>
      <c r="S893">
        <f>COUNTIFS(assign_old_new!A:A,A893)</f>
        <v>0</v>
      </c>
      <c r="T893" s="4" t="str">
        <f>IF(D893="teppc","teppc",
IF(Q893=0,"not relevant",
IF(R893&gt;0,"in old list",
IF(S893=0,"NEED TO ASSIGN",
INDEX(assign_old_new!D:D,MATCH(A893,assign_old_new!A:A,0))))))</f>
        <v>teppc</v>
      </c>
      <c r="U893">
        <f t="shared" si="26"/>
        <v>0</v>
      </c>
      <c r="V893" s="5">
        <f t="shared" si="27"/>
        <v>0</v>
      </c>
    </row>
    <row r="894" spans="1:22" hidden="1" x14ac:dyDescent="0.75">
      <c r="A894" t="s">
        <v>6985</v>
      </c>
      <c r="B894" t="s">
        <v>6986</v>
      </c>
      <c r="C894" t="s">
        <v>6987</v>
      </c>
      <c r="D894" t="s">
        <v>3425</v>
      </c>
      <c r="E894" t="s">
        <v>3578</v>
      </c>
      <c r="F894" t="s">
        <v>3578</v>
      </c>
      <c r="G894" t="s">
        <v>3579</v>
      </c>
      <c r="H894" t="s">
        <v>3578</v>
      </c>
      <c r="I894" t="s">
        <v>3429</v>
      </c>
      <c r="J894" s="2">
        <v>25112</v>
      </c>
      <c r="K894" s="2">
        <v>55153</v>
      </c>
      <c r="L894">
        <v>83.19</v>
      </c>
      <c r="M894" t="s">
        <v>3680</v>
      </c>
      <c r="N894" t="s">
        <v>3681</v>
      </c>
      <c r="O894" t="s">
        <v>3682</v>
      </c>
      <c r="P894" t="s">
        <v>3837</v>
      </c>
      <c r="Q894" s="5">
        <f>INDEX(relevant_resources!B:B,MATCH(P894,relevant_resources!A:A,0))</f>
        <v>0</v>
      </c>
      <c r="R894">
        <f>COUNTIFS(resolve_2018!Y:Y,A894)</f>
        <v>0</v>
      </c>
      <c r="S894">
        <f>COUNTIFS(assign_old_new!A:A,A894)</f>
        <v>0</v>
      </c>
      <c r="T894" s="4" t="str">
        <f>IF(D894="teppc","teppc",
IF(Q894=0,"not relevant",
IF(R894&gt;0,"in old list",
IF(S894=0,"NEED TO ASSIGN",
INDEX(assign_old_new!D:D,MATCH(A894,assign_old_new!A:A,0))))))</f>
        <v>teppc</v>
      </c>
      <c r="U894">
        <f t="shared" si="26"/>
        <v>0</v>
      </c>
      <c r="V894" s="5">
        <f t="shared" si="27"/>
        <v>0</v>
      </c>
    </row>
    <row r="895" spans="1:22" hidden="1" x14ac:dyDescent="0.75">
      <c r="A895" t="s">
        <v>5064</v>
      </c>
      <c r="B895" t="s">
        <v>5064</v>
      </c>
      <c r="C895" t="s">
        <v>5065</v>
      </c>
      <c r="D895" t="s">
        <v>3425</v>
      </c>
      <c r="E895" t="s">
        <v>4111</v>
      </c>
      <c r="F895" t="s">
        <v>4111</v>
      </c>
      <c r="G895" t="s">
        <v>4112</v>
      </c>
      <c r="H895" t="s">
        <v>3482</v>
      </c>
      <c r="I895" t="s">
        <v>1080</v>
      </c>
      <c r="J895" s="2">
        <v>13606</v>
      </c>
      <c r="K895" s="2">
        <v>55153</v>
      </c>
      <c r="L895">
        <v>83</v>
      </c>
      <c r="M895" t="s">
        <v>210</v>
      </c>
      <c r="N895" t="s">
        <v>3443</v>
      </c>
      <c r="O895" t="s">
        <v>210</v>
      </c>
      <c r="P895" t="s">
        <v>3568</v>
      </c>
      <c r="Q895" s="5">
        <f>INDEX(relevant_resources!B:B,MATCH(P895,relevant_resources!A:A,0))</f>
        <v>0</v>
      </c>
      <c r="R895">
        <f>COUNTIFS(resolve_2018!Y:Y,A895)</f>
        <v>0</v>
      </c>
      <c r="S895">
        <f>COUNTIFS(assign_old_new!A:A,A895)</f>
        <v>0</v>
      </c>
      <c r="T895" s="4" t="str">
        <f>IF(D895="teppc","teppc",
IF(Q895=0,"not relevant",
IF(R895&gt;0,"in old list",
IF(S895=0,"NEED TO ASSIGN",
INDEX(assign_old_new!D:D,MATCH(A895,assign_old_new!A:A,0))))))</f>
        <v>teppc</v>
      </c>
      <c r="U895">
        <f t="shared" si="26"/>
        <v>0</v>
      </c>
      <c r="V895" s="5">
        <f t="shared" si="27"/>
        <v>0</v>
      </c>
    </row>
    <row r="896" spans="1:22" hidden="1" x14ac:dyDescent="0.75">
      <c r="A896" t="s">
        <v>5066</v>
      </c>
      <c r="B896" t="s">
        <v>5066</v>
      </c>
      <c r="C896" t="s">
        <v>5067</v>
      </c>
      <c r="D896" t="s">
        <v>3425</v>
      </c>
      <c r="E896" t="s">
        <v>4111</v>
      </c>
      <c r="F896" t="s">
        <v>4111</v>
      </c>
      <c r="G896" t="s">
        <v>4112</v>
      </c>
      <c r="H896" t="s">
        <v>3482</v>
      </c>
      <c r="I896" t="s">
        <v>1080</v>
      </c>
      <c r="J896" s="2">
        <v>13424</v>
      </c>
      <c r="K896" s="2">
        <v>55153</v>
      </c>
      <c r="L896">
        <v>83</v>
      </c>
      <c r="M896" t="s">
        <v>210</v>
      </c>
      <c r="N896" t="s">
        <v>3443</v>
      </c>
      <c r="O896" t="s">
        <v>210</v>
      </c>
      <c r="P896" t="s">
        <v>3568</v>
      </c>
      <c r="Q896" s="5">
        <f>INDEX(relevant_resources!B:B,MATCH(P896,relevant_resources!A:A,0))</f>
        <v>0</v>
      </c>
      <c r="R896">
        <f>COUNTIFS(resolve_2018!Y:Y,A896)</f>
        <v>0</v>
      </c>
      <c r="S896">
        <f>COUNTIFS(assign_old_new!A:A,A896)</f>
        <v>0</v>
      </c>
      <c r="T896" s="4" t="str">
        <f>IF(D896="teppc","teppc",
IF(Q896=0,"not relevant",
IF(R896&gt;0,"in old list",
IF(S896=0,"NEED TO ASSIGN",
INDEX(assign_old_new!D:D,MATCH(A896,assign_old_new!A:A,0))))))</f>
        <v>teppc</v>
      </c>
      <c r="U896">
        <f t="shared" si="26"/>
        <v>0</v>
      </c>
      <c r="V896" s="5">
        <f t="shared" si="27"/>
        <v>0</v>
      </c>
    </row>
    <row r="897" spans="1:22" hidden="1" x14ac:dyDescent="0.75">
      <c r="A897" t="s">
        <v>8352</v>
      </c>
      <c r="B897" t="s">
        <v>8352</v>
      </c>
      <c r="C897" t="s">
        <v>8353</v>
      </c>
      <c r="D897" t="s">
        <v>3425</v>
      </c>
      <c r="E897" t="s">
        <v>3858</v>
      </c>
      <c r="F897" t="s">
        <v>3858</v>
      </c>
      <c r="G897" t="s">
        <v>3859</v>
      </c>
      <c r="H897" t="s">
        <v>3860</v>
      </c>
      <c r="I897" t="s">
        <v>1080</v>
      </c>
      <c r="J897" s="2">
        <v>23682</v>
      </c>
      <c r="K897" s="2">
        <v>55153</v>
      </c>
      <c r="L897">
        <v>82.3</v>
      </c>
      <c r="M897" t="s">
        <v>210</v>
      </c>
      <c r="N897" t="s">
        <v>3443</v>
      </c>
      <c r="O897" t="s">
        <v>210</v>
      </c>
      <c r="P897" t="s">
        <v>3568</v>
      </c>
      <c r="Q897" s="5">
        <f>INDEX(relevant_resources!B:B,MATCH(P897,relevant_resources!A:A,0))</f>
        <v>0</v>
      </c>
      <c r="R897">
        <f>COUNTIFS(resolve_2018!Y:Y,A897)</f>
        <v>0</v>
      </c>
      <c r="S897">
        <f>COUNTIFS(assign_old_new!A:A,A897)</f>
        <v>0</v>
      </c>
      <c r="T897" s="4" t="str">
        <f>IF(D897="teppc","teppc",
IF(Q897=0,"not relevant",
IF(R897&gt;0,"in old list",
IF(S897=0,"NEED TO ASSIGN",
INDEX(assign_old_new!D:D,MATCH(A897,assign_old_new!A:A,0))))))</f>
        <v>teppc</v>
      </c>
      <c r="U897">
        <f t="shared" si="26"/>
        <v>0</v>
      </c>
      <c r="V897" s="5">
        <f t="shared" si="27"/>
        <v>0</v>
      </c>
    </row>
    <row r="898" spans="1:22" hidden="1" x14ac:dyDescent="0.75">
      <c r="A898" t="s">
        <v>8354</v>
      </c>
      <c r="B898" t="s">
        <v>8354</v>
      </c>
      <c r="C898" t="s">
        <v>8355</v>
      </c>
      <c r="D898" t="s">
        <v>3425</v>
      </c>
      <c r="E898" t="s">
        <v>3858</v>
      </c>
      <c r="F898" t="s">
        <v>3858</v>
      </c>
      <c r="G898" t="s">
        <v>3859</v>
      </c>
      <c r="H898" t="s">
        <v>3860</v>
      </c>
      <c r="I898" t="s">
        <v>1080</v>
      </c>
      <c r="J898" s="2">
        <v>23651</v>
      </c>
      <c r="K898" s="2">
        <v>55153</v>
      </c>
      <c r="L898">
        <v>82.3</v>
      </c>
      <c r="M898" t="s">
        <v>210</v>
      </c>
      <c r="N898" t="s">
        <v>3443</v>
      </c>
      <c r="O898" t="s">
        <v>210</v>
      </c>
      <c r="P898" t="s">
        <v>3568</v>
      </c>
      <c r="Q898" s="5">
        <f>INDEX(relevant_resources!B:B,MATCH(P898,relevant_resources!A:A,0))</f>
        <v>0</v>
      </c>
      <c r="R898">
        <f>COUNTIFS(resolve_2018!Y:Y,A898)</f>
        <v>0</v>
      </c>
      <c r="S898">
        <f>COUNTIFS(assign_old_new!A:A,A898)</f>
        <v>0</v>
      </c>
      <c r="T898" s="4" t="str">
        <f>IF(D898="teppc","teppc",
IF(Q898=0,"not relevant",
IF(R898&gt;0,"in old list",
IF(S898=0,"NEED TO ASSIGN",
INDEX(assign_old_new!D:D,MATCH(A898,assign_old_new!A:A,0))))))</f>
        <v>teppc</v>
      </c>
      <c r="U898">
        <f t="shared" ref="U898:U961" si="28">OR(R898&gt;0,S898&gt;0)*1</f>
        <v>0</v>
      </c>
      <c r="V898" s="5">
        <f t="shared" si="27"/>
        <v>0</v>
      </c>
    </row>
    <row r="899" spans="1:22" hidden="1" x14ac:dyDescent="0.75">
      <c r="A899" t="s">
        <v>8350</v>
      </c>
      <c r="B899" t="s">
        <v>8350</v>
      </c>
      <c r="C899" t="s">
        <v>8351</v>
      </c>
      <c r="D899" t="s">
        <v>3425</v>
      </c>
      <c r="E899" t="s">
        <v>3858</v>
      </c>
      <c r="F899" t="s">
        <v>3858</v>
      </c>
      <c r="G899" t="s">
        <v>3859</v>
      </c>
      <c r="H899" t="s">
        <v>3860</v>
      </c>
      <c r="I899" t="s">
        <v>1080</v>
      </c>
      <c r="J899" s="2">
        <v>23590</v>
      </c>
      <c r="K899" s="2">
        <v>55153</v>
      </c>
      <c r="L899">
        <v>82.3</v>
      </c>
      <c r="M899" t="s">
        <v>210</v>
      </c>
      <c r="N899" t="s">
        <v>3443</v>
      </c>
      <c r="O899" t="s">
        <v>210</v>
      </c>
      <c r="P899" t="s">
        <v>3568</v>
      </c>
      <c r="Q899" s="5">
        <f>INDEX(relevant_resources!B:B,MATCH(P899,relevant_resources!A:A,0))</f>
        <v>0</v>
      </c>
      <c r="R899">
        <f>COUNTIFS(resolve_2018!Y:Y,A899)</f>
        <v>0</v>
      </c>
      <c r="S899">
        <f>COUNTIFS(assign_old_new!A:A,A899)</f>
        <v>0</v>
      </c>
      <c r="T899" s="4" t="str">
        <f>IF(D899="teppc","teppc",
IF(Q899=0,"not relevant",
IF(R899&gt;0,"in old list",
IF(S899=0,"NEED TO ASSIGN",
INDEX(assign_old_new!D:D,MATCH(A899,assign_old_new!A:A,0))))))</f>
        <v>teppc</v>
      </c>
      <c r="U899">
        <f t="shared" si="28"/>
        <v>0</v>
      </c>
      <c r="V899" s="5">
        <f t="shared" ref="V899:V962" si="29">AND(Q899=1,U899=0,D899="caiso")*1</f>
        <v>0</v>
      </c>
    </row>
    <row r="900" spans="1:22" hidden="1" x14ac:dyDescent="0.75">
      <c r="A900" t="s">
        <v>5729</v>
      </c>
      <c r="B900" t="s">
        <v>5730</v>
      </c>
      <c r="D900" t="s">
        <v>3425</v>
      </c>
      <c r="E900" t="s">
        <v>3752</v>
      </c>
      <c r="F900" t="s">
        <v>3752</v>
      </c>
      <c r="G900" t="s">
        <v>3753</v>
      </c>
      <c r="H900" t="s">
        <v>2156</v>
      </c>
      <c r="I900" t="s">
        <v>1080</v>
      </c>
      <c r="J900" s="2">
        <v>18264</v>
      </c>
      <c r="K900" s="2">
        <v>55153</v>
      </c>
      <c r="L900">
        <v>82.2</v>
      </c>
      <c r="M900" t="s">
        <v>616</v>
      </c>
      <c r="N900" t="s">
        <v>4346</v>
      </c>
      <c r="O900" t="s">
        <v>3386</v>
      </c>
      <c r="P900" t="s">
        <v>3617</v>
      </c>
      <c r="Q900" s="5">
        <f>INDEX(relevant_resources!B:B,MATCH(P900,relevant_resources!A:A,0))</f>
        <v>0</v>
      </c>
      <c r="R900">
        <f>COUNTIFS(resolve_2018!Y:Y,A900)</f>
        <v>0</v>
      </c>
      <c r="S900">
        <f>COUNTIFS(assign_old_new!A:A,A900)</f>
        <v>0</v>
      </c>
      <c r="T900" s="4" t="str">
        <f>IF(D900="teppc","teppc",
IF(Q900=0,"not relevant",
IF(R900&gt;0,"in old list",
IF(S900=0,"NEED TO ASSIGN",
INDEX(assign_old_new!D:D,MATCH(A900,assign_old_new!A:A,0))))))</f>
        <v>teppc</v>
      </c>
      <c r="U900">
        <f t="shared" si="28"/>
        <v>0</v>
      </c>
      <c r="V900" s="5">
        <f t="shared" si="29"/>
        <v>0</v>
      </c>
    </row>
    <row r="901" spans="1:22" hidden="1" x14ac:dyDescent="0.75">
      <c r="A901" t="s">
        <v>8108</v>
      </c>
      <c r="B901" t="s">
        <v>8108</v>
      </c>
      <c r="C901" t="s">
        <v>8109</v>
      </c>
      <c r="D901" t="s">
        <v>3425</v>
      </c>
      <c r="E901" t="s">
        <v>2403</v>
      </c>
      <c r="F901" t="s">
        <v>2403</v>
      </c>
      <c r="G901" t="s">
        <v>3436</v>
      </c>
      <c r="H901" t="s">
        <v>3437</v>
      </c>
      <c r="I901" t="s">
        <v>2274</v>
      </c>
      <c r="J901" s="2">
        <v>43100</v>
      </c>
      <c r="K901" s="2">
        <v>55153</v>
      </c>
      <c r="L901">
        <v>82</v>
      </c>
      <c r="M901" t="s">
        <v>3438</v>
      </c>
      <c r="N901" t="s">
        <v>3412</v>
      </c>
      <c r="O901" t="s">
        <v>993</v>
      </c>
      <c r="P901" t="s">
        <v>3439</v>
      </c>
      <c r="Q901" s="5">
        <f>INDEX(relevant_resources!B:B,MATCH(P901,relevant_resources!A:A,0))</f>
        <v>0</v>
      </c>
      <c r="R901">
        <f>COUNTIFS(resolve_2018!Y:Y,A901)</f>
        <v>0</v>
      </c>
      <c r="S901">
        <f>COUNTIFS(assign_old_new!A:A,A901)</f>
        <v>0</v>
      </c>
      <c r="T901" s="4" t="str">
        <f>IF(D901="teppc","teppc",
IF(Q901=0,"not relevant",
IF(R901&gt;0,"in old list",
IF(S901=0,"NEED TO ASSIGN",
INDEX(assign_old_new!D:D,MATCH(A901,assign_old_new!A:A,0))))))</f>
        <v>teppc</v>
      </c>
      <c r="U901">
        <f t="shared" si="28"/>
        <v>0</v>
      </c>
      <c r="V901" s="5">
        <f t="shared" si="29"/>
        <v>0</v>
      </c>
    </row>
    <row r="902" spans="1:22" hidden="1" x14ac:dyDescent="0.75">
      <c r="A902" t="s">
        <v>10402</v>
      </c>
      <c r="B902" t="s">
        <v>10402</v>
      </c>
      <c r="C902" t="s">
        <v>10403</v>
      </c>
      <c r="D902" t="s">
        <v>9883</v>
      </c>
      <c r="E902" t="s">
        <v>9887</v>
      </c>
      <c r="F902" t="s">
        <v>9887</v>
      </c>
      <c r="G902" t="s">
        <v>9888</v>
      </c>
      <c r="H902" t="s">
        <v>9887</v>
      </c>
      <c r="I902" t="s">
        <v>33</v>
      </c>
      <c r="J902" s="6">
        <v>26299</v>
      </c>
      <c r="K902" s="6">
        <v>55153</v>
      </c>
      <c r="L902">
        <v>82</v>
      </c>
      <c r="M902" t="s">
        <v>9884</v>
      </c>
      <c r="N902" t="s">
        <v>3757</v>
      </c>
      <c r="O902" t="s">
        <v>190</v>
      </c>
      <c r="P902" t="s">
        <v>4506</v>
      </c>
      <c r="Q902" s="5">
        <f>INDEX(relevant_resources!B:B,MATCH(P902,relevant_resources!A:A,0))</f>
        <v>0</v>
      </c>
      <c r="R902">
        <f>COUNTIFS(resolve_2018!Y:Y,A902)</f>
        <v>0</v>
      </c>
      <c r="S902">
        <f>COUNTIFS(assign_old_new!A:A,A902)</f>
        <v>0</v>
      </c>
      <c r="T902" s="4" t="str">
        <f>IF(D902="teppc","teppc",
IF(Q902=0,"not relevant",
IF(R902&gt;0,"in old list",
IF(S902=0,"NEED TO ASSIGN",
INDEX(assign_old_new!D:D,MATCH(A902,assign_old_new!A:A,0))))))</f>
        <v>not relevant</v>
      </c>
      <c r="U902">
        <f t="shared" si="28"/>
        <v>0</v>
      </c>
      <c r="V902" s="5">
        <f t="shared" si="29"/>
        <v>0</v>
      </c>
    </row>
    <row r="903" spans="1:22" hidden="1" x14ac:dyDescent="0.75">
      <c r="A903" t="s">
        <v>10824</v>
      </c>
      <c r="B903" t="s">
        <v>10824</v>
      </c>
      <c r="C903" t="s">
        <v>10825</v>
      </c>
      <c r="D903" t="s">
        <v>9883</v>
      </c>
      <c r="E903" t="s">
        <v>3333</v>
      </c>
      <c r="F903" t="s">
        <v>3333</v>
      </c>
      <c r="G903" t="s">
        <v>3334</v>
      </c>
      <c r="H903" t="s">
        <v>3333</v>
      </c>
      <c r="I903" t="s">
        <v>33</v>
      </c>
      <c r="J903" s="6">
        <v>16072</v>
      </c>
      <c r="K903" s="6">
        <v>55153</v>
      </c>
      <c r="L903">
        <v>82</v>
      </c>
      <c r="M903" t="s">
        <v>9884</v>
      </c>
      <c r="N903" t="s">
        <v>3443</v>
      </c>
      <c r="O903" t="s">
        <v>210</v>
      </c>
      <c r="P903" t="s">
        <v>3709</v>
      </c>
      <c r="Q903" s="5">
        <f>INDEX(relevant_resources!B:B,MATCH(P903,relevant_resources!A:A,0))</f>
        <v>0</v>
      </c>
      <c r="R903">
        <f>COUNTIFS(resolve_2018!Y:Y,A903)</f>
        <v>0</v>
      </c>
      <c r="S903">
        <f>COUNTIFS(assign_old_new!A:A,A903)</f>
        <v>0</v>
      </c>
      <c r="T903" s="4" t="str">
        <f>IF(D903="teppc","teppc",
IF(Q903=0,"not relevant",
IF(R903&gt;0,"in old list",
IF(S903=0,"NEED TO ASSIGN",
INDEX(assign_old_new!D:D,MATCH(A903,assign_old_new!A:A,0))))))</f>
        <v>not relevant</v>
      </c>
      <c r="U903">
        <f t="shared" si="28"/>
        <v>0</v>
      </c>
      <c r="V903" s="5">
        <f t="shared" si="29"/>
        <v>0</v>
      </c>
    </row>
    <row r="904" spans="1:22" hidden="1" x14ac:dyDescent="0.75">
      <c r="A904" t="s">
        <v>10826</v>
      </c>
      <c r="B904" t="s">
        <v>10826</v>
      </c>
      <c r="C904" t="s">
        <v>10827</v>
      </c>
      <c r="D904" t="s">
        <v>9883</v>
      </c>
      <c r="E904" t="s">
        <v>3333</v>
      </c>
      <c r="F904" t="s">
        <v>3333</v>
      </c>
      <c r="G904" t="s">
        <v>3334</v>
      </c>
      <c r="H904" t="s">
        <v>3333</v>
      </c>
      <c r="I904" t="s">
        <v>33</v>
      </c>
      <c r="J904" s="6">
        <v>16072</v>
      </c>
      <c r="K904" s="6">
        <v>55153</v>
      </c>
      <c r="L904">
        <v>82</v>
      </c>
      <c r="M904" t="s">
        <v>9884</v>
      </c>
      <c r="N904" t="s">
        <v>3443</v>
      </c>
      <c r="O904" t="s">
        <v>210</v>
      </c>
      <c r="P904" t="s">
        <v>3709</v>
      </c>
      <c r="Q904" s="5">
        <f>INDEX(relevant_resources!B:B,MATCH(P904,relevant_resources!A:A,0))</f>
        <v>0</v>
      </c>
      <c r="R904">
        <f>COUNTIFS(resolve_2018!Y:Y,A904)</f>
        <v>0</v>
      </c>
      <c r="S904">
        <f>COUNTIFS(assign_old_new!A:A,A904)</f>
        <v>0</v>
      </c>
      <c r="T904" s="4" t="str">
        <f>IF(D904="teppc","teppc",
IF(Q904=0,"not relevant",
IF(R904&gt;0,"in old list",
IF(S904=0,"NEED TO ASSIGN",
INDEX(assign_old_new!D:D,MATCH(A904,assign_old_new!A:A,0))))))</f>
        <v>not relevant</v>
      </c>
      <c r="U904">
        <f t="shared" si="28"/>
        <v>0</v>
      </c>
      <c r="V904" s="5">
        <f t="shared" si="29"/>
        <v>0</v>
      </c>
    </row>
    <row r="905" spans="1:22" hidden="1" x14ac:dyDescent="0.75">
      <c r="A905" t="s">
        <v>10761</v>
      </c>
      <c r="B905" t="s">
        <v>10762</v>
      </c>
      <c r="D905" t="s">
        <v>9883</v>
      </c>
      <c r="E905" t="s">
        <v>1128</v>
      </c>
      <c r="F905" t="s">
        <v>3333</v>
      </c>
      <c r="G905" t="s">
        <v>3334</v>
      </c>
      <c r="H905" t="s">
        <v>3333</v>
      </c>
      <c r="I905" t="s">
        <v>33</v>
      </c>
      <c r="J905" s="6">
        <v>31168</v>
      </c>
      <c r="K905" s="6">
        <v>55153</v>
      </c>
      <c r="L905">
        <v>81.44</v>
      </c>
      <c r="N905" t="s">
        <v>3849</v>
      </c>
      <c r="O905" t="s">
        <v>3850</v>
      </c>
      <c r="P905" t="s">
        <v>10070</v>
      </c>
      <c r="Q905" s="5">
        <f>INDEX(relevant_resources!B:B,MATCH(P905,relevant_resources!A:A,0))</f>
        <v>0</v>
      </c>
      <c r="R905">
        <f>COUNTIFS(resolve_2018!Y:Y,A905)</f>
        <v>0</v>
      </c>
      <c r="S905">
        <f>COUNTIFS(assign_old_new!A:A,A905)</f>
        <v>0</v>
      </c>
      <c r="T905" s="4" t="str">
        <f>IF(D905="teppc","teppc",
IF(Q905=0,"not relevant",
IF(R905&gt;0,"in old list",
IF(S905=0,"NEED TO ASSIGN",
INDEX(assign_old_new!D:D,MATCH(A905,assign_old_new!A:A,0))))))</f>
        <v>not relevant</v>
      </c>
      <c r="U905">
        <f t="shared" si="28"/>
        <v>0</v>
      </c>
      <c r="V905" s="5">
        <f t="shared" si="29"/>
        <v>0</v>
      </c>
    </row>
    <row r="906" spans="1:22" hidden="1" x14ac:dyDescent="0.75">
      <c r="A906" t="s">
        <v>10758</v>
      </c>
      <c r="B906" t="s">
        <v>10759</v>
      </c>
      <c r="C906" t="s">
        <v>10760</v>
      </c>
      <c r="D906" t="s">
        <v>9883</v>
      </c>
      <c r="E906" t="s">
        <v>1128</v>
      </c>
      <c r="F906" t="s">
        <v>3333</v>
      </c>
      <c r="G906" t="s">
        <v>3334</v>
      </c>
      <c r="H906" t="s">
        <v>3333</v>
      </c>
      <c r="I906" t="s">
        <v>33</v>
      </c>
      <c r="J906" s="6">
        <v>31168</v>
      </c>
      <c r="K906" s="6">
        <v>55153</v>
      </c>
      <c r="L906">
        <v>81.41</v>
      </c>
      <c r="N906" t="s">
        <v>3532</v>
      </c>
      <c r="O906" t="s">
        <v>3533</v>
      </c>
      <c r="P906" t="s">
        <v>9894</v>
      </c>
      <c r="Q906" s="5">
        <f>INDEX(relevant_resources!B:B,MATCH(P906,relevant_resources!A:A,0))</f>
        <v>0</v>
      </c>
      <c r="R906">
        <f>COUNTIFS(resolve_2018!Y:Y,A906)</f>
        <v>0</v>
      </c>
      <c r="S906">
        <f>COUNTIFS(assign_old_new!A:A,A906)</f>
        <v>0</v>
      </c>
      <c r="T906" s="4" t="str">
        <f>IF(D906="teppc","teppc",
IF(Q906=0,"not relevant",
IF(R906&gt;0,"in old list",
IF(S906=0,"NEED TO ASSIGN",
INDEX(assign_old_new!D:D,MATCH(A906,assign_old_new!A:A,0))))))</f>
        <v>not relevant</v>
      </c>
      <c r="U906">
        <f t="shared" si="28"/>
        <v>0</v>
      </c>
      <c r="V906" s="5">
        <f t="shared" si="29"/>
        <v>0</v>
      </c>
    </row>
    <row r="907" spans="1:22" hidden="1" x14ac:dyDescent="0.75">
      <c r="A907" t="s">
        <v>6384</v>
      </c>
      <c r="B907" t="s">
        <v>6384</v>
      </c>
      <c r="D907" t="s">
        <v>3425</v>
      </c>
      <c r="E907" t="s">
        <v>1054</v>
      </c>
      <c r="F907" t="s">
        <v>1054</v>
      </c>
      <c r="G907" t="s">
        <v>3447</v>
      </c>
      <c r="H907" t="s">
        <v>3428</v>
      </c>
      <c r="I907" t="s">
        <v>3429</v>
      </c>
      <c r="J907" s="2">
        <v>18264</v>
      </c>
      <c r="K907" s="2">
        <v>55153</v>
      </c>
      <c r="L907">
        <v>81.099999999999994</v>
      </c>
      <c r="M907" t="s">
        <v>4364</v>
      </c>
      <c r="N907" t="s">
        <v>3849</v>
      </c>
      <c r="O907" t="s">
        <v>3850</v>
      </c>
      <c r="P907" t="s">
        <v>3851</v>
      </c>
      <c r="Q907" s="5">
        <f>INDEX(relevant_resources!B:B,MATCH(P907,relevant_resources!A:A,0))</f>
        <v>0</v>
      </c>
      <c r="R907">
        <f>COUNTIFS(resolve_2018!Y:Y,A907)</f>
        <v>0</v>
      </c>
      <c r="S907">
        <f>COUNTIFS(assign_old_new!A:A,A907)</f>
        <v>0</v>
      </c>
      <c r="T907" s="4" t="str">
        <f>IF(D907="teppc","teppc",
IF(Q907=0,"not relevant",
IF(R907&gt;0,"in old list",
IF(S907=0,"NEED TO ASSIGN",
INDEX(assign_old_new!D:D,MATCH(A907,assign_old_new!A:A,0))))))</f>
        <v>teppc</v>
      </c>
      <c r="U907">
        <f t="shared" si="28"/>
        <v>0</v>
      </c>
      <c r="V907" s="5">
        <f t="shared" si="29"/>
        <v>0</v>
      </c>
    </row>
    <row r="908" spans="1:22" hidden="1" x14ac:dyDescent="0.75">
      <c r="A908" t="s">
        <v>5851</v>
      </c>
      <c r="B908" t="s">
        <v>5852</v>
      </c>
      <c r="C908" t="s">
        <v>5853</v>
      </c>
      <c r="D908" t="s">
        <v>3425</v>
      </c>
      <c r="E908" t="s">
        <v>3546</v>
      </c>
      <c r="F908" t="s">
        <v>3546</v>
      </c>
      <c r="G908" t="s">
        <v>3547</v>
      </c>
      <c r="H908" t="s">
        <v>3546</v>
      </c>
      <c r="I908" t="s">
        <v>3429</v>
      </c>
      <c r="J908" s="2">
        <v>37956</v>
      </c>
      <c r="K908" s="2">
        <v>55153</v>
      </c>
      <c r="L908">
        <v>81</v>
      </c>
      <c r="M908" t="s">
        <v>3438</v>
      </c>
      <c r="N908" t="s">
        <v>3412</v>
      </c>
      <c r="O908" t="s">
        <v>993</v>
      </c>
      <c r="P908" t="s">
        <v>3477</v>
      </c>
      <c r="Q908" s="5">
        <f>INDEX(relevant_resources!B:B,MATCH(P908,relevant_resources!A:A,0))</f>
        <v>0</v>
      </c>
      <c r="R908">
        <f>COUNTIFS(resolve_2018!Y:Y,A908)</f>
        <v>0</v>
      </c>
      <c r="S908">
        <f>COUNTIFS(assign_old_new!A:A,A908)</f>
        <v>0</v>
      </c>
      <c r="T908" s="4" t="str">
        <f>IF(D908="teppc","teppc",
IF(Q908=0,"not relevant",
IF(R908&gt;0,"in old list",
IF(S908=0,"NEED TO ASSIGN",
INDEX(assign_old_new!D:D,MATCH(A908,assign_old_new!A:A,0))))))</f>
        <v>teppc</v>
      </c>
      <c r="U908">
        <f t="shared" si="28"/>
        <v>0</v>
      </c>
      <c r="V908" s="5">
        <f t="shared" si="29"/>
        <v>0</v>
      </c>
    </row>
    <row r="909" spans="1:22" hidden="1" x14ac:dyDescent="0.75">
      <c r="A909" t="s">
        <v>5854</v>
      </c>
      <c r="B909" t="s">
        <v>5855</v>
      </c>
      <c r="C909" t="s">
        <v>5856</v>
      </c>
      <c r="D909" t="s">
        <v>3425</v>
      </c>
      <c r="E909" t="s">
        <v>3546</v>
      </c>
      <c r="F909" t="s">
        <v>3546</v>
      </c>
      <c r="G909" t="s">
        <v>3547</v>
      </c>
      <c r="H909" t="s">
        <v>3546</v>
      </c>
      <c r="I909" t="s">
        <v>3429</v>
      </c>
      <c r="J909" s="2">
        <v>37956</v>
      </c>
      <c r="K909" s="2">
        <v>55153</v>
      </c>
      <c r="L909">
        <v>81</v>
      </c>
      <c r="M909" t="s">
        <v>3438</v>
      </c>
      <c r="N909" t="s">
        <v>3412</v>
      </c>
      <c r="O909" t="s">
        <v>993</v>
      </c>
      <c r="P909" t="s">
        <v>3477</v>
      </c>
      <c r="Q909" s="5">
        <f>INDEX(relevant_resources!B:B,MATCH(P909,relevant_resources!A:A,0))</f>
        <v>0</v>
      </c>
      <c r="R909">
        <f>COUNTIFS(resolve_2018!Y:Y,A909)</f>
        <v>0</v>
      </c>
      <c r="S909">
        <f>COUNTIFS(assign_old_new!A:A,A909)</f>
        <v>0</v>
      </c>
      <c r="T909" s="4" t="str">
        <f>IF(D909="teppc","teppc",
IF(Q909=0,"not relevant",
IF(R909&gt;0,"in old list",
IF(S909=0,"NEED TO ASSIGN",
INDEX(assign_old_new!D:D,MATCH(A909,assign_old_new!A:A,0))))))</f>
        <v>teppc</v>
      </c>
      <c r="U909">
        <f t="shared" si="28"/>
        <v>0</v>
      </c>
      <c r="V909" s="5">
        <f t="shared" si="29"/>
        <v>0</v>
      </c>
    </row>
    <row r="910" spans="1:22" hidden="1" x14ac:dyDescent="0.75">
      <c r="A910" t="s">
        <v>7239</v>
      </c>
      <c r="B910" t="s">
        <v>7240</v>
      </c>
      <c r="C910" t="s">
        <v>7239</v>
      </c>
      <c r="D910" t="s">
        <v>3425</v>
      </c>
      <c r="E910" t="s">
        <v>3578</v>
      </c>
      <c r="F910" t="s">
        <v>3578</v>
      </c>
      <c r="G910" t="s">
        <v>3579</v>
      </c>
      <c r="H910" t="s">
        <v>3578</v>
      </c>
      <c r="I910" t="s">
        <v>3429</v>
      </c>
      <c r="J910" s="2">
        <v>25934</v>
      </c>
      <c r="K910" s="2">
        <v>55153</v>
      </c>
      <c r="L910">
        <v>81</v>
      </c>
      <c r="M910" t="s">
        <v>210</v>
      </c>
      <c r="N910" t="s">
        <v>3443</v>
      </c>
      <c r="O910" t="s">
        <v>210</v>
      </c>
      <c r="P910" t="s">
        <v>3444</v>
      </c>
      <c r="Q910" s="5">
        <f>INDEX(relevant_resources!B:B,MATCH(P910,relevant_resources!A:A,0))</f>
        <v>0</v>
      </c>
      <c r="R910">
        <f>COUNTIFS(resolve_2018!Y:Y,A910)</f>
        <v>0</v>
      </c>
      <c r="S910">
        <f>COUNTIFS(assign_old_new!A:A,A910)</f>
        <v>0</v>
      </c>
      <c r="T910" s="4" t="str">
        <f>IF(D910="teppc","teppc",
IF(Q910=0,"not relevant",
IF(R910&gt;0,"in old list",
IF(S910=0,"NEED TO ASSIGN",
INDEX(assign_old_new!D:D,MATCH(A910,assign_old_new!A:A,0))))))</f>
        <v>teppc</v>
      </c>
      <c r="U910">
        <f t="shared" si="28"/>
        <v>0</v>
      </c>
      <c r="V910" s="5">
        <f t="shared" si="29"/>
        <v>0</v>
      </c>
    </row>
    <row r="911" spans="1:22" hidden="1" x14ac:dyDescent="0.75">
      <c r="A911" t="s">
        <v>7237</v>
      </c>
      <c r="B911" t="s">
        <v>7238</v>
      </c>
      <c r="C911" t="s">
        <v>7237</v>
      </c>
      <c r="D911" t="s">
        <v>3425</v>
      </c>
      <c r="E911" t="s">
        <v>3578</v>
      </c>
      <c r="F911" t="s">
        <v>3578</v>
      </c>
      <c r="G911" t="s">
        <v>3579</v>
      </c>
      <c r="H911" t="s">
        <v>3578</v>
      </c>
      <c r="I911" t="s">
        <v>3429</v>
      </c>
      <c r="J911" s="2">
        <v>25903</v>
      </c>
      <c r="K911" s="2">
        <v>55153</v>
      </c>
      <c r="L911">
        <v>81</v>
      </c>
      <c r="M911" t="s">
        <v>210</v>
      </c>
      <c r="N911" t="s">
        <v>3443</v>
      </c>
      <c r="O911" t="s">
        <v>210</v>
      </c>
      <c r="P911" t="s">
        <v>3444</v>
      </c>
      <c r="Q911" s="5">
        <f>INDEX(relevant_resources!B:B,MATCH(P911,relevant_resources!A:A,0))</f>
        <v>0</v>
      </c>
      <c r="R911">
        <f>COUNTIFS(resolve_2018!Y:Y,A911)</f>
        <v>0</v>
      </c>
      <c r="S911">
        <f>COUNTIFS(assign_old_new!A:A,A911)</f>
        <v>0</v>
      </c>
      <c r="T911" s="4" t="str">
        <f>IF(D911="teppc","teppc",
IF(Q911=0,"not relevant",
IF(R911&gt;0,"in old list",
IF(S911=0,"NEED TO ASSIGN",
INDEX(assign_old_new!D:D,MATCH(A911,assign_old_new!A:A,0))))))</f>
        <v>teppc</v>
      </c>
      <c r="U911">
        <f t="shared" si="28"/>
        <v>0</v>
      </c>
      <c r="V911" s="5">
        <f t="shared" si="29"/>
        <v>0</v>
      </c>
    </row>
    <row r="912" spans="1:22" hidden="1" x14ac:dyDescent="0.75">
      <c r="A912" t="s">
        <v>6833</v>
      </c>
      <c r="B912" t="s">
        <v>6833</v>
      </c>
      <c r="C912" t="s">
        <v>6834</v>
      </c>
      <c r="D912" t="s">
        <v>3425</v>
      </c>
      <c r="E912" t="s">
        <v>4244</v>
      </c>
      <c r="F912" t="s">
        <v>4244</v>
      </c>
      <c r="G912" t="s">
        <v>4245</v>
      </c>
      <c r="H912" t="s">
        <v>3482</v>
      </c>
      <c r="I912" t="s">
        <v>1080</v>
      </c>
      <c r="J912" s="2">
        <v>21885</v>
      </c>
      <c r="K912" s="2">
        <v>55153</v>
      </c>
      <c r="L912">
        <v>80.75</v>
      </c>
      <c r="M912" t="s">
        <v>210</v>
      </c>
      <c r="N912" t="s">
        <v>3443</v>
      </c>
      <c r="O912" t="s">
        <v>210</v>
      </c>
      <c r="P912" t="s">
        <v>3568</v>
      </c>
      <c r="Q912" s="5">
        <f>INDEX(relevant_resources!B:B,MATCH(P912,relevant_resources!A:A,0))</f>
        <v>0</v>
      </c>
      <c r="R912">
        <f>COUNTIFS(resolve_2018!Y:Y,A912)</f>
        <v>0</v>
      </c>
      <c r="S912">
        <f>COUNTIFS(assign_old_new!A:A,A912)</f>
        <v>0</v>
      </c>
      <c r="T912" s="4" t="str">
        <f>IF(D912="teppc","teppc",
IF(Q912=0,"not relevant",
IF(R912&gt;0,"in old list",
IF(S912=0,"NEED TO ASSIGN",
INDEX(assign_old_new!D:D,MATCH(A912,assign_old_new!A:A,0))))))</f>
        <v>teppc</v>
      </c>
      <c r="U912">
        <f t="shared" si="28"/>
        <v>0</v>
      </c>
      <c r="V912" s="5">
        <f t="shared" si="29"/>
        <v>0</v>
      </c>
    </row>
    <row r="913" spans="1:22" hidden="1" x14ac:dyDescent="0.75">
      <c r="A913" t="s">
        <v>8462</v>
      </c>
      <c r="B913" t="s">
        <v>8462</v>
      </c>
      <c r="C913" t="s">
        <v>8462</v>
      </c>
      <c r="D913" t="s">
        <v>3425</v>
      </c>
      <c r="E913" t="s">
        <v>4088</v>
      </c>
      <c r="F913" t="s">
        <v>4088</v>
      </c>
      <c r="G913" t="s">
        <v>4089</v>
      </c>
      <c r="H913" t="s">
        <v>2156</v>
      </c>
      <c r="I913" t="s">
        <v>1080</v>
      </c>
      <c r="J913" s="2">
        <v>43101</v>
      </c>
      <c r="K913" s="2">
        <v>55153</v>
      </c>
      <c r="L913">
        <v>80</v>
      </c>
      <c r="M913" t="s">
        <v>3506</v>
      </c>
      <c r="N913" t="s">
        <v>3385</v>
      </c>
      <c r="O913" t="s">
        <v>3386</v>
      </c>
      <c r="P913" t="s">
        <v>3617</v>
      </c>
      <c r="Q913" s="5">
        <f>INDEX(relevant_resources!B:B,MATCH(P913,relevant_resources!A:A,0))</f>
        <v>0</v>
      </c>
      <c r="R913">
        <f>COUNTIFS(resolve_2018!Y:Y,A913)</f>
        <v>0</v>
      </c>
      <c r="S913">
        <f>COUNTIFS(assign_old_new!A:A,A913)</f>
        <v>0</v>
      </c>
      <c r="T913" s="4" t="str">
        <f>IF(D913="teppc","teppc",
IF(Q913=0,"not relevant",
IF(R913&gt;0,"in old list",
IF(S913=0,"NEED TO ASSIGN",
INDEX(assign_old_new!D:D,MATCH(A913,assign_old_new!A:A,0))))))</f>
        <v>teppc</v>
      </c>
      <c r="U913">
        <f t="shared" si="28"/>
        <v>0</v>
      </c>
      <c r="V913" s="5">
        <f t="shared" si="29"/>
        <v>0</v>
      </c>
    </row>
    <row r="914" spans="1:22" hidden="1" x14ac:dyDescent="0.75">
      <c r="A914" t="s">
        <v>5635</v>
      </c>
      <c r="B914" t="s">
        <v>5636</v>
      </c>
      <c r="C914" t="s">
        <v>5637</v>
      </c>
      <c r="D914" t="s">
        <v>3425</v>
      </c>
      <c r="E914" t="s">
        <v>3752</v>
      </c>
      <c r="F914" t="s">
        <v>3752</v>
      </c>
      <c r="G914" t="s">
        <v>3753</v>
      </c>
      <c r="H914" t="s">
        <v>2156</v>
      </c>
      <c r="I914" t="s">
        <v>1080</v>
      </c>
      <c r="J914" s="2">
        <v>42370</v>
      </c>
      <c r="K914" s="2">
        <v>55153</v>
      </c>
      <c r="L914">
        <v>80</v>
      </c>
      <c r="M914" t="s">
        <v>3506</v>
      </c>
      <c r="N914" t="s">
        <v>3385</v>
      </c>
      <c r="O914" t="s">
        <v>3386</v>
      </c>
      <c r="P914" t="s">
        <v>3617</v>
      </c>
      <c r="Q914" s="5">
        <f>INDEX(relevant_resources!B:B,MATCH(P914,relevant_resources!A:A,0))</f>
        <v>0</v>
      </c>
      <c r="R914">
        <f>COUNTIFS(resolve_2018!Y:Y,A914)</f>
        <v>0</v>
      </c>
      <c r="S914">
        <f>COUNTIFS(assign_old_new!A:A,A914)</f>
        <v>0</v>
      </c>
      <c r="T914" s="4" t="str">
        <f>IF(D914="teppc","teppc",
IF(Q914=0,"not relevant",
IF(R914&gt;0,"in old list",
IF(S914=0,"NEED TO ASSIGN",
INDEX(assign_old_new!D:D,MATCH(A914,assign_old_new!A:A,0))))))</f>
        <v>teppc</v>
      </c>
      <c r="U914">
        <f t="shared" si="28"/>
        <v>0</v>
      </c>
      <c r="V914" s="5">
        <f t="shared" si="29"/>
        <v>0</v>
      </c>
    </row>
    <row r="915" spans="1:22" hidden="1" x14ac:dyDescent="0.75">
      <c r="A915" t="s">
        <v>6275</v>
      </c>
      <c r="B915" t="s">
        <v>6276</v>
      </c>
      <c r="C915" t="s">
        <v>6277</v>
      </c>
      <c r="D915" t="s">
        <v>3425</v>
      </c>
      <c r="E915" t="s">
        <v>3752</v>
      </c>
      <c r="F915" t="s">
        <v>3752</v>
      </c>
      <c r="G915" t="s">
        <v>3753</v>
      </c>
      <c r="H915" t="s">
        <v>2156</v>
      </c>
      <c r="I915" t="s">
        <v>1080</v>
      </c>
      <c r="J915" s="2">
        <v>42370</v>
      </c>
      <c r="K915" s="2">
        <v>55153</v>
      </c>
      <c r="L915">
        <v>80</v>
      </c>
      <c r="M915" t="s">
        <v>3506</v>
      </c>
      <c r="N915" t="s">
        <v>3385</v>
      </c>
      <c r="O915" t="s">
        <v>3386</v>
      </c>
      <c r="P915" t="s">
        <v>3617</v>
      </c>
      <c r="Q915" s="5">
        <f>INDEX(relevant_resources!B:B,MATCH(P915,relevant_resources!A:A,0))</f>
        <v>0</v>
      </c>
      <c r="R915">
        <f>COUNTIFS(resolve_2018!Y:Y,A915)</f>
        <v>0</v>
      </c>
      <c r="S915">
        <f>COUNTIFS(assign_old_new!A:A,A915)</f>
        <v>0</v>
      </c>
      <c r="T915" s="4" t="str">
        <f>IF(D915="teppc","teppc",
IF(Q915=0,"not relevant",
IF(R915&gt;0,"in old list",
IF(S915=0,"NEED TO ASSIGN",
INDEX(assign_old_new!D:D,MATCH(A915,assign_old_new!A:A,0))))))</f>
        <v>teppc</v>
      </c>
      <c r="U915">
        <f t="shared" si="28"/>
        <v>0</v>
      </c>
      <c r="V915" s="5">
        <f t="shared" si="29"/>
        <v>0</v>
      </c>
    </row>
    <row r="916" spans="1:22" hidden="1" x14ac:dyDescent="0.75">
      <c r="A916" t="s">
        <v>8186</v>
      </c>
      <c r="B916" t="s">
        <v>8186</v>
      </c>
      <c r="C916" t="s">
        <v>8187</v>
      </c>
      <c r="D916" t="s">
        <v>3425</v>
      </c>
      <c r="E916" t="s">
        <v>3752</v>
      </c>
      <c r="F916" t="s">
        <v>3752</v>
      </c>
      <c r="G916" t="s">
        <v>3753</v>
      </c>
      <c r="H916" t="s">
        <v>2156</v>
      </c>
      <c r="I916" t="s">
        <v>1080</v>
      </c>
      <c r="J916" s="2">
        <v>42156</v>
      </c>
      <c r="K916" s="2">
        <v>55153</v>
      </c>
      <c r="L916">
        <v>80</v>
      </c>
      <c r="M916" t="s">
        <v>3506</v>
      </c>
      <c r="N916" t="s">
        <v>3385</v>
      </c>
      <c r="O916" t="s">
        <v>3386</v>
      </c>
      <c r="P916" t="s">
        <v>3617</v>
      </c>
      <c r="Q916" s="5">
        <f>INDEX(relevant_resources!B:B,MATCH(P916,relevant_resources!A:A,0))</f>
        <v>0</v>
      </c>
      <c r="R916">
        <f>COUNTIFS(resolve_2018!Y:Y,A916)</f>
        <v>0</v>
      </c>
      <c r="S916">
        <f>COUNTIFS(assign_old_new!A:A,A916)</f>
        <v>0</v>
      </c>
      <c r="T916" s="4" t="str">
        <f>IF(D916="teppc","teppc",
IF(Q916=0,"not relevant",
IF(R916&gt;0,"in old list",
IF(S916=0,"NEED TO ASSIGN",
INDEX(assign_old_new!D:D,MATCH(A916,assign_old_new!A:A,0))))))</f>
        <v>teppc</v>
      </c>
      <c r="U916">
        <f t="shared" si="28"/>
        <v>0</v>
      </c>
      <c r="V916" s="5">
        <f t="shared" si="29"/>
        <v>0</v>
      </c>
    </row>
    <row r="917" spans="1:22" hidden="1" x14ac:dyDescent="0.75">
      <c r="A917" t="s">
        <v>6866</v>
      </c>
      <c r="B917" t="s">
        <v>6866</v>
      </c>
      <c r="C917" t="s">
        <v>6867</v>
      </c>
      <c r="D917" t="s">
        <v>3425</v>
      </c>
      <c r="E917" t="s">
        <v>2403</v>
      </c>
      <c r="F917" t="s">
        <v>2403</v>
      </c>
      <c r="G917" t="s">
        <v>3436</v>
      </c>
      <c r="H917" t="s">
        <v>3437</v>
      </c>
      <c r="I917" t="s">
        <v>2274</v>
      </c>
      <c r="J917" s="2">
        <v>41974</v>
      </c>
      <c r="K917" s="2">
        <v>54893</v>
      </c>
      <c r="L917">
        <v>80</v>
      </c>
      <c r="M917" t="s">
        <v>3438</v>
      </c>
      <c r="N917" t="s">
        <v>3412</v>
      </c>
      <c r="O917" t="s">
        <v>993</v>
      </c>
      <c r="P917" t="s">
        <v>3439</v>
      </c>
      <c r="Q917" s="5">
        <f>INDEX(relevant_resources!B:B,MATCH(P917,relevant_resources!A:A,0))</f>
        <v>0</v>
      </c>
      <c r="R917">
        <f>COUNTIFS(resolve_2018!Y:Y,A917)</f>
        <v>0</v>
      </c>
      <c r="S917">
        <f>COUNTIFS(assign_old_new!A:A,A917)</f>
        <v>0</v>
      </c>
      <c r="T917" s="4" t="str">
        <f>IF(D917="teppc","teppc",
IF(Q917=0,"not relevant",
IF(R917&gt;0,"in old list",
IF(S917=0,"NEED TO ASSIGN",
INDEX(assign_old_new!D:D,MATCH(A917,assign_old_new!A:A,0))))))</f>
        <v>teppc</v>
      </c>
      <c r="U917">
        <f t="shared" si="28"/>
        <v>0</v>
      </c>
      <c r="V917" s="5">
        <f t="shared" si="29"/>
        <v>0</v>
      </c>
    </row>
    <row r="918" spans="1:22" hidden="1" x14ac:dyDescent="0.75">
      <c r="A918" t="s">
        <v>8308</v>
      </c>
      <c r="B918" t="s">
        <v>8308</v>
      </c>
      <c r="C918" t="s">
        <v>8309</v>
      </c>
      <c r="D918" t="s">
        <v>3425</v>
      </c>
      <c r="E918" t="s">
        <v>3620</v>
      </c>
      <c r="F918" t="s">
        <v>3620</v>
      </c>
      <c r="G918" t="s">
        <v>3621</v>
      </c>
      <c r="H918" t="s">
        <v>3616</v>
      </c>
      <c r="I918" t="s">
        <v>1080</v>
      </c>
      <c r="J918" s="2">
        <v>40886</v>
      </c>
      <c r="K918" s="2">
        <v>55153</v>
      </c>
      <c r="L918">
        <v>80</v>
      </c>
      <c r="M918" t="s">
        <v>3438</v>
      </c>
      <c r="N918" t="s">
        <v>3412</v>
      </c>
      <c r="O918" t="s">
        <v>993</v>
      </c>
      <c r="P918" t="s">
        <v>3712</v>
      </c>
      <c r="Q918" s="5">
        <f>INDEX(relevant_resources!B:B,MATCH(P918,relevant_resources!A:A,0))</f>
        <v>0</v>
      </c>
      <c r="R918">
        <f>COUNTIFS(resolve_2018!Y:Y,A918)</f>
        <v>0</v>
      </c>
      <c r="S918">
        <f>COUNTIFS(assign_old_new!A:A,A918)</f>
        <v>0</v>
      </c>
      <c r="T918" s="4" t="str">
        <f>IF(D918="teppc","teppc",
IF(Q918=0,"not relevant",
IF(R918&gt;0,"in old list",
IF(S918=0,"NEED TO ASSIGN",
INDEX(assign_old_new!D:D,MATCH(A918,assign_old_new!A:A,0))))))</f>
        <v>teppc</v>
      </c>
      <c r="U918">
        <f t="shared" si="28"/>
        <v>0</v>
      </c>
      <c r="V918" s="5">
        <f t="shared" si="29"/>
        <v>0</v>
      </c>
    </row>
    <row r="919" spans="1:22" hidden="1" x14ac:dyDescent="0.75">
      <c r="A919" t="s">
        <v>7257</v>
      </c>
      <c r="B919" t="s">
        <v>7257</v>
      </c>
      <c r="C919" t="s">
        <v>7258</v>
      </c>
      <c r="D919" t="s">
        <v>3425</v>
      </c>
      <c r="E919" t="s">
        <v>4088</v>
      </c>
      <c r="F919" t="s">
        <v>4088</v>
      </c>
      <c r="G919" t="s">
        <v>4089</v>
      </c>
      <c r="H919" t="s">
        <v>2156</v>
      </c>
      <c r="I919" t="s">
        <v>1080</v>
      </c>
      <c r="J919" s="2">
        <v>39539</v>
      </c>
      <c r="K919" s="2">
        <v>55153</v>
      </c>
      <c r="L919">
        <v>80</v>
      </c>
      <c r="M919" t="s">
        <v>3438</v>
      </c>
      <c r="N919" t="s">
        <v>3412</v>
      </c>
      <c r="O919" t="s">
        <v>993</v>
      </c>
      <c r="P919" t="s">
        <v>3712</v>
      </c>
      <c r="Q919" s="5">
        <f>INDEX(relevant_resources!B:B,MATCH(P919,relevant_resources!A:A,0))</f>
        <v>0</v>
      </c>
      <c r="R919">
        <f>COUNTIFS(resolve_2018!Y:Y,A919)</f>
        <v>0</v>
      </c>
      <c r="S919">
        <f>COUNTIFS(assign_old_new!A:A,A919)</f>
        <v>0</v>
      </c>
      <c r="T919" s="4" t="str">
        <f>IF(D919="teppc","teppc",
IF(Q919=0,"not relevant",
IF(R919&gt;0,"in old list",
IF(S919=0,"NEED TO ASSIGN",
INDEX(assign_old_new!D:D,MATCH(A919,assign_old_new!A:A,0))))))</f>
        <v>teppc</v>
      </c>
      <c r="U919">
        <f t="shared" si="28"/>
        <v>0</v>
      </c>
      <c r="V919" s="5">
        <f t="shared" si="29"/>
        <v>0</v>
      </c>
    </row>
    <row r="920" spans="1:22" hidden="1" x14ac:dyDescent="0.75">
      <c r="A920" t="s">
        <v>6576</v>
      </c>
      <c r="B920" t="s">
        <v>6577</v>
      </c>
      <c r="C920" t="s">
        <v>6576</v>
      </c>
      <c r="D920" t="s">
        <v>3425</v>
      </c>
      <c r="E920" t="s">
        <v>1054</v>
      </c>
      <c r="F920" t="s">
        <v>1054</v>
      </c>
      <c r="G920" t="s">
        <v>3447</v>
      </c>
      <c r="H920" t="s">
        <v>3428</v>
      </c>
      <c r="I920" t="s">
        <v>3429</v>
      </c>
      <c r="J920" s="2">
        <v>39448</v>
      </c>
      <c r="K920" s="2">
        <v>55123</v>
      </c>
      <c r="L920">
        <v>80</v>
      </c>
      <c r="M920" t="s">
        <v>4364</v>
      </c>
      <c r="N920" t="s">
        <v>3849</v>
      </c>
      <c r="O920" t="s">
        <v>3850</v>
      </c>
      <c r="P920" t="s">
        <v>3851</v>
      </c>
      <c r="Q920" s="5">
        <f>INDEX(relevant_resources!B:B,MATCH(P920,relevant_resources!A:A,0))</f>
        <v>0</v>
      </c>
      <c r="R920">
        <f>COUNTIFS(resolve_2018!Y:Y,A920)</f>
        <v>0</v>
      </c>
      <c r="S920">
        <f>COUNTIFS(assign_old_new!A:A,A920)</f>
        <v>0</v>
      </c>
      <c r="T920" s="4" t="str">
        <f>IF(D920="teppc","teppc",
IF(Q920=0,"not relevant",
IF(R920&gt;0,"in old list",
IF(S920=0,"NEED TO ASSIGN",
INDEX(assign_old_new!D:D,MATCH(A920,assign_old_new!A:A,0))))))</f>
        <v>teppc</v>
      </c>
      <c r="U920">
        <f t="shared" si="28"/>
        <v>0</v>
      </c>
      <c r="V920" s="5">
        <f t="shared" si="29"/>
        <v>0</v>
      </c>
    </row>
    <row r="921" spans="1:22" hidden="1" x14ac:dyDescent="0.75">
      <c r="A921" t="s">
        <v>6578</v>
      </c>
      <c r="B921" t="s">
        <v>6578</v>
      </c>
      <c r="C921" t="s">
        <v>6579</v>
      </c>
      <c r="D921" t="s">
        <v>3425</v>
      </c>
      <c r="E921" t="s">
        <v>1054</v>
      </c>
      <c r="F921" t="s">
        <v>1054</v>
      </c>
      <c r="G921" t="s">
        <v>3447</v>
      </c>
      <c r="H921" t="s">
        <v>3428</v>
      </c>
      <c r="I921" t="s">
        <v>3429</v>
      </c>
      <c r="J921" s="2">
        <v>39448</v>
      </c>
      <c r="K921" s="2">
        <v>55123</v>
      </c>
      <c r="L921">
        <v>80</v>
      </c>
      <c r="M921" t="s">
        <v>4364</v>
      </c>
      <c r="N921" t="s">
        <v>3849</v>
      </c>
      <c r="O921" t="s">
        <v>3850</v>
      </c>
      <c r="P921" t="s">
        <v>3851</v>
      </c>
      <c r="Q921" s="5">
        <f>INDEX(relevant_resources!B:B,MATCH(P921,relevant_resources!A:A,0))</f>
        <v>0</v>
      </c>
      <c r="R921">
        <f>COUNTIFS(resolve_2018!Y:Y,A921)</f>
        <v>0</v>
      </c>
      <c r="S921">
        <f>COUNTIFS(assign_old_new!A:A,A921)</f>
        <v>0</v>
      </c>
      <c r="T921" s="4" t="str">
        <f>IF(D921="teppc","teppc",
IF(Q921=0,"not relevant",
IF(R921&gt;0,"in old list",
IF(S921=0,"NEED TO ASSIGN",
INDEX(assign_old_new!D:D,MATCH(A921,assign_old_new!A:A,0))))))</f>
        <v>teppc</v>
      </c>
      <c r="U921">
        <f t="shared" si="28"/>
        <v>0</v>
      </c>
      <c r="V921" s="5">
        <f t="shared" si="29"/>
        <v>0</v>
      </c>
    </row>
    <row r="922" spans="1:22" hidden="1" x14ac:dyDescent="0.75">
      <c r="A922" t="s">
        <v>4475</v>
      </c>
      <c r="B922" t="s">
        <v>4476</v>
      </c>
      <c r="C922" t="s">
        <v>4477</v>
      </c>
      <c r="D922" t="s">
        <v>3425</v>
      </c>
      <c r="E922" t="s">
        <v>3546</v>
      </c>
      <c r="F922" t="s">
        <v>3546</v>
      </c>
      <c r="G922" t="s">
        <v>3547</v>
      </c>
      <c r="H922" t="s">
        <v>3546</v>
      </c>
      <c r="I922" t="s">
        <v>3429</v>
      </c>
      <c r="J922" s="2">
        <v>39387</v>
      </c>
      <c r="K922" s="2">
        <v>55153</v>
      </c>
      <c r="L922">
        <v>80</v>
      </c>
      <c r="M922" t="s">
        <v>3438</v>
      </c>
      <c r="N922" t="s">
        <v>3412</v>
      </c>
      <c r="O922" t="s">
        <v>993</v>
      </c>
      <c r="P922" t="s">
        <v>3477</v>
      </c>
      <c r="Q922" s="5">
        <f>INDEX(relevant_resources!B:B,MATCH(P922,relevant_resources!A:A,0))</f>
        <v>0</v>
      </c>
      <c r="R922">
        <f>COUNTIFS(resolve_2018!Y:Y,A922)</f>
        <v>0</v>
      </c>
      <c r="S922">
        <f>COUNTIFS(assign_old_new!A:A,A922)</f>
        <v>0</v>
      </c>
      <c r="T922" s="4" t="str">
        <f>IF(D922="teppc","teppc",
IF(Q922=0,"not relevant",
IF(R922&gt;0,"in old list",
IF(S922=0,"NEED TO ASSIGN",
INDEX(assign_old_new!D:D,MATCH(A922,assign_old_new!A:A,0))))))</f>
        <v>teppc</v>
      </c>
      <c r="U922">
        <f t="shared" si="28"/>
        <v>0</v>
      </c>
      <c r="V922" s="5">
        <f t="shared" si="29"/>
        <v>0</v>
      </c>
    </row>
    <row r="923" spans="1:22" hidden="1" x14ac:dyDescent="0.75">
      <c r="A923" t="s">
        <v>3845</v>
      </c>
      <c r="B923" t="s">
        <v>3846</v>
      </c>
      <c r="C923" t="s">
        <v>3847</v>
      </c>
      <c r="D923" t="s">
        <v>3425</v>
      </c>
      <c r="E923" t="s">
        <v>1054</v>
      </c>
      <c r="F923" t="s">
        <v>1054</v>
      </c>
      <c r="G923" t="s">
        <v>3447</v>
      </c>
      <c r="H923" t="s">
        <v>3428</v>
      </c>
      <c r="I923" t="s">
        <v>3429</v>
      </c>
      <c r="J923" s="2">
        <v>37591</v>
      </c>
      <c r="K923" s="2">
        <v>55123</v>
      </c>
      <c r="L923">
        <v>80</v>
      </c>
      <c r="M923" t="s">
        <v>3848</v>
      </c>
      <c r="N923" t="s">
        <v>3849</v>
      </c>
      <c r="O923" t="s">
        <v>3850</v>
      </c>
      <c r="P923" t="s">
        <v>3851</v>
      </c>
      <c r="Q923" s="5">
        <f>INDEX(relevant_resources!B:B,MATCH(P923,relevant_resources!A:A,0))</f>
        <v>0</v>
      </c>
      <c r="R923">
        <f>COUNTIFS(resolve_2018!Y:Y,A923)</f>
        <v>0</v>
      </c>
      <c r="S923">
        <f>COUNTIFS(assign_old_new!A:A,A923)</f>
        <v>0</v>
      </c>
      <c r="T923" s="4" t="str">
        <f>IF(D923="teppc","teppc",
IF(Q923=0,"not relevant",
IF(R923&gt;0,"in old list",
IF(S923=0,"NEED TO ASSIGN",
INDEX(assign_old_new!D:D,MATCH(A923,assign_old_new!A:A,0))))))</f>
        <v>teppc</v>
      </c>
      <c r="U923">
        <f t="shared" si="28"/>
        <v>0</v>
      </c>
      <c r="V923" s="5">
        <f t="shared" si="29"/>
        <v>0</v>
      </c>
    </row>
    <row r="924" spans="1:22" hidden="1" x14ac:dyDescent="0.75">
      <c r="A924" t="s">
        <v>3541</v>
      </c>
      <c r="B924" t="s">
        <v>3541</v>
      </c>
      <c r="C924" t="s">
        <v>3542</v>
      </c>
      <c r="D924" t="s">
        <v>3425</v>
      </c>
      <c r="E924" t="s">
        <v>1054</v>
      </c>
      <c r="F924" t="s">
        <v>1054</v>
      </c>
      <c r="G924" t="s">
        <v>3447</v>
      </c>
      <c r="H924" t="s">
        <v>3428</v>
      </c>
      <c r="I924" t="s">
        <v>3429</v>
      </c>
      <c r="J924" s="2">
        <v>36617</v>
      </c>
      <c r="K924" s="2">
        <v>55123</v>
      </c>
      <c r="L924">
        <v>80</v>
      </c>
      <c r="M924" t="s">
        <v>3432</v>
      </c>
      <c r="N924" t="s">
        <v>3520</v>
      </c>
      <c r="O924" t="s">
        <v>3432</v>
      </c>
      <c r="P924" t="s">
        <v>3433</v>
      </c>
      <c r="Q924" s="5">
        <f>INDEX(relevant_resources!B:B,MATCH(P924,relevant_resources!A:A,0))</f>
        <v>0</v>
      </c>
      <c r="R924">
        <f>COUNTIFS(resolve_2018!Y:Y,A924)</f>
        <v>0</v>
      </c>
      <c r="S924">
        <f>COUNTIFS(assign_old_new!A:A,A924)</f>
        <v>0</v>
      </c>
      <c r="T924" s="4" t="str">
        <f>IF(D924="teppc","teppc",
IF(Q924=0,"not relevant",
IF(R924&gt;0,"in old list",
IF(S924=0,"NEED TO ASSIGN",
INDEX(assign_old_new!D:D,MATCH(A924,assign_old_new!A:A,0))))))</f>
        <v>teppc</v>
      </c>
      <c r="U924">
        <f t="shared" si="28"/>
        <v>0</v>
      </c>
      <c r="V924" s="5">
        <f t="shared" si="29"/>
        <v>0</v>
      </c>
    </row>
    <row r="925" spans="1:22" hidden="1" x14ac:dyDescent="0.75">
      <c r="A925" t="s">
        <v>7397</v>
      </c>
      <c r="B925" t="s">
        <v>7398</v>
      </c>
      <c r="C925" t="s">
        <v>7399</v>
      </c>
      <c r="D925" t="s">
        <v>3425</v>
      </c>
      <c r="E925" t="s">
        <v>3578</v>
      </c>
      <c r="F925" t="s">
        <v>3578</v>
      </c>
      <c r="G925" t="s">
        <v>3579</v>
      </c>
      <c r="H925" t="s">
        <v>3578</v>
      </c>
      <c r="I925" t="s">
        <v>3429</v>
      </c>
      <c r="J925" s="2">
        <v>34943</v>
      </c>
      <c r="K925" s="2">
        <v>55153</v>
      </c>
      <c r="L925">
        <v>80</v>
      </c>
      <c r="M925" t="s">
        <v>3680</v>
      </c>
      <c r="N925" t="s">
        <v>3681</v>
      </c>
      <c r="O925" t="s">
        <v>3682</v>
      </c>
      <c r="P925" t="s">
        <v>3837</v>
      </c>
      <c r="Q925" s="5">
        <f>INDEX(relevant_resources!B:B,MATCH(P925,relevant_resources!A:A,0))</f>
        <v>0</v>
      </c>
      <c r="R925">
        <f>COUNTIFS(resolve_2018!Y:Y,A925)</f>
        <v>0</v>
      </c>
      <c r="S925">
        <f>COUNTIFS(assign_old_new!A:A,A925)</f>
        <v>0</v>
      </c>
      <c r="T925" s="4" t="str">
        <f>IF(D925="teppc","teppc",
IF(Q925=0,"not relevant",
IF(R925&gt;0,"in old list",
IF(S925=0,"NEED TO ASSIGN",
INDEX(assign_old_new!D:D,MATCH(A925,assign_old_new!A:A,0))))))</f>
        <v>teppc</v>
      </c>
      <c r="U925">
        <f t="shared" si="28"/>
        <v>0</v>
      </c>
      <c r="V925" s="5">
        <f t="shared" si="29"/>
        <v>0</v>
      </c>
    </row>
    <row r="926" spans="1:22" hidden="1" x14ac:dyDescent="0.75">
      <c r="A926" t="s">
        <v>9111</v>
      </c>
      <c r="B926" t="s">
        <v>9111</v>
      </c>
      <c r="C926" t="s">
        <v>9112</v>
      </c>
      <c r="D926" t="s">
        <v>3425</v>
      </c>
      <c r="E926" t="s">
        <v>3883</v>
      </c>
      <c r="F926" t="s">
        <v>3883</v>
      </c>
      <c r="G926" t="s">
        <v>3884</v>
      </c>
      <c r="H926" t="s">
        <v>3883</v>
      </c>
      <c r="I926" t="s">
        <v>1080</v>
      </c>
      <c r="J926" s="2">
        <v>21522</v>
      </c>
      <c r="K926" s="2">
        <v>55153</v>
      </c>
      <c r="L926">
        <v>80</v>
      </c>
      <c r="M926" t="s">
        <v>210</v>
      </c>
      <c r="N926" t="s">
        <v>3443</v>
      </c>
      <c r="O926" t="s">
        <v>210</v>
      </c>
      <c r="P926" t="s">
        <v>3568</v>
      </c>
      <c r="Q926" s="5">
        <f>INDEX(relevant_resources!B:B,MATCH(P926,relevant_resources!A:A,0))</f>
        <v>0</v>
      </c>
      <c r="R926">
        <f>COUNTIFS(resolve_2018!Y:Y,A926)</f>
        <v>0</v>
      </c>
      <c r="S926">
        <f>COUNTIFS(assign_old_new!A:A,A926)</f>
        <v>0</v>
      </c>
      <c r="T926" s="4" t="str">
        <f>IF(D926="teppc","teppc",
IF(Q926=0,"not relevant",
IF(R926&gt;0,"in old list",
IF(S926=0,"NEED TO ASSIGN",
INDEX(assign_old_new!D:D,MATCH(A926,assign_old_new!A:A,0))))))</f>
        <v>teppc</v>
      </c>
      <c r="U926">
        <f t="shared" si="28"/>
        <v>0</v>
      </c>
      <c r="V926" s="5">
        <f t="shared" si="29"/>
        <v>0</v>
      </c>
    </row>
    <row r="927" spans="1:22" hidden="1" x14ac:dyDescent="0.75">
      <c r="A927" t="s">
        <v>9109</v>
      </c>
      <c r="B927" t="s">
        <v>9109</v>
      </c>
      <c r="C927" t="s">
        <v>9110</v>
      </c>
      <c r="D927" t="s">
        <v>3425</v>
      </c>
      <c r="E927" t="s">
        <v>3883</v>
      </c>
      <c r="F927" t="s">
        <v>3883</v>
      </c>
      <c r="G927" t="s">
        <v>3884</v>
      </c>
      <c r="H927" t="s">
        <v>3883</v>
      </c>
      <c r="I927" t="s">
        <v>1080</v>
      </c>
      <c r="J927" s="2">
        <v>21521</v>
      </c>
      <c r="K927" s="2">
        <v>55153</v>
      </c>
      <c r="L927">
        <v>80</v>
      </c>
      <c r="M927" t="s">
        <v>210</v>
      </c>
      <c r="N927" t="s">
        <v>3443</v>
      </c>
      <c r="O927" t="s">
        <v>210</v>
      </c>
      <c r="P927" t="s">
        <v>3568</v>
      </c>
      <c r="Q927" s="5">
        <f>INDEX(relevant_resources!B:B,MATCH(P927,relevant_resources!A:A,0))</f>
        <v>0</v>
      </c>
      <c r="R927">
        <f>COUNTIFS(resolve_2018!Y:Y,A927)</f>
        <v>0</v>
      </c>
      <c r="S927">
        <f>COUNTIFS(assign_old_new!A:A,A927)</f>
        <v>0</v>
      </c>
      <c r="T927" s="4" t="str">
        <f>IF(D927="teppc","teppc",
IF(Q927=0,"not relevant",
IF(R927&gt;0,"in old list",
IF(S927=0,"NEED TO ASSIGN",
INDEX(assign_old_new!D:D,MATCH(A927,assign_old_new!A:A,0))))))</f>
        <v>teppc</v>
      </c>
      <c r="U927">
        <f t="shared" si="28"/>
        <v>0</v>
      </c>
      <c r="V927" s="5">
        <f t="shared" si="29"/>
        <v>0</v>
      </c>
    </row>
    <row r="928" spans="1:22" hidden="1" x14ac:dyDescent="0.75">
      <c r="A928" t="s">
        <v>9107</v>
      </c>
      <c r="B928" t="s">
        <v>9107</v>
      </c>
      <c r="C928" t="s">
        <v>9108</v>
      </c>
      <c r="D928" t="s">
        <v>3425</v>
      </c>
      <c r="E928" t="s">
        <v>3883</v>
      </c>
      <c r="F928" t="s">
        <v>3883</v>
      </c>
      <c r="G928" t="s">
        <v>3884</v>
      </c>
      <c r="H928" t="s">
        <v>3883</v>
      </c>
      <c r="I928" t="s">
        <v>1080</v>
      </c>
      <c r="J928" s="2">
        <v>21520</v>
      </c>
      <c r="K928" s="2">
        <v>55153</v>
      </c>
      <c r="L928">
        <v>80</v>
      </c>
      <c r="M928" t="s">
        <v>210</v>
      </c>
      <c r="N928" t="s">
        <v>3443</v>
      </c>
      <c r="O928" t="s">
        <v>210</v>
      </c>
      <c r="P928" t="s">
        <v>3568</v>
      </c>
      <c r="Q928" s="5">
        <f>INDEX(relevant_resources!B:B,MATCH(P928,relevant_resources!A:A,0))</f>
        <v>0</v>
      </c>
      <c r="R928">
        <f>COUNTIFS(resolve_2018!Y:Y,A928)</f>
        <v>0</v>
      </c>
      <c r="S928">
        <f>COUNTIFS(assign_old_new!A:A,A928)</f>
        <v>0</v>
      </c>
      <c r="T928" s="4" t="str">
        <f>IF(D928="teppc","teppc",
IF(Q928=0,"not relevant",
IF(R928&gt;0,"in old list",
IF(S928=0,"NEED TO ASSIGN",
INDEX(assign_old_new!D:D,MATCH(A928,assign_old_new!A:A,0))))))</f>
        <v>teppc</v>
      </c>
      <c r="U928">
        <f t="shared" si="28"/>
        <v>0</v>
      </c>
      <c r="V928" s="5">
        <f t="shared" si="29"/>
        <v>0</v>
      </c>
    </row>
    <row r="929" spans="1:22" hidden="1" x14ac:dyDescent="0.75">
      <c r="A929" t="s">
        <v>6818</v>
      </c>
      <c r="B929" t="s">
        <v>6819</v>
      </c>
      <c r="D929" t="s">
        <v>3425</v>
      </c>
      <c r="E929" t="s">
        <v>3812</v>
      </c>
      <c r="F929" t="s">
        <v>3812</v>
      </c>
      <c r="G929" t="s">
        <v>3813</v>
      </c>
      <c r="H929" t="s">
        <v>3814</v>
      </c>
      <c r="I929" t="s">
        <v>1080</v>
      </c>
      <c r="J929" s="2">
        <v>18264</v>
      </c>
      <c r="K929" s="2">
        <v>55153</v>
      </c>
      <c r="L929">
        <v>80</v>
      </c>
      <c r="M929" t="s">
        <v>3438</v>
      </c>
      <c r="N929" t="s">
        <v>3412</v>
      </c>
      <c r="O929" t="s">
        <v>993</v>
      </c>
      <c r="P929" t="s">
        <v>3712</v>
      </c>
      <c r="Q929" s="5">
        <f>INDEX(relevant_resources!B:B,MATCH(P929,relevant_resources!A:A,0))</f>
        <v>0</v>
      </c>
      <c r="R929">
        <f>COUNTIFS(resolve_2018!Y:Y,A929)</f>
        <v>0</v>
      </c>
      <c r="S929">
        <f>COUNTIFS(assign_old_new!A:A,A929)</f>
        <v>0</v>
      </c>
      <c r="T929" s="4" t="str">
        <f>IF(D929="teppc","teppc",
IF(Q929=0,"not relevant",
IF(R929&gt;0,"in old list",
IF(S929=0,"NEED TO ASSIGN",
INDEX(assign_old_new!D:D,MATCH(A929,assign_old_new!A:A,0))))))</f>
        <v>teppc</v>
      </c>
      <c r="U929">
        <f t="shared" si="28"/>
        <v>0</v>
      </c>
      <c r="V929" s="5">
        <f t="shared" si="29"/>
        <v>0</v>
      </c>
    </row>
    <row r="930" spans="1:22" hidden="1" x14ac:dyDescent="0.75">
      <c r="A930" t="s">
        <v>6907</v>
      </c>
      <c r="B930" t="s">
        <v>6908</v>
      </c>
      <c r="D930" t="s">
        <v>3425</v>
      </c>
      <c r="E930" t="s">
        <v>3812</v>
      </c>
      <c r="F930" t="s">
        <v>3812</v>
      </c>
      <c r="G930" t="s">
        <v>3813</v>
      </c>
      <c r="H930" t="s">
        <v>3814</v>
      </c>
      <c r="I930" t="s">
        <v>1080</v>
      </c>
      <c r="J930" s="2">
        <v>18264</v>
      </c>
      <c r="K930" s="2">
        <v>55153</v>
      </c>
      <c r="L930">
        <v>80</v>
      </c>
      <c r="M930" t="s">
        <v>616</v>
      </c>
      <c r="N930" t="s">
        <v>4346</v>
      </c>
      <c r="O930" t="s">
        <v>3386</v>
      </c>
      <c r="P930" t="s">
        <v>3617</v>
      </c>
      <c r="Q930" s="5">
        <f>INDEX(relevant_resources!B:B,MATCH(P930,relevant_resources!A:A,0))</f>
        <v>0</v>
      </c>
      <c r="R930">
        <f>COUNTIFS(resolve_2018!Y:Y,A930)</f>
        <v>0</v>
      </c>
      <c r="S930">
        <f>COUNTIFS(assign_old_new!A:A,A930)</f>
        <v>0</v>
      </c>
      <c r="T930" s="4" t="str">
        <f>IF(D930="teppc","teppc",
IF(Q930=0,"not relevant",
IF(R930&gt;0,"in old list",
IF(S930=0,"NEED TO ASSIGN",
INDEX(assign_old_new!D:D,MATCH(A930,assign_old_new!A:A,0))))))</f>
        <v>teppc</v>
      </c>
      <c r="U930">
        <f t="shared" si="28"/>
        <v>0</v>
      </c>
      <c r="V930" s="5">
        <f t="shared" si="29"/>
        <v>0</v>
      </c>
    </row>
    <row r="931" spans="1:22" hidden="1" x14ac:dyDescent="0.75">
      <c r="A931" t="s">
        <v>8813</v>
      </c>
      <c r="B931" t="s">
        <v>8814</v>
      </c>
      <c r="D931" t="s">
        <v>3425</v>
      </c>
      <c r="E931" t="s">
        <v>3812</v>
      </c>
      <c r="F931" t="s">
        <v>3812</v>
      </c>
      <c r="G931" t="s">
        <v>3813</v>
      </c>
      <c r="H931" t="s">
        <v>3814</v>
      </c>
      <c r="I931" t="s">
        <v>1080</v>
      </c>
      <c r="J931" s="2">
        <v>18264</v>
      </c>
      <c r="K931" s="2">
        <v>55153</v>
      </c>
      <c r="L931">
        <v>80</v>
      </c>
      <c r="M931" t="s">
        <v>3438</v>
      </c>
      <c r="N931" t="s">
        <v>3412</v>
      </c>
      <c r="O931" t="s">
        <v>993</v>
      </c>
      <c r="P931" t="s">
        <v>3712</v>
      </c>
      <c r="Q931" s="5">
        <f>INDEX(relevant_resources!B:B,MATCH(P931,relevant_resources!A:A,0))</f>
        <v>0</v>
      </c>
      <c r="R931">
        <f>COUNTIFS(resolve_2018!Y:Y,A931)</f>
        <v>0</v>
      </c>
      <c r="S931">
        <f>COUNTIFS(assign_old_new!A:A,A931)</f>
        <v>0</v>
      </c>
      <c r="T931" s="4" t="str">
        <f>IF(D931="teppc","teppc",
IF(Q931=0,"not relevant",
IF(R931&gt;0,"in old list",
IF(S931=0,"NEED TO ASSIGN",
INDEX(assign_old_new!D:D,MATCH(A931,assign_old_new!A:A,0))))))</f>
        <v>teppc</v>
      </c>
      <c r="U931">
        <f t="shared" si="28"/>
        <v>0</v>
      </c>
      <c r="V931" s="5">
        <f t="shared" si="29"/>
        <v>0</v>
      </c>
    </row>
    <row r="932" spans="1:22" hidden="1" x14ac:dyDescent="0.75">
      <c r="A932" t="s">
        <v>7784</v>
      </c>
      <c r="B932" t="s">
        <v>7785</v>
      </c>
      <c r="C932" t="s">
        <v>7786</v>
      </c>
      <c r="D932" t="s">
        <v>3425</v>
      </c>
      <c r="E932" t="s">
        <v>3546</v>
      </c>
      <c r="F932" t="s">
        <v>3546</v>
      </c>
      <c r="G932" t="s">
        <v>3547</v>
      </c>
      <c r="H932" t="s">
        <v>3546</v>
      </c>
      <c r="I932" t="s">
        <v>3429</v>
      </c>
      <c r="J932" s="2">
        <v>39448</v>
      </c>
      <c r="K932" s="2">
        <v>55123</v>
      </c>
      <c r="L932">
        <v>79.5</v>
      </c>
      <c r="M932" t="s">
        <v>3438</v>
      </c>
      <c r="N932" t="s">
        <v>3412</v>
      </c>
      <c r="O932" t="s">
        <v>993</v>
      </c>
      <c r="P932" t="s">
        <v>3477</v>
      </c>
      <c r="Q932" s="5">
        <f>INDEX(relevant_resources!B:B,MATCH(P932,relevant_resources!A:A,0))</f>
        <v>0</v>
      </c>
      <c r="R932">
        <f>COUNTIFS(resolve_2018!Y:Y,A932)</f>
        <v>0</v>
      </c>
      <c r="S932">
        <f>COUNTIFS(assign_old_new!A:A,A932)</f>
        <v>0</v>
      </c>
      <c r="T932" s="4" t="str">
        <f>IF(D932="teppc","teppc",
IF(Q932=0,"not relevant",
IF(R932&gt;0,"in old list",
IF(S932=0,"NEED TO ASSIGN",
INDEX(assign_old_new!D:D,MATCH(A932,assign_old_new!A:A,0))))))</f>
        <v>teppc</v>
      </c>
      <c r="U932">
        <f t="shared" si="28"/>
        <v>0</v>
      </c>
      <c r="V932" s="5">
        <f t="shared" si="29"/>
        <v>0</v>
      </c>
    </row>
    <row r="933" spans="1:22" hidden="1" x14ac:dyDescent="0.75">
      <c r="A933" t="s">
        <v>8451</v>
      </c>
      <c r="B933" t="s">
        <v>8452</v>
      </c>
      <c r="C933" t="s">
        <v>8453</v>
      </c>
      <c r="D933" t="s">
        <v>3425</v>
      </c>
      <c r="E933" t="s">
        <v>3752</v>
      </c>
      <c r="F933" t="s">
        <v>3752</v>
      </c>
      <c r="G933" t="s">
        <v>3753</v>
      </c>
      <c r="H933" t="s">
        <v>2156</v>
      </c>
      <c r="I933" t="s">
        <v>1080</v>
      </c>
      <c r="J933" s="2">
        <v>42370</v>
      </c>
      <c r="K933" s="2">
        <v>55153</v>
      </c>
      <c r="L933">
        <v>79.2</v>
      </c>
      <c r="M933" t="s">
        <v>3506</v>
      </c>
      <c r="N933" t="s">
        <v>3385</v>
      </c>
      <c r="O933" t="s">
        <v>3386</v>
      </c>
      <c r="P933" t="s">
        <v>3617</v>
      </c>
      <c r="Q933" s="5">
        <f>INDEX(relevant_resources!B:B,MATCH(P933,relevant_resources!A:A,0))</f>
        <v>0</v>
      </c>
      <c r="R933">
        <f>COUNTIFS(resolve_2018!Y:Y,A933)</f>
        <v>0</v>
      </c>
      <c r="S933">
        <f>COUNTIFS(assign_old_new!A:A,A933)</f>
        <v>0</v>
      </c>
      <c r="T933" s="4" t="str">
        <f>IF(D933="teppc","teppc",
IF(Q933=0,"not relevant",
IF(R933&gt;0,"in old list",
IF(S933=0,"NEED TO ASSIGN",
INDEX(assign_old_new!D:D,MATCH(A933,assign_old_new!A:A,0))))))</f>
        <v>teppc</v>
      </c>
      <c r="U933">
        <f t="shared" si="28"/>
        <v>0</v>
      </c>
      <c r="V933" s="5">
        <f t="shared" si="29"/>
        <v>0</v>
      </c>
    </row>
    <row r="934" spans="1:22" hidden="1" x14ac:dyDescent="0.75">
      <c r="A934" t="s">
        <v>2167</v>
      </c>
      <c r="B934" t="s">
        <v>2167</v>
      </c>
      <c r="D934" t="s">
        <v>9883</v>
      </c>
      <c r="E934" t="s">
        <v>1128</v>
      </c>
      <c r="F934" t="s">
        <v>1128</v>
      </c>
      <c r="G934" t="s">
        <v>3379</v>
      </c>
      <c r="H934" t="s">
        <v>1128</v>
      </c>
      <c r="I934" t="s">
        <v>33</v>
      </c>
      <c r="J934" s="6">
        <v>42016</v>
      </c>
      <c r="K934" s="6">
        <v>55153</v>
      </c>
      <c r="L934">
        <v>79.2</v>
      </c>
      <c r="M934" t="s">
        <v>9884</v>
      </c>
      <c r="N934" t="s">
        <v>3412</v>
      </c>
      <c r="O934" t="s">
        <v>993</v>
      </c>
      <c r="P934" t="s">
        <v>3413</v>
      </c>
      <c r="Q934" s="5">
        <f>INDEX(relevant_resources!B:B,MATCH(P934,relevant_resources!A:A,0))</f>
        <v>1</v>
      </c>
      <c r="R934">
        <f>COUNTIFS(resolve_2018!Y:Y,A934)</f>
        <v>2</v>
      </c>
      <c r="S934">
        <f>COUNTIFS(assign_old_new!A:A,A934)</f>
        <v>0</v>
      </c>
      <c r="T934" s="4" t="str">
        <f>IF(D934="teppc","teppc",
IF(Q934=0,"not relevant",
IF(R934&gt;0,"in old list",
IF(S934=0,"NEED TO ASSIGN",
INDEX(assign_old_new!D:D,MATCH(A934,assign_old_new!A:A,0))))))</f>
        <v>in old list</v>
      </c>
      <c r="U934">
        <f t="shared" si="28"/>
        <v>1</v>
      </c>
      <c r="V934" s="5">
        <f t="shared" si="29"/>
        <v>0</v>
      </c>
    </row>
    <row r="935" spans="1:22" hidden="1" x14ac:dyDescent="0.75">
      <c r="A935" t="s">
        <v>7219</v>
      </c>
      <c r="B935" t="s">
        <v>7220</v>
      </c>
      <c r="D935" t="s">
        <v>3425</v>
      </c>
      <c r="E935" t="s">
        <v>3752</v>
      </c>
      <c r="F935" t="s">
        <v>3752</v>
      </c>
      <c r="G935" t="s">
        <v>3753</v>
      </c>
      <c r="H935" t="s">
        <v>2156</v>
      </c>
      <c r="I935" t="s">
        <v>1080</v>
      </c>
      <c r="J935" s="2">
        <v>18264</v>
      </c>
      <c r="K935" s="2">
        <v>55153</v>
      </c>
      <c r="L935">
        <v>79.2</v>
      </c>
      <c r="M935" t="s">
        <v>3438</v>
      </c>
      <c r="N935" t="s">
        <v>3412</v>
      </c>
      <c r="O935" t="s">
        <v>993</v>
      </c>
      <c r="P935" t="s">
        <v>3712</v>
      </c>
      <c r="Q935" s="5">
        <f>INDEX(relevant_resources!B:B,MATCH(P935,relevant_resources!A:A,0))</f>
        <v>0</v>
      </c>
      <c r="R935">
        <f>COUNTIFS(resolve_2018!Y:Y,A935)</f>
        <v>0</v>
      </c>
      <c r="S935">
        <f>COUNTIFS(assign_old_new!A:A,A935)</f>
        <v>0</v>
      </c>
      <c r="T935" s="4" t="str">
        <f>IF(D935="teppc","teppc",
IF(Q935=0,"not relevant",
IF(R935&gt;0,"in old list",
IF(S935=0,"NEED TO ASSIGN",
INDEX(assign_old_new!D:D,MATCH(A935,assign_old_new!A:A,0))))))</f>
        <v>teppc</v>
      </c>
      <c r="U935">
        <f t="shared" si="28"/>
        <v>0</v>
      </c>
      <c r="V935" s="5">
        <f t="shared" si="29"/>
        <v>0</v>
      </c>
    </row>
    <row r="936" spans="1:22" hidden="1" x14ac:dyDescent="0.75">
      <c r="A936" t="s">
        <v>7679</v>
      </c>
      <c r="B936" t="s">
        <v>7680</v>
      </c>
      <c r="C936" t="s">
        <v>7681</v>
      </c>
      <c r="D936" t="s">
        <v>3425</v>
      </c>
      <c r="E936" t="s">
        <v>3407</v>
      </c>
      <c r="F936" t="s">
        <v>3407</v>
      </c>
      <c r="G936" t="s">
        <v>3694</v>
      </c>
      <c r="H936" t="s">
        <v>3407</v>
      </c>
      <c r="I936" t="s">
        <v>2274</v>
      </c>
      <c r="J936" s="2">
        <v>42736</v>
      </c>
      <c r="K936" s="2">
        <v>55153</v>
      </c>
      <c r="L936">
        <v>79</v>
      </c>
      <c r="M936" t="s">
        <v>3506</v>
      </c>
      <c r="N936" t="s">
        <v>3385</v>
      </c>
      <c r="O936" t="s">
        <v>3386</v>
      </c>
      <c r="P936" t="s">
        <v>3474</v>
      </c>
      <c r="Q936" s="5">
        <f>INDEX(relevant_resources!B:B,MATCH(P936,relevant_resources!A:A,0))</f>
        <v>0</v>
      </c>
      <c r="R936">
        <f>COUNTIFS(resolve_2018!Y:Y,A936)</f>
        <v>0</v>
      </c>
      <c r="S936">
        <f>COUNTIFS(assign_old_new!A:A,A936)</f>
        <v>0</v>
      </c>
      <c r="T936" s="4" t="str">
        <f>IF(D936="teppc","teppc",
IF(Q936=0,"not relevant",
IF(R936&gt;0,"in old list",
IF(S936=0,"NEED TO ASSIGN",
INDEX(assign_old_new!D:D,MATCH(A936,assign_old_new!A:A,0))))))</f>
        <v>teppc</v>
      </c>
      <c r="U936">
        <f t="shared" si="28"/>
        <v>0</v>
      </c>
      <c r="V936" s="5">
        <f t="shared" si="29"/>
        <v>0</v>
      </c>
    </row>
    <row r="937" spans="1:22" hidden="1" x14ac:dyDescent="0.75">
      <c r="A937" t="s">
        <v>8487</v>
      </c>
      <c r="B937" t="s">
        <v>8488</v>
      </c>
      <c r="C937" t="s">
        <v>8489</v>
      </c>
      <c r="D937" t="s">
        <v>3425</v>
      </c>
      <c r="E937" t="s">
        <v>3718</v>
      </c>
      <c r="F937" t="s">
        <v>3718</v>
      </c>
      <c r="G937" t="s">
        <v>5128</v>
      </c>
      <c r="H937" t="s">
        <v>3718</v>
      </c>
      <c r="I937" t="s">
        <v>2274</v>
      </c>
      <c r="J937" s="2">
        <v>37438</v>
      </c>
      <c r="K937" s="2">
        <v>55153</v>
      </c>
      <c r="L937">
        <v>79</v>
      </c>
      <c r="M937" t="s">
        <v>3531</v>
      </c>
      <c r="N937" t="s">
        <v>3532</v>
      </c>
      <c r="O937" t="s">
        <v>3533</v>
      </c>
      <c r="P937" t="s">
        <v>3534</v>
      </c>
      <c r="Q937" s="5">
        <f>INDEX(relevant_resources!B:B,MATCH(P937,relevant_resources!A:A,0))</f>
        <v>0</v>
      </c>
      <c r="R937">
        <f>COUNTIFS(resolve_2018!Y:Y,A937)</f>
        <v>0</v>
      </c>
      <c r="S937">
        <f>COUNTIFS(assign_old_new!A:A,A937)</f>
        <v>0</v>
      </c>
      <c r="T937" s="4" t="str">
        <f>IF(D937="teppc","teppc",
IF(Q937=0,"not relevant",
IF(R937&gt;0,"in old list",
IF(S937=0,"NEED TO ASSIGN",
INDEX(assign_old_new!D:D,MATCH(A937,assign_old_new!A:A,0))))))</f>
        <v>teppc</v>
      </c>
      <c r="U937">
        <f t="shared" si="28"/>
        <v>0</v>
      </c>
      <c r="V937" s="5">
        <f t="shared" si="29"/>
        <v>0</v>
      </c>
    </row>
    <row r="938" spans="1:22" hidden="1" x14ac:dyDescent="0.75">
      <c r="A938" t="s">
        <v>8246</v>
      </c>
      <c r="B938" t="s">
        <v>8247</v>
      </c>
      <c r="C938" t="s">
        <v>8248</v>
      </c>
      <c r="D938" t="s">
        <v>3425</v>
      </c>
      <c r="E938" t="s">
        <v>3578</v>
      </c>
      <c r="F938" t="s">
        <v>3578</v>
      </c>
      <c r="G938" t="s">
        <v>3579</v>
      </c>
      <c r="H938" t="s">
        <v>3578</v>
      </c>
      <c r="I938" t="s">
        <v>3429</v>
      </c>
      <c r="J938" s="2">
        <v>41153</v>
      </c>
      <c r="K938" s="2">
        <v>47588</v>
      </c>
      <c r="L938">
        <v>78.900000000000006</v>
      </c>
      <c r="M938" t="s">
        <v>3705</v>
      </c>
      <c r="N938" t="s">
        <v>3512</v>
      </c>
      <c r="O938" t="s">
        <v>3513</v>
      </c>
      <c r="P938" t="s">
        <v>3706</v>
      </c>
      <c r="Q938" s="5">
        <f>INDEX(relevant_resources!B:B,MATCH(P938,relevant_resources!A:A,0))</f>
        <v>0</v>
      </c>
      <c r="R938">
        <f>COUNTIFS(resolve_2018!Y:Y,A938)</f>
        <v>0</v>
      </c>
      <c r="S938">
        <f>COUNTIFS(assign_old_new!A:A,A938)</f>
        <v>0</v>
      </c>
      <c r="T938" s="4" t="str">
        <f>IF(D938="teppc","teppc",
IF(Q938=0,"not relevant",
IF(R938&gt;0,"in old list",
IF(S938=0,"NEED TO ASSIGN",
INDEX(assign_old_new!D:D,MATCH(A938,assign_old_new!A:A,0))))))</f>
        <v>teppc</v>
      </c>
      <c r="U938">
        <f t="shared" si="28"/>
        <v>0</v>
      </c>
      <c r="V938" s="5">
        <f t="shared" si="29"/>
        <v>0</v>
      </c>
    </row>
    <row r="939" spans="1:22" hidden="1" x14ac:dyDescent="0.75">
      <c r="A939" t="s">
        <v>1108</v>
      </c>
      <c r="B939" t="s">
        <v>1108</v>
      </c>
      <c r="C939" t="s">
        <v>10013</v>
      </c>
      <c r="D939" t="s">
        <v>9883</v>
      </c>
      <c r="E939" t="s">
        <v>9887</v>
      </c>
      <c r="F939" t="s">
        <v>9887</v>
      </c>
      <c r="G939" t="s">
        <v>9888</v>
      </c>
      <c r="H939" t="s">
        <v>9887</v>
      </c>
      <c r="I939" t="s">
        <v>33</v>
      </c>
      <c r="J939" s="6">
        <v>40940</v>
      </c>
      <c r="K939" s="6">
        <v>55153</v>
      </c>
      <c r="L939">
        <v>78.2</v>
      </c>
      <c r="M939" t="s">
        <v>9884</v>
      </c>
      <c r="N939" t="s">
        <v>3412</v>
      </c>
      <c r="O939" t="s">
        <v>993</v>
      </c>
      <c r="P939" t="s">
        <v>3413</v>
      </c>
      <c r="Q939" s="5">
        <f>INDEX(relevant_resources!B:B,MATCH(P939,relevant_resources!A:A,0))</f>
        <v>1</v>
      </c>
      <c r="R939">
        <f>COUNTIFS(resolve_2018!Y:Y,A939)</f>
        <v>1</v>
      </c>
      <c r="S939">
        <f>COUNTIFS(assign_old_new!A:A,A939)</f>
        <v>0</v>
      </c>
      <c r="T939" s="4" t="str">
        <f>IF(D939="teppc","teppc",
IF(Q939=0,"not relevant",
IF(R939&gt;0,"in old list",
IF(S939=0,"NEED TO ASSIGN",
INDEX(assign_old_new!D:D,MATCH(A939,assign_old_new!A:A,0))))))</f>
        <v>in old list</v>
      </c>
      <c r="U939">
        <f t="shared" si="28"/>
        <v>1</v>
      </c>
      <c r="V939" s="5">
        <f t="shared" si="29"/>
        <v>0</v>
      </c>
    </row>
    <row r="940" spans="1:22" hidden="1" x14ac:dyDescent="0.75">
      <c r="A940" t="s">
        <v>1067</v>
      </c>
      <c r="B940" t="s">
        <v>1067</v>
      </c>
      <c r="C940" t="s">
        <v>11094</v>
      </c>
      <c r="D940" t="s">
        <v>9883</v>
      </c>
      <c r="E940" t="s">
        <v>9887</v>
      </c>
      <c r="F940" t="s">
        <v>9887</v>
      </c>
      <c r="G940" t="s">
        <v>9888</v>
      </c>
      <c r="H940" t="s">
        <v>9887</v>
      </c>
      <c r="I940" t="s">
        <v>33</v>
      </c>
      <c r="J940" s="6">
        <v>32143</v>
      </c>
      <c r="K940" s="6">
        <v>55153</v>
      </c>
      <c r="L940">
        <v>78.2</v>
      </c>
      <c r="M940" t="s">
        <v>9884</v>
      </c>
      <c r="N940" t="s">
        <v>3412</v>
      </c>
      <c r="O940" t="s">
        <v>993</v>
      </c>
      <c r="P940" t="s">
        <v>3413</v>
      </c>
      <c r="Q940" s="5">
        <f>INDEX(relevant_resources!B:B,MATCH(P940,relevant_resources!A:A,0))</f>
        <v>1</v>
      </c>
      <c r="R940">
        <f>COUNTIFS(resolve_2018!Y:Y,A940)</f>
        <v>1</v>
      </c>
      <c r="S940">
        <f>COUNTIFS(assign_old_new!A:A,A940)</f>
        <v>0</v>
      </c>
      <c r="T940" s="4" t="str">
        <f>IF(D940="teppc","teppc",
IF(Q940=0,"not relevant",
IF(R940&gt;0,"in old list",
IF(S940=0,"NEED TO ASSIGN",
INDEX(assign_old_new!D:D,MATCH(A940,assign_old_new!A:A,0))))))</f>
        <v>in old list</v>
      </c>
      <c r="U940">
        <f t="shared" si="28"/>
        <v>1</v>
      </c>
      <c r="V940" s="5">
        <f t="shared" si="29"/>
        <v>0</v>
      </c>
    </row>
    <row r="941" spans="1:22" hidden="1" x14ac:dyDescent="0.75">
      <c r="A941" t="s">
        <v>10755</v>
      </c>
      <c r="B941" t="s">
        <v>10756</v>
      </c>
      <c r="C941" t="s">
        <v>10757</v>
      </c>
      <c r="D941" t="s">
        <v>9883</v>
      </c>
      <c r="E941" t="s">
        <v>1128</v>
      </c>
      <c r="F941" t="s">
        <v>3333</v>
      </c>
      <c r="G941" t="s">
        <v>3334</v>
      </c>
      <c r="H941" t="s">
        <v>3333</v>
      </c>
      <c r="I941" t="s">
        <v>33</v>
      </c>
      <c r="J941" s="6">
        <v>31168</v>
      </c>
      <c r="K941" s="6">
        <v>55153</v>
      </c>
      <c r="L941">
        <v>78.11</v>
      </c>
      <c r="N941" t="s">
        <v>3532</v>
      </c>
      <c r="O941" t="s">
        <v>3533</v>
      </c>
      <c r="P941" t="s">
        <v>9894</v>
      </c>
      <c r="Q941" s="5">
        <f>INDEX(relevant_resources!B:B,MATCH(P941,relevant_resources!A:A,0))</f>
        <v>0</v>
      </c>
      <c r="R941">
        <f>COUNTIFS(resolve_2018!Y:Y,A941)</f>
        <v>0</v>
      </c>
      <c r="S941">
        <f>COUNTIFS(assign_old_new!A:A,A941)</f>
        <v>0</v>
      </c>
      <c r="T941" s="4" t="str">
        <f>IF(D941="teppc","teppc",
IF(Q941=0,"not relevant",
IF(R941&gt;0,"in old list",
IF(S941=0,"NEED TO ASSIGN",
INDEX(assign_old_new!D:D,MATCH(A941,assign_old_new!A:A,0))))))</f>
        <v>not relevant</v>
      </c>
      <c r="U941">
        <f t="shared" si="28"/>
        <v>0</v>
      </c>
      <c r="V941" s="5">
        <f t="shared" si="29"/>
        <v>0</v>
      </c>
    </row>
    <row r="942" spans="1:22" hidden="1" x14ac:dyDescent="0.75">
      <c r="A942" t="s">
        <v>3434</v>
      </c>
      <c r="B942" t="s">
        <v>3434</v>
      </c>
      <c r="C942" t="s">
        <v>3435</v>
      </c>
      <c r="D942" t="s">
        <v>3425</v>
      </c>
      <c r="E942" t="s">
        <v>2403</v>
      </c>
      <c r="F942" t="s">
        <v>2403</v>
      </c>
      <c r="G942" t="s">
        <v>3436</v>
      </c>
      <c r="H942" t="s">
        <v>3437</v>
      </c>
      <c r="I942" t="s">
        <v>2274</v>
      </c>
      <c r="J942" s="2">
        <v>43465</v>
      </c>
      <c r="K942" s="2">
        <v>55153</v>
      </c>
      <c r="L942">
        <v>78</v>
      </c>
      <c r="M942" t="s">
        <v>3438</v>
      </c>
      <c r="N942" t="s">
        <v>3412</v>
      </c>
      <c r="O942" t="s">
        <v>993</v>
      </c>
      <c r="P942" t="s">
        <v>3439</v>
      </c>
      <c r="Q942" s="5">
        <f>INDEX(relevant_resources!B:B,MATCH(P942,relevant_resources!A:A,0))</f>
        <v>0</v>
      </c>
      <c r="R942">
        <f>COUNTIFS(resolve_2018!Y:Y,A942)</f>
        <v>0</v>
      </c>
      <c r="S942">
        <f>COUNTIFS(assign_old_new!A:A,A942)</f>
        <v>0</v>
      </c>
      <c r="T942" s="4" t="str">
        <f>IF(D942="teppc","teppc",
IF(Q942=0,"not relevant",
IF(R942&gt;0,"in old list",
IF(S942=0,"NEED TO ASSIGN",
INDEX(assign_old_new!D:D,MATCH(A942,assign_old_new!A:A,0))))))</f>
        <v>teppc</v>
      </c>
      <c r="U942">
        <f t="shared" si="28"/>
        <v>0</v>
      </c>
      <c r="V942" s="5">
        <f t="shared" si="29"/>
        <v>0</v>
      </c>
    </row>
    <row r="943" spans="1:22" hidden="1" x14ac:dyDescent="0.75">
      <c r="A943" t="s">
        <v>10752</v>
      </c>
      <c r="B943" t="s">
        <v>10753</v>
      </c>
      <c r="C943" t="s">
        <v>10754</v>
      </c>
      <c r="D943" t="s">
        <v>9883</v>
      </c>
      <c r="E943" t="s">
        <v>1128</v>
      </c>
      <c r="F943" t="s">
        <v>3333</v>
      </c>
      <c r="G943" t="s">
        <v>3334</v>
      </c>
      <c r="H943" t="s">
        <v>3333</v>
      </c>
      <c r="I943" t="s">
        <v>33</v>
      </c>
      <c r="J943" s="6">
        <v>31168</v>
      </c>
      <c r="K943" s="6">
        <v>55153</v>
      </c>
      <c r="L943">
        <v>78</v>
      </c>
      <c r="N943" t="s">
        <v>3532</v>
      </c>
      <c r="O943" t="s">
        <v>3533</v>
      </c>
      <c r="P943" t="s">
        <v>9894</v>
      </c>
      <c r="Q943" s="5">
        <f>INDEX(relevant_resources!B:B,MATCH(P943,relevant_resources!A:A,0))</f>
        <v>0</v>
      </c>
      <c r="R943">
        <f>COUNTIFS(resolve_2018!Y:Y,A943)</f>
        <v>0</v>
      </c>
      <c r="S943">
        <f>COUNTIFS(assign_old_new!A:A,A943)</f>
        <v>0</v>
      </c>
      <c r="T943" s="4" t="str">
        <f>IF(D943="teppc","teppc",
IF(Q943=0,"not relevant",
IF(R943&gt;0,"in old list",
IF(S943=0,"NEED TO ASSIGN",
INDEX(assign_old_new!D:D,MATCH(A943,assign_old_new!A:A,0))))))</f>
        <v>not relevant</v>
      </c>
      <c r="U943">
        <f t="shared" si="28"/>
        <v>0</v>
      </c>
      <c r="V943" s="5">
        <f t="shared" si="29"/>
        <v>0</v>
      </c>
    </row>
    <row r="944" spans="1:22" hidden="1" x14ac:dyDescent="0.75">
      <c r="A944" t="s">
        <v>2047</v>
      </c>
      <c r="B944" t="s">
        <v>2047</v>
      </c>
      <c r="C944" t="s">
        <v>10485</v>
      </c>
      <c r="D944" t="s">
        <v>9883</v>
      </c>
      <c r="E944" t="s">
        <v>1128</v>
      </c>
      <c r="F944" t="s">
        <v>1128</v>
      </c>
      <c r="G944" t="s">
        <v>3379</v>
      </c>
      <c r="H944" t="s">
        <v>1128</v>
      </c>
      <c r="I944" t="s">
        <v>33</v>
      </c>
      <c r="J944" s="6">
        <v>41254</v>
      </c>
      <c r="K944" s="6">
        <v>55153</v>
      </c>
      <c r="L944">
        <v>77</v>
      </c>
      <c r="M944" t="s">
        <v>9884</v>
      </c>
      <c r="N944" t="s">
        <v>3412</v>
      </c>
      <c r="O944" t="s">
        <v>993</v>
      </c>
      <c r="P944" t="s">
        <v>3413</v>
      </c>
      <c r="Q944" s="5">
        <f>INDEX(relevant_resources!B:B,MATCH(P944,relevant_resources!A:A,0))</f>
        <v>1</v>
      </c>
      <c r="R944">
        <f>COUNTIFS(resolve_2018!Y:Y,A944)</f>
        <v>3</v>
      </c>
      <c r="S944">
        <f>COUNTIFS(assign_old_new!A:A,A944)</f>
        <v>0</v>
      </c>
      <c r="T944" s="4" t="str">
        <f>IF(D944="teppc","teppc",
IF(Q944=0,"not relevant",
IF(R944&gt;0,"in old list",
IF(S944=0,"NEED TO ASSIGN",
INDEX(assign_old_new!D:D,MATCH(A944,assign_old_new!A:A,0))))))</f>
        <v>in old list</v>
      </c>
      <c r="U944">
        <f t="shared" si="28"/>
        <v>1</v>
      </c>
      <c r="V944" s="5">
        <f t="shared" si="29"/>
        <v>0</v>
      </c>
    </row>
    <row r="945" spans="1:22" hidden="1" x14ac:dyDescent="0.75">
      <c r="A945" t="s">
        <v>6316</v>
      </c>
      <c r="B945" t="s">
        <v>6317</v>
      </c>
      <c r="C945" t="s">
        <v>6316</v>
      </c>
      <c r="D945" t="s">
        <v>3425</v>
      </c>
      <c r="E945" t="s">
        <v>2592</v>
      </c>
      <c r="F945" t="s">
        <v>2592</v>
      </c>
      <c r="G945" t="s">
        <v>4353</v>
      </c>
      <c r="H945" t="s">
        <v>3028</v>
      </c>
      <c r="I945" t="s">
        <v>2592</v>
      </c>
      <c r="J945" s="2">
        <v>31778</v>
      </c>
      <c r="K945" s="2">
        <v>55153</v>
      </c>
      <c r="L945">
        <v>77</v>
      </c>
      <c r="M945" t="s">
        <v>210</v>
      </c>
      <c r="N945" t="s">
        <v>3443</v>
      </c>
      <c r="O945" t="s">
        <v>210</v>
      </c>
      <c r="P945" t="s">
        <v>4354</v>
      </c>
      <c r="Q945" s="5">
        <f>INDEX(relevant_resources!B:B,MATCH(P945,relevant_resources!A:A,0))</f>
        <v>0</v>
      </c>
      <c r="R945">
        <f>COUNTIFS(resolve_2018!Y:Y,A945)</f>
        <v>0</v>
      </c>
      <c r="S945">
        <f>COUNTIFS(assign_old_new!A:A,A945)</f>
        <v>0</v>
      </c>
      <c r="T945" s="4" t="str">
        <f>IF(D945="teppc","teppc",
IF(Q945=0,"not relevant",
IF(R945&gt;0,"in old list",
IF(S945=0,"NEED TO ASSIGN",
INDEX(assign_old_new!D:D,MATCH(A945,assign_old_new!A:A,0))))))</f>
        <v>teppc</v>
      </c>
      <c r="U945">
        <f t="shared" si="28"/>
        <v>0</v>
      </c>
      <c r="V945" s="5">
        <f t="shared" si="29"/>
        <v>0</v>
      </c>
    </row>
    <row r="946" spans="1:22" hidden="1" x14ac:dyDescent="0.75">
      <c r="A946" t="s">
        <v>6789</v>
      </c>
      <c r="B946" t="s">
        <v>6790</v>
      </c>
      <c r="C946" t="s">
        <v>6791</v>
      </c>
      <c r="D946" t="s">
        <v>3425</v>
      </c>
      <c r="E946" t="s">
        <v>2592</v>
      </c>
      <c r="F946" t="s">
        <v>2592</v>
      </c>
      <c r="G946" t="s">
        <v>4353</v>
      </c>
      <c r="H946" t="s">
        <v>3028</v>
      </c>
      <c r="I946" t="s">
        <v>2592</v>
      </c>
      <c r="J946" s="2">
        <v>26177</v>
      </c>
      <c r="K946" s="2">
        <v>55153</v>
      </c>
      <c r="L946">
        <v>77</v>
      </c>
      <c r="M946" t="s">
        <v>210</v>
      </c>
      <c r="N946" t="s">
        <v>3443</v>
      </c>
      <c r="O946" t="s">
        <v>210</v>
      </c>
      <c r="P946" t="s">
        <v>4354</v>
      </c>
      <c r="Q946" s="5">
        <f>INDEX(relevant_resources!B:B,MATCH(P946,relevant_resources!A:A,0))</f>
        <v>0</v>
      </c>
      <c r="R946">
        <f>COUNTIFS(resolve_2018!Y:Y,A946)</f>
        <v>0</v>
      </c>
      <c r="S946">
        <f>COUNTIFS(assign_old_new!A:A,A946)</f>
        <v>0</v>
      </c>
      <c r="T946" s="4" t="str">
        <f>IF(D946="teppc","teppc",
IF(Q946=0,"not relevant",
IF(R946&gt;0,"in old list",
IF(S946=0,"NEED TO ASSIGN",
INDEX(assign_old_new!D:D,MATCH(A946,assign_old_new!A:A,0))))))</f>
        <v>teppc</v>
      </c>
      <c r="U946">
        <f t="shared" si="28"/>
        <v>0</v>
      </c>
      <c r="V946" s="5">
        <f t="shared" si="29"/>
        <v>0</v>
      </c>
    </row>
    <row r="947" spans="1:22" hidden="1" x14ac:dyDescent="0.75">
      <c r="A947" t="s">
        <v>6314</v>
      </c>
      <c r="B947" t="s">
        <v>6315</v>
      </c>
      <c r="C947" t="s">
        <v>6314</v>
      </c>
      <c r="D947" t="s">
        <v>3425</v>
      </c>
      <c r="E947" t="s">
        <v>2592</v>
      </c>
      <c r="F947" t="s">
        <v>2592</v>
      </c>
      <c r="G947" t="s">
        <v>4353</v>
      </c>
      <c r="H947" t="s">
        <v>3028</v>
      </c>
      <c r="I947" t="s">
        <v>2592</v>
      </c>
      <c r="J947" s="2">
        <v>22372</v>
      </c>
      <c r="K947" s="2">
        <v>54789</v>
      </c>
      <c r="L947">
        <v>77</v>
      </c>
      <c r="M947" t="s">
        <v>210</v>
      </c>
      <c r="N947" t="s">
        <v>3443</v>
      </c>
      <c r="O947" t="s">
        <v>210</v>
      </c>
      <c r="P947" t="s">
        <v>4354</v>
      </c>
      <c r="Q947" s="5">
        <f>INDEX(relevant_resources!B:B,MATCH(P947,relevant_resources!A:A,0))</f>
        <v>0</v>
      </c>
      <c r="R947">
        <f>COUNTIFS(resolve_2018!Y:Y,A947)</f>
        <v>0</v>
      </c>
      <c r="S947">
        <f>COUNTIFS(assign_old_new!A:A,A947)</f>
        <v>0</v>
      </c>
      <c r="T947" s="4" t="str">
        <f>IF(D947="teppc","teppc",
IF(Q947=0,"not relevant",
IF(R947&gt;0,"in old list",
IF(S947=0,"NEED TO ASSIGN",
INDEX(assign_old_new!D:D,MATCH(A947,assign_old_new!A:A,0))))))</f>
        <v>teppc</v>
      </c>
      <c r="U947">
        <f t="shared" si="28"/>
        <v>0</v>
      </c>
      <c r="V947" s="5">
        <f t="shared" si="29"/>
        <v>0</v>
      </c>
    </row>
    <row r="948" spans="1:22" hidden="1" x14ac:dyDescent="0.75">
      <c r="A948" t="s">
        <v>7520</v>
      </c>
      <c r="B948" t="s">
        <v>7520</v>
      </c>
      <c r="C948" t="s">
        <v>7521</v>
      </c>
      <c r="D948" t="s">
        <v>3425</v>
      </c>
      <c r="E948" t="s">
        <v>3025</v>
      </c>
      <c r="F948" t="s">
        <v>3025</v>
      </c>
      <c r="G948" t="s">
        <v>4098</v>
      </c>
      <c r="H948" t="s">
        <v>3482</v>
      </c>
      <c r="I948" t="s">
        <v>1080</v>
      </c>
      <c r="J948" s="2">
        <v>21824</v>
      </c>
      <c r="K948" s="2">
        <v>55153</v>
      </c>
      <c r="L948">
        <v>76.8</v>
      </c>
      <c r="M948" t="s">
        <v>210</v>
      </c>
      <c r="N948" t="s">
        <v>3443</v>
      </c>
      <c r="O948" t="s">
        <v>210</v>
      </c>
      <c r="P948" t="s">
        <v>3568</v>
      </c>
      <c r="Q948" s="5">
        <f>INDEX(relevant_resources!B:B,MATCH(P948,relevant_resources!A:A,0))</f>
        <v>0</v>
      </c>
      <c r="R948">
        <f>COUNTIFS(resolve_2018!Y:Y,A948)</f>
        <v>0</v>
      </c>
      <c r="S948">
        <f>COUNTIFS(assign_old_new!A:A,A948)</f>
        <v>0</v>
      </c>
      <c r="T948" s="4" t="str">
        <f>IF(D948="teppc","teppc",
IF(Q948=0,"not relevant",
IF(R948&gt;0,"in old list",
IF(S948=0,"NEED TO ASSIGN",
INDEX(assign_old_new!D:D,MATCH(A948,assign_old_new!A:A,0))))))</f>
        <v>teppc</v>
      </c>
      <c r="U948">
        <f t="shared" si="28"/>
        <v>0</v>
      </c>
      <c r="V948" s="5">
        <f t="shared" si="29"/>
        <v>0</v>
      </c>
    </row>
    <row r="949" spans="1:22" hidden="1" x14ac:dyDescent="0.75">
      <c r="A949" t="s">
        <v>6518</v>
      </c>
      <c r="B949" t="s">
        <v>6519</v>
      </c>
      <c r="C949" t="s">
        <v>6520</v>
      </c>
      <c r="D949" t="s">
        <v>3425</v>
      </c>
      <c r="E949" t="s">
        <v>3584</v>
      </c>
      <c r="F949" t="s">
        <v>3584</v>
      </c>
      <c r="G949" t="s">
        <v>3585</v>
      </c>
      <c r="H949" t="s">
        <v>3482</v>
      </c>
      <c r="I949" t="s">
        <v>1080</v>
      </c>
      <c r="J949" s="2">
        <v>39814</v>
      </c>
      <c r="K949" s="2">
        <v>55153</v>
      </c>
      <c r="L949">
        <v>76.5</v>
      </c>
      <c r="M949" t="s">
        <v>3438</v>
      </c>
      <c r="N949" t="s">
        <v>3412</v>
      </c>
      <c r="O949" t="s">
        <v>993</v>
      </c>
      <c r="P949" t="s">
        <v>3712</v>
      </c>
      <c r="Q949" s="5">
        <f>INDEX(relevant_resources!B:B,MATCH(P949,relevant_resources!A:A,0))</f>
        <v>0</v>
      </c>
      <c r="R949">
        <f>COUNTIFS(resolve_2018!Y:Y,A949)</f>
        <v>0</v>
      </c>
      <c r="S949">
        <f>COUNTIFS(assign_old_new!A:A,A949)</f>
        <v>0</v>
      </c>
      <c r="T949" s="4" t="str">
        <f>IF(D949="teppc","teppc",
IF(Q949=0,"not relevant",
IF(R949&gt;0,"in old list",
IF(S949=0,"NEED TO ASSIGN",
INDEX(assign_old_new!D:D,MATCH(A949,assign_old_new!A:A,0))))))</f>
        <v>teppc</v>
      </c>
      <c r="U949">
        <f t="shared" si="28"/>
        <v>0</v>
      </c>
      <c r="V949" s="5">
        <f t="shared" si="29"/>
        <v>0</v>
      </c>
    </row>
    <row r="950" spans="1:22" hidden="1" x14ac:dyDescent="0.75">
      <c r="A950" t="s">
        <v>9278</v>
      </c>
      <c r="B950" t="s">
        <v>9279</v>
      </c>
      <c r="C950" t="s">
        <v>9280</v>
      </c>
      <c r="D950" t="s">
        <v>3425</v>
      </c>
      <c r="E950" t="s">
        <v>3546</v>
      </c>
      <c r="F950" t="s">
        <v>3546</v>
      </c>
      <c r="G950" t="s">
        <v>3547</v>
      </c>
      <c r="H950" t="s">
        <v>3546</v>
      </c>
      <c r="I950" t="s">
        <v>3429</v>
      </c>
      <c r="J950" s="2">
        <v>43070</v>
      </c>
      <c r="K950" s="2">
        <v>55153</v>
      </c>
      <c r="L950">
        <v>76</v>
      </c>
      <c r="M950" t="s">
        <v>3438</v>
      </c>
      <c r="N950" t="s">
        <v>3412</v>
      </c>
      <c r="O950" t="s">
        <v>993</v>
      </c>
      <c r="P950" t="s">
        <v>3477</v>
      </c>
      <c r="Q950" s="5">
        <f>INDEX(relevant_resources!B:B,MATCH(P950,relevant_resources!A:A,0))</f>
        <v>0</v>
      </c>
      <c r="R950">
        <f>COUNTIFS(resolve_2018!Y:Y,A950)</f>
        <v>0</v>
      </c>
      <c r="S950">
        <f>COUNTIFS(assign_old_new!A:A,A950)</f>
        <v>0</v>
      </c>
      <c r="T950" s="4" t="str">
        <f>IF(D950="teppc","teppc",
IF(Q950=0,"not relevant",
IF(R950&gt;0,"in old list",
IF(S950=0,"NEED TO ASSIGN",
INDEX(assign_old_new!D:D,MATCH(A950,assign_old_new!A:A,0))))))</f>
        <v>teppc</v>
      </c>
      <c r="U950">
        <f t="shared" si="28"/>
        <v>0</v>
      </c>
      <c r="V950" s="5">
        <f t="shared" si="29"/>
        <v>0</v>
      </c>
    </row>
    <row r="951" spans="1:22" hidden="1" x14ac:dyDescent="0.75">
      <c r="A951" t="s">
        <v>11168</v>
      </c>
      <c r="B951" t="s">
        <v>11168</v>
      </c>
      <c r="C951" t="s">
        <v>11169</v>
      </c>
      <c r="D951" t="s">
        <v>9883</v>
      </c>
      <c r="E951" t="s">
        <v>1128</v>
      </c>
      <c r="F951" t="s">
        <v>1128</v>
      </c>
      <c r="G951" t="s">
        <v>3379</v>
      </c>
      <c r="H951" t="s">
        <v>1128</v>
      </c>
      <c r="I951" t="s">
        <v>33</v>
      </c>
      <c r="J951" s="6">
        <v>29952</v>
      </c>
      <c r="K951" s="6">
        <v>55153</v>
      </c>
      <c r="L951">
        <v>76</v>
      </c>
      <c r="M951" t="s">
        <v>9884</v>
      </c>
      <c r="N951" t="s">
        <v>3443</v>
      </c>
      <c r="O951" t="s">
        <v>210</v>
      </c>
      <c r="P951" t="s">
        <v>3709</v>
      </c>
      <c r="Q951" s="5">
        <f>INDEX(relevant_resources!B:B,MATCH(P951,relevant_resources!A:A,0))</f>
        <v>0</v>
      </c>
      <c r="R951">
        <f>COUNTIFS(resolve_2018!Y:Y,A951)</f>
        <v>0</v>
      </c>
      <c r="S951">
        <f>COUNTIFS(assign_old_new!A:A,A951)</f>
        <v>0</v>
      </c>
      <c r="T951" s="4" t="str">
        <f>IF(D951="teppc","teppc",
IF(Q951=0,"not relevant",
IF(R951&gt;0,"in old list",
IF(S951=0,"NEED TO ASSIGN",
INDEX(assign_old_new!D:D,MATCH(A951,assign_old_new!A:A,0))))))</f>
        <v>not relevant</v>
      </c>
      <c r="U951">
        <f t="shared" si="28"/>
        <v>0</v>
      </c>
      <c r="V951" s="5">
        <f t="shared" si="29"/>
        <v>0</v>
      </c>
    </row>
    <row r="952" spans="1:22" hidden="1" x14ac:dyDescent="0.75">
      <c r="A952" t="s">
        <v>7437</v>
      </c>
      <c r="B952" t="s">
        <v>7437</v>
      </c>
      <c r="C952" t="s">
        <v>7438</v>
      </c>
      <c r="D952" t="s">
        <v>3425</v>
      </c>
      <c r="E952" t="s">
        <v>3471</v>
      </c>
      <c r="F952" t="s">
        <v>3471</v>
      </c>
      <c r="G952" t="s">
        <v>3472</v>
      </c>
      <c r="H952" t="s">
        <v>3437</v>
      </c>
      <c r="I952" t="s">
        <v>2274</v>
      </c>
      <c r="J952" s="2">
        <v>23163</v>
      </c>
      <c r="K952" s="2">
        <v>45291</v>
      </c>
      <c r="L952">
        <v>76</v>
      </c>
      <c r="M952" t="s">
        <v>3519</v>
      </c>
      <c r="N952" t="s">
        <v>3520</v>
      </c>
      <c r="O952" t="s">
        <v>3432</v>
      </c>
      <c r="P952" t="s">
        <v>3521</v>
      </c>
      <c r="Q952" s="5">
        <f>INDEX(relevant_resources!B:B,MATCH(P952,relevant_resources!A:A,0))</f>
        <v>0</v>
      </c>
      <c r="R952">
        <f>COUNTIFS(resolve_2018!Y:Y,A952)</f>
        <v>0</v>
      </c>
      <c r="S952">
        <f>COUNTIFS(assign_old_new!A:A,A952)</f>
        <v>0</v>
      </c>
      <c r="T952" s="4" t="str">
        <f>IF(D952="teppc","teppc",
IF(Q952=0,"not relevant",
IF(R952&gt;0,"in old list",
IF(S952=0,"NEED TO ASSIGN",
INDEX(assign_old_new!D:D,MATCH(A952,assign_old_new!A:A,0))))))</f>
        <v>teppc</v>
      </c>
      <c r="U952">
        <f t="shared" si="28"/>
        <v>0</v>
      </c>
      <c r="V952" s="5">
        <f t="shared" si="29"/>
        <v>0</v>
      </c>
    </row>
    <row r="953" spans="1:22" hidden="1" x14ac:dyDescent="0.75">
      <c r="A953" t="s">
        <v>5925</v>
      </c>
      <c r="B953" t="s">
        <v>5925</v>
      </c>
      <c r="C953" t="s">
        <v>5926</v>
      </c>
      <c r="D953" t="s">
        <v>3425</v>
      </c>
      <c r="E953" t="s">
        <v>1054</v>
      </c>
      <c r="F953" t="s">
        <v>1054</v>
      </c>
      <c r="G953" t="s">
        <v>3447</v>
      </c>
      <c r="H953" t="s">
        <v>3428</v>
      </c>
      <c r="I953" t="s">
        <v>3429</v>
      </c>
      <c r="J953" s="2">
        <v>41244</v>
      </c>
      <c r="K953" s="2">
        <v>55153</v>
      </c>
      <c r="L953">
        <v>75.599999999999994</v>
      </c>
      <c r="M953" t="s">
        <v>3438</v>
      </c>
      <c r="N953" t="s">
        <v>3412</v>
      </c>
      <c r="O953" t="s">
        <v>993</v>
      </c>
      <c r="P953" t="s">
        <v>3477</v>
      </c>
      <c r="Q953" s="5">
        <f>INDEX(relevant_resources!B:B,MATCH(P953,relevant_resources!A:A,0))</f>
        <v>0</v>
      </c>
      <c r="R953">
        <f>COUNTIFS(resolve_2018!Y:Y,A953)</f>
        <v>0</v>
      </c>
      <c r="S953">
        <f>COUNTIFS(assign_old_new!A:A,A953)</f>
        <v>0</v>
      </c>
      <c r="T953" s="4" t="str">
        <f>IF(D953="teppc","teppc",
IF(Q953=0,"not relevant",
IF(R953&gt;0,"in old list",
IF(S953=0,"NEED TO ASSIGN",
INDEX(assign_old_new!D:D,MATCH(A953,assign_old_new!A:A,0))))))</f>
        <v>teppc</v>
      </c>
      <c r="U953">
        <f t="shared" si="28"/>
        <v>0</v>
      </c>
      <c r="V953" s="5">
        <f t="shared" si="29"/>
        <v>0</v>
      </c>
    </row>
    <row r="954" spans="1:22" hidden="1" x14ac:dyDescent="0.75">
      <c r="A954" t="s">
        <v>3227</v>
      </c>
      <c r="B954" t="s">
        <v>3227</v>
      </c>
      <c r="C954" t="s">
        <v>3226</v>
      </c>
      <c r="D954" t="s">
        <v>9883</v>
      </c>
      <c r="E954" t="s">
        <v>1128</v>
      </c>
      <c r="F954" t="s">
        <v>1128</v>
      </c>
      <c r="G954" t="s">
        <v>3379</v>
      </c>
      <c r="H954" t="s">
        <v>1128</v>
      </c>
      <c r="I954" t="s">
        <v>33</v>
      </c>
      <c r="J954" s="6">
        <v>42674</v>
      </c>
      <c r="K954" s="6">
        <v>55153</v>
      </c>
      <c r="L954">
        <v>75</v>
      </c>
      <c r="M954" t="s">
        <v>9884</v>
      </c>
      <c r="N954" t="s">
        <v>4346</v>
      </c>
      <c r="O954" t="s">
        <v>3386</v>
      </c>
      <c r="P954" t="s">
        <v>3324</v>
      </c>
      <c r="Q954" s="5">
        <f>INDEX(relevant_resources!B:B,MATCH(P954,relevant_resources!A:A,0))</f>
        <v>1</v>
      </c>
      <c r="R954">
        <f>COUNTIFS(resolve_2018!Y:Y,A954)</f>
        <v>9</v>
      </c>
      <c r="S954">
        <f>COUNTIFS(assign_old_new!A:A,A954)</f>
        <v>0</v>
      </c>
      <c r="T954" s="4" t="str">
        <f>IF(D954="teppc","teppc",
IF(Q954=0,"not relevant",
IF(R954&gt;0,"in old list",
IF(S954=0,"NEED TO ASSIGN",
INDEX(assign_old_new!D:D,MATCH(A954,assign_old_new!A:A,0))))))</f>
        <v>in old list</v>
      </c>
      <c r="U954">
        <f t="shared" si="28"/>
        <v>1</v>
      </c>
      <c r="V954" s="5">
        <f t="shared" si="29"/>
        <v>0</v>
      </c>
    </row>
    <row r="955" spans="1:22" hidden="1" x14ac:dyDescent="0.75">
      <c r="A955" t="s">
        <v>9093</v>
      </c>
      <c r="B955" t="s">
        <v>9093</v>
      </c>
      <c r="C955" t="s">
        <v>9094</v>
      </c>
      <c r="D955" t="s">
        <v>3425</v>
      </c>
      <c r="E955" t="s">
        <v>3426</v>
      </c>
      <c r="F955" t="s">
        <v>3426</v>
      </c>
      <c r="G955" t="s">
        <v>3427</v>
      </c>
      <c r="H955" t="s">
        <v>3428</v>
      </c>
      <c r="I955" t="s">
        <v>3429</v>
      </c>
      <c r="J955" s="2">
        <v>42278</v>
      </c>
      <c r="K955" s="2">
        <v>55153</v>
      </c>
      <c r="L955">
        <v>75</v>
      </c>
      <c r="M955" t="s">
        <v>9095</v>
      </c>
      <c r="N955" t="s">
        <v>9096</v>
      </c>
      <c r="O955" t="s">
        <v>3513</v>
      </c>
      <c r="P955" t="s">
        <v>3706</v>
      </c>
      <c r="Q955" s="5">
        <f>INDEX(relevant_resources!B:B,MATCH(P955,relevant_resources!A:A,0))</f>
        <v>0</v>
      </c>
      <c r="R955">
        <f>COUNTIFS(resolve_2018!Y:Y,A955)</f>
        <v>0</v>
      </c>
      <c r="S955">
        <f>COUNTIFS(assign_old_new!A:A,A955)</f>
        <v>0</v>
      </c>
      <c r="T955" s="4" t="str">
        <f>IF(D955="teppc","teppc",
IF(Q955=0,"not relevant",
IF(R955&gt;0,"in old list",
IF(S955=0,"NEED TO ASSIGN",
INDEX(assign_old_new!D:D,MATCH(A955,assign_old_new!A:A,0))))))</f>
        <v>teppc</v>
      </c>
      <c r="U955">
        <f t="shared" si="28"/>
        <v>0</v>
      </c>
      <c r="V955" s="5">
        <f t="shared" si="29"/>
        <v>0</v>
      </c>
    </row>
    <row r="956" spans="1:22" hidden="1" x14ac:dyDescent="0.75">
      <c r="A956" t="s">
        <v>9275</v>
      </c>
      <c r="B956" t="s">
        <v>9276</v>
      </c>
      <c r="C956" t="s">
        <v>9277</v>
      </c>
      <c r="D956" t="s">
        <v>3425</v>
      </c>
      <c r="E956" t="s">
        <v>3546</v>
      </c>
      <c r="F956" t="s">
        <v>3546</v>
      </c>
      <c r="G956" t="s">
        <v>3547</v>
      </c>
      <c r="H956" t="s">
        <v>3546</v>
      </c>
      <c r="I956" t="s">
        <v>3429</v>
      </c>
      <c r="J956" s="2">
        <v>39356</v>
      </c>
      <c r="K956" s="2">
        <v>55123</v>
      </c>
      <c r="L956">
        <v>75</v>
      </c>
      <c r="M956" t="s">
        <v>3438</v>
      </c>
      <c r="N956" t="s">
        <v>3412</v>
      </c>
      <c r="O956" t="s">
        <v>993</v>
      </c>
      <c r="P956" t="s">
        <v>3477</v>
      </c>
      <c r="Q956" s="5">
        <f>INDEX(relevant_resources!B:B,MATCH(P956,relevant_resources!A:A,0))</f>
        <v>0</v>
      </c>
      <c r="R956">
        <f>COUNTIFS(resolve_2018!Y:Y,A956)</f>
        <v>0</v>
      </c>
      <c r="S956">
        <f>COUNTIFS(assign_old_new!A:A,A956)</f>
        <v>0</v>
      </c>
      <c r="T956" s="4" t="str">
        <f>IF(D956="teppc","teppc",
IF(Q956=0,"not relevant",
IF(R956&gt;0,"in old list",
IF(S956=0,"NEED TO ASSIGN",
INDEX(assign_old_new!D:D,MATCH(A956,assign_old_new!A:A,0))))))</f>
        <v>teppc</v>
      </c>
      <c r="U956">
        <f t="shared" si="28"/>
        <v>0</v>
      </c>
      <c r="V956" s="5">
        <f t="shared" si="29"/>
        <v>0</v>
      </c>
    </row>
    <row r="957" spans="1:22" hidden="1" x14ac:dyDescent="0.75">
      <c r="A957" t="s">
        <v>5032</v>
      </c>
      <c r="B957" t="s">
        <v>5033</v>
      </c>
      <c r="C957" t="s">
        <v>5034</v>
      </c>
      <c r="D957" t="s">
        <v>3425</v>
      </c>
      <c r="E957" t="s">
        <v>3745</v>
      </c>
      <c r="F957" t="s">
        <v>3745</v>
      </c>
      <c r="G957" t="s">
        <v>3746</v>
      </c>
      <c r="H957" t="s">
        <v>3745</v>
      </c>
      <c r="I957" t="s">
        <v>2274</v>
      </c>
      <c r="J957" s="2">
        <v>37043</v>
      </c>
      <c r="K957" s="2">
        <v>55153</v>
      </c>
      <c r="L957">
        <v>75</v>
      </c>
      <c r="M957" t="s">
        <v>3548</v>
      </c>
      <c r="N957" t="s">
        <v>3532</v>
      </c>
      <c r="O957" t="s">
        <v>3533</v>
      </c>
      <c r="P957" t="s">
        <v>3534</v>
      </c>
      <c r="Q957" s="5">
        <f>INDEX(relevant_resources!B:B,MATCH(P957,relevant_resources!A:A,0))</f>
        <v>0</v>
      </c>
      <c r="R957">
        <f>COUNTIFS(resolve_2018!Y:Y,A957)</f>
        <v>0</v>
      </c>
      <c r="S957">
        <f>COUNTIFS(assign_old_new!A:A,A957)</f>
        <v>0</v>
      </c>
      <c r="T957" s="4" t="str">
        <f>IF(D957="teppc","teppc",
IF(Q957=0,"not relevant",
IF(R957&gt;0,"in old list",
IF(S957=0,"NEED TO ASSIGN",
INDEX(assign_old_new!D:D,MATCH(A957,assign_old_new!A:A,0))))))</f>
        <v>teppc</v>
      </c>
      <c r="U957">
        <f t="shared" si="28"/>
        <v>0</v>
      </c>
      <c r="V957" s="5">
        <f t="shared" si="29"/>
        <v>0</v>
      </c>
    </row>
    <row r="958" spans="1:22" hidden="1" x14ac:dyDescent="0.75">
      <c r="A958" t="s">
        <v>8012</v>
      </c>
      <c r="B958" t="s">
        <v>8012</v>
      </c>
      <c r="C958" t="s">
        <v>8013</v>
      </c>
      <c r="D958" t="s">
        <v>3425</v>
      </c>
      <c r="E958" t="s">
        <v>1054</v>
      </c>
      <c r="F958" t="s">
        <v>1054</v>
      </c>
      <c r="G958" t="s">
        <v>3447</v>
      </c>
      <c r="H958" t="s">
        <v>3428</v>
      </c>
      <c r="I958" t="s">
        <v>3429</v>
      </c>
      <c r="J958" s="2">
        <v>36130</v>
      </c>
      <c r="K958" s="2">
        <v>55123</v>
      </c>
      <c r="L958">
        <v>75</v>
      </c>
      <c r="M958" t="s">
        <v>4364</v>
      </c>
      <c r="N958" t="s">
        <v>3849</v>
      </c>
      <c r="O958" t="s">
        <v>3850</v>
      </c>
      <c r="P958" t="s">
        <v>3851</v>
      </c>
      <c r="Q958" s="5">
        <f>INDEX(relevant_resources!B:B,MATCH(P958,relevant_resources!A:A,0))</f>
        <v>0</v>
      </c>
      <c r="R958">
        <f>COUNTIFS(resolve_2018!Y:Y,A958)</f>
        <v>0</v>
      </c>
      <c r="S958">
        <f>COUNTIFS(assign_old_new!A:A,A958)</f>
        <v>0</v>
      </c>
      <c r="T958" s="4" t="str">
        <f>IF(D958="teppc","teppc",
IF(Q958=0,"not relevant",
IF(R958&gt;0,"in old list",
IF(S958=0,"NEED TO ASSIGN",
INDEX(assign_old_new!D:D,MATCH(A958,assign_old_new!A:A,0))))))</f>
        <v>teppc</v>
      </c>
      <c r="U958">
        <f t="shared" si="28"/>
        <v>0</v>
      </c>
      <c r="V958" s="5">
        <f t="shared" si="29"/>
        <v>0</v>
      </c>
    </row>
    <row r="959" spans="1:22" hidden="1" x14ac:dyDescent="0.75">
      <c r="A959" t="s">
        <v>4214</v>
      </c>
      <c r="B959" t="s">
        <v>4215</v>
      </c>
      <c r="C959" t="s">
        <v>4216</v>
      </c>
      <c r="D959" t="s">
        <v>3425</v>
      </c>
      <c r="E959" t="s">
        <v>3546</v>
      </c>
      <c r="F959" t="s">
        <v>3546</v>
      </c>
      <c r="G959" t="s">
        <v>3547</v>
      </c>
      <c r="H959" t="s">
        <v>3546</v>
      </c>
      <c r="I959" t="s">
        <v>3429</v>
      </c>
      <c r="J959" s="2">
        <v>33147</v>
      </c>
      <c r="K959" s="2">
        <v>55153</v>
      </c>
      <c r="L959">
        <v>75</v>
      </c>
      <c r="M959" t="s">
        <v>3511</v>
      </c>
      <c r="N959" t="s">
        <v>3512</v>
      </c>
      <c r="O959" t="s">
        <v>3513</v>
      </c>
      <c r="P959" t="s">
        <v>3706</v>
      </c>
      <c r="Q959" s="5">
        <f>INDEX(relevant_resources!B:B,MATCH(P959,relevant_resources!A:A,0))</f>
        <v>0</v>
      </c>
      <c r="R959">
        <f>COUNTIFS(resolve_2018!Y:Y,A959)</f>
        <v>0</v>
      </c>
      <c r="S959">
        <f>COUNTIFS(assign_old_new!A:A,A959)</f>
        <v>0</v>
      </c>
      <c r="T959" s="4" t="str">
        <f>IF(D959="teppc","teppc",
IF(Q959=0,"not relevant",
IF(R959&gt;0,"in old list",
IF(S959=0,"NEED TO ASSIGN",
INDEX(assign_old_new!D:D,MATCH(A959,assign_old_new!A:A,0))))))</f>
        <v>teppc</v>
      </c>
      <c r="U959">
        <f t="shared" si="28"/>
        <v>0</v>
      </c>
      <c r="V959" s="5">
        <f t="shared" si="29"/>
        <v>0</v>
      </c>
    </row>
    <row r="960" spans="1:22" hidden="1" x14ac:dyDescent="0.75">
      <c r="A960" t="s">
        <v>4355</v>
      </c>
      <c r="B960" t="s">
        <v>4356</v>
      </c>
      <c r="C960" t="s">
        <v>4357</v>
      </c>
      <c r="D960" t="s">
        <v>3425</v>
      </c>
      <c r="E960" t="s">
        <v>2592</v>
      </c>
      <c r="F960" t="s">
        <v>2592</v>
      </c>
      <c r="G960" t="s">
        <v>4353</v>
      </c>
      <c r="H960" t="s">
        <v>3028</v>
      </c>
      <c r="I960" t="s">
        <v>2592</v>
      </c>
      <c r="J960" s="2">
        <v>25051</v>
      </c>
      <c r="K960" s="2">
        <v>54789</v>
      </c>
      <c r="L960">
        <v>75</v>
      </c>
      <c r="M960" t="s">
        <v>210</v>
      </c>
      <c r="N960" t="s">
        <v>3443</v>
      </c>
      <c r="O960" t="s">
        <v>210</v>
      </c>
      <c r="P960" t="s">
        <v>4354</v>
      </c>
      <c r="Q960" s="5">
        <f>INDEX(relevant_resources!B:B,MATCH(P960,relevant_resources!A:A,0))</f>
        <v>0</v>
      </c>
      <c r="R960">
        <f>COUNTIFS(resolve_2018!Y:Y,A960)</f>
        <v>0</v>
      </c>
      <c r="S960">
        <f>COUNTIFS(assign_old_new!A:A,A960)</f>
        <v>0</v>
      </c>
      <c r="T960" s="4" t="str">
        <f>IF(D960="teppc","teppc",
IF(Q960=0,"not relevant",
IF(R960&gt;0,"in old list",
IF(S960=0,"NEED TO ASSIGN",
INDEX(assign_old_new!D:D,MATCH(A960,assign_old_new!A:A,0))))))</f>
        <v>teppc</v>
      </c>
      <c r="U960">
        <f t="shared" si="28"/>
        <v>0</v>
      </c>
      <c r="V960" s="5">
        <f t="shared" si="29"/>
        <v>0</v>
      </c>
    </row>
    <row r="961" spans="1:22" hidden="1" x14ac:dyDescent="0.75">
      <c r="A961" t="s">
        <v>4350</v>
      </c>
      <c r="B961" t="s">
        <v>4351</v>
      </c>
      <c r="C961" t="s">
        <v>4352</v>
      </c>
      <c r="D961" t="s">
        <v>3425</v>
      </c>
      <c r="E961" t="s">
        <v>2592</v>
      </c>
      <c r="F961" t="s">
        <v>2592</v>
      </c>
      <c r="G961" t="s">
        <v>4353</v>
      </c>
      <c r="H961" t="s">
        <v>3028</v>
      </c>
      <c r="I961" t="s">
        <v>2592</v>
      </c>
      <c r="J961" s="2">
        <v>23285</v>
      </c>
      <c r="K961" s="2">
        <v>54789</v>
      </c>
      <c r="L961">
        <v>75</v>
      </c>
      <c r="M961" t="s">
        <v>210</v>
      </c>
      <c r="N961" t="s">
        <v>3443</v>
      </c>
      <c r="O961" t="s">
        <v>210</v>
      </c>
      <c r="P961" t="s">
        <v>4354</v>
      </c>
      <c r="Q961" s="5">
        <f>INDEX(relevant_resources!B:B,MATCH(P961,relevant_resources!A:A,0))</f>
        <v>0</v>
      </c>
      <c r="R961">
        <f>COUNTIFS(resolve_2018!Y:Y,A961)</f>
        <v>0</v>
      </c>
      <c r="S961">
        <f>COUNTIFS(assign_old_new!A:A,A961)</f>
        <v>0</v>
      </c>
      <c r="T961" s="4" t="str">
        <f>IF(D961="teppc","teppc",
IF(Q961=0,"not relevant",
IF(R961&gt;0,"in old list",
IF(S961=0,"NEED TO ASSIGN",
INDEX(assign_old_new!D:D,MATCH(A961,assign_old_new!A:A,0))))))</f>
        <v>teppc</v>
      </c>
      <c r="U961">
        <f t="shared" si="28"/>
        <v>0</v>
      </c>
      <c r="V961" s="5">
        <f t="shared" si="29"/>
        <v>0</v>
      </c>
    </row>
    <row r="962" spans="1:22" hidden="1" x14ac:dyDescent="0.75">
      <c r="A962" t="s">
        <v>5891</v>
      </c>
      <c r="B962" t="s">
        <v>5892</v>
      </c>
      <c r="C962" t="s">
        <v>5893</v>
      </c>
      <c r="D962" t="s">
        <v>3425</v>
      </c>
      <c r="E962" t="s">
        <v>3745</v>
      </c>
      <c r="F962" t="s">
        <v>3745</v>
      </c>
      <c r="G962" t="s">
        <v>3746</v>
      </c>
      <c r="H962" t="s">
        <v>3745</v>
      </c>
      <c r="I962" t="s">
        <v>2274</v>
      </c>
      <c r="J962" s="2">
        <v>22190</v>
      </c>
      <c r="K962" s="2">
        <v>43708</v>
      </c>
      <c r="L962">
        <v>75</v>
      </c>
      <c r="M962" t="s">
        <v>3519</v>
      </c>
      <c r="N962" t="s">
        <v>3520</v>
      </c>
      <c r="O962" t="s">
        <v>3432</v>
      </c>
      <c r="P962" t="s">
        <v>3521</v>
      </c>
      <c r="Q962" s="5">
        <f>INDEX(relevant_resources!B:B,MATCH(P962,relevant_resources!A:A,0))</f>
        <v>0</v>
      </c>
      <c r="R962">
        <f>COUNTIFS(resolve_2018!Y:Y,A962)</f>
        <v>0</v>
      </c>
      <c r="S962">
        <f>COUNTIFS(assign_old_new!A:A,A962)</f>
        <v>0</v>
      </c>
      <c r="T962" s="4" t="str">
        <f>IF(D962="teppc","teppc",
IF(Q962=0,"not relevant",
IF(R962&gt;0,"in old list",
IF(S962=0,"NEED TO ASSIGN",
INDEX(assign_old_new!D:D,MATCH(A962,assign_old_new!A:A,0))))))</f>
        <v>teppc</v>
      </c>
      <c r="U962">
        <f t="shared" ref="U962:U1025" si="30">OR(R962&gt;0,S962&gt;0)*1</f>
        <v>0</v>
      </c>
      <c r="V962" s="5">
        <f t="shared" si="29"/>
        <v>0</v>
      </c>
    </row>
    <row r="963" spans="1:22" hidden="1" x14ac:dyDescent="0.75">
      <c r="A963" t="s">
        <v>9862</v>
      </c>
      <c r="B963" t="s">
        <v>9863</v>
      </c>
      <c r="C963" t="s">
        <v>9862</v>
      </c>
      <c r="D963" t="s">
        <v>3425</v>
      </c>
      <c r="E963" t="s">
        <v>906</v>
      </c>
      <c r="F963" t="s">
        <v>906</v>
      </c>
      <c r="G963" t="s">
        <v>4695</v>
      </c>
      <c r="H963" t="s">
        <v>906</v>
      </c>
      <c r="I963" t="s">
        <v>906</v>
      </c>
      <c r="J963" s="2">
        <v>21641</v>
      </c>
      <c r="K963" s="2">
        <v>55153</v>
      </c>
      <c r="L963">
        <v>75</v>
      </c>
      <c r="M963" t="s">
        <v>3519</v>
      </c>
      <c r="N963" t="s">
        <v>3520</v>
      </c>
      <c r="O963" t="s">
        <v>3432</v>
      </c>
      <c r="P963" t="s">
        <v>4696</v>
      </c>
      <c r="Q963" s="5">
        <f>INDEX(relevant_resources!B:B,MATCH(P963,relevant_resources!A:A,0))</f>
        <v>0</v>
      </c>
      <c r="R963">
        <f>COUNTIFS(resolve_2018!Y:Y,A963)</f>
        <v>0</v>
      </c>
      <c r="S963">
        <f>COUNTIFS(assign_old_new!A:A,A963)</f>
        <v>0</v>
      </c>
      <c r="T963" s="4" t="str">
        <f>IF(D963="teppc","teppc",
IF(Q963=0,"not relevant",
IF(R963&gt;0,"in old list",
IF(S963=0,"NEED TO ASSIGN",
INDEX(assign_old_new!D:D,MATCH(A963,assign_old_new!A:A,0))))))</f>
        <v>teppc</v>
      </c>
      <c r="U963">
        <f t="shared" si="30"/>
        <v>0</v>
      </c>
      <c r="V963" s="5">
        <f t="shared" ref="V963:V1026" si="31">AND(Q963=1,U963=0,D963="caiso")*1</f>
        <v>0</v>
      </c>
    </row>
    <row r="964" spans="1:22" hidden="1" x14ac:dyDescent="0.75">
      <c r="A964" t="s">
        <v>5888</v>
      </c>
      <c r="B964" t="s">
        <v>5889</v>
      </c>
      <c r="C964" t="s">
        <v>5890</v>
      </c>
      <c r="D964" t="s">
        <v>3425</v>
      </c>
      <c r="E964" t="s">
        <v>3745</v>
      </c>
      <c r="F964" t="s">
        <v>3745</v>
      </c>
      <c r="G964" t="s">
        <v>3746</v>
      </c>
      <c r="H964" t="s">
        <v>3745</v>
      </c>
      <c r="I964" t="s">
        <v>2274</v>
      </c>
      <c r="J964" s="2">
        <v>21520</v>
      </c>
      <c r="K964" s="2">
        <v>43708</v>
      </c>
      <c r="L964">
        <v>75</v>
      </c>
      <c r="M964" t="s">
        <v>3519</v>
      </c>
      <c r="N964" t="s">
        <v>3520</v>
      </c>
      <c r="O964" t="s">
        <v>3432</v>
      </c>
      <c r="P964" t="s">
        <v>3521</v>
      </c>
      <c r="Q964" s="5">
        <f>INDEX(relevant_resources!B:B,MATCH(P964,relevant_resources!A:A,0))</f>
        <v>0</v>
      </c>
      <c r="R964">
        <f>COUNTIFS(resolve_2018!Y:Y,A964)</f>
        <v>0</v>
      </c>
      <c r="S964">
        <f>COUNTIFS(assign_old_new!A:A,A964)</f>
        <v>0</v>
      </c>
      <c r="T964" s="4" t="str">
        <f>IF(D964="teppc","teppc",
IF(Q964=0,"not relevant",
IF(R964&gt;0,"in old list",
IF(S964=0,"NEED TO ASSIGN",
INDEX(assign_old_new!D:D,MATCH(A964,assign_old_new!A:A,0))))))</f>
        <v>teppc</v>
      </c>
      <c r="U964">
        <f t="shared" si="30"/>
        <v>0</v>
      </c>
      <c r="V964" s="5">
        <f t="shared" si="31"/>
        <v>0</v>
      </c>
    </row>
    <row r="965" spans="1:22" hidden="1" x14ac:dyDescent="0.75">
      <c r="A965" t="s">
        <v>6386</v>
      </c>
      <c r="B965" t="s">
        <v>6387</v>
      </c>
      <c r="C965" t="s">
        <v>6386</v>
      </c>
      <c r="D965" t="s">
        <v>3425</v>
      </c>
      <c r="E965" t="s">
        <v>3752</v>
      </c>
      <c r="F965" t="s">
        <v>3752</v>
      </c>
      <c r="G965" t="s">
        <v>3753</v>
      </c>
      <c r="H965" t="s">
        <v>2156</v>
      </c>
      <c r="I965" t="s">
        <v>1080</v>
      </c>
      <c r="J965" s="2">
        <v>21186</v>
      </c>
      <c r="K965" s="2">
        <v>55153</v>
      </c>
      <c r="L965">
        <v>75</v>
      </c>
      <c r="M965" t="s">
        <v>3680</v>
      </c>
      <c r="N965" t="s">
        <v>3681</v>
      </c>
      <c r="O965" t="s">
        <v>3682</v>
      </c>
      <c r="P965" t="s">
        <v>4147</v>
      </c>
      <c r="Q965" s="5">
        <f>INDEX(relevant_resources!B:B,MATCH(P965,relevant_resources!A:A,0))</f>
        <v>0</v>
      </c>
      <c r="R965">
        <f>COUNTIFS(resolve_2018!Y:Y,A965)</f>
        <v>0</v>
      </c>
      <c r="S965">
        <f>COUNTIFS(assign_old_new!A:A,A965)</f>
        <v>0</v>
      </c>
      <c r="T965" s="4" t="str">
        <f>IF(D965="teppc","teppc",
IF(Q965=0,"not relevant",
IF(R965&gt;0,"in old list",
IF(S965=0,"NEED TO ASSIGN",
INDEX(assign_old_new!D:D,MATCH(A965,assign_old_new!A:A,0))))))</f>
        <v>teppc</v>
      </c>
      <c r="U965">
        <f t="shared" si="30"/>
        <v>0</v>
      </c>
      <c r="V965" s="5">
        <f t="shared" si="31"/>
        <v>0</v>
      </c>
    </row>
    <row r="966" spans="1:22" hidden="1" x14ac:dyDescent="0.75">
      <c r="A966" t="s">
        <v>4293</v>
      </c>
      <c r="B966" t="s">
        <v>4293</v>
      </c>
      <c r="D966" t="s">
        <v>3425</v>
      </c>
      <c r="E966" t="s">
        <v>3546</v>
      </c>
      <c r="F966" t="s">
        <v>3546</v>
      </c>
      <c r="G966" t="s">
        <v>3547</v>
      </c>
      <c r="H966" t="s">
        <v>3546</v>
      </c>
      <c r="I966" t="s">
        <v>3429</v>
      </c>
      <c r="J966" s="2">
        <v>18264</v>
      </c>
      <c r="K966" s="2">
        <v>55153</v>
      </c>
      <c r="L966">
        <v>75</v>
      </c>
      <c r="M966" t="s">
        <v>3473</v>
      </c>
      <c r="N966" t="s">
        <v>3327</v>
      </c>
      <c r="O966" t="s">
        <v>3328</v>
      </c>
      <c r="P966" t="s">
        <v>4290</v>
      </c>
      <c r="Q966" s="5">
        <f>INDEX(relevant_resources!B:B,MATCH(P966,relevant_resources!A:A,0))</f>
        <v>0</v>
      </c>
      <c r="R966">
        <f>COUNTIFS(resolve_2018!Y:Y,A966)</f>
        <v>0</v>
      </c>
      <c r="S966">
        <f>COUNTIFS(assign_old_new!A:A,A966)</f>
        <v>0</v>
      </c>
      <c r="T966" s="4" t="str">
        <f>IF(D966="teppc","teppc",
IF(Q966=0,"not relevant",
IF(R966&gt;0,"in old list",
IF(S966=0,"NEED TO ASSIGN",
INDEX(assign_old_new!D:D,MATCH(A966,assign_old_new!A:A,0))))))</f>
        <v>teppc</v>
      </c>
      <c r="U966">
        <f t="shared" si="30"/>
        <v>0</v>
      </c>
      <c r="V966" s="5">
        <f t="shared" si="31"/>
        <v>0</v>
      </c>
    </row>
    <row r="967" spans="1:22" hidden="1" x14ac:dyDescent="0.75">
      <c r="A967" t="s">
        <v>10347</v>
      </c>
      <c r="B967" t="s">
        <v>10347</v>
      </c>
      <c r="C967" t="s">
        <v>10348</v>
      </c>
      <c r="D967" t="s">
        <v>9883</v>
      </c>
      <c r="E967" t="s">
        <v>9887</v>
      </c>
      <c r="F967" t="s">
        <v>9887</v>
      </c>
      <c r="G967" t="s">
        <v>9888</v>
      </c>
      <c r="H967" t="s">
        <v>9887</v>
      </c>
      <c r="I967" t="s">
        <v>33</v>
      </c>
      <c r="J967" s="6">
        <v>27395</v>
      </c>
      <c r="K967" s="6">
        <v>55153</v>
      </c>
      <c r="L967">
        <v>74.400000000000006</v>
      </c>
      <c r="M967" t="s">
        <v>9884</v>
      </c>
      <c r="N967" t="s">
        <v>3757</v>
      </c>
      <c r="O967" t="s">
        <v>190</v>
      </c>
      <c r="P967" t="s">
        <v>4506</v>
      </c>
      <c r="Q967" s="5">
        <f>INDEX(relevant_resources!B:B,MATCH(P967,relevant_resources!A:A,0))</f>
        <v>0</v>
      </c>
      <c r="R967">
        <f>COUNTIFS(resolve_2018!Y:Y,A967)</f>
        <v>0</v>
      </c>
      <c r="S967">
        <f>COUNTIFS(assign_old_new!A:A,A967)</f>
        <v>0</v>
      </c>
      <c r="T967" s="4" t="str">
        <f>IF(D967="teppc","teppc",
IF(Q967=0,"not relevant",
IF(R967&gt;0,"in old list",
IF(S967=0,"NEED TO ASSIGN",
INDEX(assign_old_new!D:D,MATCH(A967,assign_old_new!A:A,0))))))</f>
        <v>not relevant</v>
      </c>
      <c r="U967">
        <f t="shared" si="30"/>
        <v>0</v>
      </c>
      <c r="V967" s="5">
        <f t="shared" si="31"/>
        <v>0</v>
      </c>
    </row>
    <row r="968" spans="1:22" hidden="1" x14ac:dyDescent="0.75">
      <c r="A968" t="s">
        <v>7023</v>
      </c>
      <c r="B968" t="s">
        <v>7024</v>
      </c>
      <c r="C968" t="s">
        <v>7023</v>
      </c>
      <c r="D968" t="s">
        <v>3425</v>
      </c>
      <c r="E968" t="s">
        <v>2592</v>
      </c>
      <c r="F968" t="s">
        <v>2592</v>
      </c>
      <c r="G968" t="s">
        <v>4353</v>
      </c>
      <c r="H968" t="s">
        <v>3028</v>
      </c>
      <c r="I968" t="s">
        <v>2592</v>
      </c>
      <c r="J968" s="2">
        <v>31472</v>
      </c>
      <c r="K968" s="2">
        <v>55153</v>
      </c>
      <c r="L968">
        <v>74</v>
      </c>
      <c r="M968" t="s">
        <v>3531</v>
      </c>
      <c r="N968" t="s">
        <v>3532</v>
      </c>
      <c r="O968" t="s">
        <v>3533</v>
      </c>
      <c r="P968" t="s">
        <v>3592</v>
      </c>
      <c r="Q968" s="5">
        <f>INDEX(relevant_resources!B:B,MATCH(P968,relevant_resources!A:A,0))</f>
        <v>0</v>
      </c>
      <c r="R968">
        <f>COUNTIFS(resolve_2018!Y:Y,A968)</f>
        <v>0</v>
      </c>
      <c r="S968">
        <f>COUNTIFS(assign_old_new!A:A,A968)</f>
        <v>0</v>
      </c>
      <c r="T968" s="4" t="str">
        <f>IF(D968="teppc","teppc",
IF(Q968=0,"not relevant",
IF(R968&gt;0,"in old list",
IF(S968=0,"NEED TO ASSIGN",
INDEX(assign_old_new!D:D,MATCH(A968,assign_old_new!A:A,0))))))</f>
        <v>teppc</v>
      </c>
      <c r="U968">
        <f t="shared" si="30"/>
        <v>0</v>
      </c>
      <c r="V968" s="5">
        <f t="shared" si="31"/>
        <v>0</v>
      </c>
    </row>
    <row r="969" spans="1:22" hidden="1" x14ac:dyDescent="0.75">
      <c r="A969" t="s">
        <v>3528</v>
      </c>
      <c r="B969" t="s">
        <v>3529</v>
      </c>
      <c r="C969" t="s">
        <v>3530</v>
      </c>
      <c r="D969" t="s">
        <v>3425</v>
      </c>
      <c r="E969" t="s">
        <v>3404</v>
      </c>
      <c r="F969" t="s">
        <v>3404</v>
      </c>
      <c r="G969" t="s">
        <v>3518</v>
      </c>
      <c r="H969" t="s">
        <v>3404</v>
      </c>
      <c r="I969" t="s">
        <v>2274</v>
      </c>
      <c r="J969" s="2">
        <v>27515</v>
      </c>
      <c r="K969" s="2">
        <v>55153</v>
      </c>
      <c r="L969">
        <v>74</v>
      </c>
      <c r="M969" t="s">
        <v>3531</v>
      </c>
      <c r="N969" t="s">
        <v>3532</v>
      </c>
      <c r="O969" t="s">
        <v>3533</v>
      </c>
      <c r="P969" t="s">
        <v>3534</v>
      </c>
      <c r="Q969" s="5">
        <f>INDEX(relevant_resources!B:B,MATCH(P969,relevant_resources!A:A,0))</f>
        <v>0</v>
      </c>
      <c r="R969">
        <f>COUNTIFS(resolve_2018!Y:Y,A969)</f>
        <v>0</v>
      </c>
      <c r="S969">
        <f>COUNTIFS(assign_old_new!A:A,A969)</f>
        <v>0</v>
      </c>
      <c r="T969" s="4" t="str">
        <f>IF(D969="teppc","teppc",
IF(Q969=0,"not relevant",
IF(R969&gt;0,"in old list",
IF(S969=0,"NEED TO ASSIGN",
INDEX(assign_old_new!D:D,MATCH(A969,assign_old_new!A:A,0))))))</f>
        <v>teppc</v>
      </c>
      <c r="U969">
        <f t="shared" si="30"/>
        <v>0</v>
      </c>
      <c r="V969" s="5">
        <f t="shared" si="31"/>
        <v>0</v>
      </c>
    </row>
    <row r="970" spans="1:22" hidden="1" x14ac:dyDescent="0.75">
      <c r="A970" t="s">
        <v>3535</v>
      </c>
      <c r="B970" t="s">
        <v>3536</v>
      </c>
      <c r="C970" t="s">
        <v>3537</v>
      </c>
      <c r="D970" t="s">
        <v>3425</v>
      </c>
      <c r="E970" t="s">
        <v>3404</v>
      </c>
      <c r="F970" t="s">
        <v>3404</v>
      </c>
      <c r="G970" t="s">
        <v>3518</v>
      </c>
      <c r="H970" t="s">
        <v>3404</v>
      </c>
      <c r="I970" t="s">
        <v>2274</v>
      </c>
      <c r="J970" s="2">
        <v>27211</v>
      </c>
      <c r="K970" s="2">
        <v>55153</v>
      </c>
      <c r="L970">
        <v>74</v>
      </c>
      <c r="M970" t="s">
        <v>3531</v>
      </c>
      <c r="N970" t="s">
        <v>3532</v>
      </c>
      <c r="O970" t="s">
        <v>3533</v>
      </c>
      <c r="P970" t="s">
        <v>3534</v>
      </c>
      <c r="Q970" s="5">
        <f>INDEX(relevant_resources!B:B,MATCH(P970,relevant_resources!A:A,0))</f>
        <v>0</v>
      </c>
      <c r="R970">
        <f>COUNTIFS(resolve_2018!Y:Y,A970)</f>
        <v>0</v>
      </c>
      <c r="S970">
        <f>COUNTIFS(assign_old_new!A:A,A970)</f>
        <v>0</v>
      </c>
      <c r="T970" s="4" t="str">
        <f>IF(D970="teppc","teppc",
IF(Q970=0,"not relevant",
IF(R970&gt;0,"in old list",
IF(S970=0,"NEED TO ASSIGN",
INDEX(assign_old_new!D:D,MATCH(A970,assign_old_new!A:A,0))))))</f>
        <v>teppc</v>
      </c>
      <c r="U970">
        <f t="shared" si="30"/>
        <v>0</v>
      </c>
      <c r="V970" s="5">
        <f t="shared" si="31"/>
        <v>0</v>
      </c>
    </row>
    <row r="971" spans="1:22" hidden="1" x14ac:dyDescent="0.75">
      <c r="A971" t="s">
        <v>3538</v>
      </c>
      <c r="B971" t="s">
        <v>3539</v>
      </c>
      <c r="C971" t="s">
        <v>3540</v>
      </c>
      <c r="D971" t="s">
        <v>3425</v>
      </c>
      <c r="E971" t="s">
        <v>3404</v>
      </c>
      <c r="F971" t="s">
        <v>3404</v>
      </c>
      <c r="G971" t="s">
        <v>3518</v>
      </c>
      <c r="H971" t="s">
        <v>3404</v>
      </c>
      <c r="I971" t="s">
        <v>2274</v>
      </c>
      <c r="J971" s="2">
        <v>27211</v>
      </c>
      <c r="K971" s="2">
        <v>55153</v>
      </c>
      <c r="L971">
        <v>74</v>
      </c>
      <c r="M971" t="s">
        <v>3531</v>
      </c>
      <c r="N971" t="s">
        <v>3532</v>
      </c>
      <c r="O971" t="s">
        <v>3533</v>
      </c>
      <c r="P971" t="s">
        <v>3534</v>
      </c>
      <c r="Q971" s="5">
        <f>INDEX(relevant_resources!B:B,MATCH(P971,relevant_resources!A:A,0))</f>
        <v>0</v>
      </c>
      <c r="R971">
        <f>COUNTIFS(resolve_2018!Y:Y,A971)</f>
        <v>0</v>
      </c>
      <c r="S971">
        <f>COUNTIFS(assign_old_new!A:A,A971)</f>
        <v>0</v>
      </c>
      <c r="T971" s="4" t="str">
        <f>IF(D971="teppc","teppc",
IF(Q971=0,"not relevant",
IF(R971&gt;0,"in old list",
IF(S971=0,"NEED TO ASSIGN",
INDEX(assign_old_new!D:D,MATCH(A971,assign_old_new!A:A,0))))))</f>
        <v>teppc</v>
      </c>
      <c r="U971">
        <f t="shared" si="30"/>
        <v>0</v>
      </c>
      <c r="V971" s="5">
        <f t="shared" si="31"/>
        <v>0</v>
      </c>
    </row>
    <row r="972" spans="1:22" hidden="1" x14ac:dyDescent="0.75">
      <c r="A972" t="s">
        <v>7435</v>
      </c>
      <c r="B972" t="s">
        <v>7435</v>
      </c>
      <c r="C972" t="s">
        <v>7436</v>
      </c>
      <c r="D972" t="s">
        <v>3425</v>
      </c>
      <c r="E972" t="s">
        <v>3471</v>
      </c>
      <c r="F972" t="s">
        <v>3471</v>
      </c>
      <c r="G972" t="s">
        <v>3472</v>
      </c>
      <c r="H972" t="s">
        <v>3437</v>
      </c>
      <c r="I972" t="s">
        <v>2274</v>
      </c>
      <c r="J972" s="2">
        <v>22037</v>
      </c>
      <c r="K972" s="2">
        <v>44926</v>
      </c>
      <c r="L972">
        <v>74</v>
      </c>
      <c r="M972" t="s">
        <v>3519</v>
      </c>
      <c r="N972" t="s">
        <v>3520</v>
      </c>
      <c r="O972" t="s">
        <v>3432</v>
      </c>
      <c r="P972" t="s">
        <v>3521</v>
      </c>
      <c r="Q972" s="5">
        <f>INDEX(relevant_resources!B:B,MATCH(P972,relevant_resources!A:A,0))</f>
        <v>0</v>
      </c>
      <c r="R972">
        <f>COUNTIFS(resolve_2018!Y:Y,A972)</f>
        <v>0</v>
      </c>
      <c r="S972">
        <f>COUNTIFS(assign_old_new!A:A,A972)</f>
        <v>0</v>
      </c>
      <c r="T972" s="4" t="str">
        <f>IF(D972="teppc","teppc",
IF(Q972=0,"not relevant",
IF(R972&gt;0,"in old list",
IF(S972=0,"NEED TO ASSIGN",
INDEX(assign_old_new!D:D,MATCH(A972,assign_old_new!A:A,0))))))</f>
        <v>teppc</v>
      </c>
      <c r="U972">
        <f t="shared" si="30"/>
        <v>0</v>
      </c>
      <c r="V972" s="5">
        <f t="shared" si="31"/>
        <v>0</v>
      </c>
    </row>
    <row r="973" spans="1:22" hidden="1" x14ac:dyDescent="0.75">
      <c r="A973" t="s">
        <v>5927</v>
      </c>
      <c r="B973" t="s">
        <v>5927</v>
      </c>
      <c r="C973" t="s">
        <v>5928</v>
      </c>
      <c r="D973" t="s">
        <v>3425</v>
      </c>
      <c r="E973" t="s">
        <v>1054</v>
      </c>
      <c r="F973" t="s">
        <v>1054</v>
      </c>
      <c r="G973" t="s">
        <v>3447</v>
      </c>
      <c r="H973" t="s">
        <v>3428</v>
      </c>
      <c r="I973" t="s">
        <v>3429</v>
      </c>
      <c r="J973" s="2">
        <v>41244</v>
      </c>
      <c r="K973" s="2">
        <v>55153</v>
      </c>
      <c r="L973">
        <v>73.8</v>
      </c>
      <c r="M973" t="s">
        <v>3438</v>
      </c>
      <c r="N973" t="s">
        <v>3412</v>
      </c>
      <c r="O973" t="s">
        <v>993</v>
      </c>
      <c r="P973" t="s">
        <v>3477</v>
      </c>
      <c r="Q973" s="5">
        <f>INDEX(relevant_resources!B:B,MATCH(P973,relevant_resources!A:A,0))</f>
        <v>0</v>
      </c>
      <c r="R973">
        <f>COUNTIFS(resolve_2018!Y:Y,A973)</f>
        <v>0</v>
      </c>
      <c r="S973">
        <f>COUNTIFS(assign_old_new!A:A,A973)</f>
        <v>0</v>
      </c>
      <c r="T973" s="4" t="str">
        <f>IF(D973="teppc","teppc",
IF(Q973=0,"not relevant",
IF(R973&gt;0,"in old list",
IF(S973=0,"NEED TO ASSIGN",
INDEX(assign_old_new!D:D,MATCH(A973,assign_old_new!A:A,0))))))</f>
        <v>teppc</v>
      </c>
      <c r="U973">
        <f t="shared" si="30"/>
        <v>0</v>
      </c>
      <c r="V973" s="5">
        <f t="shared" si="31"/>
        <v>0</v>
      </c>
    </row>
    <row r="974" spans="1:22" hidden="1" x14ac:dyDescent="0.75">
      <c r="A974" t="s">
        <v>5228</v>
      </c>
      <c r="B974" t="s">
        <v>5228</v>
      </c>
      <c r="C974" t="s">
        <v>5229</v>
      </c>
      <c r="D974" t="s">
        <v>3425</v>
      </c>
      <c r="E974" t="s">
        <v>3426</v>
      </c>
      <c r="F974" t="s">
        <v>3426</v>
      </c>
      <c r="G974" t="s">
        <v>3427</v>
      </c>
      <c r="H974" t="s">
        <v>3428</v>
      </c>
      <c r="I974" t="s">
        <v>3429</v>
      </c>
      <c r="J974" s="2">
        <v>40360</v>
      </c>
      <c r="K974" s="2">
        <v>53109</v>
      </c>
      <c r="L974">
        <v>73.650000000000006</v>
      </c>
      <c r="M974" t="s">
        <v>210</v>
      </c>
      <c r="N974" t="s">
        <v>3443</v>
      </c>
      <c r="O974" t="s">
        <v>210</v>
      </c>
      <c r="P974" t="s">
        <v>3444</v>
      </c>
      <c r="Q974" s="5">
        <f>INDEX(relevant_resources!B:B,MATCH(P974,relevant_resources!A:A,0))</f>
        <v>0</v>
      </c>
      <c r="R974">
        <f>COUNTIFS(resolve_2018!Y:Y,A974)</f>
        <v>0</v>
      </c>
      <c r="S974">
        <f>COUNTIFS(assign_old_new!A:A,A974)</f>
        <v>0</v>
      </c>
      <c r="T974" s="4" t="str">
        <f>IF(D974="teppc","teppc",
IF(Q974=0,"not relevant",
IF(R974&gt;0,"in old list",
IF(S974=0,"NEED TO ASSIGN",
INDEX(assign_old_new!D:D,MATCH(A974,assign_old_new!A:A,0))))))</f>
        <v>teppc</v>
      </c>
      <c r="U974">
        <f t="shared" si="30"/>
        <v>0</v>
      </c>
      <c r="V974" s="5">
        <f t="shared" si="31"/>
        <v>0</v>
      </c>
    </row>
    <row r="975" spans="1:22" hidden="1" x14ac:dyDescent="0.75">
      <c r="A975" t="s">
        <v>5230</v>
      </c>
      <c r="B975" t="s">
        <v>5230</v>
      </c>
      <c r="C975" t="s">
        <v>5231</v>
      </c>
      <c r="D975" t="s">
        <v>3425</v>
      </c>
      <c r="E975" t="s">
        <v>3426</v>
      </c>
      <c r="F975" t="s">
        <v>3426</v>
      </c>
      <c r="G975" t="s">
        <v>3427</v>
      </c>
      <c r="H975" t="s">
        <v>3428</v>
      </c>
      <c r="I975" t="s">
        <v>3429</v>
      </c>
      <c r="J975" s="2">
        <v>40360</v>
      </c>
      <c r="K975" s="2">
        <v>53109</v>
      </c>
      <c r="L975">
        <v>73.650000000000006</v>
      </c>
      <c r="M975" t="s">
        <v>210</v>
      </c>
      <c r="N975" t="s">
        <v>3443</v>
      </c>
      <c r="O975" t="s">
        <v>210</v>
      </c>
      <c r="P975" t="s">
        <v>3444</v>
      </c>
      <c r="Q975" s="5">
        <f>INDEX(relevant_resources!B:B,MATCH(P975,relevant_resources!A:A,0))</f>
        <v>0</v>
      </c>
      <c r="R975">
        <f>COUNTIFS(resolve_2018!Y:Y,A975)</f>
        <v>0</v>
      </c>
      <c r="S975">
        <f>COUNTIFS(assign_old_new!A:A,A975)</f>
        <v>0</v>
      </c>
      <c r="T975" s="4" t="str">
        <f>IF(D975="teppc","teppc",
IF(Q975=0,"not relevant",
IF(R975&gt;0,"in old list",
IF(S975=0,"NEED TO ASSIGN",
INDEX(assign_old_new!D:D,MATCH(A975,assign_old_new!A:A,0))))))</f>
        <v>teppc</v>
      </c>
      <c r="U975">
        <f t="shared" si="30"/>
        <v>0</v>
      </c>
      <c r="V975" s="5">
        <f t="shared" si="31"/>
        <v>0</v>
      </c>
    </row>
    <row r="976" spans="1:22" hidden="1" x14ac:dyDescent="0.75">
      <c r="A976" t="s">
        <v>4336</v>
      </c>
      <c r="B976" t="s">
        <v>4336</v>
      </c>
      <c r="C976" t="s">
        <v>4337</v>
      </c>
      <c r="D976" t="s">
        <v>3425</v>
      </c>
      <c r="E976" t="s">
        <v>3025</v>
      </c>
      <c r="F976" t="s">
        <v>3025</v>
      </c>
      <c r="G976" t="s">
        <v>4098</v>
      </c>
      <c r="H976" t="s">
        <v>3482</v>
      </c>
      <c r="I976" t="s">
        <v>1080</v>
      </c>
      <c r="J976" s="2">
        <v>19391</v>
      </c>
      <c r="K976" s="2">
        <v>55153</v>
      </c>
      <c r="L976">
        <v>73.2</v>
      </c>
      <c r="M976" t="s">
        <v>210</v>
      </c>
      <c r="N976" t="s">
        <v>3443</v>
      </c>
      <c r="O976" t="s">
        <v>210</v>
      </c>
      <c r="P976" t="s">
        <v>3568</v>
      </c>
      <c r="Q976" s="5">
        <f>INDEX(relevant_resources!B:B,MATCH(P976,relevant_resources!A:A,0))</f>
        <v>0</v>
      </c>
      <c r="R976">
        <f>COUNTIFS(resolve_2018!Y:Y,A976)</f>
        <v>0</v>
      </c>
      <c r="S976">
        <f>COUNTIFS(assign_old_new!A:A,A976)</f>
        <v>0</v>
      </c>
      <c r="T976" s="4" t="str">
        <f>IF(D976="teppc","teppc",
IF(Q976=0,"not relevant",
IF(R976&gt;0,"in old list",
IF(S976=0,"NEED TO ASSIGN",
INDEX(assign_old_new!D:D,MATCH(A976,assign_old_new!A:A,0))))))</f>
        <v>teppc</v>
      </c>
      <c r="U976">
        <f t="shared" si="30"/>
        <v>0</v>
      </c>
      <c r="V976" s="5">
        <f t="shared" si="31"/>
        <v>0</v>
      </c>
    </row>
    <row r="977" spans="1:22" hidden="1" x14ac:dyDescent="0.75">
      <c r="A977" t="s">
        <v>4338</v>
      </c>
      <c r="B977" t="s">
        <v>4338</v>
      </c>
      <c r="C977" t="s">
        <v>4339</v>
      </c>
      <c r="D977" t="s">
        <v>3425</v>
      </c>
      <c r="E977" t="s">
        <v>3025</v>
      </c>
      <c r="F977" t="s">
        <v>3025</v>
      </c>
      <c r="G977" t="s">
        <v>4098</v>
      </c>
      <c r="H977" t="s">
        <v>3482</v>
      </c>
      <c r="I977" t="s">
        <v>1080</v>
      </c>
      <c r="J977" s="2">
        <v>19299</v>
      </c>
      <c r="K977" s="2">
        <v>55153</v>
      </c>
      <c r="L977">
        <v>73.2</v>
      </c>
      <c r="M977" t="s">
        <v>210</v>
      </c>
      <c r="N977" t="s">
        <v>3443</v>
      </c>
      <c r="O977" t="s">
        <v>210</v>
      </c>
      <c r="P977" t="s">
        <v>3568</v>
      </c>
      <c r="Q977" s="5">
        <f>INDEX(relevant_resources!B:B,MATCH(P977,relevant_resources!A:A,0))</f>
        <v>0</v>
      </c>
      <c r="R977">
        <f>COUNTIFS(resolve_2018!Y:Y,A977)</f>
        <v>0</v>
      </c>
      <c r="S977">
        <f>COUNTIFS(assign_old_new!A:A,A977)</f>
        <v>0</v>
      </c>
      <c r="T977" s="4" t="str">
        <f>IF(D977="teppc","teppc",
IF(Q977=0,"not relevant",
IF(R977&gt;0,"in old list",
IF(S977=0,"NEED TO ASSIGN",
INDEX(assign_old_new!D:D,MATCH(A977,assign_old_new!A:A,0))))))</f>
        <v>teppc</v>
      </c>
      <c r="U977">
        <f t="shared" si="30"/>
        <v>0</v>
      </c>
      <c r="V977" s="5">
        <f t="shared" si="31"/>
        <v>0</v>
      </c>
    </row>
    <row r="978" spans="1:22" hidden="1" x14ac:dyDescent="0.75">
      <c r="A978" t="s">
        <v>5645</v>
      </c>
      <c r="B978" t="s">
        <v>5645</v>
      </c>
      <c r="C978" t="s">
        <v>5646</v>
      </c>
      <c r="D978" t="s">
        <v>3425</v>
      </c>
      <c r="E978" t="s">
        <v>3752</v>
      </c>
      <c r="F978" t="s">
        <v>3752</v>
      </c>
      <c r="G978" t="s">
        <v>3753</v>
      </c>
      <c r="H978" t="s">
        <v>2156</v>
      </c>
      <c r="I978" t="s">
        <v>1080</v>
      </c>
      <c r="J978" s="2">
        <v>19329</v>
      </c>
      <c r="K978" s="2">
        <v>51136</v>
      </c>
      <c r="L978">
        <v>73</v>
      </c>
      <c r="M978" t="s">
        <v>3519</v>
      </c>
      <c r="N978" t="s">
        <v>3520</v>
      </c>
      <c r="O978" t="s">
        <v>3432</v>
      </c>
      <c r="P978" t="s">
        <v>3815</v>
      </c>
      <c r="Q978" s="5">
        <f>INDEX(relevant_resources!B:B,MATCH(P978,relevant_resources!A:A,0))</f>
        <v>0</v>
      </c>
      <c r="R978">
        <f>COUNTIFS(resolve_2018!Y:Y,A978)</f>
        <v>0</v>
      </c>
      <c r="S978">
        <f>COUNTIFS(assign_old_new!A:A,A978)</f>
        <v>0</v>
      </c>
      <c r="T978" s="4" t="str">
        <f>IF(D978="teppc","teppc",
IF(Q978=0,"not relevant",
IF(R978&gt;0,"in old list",
IF(S978=0,"NEED TO ASSIGN",
INDEX(assign_old_new!D:D,MATCH(A978,assign_old_new!A:A,0))))))</f>
        <v>teppc</v>
      </c>
      <c r="U978">
        <f t="shared" si="30"/>
        <v>0</v>
      </c>
      <c r="V978" s="5">
        <f t="shared" si="31"/>
        <v>0</v>
      </c>
    </row>
    <row r="979" spans="1:22" hidden="1" x14ac:dyDescent="0.75">
      <c r="A979" t="s">
        <v>7340</v>
      </c>
      <c r="B979" t="s">
        <v>7341</v>
      </c>
      <c r="C979" t="s">
        <v>7340</v>
      </c>
      <c r="D979" t="s">
        <v>3425</v>
      </c>
      <c r="E979" t="s">
        <v>3426</v>
      </c>
      <c r="F979" t="s">
        <v>3426</v>
      </c>
      <c r="G979" t="s">
        <v>3427</v>
      </c>
      <c r="H979" t="s">
        <v>3428</v>
      </c>
      <c r="I979" t="s">
        <v>3429</v>
      </c>
      <c r="J979" s="2">
        <v>43189</v>
      </c>
      <c r="K979" s="2">
        <v>54877</v>
      </c>
      <c r="L979">
        <v>72.400000000000006</v>
      </c>
      <c r="M979" t="s">
        <v>3506</v>
      </c>
      <c r="N979" t="s">
        <v>3385</v>
      </c>
      <c r="O979" t="s">
        <v>3386</v>
      </c>
      <c r="P979" t="s">
        <v>4290</v>
      </c>
      <c r="Q979" s="5">
        <f>INDEX(relevant_resources!B:B,MATCH(P979,relevant_resources!A:A,0))</f>
        <v>0</v>
      </c>
      <c r="R979">
        <f>COUNTIFS(resolve_2018!Y:Y,A979)</f>
        <v>0</v>
      </c>
      <c r="S979">
        <f>COUNTIFS(assign_old_new!A:A,A979)</f>
        <v>0</v>
      </c>
      <c r="T979" s="4" t="str">
        <f>IF(D979="teppc","teppc",
IF(Q979=0,"not relevant",
IF(R979&gt;0,"in old list",
IF(S979=0,"NEED TO ASSIGN",
INDEX(assign_old_new!D:D,MATCH(A979,assign_old_new!A:A,0))))))</f>
        <v>teppc</v>
      </c>
      <c r="U979">
        <f t="shared" si="30"/>
        <v>0</v>
      </c>
      <c r="V979" s="5">
        <f t="shared" si="31"/>
        <v>0</v>
      </c>
    </row>
    <row r="980" spans="1:22" hidden="1" x14ac:dyDescent="0.75">
      <c r="A980" t="s">
        <v>4644</v>
      </c>
      <c r="B980" t="s">
        <v>4645</v>
      </c>
      <c r="C980" t="s">
        <v>4646</v>
      </c>
      <c r="D980" t="s">
        <v>3425</v>
      </c>
      <c r="E980" t="s">
        <v>2403</v>
      </c>
      <c r="F980" t="s">
        <v>2403</v>
      </c>
      <c r="G980" t="s">
        <v>3436</v>
      </c>
      <c r="H980" t="s">
        <v>3437</v>
      </c>
      <c r="I980" t="s">
        <v>2274</v>
      </c>
      <c r="J980" s="2">
        <v>26816</v>
      </c>
      <c r="K980" s="2">
        <v>44075</v>
      </c>
      <c r="L980">
        <v>72.400000000000006</v>
      </c>
      <c r="M980" t="s">
        <v>3531</v>
      </c>
      <c r="N980" t="s">
        <v>3532</v>
      </c>
      <c r="O980" t="s">
        <v>3533</v>
      </c>
      <c r="P980" t="s">
        <v>3534</v>
      </c>
      <c r="Q980" s="5">
        <f>INDEX(relevant_resources!B:B,MATCH(P980,relevant_resources!A:A,0))</f>
        <v>0</v>
      </c>
      <c r="R980">
        <f>COUNTIFS(resolve_2018!Y:Y,A980)</f>
        <v>0</v>
      </c>
      <c r="S980">
        <f>COUNTIFS(assign_old_new!A:A,A980)</f>
        <v>0</v>
      </c>
      <c r="T980" s="4" t="str">
        <f>IF(D980="teppc","teppc",
IF(Q980=0,"not relevant",
IF(R980&gt;0,"in old list",
IF(S980=0,"NEED TO ASSIGN",
INDEX(assign_old_new!D:D,MATCH(A980,assign_old_new!A:A,0))))))</f>
        <v>teppc</v>
      </c>
      <c r="U980">
        <f t="shared" si="30"/>
        <v>0</v>
      </c>
      <c r="V980" s="5">
        <f t="shared" si="31"/>
        <v>0</v>
      </c>
    </row>
    <row r="981" spans="1:22" hidden="1" x14ac:dyDescent="0.75">
      <c r="A981" t="s">
        <v>9743</v>
      </c>
      <c r="B981" t="s">
        <v>9743</v>
      </c>
      <c r="C981" t="s">
        <v>9744</v>
      </c>
      <c r="D981" t="s">
        <v>3425</v>
      </c>
      <c r="E981" t="s">
        <v>3584</v>
      </c>
      <c r="F981" t="s">
        <v>3584</v>
      </c>
      <c r="G981" t="s">
        <v>3585</v>
      </c>
      <c r="H981" t="s">
        <v>3482</v>
      </c>
      <c r="I981" t="s">
        <v>1080</v>
      </c>
      <c r="J981" s="2">
        <v>39845</v>
      </c>
      <c r="K981" s="2">
        <v>55153</v>
      </c>
      <c r="L981">
        <v>72</v>
      </c>
      <c r="M981" t="s">
        <v>3438</v>
      </c>
      <c r="N981" t="s">
        <v>3412</v>
      </c>
      <c r="O981" t="s">
        <v>993</v>
      </c>
      <c r="P981" t="s">
        <v>3712</v>
      </c>
      <c r="Q981" s="5">
        <f>INDEX(relevant_resources!B:B,MATCH(P981,relevant_resources!A:A,0))</f>
        <v>0</v>
      </c>
      <c r="R981">
        <f>COUNTIFS(resolve_2018!Y:Y,A981)</f>
        <v>0</v>
      </c>
      <c r="S981">
        <f>COUNTIFS(assign_old_new!A:A,A981)</f>
        <v>0</v>
      </c>
      <c r="T981" s="4" t="str">
        <f>IF(D981="teppc","teppc",
IF(Q981=0,"not relevant",
IF(R981&gt;0,"in old list",
IF(S981=0,"NEED TO ASSIGN",
INDEX(assign_old_new!D:D,MATCH(A981,assign_old_new!A:A,0))))))</f>
        <v>teppc</v>
      </c>
      <c r="U981">
        <f t="shared" si="30"/>
        <v>0</v>
      </c>
      <c r="V981" s="5">
        <f t="shared" si="31"/>
        <v>0</v>
      </c>
    </row>
    <row r="982" spans="1:22" hidden="1" x14ac:dyDescent="0.75">
      <c r="A982" t="s">
        <v>5970</v>
      </c>
      <c r="B982" t="s">
        <v>5971</v>
      </c>
      <c r="C982" t="s">
        <v>5970</v>
      </c>
      <c r="D982" t="s">
        <v>3425</v>
      </c>
      <c r="E982" t="s">
        <v>3407</v>
      </c>
      <c r="F982" t="s">
        <v>3407</v>
      </c>
      <c r="G982" t="s">
        <v>3694</v>
      </c>
      <c r="H982" t="s">
        <v>3407</v>
      </c>
      <c r="I982" t="s">
        <v>2274</v>
      </c>
      <c r="J982" s="2">
        <v>38869</v>
      </c>
      <c r="K982" s="2">
        <v>50405</v>
      </c>
      <c r="L982">
        <v>72</v>
      </c>
      <c r="M982" t="s">
        <v>3548</v>
      </c>
      <c r="N982" t="s">
        <v>3532</v>
      </c>
      <c r="O982" t="s">
        <v>3533</v>
      </c>
      <c r="P982" t="s">
        <v>3534</v>
      </c>
      <c r="Q982" s="5">
        <f>INDEX(relevant_resources!B:B,MATCH(P982,relevant_resources!A:A,0))</f>
        <v>0</v>
      </c>
      <c r="R982">
        <f>COUNTIFS(resolve_2018!Y:Y,A982)</f>
        <v>0</v>
      </c>
      <c r="S982">
        <f>COUNTIFS(assign_old_new!A:A,A982)</f>
        <v>0</v>
      </c>
      <c r="T982" s="4" t="str">
        <f>IF(D982="teppc","teppc",
IF(Q982=0,"not relevant",
IF(R982&gt;0,"in old list",
IF(S982=0,"NEED TO ASSIGN",
INDEX(assign_old_new!D:D,MATCH(A982,assign_old_new!A:A,0))))))</f>
        <v>teppc</v>
      </c>
      <c r="U982">
        <f t="shared" si="30"/>
        <v>0</v>
      </c>
      <c r="V982" s="5">
        <f t="shared" si="31"/>
        <v>0</v>
      </c>
    </row>
    <row r="983" spans="1:22" hidden="1" x14ac:dyDescent="0.75">
      <c r="A983" t="s">
        <v>5968</v>
      </c>
      <c r="B983" t="s">
        <v>5969</v>
      </c>
      <c r="C983" t="s">
        <v>5968</v>
      </c>
      <c r="D983" t="s">
        <v>3425</v>
      </c>
      <c r="E983" t="s">
        <v>3407</v>
      </c>
      <c r="F983" t="s">
        <v>3407</v>
      </c>
      <c r="G983" t="s">
        <v>3694</v>
      </c>
      <c r="H983" t="s">
        <v>3407</v>
      </c>
      <c r="I983" t="s">
        <v>2274</v>
      </c>
      <c r="J983" s="2">
        <v>34851</v>
      </c>
      <c r="K983" s="2">
        <v>47484</v>
      </c>
      <c r="L983">
        <v>72</v>
      </c>
      <c r="M983" t="s">
        <v>3548</v>
      </c>
      <c r="N983" t="s">
        <v>3532</v>
      </c>
      <c r="O983" t="s">
        <v>3533</v>
      </c>
      <c r="P983" t="s">
        <v>3534</v>
      </c>
      <c r="Q983" s="5">
        <f>INDEX(relevant_resources!B:B,MATCH(P983,relevant_resources!A:A,0))</f>
        <v>0</v>
      </c>
      <c r="R983">
        <f>COUNTIFS(resolve_2018!Y:Y,A983)</f>
        <v>0</v>
      </c>
      <c r="S983">
        <f>COUNTIFS(assign_old_new!A:A,A983)</f>
        <v>0</v>
      </c>
      <c r="T983" s="4" t="str">
        <f>IF(D983="teppc","teppc",
IF(Q983=0,"not relevant",
IF(R983&gt;0,"in old list",
IF(S983=0,"NEED TO ASSIGN",
INDEX(assign_old_new!D:D,MATCH(A983,assign_old_new!A:A,0))))))</f>
        <v>teppc</v>
      </c>
      <c r="U983">
        <f t="shared" si="30"/>
        <v>0</v>
      </c>
      <c r="V983" s="5">
        <f t="shared" si="31"/>
        <v>0</v>
      </c>
    </row>
    <row r="984" spans="1:22" hidden="1" x14ac:dyDescent="0.75">
      <c r="A984" t="s">
        <v>1195</v>
      </c>
      <c r="B984" t="s">
        <v>1195</v>
      </c>
      <c r="C984" t="s">
        <v>10002</v>
      </c>
      <c r="D984" t="s">
        <v>9883</v>
      </c>
      <c r="E984" t="s">
        <v>1128</v>
      </c>
      <c r="F984" t="s">
        <v>1128</v>
      </c>
      <c r="G984" t="s">
        <v>3379</v>
      </c>
      <c r="H984" t="s">
        <v>1128</v>
      </c>
      <c r="I984" t="s">
        <v>33</v>
      </c>
      <c r="J984" s="6">
        <v>32482</v>
      </c>
      <c r="K984" s="6">
        <v>55153</v>
      </c>
      <c r="L984">
        <v>72</v>
      </c>
      <c r="M984" t="s">
        <v>9884</v>
      </c>
      <c r="N984" t="s">
        <v>3757</v>
      </c>
      <c r="O984" t="s">
        <v>190</v>
      </c>
      <c r="P984" t="s">
        <v>4506</v>
      </c>
      <c r="Q984" s="5">
        <f>INDEX(relevant_resources!B:B,MATCH(P984,relevant_resources!A:A,0))</f>
        <v>0</v>
      </c>
      <c r="R984">
        <f>COUNTIFS(resolve_2018!Y:Y,A984)</f>
        <v>1</v>
      </c>
      <c r="S984">
        <f>COUNTIFS(assign_old_new!A:A,A984)</f>
        <v>0</v>
      </c>
      <c r="T984" s="4" t="str">
        <f>IF(D984="teppc","teppc",
IF(Q984=0,"not relevant",
IF(R984&gt;0,"in old list",
IF(S984=0,"NEED TO ASSIGN",
INDEX(assign_old_new!D:D,MATCH(A984,assign_old_new!A:A,0))))))</f>
        <v>not relevant</v>
      </c>
      <c r="U984">
        <f t="shared" si="30"/>
        <v>1</v>
      </c>
      <c r="V984" s="5">
        <f t="shared" si="31"/>
        <v>0</v>
      </c>
    </row>
    <row r="985" spans="1:22" hidden="1" x14ac:dyDescent="0.75">
      <c r="A985" t="s">
        <v>10361</v>
      </c>
      <c r="B985" t="s">
        <v>10361</v>
      </c>
      <c r="C985" t="s">
        <v>10362</v>
      </c>
      <c r="D985" t="s">
        <v>9883</v>
      </c>
      <c r="E985" t="s">
        <v>9887</v>
      </c>
      <c r="F985" t="s">
        <v>9887</v>
      </c>
      <c r="G985" t="s">
        <v>9888</v>
      </c>
      <c r="H985" t="s">
        <v>9887</v>
      </c>
      <c r="I985" t="s">
        <v>33</v>
      </c>
      <c r="J985" s="6">
        <v>30317</v>
      </c>
      <c r="K985" s="6">
        <v>55153</v>
      </c>
      <c r="L985">
        <v>72</v>
      </c>
      <c r="M985" t="s">
        <v>9884</v>
      </c>
      <c r="N985" t="s">
        <v>3757</v>
      </c>
      <c r="O985" t="s">
        <v>190</v>
      </c>
      <c r="P985" t="s">
        <v>4506</v>
      </c>
      <c r="Q985" s="5">
        <f>INDEX(relevant_resources!B:B,MATCH(P985,relevant_resources!A:A,0))</f>
        <v>0</v>
      </c>
      <c r="R985">
        <f>COUNTIFS(resolve_2018!Y:Y,A985)</f>
        <v>0</v>
      </c>
      <c r="S985">
        <f>COUNTIFS(assign_old_new!A:A,A985)</f>
        <v>0</v>
      </c>
      <c r="T985" s="4" t="str">
        <f>IF(D985="teppc","teppc",
IF(Q985=0,"not relevant",
IF(R985&gt;0,"in old list",
IF(S985=0,"NEED TO ASSIGN",
INDEX(assign_old_new!D:D,MATCH(A985,assign_old_new!A:A,0))))))</f>
        <v>not relevant</v>
      </c>
      <c r="U985">
        <f t="shared" si="30"/>
        <v>0</v>
      </c>
      <c r="V985" s="5">
        <f t="shared" si="31"/>
        <v>0</v>
      </c>
    </row>
    <row r="986" spans="1:22" hidden="1" x14ac:dyDescent="0.75">
      <c r="A986" t="s">
        <v>10209</v>
      </c>
      <c r="B986" t="s">
        <v>10209</v>
      </c>
      <c r="D986" t="s">
        <v>9883</v>
      </c>
      <c r="E986" t="s">
        <v>3333</v>
      </c>
      <c r="F986" t="s">
        <v>3333</v>
      </c>
      <c r="G986" t="s">
        <v>3334</v>
      </c>
      <c r="H986" t="s">
        <v>3333</v>
      </c>
      <c r="I986" t="s">
        <v>33</v>
      </c>
      <c r="J986" s="6">
        <v>20821</v>
      </c>
      <c r="K986" s="6">
        <v>55153</v>
      </c>
      <c r="L986">
        <v>72</v>
      </c>
      <c r="M986" t="s">
        <v>9884</v>
      </c>
      <c r="N986" t="s">
        <v>3443</v>
      </c>
      <c r="O986" t="s">
        <v>210</v>
      </c>
      <c r="P986" t="s">
        <v>3709</v>
      </c>
      <c r="Q986" s="5">
        <f>INDEX(relevant_resources!B:B,MATCH(P986,relevant_resources!A:A,0))</f>
        <v>0</v>
      </c>
      <c r="R986">
        <f>COUNTIFS(resolve_2018!Y:Y,A986)</f>
        <v>0</v>
      </c>
      <c r="S986">
        <f>COUNTIFS(assign_old_new!A:A,A986)</f>
        <v>0</v>
      </c>
      <c r="T986" s="4" t="str">
        <f>IF(D986="teppc","teppc",
IF(Q986=0,"not relevant",
IF(R986&gt;0,"in old list",
IF(S986=0,"NEED TO ASSIGN",
INDEX(assign_old_new!D:D,MATCH(A986,assign_old_new!A:A,0))))))</f>
        <v>not relevant</v>
      </c>
      <c r="U986">
        <f t="shared" si="30"/>
        <v>0</v>
      </c>
      <c r="V986" s="5">
        <f t="shared" si="31"/>
        <v>0</v>
      </c>
    </row>
    <row r="987" spans="1:22" hidden="1" x14ac:dyDescent="0.75">
      <c r="A987" t="s">
        <v>4294</v>
      </c>
      <c r="B987" t="s">
        <v>4294</v>
      </c>
      <c r="D987" t="s">
        <v>3425</v>
      </c>
      <c r="E987" t="s">
        <v>3546</v>
      </c>
      <c r="F987" t="s">
        <v>3546</v>
      </c>
      <c r="G987" t="s">
        <v>3547</v>
      </c>
      <c r="H987" t="s">
        <v>3546</v>
      </c>
      <c r="I987" t="s">
        <v>3429</v>
      </c>
      <c r="J987" s="2">
        <v>18264</v>
      </c>
      <c r="K987" s="2">
        <v>55153</v>
      </c>
      <c r="L987">
        <v>72</v>
      </c>
      <c r="M987" t="s">
        <v>3473</v>
      </c>
      <c r="N987" t="s">
        <v>3327</v>
      </c>
      <c r="O987" t="s">
        <v>3328</v>
      </c>
      <c r="P987" t="s">
        <v>4290</v>
      </c>
      <c r="Q987" s="5">
        <f>INDEX(relevant_resources!B:B,MATCH(P987,relevant_resources!A:A,0))</f>
        <v>0</v>
      </c>
      <c r="R987">
        <f>COUNTIFS(resolve_2018!Y:Y,A987)</f>
        <v>0</v>
      </c>
      <c r="S987">
        <f>COUNTIFS(assign_old_new!A:A,A987)</f>
        <v>0</v>
      </c>
      <c r="T987" s="4" t="str">
        <f>IF(D987="teppc","teppc",
IF(Q987=0,"not relevant",
IF(R987&gt;0,"in old list",
IF(S987=0,"NEED TO ASSIGN",
INDEX(assign_old_new!D:D,MATCH(A987,assign_old_new!A:A,0))))))</f>
        <v>teppc</v>
      </c>
      <c r="U987">
        <f t="shared" si="30"/>
        <v>0</v>
      </c>
      <c r="V987" s="5">
        <f t="shared" si="31"/>
        <v>0</v>
      </c>
    </row>
    <row r="988" spans="1:22" hidden="1" x14ac:dyDescent="0.75">
      <c r="A988" t="s">
        <v>2002</v>
      </c>
      <c r="B988" t="s">
        <v>2002</v>
      </c>
      <c r="C988" t="s">
        <v>11570</v>
      </c>
      <c r="D988" t="s">
        <v>9883</v>
      </c>
      <c r="E988" t="s">
        <v>1128</v>
      </c>
      <c r="F988" t="s">
        <v>1128</v>
      </c>
      <c r="G988" t="s">
        <v>3379</v>
      </c>
      <c r="H988" t="s">
        <v>1128</v>
      </c>
      <c r="I988" t="s">
        <v>33</v>
      </c>
      <c r="J988" s="6">
        <v>30317</v>
      </c>
      <c r="K988" s="6">
        <v>55153</v>
      </c>
      <c r="L988">
        <v>71.63</v>
      </c>
      <c r="M988" t="s">
        <v>9884</v>
      </c>
      <c r="N988" t="s">
        <v>3412</v>
      </c>
      <c r="O988" t="s">
        <v>993</v>
      </c>
      <c r="P988" t="s">
        <v>3413</v>
      </c>
      <c r="Q988" s="5">
        <f>INDEX(relevant_resources!B:B,MATCH(P988,relevant_resources!A:A,0))</f>
        <v>1</v>
      </c>
      <c r="R988">
        <f>COUNTIFS(resolve_2018!Y:Y,A988)</f>
        <v>8</v>
      </c>
      <c r="S988">
        <f>COUNTIFS(assign_old_new!A:A,A988)</f>
        <v>0</v>
      </c>
      <c r="T988" s="4" t="str">
        <f>IF(D988="teppc","teppc",
IF(Q988=0,"not relevant",
IF(R988&gt;0,"in old list",
IF(S988=0,"NEED TO ASSIGN",
INDEX(assign_old_new!D:D,MATCH(A988,assign_old_new!A:A,0))))))</f>
        <v>in old list</v>
      </c>
      <c r="U988">
        <f t="shared" si="30"/>
        <v>1</v>
      </c>
      <c r="V988" s="5">
        <f t="shared" si="31"/>
        <v>0</v>
      </c>
    </row>
    <row r="989" spans="1:22" hidden="1" x14ac:dyDescent="0.75">
      <c r="A989" t="s">
        <v>6448</v>
      </c>
      <c r="B989" t="s">
        <v>6448</v>
      </c>
      <c r="C989" t="s">
        <v>6449</v>
      </c>
      <c r="D989" t="s">
        <v>3425</v>
      </c>
      <c r="E989" t="s">
        <v>3812</v>
      </c>
      <c r="F989" t="s">
        <v>3812</v>
      </c>
      <c r="G989" t="s">
        <v>3813</v>
      </c>
      <c r="H989" t="s">
        <v>3814</v>
      </c>
      <c r="I989" t="s">
        <v>1080</v>
      </c>
      <c r="J989" s="2">
        <v>14154</v>
      </c>
      <c r="K989" s="2">
        <v>55153</v>
      </c>
      <c r="L989">
        <v>70.599999999999994</v>
      </c>
      <c r="M989" t="s">
        <v>210</v>
      </c>
      <c r="N989" t="s">
        <v>3443</v>
      </c>
      <c r="O989" t="s">
        <v>210</v>
      </c>
      <c r="P989" t="s">
        <v>3568</v>
      </c>
      <c r="Q989" s="5">
        <f>INDEX(relevant_resources!B:B,MATCH(P989,relevant_resources!A:A,0))</f>
        <v>0</v>
      </c>
      <c r="R989">
        <f>COUNTIFS(resolve_2018!Y:Y,A989)</f>
        <v>0</v>
      </c>
      <c r="S989">
        <f>COUNTIFS(assign_old_new!A:A,A989)</f>
        <v>0</v>
      </c>
      <c r="T989" s="4" t="str">
        <f>IF(D989="teppc","teppc",
IF(Q989=0,"not relevant",
IF(R989&gt;0,"in old list",
IF(S989=0,"NEED TO ASSIGN",
INDEX(assign_old_new!D:D,MATCH(A989,assign_old_new!A:A,0))))))</f>
        <v>teppc</v>
      </c>
      <c r="U989">
        <f t="shared" si="30"/>
        <v>0</v>
      </c>
      <c r="V989" s="5">
        <f t="shared" si="31"/>
        <v>0</v>
      </c>
    </row>
    <row r="990" spans="1:22" hidden="1" x14ac:dyDescent="0.75">
      <c r="A990" t="s">
        <v>10820</v>
      </c>
      <c r="B990" t="s">
        <v>10820</v>
      </c>
      <c r="C990" t="s">
        <v>10821</v>
      </c>
      <c r="D990" t="s">
        <v>9883</v>
      </c>
      <c r="E990" t="s">
        <v>3333</v>
      </c>
      <c r="F990" t="s">
        <v>3333</v>
      </c>
      <c r="G990" t="s">
        <v>3334</v>
      </c>
      <c r="H990" t="s">
        <v>3333</v>
      </c>
      <c r="I990" t="s">
        <v>33</v>
      </c>
      <c r="J990" s="6">
        <v>9133</v>
      </c>
      <c r="K990" s="6">
        <v>55153</v>
      </c>
      <c r="L990">
        <v>70.599999999999994</v>
      </c>
      <c r="M990" t="s">
        <v>9884</v>
      </c>
      <c r="N990" t="s">
        <v>3443</v>
      </c>
      <c r="O990" t="s">
        <v>210</v>
      </c>
      <c r="P990" t="s">
        <v>3709</v>
      </c>
      <c r="Q990" s="5">
        <f>INDEX(relevant_resources!B:B,MATCH(P990,relevant_resources!A:A,0))</f>
        <v>0</v>
      </c>
      <c r="R990">
        <f>COUNTIFS(resolve_2018!Y:Y,A990)</f>
        <v>0</v>
      </c>
      <c r="S990">
        <f>COUNTIFS(assign_old_new!A:A,A990)</f>
        <v>0</v>
      </c>
      <c r="T990" s="4" t="str">
        <f>IF(D990="teppc","teppc",
IF(Q990=0,"not relevant",
IF(R990&gt;0,"in old list",
IF(S990=0,"NEED TO ASSIGN",
INDEX(assign_old_new!D:D,MATCH(A990,assign_old_new!A:A,0))))))</f>
        <v>not relevant</v>
      </c>
      <c r="U990">
        <f t="shared" si="30"/>
        <v>0</v>
      </c>
      <c r="V990" s="5">
        <f t="shared" si="31"/>
        <v>0</v>
      </c>
    </row>
    <row r="991" spans="1:22" hidden="1" x14ac:dyDescent="0.75">
      <c r="A991" t="s">
        <v>10150</v>
      </c>
      <c r="B991" t="s">
        <v>10150</v>
      </c>
      <c r="C991" t="s">
        <v>10151</v>
      </c>
      <c r="D991" t="s">
        <v>9883</v>
      </c>
      <c r="E991" t="s">
        <v>3333</v>
      </c>
      <c r="F991" t="s">
        <v>3333</v>
      </c>
      <c r="G991" t="s">
        <v>3334</v>
      </c>
      <c r="H991" t="s">
        <v>3333</v>
      </c>
      <c r="I991" t="s">
        <v>33</v>
      </c>
      <c r="J991" s="6">
        <v>17899</v>
      </c>
      <c r="K991" s="6">
        <v>55153</v>
      </c>
      <c r="L991">
        <v>70.400000000000006</v>
      </c>
      <c r="M991" t="s">
        <v>9884</v>
      </c>
      <c r="N991" t="s">
        <v>3443</v>
      </c>
      <c r="O991" t="s">
        <v>210</v>
      </c>
      <c r="P991" t="s">
        <v>3709</v>
      </c>
      <c r="Q991" s="5">
        <f>INDEX(relevant_resources!B:B,MATCH(P991,relevant_resources!A:A,0))</f>
        <v>0</v>
      </c>
      <c r="R991">
        <f>COUNTIFS(resolve_2018!Y:Y,A991)</f>
        <v>0</v>
      </c>
      <c r="S991">
        <f>COUNTIFS(assign_old_new!A:A,A991)</f>
        <v>0</v>
      </c>
      <c r="T991" s="4" t="str">
        <f>IF(D991="teppc","teppc",
IF(Q991=0,"not relevant",
IF(R991&gt;0,"in old list",
IF(S991=0,"NEED TO ASSIGN",
INDEX(assign_old_new!D:D,MATCH(A991,assign_old_new!A:A,0))))))</f>
        <v>not relevant</v>
      </c>
      <c r="U991">
        <f t="shared" si="30"/>
        <v>0</v>
      </c>
      <c r="V991" s="5">
        <f t="shared" si="31"/>
        <v>0</v>
      </c>
    </row>
    <row r="992" spans="1:22" hidden="1" x14ac:dyDescent="0.75">
      <c r="A992" t="s">
        <v>6975</v>
      </c>
      <c r="B992" t="s">
        <v>6975</v>
      </c>
      <c r="C992" t="s">
        <v>6976</v>
      </c>
      <c r="D992" t="s">
        <v>3425</v>
      </c>
      <c r="E992" t="s">
        <v>3883</v>
      </c>
      <c r="F992" t="s">
        <v>3883</v>
      </c>
      <c r="G992" t="s">
        <v>3884</v>
      </c>
      <c r="H992" t="s">
        <v>3883</v>
      </c>
      <c r="I992" t="s">
        <v>1080</v>
      </c>
      <c r="J992" s="2">
        <v>39630</v>
      </c>
      <c r="K992" s="2">
        <v>55153</v>
      </c>
      <c r="L992">
        <v>70.2</v>
      </c>
      <c r="M992" t="s">
        <v>3438</v>
      </c>
      <c r="N992" t="s">
        <v>3412</v>
      </c>
      <c r="O992" t="s">
        <v>993</v>
      </c>
      <c r="P992" t="s">
        <v>3712</v>
      </c>
      <c r="Q992" s="5">
        <f>INDEX(relevant_resources!B:B,MATCH(P992,relevant_resources!A:A,0))</f>
        <v>0</v>
      </c>
      <c r="R992">
        <f>COUNTIFS(resolve_2018!Y:Y,A992)</f>
        <v>0</v>
      </c>
      <c r="S992">
        <f>COUNTIFS(assign_old_new!A:A,A992)</f>
        <v>0</v>
      </c>
      <c r="T992" s="4" t="str">
        <f>IF(D992="teppc","teppc",
IF(Q992=0,"not relevant",
IF(R992&gt;0,"in old list",
IF(S992=0,"NEED TO ASSIGN",
INDEX(assign_old_new!D:D,MATCH(A992,assign_old_new!A:A,0))))))</f>
        <v>teppc</v>
      </c>
      <c r="U992">
        <f t="shared" si="30"/>
        <v>0</v>
      </c>
      <c r="V992" s="5">
        <f t="shared" si="31"/>
        <v>0</v>
      </c>
    </row>
    <row r="993" spans="1:22" hidden="1" x14ac:dyDescent="0.75">
      <c r="A993" t="s">
        <v>9678</v>
      </c>
      <c r="B993" t="s">
        <v>9678</v>
      </c>
      <c r="C993" t="s">
        <v>9679</v>
      </c>
      <c r="D993" t="s">
        <v>3425</v>
      </c>
      <c r="E993" t="s">
        <v>3584</v>
      </c>
      <c r="F993" t="s">
        <v>3584</v>
      </c>
      <c r="G993" t="s">
        <v>3585</v>
      </c>
      <c r="H993" t="s">
        <v>3482</v>
      </c>
      <c r="I993" t="s">
        <v>1080</v>
      </c>
      <c r="J993" s="2">
        <v>43465</v>
      </c>
      <c r="K993" s="2">
        <v>54893</v>
      </c>
      <c r="L993">
        <v>70</v>
      </c>
      <c r="M993" t="s">
        <v>3438</v>
      </c>
      <c r="N993" t="s">
        <v>3412</v>
      </c>
      <c r="O993" t="s">
        <v>993</v>
      </c>
      <c r="P993" t="s">
        <v>3712</v>
      </c>
      <c r="Q993" s="5">
        <f>INDEX(relevant_resources!B:B,MATCH(P993,relevant_resources!A:A,0))</f>
        <v>0</v>
      </c>
      <c r="R993">
        <f>COUNTIFS(resolve_2018!Y:Y,A993)</f>
        <v>0</v>
      </c>
      <c r="S993">
        <f>COUNTIFS(assign_old_new!A:A,A993)</f>
        <v>0</v>
      </c>
      <c r="T993" s="4" t="str">
        <f>IF(D993="teppc","teppc",
IF(Q993=0,"not relevant",
IF(R993&gt;0,"in old list",
IF(S993=0,"NEED TO ASSIGN",
INDEX(assign_old_new!D:D,MATCH(A993,assign_old_new!A:A,0))))))</f>
        <v>teppc</v>
      </c>
      <c r="U993">
        <f t="shared" si="30"/>
        <v>0</v>
      </c>
      <c r="V993" s="5">
        <f t="shared" si="31"/>
        <v>0</v>
      </c>
    </row>
    <row r="994" spans="1:22" hidden="1" x14ac:dyDescent="0.75">
      <c r="A994" t="s">
        <v>8153</v>
      </c>
      <c r="B994" t="s">
        <v>8154</v>
      </c>
      <c r="C994" t="s">
        <v>8155</v>
      </c>
      <c r="D994" t="s">
        <v>3425</v>
      </c>
      <c r="E994" t="s">
        <v>3546</v>
      </c>
      <c r="F994" t="s">
        <v>3546</v>
      </c>
      <c r="G994" t="s">
        <v>3547</v>
      </c>
      <c r="H994" t="s">
        <v>3546</v>
      </c>
      <c r="I994" t="s">
        <v>3429</v>
      </c>
      <c r="J994" s="2">
        <v>38139</v>
      </c>
      <c r="K994" s="2">
        <v>55153</v>
      </c>
      <c r="L994">
        <v>70</v>
      </c>
      <c r="M994" t="s">
        <v>3531</v>
      </c>
      <c r="N994" t="s">
        <v>3532</v>
      </c>
      <c r="O994" t="s">
        <v>3533</v>
      </c>
      <c r="P994" t="s">
        <v>3549</v>
      </c>
      <c r="Q994" s="5">
        <f>INDEX(relevant_resources!B:B,MATCH(P994,relevant_resources!A:A,0))</f>
        <v>0</v>
      </c>
      <c r="R994">
        <f>COUNTIFS(resolve_2018!Y:Y,A994)</f>
        <v>0</v>
      </c>
      <c r="S994">
        <f>COUNTIFS(assign_old_new!A:A,A994)</f>
        <v>0</v>
      </c>
      <c r="T994" s="4" t="str">
        <f>IF(D994="teppc","teppc",
IF(Q994=0,"not relevant",
IF(R994&gt;0,"in old list",
IF(S994=0,"NEED TO ASSIGN",
INDEX(assign_old_new!D:D,MATCH(A994,assign_old_new!A:A,0))))))</f>
        <v>teppc</v>
      </c>
      <c r="U994">
        <f t="shared" si="30"/>
        <v>0</v>
      </c>
      <c r="V994" s="5">
        <f t="shared" si="31"/>
        <v>0</v>
      </c>
    </row>
    <row r="995" spans="1:22" hidden="1" x14ac:dyDescent="0.75">
      <c r="A995" t="s">
        <v>8150</v>
      </c>
      <c r="B995" t="s">
        <v>8151</v>
      </c>
      <c r="C995" t="s">
        <v>8152</v>
      </c>
      <c r="D995" t="s">
        <v>3425</v>
      </c>
      <c r="E995" t="s">
        <v>3546</v>
      </c>
      <c r="F995" t="s">
        <v>3546</v>
      </c>
      <c r="G995" t="s">
        <v>3547</v>
      </c>
      <c r="H995" t="s">
        <v>3546</v>
      </c>
      <c r="I995" t="s">
        <v>3429</v>
      </c>
      <c r="J995" s="2">
        <v>37530</v>
      </c>
      <c r="K995" s="2">
        <v>55153</v>
      </c>
      <c r="L995">
        <v>70</v>
      </c>
      <c r="M995" t="s">
        <v>3531</v>
      </c>
      <c r="N995" t="s">
        <v>3532</v>
      </c>
      <c r="O995" t="s">
        <v>3533</v>
      </c>
      <c r="P995" t="s">
        <v>3549</v>
      </c>
      <c r="Q995" s="5">
        <f>INDEX(relevant_resources!B:B,MATCH(P995,relevant_resources!A:A,0))</f>
        <v>0</v>
      </c>
      <c r="R995">
        <f>COUNTIFS(resolve_2018!Y:Y,A995)</f>
        <v>0</v>
      </c>
      <c r="S995">
        <f>COUNTIFS(assign_old_new!A:A,A995)</f>
        <v>0</v>
      </c>
      <c r="T995" s="4" t="str">
        <f>IF(D995="teppc","teppc",
IF(Q995=0,"not relevant",
IF(R995&gt;0,"in old list",
IF(S995=0,"NEED TO ASSIGN",
INDEX(assign_old_new!D:D,MATCH(A995,assign_old_new!A:A,0))))))</f>
        <v>teppc</v>
      </c>
      <c r="U995">
        <f t="shared" si="30"/>
        <v>0</v>
      </c>
      <c r="V995" s="5">
        <f t="shared" si="31"/>
        <v>0</v>
      </c>
    </row>
    <row r="996" spans="1:22" hidden="1" x14ac:dyDescent="0.75">
      <c r="A996" t="s">
        <v>8147</v>
      </c>
      <c r="B996" t="s">
        <v>8148</v>
      </c>
      <c r="C996" t="s">
        <v>8149</v>
      </c>
      <c r="D996" t="s">
        <v>3425</v>
      </c>
      <c r="E996" t="s">
        <v>3546</v>
      </c>
      <c r="F996" t="s">
        <v>3546</v>
      </c>
      <c r="G996" t="s">
        <v>3547</v>
      </c>
      <c r="H996" t="s">
        <v>3546</v>
      </c>
      <c r="I996" t="s">
        <v>3429</v>
      </c>
      <c r="J996" s="2">
        <v>37469</v>
      </c>
      <c r="K996" s="2">
        <v>55153</v>
      </c>
      <c r="L996">
        <v>70</v>
      </c>
      <c r="M996" t="s">
        <v>3531</v>
      </c>
      <c r="N996" t="s">
        <v>3532</v>
      </c>
      <c r="O996" t="s">
        <v>3533</v>
      </c>
      <c r="P996" t="s">
        <v>3549</v>
      </c>
      <c r="Q996" s="5">
        <f>INDEX(relevant_resources!B:B,MATCH(P996,relevant_resources!A:A,0))</f>
        <v>0</v>
      </c>
      <c r="R996">
        <f>COUNTIFS(resolve_2018!Y:Y,A996)</f>
        <v>0</v>
      </c>
      <c r="S996">
        <f>COUNTIFS(assign_old_new!A:A,A996)</f>
        <v>0</v>
      </c>
      <c r="T996" s="4" t="str">
        <f>IF(D996="teppc","teppc",
IF(Q996=0,"not relevant",
IF(R996&gt;0,"in old list",
IF(S996=0,"NEED TO ASSIGN",
INDEX(assign_old_new!D:D,MATCH(A996,assign_old_new!A:A,0))))))</f>
        <v>teppc</v>
      </c>
      <c r="U996">
        <f t="shared" si="30"/>
        <v>0</v>
      </c>
      <c r="V996" s="5">
        <f t="shared" si="31"/>
        <v>0</v>
      </c>
    </row>
    <row r="997" spans="1:22" hidden="1" x14ac:dyDescent="0.75">
      <c r="A997" t="s">
        <v>4653</v>
      </c>
      <c r="B997" t="s">
        <v>4654</v>
      </c>
      <c r="C997" t="s">
        <v>4655</v>
      </c>
      <c r="D997" t="s">
        <v>3425</v>
      </c>
      <c r="E997" t="s">
        <v>3698</v>
      </c>
      <c r="F997" t="s">
        <v>3698</v>
      </c>
      <c r="G997" t="s">
        <v>3694</v>
      </c>
      <c r="H997" t="s">
        <v>3407</v>
      </c>
      <c r="I997" t="s">
        <v>2274</v>
      </c>
      <c r="J997" s="2">
        <v>34516</v>
      </c>
      <c r="K997" s="2">
        <v>47484</v>
      </c>
      <c r="L997">
        <v>70</v>
      </c>
      <c r="M997" t="s">
        <v>3531</v>
      </c>
      <c r="N997" t="s">
        <v>3532</v>
      </c>
      <c r="O997" t="s">
        <v>3533</v>
      </c>
      <c r="P997" t="s">
        <v>3534</v>
      </c>
      <c r="Q997" s="5">
        <f>INDEX(relevant_resources!B:B,MATCH(P997,relevant_resources!A:A,0))</f>
        <v>0</v>
      </c>
      <c r="R997">
        <f>COUNTIFS(resolve_2018!Y:Y,A997)</f>
        <v>0</v>
      </c>
      <c r="S997">
        <f>COUNTIFS(assign_old_new!A:A,A997)</f>
        <v>0</v>
      </c>
      <c r="T997" s="4" t="str">
        <f>IF(D997="teppc","teppc",
IF(Q997=0,"not relevant",
IF(R997&gt;0,"in old list",
IF(S997=0,"NEED TO ASSIGN",
INDEX(assign_old_new!D:D,MATCH(A997,assign_old_new!A:A,0))))))</f>
        <v>teppc</v>
      </c>
      <c r="U997">
        <f t="shared" si="30"/>
        <v>0</v>
      </c>
      <c r="V997" s="5">
        <f t="shared" si="31"/>
        <v>0</v>
      </c>
    </row>
    <row r="998" spans="1:22" hidden="1" x14ac:dyDescent="0.75">
      <c r="A998" t="s">
        <v>4656</v>
      </c>
      <c r="B998" t="s">
        <v>4657</v>
      </c>
      <c r="C998" t="s">
        <v>4658</v>
      </c>
      <c r="D998" t="s">
        <v>3425</v>
      </c>
      <c r="E998" t="s">
        <v>3698</v>
      </c>
      <c r="F998" t="s">
        <v>3698</v>
      </c>
      <c r="G998" t="s">
        <v>3694</v>
      </c>
      <c r="H998" t="s">
        <v>3407</v>
      </c>
      <c r="I998" t="s">
        <v>2274</v>
      </c>
      <c r="J998" s="2">
        <v>34516</v>
      </c>
      <c r="K998" s="2">
        <v>47484</v>
      </c>
      <c r="L998">
        <v>70</v>
      </c>
      <c r="M998" t="s">
        <v>3531</v>
      </c>
      <c r="N998" t="s">
        <v>3532</v>
      </c>
      <c r="O998" t="s">
        <v>3533</v>
      </c>
      <c r="P998" t="s">
        <v>3534</v>
      </c>
      <c r="Q998" s="5">
        <f>INDEX(relevant_resources!B:B,MATCH(P998,relevant_resources!A:A,0))</f>
        <v>0</v>
      </c>
      <c r="R998">
        <f>COUNTIFS(resolve_2018!Y:Y,A998)</f>
        <v>0</v>
      </c>
      <c r="S998">
        <f>COUNTIFS(assign_old_new!A:A,A998)</f>
        <v>0</v>
      </c>
      <c r="T998" s="4" t="str">
        <f>IF(D998="teppc","teppc",
IF(Q998=0,"not relevant",
IF(R998&gt;0,"in old list",
IF(S998=0,"NEED TO ASSIGN",
INDEX(assign_old_new!D:D,MATCH(A998,assign_old_new!A:A,0))))))</f>
        <v>teppc</v>
      </c>
      <c r="U998">
        <f t="shared" si="30"/>
        <v>0</v>
      </c>
      <c r="V998" s="5">
        <f t="shared" si="31"/>
        <v>0</v>
      </c>
    </row>
    <row r="999" spans="1:22" hidden="1" x14ac:dyDescent="0.75">
      <c r="A999" t="s">
        <v>9007</v>
      </c>
      <c r="B999" t="s">
        <v>9008</v>
      </c>
      <c r="C999" t="s">
        <v>9009</v>
      </c>
      <c r="D999" t="s">
        <v>3425</v>
      </c>
      <c r="E999" t="s">
        <v>3407</v>
      </c>
      <c r="F999" t="s">
        <v>3407</v>
      </c>
      <c r="G999" t="s">
        <v>3694</v>
      </c>
      <c r="H999" t="s">
        <v>3407</v>
      </c>
      <c r="I999" t="s">
        <v>2274</v>
      </c>
      <c r="J999" s="2">
        <v>33390</v>
      </c>
      <c r="K999" s="2">
        <v>47484</v>
      </c>
      <c r="L999">
        <v>70</v>
      </c>
      <c r="M999" t="s">
        <v>3531</v>
      </c>
      <c r="N999" t="s">
        <v>3532</v>
      </c>
      <c r="O999" t="s">
        <v>3533</v>
      </c>
      <c r="P999" t="s">
        <v>3534</v>
      </c>
      <c r="Q999" s="5">
        <f>INDEX(relevant_resources!B:B,MATCH(P999,relevant_resources!A:A,0))</f>
        <v>0</v>
      </c>
      <c r="R999">
        <f>COUNTIFS(resolve_2018!Y:Y,A999)</f>
        <v>0</v>
      </c>
      <c r="S999">
        <f>COUNTIFS(assign_old_new!A:A,A999)</f>
        <v>0</v>
      </c>
      <c r="T999" s="4" t="str">
        <f>IF(D999="teppc","teppc",
IF(Q999=0,"not relevant",
IF(R999&gt;0,"in old list",
IF(S999=0,"NEED TO ASSIGN",
INDEX(assign_old_new!D:D,MATCH(A999,assign_old_new!A:A,0))))))</f>
        <v>teppc</v>
      </c>
      <c r="U999">
        <f t="shared" si="30"/>
        <v>0</v>
      </c>
      <c r="V999" s="5">
        <f t="shared" si="31"/>
        <v>0</v>
      </c>
    </row>
    <row r="1000" spans="1:22" hidden="1" x14ac:dyDescent="0.75">
      <c r="A1000" t="s">
        <v>9010</v>
      </c>
      <c r="B1000" t="s">
        <v>9011</v>
      </c>
      <c r="C1000" t="s">
        <v>9012</v>
      </c>
      <c r="D1000" t="s">
        <v>3425</v>
      </c>
      <c r="E1000" t="s">
        <v>3407</v>
      </c>
      <c r="F1000" t="s">
        <v>3407</v>
      </c>
      <c r="G1000" t="s">
        <v>3694</v>
      </c>
      <c r="H1000" t="s">
        <v>3407</v>
      </c>
      <c r="I1000" t="s">
        <v>2274</v>
      </c>
      <c r="J1000" s="2">
        <v>33390</v>
      </c>
      <c r="K1000" s="2">
        <v>47484</v>
      </c>
      <c r="L1000">
        <v>70</v>
      </c>
      <c r="M1000" t="s">
        <v>3531</v>
      </c>
      <c r="N1000" t="s">
        <v>3532</v>
      </c>
      <c r="O1000" t="s">
        <v>3533</v>
      </c>
      <c r="P1000" t="s">
        <v>3534</v>
      </c>
      <c r="Q1000" s="5">
        <f>INDEX(relevant_resources!B:B,MATCH(P1000,relevant_resources!A:A,0))</f>
        <v>0</v>
      </c>
      <c r="R1000">
        <f>COUNTIFS(resolve_2018!Y:Y,A1000)</f>
        <v>0</v>
      </c>
      <c r="S1000">
        <f>COUNTIFS(assign_old_new!A:A,A1000)</f>
        <v>0</v>
      </c>
      <c r="T1000" s="4" t="str">
        <f>IF(D1000="teppc","teppc",
IF(Q1000=0,"not relevant",
IF(R1000&gt;0,"in old list",
IF(S1000=0,"NEED TO ASSIGN",
INDEX(assign_old_new!D:D,MATCH(A1000,assign_old_new!A:A,0))))))</f>
        <v>teppc</v>
      </c>
      <c r="U1000">
        <f t="shared" si="30"/>
        <v>0</v>
      </c>
      <c r="V1000" s="5">
        <f t="shared" si="31"/>
        <v>0</v>
      </c>
    </row>
    <row r="1001" spans="1:22" hidden="1" x14ac:dyDescent="0.75">
      <c r="A1001" t="s">
        <v>9013</v>
      </c>
      <c r="B1001" t="s">
        <v>9014</v>
      </c>
      <c r="C1001" t="s">
        <v>9015</v>
      </c>
      <c r="D1001" t="s">
        <v>3425</v>
      </c>
      <c r="E1001" t="s">
        <v>3407</v>
      </c>
      <c r="F1001" t="s">
        <v>3407</v>
      </c>
      <c r="G1001" t="s">
        <v>3694</v>
      </c>
      <c r="H1001" t="s">
        <v>3407</v>
      </c>
      <c r="I1001" t="s">
        <v>2274</v>
      </c>
      <c r="J1001" s="2">
        <v>33390</v>
      </c>
      <c r="K1001" s="2">
        <v>47484</v>
      </c>
      <c r="L1001">
        <v>70</v>
      </c>
      <c r="M1001" t="s">
        <v>3531</v>
      </c>
      <c r="N1001" t="s">
        <v>3532</v>
      </c>
      <c r="O1001" t="s">
        <v>3533</v>
      </c>
      <c r="P1001" t="s">
        <v>3534</v>
      </c>
      <c r="Q1001" s="5">
        <f>INDEX(relevant_resources!B:B,MATCH(P1001,relevant_resources!A:A,0))</f>
        <v>0</v>
      </c>
      <c r="R1001">
        <f>COUNTIFS(resolve_2018!Y:Y,A1001)</f>
        <v>0</v>
      </c>
      <c r="S1001">
        <f>COUNTIFS(assign_old_new!A:A,A1001)</f>
        <v>0</v>
      </c>
      <c r="T1001" s="4" t="str">
        <f>IF(D1001="teppc","teppc",
IF(Q1001=0,"not relevant",
IF(R1001&gt;0,"in old list",
IF(S1001=0,"NEED TO ASSIGN",
INDEX(assign_old_new!D:D,MATCH(A1001,assign_old_new!A:A,0))))))</f>
        <v>teppc</v>
      </c>
      <c r="U1001">
        <f t="shared" si="30"/>
        <v>0</v>
      </c>
      <c r="V1001" s="5">
        <f t="shared" si="31"/>
        <v>0</v>
      </c>
    </row>
    <row r="1002" spans="1:22" hidden="1" x14ac:dyDescent="0.75">
      <c r="A1002" t="s">
        <v>1979</v>
      </c>
      <c r="B1002" t="s">
        <v>1979</v>
      </c>
      <c r="C1002" t="s">
        <v>10519</v>
      </c>
      <c r="D1002" t="s">
        <v>9883</v>
      </c>
      <c r="E1002" t="s">
        <v>1128</v>
      </c>
      <c r="F1002" t="s">
        <v>1128</v>
      </c>
      <c r="G1002" t="s">
        <v>3379</v>
      </c>
      <c r="H1002" t="s">
        <v>1128</v>
      </c>
      <c r="I1002" t="s">
        <v>33</v>
      </c>
      <c r="J1002" s="6">
        <v>31413</v>
      </c>
      <c r="K1002" s="6">
        <v>55153</v>
      </c>
      <c r="L1002">
        <v>70</v>
      </c>
      <c r="M1002" t="s">
        <v>9884</v>
      </c>
      <c r="N1002" t="s">
        <v>4943</v>
      </c>
      <c r="O1002" t="s">
        <v>4944</v>
      </c>
      <c r="P1002" t="s">
        <v>3324</v>
      </c>
      <c r="Q1002" s="5">
        <f>INDEX(relevant_resources!B:B,MATCH(P1002,relevant_resources!A:A,0))</f>
        <v>1</v>
      </c>
      <c r="R1002">
        <f>COUNTIFS(resolve_2018!Y:Y,A1002)</f>
        <v>4</v>
      </c>
      <c r="S1002">
        <f>COUNTIFS(assign_old_new!A:A,A1002)</f>
        <v>0</v>
      </c>
      <c r="T1002" s="4" t="str">
        <f>IF(D1002="teppc","teppc",
IF(Q1002=0,"not relevant",
IF(R1002&gt;0,"in old list",
IF(S1002=0,"NEED TO ASSIGN",
INDEX(assign_old_new!D:D,MATCH(A1002,assign_old_new!A:A,0))))))</f>
        <v>in old list</v>
      </c>
      <c r="U1002">
        <f t="shared" si="30"/>
        <v>1</v>
      </c>
      <c r="V1002" s="5">
        <f t="shared" si="31"/>
        <v>0</v>
      </c>
    </row>
    <row r="1003" spans="1:22" hidden="1" x14ac:dyDescent="0.75">
      <c r="A1003" t="s">
        <v>5245</v>
      </c>
      <c r="B1003" t="s">
        <v>5246</v>
      </c>
      <c r="C1003" t="s">
        <v>5247</v>
      </c>
      <c r="D1003" t="s">
        <v>3425</v>
      </c>
      <c r="E1003" t="s">
        <v>906</v>
      </c>
      <c r="F1003" t="s">
        <v>906</v>
      </c>
      <c r="G1003" t="s">
        <v>4695</v>
      </c>
      <c r="H1003" t="s">
        <v>906</v>
      </c>
      <c r="I1003" t="s">
        <v>906</v>
      </c>
      <c r="J1003" s="2">
        <v>31199</v>
      </c>
      <c r="K1003" s="2">
        <v>45078</v>
      </c>
      <c r="L1003">
        <v>70</v>
      </c>
      <c r="M1003" t="s">
        <v>3519</v>
      </c>
      <c r="N1003" t="s">
        <v>3520</v>
      </c>
      <c r="O1003" t="s">
        <v>3432</v>
      </c>
      <c r="P1003" t="s">
        <v>4696</v>
      </c>
      <c r="Q1003" s="5">
        <f>INDEX(relevant_resources!B:B,MATCH(P1003,relevant_resources!A:A,0))</f>
        <v>0</v>
      </c>
      <c r="R1003">
        <f>COUNTIFS(resolve_2018!Y:Y,A1003)</f>
        <v>0</v>
      </c>
      <c r="S1003">
        <f>COUNTIFS(assign_old_new!A:A,A1003)</f>
        <v>0</v>
      </c>
      <c r="T1003" s="4" t="str">
        <f>IF(D1003="teppc","teppc",
IF(Q1003=0,"not relevant",
IF(R1003&gt;0,"in old list",
IF(S1003=0,"NEED TO ASSIGN",
INDEX(assign_old_new!D:D,MATCH(A1003,assign_old_new!A:A,0))))))</f>
        <v>teppc</v>
      </c>
      <c r="U1003">
        <f t="shared" si="30"/>
        <v>0</v>
      </c>
      <c r="V1003" s="5">
        <f t="shared" si="31"/>
        <v>0</v>
      </c>
    </row>
    <row r="1004" spans="1:22" hidden="1" x14ac:dyDescent="0.75">
      <c r="A1004" t="s">
        <v>10353</v>
      </c>
      <c r="B1004" t="s">
        <v>10353</v>
      </c>
      <c r="C1004" t="s">
        <v>10354</v>
      </c>
      <c r="D1004" t="s">
        <v>9883</v>
      </c>
      <c r="E1004" t="s">
        <v>9887</v>
      </c>
      <c r="F1004" t="s">
        <v>9887</v>
      </c>
      <c r="G1004" t="s">
        <v>9888</v>
      </c>
      <c r="H1004" t="s">
        <v>9887</v>
      </c>
      <c r="I1004" t="s">
        <v>33</v>
      </c>
      <c r="J1004" s="6">
        <v>29221</v>
      </c>
      <c r="K1004" s="6">
        <v>55153</v>
      </c>
      <c r="L1004">
        <v>70</v>
      </c>
      <c r="M1004" t="s">
        <v>9884</v>
      </c>
      <c r="N1004" t="s">
        <v>3757</v>
      </c>
      <c r="O1004" t="s">
        <v>190</v>
      </c>
      <c r="P1004" t="s">
        <v>4506</v>
      </c>
      <c r="Q1004" s="5">
        <f>INDEX(relevant_resources!B:B,MATCH(P1004,relevant_resources!A:A,0))</f>
        <v>0</v>
      </c>
      <c r="R1004">
        <f>COUNTIFS(resolve_2018!Y:Y,A1004)</f>
        <v>0</v>
      </c>
      <c r="S1004">
        <f>COUNTIFS(assign_old_new!A:A,A1004)</f>
        <v>0</v>
      </c>
      <c r="T1004" s="4" t="str">
        <f>IF(D1004="teppc","teppc",
IF(Q1004=0,"not relevant",
IF(R1004&gt;0,"in old list",
IF(S1004=0,"NEED TO ASSIGN",
INDEX(assign_old_new!D:D,MATCH(A1004,assign_old_new!A:A,0))))))</f>
        <v>not relevant</v>
      </c>
      <c r="U1004">
        <f t="shared" si="30"/>
        <v>0</v>
      </c>
      <c r="V1004" s="5">
        <f t="shared" si="31"/>
        <v>0</v>
      </c>
    </row>
    <row r="1005" spans="1:22" hidden="1" x14ac:dyDescent="0.75">
      <c r="A1005" t="s">
        <v>3671</v>
      </c>
      <c r="B1005" t="s">
        <v>3672</v>
      </c>
      <c r="C1005" t="s">
        <v>3673</v>
      </c>
      <c r="D1005" t="s">
        <v>3425</v>
      </c>
      <c r="E1005" t="s">
        <v>3666</v>
      </c>
      <c r="F1005" t="s">
        <v>3666</v>
      </c>
      <c r="G1005" t="s">
        <v>3667</v>
      </c>
      <c r="H1005" t="s">
        <v>3666</v>
      </c>
      <c r="I1005" t="s">
        <v>2274</v>
      </c>
      <c r="J1005" s="2">
        <v>26999</v>
      </c>
      <c r="K1005" s="2">
        <v>55153</v>
      </c>
      <c r="L1005">
        <v>70</v>
      </c>
      <c r="M1005" t="s">
        <v>3531</v>
      </c>
      <c r="N1005" t="s">
        <v>3532</v>
      </c>
      <c r="O1005" t="s">
        <v>3533</v>
      </c>
      <c r="P1005" t="s">
        <v>3534</v>
      </c>
      <c r="Q1005" s="5">
        <f>INDEX(relevant_resources!B:B,MATCH(P1005,relevant_resources!A:A,0))</f>
        <v>0</v>
      </c>
      <c r="R1005">
        <f>COUNTIFS(resolve_2018!Y:Y,A1005)</f>
        <v>0</v>
      </c>
      <c r="S1005">
        <f>COUNTIFS(assign_old_new!A:A,A1005)</f>
        <v>0</v>
      </c>
      <c r="T1005" s="4" t="str">
        <f>IF(D1005="teppc","teppc",
IF(Q1005=0,"not relevant",
IF(R1005&gt;0,"in old list",
IF(S1005=0,"NEED TO ASSIGN",
INDEX(assign_old_new!D:D,MATCH(A1005,assign_old_new!A:A,0))))))</f>
        <v>teppc</v>
      </c>
      <c r="U1005">
        <f t="shared" si="30"/>
        <v>0</v>
      </c>
      <c r="V1005" s="5">
        <f t="shared" si="31"/>
        <v>0</v>
      </c>
    </row>
    <row r="1006" spans="1:22" hidden="1" x14ac:dyDescent="0.75">
      <c r="A1006" t="s">
        <v>9234</v>
      </c>
      <c r="B1006" t="s">
        <v>9235</v>
      </c>
      <c r="C1006" t="s">
        <v>9234</v>
      </c>
      <c r="D1006" t="s">
        <v>3425</v>
      </c>
      <c r="E1006" t="s">
        <v>2592</v>
      </c>
      <c r="F1006" t="s">
        <v>2592</v>
      </c>
      <c r="G1006" t="s">
        <v>4353</v>
      </c>
      <c r="H1006" t="s">
        <v>3028</v>
      </c>
      <c r="I1006" t="s">
        <v>2592</v>
      </c>
      <c r="J1006" s="2">
        <v>23346</v>
      </c>
      <c r="K1006" s="2">
        <v>55153</v>
      </c>
      <c r="L1006">
        <v>70</v>
      </c>
      <c r="M1006" t="s">
        <v>210</v>
      </c>
      <c r="N1006" t="s">
        <v>3443</v>
      </c>
      <c r="O1006" t="s">
        <v>210</v>
      </c>
      <c r="P1006" t="s">
        <v>4354</v>
      </c>
      <c r="Q1006" s="5">
        <f>INDEX(relevant_resources!B:B,MATCH(P1006,relevant_resources!A:A,0))</f>
        <v>0</v>
      </c>
      <c r="R1006">
        <f>COUNTIFS(resolve_2018!Y:Y,A1006)</f>
        <v>0</v>
      </c>
      <c r="S1006">
        <f>COUNTIFS(assign_old_new!A:A,A1006)</f>
        <v>0</v>
      </c>
      <c r="T1006" s="4" t="str">
        <f>IF(D1006="teppc","teppc",
IF(Q1006=0,"not relevant",
IF(R1006&gt;0,"in old list",
IF(S1006=0,"NEED TO ASSIGN",
INDEX(assign_old_new!D:D,MATCH(A1006,assign_old_new!A:A,0))))))</f>
        <v>teppc</v>
      </c>
      <c r="U1006">
        <f t="shared" si="30"/>
        <v>0</v>
      </c>
      <c r="V1006" s="5">
        <f t="shared" si="31"/>
        <v>0</v>
      </c>
    </row>
    <row r="1007" spans="1:22" hidden="1" x14ac:dyDescent="0.75">
      <c r="A1007" t="s">
        <v>9236</v>
      </c>
      <c r="B1007" t="s">
        <v>9237</v>
      </c>
      <c r="C1007" t="s">
        <v>9236</v>
      </c>
      <c r="D1007" t="s">
        <v>3425</v>
      </c>
      <c r="E1007" t="s">
        <v>2592</v>
      </c>
      <c r="F1007" t="s">
        <v>2592</v>
      </c>
      <c r="G1007" t="s">
        <v>4353</v>
      </c>
      <c r="H1007" t="s">
        <v>3028</v>
      </c>
      <c r="I1007" t="s">
        <v>2592</v>
      </c>
      <c r="J1007" s="2">
        <v>23346</v>
      </c>
      <c r="K1007" s="2">
        <v>55153</v>
      </c>
      <c r="L1007">
        <v>70</v>
      </c>
      <c r="M1007" t="s">
        <v>210</v>
      </c>
      <c r="N1007" t="s">
        <v>3443</v>
      </c>
      <c r="O1007" t="s">
        <v>210</v>
      </c>
      <c r="P1007" t="s">
        <v>4354</v>
      </c>
      <c r="Q1007" s="5">
        <f>INDEX(relevant_resources!B:B,MATCH(P1007,relevant_resources!A:A,0))</f>
        <v>0</v>
      </c>
      <c r="R1007">
        <f>COUNTIFS(resolve_2018!Y:Y,A1007)</f>
        <v>0</v>
      </c>
      <c r="S1007">
        <f>COUNTIFS(assign_old_new!A:A,A1007)</f>
        <v>0</v>
      </c>
      <c r="T1007" s="4" t="str">
        <f>IF(D1007="teppc","teppc",
IF(Q1007=0,"not relevant",
IF(R1007&gt;0,"in old list",
IF(S1007=0,"NEED TO ASSIGN",
INDEX(assign_old_new!D:D,MATCH(A1007,assign_old_new!A:A,0))))))</f>
        <v>teppc</v>
      </c>
      <c r="U1007">
        <f t="shared" si="30"/>
        <v>0</v>
      </c>
      <c r="V1007" s="5">
        <f t="shared" si="31"/>
        <v>0</v>
      </c>
    </row>
    <row r="1008" spans="1:22" hidden="1" x14ac:dyDescent="0.75">
      <c r="A1008" t="s">
        <v>10860</v>
      </c>
      <c r="B1008" t="s">
        <v>10861</v>
      </c>
      <c r="C1008" t="s">
        <v>10862</v>
      </c>
      <c r="D1008" t="s">
        <v>9883</v>
      </c>
      <c r="E1008" t="s">
        <v>3333</v>
      </c>
      <c r="F1008" t="s">
        <v>3333</v>
      </c>
      <c r="G1008" t="s">
        <v>3334</v>
      </c>
      <c r="H1008" t="s">
        <v>3333</v>
      </c>
      <c r="I1008" t="s">
        <v>33</v>
      </c>
      <c r="J1008" s="6">
        <v>21186</v>
      </c>
      <c r="K1008" s="6">
        <v>55153</v>
      </c>
      <c r="L1008">
        <v>69</v>
      </c>
      <c r="M1008" t="s">
        <v>9884</v>
      </c>
      <c r="N1008" t="s">
        <v>3443</v>
      </c>
      <c r="O1008" t="s">
        <v>210</v>
      </c>
      <c r="P1008" t="s">
        <v>3709</v>
      </c>
      <c r="Q1008" s="5">
        <f>INDEX(relevant_resources!B:B,MATCH(P1008,relevant_resources!A:A,0))</f>
        <v>0</v>
      </c>
      <c r="R1008">
        <f>COUNTIFS(resolve_2018!Y:Y,A1008)</f>
        <v>0</v>
      </c>
      <c r="S1008">
        <f>COUNTIFS(assign_old_new!A:A,A1008)</f>
        <v>0</v>
      </c>
      <c r="T1008" s="4" t="str">
        <f>IF(D1008="teppc","teppc",
IF(Q1008=0,"not relevant",
IF(R1008&gt;0,"in old list",
IF(S1008=0,"NEED TO ASSIGN",
INDEX(assign_old_new!D:D,MATCH(A1008,assign_old_new!A:A,0))))))</f>
        <v>not relevant</v>
      </c>
      <c r="U1008">
        <f t="shared" si="30"/>
        <v>0</v>
      </c>
      <c r="V1008" s="5">
        <f t="shared" si="31"/>
        <v>0</v>
      </c>
    </row>
    <row r="1009" spans="1:22" hidden="1" x14ac:dyDescent="0.75">
      <c r="A1009" t="s">
        <v>5451</v>
      </c>
      <c r="B1009" t="s">
        <v>5452</v>
      </c>
      <c r="C1009" t="s">
        <v>5451</v>
      </c>
      <c r="D1009" t="s">
        <v>3425</v>
      </c>
      <c r="E1009" t="s">
        <v>2592</v>
      </c>
      <c r="F1009" t="s">
        <v>2592</v>
      </c>
      <c r="G1009" t="s">
        <v>4353</v>
      </c>
      <c r="H1009" t="s">
        <v>3028</v>
      </c>
      <c r="I1009" t="s">
        <v>2592</v>
      </c>
      <c r="J1009" s="2">
        <v>20424</v>
      </c>
      <c r="K1009" s="2">
        <v>55153</v>
      </c>
      <c r="L1009">
        <v>69</v>
      </c>
      <c r="M1009" t="s">
        <v>210</v>
      </c>
      <c r="N1009" t="s">
        <v>3443</v>
      </c>
      <c r="O1009" t="s">
        <v>210</v>
      </c>
      <c r="P1009" t="s">
        <v>4354</v>
      </c>
      <c r="Q1009" s="5">
        <f>INDEX(relevant_resources!B:B,MATCH(P1009,relevant_resources!A:A,0))</f>
        <v>0</v>
      </c>
      <c r="R1009">
        <f>COUNTIFS(resolve_2018!Y:Y,A1009)</f>
        <v>0</v>
      </c>
      <c r="S1009">
        <f>COUNTIFS(assign_old_new!A:A,A1009)</f>
        <v>0</v>
      </c>
      <c r="T1009" s="4" t="str">
        <f>IF(D1009="teppc","teppc",
IF(Q1009=0,"not relevant",
IF(R1009&gt;0,"in old list",
IF(S1009=0,"NEED TO ASSIGN",
INDEX(assign_old_new!D:D,MATCH(A1009,assign_old_new!A:A,0))))))</f>
        <v>teppc</v>
      </c>
      <c r="U1009">
        <f t="shared" si="30"/>
        <v>0</v>
      </c>
      <c r="V1009" s="5">
        <f t="shared" si="31"/>
        <v>0</v>
      </c>
    </row>
    <row r="1010" spans="1:22" hidden="1" x14ac:dyDescent="0.75">
      <c r="A1010" t="s">
        <v>5453</v>
      </c>
      <c r="B1010" t="s">
        <v>5454</v>
      </c>
      <c r="C1010" t="s">
        <v>5453</v>
      </c>
      <c r="D1010" t="s">
        <v>3425</v>
      </c>
      <c r="E1010" t="s">
        <v>2592</v>
      </c>
      <c r="F1010" t="s">
        <v>2592</v>
      </c>
      <c r="G1010" t="s">
        <v>4353</v>
      </c>
      <c r="H1010" t="s">
        <v>3028</v>
      </c>
      <c r="I1010" t="s">
        <v>2592</v>
      </c>
      <c r="J1010" s="2">
        <v>20363</v>
      </c>
      <c r="K1010" s="2">
        <v>55153</v>
      </c>
      <c r="L1010">
        <v>69</v>
      </c>
      <c r="M1010" t="s">
        <v>210</v>
      </c>
      <c r="N1010" t="s">
        <v>3443</v>
      </c>
      <c r="O1010" t="s">
        <v>210</v>
      </c>
      <c r="P1010" t="s">
        <v>4354</v>
      </c>
      <c r="Q1010" s="5">
        <f>INDEX(relevant_resources!B:B,MATCH(P1010,relevant_resources!A:A,0))</f>
        <v>0</v>
      </c>
      <c r="R1010">
        <f>COUNTIFS(resolve_2018!Y:Y,A1010)</f>
        <v>0</v>
      </c>
      <c r="S1010">
        <f>COUNTIFS(assign_old_new!A:A,A1010)</f>
        <v>0</v>
      </c>
      <c r="T1010" s="4" t="str">
        <f>IF(D1010="teppc","teppc",
IF(Q1010=0,"not relevant",
IF(R1010&gt;0,"in old list",
IF(S1010=0,"NEED TO ASSIGN",
INDEX(assign_old_new!D:D,MATCH(A1010,assign_old_new!A:A,0))))))</f>
        <v>teppc</v>
      </c>
      <c r="U1010">
        <f t="shared" si="30"/>
        <v>0</v>
      </c>
      <c r="V1010" s="5">
        <f t="shared" si="31"/>
        <v>0</v>
      </c>
    </row>
    <row r="1011" spans="1:22" hidden="1" x14ac:dyDescent="0.75">
      <c r="A1011" t="s">
        <v>5455</v>
      </c>
      <c r="B1011" t="s">
        <v>5456</v>
      </c>
      <c r="C1011" t="s">
        <v>5455</v>
      </c>
      <c r="D1011" t="s">
        <v>3425</v>
      </c>
      <c r="E1011" t="s">
        <v>2592</v>
      </c>
      <c r="F1011" t="s">
        <v>2592</v>
      </c>
      <c r="G1011" t="s">
        <v>4353</v>
      </c>
      <c r="H1011" t="s">
        <v>3028</v>
      </c>
      <c r="I1011" t="s">
        <v>2592</v>
      </c>
      <c r="J1011" s="2">
        <v>20210</v>
      </c>
      <c r="K1011" s="2">
        <v>55153</v>
      </c>
      <c r="L1011">
        <v>69</v>
      </c>
      <c r="M1011" t="s">
        <v>210</v>
      </c>
      <c r="N1011" t="s">
        <v>3443</v>
      </c>
      <c r="O1011" t="s">
        <v>210</v>
      </c>
      <c r="P1011" t="s">
        <v>4354</v>
      </c>
      <c r="Q1011" s="5">
        <f>INDEX(relevant_resources!B:B,MATCH(P1011,relevant_resources!A:A,0))</f>
        <v>0</v>
      </c>
      <c r="R1011">
        <f>COUNTIFS(resolve_2018!Y:Y,A1011)</f>
        <v>0</v>
      </c>
      <c r="S1011">
        <f>COUNTIFS(assign_old_new!A:A,A1011)</f>
        <v>0</v>
      </c>
      <c r="T1011" s="4" t="str">
        <f>IF(D1011="teppc","teppc",
IF(Q1011=0,"not relevant",
IF(R1011&gt;0,"in old list",
IF(S1011=0,"NEED TO ASSIGN",
INDEX(assign_old_new!D:D,MATCH(A1011,assign_old_new!A:A,0))))))</f>
        <v>teppc</v>
      </c>
      <c r="U1011">
        <f t="shared" si="30"/>
        <v>0</v>
      </c>
      <c r="V1011" s="5">
        <f t="shared" si="31"/>
        <v>0</v>
      </c>
    </row>
    <row r="1012" spans="1:22" hidden="1" x14ac:dyDescent="0.75">
      <c r="A1012" t="s">
        <v>5643</v>
      </c>
      <c r="B1012" t="s">
        <v>5643</v>
      </c>
      <c r="C1012" t="s">
        <v>5644</v>
      </c>
      <c r="D1012" t="s">
        <v>3425</v>
      </c>
      <c r="E1012" t="s">
        <v>3752</v>
      </c>
      <c r="F1012" t="s">
        <v>3752</v>
      </c>
      <c r="G1012" t="s">
        <v>3753</v>
      </c>
      <c r="H1012" t="s">
        <v>2156</v>
      </c>
      <c r="I1012" t="s">
        <v>1080</v>
      </c>
      <c r="J1012" s="2">
        <v>18872</v>
      </c>
      <c r="K1012" s="2">
        <v>51136</v>
      </c>
      <c r="L1012">
        <v>69</v>
      </c>
      <c r="M1012" t="s">
        <v>3519</v>
      </c>
      <c r="N1012" t="s">
        <v>3520</v>
      </c>
      <c r="O1012" t="s">
        <v>3432</v>
      </c>
      <c r="P1012" t="s">
        <v>3815</v>
      </c>
      <c r="Q1012" s="5">
        <f>INDEX(relevant_resources!B:B,MATCH(P1012,relevant_resources!A:A,0))</f>
        <v>0</v>
      </c>
      <c r="R1012">
        <f>COUNTIFS(resolve_2018!Y:Y,A1012)</f>
        <v>0</v>
      </c>
      <c r="S1012">
        <f>COUNTIFS(assign_old_new!A:A,A1012)</f>
        <v>0</v>
      </c>
      <c r="T1012" s="4" t="str">
        <f>IF(D1012="teppc","teppc",
IF(Q1012=0,"not relevant",
IF(R1012&gt;0,"in old list",
IF(S1012=0,"NEED TO ASSIGN",
INDEX(assign_old_new!D:D,MATCH(A1012,assign_old_new!A:A,0))))))</f>
        <v>teppc</v>
      </c>
      <c r="U1012">
        <f t="shared" si="30"/>
        <v>0</v>
      </c>
      <c r="V1012" s="5">
        <f t="shared" si="31"/>
        <v>0</v>
      </c>
    </row>
    <row r="1013" spans="1:22" hidden="1" x14ac:dyDescent="0.75">
      <c r="A1013" t="s">
        <v>10863</v>
      </c>
      <c r="B1013" t="s">
        <v>10864</v>
      </c>
      <c r="C1013" t="s">
        <v>10865</v>
      </c>
      <c r="D1013" t="s">
        <v>9883</v>
      </c>
      <c r="E1013" t="s">
        <v>3333</v>
      </c>
      <c r="F1013" t="s">
        <v>3333</v>
      </c>
      <c r="G1013" t="s">
        <v>3334</v>
      </c>
      <c r="H1013" t="s">
        <v>3333</v>
      </c>
      <c r="I1013" t="s">
        <v>33</v>
      </c>
      <c r="J1013" s="6">
        <v>21186</v>
      </c>
      <c r="K1013" s="6">
        <v>55153</v>
      </c>
      <c r="L1013">
        <v>68.5</v>
      </c>
      <c r="M1013" t="s">
        <v>9884</v>
      </c>
      <c r="N1013" t="s">
        <v>3443</v>
      </c>
      <c r="O1013" t="s">
        <v>210</v>
      </c>
      <c r="P1013" t="s">
        <v>3709</v>
      </c>
      <c r="Q1013" s="5">
        <f>INDEX(relevant_resources!B:B,MATCH(P1013,relevant_resources!A:A,0))</f>
        <v>0</v>
      </c>
      <c r="R1013">
        <f>COUNTIFS(resolve_2018!Y:Y,A1013)</f>
        <v>0</v>
      </c>
      <c r="S1013">
        <f>COUNTIFS(assign_old_new!A:A,A1013)</f>
        <v>0</v>
      </c>
      <c r="T1013" s="4" t="str">
        <f>IF(D1013="teppc","teppc",
IF(Q1013=0,"not relevant",
IF(R1013&gt;0,"in old list",
IF(S1013=0,"NEED TO ASSIGN",
INDEX(assign_old_new!D:D,MATCH(A1013,assign_old_new!A:A,0))))))</f>
        <v>not relevant</v>
      </c>
      <c r="U1013">
        <f t="shared" si="30"/>
        <v>0</v>
      </c>
      <c r="V1013" s="5">
        <f t="shared" si="31"/>
        <v>0</v>
      </c>
    </row>
    <row r="1014" spans="1:22" hidden="1" x14ac:dyDescent="0.75">
      <c r="A1014" t="s">
        <v>6158</v>
      </c>
      <c r="B1014" t="s">
        <v>6159</v>
      </c>
      <c r="C1014" t="s">
        <v>6160</v>
      </c>
      <c r="D1014" t="s">
        <v>3425</v>
      </c>
      <c r="E1014" t="s">
        <v>6135</v>
      </c>
      <c r="F1014" t="s">
        <v>6135</v>
      </c>
      <c r="G1014" t="s">
        <v>6136</v>
      </c>
      <c r="H1014" t="s">
        <v>3666</v>
      </c>
      <c r="I1014" t="s">
        <v>2274</v>
      </c>
      <c r="J1014" s="2">
        <v>13728</v>
      </c>
      <c r="K1014" s="2">
        <v>55153</v>
      </c>
      <c r="L1014">
        <v>68.5</v>
      </c>
      <c r="M1014" t="s">
        <v>210</v>
      </c>
      <c r="N1014" t="s">
        <v>3443</v>
      </c>
      <c r="O1014" t="s">
        <v>210</v>
      </c>
      <c r="P1014" t="s">
        <v>3497</v>
      </c>
      <c r="Q1014" s="5">
        <f>INDEX(relevant_resources!B:B,MATCH(P1014,relevant_resources!A:A,0))</f>
        <v>0</v>
      </c>
      <c r="R1014">
        <f>COUNTIFS(resolve_2018!Y:Y,A1014)</f>
        <v>0</v>
      </c>
      <c r="S1014">
        <f>COUNTIFS(assign_old_new!A:A,A1014)</f>
        <v>0</v>
      </c>
      <c r="T1014" s="4" t="str">
        <f>IF(D1014="teppc","teppc",
IF(Q1014=0,"not relevant",
IF(R1014&gt;0,"in old list",
IF(S1014=0,"NEED TO ASSIGN",
INDEX(assign_old_new!D:D,MATCH(A1014,assign_old_new!A:A,0))))))</f>
        <v>teppc</v>
      </c>
      <c r="U1014">
        <f t="shared" si="30"/>
        <v>0</v>
      </c>
      <c r="V1014" s="5">
        <f t="shared" si="31"/>
        <v>0</v>
      </c>
    </row>
    <row r="1015" spans="1:22" hidden="1" x14ac:dyDescent="0.75">
      <c r="A1015" t="s">
        <v>4173</v>
      </c>
      <c r="B1015" t="s">
        <v>4173</v>
      </c>
      <c r="C1015" t="s">
        <v>4174</v>
      </c>
      <c r="D1015" t="s">
        <v>3425</v>
      </c>
      <c r="E1015" t="s">
        <v>3426</v>
      </c>
      <c r="F1015" t="s">
        <v>3426</v>
      </c>
      <c r="G1015" t="s">
        <v>3427</v>
      </c>
      <c r="H1015" t="s">
        <v>3428</v>
      </c>
      <c r="I1015" t="s">
        <v>3429</v>
      </c>
      <c r="J1015" s="2">
        <v>12420</v>
      </c>
      <c r="K1015" s="2">
        <v>48669</v>
      </c>
      <c r="L1015">
        <v>68.5</v>
      </c>
      <c r="M1015" t="s">
        <v>210</v>
      </c>
      <c r="N1015" t="s">
        <v>3443</v>
      </c>
      <c r="O1015" t="s">
        <v>210</v>
      </c>
      <c r="P1015" t="s">
        <v>3444</v>
      </c>
      <c r="Q1015" s="5">
        <f>INDEX(relevant_resources!B:B,MATCH(P1015,relevant_resources!A:A,0))</f>
        <v>0</v>
      </c>
      <c r="R1015">
        <f>COUNTIFS(resolve_2018!Y:Y,A1015)</f>
        <v>0</v>
      </c>
      <c r="S1015">
        <f>COUNTIFS(assign_old_new!A:A,A1015)</f>
        <v>0</v>
      </c>
      <c r="T1015" s="4" t="str">
        <f>IF(D1015="teppc","teppc",
IF(Q1015=0,"not relevant",
IF(R1015&gt;0,"in old list",
IF(S1015=0,"NEED TO ASSIGN",
INDEX(assign_old_new!D:D,MATCH(A1015,assign_old_new!A:A,0))))))</f>
        <v>teppc</v>
      </c>
      <c r="U1015">
        <f t="shared" si="30"/>
        <v>0</v>
      </c>
      <c r="V1015" s="5">
        <f t="shared" si="31"/>
        <v>0</v>
      </c>
    </row>
    <row r="1016" spans="1:22" hidden="1" x14ac:dyDescent="0.75">
      <c r="A1016" t="s">
        <v>4175</v>
      </c>
      <c r="B1016" t="s">
        <v>4175</v>
      </c>
      <c r="C1016" t="s">
        <v>4176</v>
      </c>
      <c r="D1016" t="s">
        <v>3425</v>
      </c>
      <c r="E1016" t="s">
        <v>3426</v>
      </c>
      <c r="F1016" t="s">
        <v>3426</v>
      </c>
      <c r="G1016" t="s">
        <v>3427</v>
      </c>
      <c r="H1016" t="s">
        <v>3428</v>
      </c>
      <c r="I1016" t="s">
        <v>3429</v>
      </c>
      <c r="J1016" s="2">
        <v>12420</v>
      </c>
      <c r="K1016" s="2">
        <v>48669</v>
      </c>
      <c r="L1016">
        <v>68.5</v>
      </c>
      <c r="M1016" t="s">
        <v>210</v>
      </c>
      <c r="N1016" t="s">
        <v>3443</v>
      </c>
      <c r="O1016" t="s">
        <v>210</v>
      </c>
      <c r="P1016" t="s">
        <v>3444</v>
      </c>
      <c r="Q1016" s="5">
        <f>INDEX(relevant_resources!B:B,MATCH(P1016,relevant_resources!A:A,0))</f>
        <v>0</v>
      </c>
      <c r="R1016">
        <f>COUNTIFS(resolve_2018!Y:Y,A1016)</f>
        <v>0</v>
      </c>
      <c r="S1016">
        <f>COUNTIFS(assign_old_new!A:A,A1016)</f>
        <v>0</v>
      </c>
      <c r="T1016" s="4" t="str">
        <f>IF(D1016="teppc","teppc",
IF(Q1016=0,"not relevant",
IF(R1016&gt;0,"in old list",
IF(S1016=0,"NEED TO ASSIGN",
INDEX(assign_old_new!D:D,MATCH(A1016,assign_old_new!A:A,0))))))</f>
        <v>teppc</v>
      </c>
      <c r="U1016">
        <f t="shared" si="30"/>
        <v>0</v>
      </c>
      <c r="V1016" s="5">
        <f t="shared" si="31"/>
        <v>0</v>
      </c>
    </row>
    <row r="1017" spans="1:22" hidden="1" x14ac:dyDescent="0.75">
      <c r="A1017" t="s">
        <v>4177</v>
      </c>
      <c r="B1017" t="s">
        <v>4177</v>
      </c>
      <c r="C1017" t="s">
        <v>4178</v>
      </c>
      <c r="D1017" t="s">
        <v>3425</v>
      </c>
      <c r="E1017" t="s">
        <v>3426</v>
      </c>
      <c r="F1017" t="s">
        <v>3426</v>
      </c>
      <c r="G1017" t="s">
        <v>3427</v>
      </c>
      <c r="H1017" t="s">
        <v>3428</v>
      </c>
      <c r="I1017" t="s">
        <v>3429</v>
      </c>
      <c r="J1017" s="2">
        <v>12420</v>
      </c>
      <c r="K1017" s="2">
        <v>48669</v>
      </c>
      <c r="L1017">
        <v>68.5</v>
      </c>
      <c r="M1017" t="s">
        <v>210</v>
      </c>
      <c r="N1017" t="s">
        <v>3443</v>
      </c>
      <c r="O1017" t="s">
        <v>210</v>
      </c>
      <c r="P1017" t="s">
        <v>3444</v>
      </c>
      <c r="Q1017" s="5">
        <f>INDEX(relevant_resources!B:B,MATCH(P1017,relevant_resources!A:A,0))</f>
        <v>0</v>
      </c>
      <c r="R1017">
        <f>COUNTIFS(resolve_2018!Y:Y,A1017)</f>
        <v>0</v>
      </c>
      <c r="S1017">
        <f>COUNTIFS(assign_old_new!A:A,A1017)</f>
        <v>0</v>
      </c>
      <c r="T1017" s="4" t="str">
        <f>IF(D1017="teppc","teppc",
IF(Q1017=0,"not relevant",
IF(R1017&gt;0,"in old list",
IF(S1017=0,"NEED TO ASSIGN",
INDEX(assign_old_new!D:D,MATCH(A1017,assign_old_new!A:A,0))))))</f>
        <v>teppc</v>
      </c>
      <c r="U1017">
        <f t="shared" si="30"/>
        <v>0</v>
      </c>
      <c r="V1017" s="5">
        <f t="shared" si="31"/>
        <v>0</v>
      </c>
    </row>
    <row r="1018" spans="1:22" hidden="1" x14ac:dyDescent="0.75">
      <c r="A1018" t="s">
        <v>4179</v>
      </c>
      <c r="B1018" t="s">
        <v>4179</v>
      </c>
      <c r="C1018" t="s">
        <v>4180</v>
      </c>
      <c r="D1018" t="s">
        <v>3425</v>
      </c>
      <c r="E1018" t="s">
        <v>3426</v>
      </c>
      <c r="F1018" t="s">
        <v>3426</v>
      </c>
      <c r="G1018" t="s">
        <v>3427</v>
      </c>
      <c r="H1018" t="s">
        <v>3428</v>
      </c>
      <c r="I1018" t="s">
        <v>3429</v>
      </c>
      <c r="J1018" s="2">
        <v>12420</v>
      </c>
      <c r="K1018" s="2">
        <v>48669</v>
      </c>
      <c r="L1018">
        <v>68.5</v>
      </c>
      <c r="M1018" t="s">
        <v>210</v>
      </c>
      <c r="N1018" t="s">
        <v>3443</v>
      </c>
      <c r="O1018" t="s">
        <v>210</v>
      </c>
      <c r="P1018" t="s">
        <v>3444</v>
      </c>
      <c r="Q1018" s="5">
        <f>INDEX(relevant_resources!B:B,MATCH(P1018,relevant_resources!A:A,0))</f>
        <v>0</v>
      </c>
      <c r="R1018">
        <f>COUNTIFS(resolve_2018!Y:Y,A1018)</f>
        <v>0</v>
      </c>
      <c r="S1018">
        <f>COUNTIFS(assign_old_new!A:A,A1018)</f>
        <v>0</v>
      </c>
      <c r="T1018" s="4" t="str">
        <f>IF(D1018="teppc","teppc",
IF(Q1018=0,"not relevant",
IF(R1018&gt;0,"in old list",
IF(S1018=0,"NEED TO ASSIGN",
INDEX(assign_old_new!D:D,MATCH(A1018,assign_old_new!A:A,0))))))</f>
        <v>teppc</v>
      </c>
      <c r="U1018">
        <f t="shared" si="30"/>
        <v>0</v>
      </c>
      <c r="V1018" s="5">
        <f t="shared" si="31"/>
        <v>0</v>
      </c>
    </row>
    <row r="1019" spans="1:22" hidden="1" x14ac:dyDescent="0.75">
      <c r="A1019" t="s">
        <v>9262</v>
      </c>
      <c r="B1019" t="s">
        <v>9263</v>
      </c>
      <c r="C1019" t="s">
        <v>9264</v>
      </c>
      <c r="D1019" t="s">
        <v>3425</v>
      </c>
      <c r="E1019" t="s">
        <v>3584</v>
      </c>
      <c r="F1019" t="s">
        <v>3584</v>
      </c>
      <c r="G1019" t="s">
        <v>3585</v>
      </c>
      <c r="H1019" t="s">
        <v>3482</v>
      </c>
      <c r="I1019" t="s">
        <v>1080</v>
      </c>
      <c r="J1019" s="2">
        <v>39934</v>
      </c>
      <c r="K1019" s="2">
        <v>55153</v>
      </c>
      <c r="L1019">
        <v>68.3</v>
      </c>
      <c r="M1019" t="s">
        <v>3438</v>
      </c>
      <c r="N1019" t="s">
        <v>3412</v>
      </c>
      <c r="O1019" t="s">
        <v>993</v>
      </c>
      <c r="P1019" t="s">
        <v>3712</v>
      </c>
      <c r="Q1019" s="5">
        <f>INDEX(relevant_resources!B:B,MATCH(P1019,relevant_resources!A:A,0))</f>
        <v>0</v>
      </c>
      <c r="R1019">
        <f>COUNTIFS(resolve_2018!Y:Y,A1019)</f>
        <v>0</v>
      </c>
      <c r="S1019">
        <f>COUNTIFS(assign_old_new!A:A,A1019)</f>
        <v>0</v>
      </c>
      <c r="T1019" s="4" t="str">
        <f>IF(D1019="teppc","teppc",
IF(Q1019=0,"not relevant",
IF(R1019&gt;0,"in old list",
IF(S1019=0,"NEED TO ASSIGN",
INDEX(assign_old_new!D:D,MATCH(A1019,assign_old_new!A:A,0))))))</f>
        <v>teppc</v>
      </c>
      <c r="U1019">
        <f t="shared" si="30"/>
        <v>0</v>
      </c>
      <c r="V1019" s="5">
        <f t="shared" si="31"/>
        <v>0</v>
      </c>
    </row>
    <row r="1020" spans="1:22" hidden="1" x14ac:dyDescent="0.75">
      <c r="A1020" t="s">
        <v>5843</v>
      </c>
      <c r="B1020" t="s">
        <v>5844</v>
      </c>
      <c r="C1020" t="s">
        <v>5845</v>
      </c>
      <c r="D1020" t="s">
        <v>3425</v>
      </c>
      <c r="E1020" t="s">
        <v>2647</v>
      </c>
      <c r="F1020" t="s">
        <v>2647</v>
      </c>
      <c r="G1020" t="s">
        <v>3500</v>
      </c>
      <c r="H1020" t="s">
        <v>2646</v>
      </c>
      <c r="I1020" t="s">
        <v>2647</v>
      </c>
      <c r="J1020" s="2">
        <v>46023</v>
      </c>
      <c r="K1020" s="2">
        <v>55153</v>
      </c>
      <c r="L1020">
        <v>68</v>
      </c>
      <c r="M1020" t="s">
        <v>3531</v>
      </c>
      <c r="N1020" t="s">
        <v>3532</v>
      </c>
      <c r="O1020" t="s">
        <v>3533</v>
      </c>
      <c r="P1020" t="s">
        <v>5837</v>
      </c>
      <c r="Q1020" s="5">
        <f>INDEX(relevant_resources!B:B,MATCH(P1020,relevant_resources!A:A,0))</f>
        <v>0</v>
      </c>
      <c r="R1020">
        <f>COUNTIFS(resolve_2018!Y:Y,A1020)</f>
        <v>0</v>
      </c>
      <c r="S1020">
        <f>COUNTIFS(assign_old_new!A:A,A1020)</f>
        <v>0</v>
      </c>
      <c r="T1020" s="4" t="str">
        <f>IF(D1020="teppc","teppc",
IF(Q1020=0,"not relevant",
IF(R1020&gt;0,"in old list",
IF(S1020=0,"NEED TO ASSIGN",
INDEX(assign_old_new!D:D,MATCH(A1020,assign_old_new!A:A,0))))))</f>
        <v>teppc</v>
      </c>
      <c r="U1020">
        <f t="shared" si="30"/>
        <v>0</v>
      </c>
      <c r="V1020" s="5">
        <f t="shared" si="31"/>
        <v>0</v>
      </c>
    </row>
    <row r="1021" spans="1:22" hidden="1" x14ac:dyDescent="0.75">
      <c r="A1021" t="s">
        <v>7350</v>
      </c>
      <c r="B1021" t="s">
        <v>7350</v>
      </c>
      <c r="C1021" t="s">
        <v>7351</v>
      </c>
      <c r="D1021" t="s">
        <v>3425</v>
      </c>
      <c r="E1021" t="s">
        <v>3426</v>
      </c>
      <c r="F1021" t="s">
        <v>3426</v>
      </c>
      <c r="G1021" t="s">
        <v>3427</v>
      </c>
      <c r="H1021" t="s">
        <v>3428</v>
      </c>
      <c r="I1021" t="s">
        <v>3429</v>
      </c>
      <c r="J1021" s="2">
        <v>34060</v>
      </c>
      <c r="K1021" s="2">
        <v>51226</v>
      </c>
      <c r="L1021">
        <v>67.69</v>
      </c>
      <c r="M1021" t="s">
        <v>3448</v>
      </c>
      <c r="N1021" t="s">
        <v>3336</v>
      </c>
      <c r="O1021" t="s">
        <v>3356</v>
      </c>
      <c r="P1021" t="s">
        <v>3449</v>
      </c>
      <c r="Q1021" s="5">
        <f>INDEX(relevant_resources!B:B,MATCH(P1021,relevant_resources!A:A,0))</f>
        <v>0</v>
      </c>
      <c r="R1021">
        <f>COUNTIFS(resolve_2018!Y:Y,A1021)</f>
        <v>0</v>
      </c>
      <c r="S1021">
        <f>COUNTIFS(assign_old_new!A:A,A1021)</f>
        <v>0</v>
      </c>
      <c r="T1021" s="4" t="str">
        <f>IF(D1021="teppc","teppc",
IF(Q1021=0,"not relevant",
IF(R1021&gt;0,"in old list",
IF(S1021=0,"NEED TO ASSIGN",
INDEX(assign_old_new!D:D,MATCH(A1021,assign_old_new!A:A,0))))))</f>
        <v>teppc</v>
      </c>
      <c r="U1021">
        <f t="shared" si="30"/>
        <v>0</v>
      </c>
      <c r="V1021" s="5">
        <f t="shared" si="31"/>
        <v>0</v>
      </c>
    </row>
    <row r="1022" spans="1:22" hidden="1" x14ac:dyDescent="0.75">
      <c r="A1022" t="s">
        <v>4053</v>
      </c>
      <c r="B1022" t="s">
        <v>4054</v>
      </c>
      <c r="C1022" t="s">
        <v>4055</v>
      </c>
      <c r="D1022" t="s">
        <v>3425</v>
      </c>
      <c r="E1022" t="s">
        <v>2403</v>
      </c>
      <c r="F1022" t="s">
        <v>2403</v>
      </c>
      <c r="G1022" t="s">
        <v>3436</v>
      </c>
      <c r="H1022" t="s">
        <v>3437</v>
      </c>
      <c r="I1022" t="s">
        <v>2274</v>
      </c>
      <c r="J1022" s="2">
        <v>18264</v>
      </c>
      <c r="K1022" s="2">
        <v>55153</v>
      </c>
      <c r="L1022">
        <v>67.2</v>
      </c>
      <c r="M1022" t="s">
        <v>3705</v>
      </c>
      <c r="N1022" t="s">
        <v>3512</v>
      </c>
      <c r="O1022" t="s">
        <v>3513</v>
      </c>
      <c r="P1022" t="s">
        <v>3514</v>
      </c>
      <c r="Q1022" s="5">
        <f>INDEX(relevant_resources!B:B,MATCH(P1022,relevant_resources!A:A,0))</f>
        <v>0</v>
      </c>
      <c r="R1022">
        <f>COUNTIFS(resolve_2018!Y:Y,A1022)</f>
        <v>0</v>
      </c>
      <c r="S1022">
        <f>COUNTIFS(assign_old_new!A:A,A1022)</f>
        <v>0</v>
      </c>
      <c r="T1022" s="4" t="str">
        <f>IF(D1022="teppc","teppc",
IF(Q1022=0,"not relevant",
IF(R1022&gt;0,"in old list",
IF(S1022=0,"NEED TO ASSIGN",
INDEX(assign_old_new!D:D,MATCH(A1022,assign_old_new!A:A,0))))))</f>
        <v>teppc</v>
      </c>
      <c r="U1022">
        <f t="shared" si="30"/>
        <v>0</v>
      </c>
      <c r="V1022" s="5">
        <f t="shared" si="31"/>
        <v>0</v>
      </c>
    </row>
    <row r="1023" spans="1:22" hidden="1" x14ac:dyDescent="0.75">
      <c r="A1023" t="s">
        <v>4217</v>
      </c>
      <c r="B1023" t="s">
        <v>4218</v>
      </c>
      <c r="C1023" t="s">
        <v>4219</v>
      </c>
      <c r="D1023" t="s">
        <v>3425</v>
      </c>
      <c r="E1023" t="s">
        <v>3546</v>
      </c>
      <c r="F1023" t="s">
        <v>3546</v>
      </c>
      <c r="G1023" t="s">
        <v>3547</v>
      </c>
      <c r="H1023" t="s">
        <v>3546</v>
      </c>
      <c r="I1023" t="s">
        <v>3429</v>
      </c>
      <c r="J1023" s="2">
        <v>34335</v>
      </c>
      <c r="K1023" s="2">
        <v>55153</v>
      </c>
      <c r="L1023">
        <v>67.099999999999994</v>
      </c>
      <c r="M1023" t="s">
        <v>3705</v>
      </c>
      <c r="N1023" t="s">
        <v>3512</v>
      </c>
      <c r="O1023" t="s">
        <v>3513</v>
      </c>
      <c r="P1023" t="s">
        <v>3706</v>
      </c>
      <c r="Q1023" s="5">
        <f>INDEX(relevant_resources!B:B,MATCH(P1023,relevant_resources!A:A,0))</f>
        <v>0</v>
      </c>
      <c r="R1023">
        <f>COUNTIFS(resolve_2018!Y:Y,A1023)</f>
        <v>0</v>
      </c>
      <c r="S1023">
        <f>COUNTIFS(assign_old_new!A:A,A1023)</f>
        <v>0</v>
      </c>
      <c r="T1023" s="4" t="str">
        <f>IF(D1023="teppc","teppc",
IF(Q1023=0,"not relevant",
IF(R1023&gt;0,"in old list",
IF(S1023=0,"NEED TO ASSIGN",
INDEX(assign_old_new!D:D,MATCH(A1023,assign_old_new!A:A,0))))))</f>
        <v>teppc</v>
      </c>
      <c r="U1023">
        <f t="shared" si="30"/>
        <v>0</v>
      </c>
      <c r="V1023" s="5">
        <f t="shared" si="31"/>
        <v>0</v>
      </c>
    </row>
    <row r="1024" spans="1:22" hidden="1" x14ac:dyDescent="0.75">
      <c r="A1024" t="s">
        <v>6104</v>
      </c>
      <c r="B1024" t="s">
        <v>6105</v>
      </c>
      <c r="C1024" t="s">
        <v>6106</v>
      </c>
      <c r="D1024" t="s">
        <v>3425</v>
      </c>
      <c r="E1024" t="s">
        <v>3578</v>
      </c>
      <c r="F1024" t="s">
        <v>3578</v>
      </c>
      <c r="G1024" t="s">
        <v>3579</v>
      </c>
      <c r="H1024" t="s">
        <v>3578</v>
      </c>
      <c r="I1024" t="s">
        <v>3429</v>
      </c>
      <c r="J1024" s="2">
        <v>41244</v>
      </c>
      <c r="K1024" s="2">
        <v>55153</v>
      </c>
      <c r="L1024">
        <v>67</v>
      </c>
      <c r="M1024" t="s">
        <v>3438</v>
      </c>
      <c r="N1024" t="s">
        <v>3412</v>
      </c>
      <c r="O1024" t="s">
        <v>993</v>
      </c>
      <c r="P1024" t="s">
        <v>3477</v>
      </c>
      <c r="Q1024" s="5">
        <f>INDEX(relevant_resources!B:B,MATCH(P1024,relevant_resources!A:A,0))</f>
        <v>0</v>
      </c>
      <c r="R1024">
        <f>COUNTIFS(resolve_2018!Y:Y,A1024)</f>
        <v>0</v>
      </c>
      <c r="S1024">
        <f>COUNTIFS(assign_old_new!A:A,A1024)</f>
        <v>0</v>
      </c>
      <c r="T1024" s="4" t="str">
        <f>IF(D1024="teppc","teppc",
IF(Q1024=0,"not relevant",
IF(R1024&gt;0,"in old list",
IF(S1024=0,"NEED TO ASSIGN",
INDEX(assign_old_new!D:D,MATCH(A1024,assign_old_new!A:A,0))))))</f>
        <v>teppc</v>
      </c>
      <c r="U1024">
        <f t="shared" si="30"/>
        <v>0</v>
      </c>
      <c r="V1024" s="5">
        <f t="shared" si="31"/>
        <v>0</v>
      </c>
    </row>
    <row r="1025" spans="1:22" hidden="1" x14ac:dyDescent="0.75">
      <c r="A1025" t="s">
        <v>9821</v>
      </c>
      <c r="B1025" t="s">
        <v>9821</v>
      </c>
      <c r="C1025" t="s">
        <v>9822</v>
      </c>
      <c r="D1025" t="s">
        <v>3425</v>
      </c>
      <c r="E1025" t="s">
        <v>3883</v>
      </c>
      <c r="F1025" t="s">
        <v>3883</v>
      </c>
      <c r="G1025" t="s">
        <v>3884</v>
      </c>
      <c r="H1025" t="s">
        <v>3883</v>
      </c>
      <c r="I1025" t="s">
        <v>1080</v>
      </c>
      <c r="J1025" s="2">
        <v>19664</v>
      </c>
      <c r="K1025" s="2">
        <v>55153</v>
      </c>
      <c r="L1025">
        <v>67</v>
      </c>
      <c r="M1025" t="s">
        <v>210</v>
      </c>
      <c r="N1025" t="s">
        <v>3443</v>
      </c>
      <c r="O1025" t="s">
        <v>210</v>
      </c>
      <c r="P1025" t="s">
        <v>3568</v>
      </c>
      <c r="Q1025" s="5">
        <f>INDEX(relevant_resources!B:B,MATCH(P1025,relevant_resources!A:A,0))</f>
        <v>0</v>
      </c>
      <c r="R1025">
        <f>COUNTIFS(resolve_2018!Y:Y,A1025)</f>
        <v>0</v>
      </c>
      <c r="S1025">
        <f>COUNTIFS(assign_old_new!A:A,A1025)</f>
        <v>0</v>
      </c>
      <c r="T1025" s="4" t="str">
        <f>IF(D1025="teppc","teppc",
IF(Q1025=0,"not relevant",
IF(R1025&gt;0,"in old list",
IF(S1025=0,"NEED TO ASSIGN",
INDEX(assign_old_new!D:D,MATCH(A1025,assign_old_new!A:A,0))))))</f>
        <v>teppc</v>
      </c>
      <c r="U1025">
        <f t="shared" si="30"/>
        <v>0</v>
      </c>
      <c r="V1025" s="5">
        <f t="shared" si="31"/>
        <v>0</v>
      </c>
    </row>
    <row r="1026" spans="1:22" hidden="1" x14ac:dyDescent="0.75">
      <c r="A1026" t="s">
        <v>9819</v>
      </c>
      <c r="B1026" t="s">
        <v>9819</v>
      </c>
      <c r="C1026" t="s">
        <v>9820</v>
      </c>
      <c r="D1026" t="s">
        <v>3425</v>
      </c>
      <c r="E1026" t="s">
        <v>3883</v>
      </c>
      <c r="F1026" t="s">
        <v>3883</v>
      </c>
      <c r="G1026" t="s">
        <v>3884</v>
      </c>
      <c r="H1026" t="s">
        <v>3883</v>
      </c>
      <c r="I1026" t="s">
        <v>1080</v>
      </c>
      <c r="J1026" s="2">
        <v>19603</v>
      </c>
      <c r="K1026" s="2">
        <v>55153</v>
      </c>
      <c r="L1026">
        <v>67</v>
      </c>
      <c r="M1026" t="s">
        <v>210</v>
      </c>
      <c r="N1026" t="s">
        <v>3443</v>
      </c>
      <c r="O1026" t="s">
        <v>210</v>
      </c>
      <c r="P1026" t="s">
        <v>3568</v>
      </c>
      <c r="Q1026" s="5">
        <f>INDEX(relevant_resources!B:B,MATCH(P1026,relevant_resources!A:A,0))</f>
        <v>0</v>
      </c>
      <c r="R1026">
        <f>COUNTIFS(resolve_2018!Y:Y,A1026)</f>
        <v>0</v>
      </c>
      <c r="S1026">
        <f>COUNTIFS(assign_old_new!A:A,A1026)</f>
        <v>0</v>
      </c>
      <c r="T1026" s="4" t="str">
        <f>IF(D1026="teppc","teppc",
IF(Q1026=0,"not relevant",
IF(R1026&gt;0,"in old list",
IF(S1026=0,"NEED TO ASSIGN",
INDEX(assign_old_new!D:D,MATCH(A1026,assign_old_new!A:A,0))))))</f>
        <v>teppc</v>
      </c>
      <c r="U1026">
        <f t="shared" ref="U1026:U1089" si="32">OR(R1026&gt;0,S1026&gt;0)*1</f>
        <v>0</v>
      </c>
      <c r="V1026" s="5">
        <f t="shared" si="31"/>
        <v>0</v>
      </c>
    </row>
    <row r="1027" spans="1:22" hidden="1" x14ac:dyDescent="0.75">
      <c r="A1027" t="s">
        <v>7048</v>
      </c>
      <c r="B1027" t="s">
        <v>7048</v>
      </c>
      <c r="C1027" t="s">
        <v>7049</v>
      </c>
      <c r="D1027" t="s">
        <v>3425</v>
      </c>
      <c r="E1027" t="s">
        <v>3426</v>
      </c>
      <c r="F1027" t="s">
        <v>3426</v>
      </c>
      <c r="G1027" t="s">
        <v>3427</v>
      </c>
      <c r="H1027" t="s">
        <v>3428</v>
      </c>
      <c r="I1027" t="s">
        <v>3429</v>
      </c>
      <c r="J1027" s="2">
        <v>42309</v>
      </c>
      <c r="K1027" s="2">
        <v>64223</v>
      </c>
      <c r="L1027">
        <v>66</v>
      </c>
      <c r="M1027" t="s">
        <v>210</v>
      </c>
      <c r="N1027" t="s">
        <v>3443</v>
      </c>
      <c r="O1027" t="s">
        <v>210</v>
      </c>
      <c r="P1027" t="s">
        <v>3444</v>
      </c>
      <c r="Q1027" s="5">
        <f>INDEX(relevant_resources!B:B,MATCH(P1027,relevant_resources!A:A,0))</f>
        <v>0</v>
      </c>
      <c r="R1027">
        <f>COUNTIFS(resolve_2018!Y:Y,A1027)</f>
        <v>0</v>
      </c>
      <c r="S1027">
        <f>COUNTIFS(assign_old_new!A:A,A1027)</f>
        <v>0</v>
      </c>
      <c r="T1027" s="4" t="str">
        <f>IF(D1027="teppc","teppc",
IF(Q1027=0,"not relevant",
IF(R1027&gt;0,"in old list",
IF(S1027=0,"NEED TO ASSIGN",
INDEX(assign_old_new!D:D,MATCH(A1027,assign_old_new!A:A,0))))))</f>
        <v>teppc</v>
      </c>
      <c r="U1027">
        <f t="shared" si="32"/>
        <v>0</v>
      </c>
      <c r="V1027" s="5">
        <f t="shared" ref="V1027:V1090" si="33">AND(Q1027=1,U1027=0,D1027="caiso")*1</f>
        <v>0</v>
      </c>
    </row>
    <row r="1028" spans="1:22" hidden="1" x14ac:dyDescent="0.75">
      <c r="A1028" t="s">
        <v>822</v>
      </c>
      <c r="B1028" t="s">
        <v>822</v>
      </c>
      <c r="C1028" t="s">
        <v>10690</v>
      </c>
      <c r="D1028" t="s">
        <v>9883</v>
      </c>
      <c r="E1028" t="s">
        <v>1128</v>
      </c>
      <c r="F1028" t="s">
        <v>1128</v>
      </c>
      <c r="G1028" t="s">
        <v>3379</v>
      </c>
      <c r="H1028" t="s">
        <v>1128</v>
      </c>
      <c r="I1028" t="s">
        <v>33</v>
      </c>
      <c r="J1028" s="6">
        <v>41292</v>
      </c>
      <c r="K1028" s="6">
        <v>55153</v>
      </c>
      <c r="L1028">
        <v>66</v>
      </c>
      <c r="M1028" t="s">
        <v>9884</v>
      </c>
      <c r="N1028" t="s">
        <v>4346</v>
      </c>
      <c r="O1028" t="s">
        <v>3386</v>
      </c>
      <c r="P1028" t="s">
        <v>3324</v>
      </c>
      <c r="Q1028" s="5">
        <f>INDEX(relevant_resources!B:B,MATCH(P1028,relevant_resources!A:A,0))</f>
        <v>1</v>
      </c>
      <c r="R1028">
        <f>COUNTIFS(resolve_2018!Y:Y,A1028)</f>
        <v>1</v>
      </c>
      <c r="S1028">
        <f>COUNTIFS(assign_old_new!A:A,A1028)</f>
        <v>0</v>
      </c>
      <c r="T1028" s="4" t="str">
        <f>IF(D1028="teppc","teppc",
IF(Q1028=0,"not relevant",
IF(R1028&gt;0,"in old list",
IF(S1028=0,"NEED TO ASSIGN",
INDEX(assign_old_new!D:D,MATCH(A1028,assign_old_new!A:A,0))))))</f>
        <v>in old list</v>
      </c>
      <c r="U1028">
        <f t="shared" si="32"/>
        <v>1</v>
      </c>
      <c r="V1028" s="5">
        <f t="shared" si="33"/>
        <v>0</v>
      </c>
    </row>
    <row r="1029" spans="1:22" hidden="1" x14ac:dyDescent="0.75">
      <c r="A1029" t="s">
        <v>8215</v>
      </c>
      <c r="B1029" t="s">
        <v>8216</v>
      </c>
      <c r="C1029" t="s">
        <v>8215</v>
      </c>
      <c r="D1029" t="s">
        <v>3425</v>
      </c>
      <c r="E1029" t="s">
        <v>2403</v>
      </c>
      <c r="F1029" t="s">
        <v>2403</v>
      </c>
      <c r="G1029" t="s">
        <v>3436</v>
      </c>
      <c r="H1029" t="s">
        <v>3437</v>
      </c>
      <c r="I1029" t="s">
        <v>2274</v>
      </c>
      <c r="J1029" s="2">
        <v>22828</v>
      </c>
      <c r="K1029" s="2">
        <v>55153</v>
      </c>
      <c r="L1029">
        <v>66</v>
      </c>
      <c r="M1029" t="s">
        <v>3519</v>
      </c>
      <c r="N1029" t="s">
        <v>3520</v>
      </c>
      <c r="O1029" t="s">
        <v>3432</v>
      </c>
      <c r="P1029" t="s">
        <v>3521</v>
      </c>
      <c r="Q1029" s="5">
        <f>INDEX(relevant_resources!B:B,MATCH(P1029,relevant_resources!A:A,0))</f>
        <v>0</v>
      </c>
      <c r="R1029">
        <f>COUNTIFS(resolve_2018!Y:Y,A1029)</f>
        <v>0</v>
      </c>
      <c r="S1029">
        <f>COUNTIFS(assign_old_new!A:A,A1029)</f>
        <v>0</v>
      </c>
      <c r="T1029" s="4" t="str">
        <f>IF(D1029="teppc","teppc",
IF(Q1029=0,"not relevant",
IF(R1029&gt;0,"in old list",
IF(S1029=0,"NEED TO ASSIGN",
INDEX(assign_old_new!D:D,MATCH(A1029,assign_old_new!A:A,0))))))</f>
        <v>teppc</v>
      </c>
      <c r="U1029">
        <f t="shared" si="32"/>
        <v>0</v>
      </c>
      <c r="V1029" s="5">
        <f t="shared" si="33"/>
        <v>0</v>
      </c>
    </row>
    <row r="1030" spans="1:22" hidden="1" x14ac:dyDescent="0.75">
      <c r="A1030" t="s">
        <v>11396</v>
      </c>
      <c r="B1030" t="s">
        <v>11397</v>
      </c>
      <c r="C1030" t="s">
        <v>11398</v>
      </c>
      <c r="D1030" t="s">
        <v>9883</v>
      </c>
      <c r="E1030" t="s">
        <v>1128</v>
      </c>
      <c r="F1030" t="s">
        <v>1128</v>
      </c>
      <c r="G1030" t="s">
        <v>3379</v>
      </c>
      <c r="H1030" t="s">
        <v>1128</v>
      </c>
      <c r="I1030" t="s">
        <v>33</v>
      </c>
      <c r="J1030" s="2">
        <v>42705</v>
      </c>
      <c r="K1030" s="6">
        <v>55153</v>
      </c>
      <c r="L1030">
        <v>65.81</v>
      </c>
      <c r="M1030" t="s">
        <v>11399</v>
      </c>
      <c r="N1030" t="s">
        <v>3512</v>
      </c>
      <c r="O1030" t="s">
        <v>3513</v>
      </c>
      <c r="P1030" t="s">
        <v>9897</v>
      </c>
      <c r="Q1030" s="5">
        <f>INDEX(relevant_resources!B:B,MATCH(P1030,relevant_resources!A:A,0))</f>
        <v>0</v>
      </c>
      <c r="R1030">
        <f>COUNTIFS(resolve_2018!Y:Y,A1030)</f>
        <v>0</v>
      </c>
      <c r="S1030">
        <f>COUNTIFS(assign_old_new!A:A,A1030)</f>
        <v>0</v>
      </c>
      <c r="T1030" s="4" t="str">
        <f>IF(D1030="teppc","teppc",
IF(Q1030=0,"not relevant",
IF(R1030&gt;0,"in old list",
IF(S1030=0,"NEED TO ASSIGN",
INDEX(assign_old_new!D:D,MATCH(A1030,assign_old_new!A:A,0))))))</f>
        <v>not relevant</v>
      </c>
      <c r="U1030">
        <f t="shared" si="32"/>
        <v>0</v>
      </c>
      <c r="V1030" s="5">
        <f t="shared" si="33"/>
        <v>0</v>
      </c>
    </row>
    <row r="1031" spans="1:22" hidden="1" x14ac:dyDescent="0.75">
      <c r="A1031" t="s">
        <v>9825</v>
      </c>
      <c r="B1031" t="s">
        <v>9826</v>
      </c>
      <c r="C1031" t="s">
        <v>9825</v>
      </c>
      <c r="D1031" t="s">
        <v>3425</v>
      </c>
      <c r="E1031" t="s">
        <v>3578</v>
      </c>
      <c r="F1031" t="s">
        <v>3578</v>
      </c>
      <c r="G1031" t="s">
        <v>3579</v>
      </c>
      <c r="H1031" t="s">
        <v>3578</v>
      </c>
      <c r="I1031" t="s">
        <v>3429</v>
      </c>
      <c r="J1031" s="2">
        <v>24412</v>
      </c>
      <c r="K1031" s="2">
        <v>55153</v>
      </c>
      <c r="L1031">
        <v>65.790000000000006</v>
      </c>
      <c r="M1031" t="s">
        <v>210</v>
      </c>
      <c r="N1031" t="s">
        <v>3443</v>
      </c>
      <c r="O1031" t="s">
        <v>210</v>
      </c>
      <c r="P1031" t="s">
        <v>3444</v>
      </c>
      <c r="Q1031" s="5">
        <f>INDEX(relevant_resources!B:B,MATCH(P1031,relevant_resources!A:A,0))</f>
        <v>0</v>
      </c>
      <c r="R1031">
        <f>COUNTIFS(resolve_2018!Y:Y,A1031)</f>
        <v>0</v>
      </c>
      <c r="S1031">
        <f>COUNTIFS(assign_old_new!A:A,A1031)</f>
        <v>0</v>
      </c>
      <c r="T1031" s="4" t="str">
        <f>IF(D1031="teppc","teppc",
IF(Q1031=0,"not relevant",
IF(R1031&gt;0,"in old list",
IF(S1031=0,"NEED TO ASSIGN",
INDEX(assign_old_new!D:D,MATCH(A1031,assign_old_new!A:A,0))))))</f>
        <v>teppc</v>
      </c>
      <c r="U1031">
        <f t="shared" si="32"/>
        <v>0</v>
      </c>
      <c r="V1031" s="5">
        <f t="shared" si="33"/>
        <v>0</v>
      </c>
    </row>
    <row r="1032" spans="1:22" hidden="1" x14ac:dyDescent="0.75">
      <c r="A1032" t="s">
        <v>9829</v>
      </c>
      <c r="B1032" t="s">
        <v>9830</v>
      </c>
      <c r="C1032" t="s">
        <v>9829</v>
      </c>
      <c r="D1032" t="s">
        <v>3425</v>
      </c>
      <c r="E1032" t="s">
        <v>3578</v>
      </c>
      <c r="F1032" t="s">
        <v>3578</v>
      </c>
      <c r="G1032" t="s">
        <v>3579</v>
      </c>
      <c r="H1032" t="s">
        <v>3578</v>
      </c>
      <c r="I1032" t="s">
        <v>3429</v>
      </c>
      <c r="J1032" s="2">
        <v>24412</v>
      </c>
      <c r="K1032" s="2">
        <v>55153</v>
      </c>
      <c r="L1032">
        <v>65.790000000000006</v>
      </c>
      <c r="M1032" t="s">
        <v>210</v>
      </c>
      <c r="N1032" t="s">
        <v>3443</v>
      </c>
      <c r="O1032" t="s">
        <v>210</v>
      </c>
      <c r="P1032" t="s">
        <v>3444</v>
      </c>
      <c r="Q1032" s="5">
        <f>INDEX(relevant_resources!B:B,MATCH(P1032,relevant_resources!A:A,0))</f>
        <v>0</v>
      </c>
      <c r="R1032">
        <f>COUNTIFS(resolve_2018!Y:Y,A1032)</f>
        <v>0</v>
      </c>
      <c r="S1032">
        <f>COUNTIFS(assign_old_new!A:A,A1032)</f>
        <v>0</v>
      </c>
      <c r="T1032" s="4" t="str">
        <f>IF(D1032="teppc","teppc",
IF(Q1032=0,"not relevant",
IF(R1032&gt;0,"in old list",
IF(S1032=0,"NEED TO ASSIGN",
INDEX(assign_old_new!D:D,MATCH(A1032,assign_old_new!A:A,0))))))</f>
        <v>teppc</v>
      </c>
      <c r="U1032">
        <f t="shared" si="32"/>
        <v>0</v>
      </c>
      <c r="V1032" s="5">
        <f t="shared" si="33"/>
        <v>0</v>
      </c>
    </row>
    <row r="1033" spans="1:22" hidden="1" x14ac:dyDescent="0.75">
      <c r="A1033" t="s">
        <v>9827</v>
      </c>
      <c r="B1033" t="s">
        <v>9828</v>
      </c>
      <c r="C1033" t="s">
        <v>9827</v>
      </c>
      <c r="D1033" t="s">
        <v>3425</v>
      </c>
      <c r="E1033" t="s">
        <v>3578</v>
      </c>
      <c r="F1033" t="s">
        <v>3578</v>
      </c>
      <c r="G1033" t="s">
        <v>3579</v>
      </c>
      <c r="H1033" t="s">
        <v>3578</v>
      </c>
      <c r="I1033" t="s">
        <v>3429</v>
      </c>
      <c r="J1033" s="2">
        <v>24381</v>
      </c>
      <c r="K1033" s="2">
        <v>55153</v>
      </c>
      <c r="L1033">
        <v>65.790000000000006</v>
      </c>
      <c r="M1033" t="s">
        <v>210</v>
      </c>
      <c r="N1033" t="s">
        <v>3443</v>
      </c>
      <c r="O1033" t="s">
        <v>210</v>
      </c>
      <c r="P1033" t="s">
        <v>3444</v>
      </c>
      <c r="Q1033" s="5">
        <f>INDEX(relevant_resources!B:B,MATCH(P1033,relevant_resources!A:A,0))</f>
        <v>0</v>
      </c>
      <c r="R1033">
        <f>COUNTIFS(resolve_2018!Y:Y,A1033)</f>
        <v>0</v>
      </c>
      <c r="S1033">
        <f>COUNTIFS(assign_old_new!A:A,A1033)</f>
        <v>0</v>
      </c>
      <c r="T1033" s="4" t="str">
        <f>IF(D1033="teppc","teppc",
IF(Q1033=0,"not relevant",
IF(R1033&gt;0,"in old list",
IF(S1033=0,"NEED TO ASSIGN",
INDEX(assign_old_new!D:D,MATCH(A1033,assign_old_new!A:A,0))))))</f>
        <v>teppc</v>
      </c>
      <c r="U1033">
        <f t="shared" si="32"/>
        <v>0</v>
      </c>
      <c r="V1033" s="5">
        <f t="shared" si="33"/>
        <v>0</v>
      </c>
    </row>
    <row r="1034" spans="1:22" hidden="1" x14ac:dyDescent="0.75">
      <c r="A1034" t="s">
        <v>9831</v>
      </c>
      <c r="B1034" t="s">
        <v>9832</v>
      </c>
      <c r="C1034" t="s">
        <v>9831</v>
      </c>
      <c r="D1034" t="s">
        <v>3425</v>
      </c>
      <c r="E1034" t="s">
        <v>3578</v>
      </c>
      <c r="F1034" t="s">
        <v>3578</v>
      </c>
      <c r="G1034" t="s">
        <v>3579</v>
      </c>
      <c r="H1034" t="s">
        <v>3578</v>
      </c>
      <c r="I1034" t="s">
        <v>3429</v>
      </c>
      <c r="J1034" s="2">
        <v>24381</v>
      </c>
      <c r="K1034" s="2">
        <v>55153</v>
      </c>
      <c r="L1034">
        <v>65.790000000000006</v>
      </c>
      <c r="M1034" t="s">
        <v>210</v>
      </c>
      <c r="N1034" t="s">
        <v>3443</v>
      </c>
      <c r="O1034" t="s">
        <v>210</v>
      </c>
      <c r="P1034" t="s">
        <v>3444</v>
      </c>
      <c r="Q1034" s="5">
        <f>INDEX(relevant_resources!B:B,MATCH(P1034,relevant_resources!A:A,0))</f>
        <v>0</v>
      </c>
      <c r="R1034">
        <f>COUNTIFS(resolve_2018!Y:Y,A1034)</f>
        <v>0</v>
      </c>
      <c r="S1034">
        <f>COUNTIFS(assign_old_new!A:A,A1034)</f>
        <v>0</v>
      </c>
      <c r="T1034" s="4" t="str">
        <f>IF(D1034="teppc","teppc",
IF(Q1034=0,"not relevant",
IF(R1034&gt;0,"in old list",
IF(S1034=0,"NEED TO ASSIGN",
INDEX(assign_old_new!D:D,MATCH(A1034,assign_old_new!A:A,0))))))</f>
        <v>teppc</v>
      </c>
      <c r="U1034">
        <f t="shared" si="32"/>
        <v>0</v>
      </c>
      <c r="V1034" s="5">
        <f t="shared" si="33"/>
        <v>0</v>
      </c>
    </row>
    <row r="1035" spans="1:22" hidden="1" x14ac:dyDescent="0.75">
      <c r="A1035" t="s">
        <v>8417</v>
      </c>
      <c r="B1035" t="s">
        <v>8418</v>
      </c>
      <c r="C1035" t="s">
        <v>8419</v>
      </c>
      <c r="D1035" t="s">
        <v>3425</v>
      </c>
      <c r="E1035" t="s">
        <v>2592</v>
      </c>
      <c r="F1035" t="s">
        <v>2592</v>
      </c>
      <c r="G1035" t="s">
        <v>4353</v>
      </c>
      <c r="H1035" t="s">
        <v>3028</v>
      </c>
      <c r="I1035" t="s">
        <v>2592</v>
      </c>
      <c r="J1035" s="2">
        <v>35490</v>
      </c>
      <c r="K1035" s="2">
        <v>47588</v>
      </c>
      <c r="L1035">
        <v>65.599999999999994</v>
      </c>
      <c r="M1035" t="s">
        <v>3705</v>
      </c>
      <c r="N1035" t="s">
        <v>3512</v>
      </c>
      <c r="O1035" t="s">
        <v>3513</v>
      </c>
      <c r="P1035" t="s">
        <v>4421</v>
      </c>
      <c r="Q1035" s="5">
        <f>INDEX(relevant_resources!B:B,MATCH(P1035,relevant_resources!A:A,0))</f>
        <v>0</v>
      </c>
      <c r="R1035">
        <f>COUNTIFS(resolve_2018!Y:Y,A1035)</f>
        <v>0</v>
      </c>
      <c r="S1035">
        <f>COUNTIFS(assign_old_new!A:A,A1035)</f>
        <v>0</v>
      </c>
      <c r="T1035" s="4" t="str">
        <f>IF(D1035="teppc","teppc",
IF(Q1035=0,"not relevant",
IF(R1035&gt;0,"in old list",
IF(S1035=0,"NEED TO ASSIGN",
INDEX(assign_old_new!D:D,MATCH(A1035,assign_old_new!A:A,0))))))</f>
        <v>teppc</v>
      </c>
      <c r="U1035">
        <f t="shared" si="32"/>
        <v>0</v>
      </c>
      <c r="V1035" s="5">
        <f t="shared" si="33"/>
        <v>0</v>
      </c>
    </row>
    <row r="1036" spans="1:22" hidden="1" x14ac:dyDescent="0.75">
      <c r="A1036" t="s">
        <v>10454</v>
      </c>
      <c r="B1036" t="s">
        <v>10454</v>
      </c>
      <c r="C1036" t="s">
        <v>10455</v>
      </c>
      <c r="D1036" t="s">
        <v>9883</v>
      </c>
      <c r="E1036" t="s">
        <v>9887</v>
      </c>
      <c r="F1036" t="s">
        <v>9887</v>
      </c>
      <c r="G1036" t="s">
        <v>9888</v>
      </c>
      <c r="H1036" t="s">
        <v>9887</v>
      </c>
      <c r="I1036" t="s">
        <v>33</v>
      </c>
      <c r="J1036" s="6">
        <v>40450</v>
      </c>
      <c r="K1036" s="6">
        <v>55153</v>
      </c>
      <c r="L1036">
        <v>65.08</v>
      </c>
      <c r="M1036" t="s">
        <v>3459</v>
      </c>
      <c r="N1036" t="s">
        <v>3460</v>
      </c>
      <c r="O1036" t="s">
        <v>3461</v>
      </c>
      <c r="P1036" t="s">
        <v>10092</v>
      </c>
      <c r="Q1036" s="5">
        <f>INDEX(relevant_resources!B:B,MATCH(P1036,relevant_resources!A:A,0))</f>
        <v>0</v>
      </c>
      <c r="R1036">
        <f>COUNTIFS(resolve_2018!Y:Y,A1036)</f>
        <v>0</v>
      </c>
      <c r="S1036">
        <f>COUNTIFS(assign_old_new!A:A,A1036)</f>
        <v>0</v>
      </c>
      <c r="T1036" s="4" t="str">
        <f>IF(D1036="teppc","teppc",
IF(Q1036=0,"not relevant",
IF(R1036&gt;0,"in old list",
IF(S1036=0,"NEED TO ASSIGN",
INDEX(assign_old_new!D:D,MATCH(A1036,assign_old_new!A:A,0))))))</f>
        <v>not relevant</v>
      </c>
      <c r="U1036">
        <f t="shared" si="32"/>
        <v>0</v>
      </c>
      <c r="V1036" s="5">
        <f t="shared" si="33"/>
        <v>0</v>
      </c>
    </row>
    <row r="1037" spans="1:22" hidden="1" x14ac:dyDescent="0.75">
      <c r="A1037" t="s">
        <v>10435</v>
      </c>
      <c r="B1037" t="s">
        <v>10435</v>
      </c>
      <c r="C1037" t="s">
        <v>10436</v>
      </c>
      <c r="D1037" t="s">
        <v>9883</v>
      </c>
      <c r="E1037" t="s">
        <v>1128</v>
      </c>
      <c r="F1037" t="s">
        <v>1128</v>
      </c>
      <c r="G1037" t="s">
        <v>3379</v>
      </c>
      <c r="H1037" t="s">
        <v>1128</v>
      </c>
      <c r="I1037" t="s">
        <v>33</v>
      </c>
      <c r="J1037" s="6">
        <v>39295</v>
      </c>
      <c r="K1037" s="6">
        <v>55153</v>
      </c>
      <c r="L1037">
        <v>65</v>
      </c>
      <c r="M1037" t="s">
        <v>3548</v>
      </c>
      <c r="N1037" t="s">
        <v>3532</v>
      </c>
      <c r="O1037" t="s">
        <v>3533</v>
      </c>
      <c r="P1037" t="s">
        <v>9894</v>
      </c>
      <c r="Q1037" s="5">
        <f>INDEX(relevant_resources!B:B,MATCH(P1037,relevant_resources!A:A,0))</f>
        <v>0</v>
      </c>
      <c r="R1037">
        <f>COUNTIFS(resolve_2018!Y:Y,A1037)</f>
        <v>0</v>
      </c>
      <c r="S1037">
        <f>COUNTIFS(assign_old_new!A:A,A1037)</f>
        <v>0</v>
      </c>
      <c r="T1037" s="4" t="str">
        <f>IF(D1037="teppc","teppc",
IF(Q1037=0,"not relevant",
IF(R1037&gt;0,"in old list",
IF(S1037=0,"NEED TO ASSIGN",
INDEX(assign_old_new!D:D,MATCH(A1037,assign_old_new!A:A,0))))))</f>
        <v>not relevant</v>
      </c>
      <c r="U1037">
        <f t="shared" si="32"/>
        <v>0</v>
      </c>
      <c r="V1037" s="5">
        <f t="shared" si="33"/>
        <v>0</v>
      </c>
    </row>
    <row r="1038" spans="1:22" hidden="1" x14ac:dyDescent="0.75">
      <c r="A1038" t="s">
        <v>10437</v>
      </c>
      <c r="B1038" t="s">
        <v>10437</v>
      </c>
      <c r="C1038" t="s">
        <v>10438</v>
      </c>
      <c r="D1038" t="s">
        <v>9883</v>
      </c>
      <c r="E1038" t="s">
        <v>1128</v>
      </c>
      <c r="F1038" t="s">
        <v>1128</v>
      </c>
      <c r="G1038" t="s">
        <v>3379</v>
      </c>
      <c r="H1038" t="s">
        <v>1128</v>
      </c>
      <c r="I1038" t="s">
        <v>33</v>
      </c>
      <c r="J1038" s="6">
        <v>39295</v>
      </c>
      <c r="K1038" s="6">
        <v>55153</v>
      </c>
      <c r="L1038">
        <v>65</v>
      </c>
      <c r="M1038" t="s">
        <v>3548</v>
      </c>
      <c r="N1038" t="s">
        <v>3532</v>
      </c>
      <c r="O1038" t="s">
        <v>3533</v>
      </c>
      <c r="P1038" t="s">
        <v>9894</v>
      </c>
      <c r="Q1038" s="5">
        <f>INDEX(relevant_resources!B:B,MATCH(P1038,relevant_resources!A:A,0))</f>
        <v>0</v>
      </c>
      <c r="R1038">
        <f>COUNTIFS(resolve_2018!Y:Y,A1038)</f>
        <v>0</v>
      </c>
      <c r="S1038">
        <f>COUNTIFS(assign_old_new!A:A,A1038)</f>
        <v>0</v>
      </c>
      <c r="T1038" s="4" t="str">
        <f>IF(D1038="teppc","teppc",
IF(Q1038=0,"not relevant",
IF(R1038&gt;0,"in old list",
IF(S1038=0,"NEED TO ASSIGN",
INDEX(assign_old_new!D:D,MATCH(A1038,assign_old_new!A:A,0))))))</f>
        <v>not relevant</v>
      </c>
      <c r="U1038">
        <f t="shared" si="32"/>
        <v>0</v>
      </c>
      <c r="V1038" s="5">
        <f t="shared" si="33"/>
        <v>0</v>
      </c>
    </row>
    <row r="1039" spans="1:22" hidden="1" x14ac:dyDescent="0.75">
      <c r="A1039" t="s">
        <v>10439</v>
      </c>
      <c r="B1039" t="s">
        <v>10439</v>
      </c>
      <c r="C1039" t="s">
        <v>10440</v>
      </c>
      <c r="D1039" t="s">
        <v>9883</v>
      </c>
      <c r="E1039" t="s">
        <v>1128</v>
      </c>
      <c r="F1039" t="s">
        <v>1128</v>
      </c>
      <c r="G1039" t="s">
        <v>3379</v>
      </c>
      <c r="H1039" t="s">
        <v>1128</v>
      </c>
      <c r="I1039" t="s">
        <v>33</v>
      </c>
      <c r="J1039" s="6">
        <v>39295</v>
      </c>
      <c r="K1039" s="6">
        <v>55153</v>
      </c>
      <c r="L1039">
        <v>65</v>
      </c>
      <c r="M1039" t="s">
        <v>3548</v>
      </c>
      <c r="N1039" t="s">
        <v>3532</v>
      </c>
      <c r="O1039" t="s">
        <v>3533</v>
      </c>
      <c r="P1039" t="s">
        <v>9894</v>
      </c>
      <c r="Q1039" s="5">
        <f>INDEX(relevant_resources!B:B,MATCH(P1039,relevant_resources!A:A,0))</f>
        <v>0</v>
      </c>
      <c r="R1039">
        <f>COUNTIFS(resolve_2018!Y:Y,A1039)</f>
        <v>0</v>
      </c>
      <c r="S1039">
        <f>COUNTIFS(assign_old_new!A:A,A1039)</f>
        <v>0</v>
      </c>
      <c r="T1039" s="4" t="str">
        <f>IF(D1039="teppc","teppc",
IF(Q1039=0,"not relevant",
IF(R1039&gt;0,"in old list",
IF(S1039=0,"NEED TO ASSIGN",
INDEX(assign_old_new!D:D,MATCH(A1039,assign_old_new!A:A,0))))))</f>
        <v>not relevant</v>
      </c>
      <c r="U1039">
        <f t="shared" si="32"/>
        <v>0</v>
      </c>
      <c r="V1039" s="5">
        <f t="shared" si="33"/>
        <v>0</v>
      </c>
    </row>
    <row r="1040" spans="1:22" hidden="1" x14ac:dyDescent="0.75">
      <c r="A1040" t="s">
        <v>10441</v>
      </c>
      <c r="B1040" t="s">
        <v>10441</v>
      </c>
      <c r="C1040" t="s">
        <v>10442</v>
      </c>
      <c r="D1040" t="s">
        <v>9883</v>
      </c>
      <c r="E1040" t="s">
        <v>1128</v>
      </c>
      <c r="F1040" t="s">
        <v>1128</v>
      </c>
      <c r="G1040" t="s">
        <v>3379</v>
      </c>
      <c r="H1040" t="s">
        <v>1128</v>
      </c>
      <c r="I1040" t="s">
        <v>33</v>
      </c>
      <c r="J1040" s="6">
        <v>39295</v>
      </c>
      <c r="K1040" s="6">
        <v>55153</v>
      </c>
      <c r="L1040">
        <v>65</v>
      </c>
      <c r="M1040" t="s">
        <v>3548</v>
      </c>
      <c r="N1040" t="s">
        <v>3532</v>
      </c>
      <c r="O1040" t="s">
        <v>3533</v>
      </c>
      <c r="P1040" t="s">
        <v>9894</v>
      </c>
      <c r="Q1040" s="5">
        <f>INDEX(relevant_resources!B:B,MATCH(P1040,relevant_resources!A:A,0))</f>
        <v>0</v>
      </c>
      <c r="R1040">
        <f>COUNTIFS(resolve_2018!Y:Y,A1040)</f>
        <v>0</v>
      </c>
      <c r="S1040">
        <f>COUNTIFS(assign_old_new!A:A,A1040)</f>
        <v>0</v>
      </c>
      <c r="T1040" s="4" t="str">
        <f>IF(D1040="teppc","teppc",
IF(Q1040=0,"not relevant",
IF(R1040&gt;0,"in old list",
IF(S1040=0,"NEED TO ASSIGN",
INDEX(assign_old_new!D:D,MATCH(A1040,assign_old_new!A:A,0))))))</f>
        <v>not relevant</v>
      </c>
      <c r="U1040">
        <f t="shared" si="32"/>
        <v>0</v>
      </c>
      <c r="V1040" s="5">
        <f t="shared" si="33"/>
        <v>0</v>
      </c>
    </row>
    <row r="1041" spans="1:22" hidden="1" x14ac:dyDescent="0.75">
      <c r="A1041" t="s">
        <v>7400</v>
      </c>
      <c r="B1041" t="s">
        <v>7401</v>
      </c>
      <c r="C1041" t="s">
        <v>7402</v>
      </c>
      <c r="D1041" t="s">
        <v>3425</v>
      </c>
      <c r="E1041" t="s">
        <v>3407</v>
      </c>
      <c r="F1041" t="s">
        <v>3407</v>
      </c>
      <c r="G1041" t="s">
        <v>3694</v>
      </c>
      <c r="H1041" t="s">
        <v>3407</v>
      </c>
      <c r="I1041" t="s">
        <v>2274</v>
      </c>
      <c r="J1041" s="2">
        <v>39264</v>
      </c>
      <c r="K1041" s="2">
        <v>55153</v>
      </c>
      <c r="L1041">
        <v>65</v>
      </c>
      <c r="M1041" t="s">
        <v>4942</v>
      </c>
      <c r="N1041" t="s">
        <v>4943</v>
      </c>
      <c r="O1041" t="s">
        <v>4944</v>
      </c>
      <c r="P1041" t="s">
        <v>3474</v>
      </c>
      <c r="Q1041" s="5">
        <f>INDEX(relevant_resources!B:B,MATCH(P1041,relevant_resources!A:A,0))</f>
        <v>0</v>
      </c>
      <c r="R1041">
        <f>COUNTIFS(resolve_2018!Y:Y,A1041)</f>
        <v>0</v>
      </c>
      <c r="S1041">
        <f>COUNTIFS(assign_old_new!A:A,A1041)</f>
        <v>0</v>
      </c>
      <c r="T1041" s="4" t="str">
        <f>IF(D1041="teppc","teppc",
IF(Q1041=0,"not relevant",
IF(R1041&gt;0,"in old list",
IF(S1041=0,"NEED TO ASSIGN",
INDEX(assign_old_new!D:D,MATCH(A1041,assign_old_new!A:A,0))))))</f>
        <v>teppc</v>
      </c>
      <c r="U1041">
        <f t="shared" si="32"/>
        <v>0</v>
      </c>
      <c r="V1041" s="5">
        <f t="shared" si="33"/>
        <v>0</v>
      </c>
    </row>
    <row r="1042" spans="1:22" hidden="1" x14ac:dyDescent="0.75">
      <c r="A1042" t="s">
        <v>8144</v>
      </c>
      <c r="B1042" t="s">
        <v>8145</v>
      </c>
      <c r="C1042" t="s">
        <v>8146</v>
      </c>
      <c r="D1042" t="s">
        <v>3425</v>
      </c>
      <c r="E1042" t="s">
        <v>3546</v>
      </c>
      <c r="F1042" t="s">
        <v>3546</v>
      </c>
      <c r="G1042" t="s">
        <v>3547</v>
      </c>
      <c r="H1042" t="s">
        <v>3546</v>
      </c>
      <c r="I1042" t="s">
        <v>3429</v>
      </c>
      <c r="J1042" s="2">
        <v>37408</v>
      </c>
      <c r="K1042" s="2">
        <v>55153</v>
      </c>
      <c r="L1042">
        <v>65</v>
      </c>
      <c r="M1042" t="s">
        <v>3531</v>
      </c>
      <c r="N1042" t="s">
        <v>3532</v>
      </c>
      <c r="O1042" t="s">
        <v>3533</v>
      </c>
      <c r="P1042" t="s">
        <v>3549</v>
      </c>
      <c r="Q1042" s="5">
        <f>INDEX(relevant_resources!B:B,MATCH(P1042,relevant_resources!A:A,0))</f>
        <v>0</v>
      </c>
      <c r="R1042">
        <f>COUNTIFS(resolve_2018!Y:Y,A1042)</f>
        <v>0</v>
      </c>
      <c r="S1042">
        <f>COUNTIFS(assign_old_new!A:A,A1042)</f>
        <v>0</v>
      </c>
      <c r="T1042" s="4" t="str">
        <f>IF(D1042="teppc","teppc",
IF(Q1042=0,"not relevant",
IF(R1042&gt;0,"in old list",
IF(S1042=0,"NEED TO ASSIGN",
INDEX(assign_old_new!D:D,MATCH(A1042,assign_old_new!A:A,0))))))</f>
        <v>teppc</v>
      </c>
      <c r="U1042">
        <f t="shared" si="32"/>
        <v>0</v>
      </c>
      <c r="V1042" s="5">
        <f t="shared" si="33"/>
        <v>0</v>
      </c>
    </row>
    <row r="1043" spans="1:22" hidden="1" x14ac:dyDescent="0.75">
      <c r="A1043" t="s">
        <v>4677</v>
      </c>
      <c r="B1043" t="s">
        <v>4677</v>
      </c>
      <c r="C1043" t="s">
        <v>4678</v>
      </c>
      <c r="D1043" t="s">
        <v>3425</v>
      </c>
      <c r="E1043" t="s">
        <v>3025</v>
      </c>
      <c r="F1043" t="s">
        <v>3025</v>
      </c>
      <c r="G1043" t="s">
        <v>4098</v>
      </c>
      <c r="H1043" t="s">
        <v>3482</v>
      </c>
      <c r="I1043" t="s">
        <v>1080</v>
      </c>
      <c r="J1043" s="2">
        <v>33270</v>
      </c>
      <c r="K1043" s="2">
        <v>55153</v>
      </c>
      <c r="L1043">
        <v>65</v>
      </c>
      <c r="M1043" t="s">
        <v>3448</v>
      </c>
      <c r="N1043" t="s">
        <v>3336</v>
      </c>
      <c r="O1043" t="s">
        <v>3356</v>
      </c>
      <c r="P1043" t="s">
        <v>3484</v>
      </c>
      <c r="Q1043" s="5">
        <f>INDEX(relevant_resources!B:B,MATCH(P1043,relevant_resources!A:A,0))</f>
        <v>0</v>
      </c>
      <c r="R1043">
        <f>COUNTIFS(resolve_2018!Y:Y,A1043)</f>
        <v>0</v>
      </c>
      <c r="S1043">
        <f>COUNTIFS(assign_old_new!A:A,A1043)</f>
        <v>0</v>
      </c>
      <c r="T1043" s="4" t="str">
        <f>IF(D1043="teppc","teppc",
IF(Q1043=0,"not relevant",
IF(R1043&gt;0,"in old list",
IF(S1043=0,"NEED TO ASSIGN",
INDEX(assign_old_new!D:D,MATCH(A1043,assign_old_new!A:A,0))))))</f>
        <v>teppc</v>
      </c>
      <c r="U1043">
        <f t="shared" si="32"/>
        <v>0</v>
      </c>
      <c r="V1043" s="5">
        <f t="shared" si="33"/>
        <v>0</v>
      </c>
    </row>
    <row r="1044" spans="1:22" hidden="1" x14ac:dyDescent="0.75">
      <c r="A1044" t="s">
        <v>9526</v>
      </c>
      <c r="B1044" t="s">
        <v>9526</v>
      </c>
      <c r="C1044" t="s">
        <v>9527</v>
      </c>
      <c r="D1044" t="s">
        <v>3425</v>
      </c>
      <c r="E1044" t="s">
        <v>3426</v>
      </c>
      <c r="F1044" t="s">
        <v>3426</v>
      </c>
      <c r="G1044" t="s">
        <v>3427</v>
      </c>
      <c r="H1044" t="s">
        <v>3428</v>
      </c>
      <c r="I1044" t="s">
        <v>3429</v>
      </c>
      <c r="J1044" s="2">
        <v>18994</v>
      </c>
      <c r="K1044" s="2">
        <v>48669</v>
      </c>
      <c r="L1044">
        <v>65</v>
      </c>
      <c r="M1044" t="s">
        <v>210</v>
      </c>
      <c r="N1044" t="s">
        <v>3443</v>
      </c>
      <c r="O1044" t="s">
        <v>210</v>
      </c>
      <c r="P1044" t="s">
        <v>3444</v>
      </c>
      <c r="Q1044" s="5">
        <f>INDEX(relevant_resources!B:B,MATCH(P1044,relevant_resources!A:A,0))</f>
        <v>0</v>
      </c>
      <c r="R1044">
        <f>COUNTIFS(resolve_2018!Y:Y,A1044)</f>
        <v>0</v>
      </c>
      <c r="S1044">
        <f>COUNTIFS(assign_old_new!A:A,A1044)</f>
        <v>0</v>
      </c>
      <c r="T1044" s="4" t="str">
        <f>IF(D1044="teppc","teppc",
IF(Q1044=0,"not relevant",
IF(R1044&gt;0,"in old list",
IF(S1044=0,"NEED TO ASSIGN",
INDEX(assign_old_new!D:D,MATCH(A1044,assign_old_new!A:A,0))))))</f>
        <v>teppc</v>
      </c>
      <c r="U1044">
        <f t="shared" si="32"/>
        <v>0</v>
      </c>
      <c r="V1044" s="5">
        <f t="shared" si="33"/>
        <v>0</v>
      </c>
    </row>
    <row r="1045" spans="1:22" hidden="1" x14ac:dyDescent="0.75">
      <c r="A1045" t="s">
        <v>6228</v>
      </c>
      <c r="B1045" t="s">
        <v>6229</v>
      </c>
      <c r="C1045" t="s">
        <v>6230</v>
      </c>
      <c r="D1045" t="s">
        <v>3425</v>
      </c>
      <c r="E1045" t="s">
        <v>906</v>
      </c>
      <c r="F1045" t="s">
        <v>906</v>
      </c>
      <c r="G1045" t="s">
        <v>4695</v>
      </c>
      <c r="H1045" t="s">
        <v>906</v>
      </c>
      <c r="I1045" t="s">
        <v>906</v>
      </c>
      <c r="J1045" s="2">
        <v>40977</v>
      </c>
      <c r="K1045" s="2">
        <v>55153</v>
      </c>
      <c r="L1045">
        <v>64.8</v>
      </c>
      <c r="M1045" t="s">
        <v>3766</v>
      </c>
      <c r="N1045" t="s">
        <v>3757</v>
      </c>
      <c r="O1045" t="s">
        <v>190</v>
      </c>
      <c r="P1045" t="s">
        <v>5039</v>
      </c>
      <c r="Q1045" s="5">
        <f>INDEX(relevant_resources!B:B,MATCH(P1045,relevant_resources!A:A,0))</f>
        <v>0</v>
      </c>
      <c r="R1045">
        <f>COUNTIFS(resolve_2018!Y:Y,A1045)</f>
        <v>0</v>
      </c>
      <c r="S1045">
        <f>COUNTIFS(assign_old_new!A:A,A1045)</f>
        <v>0</v>
      </c>
      <c r="T1045" s="4" t="str">
        <f>IF(D1045="teppc","teppc",
IF(Q1045=0,"not relevant",
IF(R1045&gt;0,"in old list",
IF(S1045=0,"NEED TO ASSIGN",
INDEX(assign_old_new!D:D,MATCH(A1045,assign_old_new!A:A,0))))))</f>
        <v>teppc</v>
      </c>
      <c r="U1045">
        <f t="shared" si="32"/>
        <v>0</v>
      </c>
      <c r="V1045" s="5">
        <f t="shared" si="33"/>
        <v>0</v>
      </c>
    </row>
    <row r="1046" spans="1:22" hidden="1" x14ac:dyDescent="0.75">
      <c r="A1046" t="s">
        <v>5204</v>
      </c>
      <c r="B1046" t="s">
        <v>5204</v>
      </c>
      <c r="C1046" t="s">
        <v>5202</v>
      </c>
      <c r="D1046" t="s">
        <v>3425</v>
      </c>
      <c r="E1046" t="s">
        <v>3883</v>
      </c>
      <c r="F1046" t="s">
        <v>3883</v>
      </c>
      <c r="G1046" t="s">
        <v>3884</v>
      </c>
      <c r="H1046" t="s">
        <v>3883</v>
      </c>
      <c r="I1046" t="s">
        <v>1080</v>
      </c>
      <c r="J1046" s="2">
        <v>18264</v>
      </c>
      <c r="K1046" s="2">
        <v>55153</v>
      </c>
      <c r="L1046">
        <v>64.599999999999994</v>
      </c>
      <c r="M1046" t="s">
        <v>3438</v>
      </c>
      <c r="N1046" t="s">
        <v>3412</v>
      </c>
      <c r="O1046" t="s">
        <v>993</v>
      </c>
      <c r="P1046" t="s">
        <v>3712</v>
      </c>
      <c r="Q1046" s="5">
        <f>INDEX(relevant_resources!B:B,MATCH(P1046,relevant_resources!A:A,0))</f>
        <v>0</v>
      </c>
      <c r="R1046">
        <f>COUNTIFS(resolve_2018!Y:Y,A1046)</f>
        <v>0</v>
      </c>
      <c r="S1046">
        <f>COUNTIFS(assign_old_new!A:A,A1046)</f>
        <v>0</v>
      </c>
      <c r="T1046" s="4" t="str">
        <f>IF(D1046="teppc","teppc",
IF(Q1046=0,"not relevant",
IF(R1046&gt;0,"in old list",
IF(S1046=0,"NEED TO ASSIGN",
INDEX(assign_old_new!D:D,MATCH(A1046,assign_old_new!A:A,0))))))</f>
        <v>teppc</v>
      </c>
      <c r="U1046">
        <f t="shared" si="32"/>
        <v>0</v>
      </c>
      <c r="V1046" s="5">
        <f t="shared" si="33"/>
        <v>0</v>
      </c>
    </row>
    <row r="1047" spans="1:22" hidden="1" x14ac:dyDescent="0.75">
      <c r="A1047" t="s">
        <v>5566</v>
      </c>
      <c r="B1047" t="s">
        <v>5567</v>
      </c>
      <c r="C1047" t="s">
        <v>5568</v>
      </c>
      <c r="D1047" t="s">
        <v>3425</v>
      </c>
      <c r="E1047" t="s">
        <v>3546</v>
      </c>
      <c r="F1047" t="s">
        <v>3546</v>
      </c>
      <c r="G1047" t="s">
        <v>3547</v>
      </c>
      <c r="H1047" t="s">
        <v>3546</v>
      </c>
      <c r="I1047" t="s">
        <v>3429</v>
      </c>
      <c r="J1047" s="2">
        <v>37408</v>
      </c>
      <c r="K1047" s="2">
        <v>55153</v>
      </c>
      <c r="L1047">
        <v>64.5</v>
      </c>
      <c r="M1047" t="s">
        <v>3548</v>
      </c>
      <c r="N1047" t="s">
        <v>3532</v>
      </c>
      <c r="O1047" t="s">
        <v>3533</v>
      </c>
      <c r="P1047" t="s">
        <v>3549</v>
      </c>
      <c r="Q1047" s="5">
        <f>INDEX(relevant_resources!B:B,MATCH(P1047,relevant_resources!A:A,0))</f>
        <v>0</v>
      </c>
      <c r="R1047">
        <f>COUNTIFS(resolve_2018!Y:Y,A1047)</f>
        <v>0</v>
      </c>
      <c r="S1047">
        <f>COUNTIFS(assign_old_new!A:A,A1047)</f>
        <v>0</v>
      </c>
      <c r="T1047" s="4" t="str">
        <f>IF(D1047="teppc","teppc",
IF(Q1047=0,"not relevant",
IF(R1047&gt;0,"in old list",
IF(S1047=0,"NEED TO ASSIGN",
INDEX(assign_old_new!D:D,MATCH(A1047,assign_old_new!A:A,0))))))</f>
        <v>teppc</v>
      </c>
      <c r="U1047">
        <f t="shared" si="32"/>
        <v>0</v>
      </c>
      <c r="V1047" s="5">
        <f t="shared" si="33"/>
        <v>0</v>
      </c>
    </row>
    <row r="1048" spans="1:22" hidden="1" x14ac:dyDescent="0.75">
      <c r="A1048" t="s">
        <v>5569</v>
      </c>
      <c r="B1048" t="s">
        <v>5570</v>
      </c>
      <c r="C1048" t="s">
        <v>5571</v>
      </c>
      <c r="D1048" t="s">
        <v>3425</v>
      </c>
      <c r="E1048" t="s">
        <v>3546</v>
      </c>
      <c r="F1048" t="s">
        <v>3546</v>
      </c>
      <c r="G1048" t="s">
        <v>3547</v>
      </c>
      <c r="H1048" t="s">
        <v>3546</v>
      </c>
      <c r="I1048" t="s">
        <v>3429</v>
      </c>
      <c r="J1048" s="2">
        <v>37408</v>
      </c>
      <c r="K1048" s="2">
        <v>55153</v>
      </c>
      <c r="L1048">
        <v>64.5</v>
      </c>
      <c r="M1048" t="s">
        <v>3548</v>
      </c>
      <c r="N1048" t="s">
        <v>3532</v>
      </c>
      <c r="O1048" t="s">
        <v>3533</v>
      </c>
      <c r="P1048" t="s">
        <v>3549</v>
      </c>
      <c r="Q1048" s="5">
        <f>INDEX(relevant_resources!B:B,MATCH(P1048,relevant_resources!A:A,0))</f>
        <v>0</v>
      </c>
      <c r="R1048">
        <f>COUNTIFS(resolve_2018!Y:Y,A1048)</f>
        <v>0</v>
      </c>
      <c r="S1048">
        <f>COUNTIFS(assign_old_new!A:A,A1048)</f>
        <v>0</v>
      </c>
      <c r="T1048" s="4" t="str">
        <f>IF(D1048="teppc","teppc",
IF(Q1048=0,"not relevant",
IF(R1048&gt;0,"in old list",
IF(S1048=0,"NEED TO ASSIGN",
INDEX(assign_old_new!D:D,MATCH(A1048,assign_old_new!A:A,0))))))</f>
        <v>teppc</v>
      </c>
      <c r="U1048">
        <f t="shared" si="32"/>
        <v>0</v>
      </c>
      <c r="V1048" s="5">
        <f t="shared" si="33"/>
        <v>0</v>
      </c>
    </row>
    <row r="1049" spans="1:22" hidden="1" x14ac:dyDescent="0.75">
      <c r="A1049" t="s">
        <v>6712</v>
      </c>
      <c r="B1049" t="s">
        <v>6713</v>
      </c>
      <c r="C1049" t="s">
        <v>6714</v>
      </c>
      <c r="D1049" t="s">
        <v>3425</v>
      </c>
      <c r="E1049" t="s">
        <v>3578</v>
      </c>
      <c r="F1049" t="s">
        <v>3578</v>
      </c>
      <c r="G1049" t="s">
        <v>3579</v>
      </c>
      <c r="H1049" t="s">
        <v>3578</v>
      </c>
      <c r="I1049" t="s">
        <v>3429</v>
      </c>
      <c r="J1049" s="2">
        <v>37257</v>
      </c>
      <c r="K1049" s="2">
        <v>55153</v>
      </c>
      <c r="L1049">
        <v>64.5</v>
      </c>
      <c r="M1049" t="s">
        <v>3531</v>
      </c>
      <c r="N1049" t="s">
        <v>3532</v>
      </c>
      <c r="O1049" t="s">
        <v>3533</v>
      </c>
      <c r="P1049" t="s">
        <v>3549</v>
      </c>
      <c r="Q1049" s="5">
        <f>INDEX(relevant_resources!B:B,MATCH(P1049,relevant_resources!A:A,0))</f>
        <v>0</v>
      </c>
      <c r="R1049">
        <f>COUNTIFS(resolve_2018!Y:Y,A1049)</f>
        <v>0</v>
      </c>
      <c r="S1049">
        <f>COUNTIFS(assign_old_new!A:A,A1049)</f>
        <v>0</v>
      </c>
      <c r="T1049" s="4" t="str">
        <f>IF(D1049="teppc","teppc",
IF(Q1049=0,"not relevant",
IF(R1049&gt;0,"in old list",
IF(S1049=0,"NEED TO ASSIGN",
INDEX(assign_old_new!D:D,MATCH(A1049,assign_old_new!A:A,0))))))</f>
        <v>teppc</v>
      </c>
      <c r="U1049">
        <f t="shared" si="32"/>
        <v>0</v>
      </c>
      <c r="V1049" s="5">
        <f t="shared" si="33"/>
        <v>0</v>
      </c>
    </row>
    <row r="1050" spans="1:22" hidden="1" x14ac:dyDescent="0.75">
      <c r="A1050" t="s">
        <v>6715</v>
      </c>
      <c r="B1050" t="s">
        <v>6716</v>
      </c>
      <c r="C1050" t="s">
        <v>6717</v>
      </c>
      <c r="D1050" t="s">
        <v>3425</v>
      </c>
      <c r="E1050" t="s">
        <v>3578</v>
      </c>
      <c r="F1050" t="s">
        <v>3578</v>
      </c>
      <c r="G1050" t="s">
        <v>3579</v>
      </c>
      <c r="H1050" t="s">
        <v>3578</v>
      </c>
      <c r="I1050" t="s">
        <v>3429</v>
      </c>
      <c r="J1050" s="2">
        <v>37257</v>
      </c>
      <c r="K1050" s="2">
        <v>55153</v>
      </c>
      <c r="L1050">
        <v>64.5</v>
      </c>
      <c r="M1050" t="s">
        <v>3531</v>
      </c>
      <c r="N1050" t="s">
        <v>3532</v>
      </c>
      <c r="O1050" t="s">
        <v>3533</v>
      </c>
      <c r="P1050" t="s">
        <v>3549</v>
      </c>
      <c r="Q1050" s="5">
        <f>INDEX(relevant_resources!B:B,MATCH(P1050,relevant_resources!A:A,0))</f>
        <v>0</v>
      </c>
      <c r="R1050">
        <f>COUNTIFS(resolve_2018!Y:Y,A1050)</f>
        <v>0</v>
      </c>
      <c r="S1050">
        <f>COUNTIFS(assign_old_new!A:A,A1050)</f>
        <v>0</v>
      </c>
      <c r="T1050" s="4" t="str">
        <f>IF(D1050="teppc","teppc",
IF(Q1050=0,"not relevant",
IF(R1050&gt;0,"in old list",
IF(S1050=0,"NEED TO ASSIGN",
INDEX(assign_old_new!D:D,MATCH(A1050,assign_old_new!A:A,0))))))</f>
        <v>teppc</v>
      </c>
      <c r="U1050">
        <f t="shared" si="32"/>
        <v>0</v>
      </c>
      <c r="V1050" s="5">
        <f t="shared" si="33"/>
        <v>0</v>
      </c>
    </row>
    <row r="1051" spans="1:22" hidden="1" x14ac:dyDescent="0.75">
      <c r="A1051" t="s">
        <v>7077</v>
      </c>
      <c r="B1051" t="s">
        <v>7077</v>
      </c>
      <c r="C1051" t="s">
        <v>7078</v>
      </c>
      <c r="D1051" t="s">
        <v>3425</v>
      </c>
      <c r="E1051" t="s">
        <v>1054</v>
      </c>
      <c r="F1051" t="s">
        <v>1054</v>
      </c>
      <c r="G1051" t="s">
        <v>3447</v>
      </c>
      <c r="H1051" t="s">
        <v>3428</v>
      </c>
      <c r="I1051" t="s">
        <v>3429</v>
      </c>
      <c r="J1051" s="2">
        <v>40360</v>
      </c>
      <c r="K1051" s="2">
        <v>55153</v>
      </c>
      <c r="L1051">
        <v>64</v>
      </c>
      <c r="M1051" t="s">
        <v>3531</v>
      </c>
      <c r="N1051" t="s">
        <v>3532</v>
      </c>
      <c r="O1051" t="s">
        <v>3533</v>
      </c>
      <c r="P1051" t="s">
        <v>3549</v>
      </c>
      <c r="Q1051" s="5">
        <f>INDEX(relevant_resources!B:B,MATCH(P1051,relevant_resources!A:A,0))</f>
        <v>0</v>
      </c>
      <c r="R1051">
        <f>COUNTIFS(resolve_2018!Y:Y,A1051)</f>
        <v>0</v>
      </c>
      <c r="S1051">
        <f>COUNTIFS(assign_old_new!A:A,A1051)</f>
        <v>0</v>
      </c>
      <c r="T1051" s="4" t="str">
        <f>IF(D1051="teppc","teppc",
IF(Q1051=0,"not relevant",
IF(R1051&gt;0,"in old list",
IF(S1051=0,"NEED TO ASSIGN",
INDEX(assign_old_new!D:D,MATCH(A1051,assign_old_new!A:A,0))))))</f>
        <v>teppc</v>
      </c>
      <c r="U1051">
        <f t="shared" si="32"/>
        <v>0</v>
      </c>
      <c r="V1051" s="5">
        <f t="shared" si="33"/>
        <v>0</v>
      </c>
    </row>
    <row r="1052" spans="1:22" hidden="1" x14ac:dyDescent="0.75">
      <c r="A1052" t="s">
        <v>8733</v>
      </c>
      <c r="B1052" t="s">
        <v>8733</v>
      </c>
      <c r="C1052" t="s">
        <v>8734</v>
      </c>
      <c r="D1052" t="s">
        <v>3425</v>
      </c>
      <c r="E1052" t="s">
        <v>3584</v>
      </c>
      <c r="F1052" t="s">
        <v>3584</v>
      </c>
      <c r="G1052" t="s">
        <v>3585</v>
      </c>
      <c r="H1052" t="s">
        <v>3482</v>
      </c>
      <c r="I1052" t="s">
        <v>1080</v>
      </c>
      <c r="J1052" s="2">
        <v>39995</v>
      </c>
      <c r="K1052" s="2">
        <v>55153</v>
      </c>
      <c r="L1052">
        <v>64</v>
      </c>
      <c r="M1052" t="s">
        <v>3448</v>
      </c>
      <c r="N1052" t="s">
        <v>3336</v>
      </c>
      <c r="O1052" t="s">
        <v>3356</v>
      </c>
      <c r="P1052" t="s">
        <v>3484</v>
      </c>
      <c r="Q1052" s="5">
        <f>INDEX(relevant_resources!B:B,MATCH(P1052,relevant_resources!A:A,0))</f>
        <v>0</v>
      </c>
      <c r="R1052">
        <f>COUNTIFS(resolve_2018!Y:Y,A1052)</f>
        <v>0</v>
      </c>
      <c r="S1052">
        <f>COUNTIFS(assign_old_new!A:A,A1052)</f>
        <v>0</v>
      </c>
      <c r="T1052" s="4" t="str">
        <f>IF(D1052="teppc","teppc",
IF(Q1052=0,"not relevant",
IF(R1052&gt;0,"in old list",
IF(S1052=0,"NEED TO ASSIGN",
INDEX(assign_old_new!D:D,MATCH(A1052,assign_old_new!A:A,0))))))</f>
        <v>teppc</v>
      </c>
      <c r="U1052">
        <f t="shared" si="32"/>
        <v>0</v>
      </c>
      <c r="V1052" s="5">
        <f t="shared" si="33"/>
        <v>0</v>
      </c>
    </row>
    <row r="1053" spans="1:22" hidden="1" x14ac:dyDescent="0.75">
      <c r="A1053" t="s">
        <v>9823</v>
      </c>
      <c r="B1053" t="s">
        <v>9823</v>
      </c>
      <c r="C1053" t="s">
        <v>9824</v>
      </c>
      <c r="D1053" t="s">
        <v>3425</v>
      </c>
      <c r="E1053" t="s">
        <v>3812</v>
      </c>
      <c r="F1053" t="s">
        <v>3812</v>
      </c>
      <c r="G1053" t="s">
        <v>3813</v>
      </c>
      <c r="H1053" t="s">
        <v>3814</v>
      </c>
      <c r="I1053" t="s">
        <v>1080</v>
      </c>
      <c r="J1053" s="2">
        <v>34851</v>
      </c>
      <c r="K1053" s="2">
        <v>55153</v>
      </c>
      <c r="L1053">
        <v>64</v>
      </c>
      <c r="M1053" t="s">
        <v>3680</v>
      </c>
      <c r="N1053" t="s">
        <v>3681</v>
      </c>
      <c r="O1053" t="s">
        <v>3682</v>
      </c>
      <c r="P1053" t="s">
        <v>4147</v>
      </c>
      <c r="Q1053" s="5">
        <f>INDEX(relevant_resources!B:B,MATCH(P1053,relevant_resources!A:A,0))</f>
        <v>0</v>
      </c>
      <c r="R1053">
        <f>COUNTIFS(resolve_2018!Y:Y,A1053)</f>
        <v>0</v>
      </c>
      <c r="S1053">
        <f>COUNTIFS(assign_old_new!A:A,A1053)</f>
        <v>0</v>
      </c>
      <c r="T1053" s="4" t="str">
        <f>IF(D1053="teppc","teppc",
IF(Q1053=0,"not relevant",
IF(R1053&gt;0,"in old list",
IF(S1053=0,"NEED TO ASSIGN",
INDEX(assign_old_new!D:D,MATCH(A1053,assign_old_new!A:A,0))))))</f>
        <v>teppc</v>
      </c>
      <c r="U1053">
        <f t="shared" si="32"/>
        <v>0</v>
      </c>
      <c r="V1053" s="5">
        <f t="shared" si="33"/>
        <v>0</v>
      </c>
    </row>
    <row r="1054" spans="1:22" hidden="1" x14ac:dyDescent="0.75">
      <c r="A1054" t="s">
        <v>4881</v>
      </c>
      <c r="B1054" t="s">
        <v>4881</v>
      </c>
      <c r="C1054" t="s">
        <v>4882</v>
      </c>
      <c r="D1054" t="s">
        <v>3425</v>
      </c>
      <c r="E1054" t="s">
        <v>3471</v>
      </c>
      <c r="F1054" t="s">
        <v>3471</v>
      </c>
      <c r="G1054" t="s">
        <v>3472</v>
      </c>
      <c r="H1054" t="s">
        <v>3437</v>
      </c>
      <c r="I1054" t="s">
        <v>2274</v>
      </c>
      <c r="J1054" s="2">
        <v>29403</v>
      </c>
      <c r="K1054" s="2">
        <v>47848</v>
      </c>
      <c r="L1054">
        <v>64</v>
      </c>
      <c r="M1054" t="s">
        <v>3531</v>
      </c>
      <c r="N1054" t="s">
        <v>3532</v>
      </c>
      <c r="O1054" t="s">
        <v>3533</v>
      </c>
      <c r="P1054" t="s">
        <v>3534</v>
      </c>
      <c r="Q1054" s="5">
        <f>INDEX(relevant_resources!B:B,MATCH(P1054,relevant_resources!A:A,0))</f>
        <v>0</v>
      </c>
      <c r="R1054">
        <f>COUNTIFS(resolve_2018!Y:Y,A1054)</f>
        <v>0</v>
      </c>
      <c r="S1054">
        <f>COUNTIFS(assign_old_new!A:A,A1054)</f>
        <v>0</v>
      </c>
      <c r="T1054" s="4" t="str">
        <f>IF(D1054="teppc","teppc",
IF(Q1054=0,"not relevant",
IF(R1054&gt;0,"in old list",
IF(S1054=0,"NEED TO ASSIGN",
INDEX(assign_old_new!D:D,MATCH(A1054,assign_old_new!A:A,0))))))</f>
        <v>teppc</v>
      </c>
      <c r="U1054">
        <f t="shared" si="32"/>
        <v>0</v>
      </c>
      <c r="V1054" s="5">
        <f t="shared" si="33"/>
        <v>0</v>
      </c>
    </row>
    <row r="1055" spans="1:22" hidden="1" x14ac:dyDescent="0.75">
      <c r="A1055" t="s">
        <v>11579</v>
      </c>
      <c r="B1055" t="s">
        <v>11580</v>
      </c>
      <c r="C1055" t="s">
        <v>11579</v>
      </c>
      <c r="D1055" t="s">
        <v>11576</v>
      </c>
      <c r="E1055" t="s">
        <v>3333</v>
      </c>
      <c r="F1055" t="s">
        <v>3333</v>
      </c>
      <c r="G1055" t="s">
        <v>3334</v>
      </c>
      <c r="H1055" t="s">
        <v>3333</v>
      </c>
      <c r="I1055" t="s">
        <v>33</v>
      </c>
      <c r="J1055" s="2">
        <v>44377</v>
      </c>
      <c r="K1055" s="2">
        <v>55123</v>
      </c>
      <c r="L1055">
        <v>63</v>
      </c>
      <c r="M1055" t="s">
        <v>3326</v>
      </c>
      <c r="N1055" t="s">
        <v>3327</v>
      </c>
      <c r="O1055" t="s">
        <v>3327</v>
      </c>
      <c r="P1055" t="s">
        <v>3324</v>
      </c>
      <c r="Q1055" s="5">
        <f>INDEX(relevant_resources!B:B,MATCH(P1055,relevant_resources!A:A,0))</f>
        <v>1</v>
      </c>
      <c r="R1055">
        <f>COUNTIFS(resolve_2018!Y:Y,A1055)</f>
        <v>0</v>
      </c>
      <c r="S1055">
        <f>COUNTIFS(assign_old_new!A:A,A1055)</f>
        <v>1</v>
      </c>
      <c r="T1055" s="4" t="str">
        <f>IF(D1055="teppc","teppc",
IF(Q1055=0,"not relevant",
IF(R1055&gt;0,"in old list",
IF(S1055=0,"NEED TO ASSIGN",
INDEX(assign_old_new!D:D,MATCH(A1055,assign_old_new!A:A,0))))))</f>
        <v>new</v>
      </c>
      <c r="U1055">
        <f t="shared" si="32"/>
        <v>1</v>
      </c>
      <c r="V1055" s="5">
        <f t="shared" si="33"/>
        <v>0</v>
      </c>
    </row>
    <row r="1056" spans="1:22" hidden="1" x14ac:dyDescent="0.75">
      <c r="A1056" t="s">
        <v>5345</v>
      </c>
      <c r="B1056" t="s">
        <v>5345</v>
      </c>
      <c r="C1056" t="s">
        <v>5346</v>
      </c>
      <c r="D1056" t="s">
        <v>3425</v>
      </c>
      <c r="E1056" t="s">
        <v>3482</v>
      </c>
      <c r="F1056" t="s">
        <v>3482</v>
      </c>
      <c r="G1056" t="s">
        <v>3483</v>
      </c>
      <c r="H1056" t="s">
        <v>3482</v>
      </c>
      <c r="I1056" t="s">
        <v>1080</v>
      </c>
      <c r="J1056" s="2">
        <v>40179</v>
      </c>
      <c r="K1056" s="2">
        <v>55153</v>
      </c>
      <c r="L1056">
        <v>63</v>
      </c>
      <c r="M1056" t="s">
        <v>3438</v>
      </c>
      <c r="N1056" t="s">
        <v>3412</v>
      </c>
      <c r="O1056" t="s">
        <v>993</v>
      </c>
      <c r="P1056" t="s">
        <v>3712</v>
      </c>
      <c r="Q1056" s="5">
        <f>INDEX(relevant_resources!B:B,MATCH(P1056,relevant_resources!A:A,0))</f>
        <v>0</v>
      </c>
      <c r="R1056">
        <f>COUNTIFS(resolve_2018!Y:Y,A1056)</f>
        <v>0</v>
      </c>
      <c r="S1056">
        <f>COUNTIFS(assign_old_new!A:A,A1056)</f>
        <v>0</v>
      </c>
      <c r="T1056" s="4" t="str">
        <f>IF(D1056="teppc","teppc",
IF(Q1056=0,"not relevant",
IF(R1056&gt;0,"in old list",
IF(S1056=0,"NEED TO ASSIGN",
INDEX(assign_old_new!D:D,MATCH(A1056,assign_old_new!A:A,0))))))</f>
        <v>teppc</v>
      </c>
      <c r="U1056">
        <f t="shared" si="32"/>
        <v>0</v>
      </c>
      <c r="V1056" s="5">
        <f t="shared" si="33"/>
        <v>0</v>
      </c>
    </row>
    <row r="1057" spans="1:22" hidden="1" x14ac:dyDescent="0.75">
      <c r="A1057" t="s">
        <v>4418</v>
      </c>
      <c r="B1057" t="s">
        <v>4419</v>
      </c>
      <c r="C1057" t="s">
        <v>4420</v>
      </c>
      <c r="D1057" t="s">
        <v>3425</v>
      </c>
      <c r="E1057" t="s">
        <v>2592</v>
      </c>
      <c r="F1057" t="s">
        <v>2592</v>
      </c>
      <c r="G1057" t="s">
        <v>4353</v>
      </c>
      <c r="H1057" t="s">
        <v>3028</v>
      </c>
      <c r="I1057" t="s">
        <v>2592</v>
      </c>
      <c r="J1057" s="2">
        <v>34973</v>
      </c>
      <c r="K1057" s="2">
        <v>55153</v>
      </c>
      <c r="L1057">
        <v>62.7</v>
      </c>
      <c r="M1057" t="s">
        <v>3705</v>
      </c>
      <c r="N1057" t="s">
        <v>3512</v>
      </c>
      <c r="O1057" t="s">
        <v>3513</v>
      </c>
      <c r="P1057" t="s">
        <v>4421</v>
      </c>
      <c r="Q1057" s="5">
        <f>INDEX(relevant_resources!B:B,MATCH(P1057,relevant_resources!A:A,0))</f>
        <v>0</v>
      </c>
      <c r="R1057">
        <f>COUNTIFS(resolve_2018!Y:Y,A1057)</f>
        <v>0</v>
      </c>
      <c r="S1057">
        <f>COUNTIFS(assign_old_new!A:A,A1057)</f>
        <v>0</v>
      </c>
      <c r="T1057" s="4" t="str">
        <f>IF(D1057="teppc","teppc",
IF(Q1057=0,"not relevant",
IF(R1057&gt;0,"in old list",
IF(S1057=0,"NEED TO ASSIGN",
INDEX(assign_old_new!D:D,MATCH(A1057,assign_old_new!A:A,0))))))</f>
        <v>teppc</v>
      </c>
      <c r="U1057">
        <f t="shared" si="32"/>
        <v>0</v>
      </c>
      <c r="V1057" s="5">
        <f t="shared" si="33"/>
        <v>0</v>
      </c>
    </row>
    <row r="1058" spans="1:22" hidden="1" x14ac:dyDescent="0.75">
      <c r="A1058" t="s">
        <v>6224</v>
      </c>
      <c r="B1058" t="s">
        <v>6224</v>
      </c>
      <c r="C1058" t="s">
        <v>6225</v>
      </c>
      <c r="D1058" t="s">
        <v>3425</v>
      </c>
      <c r="E1058" t="s">
        <v>3426</v>
      </c>
      <c r="F1058" t="s">
        <v>3426</v>
      </c>
      <c r="G1058" t="s">
        <v>3427</v>
      </c>
      <c r="H1058" t="s">
        <v>3428</v>
      </c>
      <c r="I1058" t="s">
        <v>3429</v>
      </c>
      <c r="J1058" s="2">
        <v>40858</v>
      </c>
      <c r="K1058" s="2">
        <v>47484</v>
      </c>
      <c r="L1058">
        <v>62.5</v>
      </c>
      <c r="M1058" t="s">
        <v>3448</v>
      </c>
      <c r="N1058" t="s">
        <v>3336</v>
      </c>
      <c r="O1058" t="s">
        <v>3356</v>
      </c>
      <c r="P1058" t="s">
        <v>3449</v>
      </c>
      <c r="Q1058" s="5">
        <f>INDEX(relevant_resources!B:B,MATCH(P1058,relevant_resources!A:A,0))</f>
        <v>0</v>
      </c>
      <c r="R1058">
        <f>COUNTIFS(resolve_2018!Y:Y,A1058)</f>
        <v>0</v>
      </c>
      <c r="S1058">
        <f>COUNTIFS(assign_old_new!A:A,A1058)</f>
        <v>0</v>
      </c>
      <c r="T1058" s="4" t="str">
        <f>IF(D1058="teppc","teppc",
IF(Q1058=0,"not relevant",
IF(R1058&gt;0,"in old list",
IF(S1058=0,"NEED TO ASSIGN",
INDEX(assign_old_new!D:D,MATCH(A1058,assign_old_new!A:A,0))))))</f>
        <v>teppc</v>
      </c>
      <c r="U1058">
        <f t="shared" si="32"/>
        <v>0</v>
      </c>
      <c r="V1058" s="5">
        <f t="shared" si="33"/>
        <v>0</v>
      </c>
    </row>
    <row r="1059" spans="1:22" hidden="1" x14ac:dyDescent="0.75">
      <c r="A1059" t="s">
        <v>8448</v>
      </c>
      <c r="B1059" t="s">
        <v>8449</v>
      </c>
      <c r="C1059" t="s">
        <v>8450</v>
      </c>
      <c r="D1059" t="s">
        <v>3425</v>
      </c>
      <c r="E1059" t="s">
        <v>2403</v>
      </c>
      <c r="F1059" t="s">
        <v>2403</v>
      </c>
      <c r="G1059" t="s">
        <v>3436</v>
      </c>
      <c r="H1059" t="s">
        <v>3437</v>
      </c>
      <c r="I1059" t="s">
        <v>2274</v>
      </c>
      <c r="J1059" s="2">
        <v>37803</v>
      </c>
      <c r="K1059" s="2">
        <v>47588</v>
      </c>
      <c r="L1059">
        <v>62.2</v>
      </c>
      <c r="M1059" t="s">
        <v>3791</v>
      </c>
      <c r="N1059" t="s">
        <v>3792</v>
      </c>
      <c r="O1059" t="s">
        <v>3533</v>
      </c>
      <c r="P1059" t="s">
        <v>3534</v>
      </c>
      <c r="Q1059" s="5">
        <f>INDEX(relevant_resources!B:B,MATCH(P1059,relevant_resources!A:A,0))</f>
        <v>0</v>
      </c>
      <c r="R1059">
        <f>COUNTIFS(resolve_2018!Y:Y,A1059)</f>
        <v>0</v>
      </c>
      <c r="S1059">
        <f>COUNTIFS(assign_old_new!A:A,A1059)</f>
        <v>0</v>
      </c>
      <c r="T1059" s="4" t="str">
        <f>IF(D1059="teppc","teppc",
IF(Q1059=0,"not relevant",
IF(R1059&gt;0,"in old list",
IF(S1059=0,"NEED TO ASSIGN",
INDEX(assign_old_new!D:D,MATCH(A1059,assign_old_new!A:A,0))))))</f>
        <v>teppc</v>
      </c>
      <c r="U1059">
        <f t="shared" si="32"/>
        <v>0</v>
      </c>
      <c r="V1059" s="5">
        <f t="shared" si="33"/>
        <v>0</v>
      </c>
    </row>
    <row r="1060" spans="1:22" hidden="1" x14ac:dyDescent="0.75">
      <c r="A1060" t="s">
        <v>10363</v>
      </c>
      <c r="B1060" t="s">
        <v>10363</v>
      </c>
      <c r="C1060" t="s">
        <v>10364</v>
      </c>
      <c r="D1060" t="s">
        <v>9883</v>
      </c>
      <c r="E1060" t="s">
        <v>9887</v>
      </c>
      <c r="F1060" t="s">
        <v>9887</v>
      </c>
      <c r="G1060" t="s">
        <v>9888</v>
      </c>
      <c r="H1060" t="s">
        <v>9887</v>
      </c>
      <c r="I1060" t="s">
        <v>33</v>
      </c>
      <c r="J1060" s="6">
        <v>31048</v>
      </c>
      <c r="K1060" s="6">
        <v>55153</v>
      </c>
      <c r="L1060">
        <v>62</v>
      </c>
      <c r="M1060" t="s">
        <v>9884</v>
      </c>
      <c r="N1060" t="s">
        <v>3757</v>
      </c>
      <c r="O1060" t="s">
        <v>190</v>
      </c>
      <c r="P1060" t="s">
        <v>4506</v>
      </c>
      <c r="Q1060" s="5">
        <f>INDEX(relevant_resources!B:B,MATCH(P1060,relevant_resources!A:A,0))</f>
        <v>0</v>
      </c>
      <c r="R1060">
        <f>COUNTIFS(resolve_2018!Y:Y,A1060)</f>
        <v>0</v>
      </c>
      <c r="S1060">
        <f>COUNTIFS(assign_old_new!A:A,A1060)</f>
        <v>0</v>
      </c>
      <c r="T1060" s="4" t="str">
        <f>IF(D1060="teppc","teppc",
IF(Q1060=0,"not relevant",
IF(R1060&gt;0,"in old list",
IF(S1060=0,"NEED TO ASSIGN",
INDEX(assign_old_new!D:D,MATCH(A1060,assign_old_new!A:A,0))))))</f>
        <v>not relevant</v>
      </c>
      <c r="U1060">
        <f t="shared" si="32"/>
        <v>0</v>
      </c>
      <c r="V1060" s="5">
        <f t="shared" si="33"/>
        <v>0</v>
      </c>
    </row>
    <row r="1061" spans="1:22" hidden="1" x14ac:dyDescent="0.75">
      <c r="A1061" t="s">
        <v>7028</v>
      </c>
      <c r="B1061" t="s">
        <v>7029</v>
      </c>
      <c r="C1061" t="s">
        <v>7030</v>
      </c>
      <c r="D1061" t="s">
        <v>3425</v>
      </c>
      <c r="E1061" t="s">
        <v>2592</v>
      </c>
      <c r="F1061" t="s">
        <v>2592</v>
      </c>
      <c r="G1061" t="s">
        <v>4353</v>
      </c>
      <c r="H1061" t="s">
        <v>3028</v>
      </c>
      <c r="I1061" t="s">
        <v>2592</v>
      </c>
      <c r="J1061" s="2">
        <v>29768</v>
      </c>
      <c r="K1061" s="2">
        <v>55153</v>
      </c>
      <c r="L1061">
        <v>62</v>
      </c>
      <c r="M1061" t="s">
        <v>3791</v>
      </c>
      <c r="N1061" t="s">
        <v>3792</v>
      </c>
      <c r="O1061" t="s">
        <v>3533</v>
      </c>
      <c r="P1061" t="s">
        <v>3592</v>
      </c>
      <c r="Q1061" s="5">
        <f>INDEX(relevant_resources!B:B,MATCH(P1061,relevant_resources!A:A,0))</f>
        <v>0</v>
      </c>
      <c r="R1061">
        <f>COUNTIFS(resolve_2018!Y:Y,A1061)</f>
        <v>0</v>
      </c>
      <c r="S1061">
        <f>COUNTIFS(assign_old_new!A:A,A1061)</f>
        <v>0</v>
      </c>
      <c r="T1061" s="4" t="str">
        <f>IF(D1061="teppc","teppc",
IF(Q1061=0,"not relevant",
IF(R1061&gt;0,"in old list",
IF(S1061=0,"NEED TO ASSIGN",
INDEX(assign_old_new!D:D,MATCH(A1061,assign_old_new!A:A,0))))))</f>
        <v>teppc</v>
      </c>
      <c r="U1061">
        <f t="shared" si="32"/>
        <v>0</v>
      </c>
      <c r="V1061" s="5">
        <f t="shared" si="33"/>
        <v>0</v>
      </c>
    </row>
    <row r="1062" spans="1:22" hidden="1" x14ac:dyDescent="0.75">
      <c r="A1062" t="s">
        <v>7025</v>
      </c>
      <c r="B1062" t="s">
        <v>7026</v>
      </c>
      <c r="C1062" t="s">
        <v>7027</v>
      </c>
      <c r="D1062" t="s">
        <v>3425</v>
      </c>
      <c r="E1062" t="s">
        <v>2592</v>
      </c>
      <c r="F1062" t="s">
        <v>2592</v>
      </c>
      <c r="G1062" t="s">
        <v>4353</v>
      </c>
      <c r="H1062" t="s">
        <v>3028</v>
      </c>
      <c r="I1062" t="s">
        <v>2592</v>
      </c>
      <c r="J1062" s="2">
        <v>29403</v>
      </c>
      <c r="K1062" s="2">
        <v>55153</v>
      </c>
      <c r="L1062">
        <v>62</v>
      </c>
      <c r="M1062" t="s">
        <v>3791</v>
      </c>
      <c r="N1062" t="s">
        <v>3792</v>
      </c>
      <c r="O1062" t="s">
        <v>3533</v>
      </c>
      <c r="P1062" t="s">
        <v>3592</v>
      </c>
      <c r="Q1062" s="5">
        <f>INDEX(relevant_resources!B:B,MATCH(P1062,relevant_resources!A:A,0))</f>
        <v>0</v>
      </c>
      <c r="R1062">
        <f>COUNTIFS(resolve_2018!Y:Y,A1062)</f>
        <v>0</v>
      </c>
      <c r="S1062">
        <f>COUNTIFS(assign_old_new!A:A,A1062)</f>
        <v>0</v>
      </c>
      <c r="T1062" s="4" t="str">
        <f>IF(D1062="teppc","teppc",
IF(Q1062=0,"not relevant",
IF(R1062&gt;0,"in old list",
IF(S1062=0,"NEED TO ASSIGN",
INDEX(assign_old_new!D:D,MATCH(A1062,assign_old_new!A:A,0))))))</f>
        <v>teppc</v>
      </c>
      <c r="U1062">
        <f t="shared" si="32"/>
        <v>0</v>
      </c>
      <c r="V1062" s="5">
        <f t="shared" si="33"/>
        <v>0</v>
      </c>
    </row>
    <row r="1063" spans="1:22" hidden="1" x14ac:dyDescent="0.75">
      <c r="A1063" t="s">
        <v>7539</v>
      </c>
      <c r="B1063" t="s">
        <v>7540</v>
      </c>
      <c r="C1063" t="s">
        <v>7541</v>
      </c>
      <c r="D1063" t="s">
        <v>3425</v>
      </c>
      <c r="E1063" t="s">
        <v>3718</v>
      </c>
      <c r="F1063" t="s">
        <v>3718</v>
      </c>
      <c r="G1063" t="s">
        <v>5128</v>
      </c>
      <c r="H1063" t="s">
        <v>3718</v>
      </c>
      <c r="I1063" t="s">
        <v>2274</v>
      </c>
      <c r="J1063" s="2">
        <v>26846</v>
      </c>
      <c r="K1063" s="2">
        <v>55153</v>
      </c>
      <c r="L1063">
        <v>62</v>
      </c>
      <c r="M1063" t="s">
        <v>3548</v>
      </c>
      <c r="N1063" t="s">
        <v>3532</v>
      </c>
      <c r="O1063" t="s">
        <v>3533</v>
      </c>
      <c r="P1063" t="s">
        <v>3534</v>
      </c>
      <c r="Q1063" s="5">
        <f>INDEX(relevant_resources!B:B,MATCH(P1063,relevant_resources!A:A,0))</f>
        <v>0</v>
      </c>
      <c r="R1063">
        <f>COUNTIFS(resolve_2018!Y:Y,A1063)</f>
        <v>0</v>
      </c>
      <c r="S1063">
        <f>COUNTIFS(assign_old_new!A:A,A1063)</f>
        <v>0</v>
      </c>
      <c r="T1063" s="4" t="str">
        <f>IF(D1063="teppc","teppc",
IF(Q1063=0,"not relevant",
IF(R1063&gt;0,"in old list",
IF(S1063=0,"NEED TO ASSIGN",
INDEX(assign_old_new!D:D,MATCH(A1063,assign_old_new!A:A,0))))))</f>
        <v>teppc</v>
      </c>
      <c r="U1063">
        <f t="shared" si="32"/>
        <v>0</v>
      </c>
      <c r="V1063" s="5">
        <f t="shared" si="33"/>
        <v>0</v>
      </c>
    </row>
    <row r="1064" spans="1:22" hidden="1" x14ac:dyDescent="0.75">
      <c r="A1064" t="s">
        <v>8484</v>
      </c>
      <c r="B1064" t="s">
        <v>8485</v>
      </c>
      <c r="C1064" t="s">
        <v>8486</v>
      </c>
      <c r="D1064" t="s">
        <v>3425</v>
      </c>
      <c r="E1064" t="s">
        <v>3718</v>
      </c>
      <c r="F1064" t="s">
        <v>3718</v>
      </c>
      <c r="G1064" t="s">
        <v>5128</v>
      </c>
      <c r="H1064" t="s">
        <v>3718</v>
      </c>
      <c r="I1064" t="s">
        <v>2274</v>
      </c>
      <c r="J1064" s="2">
        <v>26846</v>
      </c>
      <c r="K1064" s="2">
        <v>55153</v>
      </c>
      <c r="L1064">
        <v>62</v>
      </c>
      <c r="M1064" t="s">
        <v>3531</v>
      </c>
      <c r="N1064" t="s">
        <v>3532</v>
      </c>
      <c r="O1064" t="s">
        <v>3533</v>
      </c>
      <c r="P1064" t="s">
        <v>3534</v>
      </c>
      <c r="Q1064" s="5">
        <f>INDEX(relevant_resources!B:B,MATCH(P1064,relevant_resources!A:A,0))</f>
        <v>0</v>
      </c>
      <c r="R1064">
        <f>COUNTIFS(resolve_2018!Y:Y,A1064)</f>
        <v>0</v>
      </c>
      <c r="S1064">
        <f>COUNTIFS(assign_old_new!A:A,A1064)</f>
        <v>0</v>
      </c>
      <c r="T1064" s="4" t="str">
        <f>IF(D1064="teppc","teppc",
IF(Q1064=0,"not relevant",
IF(R1064&gt;0,"in old list",
IF(S1064=0,"NEED TO ASSIGN",
INDEX(assign_old_new!D:D,MATCH(A1064,assign_old_new!A:A,0))))))</f>
        <v>teppc</v>
      </c>
      <c r="U1064">
        <f t="shared" si="32"/>
        <v>0</v>
      </c>
      <c r="V1064" s="5">
        <f t="shared" si="33"/>
        <v>0</v>
      </c>
    </row>
    <row r="1065" spans="1:22" hidden="1" x14ac:dyDescent="0.75">
      <c r="A1065" t="s">
        <v>7536</v>
      </c>
      <c r="B1065" t="s">
        <v>7537</v>
      </c>
      <c r="C1065" t="s">
        <v>7538</v>
      </c>
      <c r="D1065" t="s">
        <v>3425</v>
      </c>
      <c r="E1065" t="s">
        <v>3718</v>
      </c>
      <c r="F1065" t="s">
        <v>3718</v>
      </c>
      <c r="G1065" t="s">
        <v>5128</v>
      </c>
      <c r="H1065" t="s">
        <v>3718</v>
      </c>
      <c r="I1065" t="s">
        <v>2274</v>
      </c>
      <c r="J1065" s="2">
        <v>26420</v>
      </c>
      <c r="K1065" s="2">
        <v>55153</v>
      </c>
      <c r="L1065">
        <v>62</v>
      </c>
      <c r="M1065" t="s">
        <v>3548</v>
      </c>
      <c r="N1065" t="s">
        <v>3532</v>
      </c>
      <c r="O1065" t="s">
        <v>3533</v>
      </c>
      <c r="P1065" t="s">
        <v>3534</v>
      </c>
      <c r="Q1065" s="5">
        <f>INDEX(relevant_resources!B:B,MATCH(P1065,relevant_resources!A:A,0))</f>
        <v>0</v>
      </c>
      <c r="R1065">
        <f>COUNTIFS(resolve_2018!Y:Y,A1065)</f>
        <v>0</v>
      </c>
      <c r="S1065">
        <f>COUNTIFS(assign_old_new!A:A,A1065)</f>
        <v>0</v>
      </c>
      <c r="T1065" s="4" t="str">
        <f>IF(D1065="teppc","teppc",
IF(Q1065=0,"not relevant",
IF(R1065&gt;0,"in old list",
IF(S1065=0,"NEED TO ASSIGN",
INDEX(assign_old_new!D:D,MATCH(A1065,assign_old_new!A:A,0))))))</f>
        <v>teppc</v>
      </c>
      <c r="U1065">
        <f t="shared" si="32"/>
        <v>0</v>
      </c>
      <c r="V1065" s="5">
        <f t="shared" si="33"/>
        <v>0</v>
      </c>
    </row>
    <row r="1066" spans="1:22" hidden="1" x14ac:dyDescent="0.75">
      <c r="A1066" t="s">
        <v>8496</v>
      </c>
      <c r="B1066" t="s">
        <v>8497</v>
      </c>
      <c r="C1066" t="s">
        <v>8498</v>
      </c>
      <c r="D1066" t="s">
        <v>3425</v>
      </c>
      <c r="E1066" t="s">
        <v>3718</v>
      </c>
      <c r="F1066" t="s">
        <v>3718</v>
      </c>
      <c r="G1066" t="s">
        <v>5128</v>
      </c>
      <c r="H1066" t="s">
        <v>3718</v>
      </c>
      <c r="I1066" t="s">
        <v>2274</v>
      </c>
      <c r="J1066" s="2">
        <v>26420</v>
      </c>
      <c r="K1066" s="2">
        <v>55153</v>
      </c>
      <c r="L1066">
        <v>62</v>
      </c>
      <c r="M1066" t="s">
        <v>3531</v>
      </c>
      <c r="N1066" t="s">
        <v>3532</v>
      </c>
      <c r="O1066" t="s">
        <v>3533</v>
      </c>
      <c r="P1066" t="s">
        <v>3534</v>
      </c>
      <c r="Q1066" s="5">
        <f>INDEX(relevant_resources!B:B,MATCH(P1066,relevant_resources!A:A,0))</f>
        <v>0</v>
      </c>
      <c r="R1066">
        <f>COUNTIFS(resolve_2018!Y:Y,A1066)</f>
        <v>0</v>
      </c>
      <c r="S1066">
        <f>COUNTIFS(assign_old_new!A:A,A1066)</f>
        <v>0</v>
      </c>
      <c r="T1066" s="4" t="str">
        <f>IF(D1066="teppc","teppc",
IF(Q1066=0,"not relevant",
IF(R1066&gt;0,"in old list",
IF(S1066=0,"NEED TO ASSIGN",
INDEX(assign_old_new!D:D,MATCH(A1066,assign_old_new!A:A,0))))))</f>
        <v>teppc</v>
      </c>
      <c r="U1066">
        <f t="shared" si="32"/>
        <v>0</v>
      </c>
      <c r="V1066" s="5">
        <f t="shared" si="33"/>
        <v>0</v>
      </c>
    </row>
    <row r="1067" spans="1:22" hidden="1" x14ac:dyDescent="0.75">
      <c r="A1067" t="s">
        <v>11065</v>
      </c>
      <c r="B1067" t="s">
        <v>11065</v>
      </c>
      <c r="C1067" t="s">
        <v>11066</v>
      </c>
      <c r="D1067" t="s">
        <v>9883</v>
      </c>
      <c r="E1067" t="s">
        <v>3333</v>
      </c>
      <c r="F1067" t="s">
        <v>3333</v>
      </c>
      <c r="G1067" t="s">
        <v>3334</v>
      </c>
      <c r="H1067" t="s">
        <v>3333</v>
      </c>
      <c r="I1067" t="s">
        <v>33</v>
      </c>
      <c r="J1067" s="6">
        <v>11324</v>
      </c>
      <c r="K1067" s="6">
        <v>55153</v>
      </c>
      <c r="L1067">
        <v>62</v>
      </c>
      <c r="M1067" t="s">
        <v>9884</v>
      </c>
      <c r="N1067" t="s">
        <v>3443</v>
      </c>
      <c r="O1067" t="s">
        <v>210</v>
      </c>
      <c r="P1067" t="s">
        <v>3709</v>
      </c>
      <c r="Q1067" s="5">
        <f>INDEX(relevant_resources!B:B,MATCH(P1067,relevant_resources!A:A,0))</f>
        <v>0</v>
      </c>
      <c r="R1067">
        <f>COUNTIFS(resolve_2018!Y:Y,A1067)</f>
        <v>0</v>
      </c>
      <c r="S1067">
        <f>COUNTIFS(assign_old_new!A:A,A1067)</f>
        <v>0</v>
      </c>
      <c r="T1067" s="4" t="str">
        <f>IF(D1067="teppc","teppc",
IF(Q1067=0,"not relevant",
IF(R1067&gt;0,"in old list",
IF(S1067=0,"NEED TO ASSIGN",
INDEX(assign_old_new!D:D,MATCH(A1067,assign_old_new!A:A,0))))))</f>
        <v>not relevant</v>
      </c>
      <c r="U1067">
        <f t="shared" si="32"/>
        <v>0</v>
      </c>
      <c r="V1067" s="5">
        <f t="shared" si="33"/>
        <v>0</v>
      </c>
    </row>
    <row r="1068" spans="1:22" hidden="1" x14ac:dyDescent="0.75">
      <c r="A1068" t="s">
        <v>2730</v>
      </c>
      <c r="B1068" t="s">
        <v>2730</v>
      </c>
      <c r="C1068" t="s">
        <v>11181</v>
      </c>
      <c r="D1068" t="s">
        <v>9883</v>
      </c>
      <c r="E1068" t="s">
        <v>1128</v>
      </c>
      <c r="F1068" t="s">
        <v>1128</v>
      </c>
      <c r="G1068" t="s">
        <v>3379</v>
      </c>
      <c r="H1068" t="s">
        <v>1128</v>
      </c>
      <c r="I1068" t="s">
        <v>33</v>
      </c>
      <c r="J1068" s="6">
        <v>37499</v>
      </c>
      <c r="K1068" s="6">
        <v>55153</v>
      </c>
      <c r="L1068">
        <v>61.5</v>
      </c>
      <c r="N1068" t="s">
        <v>3412</v>
      </c>
      <c r="O1068" t="s">
        <v>993</v>
      </c>
      <c r="P1068" t="s">
        <v>3413</v>
      </c>
      <c r="Q1068" s="5">
        <f>INDEX(relevant_resources!B:B,MATCH(P1068,relevant_resources!A:A,0))</f>
        <v>1</v>
      </c>
      <c r="R1068">
        <f>COUNTIFS(resolve_2018!Y:Y,A1068)</f>
        <v>1</v>
      </c>
      <c r="S1068">
        <f>COUNTIFS(assign_old_new!A:A,A1068)</f>
        <v>0</v>
      </c>
      <c r="T1068" s="4" t="str">
        <f>IF(D1068="teppc","teppc",
IF(Q1068=0,"not relevant",
IF(R1068&gt;0,"in old list",
IF(S1068=0,"NEED TO ASSIGN",
INDEX(assign_old_new!D:D,MATCH(A1068,assign_old_new!A:A,0))))))</f>
        <v>in old list</v>
      </c>
      <c r="U1068">
        <f t="shared" si="32"/>
        <v>1</v>
      </c>
      <c r="V1068" s="5">
        <f t="shared" si="33"/>
        <v>0</v>
      </c>
    </row>
    <row r="1069" spans="1:22" hidden="1" x14ac:dyDescent="0.75">
      <c r="A1069" t="s">
        <v>6155</v>
      </c>
      <c r="B1069" t="s">
        <v>6156</v>
      </c>
      <c r="C1069" t="s">
        <v>6157</v>
      </c>
      <c r="D1069" t="s">
        <v>3425</v>
      </c>
      <c r="E1069" t="s">
        <v>6135</v>
      </c>
      <c r="F1069" t="s">
        <v>6135</v>
      </c>
      <c r="G1069" t="s">
        <v>6136</v>
      </c>
      <c r="H1069" t="s">
        <v>3666</v>
      </c>
      <c r="I1069" t="s">
        <v>2274</v>
      </c>
      <c r="J1069" s="2">
        <v>14397</v>
      </c>
      <c r="K1069" s="2">
        <v>55153</v>
      </c>
      <c r="L1069">
        <v>61.5</v>
      </c>
      <c r="M1069" t="s">
        <v>210</v>
      </c>
      <c r="N1069" t="s">
        <v>3443</v>
      </c>
      <c r="O1069" t="s">
        <v>210</v>
      </c>
      <c r="P1069" t="s">
        <v>3497</v>
      </c>
      <c r="Q1069" s="5">
        <f>INDEX(relevant_resources!B:B,MATCH(P1069,relevant_resources!A:A,0))</f>
        <v>0</v>
      </c>
      <c r="R1069">
        <f>COUNTIFS(resolve_2018!Y:Y,A1069)</f>
        <v>0</v>
      </c>
      <c r="S1069">
        <f>COUNTIFS(assign_old_new!A:A,A1069)</f>
        <v>0</v>
      </c>
      <c r="T1069" s="4" t="str">
        <f>IF(D1069="teppc","teppc",
IF(Q1069=0,"not relevant",
IF(R1069&gt;0,"in old list",
IF(S1069=0,"NEED TO ASSIGN",
INDEX(assign_old_new!D:D,MATCH(A1069,assign_old_new!A:A,0))))))</f>
        <v>teppc</v>
      </c>
      <c r="U1069">
        <f t="shared" si="32"/>
        <v>0</v>
      </c>
      <c r="V1069" s="5">
        <f t="shared" si="33"/>
        <v>0</v>
      </c>
    </row>
    <row r="1070" spans="1:22" hidden="1" x14ac:dyDescent="0.75">
      <c r="A1070" t="s">
        <v>8100</v>
      </c>
      <c r="B1070" t="s">
        <v>8101</v>
      </c>
      <c r="C1070" t="s">
        <v>8102</v>
      </c>
      <c r="D1070" t="s">
        <v>3425</v>
      </c>
      <c r="E1070" t="s">
        <v>2647</v>
      </c>
      <c r="F1070" t="s">
        <v>2647</v>
      </c>
      <c r="G1070" t="s">
        <v>3500</v>
      </c>
      <c r="H1070" t="s">
        <v>2646</v>
      </c>
      <c r="I1070" t="s">
        <v>2647</v>
      </c>
      <c r="J1070" s="2">
        <v>42156</v>
      </c>
      <c r="K1070" s="2">
        <v>55153</v>
      </c>
      <c r="L1070">
        <v>61.1</v>
      </c>
      <c r="M1070" t="s">
        <v>3506</v>
      </c>
      <c r="N1070" t="s">
        <v>3385</v>
      </c>
      <c r="O1070" t="s">
        <v>3386</v>
      </c>
      <c r="P1070" t="s">
        <v>3507</v>
      </c>
      <c r="Q1070" s="5">
        <f>INDEX(relevant_resources!B:B,MATCH(P1070,relevant_resources!A:A,0))</f>
        <v>0</v>
      </c>
      <c r="R1070">
        <f>COUNTIFS(resolve_2018!Y:Y,A1070)</f>
        <v>0</v>
      </c>
      <c r="S1070">
        <f>COUNTIFS(assign_old_new!A:A,A1070)</f>
        <v>0</v>
      </c>
      <c r="T1070" s="4" t="str">
        <f>IF(D1070="teppc","teppc",
IF(Q1070=0,"not relevant",
IF(R1070&gt;0,"in old list",
IF(S1070=0,"NEED TO ASSIGN",
INDEX(assign_old_new!D:D,MATCH(A1070,assign_old_new!A:A,0))))))</f>
        <v>teppc</v>
      </c>
      <c r="U1070">
        <f t="shared" si="32"/>
        <v>0</v>
      </c>
      <c r="V1070" s="5">
        <f t="shared" si="33"/>
        <v>0</v>
      </c>
    </row>
    <row r="1071" spans="1:22" hidden="1" x14ac:dyDescent="0.75">
      <c r="A1071" t="s">
        <v>9133</v>
      </c>
      <c r="B1071" t="s">
        <v>9133</v>
      </c>
      <c r="C1071" t="s">
        <v>9134</v>
      </c>
      <c r="D1071" t="s">
        <v>3425</v>
      </c>
      <c r="E1071" t="s">
        <v>3698</v>
      </c>
      <c r="F1071" t="s">
        <v>3698</v>
      </c>
      <c r="G1071" t="s">
        <v>3694</v>
      </c>
      <c r="H1071" t="s">
        <v>3407</v>
      </c>
      <c r="I1071" t="s">
        <v>2274</v>
      </c>
      <c r="J1071" s="2">
        <v>43101</v>
      </c>
      <c r="K1071" s="2">
        <v>55153</v>
      </c>
      <c r="L1071">
        <v>61</v>
      </c>
      <c r="M1071" t="s">
        <v>3506</v>
      </c>
      <c r="N1071" t="s">
        <v>3385</v>
      </c>
      <c r="O1071" t="s">
        <v>3386</v>
      </c>
      <c r="P1071" t="s">
        <v>3474</v>
      </c>
      <c r="Q1071" s="5">
        <f>INDEX(relevant_resources!B:B,MATCH(P1071,relevant_resources!A:A,0))</f>
        <v>0</v>
      </c>
      <c r="R1071">
        <f>COUNTIFS(resolve_2018!Y:Y,A1071)</f>
        <v>0</v>
      </c>
      <c r="S1071">
        <f>COUNTIFS(assign_old_new!A:A,A1071)</f>
        <v>0</v>
      </c>
      <c r="T1071" s="4" t="str">
        <f>IF(D1071="teppc","teppc",
IF(Q1071=0,"not relevant",
IF(R1071&gt;0,"in old list",
IF(S1071=0,"NEED TO ASSIGN",
INDEX(assign_old_new!D:D,MATCH(A1071,assign_old_new!A:A,0))))))</f>
        <v>teppc</v>
      </c>
      <c r="U1071">
        <f t="shared" si="32"/>
        <v>0</v>
      </c>
      <c r="V1071" s="5">
        <f t="shared" si="33"/>
        <v>0</v>
      </c>
    </row>
    <row r="1072" spans="1:22" hidden="1" x14ac:dyDescent="0.75">
      <c r="A1072" t="s">
        <v>7672</v>
      </c>
      <c r="B1072" t="s">
        <v>7672</v>
      </c>
      <c r="C1072" t="s">
        <v>7673</v>
      </c>
      <c r="D1072" t="s">
        <v>3425</v>
      </c>
      <c r="E1072" t="s">
        <v>3426</v>
      </c>
      <c r="F1072" t="s">
        <v>3426</v>
      </c>
      <c r="G1072" t="s">
        <v>3427</v>
      </c>
      <c r="H1072" t="s">
        <v>3428</v>
      </c>
      <c r="I1072" t="s">
        <v>3429</v>
      </c>
      <c r="J1072" s="2">
        <v>40036</v>
      </c>
      <c r="K1072" s="2">
        <v>51393</v>
      </c>
      <c r="L1072">
        <v>60.6</v>
      </c>
      <c r="M1072" t="s">
        <v>3448</v>
      </c>
      <c r="N1072" t="s">
        <v>3336</v>
      </c>
      <c r="O1072" t="s">
        <v>3356</v>
      </c>
      <c r="P1072" t="s">
        <v>3449</v>
      </c>
      <c r="Q1072" s="5">
        <f>INDEX(relevant_resources!B:B,MATCH(P1072,relevant_resources!A:A,0))</f>
        <v>0</v>
      </c>
      <c r="R1072">
        <f>COUNTIFS(resolve_2018!Y:Y,A1072)</f>
        <v>0</v>
      </c>
      <c r="S1072">
        <f>COUNTIFS(assign_old_new!A:A,A1072)</f>
        <v>0</v>
      </c>
      <c r="T1072" s="4" t="str">
        <f>IF(D1072="teppc","teppc",
IF(Q1072=0,"not relevant",
IF(R1072&gt;0,"in old list",
IF(S1072=0,"NEED TO ASSIGN",
INDEX(assign_old_new!D:D,MATCH(A1072,assign_old_new!A:A,0))))))</f>
        <v>teppc</v>
      </c>
      <c r="U1072">
        <f t="shared" si="32"/>
        <v>0</v>
      </c>
      <c r="V1072" s="5">
        <f t="shared" si="33"/>
        <v>0</v>
      </c>
    </row>
    <row r="1073" spans="1:22" hidden="1" x14ac:dyDescent="0.75">
      <c r="A1073" t="s">
        <v>7528</v>
      </c>
      <c r="B1073" t="s">
        <v>7528</v>
      </c>
      <c r="C1073" t="s">
        <v>7529</v>
      </c>
      <c r="D1073" t="s">
        <v>3425</v>
      </c>
      <c r="E1073" t="s">
        <v>3426</v>
      </c>
      <c r="F1073" t="s">
        <v>3426</v>
      </c>
      <c r="G1073" t="s">
        <v>3427</v>
      </c>
      <c r="H1073" t="s">
        <v>3428</v>
      </c>
      <c r="I1073" t="s">
        <v>3429</v>
      </c>
      <c r="J1073" s="2">
        <v>41699</v>
      </c>
      <c r="K1073" s="2">
        <v>54848</v>
      </c>
      <c r="L1073">
        <v>60.42</v>
      </c>
      <c r="M1073" t="s">
        <v>3448</v>
      </c>
      <c r="N1073" t="s">
        <v>3336</v>
      </c>
      <c r="O1073" t="s">
        <v>3356</v>
      </c>
      <c r="P1073" t="s">
        <v>3449</v>
      </c>
      <c r="Q1073" s="5">
        <f>INDEX(relevant_resources!B:B,MATCH(P1073,relevant_resources!A:A,0))</f>
        <v>0</v>
      </c>
      <c r="R1073">
        <f>COUNTIFS(resolve_2018!Y:Y,A1073)</f>
        <v>0</v>
      </c>
      <c r="S1073">
        <f>COUNTIFS(assign_old_new!A:A,A1073)</f>
        <v>0</v>
      </c>
      <c r="T1073" s="4" t="str">
        <f>IF(D1073="teppc","teppc",
IF(Q1073=0,"not relevant",
IF(R1073&gt;0,"in old list",
IF(S1073=0,"NEED TO ASSIGN",
INDEX(assign_old_new!D:D,MATCH(A1073,assign_old_new!A:A,0))))))</f>
        <v>teppc</v>
      </c>
      <c r="U1073">
        <f t="shared" si="32"/>
        <v>0</v>
      </c>
      <c r="V1073" s="5">
        <f t="shared" si="33"/>
        <v>0</v>
      </c>
    </row>
    <row r="1074" spans="1:22" hidden="1" x14ac:dyDescent="0.75">
      <c r="A1074" t="s">
        <v>3235</v>
      </c>
      <c r="B1074" t="s">
        <v>3235</v>
      </c>
      <c r="C1074" t="s">
        <v>3234</v>
      </c>
      <c r="D1074" t="s">
        <v>9883</v>
      </c>
      <c r="E1074" t="s">
        <v>3333</v>
      </c>
      <c r="F1074" t="s">
        <v>3333</v>
      </c>
      <c r="G1074" t="s">
        <v>3334</v>
      </c>
      <c r="H1074" t="s">
        <v>3333</v>
      </c>
      <c r="I1074" t="s">
        <v>33</v>
      </c>
      <c r="J1074" t="s">
        <v>9889</v>
      </c>
      <c r="K1074" s="6">
        <v>55153</v>
      </c>
      <c r="L1074">
        <v>60</v>
      </c>
      <c r="M1074" t="s">
        <v>4346</v>
      </c>
      <c r="N1074" t="s">
        <v>4346</v>
      </c>
      <c r="O1074" t="s">
        <v>3386</v>
      </c>
      <c r="P1074" t="s">
        <v>3324</v>
      </c>
      <c r="Q1074" s="5">
        <f>INDEX(relevant_resources!B:B,MATCH(P1074,relevant_resources!A:A,0))</f>
        <v>1</v>
      </c>
      <c r="R1074">
        <f>COUNTIFS(resolve_2018!Y:Y,A1074)</f>
        <v>1</v>
      </c>
      <c r="S1074">
        <f>COUNTIFS(assign_old_new!A:A,A1074)</f>
        <v>0</v>
      </c>
      <c r="T1074" s="4" t="str">
        <f>IF(D1074="teppc","teppc",
IF(Q1074=0,"not relevant",
IF(R1074&gt;0,"in old list",
IF(S1074=0,"NEED TO ASSIGN",
INDEX(assign_old_new!D:D,MATCH(A1074,assign_old_new!A:A,0))))))</f>
        <v>in old list</v>
      </c>
      <c r="U1074">
        <f t="shared" si="32"/>
        <v>1</v>
      </c>
      <c r="V1074" s="5">
        <f t="shared" si="33"/>
        <v>0</v>
      </c>
    </row>
    <row r="1075" spans="1:22" hidden="1" x14ac:dyDescent="0.75">
      <c r="A1075" t="s">
        <v>11525</v>
      </c>
      <c r="B1075" t="s">
        <v>11525</v>
      </c>
      <c r="C1075" t="s">
        <v>11526</v>
      </c>
      <c r="D1075" t="s">
        <v>9883</v>
      </c>
      <c r="E1075" t="s">
        <v>3333</v>
      </c>
      <c r="F1075" t="s">
        <v>3333</v>
      </c>
      <c r="G1075" t="s">
        <v>3334</v>
      </c>
      <c r="H1075" t="s">
        <v>3333</v>
      </c>
      <c r="I1075" t="s">
        <v>33</v>
      </c>
      <c r="J1075" s="2">
        <v>43207</v>
      </c>
      <c r="K1075" s="6">
        <v>55153</v>
      </c>
      <c r="L1075">
        <v>60</v>
      </c>
      <c r="M1075" t="s">
        <v>9958</v>
      </c>
      <c r="N1075" t="s">
        <v>4346</v>
      </c>
      <c r="O1075" t="s">
        <v>3386</v>
      </c>
      <c r="P1075" t="s">
        <v>3324</v>
      </c>
      <c r="Q1075" s="5">
        <f>INDEX(relevant_resources!B:B,MATCH(P1075,relevant_resources!A:A,0))</f>
        <v>1</v>
      </c>
      <c r="R1075">
        <f>COUNTIFS(resolve_2018!Y:Y,A1075)</f>
        <v>0</v>
      </c>
      <c r="S1075">
        <f>COUNTIFS(assign_old_new!A:A,A1075)</f>
        <v>1</v>
      </c>
      <c r="T1075" s="4" t="str">
        <f>IF(D1075="teppc","teppc",
IF(Q1075=0,"not relevant",
IF(R1075&gt;0,"in old list",
IF(S1075=0,"NEED TO ASSIGN",
INDEX(assign_old_new!D:D,MATCH(A1075,assign_old_new!A:A,0))))))</f>
        <v>old</v>
      </c>
      <c r="U1075">
        <f t="shared" si="32"/>
        <v>1</v>
      </c>
      <c r="V1075" s="5">
        <f t="shared" si="33"/>
        <v>0</v>
      </c>
    </row>
    <row r="1076" spans="1:22" hidden="1" x14ac:dyDescent="0.75">
      <c r="A1076" t="s">
        <v>4233</v>
      </c>
      <c r="B1076" t="s">
        <v>4233</v>
      </c>
      <c r="C1076" t="s">
        <v>4234</v>
      </c>
      <c r="D1076" t="s">
        <v>3425</v>
      </c>
      <c r="E1076" t="s">
        <v>3426</v>
      </c>
      <c r="F1076" t="s">
        <v>3426</v>
      </c>
      <c r="G1076" t="s">
        <v>3427</v>
      </c>
      <c r="H1076" t="s">
        <v>3428</v>
      </c>
      <c r="I1076" t="s">
        <v>3429</v>
      </c>
      <c r="J1076" s="2">
        <v>42675</v>
      </c>
      <c r="K1076" s="2">
        <v>49981</v>
      </c>
      <c r="L1076">
        <v>60</v>
      </c>
      <c r="M1076" t="s">
        <v>3438</v>
      </c>
      <c r="N1076" t="s">
        <v>3412</v>
      </c>
      <c r="O1076" t="s">
        <v>993</v>
      </c>
      <c r="P1076" t="s">
        <v>3477</v>
      </c>
      <c r="Q1076" s="5">
        <f>INDEX(relevant_resources!B:B,MATCH(P1076,relevant_resources!A:A,0))</f>
        <v>0</v>
      </c>
      <c r="R1076">
        <f>COUNTIFS(resolve_2018!Y:Y,A1076)</f>
        <v>0</v>
      </c>
      <c r="S1076">
        <f>COUNTIFS(assign_old_new!A:A,A1076)</f>
        <v>0</v>
      </c>
      <c r="T1076" s="4" t="str">
        <f>IF(D1076="teppc","teppc",
IF(Q1076=0,"not relevant",
IF(R1076&gt;0,"in old list",
IF(S1076=0,"NEED TO ASSIGN",
INDEX(assign_old_new!D:D,MATCH(A1076,assign_old_new!A:A,0))))))</f>
        <v>teppc</v>
      </c>
      <c r="U1076">
        <f t="shared" si="32"/>
        <v>0</v>
      </c>
      <c r="V1076" s="5">
        <f t="shared" si="33"/>
        <v>0</v>
      </c>
    </row>
    <row r="1077" spans="1:22" hidden="1" x14ac:dyDescent="0.75">
      <c r="A1077" t="s">
        <v>4235</v>
      </c>
      <c r="B1077" t="s">
        <v>4235</v>
      </c>
      <c r="C1077" t="s">
        <v>4236</v>
      </c>
      <c r="D1077" t="s">
        <v>3425</v>
      </c>
      <c r="E1077" t="s">
        <v>3426</v>
      </c>
      <c r="F1077" t="s">
        <v>3426</v>
      </c>
      <c r="G1077" t="s">
        <v>3427</v>
      </c>
      <c r="H1077" t="s">
        <v>3428</v>
      </c>
      <c r="I1077" t="s">
        <v>3429</v>
      </c>
      <c r="J1077" s="2">
        <v>42675</v>
      </c>
      <c r="K1077" s="2">
        <v>49981</v>
      </c>
      <c r="L1077">
        <v>60</v>
      </c>
      <c r="M1077" t="s">
        <v>3438</v>
      </c>
      <c r="N1077" t="s">
        <v>3412</v>
      </c>
      <c r="O1077" t="s">
        <v>993</v>
      </c>
      <c r="P1077" t="s">
        <v>3477</v>
      </c>
      <c r="Q1077" s="5">
        <f>INDEX(relevant_resources!B:B,MATCH(P1077,relevant_resources!A:A,0))</f>
        <v>0</v>
      </c>
      <c r="R1077">
        <f>COUNTIFS(resolve_2018!Y:Y,A1077)</f>
        <v>0</v>
      </c>
      <c r="S1077">
        <f>COUNTIFS(assign_old_new!A:A,A1077)</f>
        <v>0</v>
      </c>
      <c r="T1077" s="4" t="str">
        <f>IF(D1077="teppc","teppc",
IF(Q1077=0,"not relevant",
IF(R1077&gt;0,"in old list",
IF(S1077=0,"NEED TO ASSIGN",
INDEX(assign_old_new!D:D,MATCH(A1077,assign_old_new!A:A,0))))))</f>
        <v>teppc</v>
      </c>
      <c r="U1077">
        <f t="shared" si="32"/>
        <v>0</v>
      </c>
      <c r="V1077" s="5">
        <f t="shared" si="33"/>
        <v>0</v>
      </c>
    </row>
    <row r="1078" spans="1:22" hidden="1" x14ac:dyDescent="0.75">
      <c r="A1078" t="s">
        <v>7776</v>
      </c>
      <c r="B1078" t="s">
        <v>7777</v>
      </c>
      <c r="C1078" t="s">
        <v>7778</v>
      </c>
      <c r="D1078" t="s">
        <v>3425</v>
      </c>
      <c r="E1078" t="s">
        <v>3546</v>
      </c>
      <c r="F1078" t="s">
        <v>3546</v>
      </c>
      <c r="G1078" t="s">
        <v>3547</v>
      </c>
      <c r="H1078" t="s">
        <v>3546</v>
      </c>
      <c r="I1078" t="s">
        <v>3429</v>
      </c>
      <c r="J1078" s="2">
        <v>42644</v>
      </c>
      <c r="K1078" s="2">
        <v>55153</v>
      </c>
      <c r="L1078">
        <v>60</v>
      </c>
      <c r="M1078" t="s">
        <v>3438</v>
      </c>
      <c r="N1078" t="s">
        <v>3412</v>
      </c>
      <c r="O1078" t="s">
        <v>993</v>
      </c>
      <c r="P1078" t="s">
        <v>3477</v>
      </c>
      <c r="Q1078" s="5">
        <f>INDEX(relevant_resources!B:B,MATCH(P1078,relevant_resources!A:A,0))</f>
        <v>0</v>
      </c>
      <c r="R1078">
        <f>COUNTIFS(resolve_2018!Y:Y,A1078)</f>
        <v>0</v>
      </c>
      <c r="S1078">
        <f>COUNTIFS(assign_old_new!A:A,A1078)</f>
        <v>0</v>
      </c>
      <c r="T1078" s="4" t="str">
        <f>IF(D1078="teppc","teppc",
IF(Q1078=0,"not relevant",
IF(R1078&gt;0,"in old list",
IF(S1078=0,"NEED TO ASSIGN",
INDEX(assign_old_new!D:D,MATCH(A1078,assign_old_new!A:A,0))))))</f>
        <v>teppc</v>
      </c>
      <c r="U1078">
        <f t="shared" si="32"/>
        <v>0</v>
      </c>
      <c r="V1078" s="5">
        <f t="shared" si="33"/>
        <v>0</v>
      </c>
    </row>
    <row r="1079" spans="1:22" hidden="1" x14ac:dyDescent="0.75">
      <c r="A1079" t="s">
        <v>898</v>
      </c>
      <c r="B1079" t="s">
        <v>898</v>
      </c>
      <c r="C1079" t="s">
        <v>10639</v>
      </c>
      <c r="D1079" t="s">
        <v>9883</v>
      </c>
      <c r="E1079" t="s">
        <v>3333</v>
      </c>
      <c r="F1079" t="s">
        <v>3333</v>
      </c>
      <c r="G1079" t="s">
        <v>3334</v>
      </c>
      <c r="H1079" t="s">
        <v>3333</v>
      </c>
      <c r="I1079" t="s">
        <v>33</v>
      </c>
      <c r="J1079" s="6">
        <v>42175</v>
      </c>
      <c r="K1079" s="6">
        <v>55153</v>
      </c>
      <c r="L1079">
        <v>60</v>
      </c>
      <c r="M1079" t="s">
        <v>9884</v>
      </c>
      <c r="N1079" t="s">
        <v>4346</v>
      </c>
      <c r="O1079" t="s">
        <v>3386</v>
      </c>
      <c r="P1079" t="s">
        <v>3324</v>
      </c>
      <c r="Q1079" s="5">
        <f>INDEX(relevant_resources!B:B,MATCH(P1079,relevant_resources!A:A,0))</f>
        <v>1</v>
      </c>
      <c r="R1079">
        <f>COUNTIFS(resolve_2018!Y:Y,A1079)</f>
        <v>1</v>
      </c>
      <c r="S1079">
        <f>COUNTIFS(assign_old_new!A:A,A1079)</f>
        <v>0</v>
      </c>
      <c r="T1079" s="4" t="str">
        <f>IF(D1079="teppc","teppc",
IF(Q1079=0,"not relevant",
IF(R1079&gt;0,"in old list",
IF(S1079=0,"NEED TO ASSIGN",
INDEX(assign_old_new!D:D,MATCH(A1079,assign_old_new!A:A,0))))))</f>
        <v>in old list</v>
      </c>
      <c r="U1079">
        <f t="shared" si="32"/>
        <v>1</v>
      </c>
      <c r="V1079" s="5">
        <f t="shared" si="33"/>
        <v>0</v>
      </c>
    </row>
    <row r="1080" spans="1:22" hidden="1" x14ac:dyDescent="0.75">
      <c r="A1080" t="s">
        <v>8855</v>
      </c>
      <c r="B1080" t="s">
        <v>8856</v>
      </c>
      <c r="C1080" t="s">
        <v>8857</v>
      </c>
      <c r="D1080" t="s">
        <v>3425</v>
      </c>
      <c r="E1080" t="s">
        <v>3546</v>
      </c>
      <c r="F1080" t="s">
        <v>3546</v>
      </c>
      <c r="G1080" t="s">
        <v>3547</v>
      </c>
      <c r="H1080" t="s">
        <v>3546</v>
      </c>
      <c r="I1080" t="s">
        <v>3429</v>
      </c>
      <c r="J1080" s="2">
        <v>41974</v>
      </c>
      <c r="K1080" s="2">
        <v>55153</v>
      </c>
      <c r="L1080">
        <v>60</v>
      </c>
      <c r="M1080" t="s">
        <v>3438</v>
      </c>
      <c r="N1080" t="s">
        <v>3412</v>
      </c>
      <c r="O1080" t="s">
        <v>993</v>
      </c>
      <c r="P1080" t="s">
        <v>3477</v>
      </c>
      <c r="Q1080" s="5">
        <f>INDEX(relevant_resources!B:B,MATCH(P1080,relevant_resources!A:A,0))</f>
        <v>0</v>
      </c>
      <c r="R1080">
        <f>COUNTIFS(resolve_2018!Y:Y,A1080)</f>
        <v>0</v>
      </c>
      <c r="S1080">
        <f>COUNTIFS(assign_old_new!A:A,A1080)</f>
        <v>0</v>
      </c>
      <c r="T1080" s="4" t="str">
        <f>IF(D1080="teppc","teppc",
IF(Q1080=0,"not relevant",
IF(R1080&gt;0,"in old list",
IF(S1080=0,"NEED TO ASSIGN",
INDEX(assign_old_new!D:D,MATCH(A1080,assign_old_new!A:A,0))))))</f>
        <v>teppc</v>
      </c>
      <c r="U1080">
        <f t="shared" si="32"/>
        <v>0</v>
      </c>
      <c r="V1080" s="5">
        <f t="shared" si="33"/>
        <v>0</v>
      </c>
    </row>
    <row r="1081" spans="1:22" hidden="1" x14ac:dyDescent="0.75">
      <c r="A1081" t="s">
        <v>1493</v>
      </c>
      <c r="B1081" t="s">
        <v>1493</v>
      </c>
      <c r="C1081" t="s">
        <v>10532</v>
      </c>
      <c r="D1081" t="s">
        <v>9883</v>
      </c>
      <c r="E1081" t="s">
        <v>3333</v>
      </c>
      <c r="F1081" t="s">
        <v>3333</v>
      </c>
      <c r="G1081" t="s">
        <v>3334</v>
      </c>
      <c r="H1081" t="s">
        <v>3333</v>
      </c>
      <c r="I1081" t="s">
        <v>33</v>
      </c>
      <c r="J1081" s="6">
        <v>41954</v>
      </c>
      <c r="K1081" s="6">
        <v>55153</v>
      </c>
      <c r="L1081">
        <v>60</v>
      </c>
      <c r="M1081" t="s">
        <v>9884</v>
      </c>
      <c r="N1081" t="s">
        <v>4346</v>
      </c>
      <c r="O1081" t="s">
        <v>3386</v>
      </c>
      <c r="P1081" t="s">
        <v>3324</v>
      </c>
      <c r="Q1081" s="5">
        <f>INDEX(relevant_resources!B:B,MATCH(P1081,relevant_resources!A:A,0))</f>
        <v>1</v>
      </c>
      <c r="R1081">
        <f>COUNTIFS(resolve_2018!Y:Y,A1081)</f>
        <v>1</v>
      </c>
      <c r="S1081">
        <f>COUNTIFS(assign_old_new!A:A,A1081)</f>
        <v>0</v>
      </c>
      <c r="T1081" s="4" t="str">
        <f>IF(D1081="teppc","teppc",
IF(Q1081=0,"not relevant",
IF(R1081&gt;0,"in old list",
IF(S1081=0,"NEED TO ASSIGN",
INDEX(assign_old_new!D:D,MATCH(A1081,assign_old_new!A:A,0))))))</f>
        <v>in old list</v>
      </c>
      <c r="U1081">
        <f t="shared" si="32"/>
        <v>1</v>
      </c>
      <c r="V1081" s="5">
        <f t="shared" si="33"/>
        <v>0</v>
      </c>
    </row>
    <row r="1082" spans="1:22" hidden="1" x14ac:dyDescent="0.75">
      <c r="A1082" t="s">
        <v>8124</v>
      </c>
      <c r="B1082" t="s">
        <v>8124</v>
      </c>
      <c r="C1082" t="s">
        <v>8125</v>
      </c>
      <c r="D1082" t="s">
        <v>3425</v>
      </c>
      <c r="E1082" t="s">
        <v>3812</v>
      </c>
      <c r="F1082" t="s">
        <v>3812</v>
      </c>
      <c r="G1082" t="s">
        <v>3813</v>
      </c>
      <c r="H1082" t="s">
        <v>3814</v>
      </c>
      <c r="I1082" t="s">
        <v>1080</v>
      </c>
      <c r="J1082" s="2">
        <v>41455</v>
      </c>
      <c r="K1082" s="2">
        <v>55153</v>
      </c>
      <c r="L1082">
        <v>60</v>
      </c>
      <c r="M1082" t="s">
        <v>210</v>
      </c>
      <c r="N1082" t="s">
        <v>3443</v>
      </c>
      <c r="O1082" t="s">
        <v>210</v>
      </c>
      <c r="P1082" t="s">
        <v>3568</v>
      </c>
      <c r="Q1082" s="5">
        <f>INDEX(relevant_resources!B:B,MATCH(P1082,relevant_resources!A:A,0))</f>
        <v>0</v>
      </c>
      <c r="R1082">
        <f>COUNTIFS(resolve_2018!Y:Y,A1082)</f>
        <v>0</v>
      </c>
      <c r="S1082">
        <f>COUNTIFS(assign_old_new!A:A,A1082)</f>
        <v>0</v>
      </c>
      <c r="T1082" s="4" t="str">
        <f>IF(D1082="teppc","teppc",
IF(Q1082=0,"not relevant",
IF(R1082&gt;0,"in old list",
IF(S1082=0,"NEED TO ASSIGN",
INDEX(assign_old_new!D:D,MATCH(A1082,assign_old_new!A:A,0))))))</f>
        <v>teppc</v>
      </c>
      <c r="U1082">
        <f t="shared" si="32"/>
        <v>0</v>
      </c>
      <c r="V1082" s="5">
        <f t="shared" si="33"/>
        <v>0</v>
      </c>
    </row>
    <row r="1083" spans="1:22" hidden="1" x14ac:dyDescent="0.75">
      <c r="A1083" t="s">
        <v>7255</v>
      </c>
      <c r="B1083" t="s">
        <v>7255</v>
      </c>
      <c r="C1083" t="s">
        <v>7256</v>
      </c>
      <c r="D1083" t="s">
        <v>3425</v>
      </c>
      <c r="E1083" t="s">
        <v>4088</v>
      </c>
      <c r="F1083" t="s">
        <v>4088</v>
      </c>
      <c r="G1083" t="s">
        <v>4089</v>
      </c>
      <c r="H1083" t="s">
        <v>2156</v>
      </c>
      <c r="I1083" t="s">
        <v>1080</v>
      </c>
      <c r="J1083" s="2">
        <v>39539</v>
      </c>
      <c r="K1083" s="2">
        <v>55153</v>
      </c>
      <c r="L1083">
        <v>60</v>
      </c>
      <c r="M1083" t="s">
        <v>3438</v>
      </c>
      <c r="N1083" t="s">
        <v>3412</v>
      </c>
      <c r="O1083" t="s">
        <v>993</v>
      </c>
      <c r="P1083" t="s">
        <v>3712</v>
      </c>
      <c r="Q1083" s="5">
        <f>INDEX(relevant_resources!B:B,MATCH(P1083,relevant_resources!A:A,0))</f>
        <v>0</v>
      </c>
      <c r="R1083">
        <f>COUNTIFS(resolve_2018!Y:Y,A1083)</f>
        <v>0</v>
      </c>
      <c r="S1083">
        <f>COUNTIFS(assign_old_new!A:A,A1083)</f>
        <v>0</v>
      </c>
      <c r="T1083" s="4" t="str">
        <f>IF(D1083="teppc","teppc",
IF(Q1083=0,"not relevant",
IF(R1083&gt;0,"in old list",
IF(S1083=0,"NEED TO ASSIGN",
INDEX(assign_old_new!D:D,MATCH(A1083,assign_old_new!A:A,0))))))</f>
        <v>teppc</v>
      </c>
      <c r="U1083">
        <f t="shared" si="32"/>
        <v>0</v>
      </c>
      <c r="V1083" s="5">
        <f t="shared" si="33"/>
        <v>0</v>
      </c>
    </row>
    <row r="1084" spans="1:22" hidden="1" x14ac:dyDescent="0.75">
      <c r="A1084" t="s">
        <v>8852</v>
      </c>
      <c r="B1084" t="s">
        <v>8853</v>
      </c>
      <c r="C1084" t="s">
        <v>8854</v>
      </c>
      <c r="D1084" t="s">
        <v>3425</v>
      </c>
      <c r="E1084" t="s">
        <v>3546</v>
      </c>
      <c r="F1084" t="s">
        <v>3546</v>
      </c>
      <c r="G1084" t="s">
        <v>3547</v>
      </c>
      <c r="H1084" t="s">
        <v>3546</v>
      </c>
      <c r="I1084" t="s">
        <v>3429</v>
      </c>
      <c r="J1084" s="2">
        <v>38749</v>
      </c>
      <c r="K1084" s="2">
        <v>55153</v>
      </c>
      <c r="L1084">
        <v>60</v>
      </c>
      <c r="M1084" t="s">
        <v>3438</v>
      </c>
      <c r="N1084" t="s">
        <v>3412</v>
      </c>
      <c r="O1084" t="s">
        <v>993</v>
      </c>
      <c r="P1084" t="s">
        <v>3477</v>
      </c>
      <c r="Q1084" s="5">
        <f>INDEX(relevant_resources!B:B,MATCH(P1084,relevant_resources!A:A,0))</f>
        <v>0</v>
      </c>
      <c r="R1084">
        <f>COUNTIFS(resolve_2018!Y:Y,A1084)</f>
        <v>0</v>
      </c>
      <c r="S1084">
        <f>COUNTIFS(assign_old_new!A:A,A1084)</f>
        <v>0</v>
      </c>
      <c r="T1084" s="4" t="str">
        <f>IF(D1084="teppc","teppc",
IF(Q1084=0,"not relevant",
IF(R1084&gt;0,"in old list",
IF(S1084=0,"NEED TO ASSIGN",
INDEX(assign_old_new!D:D,MATCH(A1084,assign_old_new!A:A,0))))))</f>
        <v>teppc</v>
      </c>
      <c r="U1084">
        <f t="shared" si="32"/>
        <v>0</v>
      </c>
      <c r="V1084" s="5">
        <f t="shared" si="33"/>
        <v>0</v>
      </c>
    </row>
    <row r="1085" spans="1:22" hidden="1" x14ac:dyDescent="0.75">
      <c r="A1085" t="s">
        <v>1179</v>
      </c>
      <c r="B1085" t="s">
        <v>1179</v>
      </c>
      <c r="C1085" t="s">
        <v>10123</v>
      </c>
      <c r="D1085" t="s">
        <v>9883</v>
      </c>
      <c r="E1085" t="s">
        <v>3407</v>
      </c>
      <c r="F1085" t="s">
        <v>1128</v>
      </c>
      <c r="G1085" t="s">
        <v>3379</v>
      </c>
      <c r="H1085" t="s">
        <v>1128</v>
      </c>
      <c r="I1085" t="s">
        <v>33</v>
      </c>
      <c r="J1085" s="6">
        <v>32308</v>
      </c>
      <c r="K1085" s="6">
        <v>55153</v>
      </c>
      <c r="L1085">
        <v>60</v>
      </c>
      <c r="M1085" t="s">
        <v>9884</v>
      </c>
      <c r="N1085" t="s">
        <v>3757</v>
      </c>
      <c r="O1085" t="s">
        <v>190</v>
      </c>
      <c r="P1085" t="s">
        <v>4506</v>
      </c>
      <c r="Q1085" s="5">
        <f>INDEX(relevant_resources!B:B,MATCH(P1085,relevant_resources!A:A,0))</f>
        <v>0</v>
      </c>
      <c r="R1085">
        <f>COUNTIFS(resolve_2018!Y:Y,A1085)</f>
        <v>2</v>
      </c>
      <c r="S1085">
        <f>COUNTIFS(assign_old_new!A:A,A1085)</f>
        <v>0</v>
      </c>
      <c r="T1085" s="4" t="str">
        <f>IF(D1085="teppc","teppc",
IF(Q1085=0,"not relevant",
IF(R1085&gt;0,"in old list",
IF(S1085=0,"NEED TO ASSIGN",
INDEX(assign_old_new!D:D,MATCH(A1085,assign_old_new!A:A,0))))))</f>
        <v>not relevant</v>
      </c>
      <c r="U1085">
        <f t="shared" si="32"/>
        <v>1</v>
      </c>
      <c r="V1085" s="5">
        <f t="shared" si="33"/>
        <v>0</v>
      </c>
    </row>
    <row r="1086" spans="1:22" hidden="1" x14ac:dyDescent="0.75">
      <c r="A1086" t="s">
        <v>10359</v>
      </c>
      <c r="B1086" t="s">
        <v>10359</v>
      </c>
      <c r="C1086" t="s">
        <v>10360</v>
      </c>
      <c r="D1086" t="s">
        <v>9883</v>
      </c>
      <c r="E1086" t="s">
        <v>9887</v>
      </c>
      <c r="F1086" t="s">
        <v>9887</v>
      </c>
      <c r="G1086" t="s">
        <v>9888</v>
      </c>
      <c r="H1086" t="s">
        <v>9887</v>
      </c>
      <c r="I1086" t="s">
        <v>33</v>
      </c>
      <c r="J1086" s="6">
        <v>29952</v>
      </c>
      <c r="K1086" s="6">
        <v>55153</v>
      </c>
      <c r="L1086">
        <v>60</v>
      </c>
      <c r="M1086" t="s">
        <v>9884</v>
      </c>
      <c r="N1086" t="s">
        <v>3757</v>
      </c>
      <c r="O1086" t="s">
        <v>190</v>
      </c>
      <c r="P1086" t="s">
        <v>4506</v>
      </c>
      <c r="Q1086" s="5">
        <f>INDEX(relevant_resources!B:B,MATCH(P1086,relevant_resources!A:A,0))</f>
        <v>0</v>
      </c>
      <c r="R1086">
        <f>COUNTIFS(resolve_2018!Y:Y,A1086)</f>
        <v>0</v>
      </c>
      <c r="S1086">
        <f>COUNTIFS(assign_old_new!A:A,A1086)</f>
        <v>0</v>
      </c>
      <c r="T1086" s="4" t="str">
        <f>IF(D1086="teppc","teppc",
IF(Q1086=0,"not relevant",
IF(R1086&gt;0,"in old list",
IF(S1086=0,"NEED TO ASSIGN",
INDEX(assign_old_new!D:D,MATCH(A1086,assign_old_new!A:A,0))))))</f>
        <v>not relevant</v>
      </c>
      <c r="U1086">
        <f t="shared" si="32"/>
        <v>0</v>
      </c>
      <c r="V1086" s="5">
        <f t="shared" si="33"/>
        <v>0</v>
      </c>
    </row>
    <row r="1087" spans="1:22" hidden="1" x14ac:dyDescent="0.75">
      <c r="A1087" t="s">
        <v>7508</v>
      </c>
      <c r="B1087" t="s">
        <v>7508</v>
      </c>
      <c r="C1087" t="s">
        <v>7509</v>
      </c>
      <c r="D1087" t="s">
        <v>3425</v>
      </c>
      <c r="E1087" t="s">
        <v>3025</v>
      </c>
      <c r="F1087" t="s">
        <v>3025</v>
      </c>
      <c r="G1087" t="s">
        <v>4098</v>
      </c>
      <c r="H1087" t="s">
        <v>3482</v>
      </c>
      <c r="I1087" t="s">
        <v>1080</v>
      </c>
      <c r="J1087" s="2">
        <v>28825</v>
      </c>
      <c r="K1087" s="2">
        <v>55153</v>
      </c>
      <c r="L1087">
        <v>60</v>
      </c>
      <c r="M1087" t="s">
        <v>3548</v>
      </c>
      <c r="N1087" t="s">
        <v>3532</v>
      </c>
      <c r="O1087" t="s">
        <v>3533</v>
      </c>
      <c r="P1087" t="s">
        <v>3815</v>
      </c>
      <c r="Q1087" s="5">
        <f>INDEX(relevant_resources!B:B,MATCH(P1087,relevant_resources!A:A,0))</f>
        <v>0</v>
      </c>
      <c r="R1087">
        <f>COUNTIFS(resolve_2018!Y:Y,A1087)</f>
        <v>0</v>
      </c>
      <c r="S1087">
        <f>COUNTIFS(assign_old_new!A:A,A1087)</f>
        <v>0</v>
      </c>
      <c r="T1087" s="4" t="str">
        <f>IF(D1087="teppc","teppc",
IF(Q1087=0,"not relevant",
IF(R1087&gt;0,"in old list",
IF(S1087=0,"NEED TO ASSIGN",
INDEX(assign_old_new!D:D,MATCH(A1087,assign_old_new!A:A,0))))))</f>
        <v>teppc</v>
      </c>
      <c r="U1087">
        <f t="shared" si="32"/>
        <v>0</v>
      </c>
      <c r="V1087" s="5">
        <f t="shared" si="33"/>
        <v>0</v>
      </c>
    </row>
    <row r="1088" spans="1:22" hidden="1" x14ac:dyDescent="0.75">
      <c r="A1088" t="s">
        <v>3928</v>
      </c>
      <c r="B1088" t="s">
        <v>3928</v>
      </c>
      <c r="C1088" t="s">
        <v>3929</v>
      </c>
      <c r="D1088" t="s">
        <v>3425</v>
      </c>
      <c r="E1088" t="s">
        <v>1054</v>
      </c>
      <c r="F1088" t="s">
        <v>1054</v>
      </c>
      <c r="G1088" t="s">
        <v>3447</v>
      </c>
      <c r="H1088" t="s">
        <v>3428</v>
      </c>
      <c r="I1088" t="s">
        <v>3429</v>
      </c>
      <c r="J1088" s="2">
        <v>26299</v>
      </c>
      <c r="K1088" s="2">
        <v>55123</v>
      </c>
      <c r="L1088">
        <v>60</v>
      </c>
      <c r="M1088" t="s">
        <v>210</v>
      </c>
      <c r="N1088" t="s">
        <v>3443</v>
      </c>
      <c r="O1088" t="s">
        <v>210</v>
      </c>
      <c r="P1088" t="s">
        <v>3444</v>
      </c>
      <c r="Q1088" s="5">
        <f>INDEX(relevant_resources!B:B,MATCH(P1088,relevant_resources!A:A,0))</f>
        <v>0</v>
      </c>
      <c r="R1088">
        <f>COUNTIFS(resolve_2018!Y:Y,A1088)</f>
        <v>0</v>
      </c>
      <c r="S1088">
        <f>COUNTIFS(assign_old_new!A:A,A1088)</f>
        <v>0</v>
      </c>
      <c r="T1088" s="4" t="str">
        <f>IF(D1088="teppc","teppc",
IF(Q1088=0,"not relevant",
IF(R1088&gt;0,"in old list",
IF(S1088=0,"NEED TO ASSIGN",
INDEX(assign_old_new!D:D,MATCH(A1088,assign_old_new!A:A,0))))))</f>
        <v>teppc</v>
      </c>
      <c r="U1088">
        <f t="shared" si="32"/>
        <v>0</v>
      </c>
      <c r="V1088" s="5">
        <f t="shared" si="33"/>
        <v>0</v>
      </c>
    </row>
    <row r="1089" spans="1:22" hidden="1" x14ac:dyDescent="0.75">
      <c r="A1089" t="s">
        <v>3930</v>
      </c>
      <c r="B1089" t="s">
        <v>3930</v>
      </c>
      <c r="C1089" t="s">
        <v>3931</v>
      </c>
      <c r="D1089" t="s">
        <v>3425</v>
      </c>
      <c r="E1089" t="s">
        <v>1054</v>
      </c>
      <c r="F1089" t="s">
        <v>1054</v>
      </c>
      <c r="G1089" t="s">
        <v>3447</v>
      </c>
      <c r="H1089" t="s">
        <v>3428</v>
      </c>
      <c r="I1089" t="s">
        <v>3429</v>
      </c>
      <c r="J1089" s="2">
        <v>26299</v>
      </c>
      <c r="K1089" s="2">
        <v>55123</v>
      </c>
      <c r="L1089">
        <v>60</v>
      </c>
      <c r="M1089" t="s">
        <v>210</v>
      </c>
      <c r="N1089" t="s">
        <v>3443</v>
      </c>
      <c r="O1089" t="s">
        <v>210</v>
      </c>
      <c r="P1089" t="s">
        <v>3444</v>
      </c>
      <c r="Q1089" s="5">
        <f>INDEX(relevant_resources!B:B,MATCH(P1089,relevant_resources!A:A,0))</f>
        <v>0</v>
      </c>
      <c r="R1089">
        <f>COUNTIFS(resolve_2018!Y:Y,A1089)</f>
        <v>0</v>
      </c>
      <c r="S1089">
        <f>COUNTIFS(assign_old_new!A:A,A1089)</f>
        <v>0</v>
      </c>
      <c r="T1089" s="4" t="str">
        <f>IF(D1089="teppc","teppc",
IF(Q1089=0,"not relevant",
IF(R1089&gt;0,"in old list",
IF(S1089=0,"NEED TO ASSIGN",
INDEX(assign_old_new!D:D,MATCH(A1089,assign_old_new!A:A,0))))))</f>
        <v>teppc</v>
      </c>
      <c r="U1089">
        <f t="shared" si="32"/>
        <v>0</v>
      </c>
      <c r="V1089" s="5">
        <f t="shared" si="33"/>
        <v>0</v>
      </c>
    </row>
    <row r="1090" spans="1:22" hidden="1" x14ac:dyDescent="0.75">
      <c r="A1090" t="s">
        <v>6557</v>
      </c>
      <c r="B1090" t="s">
        <v>6558</v>
      </c>
      <c r="C1090" t="s">
        <v>6559</v>
      </c>
      <c r="D1090" t="s">
        <v>3425</v>
      </c>
      <c r="E1090" t="s">
        <v>3404</v>
      </c>
      <c r="F1090" t="s">
        <v>3404</v>
      </c>
      <c r="G1090" t="s">
        <v>3518</v>
      </c>
      <c r="H1090" t="s">
        <v>3404</v>
      </c>
      <c r="I1090" t="s">
        <v>2274</v>
      </c>
      <c r="J1090" s="2">
        <v>26268</v>
      </c>
      <c r="K1090" s="2">
        <v>55153</v>
      </c>
      <c r="L1090">
        <v>60</v>
      </c>
      <c r="M1090" t="s">
        <v>3531</v>
      </c>
      <c r="N1090" t="s">
        <v>3532</v>
      </c>
      <c r="O1090" t="s">
        <v>3533</v>
      </c>
      <c r="P1090" t="s">
        <v>3534</v>
      </c>
      <c r="Q1090" s="5">
        <f>INDEX(relevant_resources!B:B,MATCH(P1090,relevant_resources!A:A,0))</f>
        <v>0</v>
      </c>
      <c r="R1090">
        <f>COUNTIFS(resolve_2018!Y:Y,A1090)</f>
        <v>0</v>
      </c>
      <c r="S1090">
        <f>COUNTIFS(assign_old_new!A:A,A1090)</f>
        <v>0</v>
      </c>
      <c r="T1090" s="4" t="str">
        <f>IF(D1090="teppc","teppc",
IF(Q1090=0,"not relevant",
IF(R1090&gt;0,"in old list",
IF(S1090=0,"NEED TO ASSIGN",
INDEX(assign_old_new!D:D,MATCH(A1090,assign_old_new!A:A,0))))))</f>
        <v>teppc</v>
      </c>
      <c r="U1090">
        <f t="shared" ref="U1090:U1153" si="34">OR(R1090&gt;0,S1090&gt;0)*1</f>
        <v>0</v>
      </c>
      <c r="V1090" s="5">
        <f t="shared" si="33"/>
        <v>0</v>
      </c>
    </row>
    <row r="1091" spans="1:22" hidden="1" x14ac:dyDescent="0.75">
      <c r="A1091" t="s">
        <v>11172</v>
      </c>
      <c r="B1091" t="s">
        <v>11173</v>
      </c>
      <c r="C1091" t="s">
        <v>11174</v>
      </c>
      <c r="D1091" t="s">
        <v>9883</v>
      </c>
      <c r="E1091" t="s">
        <v>3333</v>
      </c>
      <c r="F1091" t="s">
        <v>3333</v>
      </c>
      <c r="G1091" t="s">
        <v>3334</v>
      </c>
      <c r="H1091" t="s">
        <v>3333</v>
      </c>
      <c r="I1091" t="s">
        <v>33</v>
      </c>
      <c r="J1091" s="6">
        <v>23012</v>
      </c>
      <c r="K1091" s="6">
        <v>55153</v>
      </c>
      <c r="L1091">
        <v>60</v>
      </c>
      <c r="M1091" t="s">
        <v>9884</v>
      </c>
      <c r="N1091" t="s">
        <v>3443</v>
      </c>
      <c r="O1091" t="s">
        <v>210</v>
      </c>
      <c r="P1091" t="s">
        <v>3709</v>
      </c>
      <c r="Q1091" s="5">
        <f>INDEX(relevant_resources!B:B,MATCH(P1091,relevant_resources!A:A,0))</f>
        <v>0</v>
      </c>
      <c r="R1091">
        <f>COUNTIFS(resolve_2018!Y:Y,A1091)</f>
        <v>0</v>
      </c>
      <c r="S1091">
        <f>COUNTIFS(assign_old_new!A:A,A1091)</f>
        <v>0</v>
      </c>
      <c r="T1091" s="4" t="str">
        <f>IF(D1091="teppc","teppc",
IF(Q1091=0,"not relevant",
IF(R1091&gt;0,"in old list",
IF(S1091=0,"NEED TO ASSIGN",
INDEX(assign_old_new!D:D,MATCH(A1091,assign_old_new!A:A,0))))))</f>
        <v>not relevant</v>
      </c>
      <c r="U1091">
        <f t="shared" si="34"/>
        <v>0</v>
      </c>
      <c r="V1091" s="5">
        <f t="shared" ref="V1091:V1154" si="35">AND(Q1091=1,U1091=0,D1091="caiso")*1</f>
        <v>0</v>
      </c>
    </row>
    <row r="1092" spans="1:22" hidden="1" x14ac:dyDescent="0.75">
      <c r="A1092" t="s">
        <v>9752</v>
      </c>
      <c r="B1092" t="s">
        <v>9752</v>
      </c>
      <c r="C1092" t="s">
        <v>9753</v>
      </c>
      <c r="D1092" t="s">
        <v>3425</v>
      </c>
      <c r="E1092" t="s">
        <v>3584</v>
      </c>
      <c r="F1092" t="s">
        <v>3584</v>
      </c>
      <c r="G1092" t="s">
        <v>3585</v>
      </c>
      <c r="H1092" t="s">
        <v>3482</v>
      </c>
      <c r="I1092" t="s">
        <v>1080</v>
      </c>
      <c r="J1092" s="2">
        <v>40179</v>
      </c>
      <c r="K1092" s="2">
        <v>55153</v>
      </c>
      <c r="L1092">
        <v>59.8</v>
      </c>
      <c r="M1092" t="s">
        <v>3438</v>
      </c>
      <c r="N1092" t="s">
        <v>3412</v>
      </c>
      <c r="O1092" t="s">
        <v>993</v>
      </c>
      <c r="P1092" t="s">
        <v>3712</v>
      </c>
      <c r="Q1092" s="5">
        <f>INDEX(relevant_resources!B:B,MATCH(P1092,relevant_resources!A:A,0))</f>
        <v>0</v>
      </c>
      <c r="R1092">
        <f>COUNTIFS(resolve_2018!Y:Y,A1092)</f>
        <v>0</v>
      </c>
      <c r="S1092">
        <f>COUNTIFS(assign_old_new!A:A,A1092)</f>
        <v>0</v>
      </c>
      <c r="T1092" s="4" t="str">
        <f>IF(D1092="teppc","teppc",
IF(Q1092=0,"not relevant",
IF(R1092&gt;0,"in old list",
IF(S1092=0,"NEED TO ASSIGN",
INDEX(assign_old_new!D:D,MATCH(A1092,assign_old_new!A:A,0))))))</f>
        <v>teppc</v>
      </c>
      <c r="U1092">
        <f t="shared" si="34"/>
        <v>0</v>
      </c>
      <c r="V1092" s="5">
        <f t="shared" si="35"/>
        <v>0</v>
      </c>
    </row>
    <row r="1093" spans="1:22" hidden="1" x14ac:dyDescent="0.75">
      <c r="A1093" t="s">
        <v>4334</v>
      </c>
      <c r="B1093" t="s">
        <v>4334</v>
      </c>
      <c r="C1093" t="s">
        <v>4335</v>
      </c>
      <c r="D1093" t="s">
        <v>3425</v>
      </c>
      <c r="E1093" t="s">
        <v>3025</v>
      </c>
      <c r="F1093" t="s">
        <v>3025</v>
      </c>
      <c r="G1093" t="s">
        <v>4098</v>
      </c>
      <c r="H1093" t="s">
        <v>3482</v>
      </c>
      <c r="I1093" t="s">
        <v>1080</v>
      </c>
      <c r="J1093" s="2">
        <v>19572</v>
      </c>
      <c r="K1093" s="2">
        <v>55153</v>
      </c>
      <c r="L1093">
        <v>59.4</v>
      </c>
      <c r="M1093" t="s">
        <v>210</v>
      </c>
      <c r="N1093" t="s">
        <v>3443</v>
      </c>
      <c r="O1093" t="s">
        <v>210</v>
      </c>
      <c r="P1093" t="s">
        <v>3568</v>
      </c>
      <c r="Q1093" s="5">
        <f>INDEX(relevant_resources!B:B,MATCH(P1093,relevant_resources!A:A,0))</f>
        <v>0</v>
      </c>
      <c r="R1093">
        <f>COUNTIFS(resolve_2018!Y:Y,A1093)</f>
        <v>0</v>
      </c>
      <c r="S1093">
        <f>COUNTIFS(assign_old_new!A:A,A1093)</f>
        <v>0</v>
      </c>
      <c r="T1093" s="4" t="str">
        <f>IF(D1093="teppc","teppc",
IF(Q1093=0,"not relevant",
IF(R1093&gt;0,"in old list",
IF(S1093=0,"NEED TO ASSIGN",
INDEX(assign_old_new!D:D,MATCH(A1093,assign_old_new!A:A,0))))))</f>
        <v>teppc</v>
      </c>
      <c r="U1093">
        <f t="shared" si="34"/>
        <v>0</v>
      </c>
      <c r="V1093" s="5">
        <f t="shared" si="35"/>
        <v>0</v>
      </c>
    </row>
    <row r="1094" spans="1:22" hidden="1" x14ac:dyDescent="0.75">
      <c r="A1094" t="s">
        <v>4340</v>
      </c>
      <c r="B1094" t="s">
        <v>4340</v>
      </c>
      <c r="C1094" t="s">
        <v>4341</v>
      </c>
      <c r="D1094" t="s">
        <v>3425</v>
      </c>
      <c r="E1094" t="s">
        <v>3025</v>
      </c>
      <c r="F1094" t="s">
        <v>3025</v>
      </c>
      <c r="G1094" t="s">
        <v>4098</v>
      </c>
      <c r="H1094" t="s">
        <v>3482</v>
      </c>
      <c r="I1094" t="s">
        <v>1080</v>
      </c>
      <c r="J1094" s="2">
        <v>19238</v>
      </c>
      <c r="K1094" s="2">
        <v>55153</v>
      </c>
      <c r="L1094">
        <v>59.4</v>
      </c>
      <c r="M1094" t="s">
        <v>210</v>
      </c>
      <c r="N1094" t="s">
        <v>3443</v>
      </c>
      <c r="O1094" t="s">
        <v>210</v>
      </c>
      <c r="P1094" t="s">
        <v>3568</v>
      </c>
      <c r="Q1094" s="5">
        <f>INDEX(relevant_resources!B:B,MATCH(P1094,relevant_resources!A:A,0))</f>
        <v>0</v>
      </c>
      <c r="R1094">
        <f>COUNTIFS(resolve_2018!Y:Y,A1094)</f>
        <v>0</v>
      </c>
      <c r="S1094">
        <f>COUNTIFS(assign_old_new!A:A,A1094)</f>
        <v>0</v>
      </c>
      <c r="T1094" s="4" t="str">
        <f>IF(D1094="teppc","teppc",
IF(Q1094=0,"not relevant",
IF(R1094&gt;0,"in old list",
IF(S1094=0,"NEED TO ASSIGN",
INDEX(assign_old_new!D:D,MATCH(A1094,assign_old_new!A:A,0))))))</f>
        <v>teppc</v>
      </c>
      <c r="U1094">
        <f t="shared" si="34"/>
        <v>0</v>
      </c>
      <c r="V1094" s="5">
        <f t="shared" si="35"/>
        <v>0</v>
      </c>
    </row>
    <row r="1095" spans="1:22" hidden="1" x14ac:dyDescent="0.75">
      <c r="A1095" t="s">
        <v>2319</v>
      </c>
      <c r="B1095" t="s">
        <v>2319</v>
      </c>
      <c r="C1095" t="s">
        <v>11143</v>
      </c>
      <c r="D1095" t="s">
        <v>9883</v>
      </c>
      <c r="E1095" t="s">
        <v>1128</v>
      </c>
      <c r="F1095" t="s">
        <v>1128</v>
      </c>
      <c r="G1095" t="s">
        <v>3379</v>
      </c>
      <c r="H1095" t="s">
        <v>1128</v>
      </c>
      <c r="I1095" t="s">
        <v>33</v>
      </c>
      <c r="J1095" s="6">
        <v>38442</v>
      </c>
      <c r="K1095" s="6">
        <v>55153</v>
      </c>
      <c r="L1095">
        <v>59</v>
      </c>
      <c r="M1095" t="s">
        <v>9884</v>
      </c>
      <c r="N1095" t="s">
        <v>3412</v>
      </c>
      <c r="O1095" t="s">
        <v>993</v>
      </c>
      <c r="P1095" t="s">
        <v>3413</v>
      </c>
      <c r="Q1095" s="5">
        <f>INDEX(relevant_resources!B:B,MATCH(P1095,relevant_resources!A:A,0))</f>
        <v>1</v>
      </c>
      <c r="R1095">
        <f>COUNTIFS(resolve_2018!Y:Y,A1095)</f>
        <v>1</v>
      </c>
      <c r="S1095">
        <f>COUNTIFS(assign_old_new!A:A,A1095)</f>
        <v>0</v>
      </c>
      <c r="T1095" s="4" t="str">
        <f>IF(D1095="teppc","teppc",
IF(Q1095=0,"not relevant",
IF(R1095&gt;0,"in old list",
IF(S1095=0,"NEED TO ASSIGN",
INDEX(assign_old_new!D:D,MATCH(A1095,assign_old_new!A:A,0))))))</f>
        <v>in old list</v>
      </c>
      <c r="U1095">
        <f t="shared" si="34"/>
        <v>1</v>
      </c>
      <c r="V1095" s="5">
        <f t="shared" si="35"/>
        <v>0</v>
      </c>
    </row>
    <row r="1096" spans="1:22" hidden="1" x14ac:dyDescent="0.75">
      <c r="A1096" t="s">
        <v>5597</v>
      </c>
      <c r="B1096" t="s">
        <v>5597</v>
      </c>
      <c r="C1096" t="s">
        <v>5598</v>
      </c>
      <c r="D1096" t="s">
        <v>3425</v>
      </c>
      <c r="E1096" t="s">
        <v>4244</v>
      </c>
      <c r="F1096" t="s">
        <v>4244</v>
      </c>
      <c r="G1096" t="s">
        <v>4245</v>
      </c>
      <c r="H1096" t="s">
        <v>3482</v>
      </c>
      <c r="I1096" t="s">
        <v>1080</v>
      </c>
      <c r="J1096" s="2">
        <v>37073</v>
      </c>
      <c r="K1096" s="2">
        <v>55153</v>
      </c>
      <c r="L1096">
        <v>58.9</v>
      </c>
      <c r="M1096" t="s">
        <v>3531</v>
      </c>
      <c r="N1096" t="s">
        <v>3532</v>
      </c>
      <c r="O1096" t="s">
        <v>3533</v>
      </c>
      <c r="P1096" t="s">
        <v>3815</v>
      </c>
      <c r="Q1096" s="5">
        <f>INDEX(relevant_resources!B:B,MATCH(P1096,relevant_resources!A:A,0))</f>
        <v>0</v>
      </c>
      <c r="R1096">
        <f>COUNTIFS(resolve_2018!Y:Y,A1096)</f>
        <v>0</v>
      </c>
      <c r="S1096">
        <f>COUNTIFS(assign_old_new!A:A,A1096)</f>
        <v>0</v>
      </c>
      <c r="T1096" s="4" t="str">
        <f>IF(D1096="teppc","teppc",
IF(Q1096=0,"not relevant",
IF(R1096&gt;0,"in old list",
IF(S1096=0,"NEED TO ASSIGN",
INDEX(assign_old_new!D:D,MATCH(A1096,assign_old_new!A:A,0))))))</f>
        <v>teppc</v>
      </c>
      <c r="U1096">
        <f t="shared" si="34"/>
        <v>0</v>
      </c>
      <c r="V1096" s="5">
        <f t="shared" si="35"/>
        <v>0</v>
      </c>
    </row>
    <row r="1097" spans="1:22" hidden="1" x14ac:dyDescent="0.75">
      <c r="A1097" t="s">
        <v>5599</v>
      </c>
      <c r="B1097" t="s">
        <v>5599</v>
      </c>
      <c r="C1097" t="s">
        <v>5600</v>
      </c>
      <c r="D1097" t="s">
        <v>3425</v>
      </c>
      <c r="E1097" t="s">
        <v>4244</v>
      </c>
      <c r="F1097" t="s">
        <v>4244</v>
      </c>
      <c r="G1097" t="s">
        <v>4245</v>
      </c>
      <c r="H1097" t="s">
        <v>3482</v>
      </c>
      <c r="I1097" t="s">
        <v>1080</v>
      </c>
      <c r="J1097" s="2">
        <v>37073</v>
      </c>
      <c r="K1097" s="2">
        <v>55153</v>
      </c>
      <c r="L1097">
        <v>58.9</v>
      </c>
      <c r="M1097" t="s">
        <v>3531</v>
      </c>
      <c r="N1097" t="s">
        <v>3532</v>
      </c>
      <c r="O1097" t="s">
        <v>3533</v>
      </c>
      <c r="P1097" t="s">
        <v>3815</v>
      </c>
      <c r="Q1097" s="5">
        <f>INDEX(relevant_resources!B:B,MATCH(P1097,relevant_resources!A:A,0))</f>
        <v>0</v>
      </c>
      <c r="R1097">
        <f>COUNTIFS(resolve_2018!Y:Y,A1097)</f>
        <v>0</v>
      </c>
      <c r="S1097">
        <f>COUNTIFS(assign_old_new!A:A,A1097)</f>
        <v>0</v>
      </c>
      <c r="T1097" s="4" t="str">
        <f>IF(D1097="teppc","teppc",
IF(Q1097=0,"not relevant",
IF(R1097&gt;0,"in old list",
IF(S1097=0,"NEED TO ASSIGN",
INDEX(assign_old_new!D:D,MATCH(A1097,assign_old_new!A:A,0))))))</f>
        <v>teppc</v>
      </c>
      <c r="U1097">
        <f t="shared" si="34"/>
        <v>0</v>
      </c>
      <c r="V1097" s="5">
        <f t="shared" si="35"/>
        <v>0</v>
      </c>
    </row>
    <row r="1098" spans="1:22" hidden="1" x14ac:dyDescent="0.75">
      <c r="A1098" t="s">
        <v>7183</v>
      </c>
      <c r="B1098" t="s">
        <v>7183</v>
      </c>
      <c r="C1098" t="s">
        <v>7184</v>
      </c>
      <c r="D1098" t="s">
        <v>3425</v>
      </c>
      <c r="E1098" t="s">
        <v>3614</v>
      </c>
      <c r="F1098" t="s">
        <v>3614</v>
      </c>
      <c r="G1098" t="s">
        <v>3615</v>
      </c>
      <c r="H1098" t="s">
        <v>3616</v>
      </c>
      <c r="I1098" t="s">
        <v>1080</v>
      </c>
      <c r="J1098" s="2">
        <v>33939</v>
      </c>
      <c r="K1098" s="2">
        <v>55153</v>
      </c>
      <c r="L1098">
        <v>58.62</v>
      </c>
      <c r="M1098" t="s">
        <v>210</v>
      </c>
      <c r="N1098" t="s">
        <v>3443</v>
      </c>
      <c r="O1098" t="s">
        <v>210</v>
      </c>
      <c r="P1098" t="s">
        <v>3568</v>
      </c>
      <c r="Q1098" s="5">
        <f>INDEX(relevant_resources!B:B,MATCH(P1098,relevant_resources!A:A,0))</f>
        <v>0</v>
      </c>
      <c r="R1098">
        <f>COUNTIFS(resolve_2018!Y:Y,A1098)</f>
        <v>0</v>
      </c>
      <c r="S1098">
        <f>COUNTIFS(assign_old_new!A:A,A1098)</f>
        <v>0</v>
      </c>
      <c r="T1098" s="4" t="str">
        <f>IF(D1098="teppc","teppc",
IF(Q1098=0,"not relevant",
IF(R1098&gt;0,"in old list",
IF(S1098=0,"NEED TO ASSIGN",
INDEX(assign_old_new!D:D,MATCH(A1098,assign_old_new!A:A,0))))))</f>
        <v>teppc</v>
      </c>
      <c r="U1098">
        <f t="shared" si="34"/>
        <v>0</v>
      </c>
      <c r="V1098" s="5">
        <f t="shared" si="35"/>
        <v>0</v>
      </c>
    </row>
    <row r="1099" spans="1:22" hidden="1" x14ac:dyDescent="0.75">
      <c r="A1099" t="s">
        <v>7185</v>
      </c>
      <c r="B1099" t="s">
        <v>7185</v>
      </c>
      <c r="C1099" t="s">
        <v>7186</v>
      </c>
      <c r="D1099" t="s">
        <v>3425</v>
      </c>
      <c r="E1099" t="s">
        <v>3614</v>
      </c>
      <c r="F1099" t="s">
        <v>3614</v>
      </c>
      <c r="G1099" t="s">
        <v>3615</v>
      </c>
      <c r="H1099" t="s">
        <v>3616</v>
      </c>
      <c r="I1099" t="s">
        <v>1080</v>
      </c>
      <c r="J1099" s="2">
        <v>33848</v>
      </c>
      <c r="K1099" s="2">
        <v>55153</v>
      </c>
      <c r="L1099">
        <v>58.62</v>
      </c>
      <c r="M1099" t="s">
        <v>210</v>
      </c>
      <c r="N1099" t="s">
        <v>3443</v>
      </c>
      <c r="O1099" t="s">
        <v>210</v>
      </c>
      <c r="P1099" t="s">
        <v>3568</v>
      </c>
      <c r="Q1099" s="5">
        <f>INDEX(relevant_resources!B:B,MATCH(P1099,relevant_resources!A:A,0))</f>
        <v>0</v>
      </c>
      <c r="R1099">
        <f>COUNTIFS(resolve_2018!Y:Y,A1099)</f>
        <v>0</v>
      </c>
      <c r="S1099">
        <f>COUNTIFS(assign_old_new!A:A,A1099)</f>
        <v>0</v>
      </c>
      <c r="T1099" s="4" t="str">
        <f>IF(D1099="teppc","teppc",
IF(Q1099=0,"not relevant",
IF(R1099&gt;0,"in old list",
IF(S1099=0,"NEED TO ASSIGN",
INDEX(assign_old_new!D:D,MATCH(A1099,assign_old_new!A:A,0))))))</f>
        <v>teppc</v>
      </c>
      <c r="U1099">
        <f t="shared" si="34"/>
        <v>0</v>
      </c>
      <c r="V1099" s="5">
        <f t="shared" si="35"/>
        <v>0</v>
      </c>
    </row>
    <row r="1100" spans="1:22" hidden="1" x14ac:dyDescent="0.75">
      <c r="A1100" t="s">
        <v>8174</v>
      </c>
      <c r="B1100" t="s">
        <v>8175</v>
      </c>
      <c r="C1100" t="s">
        <v>8176</v>
      </c>
      <c r="D1100" t="s">
        <v>3425</v>
      </c>
      <c r="E1100" t="s">
        <v>3745</v>
      </c>
      <c r="F1100" t="s">
        <v>3745</v>
      </c>
      <c r="G1100" t="s">
        <v>3746</v>
      </c>
      <c r="H1100" t="s">
        <v>3745</v>
      </c>
      <c r="I1100" t="s">
        <v>2274</v>
      </c>
      <c r="J1100" s="2">
        <v>42217</v>
      </c>
      <c r="K1100" s="2">
        <v>55153</v>
      </c>
      <c r="L1100">
        <v>58.5</v>
      </c>
      <c r="M1100" t="s">
        <v>3473</v>
      </c>
      <c r="N1100" t="s">
        <v>3327</v>
      </c>
      <c r="O1100" t="s">
        <v>3328</v>
      </c>
      <c r="P1100" t="s">
        <v>3474</v>
      </c>
      <c r="Q1100" s="5">
        <f>INDEX(relevant_resources!B:B,MATCH(P1100,relevant_resources!A:A,0))</f>
        <v>0</v>
      </c>
      <c r="R1100">
        <f>COUNTIFS(resolve_2018!Y:Y,A1100)</f>
        <v>0</v>
      </c>
      <c r="S1100">
        <f>COUNTIFS(assign_old_new!A:A,A1100)</f>
        <v>0</v>
      </c>
      <c r="T1100" s="4" t="str">
        <f>IF(D1100="teppc","teppc",
IF(Q1100=0,"not relevant",
IF(R1100&gt;0,"in old list",
IF(S1100=0,"NEED TO ASSIGN",
INDEX(assign_old_new!D:D,MATCH(A1100,assign_old_new!A:A,0))))))</f>
        <v>teppc</v>
      </c>
      <c r="U1100">
        <f t="shared" si="34"/>
        <v>0</v>
      </c>
      <c r="V1100" s="5">
        <f t="shared" si="35"/>
        <v>0</v>
      </c>
    </row>
    <row r="1101" spans="1:22" hidden="1" x14ac:dyDescent="0.75">
      <c r="A1101" t="s">
        <v>7151</v>
      </c>
      <c r="B1101" t="s">
        <v>7152</v>
      </c>
      <c r="C1101" t="s">
        <v>7153</v>
      </c>
      <c r="D1101" t="s">
        <v>3425</v>
      </c>
      <c r="E1101" t="s">
        <v>2647</v>
      </c>
      <c r="F1101" t="s">
        <v>2647</v>
      </c>
      <c r="G1101" t="s">
        <v>3500</v>
      </c>
      <c r="H1101" t="s">
        <v>2646</v>
      </c>
      <c r="I1101" t="s">
        <v>2647</v>
      </c>
      <c r="J1101" s="2">
        <v>40422</v>
      </c>
      <c r="K1101" s="2">
        <v>55153</v>
      </c>
      <c r="L1101">
        <v>58.5</v>
      </c>
      <c r="M1101" t="s">
        <v>3438</v>
      </c>
      <c r="N1101" t="s">
        <v>3412</v>
      </c>
      <c r="O1101" t="s">
        <v>993</v>
      </c>
      <c r="P1101" t="s">
        <v>7150</v>
      </c>
      <c r="Q1101" s="5">
        <f>INDEX(relevant_resources!B:B,MATCH(P1101,relevant_resources!A:A,0))</f>
        <v>0</v>
      </c>
      <c r="R1101">
        <f>COUNTIFS(resolve_2018!Y:Y,A1101)</f>
        <v>0</v>
      </c>
      <c r="S1101">
        <f>COUNTIFS(assign_old_new!A:A,A1101)</f>
        <v>0</v>
      </c>
      <c r="T1101" s="4" t="str">
        <f>IF(D1101="teppc","teppc",
IF(Q1101=0,"not relevant",
IF(R1101&gt;0,"in old list",
IF(S1101=0,"NEED TO ASSIGN",
INDEX(assign_old_new!D:D,MATCH(A1101,assign_old_new!A:A,0))))))</f>
        <v>teppc</v>
      </c>
      <c r="U1101">
        <f t="shared" si="34"/>
        <v>0</v>
      </c>
      <c r="V1101" s="5">
        <f t="shared" si="35"/>
        <v>0</v>
      </c>
    </row>
    <row r="1102" spans="1:22" hidden="1" x14ac:dyDescent="0.75">
      <c r="A1102" t="s">
        <v>9086</v>
      </c>
      <c r="B1102" t="s">
        <v>9086</v>
      </c>
      <c r="C1102" t="s">
        <v>9087</v>
      </c>
      <c r="D1102" t="s">
        <v>3425</v>
      </c>
      <c r="E1102" t="s">
        <v>3752</v>
      </c>
      <c r="F1102" t="s">
        <v>3752</v>
      </c>
      <c r="G1102" t="s">
        <v>3753</v>
      </c>
      <c r="H1102" t="s">
        <v>2156</v>
      </c>
      <c r="I1102" t="s">
        <v>1080</v>
      </c>
      <c r="J1102" s="2">
        <v>34001</v>
      </c>
      <c r="K1102" s="2">
        <v>55153</v>
      </c>
      <c r="L1102">
        <v>58.103000000000002</v>
      </c>
      <c r="M1102" t="s">
        <v>3680</v>
      </c>
      <c r="N1102" t="s">
        <v>3681</v>
      </c>
      <c r="O1102" t="s">
        <v>3682</v>
      </c>
      <c r="P1102" t="s">
        <v>4147</v>
      </c>
      <c r="Q1102" s="5">
        <f>INDEX(relevant_resources!B:B,MATCH(P1102,relevant_resources!A:A,0))</f>
        <v>0</v>
      </c>
      <c r="R1102">
        <f>COUNTIFS(resolve_2018!Y:Y,A1102)</f>
        <v>0</v>
      </c>
      <c r="S1102">
        <f>COUNTIFS(assign_old_new!A:A,A1102)</f>
        <v>0</v>
      </c>
      <c r="T1102" s="4" t="str">
        <f>IF(D1102="teppc","teppc",
IF(Q1102=0,"not relevant",
IF(R1102&gt;0,"in old list",
IF(S1102=0,"NEED TO ASSIGN",
INDEX(assign_old_new!D:D,MATCH(A1102,assign_old_new!A:A,0))))))</f>
        <v>teppc</v>
      </c>
      <c r="U1102">
        <f t="shared" si="34"/>
        <v>0</v>
      </c>
      <c r="V1102" s="5">
        <f t="shared" si="35"/>
        <v>0</v>
      </c>
    </row>
    <row r="1103" spans="1:22" hidden="1" x14ac:dyDescent="0.75">
      <c r="A1103" t="s">
        <v>8041</v>
      </c>
      <c r="B1103" t="s">
        <v>8041</v>
      </c>
      <c r="C1103" t="s">
        <v>8042</v>
      </c>
      <c r="D1103" t="s">
        <v>3425</v>
      </c>
      <c r="E1103" t="s">
        <v>1054</v>
      </c>
      <c r="F1103" t="s">
        <v>1054</v>
      </c>
      <c r="G1103" t="s">
        <v>3447</v>
      </c>
      <c r="H1103" t="s">
        <v>3428</v>
      </c>
      <c r="I1103" t="s">
        <v>3429</v>
      </c>
      <c r="J1103" s="2">
        <v>41551</v>
      </c>
      <c r="K1103" s="2">
        <v>55153</v>
      </c>
      <c r="L1103">
        <v>58</v>
      </c>
      <c r="M1103" t="s">
        <v>3438</v>
      </c>
      <c r="N1103" t="s">
        <v>3412</v>
      </c>
      <c r="O1103" t="s">
        <v>993</v>
      </c>
      <c r="P1103" t="s">
        <v>3477</v>
      </c>
      <c r="Q1103" s="5">
        <f>INDEX(relevant_resources!B:B,MATCH(P1103,relevant_resources!A:A,0))</f>
        <v>0</v>
      </c>
      <c r="R1103">
        <f>COUNTIFS(resolve_2018!Y:Y,A1103)</f>
        <v>0</v>
      </c>
      <c r="S1103">
        <f>COUNTIFS(assign_old_new!A:A,A1103)</f>
        <v>0</v>
      </c>
      <c r="T1103" s="4" t="str">
        <f>IF(D1103="teppc","teppc",
IF(Q1103=0,"not relevant",
IF(R1103&gt;0,"in old list",
IF(S1103=0,"NEED TO ASSIGN",
INDEX(assign_old_new!D:D,MATCH(A1103,assign_old_new!A:A,0))))))</f>
        <v>teppc</v>
      </c>
      <c r="U1103">
        <f t="shared" si="34"/>
        <v>0</v>
      </c>
      <c r="V1103" s="5">
        <f t="shared" si="35"/>
        <v>0</v>
      </c>
    </row>
    <row r="1104" spans="1:22" hidden="1" x14ac:dyDescent="0.75">
      <c r="A1104" t="s">
        <v>8043</v>
      </c>
      <c r="B1104" t="s">
        <v>8043</v>
      </c>
      <c r="C1104" t="s">
        <v>8044</v>
      </c>
      <c r="D1104" t="s">
        <v>3425</v>
      </c>
      <c r="E1104" t="s">
        <v>1054</v>
      </c>
      <c r="F1104" t="s">
        <v>1054</v>
      </c>
      <c r="G1104" t="s">
        <v>3447</v>
      </c>
      <c r="H1104" t="s">
        <v>3428</v>
      </c>
      <c r="I1104" t="s">
        <v>3429</v>
      </c>
      <c r="J1104" s="2">
        <v>41551</v>
      </c>
      <c r="K1104" s="2">
        <v>55153</v>
      </c>
      <c r="L1104">
        <v>58</v>
      </c>
      <c r="M1104" t="s">
        <v>3438</v>
      </c>
      <c r="N1104" t="s">
        <v>3412</v>
      </c>
      <c r="O1104" t="s">
        <v>993</v>
      </c>
      <c r="P1104" t="s">
        <v>3477</v>
      </c>
      <c r="Q1104" s="5">
        <f>INDEX(relevant_resources!B:B,MATCH(P1104,relevant_resources!A:A,0))</f>
        <v>0</v>
      </c>
      <c r="R1104">
        <f>COUNTIFS(resolve_2018!Y:Y,A1104)</f>
        <v>0</v>
      </c>
      <c r="S1104">
        <f>COUNTIFS(assign_old_new!A:A,A1104)</f>
        <v>0</v>
      </c>
      <c r="T1104" s="4" t="str">
        <f>IF(D1104="teppc","teppc",
IF(Q1104=0,"not relevant",
IF(R1104&gt;0,"in old list",
IF(S1104=0,"NEED TO ASSIGN",
INDEX(assign_old_new!D:D,MATCH(A1104,assign_old_new!A:A,0))))))</f>
        <v>teppc</v>
      </c>
      <c r="U1104">
        <f t="shared" si="34"/>
        <v>0</v>
      </c>
      <c r="V1104" s="5">
        <f t="shared" si="35"/>
        <v>0</v>
      </c>
    </row>
    <row r="1105" spans="1:22" hidden="1" x14ac:dyDescent="0.75">
      <c r="A1105" t="s">
        <v>4050</v>
      </c>
      <c r="B1105" t="s">
        <v>4051</v>
      </c>
      <c r="C1105" t="s">
        <v>4052</v>
      </c>
      <c r="D1105" t="s">
        <v>3425</v>
      </c>
      <c r="E1105" t="s">
        <v>3666</v>
      </c>
      <c r="F1105" t="s">
        <v>3666</v>
      </c>
      <c r="G1105" t="s">
        <v>3667</v>
      </c>
      <c r="H1105" t="s">
        <v>3666</v>
      </c>
      <c r="I1105" t="s">
        <v>2274</v>
      </c>
      <c r="J1105" s="2">
        <v>38443</v>
      </c>
      <c r="K1105" s="2">
        <v>55153</v>
      </c>
      <c r="L1105">
        <v>58</v>
      </c>
      <c r="M1105" t="s">
        <v>3705</v>
      </c>
      <c r="N1105" t="s">
        <v>3512</v>
      </c>
      <c r="O1105" t="s">
        <v>3513</v>
      </c>
      <c r="P1105" t="s">
        <v>3514</v>
      </c>
      <c r="Q1105" s="5">
        <f>INDEX(relevant_resources!B:B,MATCH(P1105,relevant_resources!A:A,0))</f>
        <v>0</v>
      </c>
      <c r="R1105">
        <f>COUNTIFS(resolve_2018!Y:Y,A1105)</f>
        <v>0</v>
      </c>
      <c r="S1105">
        <f>COUNTIFS(assign_old_new!A:A,A1105)</f>
        <v>0</v>
      </c>
      <c r="T1105" s="4" t="str">
        <f>IF(D1105="teppc","teppc",
IF(Q1105=0,"not relevant",
IF(R1105&gt;0,"in old list",
IF(S1105=0,"NEED TO ASSIGN",
INDEX(assign_old_new!D:D,MATCH(A1105,assign_old_new!A:A,0))))))</f>
        <v>teppc</v>
      </c>
      <c r="U1105">
        <f t="shared" si="34"/>
        <v>0</v>
      </c>
      <c r="V1105" s="5">
        <f t="shared" si="35"/>
        <v>0</v>
      </c>
    </row>
    <row r="1106" spans="1:22" hidden="1" x14ac:dyDescent="0.75">
      <c r="A1106" t="s">
        <v>6203</v>
      </c>
      <c r="B1106" t="s">
        <v>6203</v>
      </c>
      <c r="C1106" t="s">
        <v>6204</v>
      </c>
      <c r="D1106" t="s">
        <v>3425</v>
      </c>
      <c r="E1106" t="s">
        <v>3635</v>
      </c>
      <c r="F1106" t="s">
        <v>3635</v>
      </c>
      <c r="G1106" t="s">
        <v>3636</v>
      </c>
      <c r="H1106" t="s">
        <v>3616</v>
      </c>
      <c r="I1106" t="s">
        <v>1080</v>
      </c>
      <c r="J1106" s="2">
        <v>41122</v>
      </c>
      <c r="K1106" s="2">
        <v>55153</v>
      </c>
      <c r="L1106">
        <v>57.6</v>
      </c>
      <c r="M1106" t="s">
        <v>3438</v>
      </c>
      <c r="N1106" t="s">
        <v>3412</v>
      </c>
      <c r="O1106" t="s">
        <v>993</v>
      </c>
      <c r="P1106" t="s">
        <v>3712</v>
      </c>
      <c r="Q1106" s="5">
        <f>INDEX(relevant_resources!B:B,MATCH(P1106,relevant_resources!A:A,0))</f>
        <v>0</v>
      </c>
      <c r="R1106">
        <f>COUNTIFS(resolve_2018!Y:Y,A1106)</f>
        <v>0</v>
      </c>
      <c r="S1106">
        <f>COUNTIFS(assign_old_new!A:A,A1106)</f>
        <v>0</v>
      </c>
      <c r="T1106" s="4" t="str">
        <f>IF(D1106="teppc","teppc",
IF(Q1106=0,"not relevant",
IF(R1106&gt;0,"in old list",
IF(S1106=0,"NEED TO ASSIGN",
INDEX(assign_old_new!D:D,MATCH(A1106,assign_old_new!A:A,0))))))</f>
        <v>teppc</v>
      </c>
      <c r="U1106">
        <f t="shared" si="34"/>
        <v>0</v>
      </c>
      <c r="V1106" s="5">
        <f t="shared" si="35"/>
        <v>0</v>
      </c>
    </row>
    <row r="1107" spans="1:22" hidden="1" x14ac:dyDescent="0.75">
      <c r="A1107" t="s">
        <v>8478</v>
      </c>
      <c r="B1107" t="s">
        <v>8479</v>
      </c>
      <c r="D1107" t="s">
        <v>3425</v>
      </c>
      <c r="E1107" t="s">
        <v>4088</v>
      </c>
      <c r="F1107" t="s">
        <v>4088</v>
      </c>
      <c r="G1107" t="s">
        <v>4089</v>
      </c>
      <c r="H1107" t="s">
        <v>2156</v>
      </c>
      <c r="I1107" t="s">
        <v>1080</v>
      </c>
      <c r="J1107" s="2">
        <v>18264</v>
      </c>
      <c r="K1107" s="2">
        <v>55153</v>
      </c>
      <c r="L1107">
        <v>57.6</v>
      </c>
      <c r="M1107" t="s">
        <v>616</v>
      </c>
      <c r="N1107" t="s">
        <v>4346</v>
      </c>
      <c r="O1107" t="s">
        <v>3386</v>
      </c>
      <c r="P1107" t="s">
        <v>3617</v>
      </c>
      <c r="Q1107" s="5">
        <f>INDEX(relevant_resources!B:B,MATCH(P1107,relevant_resources!A:A,0))</f>
        <v>0</v>
      </c>
      <c r="R1107">
        <f>COUNTIFS(resolve_2018!Y:Y,A1107)</f>
        <v>0</v>
      </c>
      <c r="S1107">
        <f>COUNTIFS(assign_old_new!A:A,A1107)</f>
        <v>0</v>
      </c>
      <c r="T1107" s="4" t="str">
        <f>IF(D1107="teppc","teppc",
IF(Q1107=0,"not relevant",
IF(R1107&gt;0,"in old list",
IF(S1107=0,"NEED TO ASSIGN",
INDEX(assign_old_new!D:D,MATCH(A1107,assign_old_new!A:A,0))))))</f>
        <v>teppc</v>
      </c>
      <c r="U1107">
        <f t="shared" si="34"/>
        <v>0</v>
      </c>
      <c r="V1107" s="5">
        <f t="shared" si="35"/>
        <v>0</v>
      </c>
    </row>
    <row r="1108" spans="1:22" hidden="1" x14ac:dyDescent="0.75">
      <c r="A1108" t="s">
        <v>4231</v>
      </c>
      <c r="B1108" t="s">
        <v>4231</v>
      </c>
      <c r="C1108" t="s">
        <v>4232</v>
      </c>
      <c r="D1108" t="s">
        <v>3425</v>
      </c>
      <c r="E1108" t="s">
        <v>3426</v>
      </c>
      <c r="F1108" t="s">
        <v>3426</v>
      </c>
      <c r="G1108" t="s">
        <v>3427</v>
      </c>
      <c r="H1108" t="s">
        <v>3428</v>
      </c>
      <c r="I1108" t="s">
        <v>3429</v>
      </c>
      <c r="J1108" s="2">
        <v>41673</v>
      </c>
      <c r="K1108" s="2">
        <v>55153</v>
      </c>
      <c r="L1108">
        <v>57.5</v>
      </c>
      <c r="M1108" t="s">
        <v>3438</v>
      </c>
      <c r="N1108" t="s">
        <v>3412</v>
      </c>
      <c r="O1108" t="s">
        <v>993</v>
      </c>
      <c r="P1108" t="s">
        <v>3477</v>
      </c>
      <c r="Q1108" s="5">
        <f>INDEX(relevant_resources!B:B,MATCH(P1108,relevant_resources!A:A,0))</f>
        <v>0</v>
      </c>
      <c r="R1108">
        <f>COUNTIFS(resolve_2018!Y:Y,A1108)</f>
        <v>0</v>
      </c>
      <c r="S1108">
        <f>COUNTIFS(assign_old_new!A:A,A1108)</f>
        <v>0</v>
      </c>
      <c r="T1108" s="4" t="str">
        <f>IF(D1108="teppc","teppc",
IF(Q1108=0,"not relevant",
IF(R1108&gt;0,"in old list",
IF(S1108=0,"NEED TO ASSIGN",
INDEX(assign_old_new!D:D,MATCH(A1108,assign_old_new!A:A,0))))))</f>
        <v>teppc</v>
      </c>
      <c r="U1108">
        <f t="shared" si="34"/>
        <v>0</v>
      </c>
      <c r="V1108" s="5">
        <f t="shared" si="35"/>
        <v>0</v>
      </c>
    </row>
    <row r="1109" spans="1:22" hidden="1" x14ac:dyDescent="0.75">
      <c r="A1109" t="s">
        <v>10024</v>
      </c>
      <c r="B1109" t="s">
        <v>10024</v>
      </c>
      <c r="C1109" t="s">
        <v>10025</v>
      </c>
      <c r="D1109" t="s">
        <v>9883</v>
      </c>
      <c r="E1109" t="s">
        <v>3333</v>
      </c>
      <c r="F1109" t="s">
        <v>3333</v>
      </c>
      <c r="G1109" t="s">
        <v>3334</v>
      </c>
      <c r="H1109" t="s">
        <v>3333</v>
      </c>
      <c r="I1109" t="s">
        <v>33</v>
      </c>
      <c r="J1109" s="6">
        <v>10228</v>
      </c>
      <c r="K1109" s="6">
        <v>55153</v>
      </c>
      <c r="L1109">
        <v>57.25</v>
      </c>
      <c r="M1109" t="s">
        <v>9884</v>
      </c>
      <c r="N1109" t="s">
        <v>3443</v>
      </c>
      <c r="O1109" t="s">
        <v>210</v>
      </c>
      <c r="P1109" t="s">
        <v>3709</v>
      </c>
      <c r="Q1109" s="5">
        <f>INDEX(relevant_resources!B:B,MATCH(P1109,relevant_resources!A:A,0))</f>
        <v>0</v>
      </c>
      <c r="R1109">
        <f>COUNTIFS(resolve_2018!Y:Y,A1109)</f>
        <v>0</v>
      </c>
      <c r="S1109">
        <f>COUNTIFS(assign_old_new!A:A,A1109)</f>
        <v>0</v>
      </c>
      <c r="T1109" s="4" t="str">
        <f>IF(D1109="teppc","teppc",
IF(Q1109=0,"not relevant",
IF(R1109&gt;0,"in old list",
IF(S1109=0,"NEED TO ASSIGN",
INDEX(assign_old_new!D:D,MATCH(A1109,assign_old_new!A:A,0))))))</f>
        <v>not relevant</v>
      </c>
      <c r="U1109">
        <f t="shared" si="34"/>
        <v>0</v>
      </c>
      <c r="V1109" s="5">
        <f t="shared" si="35"/>
        <v>0</v>
      </c>
    </row>
    <row r="1110" spans="1:22" hidden="1" x14ac:dyDescent="0.75">
      <c r="A1110" t="s">
        <v>9180</v>
      </c>
      <c r="B1110" t="s">
        <v>9180</v>
      </c>
      <c r="C1110" t="s">
        <v>9181</v>
      </c>
      <c r="D1110" t="s">
        <v>3425</v>
      </c>
      <c r="E1110" t="s">
        <v>3812</v>
      </c>
      <c r="F1110" t="s">
        <v>3812</v>
      </c>
      <c r="G1110" t="s">
        <v>3813</v>
      </c>
      <c r="H1110" t="s">
        <v>3814</v>
      </c>
      <c r="I1110" t="s">
        <v>1080</v>
      </c>
      <c r="J1110" s="2">
        <v>35065</v>
      </c>
      <c r="K1110" s="2">
        <v>55153</v>
      </c>
      <c r="L1110">
        <v>57.1</v>
      </c>
      <c r="M1110" t="s">
        <v>210</v>
      </c>
      <c r="N1110" t="s">
        <v>3443</v>
      </c>
      <c r="O1110" t="s">
        <v>210</v>
      </c>
      <c r="P1110" t="s">
        <v>3568</v>
      </c>
      <c r="Q1110" s="5">
        <f>INDEX(relevant_resources!B:B,MATCH(P1110,relevant_resources!A:A,0))</f>
        <v>0</v>
      </c>
      <c r="R1110">
        <f>COUNTIFS(resolve_2018!Y:Y,A1110)</f>
        <v>0</v>
      </c>
      <c r="S1110">
        <f>COUNTIFS(assign_old_new!A:A,A1110)</f>
        <v>0</v>
      </c>
      <c r="T1110" s="4" t="str">
        <f>IF(D1110="teppc","teppc",
IF(Q1110=0,"not relevant",
IF(R1110&gt;0,"in old list",
IF(S1110=0,"NEED TO ASSIGN",
INDEX(assign_old_new!D:D,MATCH(A1110,assign_old_new!A:A,0))))))</f>
        <v>teppc</v>
      </c>
      <c r="U1110">
        <f t="shared" si="34"/>
        <v>0</v>
      </c>
      <c r="V1110" s="5">
        <f t="shared" si="35"/>
        <v>0</v>
      </c>
    </row>
    <row r="1111" spans="1:22" hidden="1" x14ac:dyDescent="0.75">
      <c r="A1111" t="s">
        <v>4611</v>
      </c>
      <c r="B1111" t="s">
        <v>4612</v>
      </c>
      <c r="C1111" t="s">
        <v>4613</v>
      </c>
      <c r="D1111" t="s">
        <v>3425</v>
      </c>
      <c r="E1111" t="s">
        <v>3407</v>
      </c>
      <c r="F1111" t="s">
        <v>3407</v>
      </c>
      <c r="G1111" t="s">
        <v>3694</v>
      </c>
      <c r="H1111" t="s">
        <v>3407</v>
      </c>
      <c r="I1111" t="s">
        <v>2274</v>
      </c>
      <c r="J1111" s="2">
        <v>39753</v>
      </c>
      <c r="K1111" s="2">
        <v>51135</v>
      </c>
      <c r="L1111">
        <v>57</v>
      </c>
      <c r="M1111" t="s">
        <v>3548</v>
      </c>
      <c r="N1111" t="s">
        <v>3532</v>
      </c>
      <c r="O1111" t="s">
        <v>3533</v>
      </c>
      <c r="P1111" t="s">
        <v>3534</v>
      </c>
      <c r="Q1111" s="5">
        <f>INDEX(relevant_resources!B:B,MATCH(P1111,relevant_resources!A:A,0))</f>
        <v>0</v>
      </c>
      <c r="R1111">
        <f>COUNTIFS(resolve_2018!Y:Y,A1111)</f>
        <v>0</v>
      </c>
      <c r="S1111">
        <f>COUNTIFS(assign_old_new!A:A,A1111)</f>
        <v>0</v>
      </c>
      <c r="T1111" s="4" t="str">
        <f>IF(D1111="teppc","teppc",
IF(Q1111=0,"not relevant",
IF(R1111&gt;0,"in old list",
IF(S1111=0,"NEED TO ASSIGN",
INDEX(assign_old_new!D:D,MATCH(A1111,assign_old_new!A:A,0))))))</f>
        <v>teppc</v>
      </c>
      <c r="U1111">
        <f t="shared" si="34"/>
        <v>0</v>
      </c>
      <c r="V1111" s="5">
        <f t="shared" si="35"/>
        <v>0</v>
      </c>
    </row>
    <row r="1112" spans="1:22" hidden="1" x14ac:dyDescent="0.75">
      <c r="A1112" t="s">
        <v>4632</v>
      </c>
      <c r="B1112" t="s">
        <v>4633</v>
      </c>
      <c r="C1112" t="s">
        <v>4634</v>
      </c>
      <c r="D1112" t="s">
        <v>3425</v>
      </c>
      <c r="E1112" t="s">
        <v>3407</v>
      </c>
      <c r="F1112" t="s">
        <v>3407</v>
      </c>
      <c r="G1112" t="s">
        <v>3694</v>
      </c>
      <c r="H1112" t="s">
        <v>3407</v>
      </c>
      <c r="I1112" t="s">
        <v>2274</v>
      </c>
      <c r="J1112" s="2">
        <v>39753</v>
      </c>
      <c r="K1112" s="2">
        <v>51135</v>
      </c>
      <c r="L1112">
        <v>57</v>
      </c>
      <c r="M1112" t="s">
        <v>3548</v>
      </c>
      <c r="N1112" t="s">
        <v>3532</v>
      </c>
      <c r="O1112" t="s">
        <v>3533</v>
      </c>
      <c r="P1112" t="s">
        <v>3534</v>
      </c>
      <c r="Q1112" s="5">
        <f>INDEX(relevant_resources!B:B,MATCH(P1112,relevant_resources!A:A,0))</f>
        <v>0</v>
      </c>
      <c r="R1112">
        <f>COUNTIFS(resolve_2018!Y:Y,A1112)</f>
        <v>0</v>
      </c>
      <c r="S1112">
        <f>COUNTIFS(assign_old_new!A:A,A1112)</f>
        <v>0</v>
      </c>
      <c r="T1112" s="4" t="str">
        <f>IF(D1112="teppc","teppc",
IF(Q1112=0,"not relevant",
IF(R1112&gt;0,"in old list",
IF(S1112=0,"NEED TO ASSIGN",
INDEX(assign_old_new!D:D,MATCH(A1112,assign_old_new!A:A,0))))))</f>
        <v>teppc</v>
      </c>
      <c r="U1112">
        <f t="shared" si="34"/>
        <v>0</v>
      </c>
      <c r="V1112" s="5">
        <f t="shared" si="35"/>
        <v>0</v>
      </c>
    </row>
    <row r="1113" spans="1:22" hidden="1" x14ac:dyDescent="0.75">
      <c r="A1113" t="s">
        <v>4638</v>
      </c>
      <c r="B1113" t="s">
        <v>4639</v>
      </c>
      <c r="C1113" t="s">
        <v>4640</v>
      </c>
      <c r="D1113" t="s">
        <v>3425</v>
      </c>
      <c r="E1113" t="s">
        <v>3407</v>
      </c>
      <c r="F1113" t="s">
        <v>3407</v>
      </c>
      <c r="G1113" t="s">
        <v>3694</v>
      </c>
      <c r="H1113" t="s">
        <v>3407</v>
      </c>
      <c r="I1113" t="s">
        <v>2274</v>
      </c>
      <c r="J1113" s="2">
        <v>39753</v>
      </c>
      <c r="K1113" s="2">
        <v>51135</v>
      </c>
      <c r="L1113">
        <v>57</v>
      </c>
      <c r="M1113" t="s">
        <v>3548</v>
      </c>
      <c r="N1113" t="s">
        <v>3532</v>
      </c>
      <c r="O1113" t="s">
        <v>3533</v>
      </c>
      <c r="P1113" t="s">
        <v>3534</v>
      </c>
      <c r="Q1113" s="5">
        <f>INDEX(relevant_resources!B:B,MATCH(P1113,relevant_resources!A:A,0))</f>
        <v>0</v>
      </c>
      <c r="R1113">
        <f>COUNTIFS(resolve_2018!Y:Y,A1113)</f>
        <v>0</v>
      </c>
      <c r="S1113">
        <f>COUNTIFS(assign_old_new!A:A,A1113)</f>
        <v>0</v>
      </c>
      <c r="T1113" s="4" t="str">
        <f>IF(D1113="teppc","teppc",
IF(Q1113=0,"not relevant",
IF(R1113&gt;0,"in old list",
IF(S1113=0,"NEED TO ASSIGN",
INDEX(assign_old_new!D:D,MATCH(A1113,assign_old_new!A:A,0))))))</f>
        <v>teppc</v>
      </c>
      <c r="U1113">
        <f t="shared" si="34"/>
        <v>0</v>
      </c>
      <c r="V1113" s="5">
        <f t="shared" si="35"/>
        <v>0</v>
      </c>
    </row>
    <row r="1114" spans="1:22" hidden="1" x14ac:dyDescent="0.75">
      <c r="A1114" t="s">
        <v>4641</v>
      </c>
      <c r="B1114" t="s">
        <v>4642</v>
      </c>
      <c r="C1114" t="s">
        <v>4643</v>
      </c>
      <c r="D1114" t="s">
        <v>3425</v>
      </c>
      <c r="E1114" t="s">
        <v>3407</v>
      </c>
      <c r="F1114" t="s">
        <v>3407</v>
      </c>
      <c r="G1114" t="s">
        <v>3694</v>
      </c>
      <c r="H1114" t="s">
        <v>3407</v>
      </c>
      <c r="I1114" t="s">
        <v>2274</v>
      </c>
      <c r="J1114" s="2">
        <v>39692</v>
      </c>
      <c r="K1114" s="2">
        <v>51135</v>
      </c>
      <c r="L1114">
        <v>57</v>
      </c>
      <c r="M1114" t="s">
        <v>3548</v>
      </c>
      <c r="N1114" t="s">
        <v>3532</v>
      </c>
      <c r="O1114" t="s">
        <v>3533</v>
      </c>
      <c r="P1114" t="s">
        <v>3534</v>
      </c>
      <c r="Q1114" s="5">
        <f>INDEX(relevant_resources!B:B,MATCH(P1114,relevant_resources!A:A,0))</f>
        <v>0</v>
      </c>
      <c r="R1114">
        <f>COUNTIFS(resolve_2018!Y:Y,A1114)</f>
        <v>0</v>
      </c>
      <c r="S1114">
        <f>COUNTIFS(assign_old_new!A:A,A1114)</f>
        <v>0</v>
      </c>
      <c r="T1114" s="4" t="str">
        <f>IF(D1114="teppc","teppc",
IF(Q1114=0,"not relevant",
IF(R1114&gt;0,"in old list",
IF(S1114=0,"NEED TO ASSIGN",
INDEX(assign_old_new!D:D,MATCH(A1114,assign_old_new!A:A,0))))))</f>
        <v>teppc</v>
      </c>
      <c r="U1114">
        <f t="shared" si="34"/>
        <v>0</v>
      </c>
      <c r="V1114" s="5">
        <f t="shared" si="35"/>
        <v>0</v>
      </c>
    </row>
    <row r="1115" spans="1:22" hidden="1" x14ac:dyDescent="0.75">
      <c r="A1115" t="s">
        <v>4635</v>
      </c>
      <c r="B1115" t="s">
        <v>4636</v>
      </c>
      <c r="C1115" t="s">
        <v>4637</v>
      </c>
      <c r="D1115" t="s">
        <v>3425</v>
      </c>
      <c r="E1115" t="s">
        <v>3407</v>
      </c>
      <c r="F1115" t="s">
        <v>3407</v>
      </c>
      <c r="G1115" t="s">
        <v>3694</v>
      </c>
      <c r="H1115" t="s">
        <v>3407</v>
      </c>
      <c r="I1115" t="s">
        <v>2274</v>
      </c>
      <c r="J1115" s="2">
        <v>39661</v>
      </c>
      <c r="K1115" s="2">
        <v>51135</v>
      </c>
      <c r="L1115">
        <v>57</v>
      </c>
      <c r="M1115" t="s">
        <v>3548</v>
      </c>
      <c r="N1115" t="s">
        <v>3532</v>
      </c>
      <c r="O1115" t="s">
        <v>3533</v>
      </c>
      <c r="P1115" t="s">
        <v>3534</v>
      </c>
      <c r="Q1115" s="5">
        <f>INDEX(relevant_resources!B:B,MATCH(P1115,relevant_resources!A:A,0))</f>
        <v>0</v>
      </c>
      <c r="R1115">
        <f>COUNTIFS(resolve_2018!Y:Y,A1115)</f>
        <v>0</v>
      </c>
      <c r="S1115">
        <f>COUNTIFS(assign_old_new!A:A,A1115)</f>
        <v>0</v>
      </c>
      <c r="T1115" s="4" t="str">
        <f>IF(D1115="teppc","teppc",
IF(Q1115=0,"not relevant",
IF(R1115&gt;0,"in old list",
IF(S1115=0,"NEED TO ASSIGN",
INDEX(assign_old_new!D:D,MATCH(A1115,assign_old_new!A:A,0))))))</f>
        <v>teppc</v>
      </c>
      <c r="U1115">
        <f t="shared" si="34"/>
        <v>0</v>
      </c>
      <c r="V1115" s="5">
        <f t="shared" si="35"/>
        <v>0</v>
      </c>
    </row>
    <row r="1116" spans="1:22" hidden="1" x14ac:dyDescent="0.75">
      <c r="A1116" t="s">
        <v>4608</v>
      </c>
      <c r="B1116" t="s">
        <v>4609</v>
      </c>
      <c r="C1116" t="s">
        <v>4610</v>
      </c>
      <c r="D1116" t="s">
        <v>3425</v>
      </c>
      <c r="E1116" t="s">
        <v>3407</v>
      </c>
      <c r="F1116" t="s">
        <v>3407</v>
      </c>
      <c r="G1116" t="s">
        <v>3694</v>
      </c>
      <c r="H1116" t="s">
        <v>3407</v>
      </c>
      <c r="I1116" t="s">
        <v>2274</v>
      </c>
      <c r="J1116" s="2">
        <v>39630</v>
      </c>
      <c r="K1116" s="2">
        <v>51135</v>
      </c>
      <c r="L1116">
        <v>57</v>
      </c>
      <c r="M1116" t="s">
        <v>3548</v>
      </c>
      <c r="N1116" t="s">
        <v>3532</v>
      </c>
      <c r="O1116" t="s">
        <v>3533</v>
      </c>
      <c r="P1116" t="s">
        <v>3534</v>
      </c>
      <c r="Q1116" s="5">
        <f>INDEX(relevant_resources!B:B,MATCH(P1116,relevant_resources!A:A,0))</f>
        <v>0</v>
      </c>
      <c r="R1116">
        <f>COUNTIFS(resolve_2018!Y:Y,A1116)</f>
        <v>0</v>
      </c>
      <c r="S1116">
        <f>COUNTIFS(assign_old_new!A:A,A1116)</f>
        <v>0</v>
      </c>
      <c r="T1116" s="4" t="str">
        <f>IF(D1116="teppc","teppc",
IF(Q1116=0,"not relevant",
IF(R1116&gt;0,"in old list",
IF(S1116=0,"NEED TO ASSIGN",
INDEX(assign_old_new!D:D,MATCH(A1116,assign_old_new!A:A,0))))))</f>
        <v>teppc</v>
      </c>
      <c r="U1116">
        <f t="shared" si="34"/>
        <v>0</v>
      </c>
      <c r="V1116" s="5">
        <f t="shared" si="35"/>
        <v>0</v>
      </c>
    </row>
    <row r="1117" spans="1:22" hidden="1" x14ac:dyDescent="0.75">
      <c r="A1117" t="s">
        <v>4614</v>
      </c>
      <c r="B1117" t="s">
        <v>4615</v>
      </c>
      <c r="C1117" t="s">
        <v>4616</v>
      </c>
      <c r="D1117" t="s">
        <v>3425</v>
      </c>
      <c r="E1117" t="s">
        <v>3407</v>
      </c>
      <c r="F1117" t="s">
        <v>3407</v>
      </c>
      <c r="G1117" t="s">
        <v>3694</v>
      </c>
      <c r="H1117" t="s">
        <v>3407</v>
      </c>
      <c r="I1117" t="s">
        <v>2274</v>
      </c>
      <c r="J1117" s="2">
        <v>39630</v>
      </c>
      <c r="K1117" s="2">
        <v>51135</v>
      </c>
      <c r="L1117">
        <v>57</v>
      </c>
      <c r="M1117" t="s">
        <v>3548</v>
      </c>
      <c r="N1117" t="s">
        <v>3532</v>
      </c>
      <c r="O1117" t="s">
        <v>3533</v>
      </c>
      <c r="P1117" t="s">
        <v>3534</v>
      </c>
      <c r="Q1117" s="5">
        <f>INDEX(relevant_resources!B:B,MATCH(P1117,relevant_resources!A:A,0))</f>
        <v>0</v>
      </c>
      <c r="R1117">
        <f>COUNTIFS(resolve_2018!Y:Y,A1117)</f>
        <v>0</v>
      </c>
      <c r="S1117">
        <f>COUNTIFS(assign_old_new!A:A,A1117)</f>
        <v>0</v>
      </c>
      <c r="T1117" s="4" t="str">
        <f>IF(D1117="teppc","teppc",
IF(Q1117=0,"not relevant",
IF(R1117&gt;0,"in old list",
IF(S1117=0,"NEED TO ASSIGN",
INDEX(assign_old_new!D:D,MATCH(A1117,assign_old_new!A:A,0))))))</f>
        <v>teppc</v>
      </c>
      <c r="U1117">
        <f t="shared" si="34"/>
        <v>0</v>
      </c>
      <c r="V1117" s="5">
        <f t="shared" si="35"/>
        <v>0</v>
      </c>
    </row>
    <row r="1118" spans="1:22" hidden="1" x14ac:dyDescent="0.75">
      <c r="A1118" t="s">
        <v>4617</v>
      </c>
      <c r="B1118" t="s">
        <v>4618</v>
      </c>
      <c r="C1118" t="s">
        <v>4619</v>
      </c>
      <c r="D1118" t="s">
        <v>3425</v>
      </c>
      <c r="E1118" t="s">
        <v>3407</v>
      </c>
      <c r="F1118" t="s">
        <v>3407</v>
      </c>
      <c r="G1118" t="s">
        <v>3694</v>
      </c>
      <c r="H1118" t="s">
        <v>3407</v>
      </c>
      <c r="I1118" t="s">
        <v>2274</v>
      </c>
      <c r="J1118" s="2">
        <v>39630</v>
      </c>
      <c r="K1118" s="2">
        <v>51135</v>
      </c>
      <c r="L1118">
        <v>57</v>
      </c>
      <c r="M1118" t="s">
        <v>3548</v>
      </c>
      <c r="N1118" t="s">
        <v>3532</v>
      </c>
      <c r="O1118" t="s">
        <v>3533</v>
      </c>
      <c r="P1118" t="s">
        <v>3534</v>
      </c>
      <c r="Q1118" s="5">
        <f>INDEX(relevant_resources!B:B,MATCH(P1118,relevant_resources!A:A,0))</f>
        <v>0</v>
      </c>
      <c r="R1118">
        <f>COUNTIFS(resolve_2018!Y:Y,A1118)</f>
        <v>0</v>
      </c>
      <c r="S1118">
        <f>COUNTIFS(assign_old_new!A:A,A1118)</f>
        <v>0</v>
      </c>
      <c r="T1118" s="4" t="str">
        <f>IF(D1118="teppc","teppc",
IF(Q1118=0,"not relevant",
IF(R1118&gt;0,"in old list",
IF(S1118=0,"NEED TO ASSIGN",
INDEX(assign_old_new!D:D,MATCH(A1118,assign_old_new!A:A,0))))))</f>
        <v>teppc</v>
      </c>
      <c r="U1118">
        <f t="shared" si="34"/>
        <v>0</v>
      </c>
      <c r="V1118" s="5">
        <f t="shared" si="35"/>
        <v>0</v>
      </c>
    </row>
    <row r="1119" spans="1:22" hidden="1" x14ac:dyDescent="0.75">
      <c r="A1119" t="s">
        <v>4620</v>
      </c>
      <c r="B1119" t="s">
        <v>4621</v>
      </c>
      <c r="C1119" t="s">
        <v>4622</v>
      </c>
      <c r="D1119" t="s">
        <v>3425</v>
      </c>
      <c r="E1119" t="s">
        <v>3407</v>
      </c>
      <c r="F1119" t="s">
        <v>3407</v>
      </c>
      <c r="G1119" t="s">
        <v>3694</v>
      </c>
      <c r="H1119" t="s">
        <v>3407</v>
      </c>
      <c r="I1119" t="s">
        <v>2274</v>
      </c>
      <c r="J1119" s="2">
        <v>39630</v>
      </c>
      <c r="K1119" s="2">
        <v>51135</v>
      </c>
      <c r="L1119">
        <v>57</v>
      </c>
      <c r="M1119" t="s">
        <v>3548</v>
      </c>
      <c r="N1119" t="s">
        <v>3532</v>
      </c>
      <c r="O1119" t="s">
        <v>3533</v>
      </c>
      <c r="P1119" t="s">
        <v>3534</v>
      </c>
      <c r="Q1119" s="5">
        <f>INDEX(relevant_resources!B:B,MATCH(P1119,relevant_resources!A:A,0))</f>
        <v>0</v>
      </c>
      <c r="R1119">
        <f>COUNTIFS(resolve_2018!Y:Y,A1119)</f>
        <v>0</v>
      </c>
      <c r="S1119">
        <f>COUNTIFS(assign_old_new!A:A,A1119)</f>
        <v>0</v>
      </c>
      <c r="T1119" s="4" t="str">
        <f>IF(D1119="teppc","teppc",
IF(Q1119=0,"not relevant",
IF(R1119&gt;0,"in old list",
IF(S1119=0,"NEED TO ASSIGN",
INDEX(assign_old_new!D:D,MATCH(A1119,assign_old_new!A:A,0))))))</f>
        <v>teppc</v>
      </c>
      <c r="U1119">
        <f t="shared" si="34"/>
        <v>0</v>
      </c>
      <c r="V1119" s="5">
        <f t="shared" si="35"/>
        <v>0</v>
      </c>
    </row>
    <row r="1120" spans="1:22" hidden="1" x14ac:dyDescent="0.75">
      <c r="A1120" t="s">
        <v>4623</v>
      </c>
      <c r="B1120" t="s">
        <v>4624</v>
      </c>
      <c r="C1120" t="s">
        <v>4625</v>
      </c>
      <c r="D1120" t="s">
        <v>3425</v>
      </c>
      <c r="E1120" t="s">
        <v>3407</v>
      </c>
      <c r="F1120" t="s">
        <v>3407</v>
      </c>
      <c r="G1120" t="s">
        <v>3694</v>
      </c>
      <c r="H1120" t="s">
        <v>3407</v>
      </c>
      <c r="I1120" t="s">
        <v>2274</v>
      </c>
      <c r="J1120" s="2">
        <v>39630</v>
      </c>
      <c r="K1120" s="2">
        <v>51135</v>
      </c>
      <c r="L1120">
        <v>57</v>
      </c>
      <c r="M1120" t="s">
        <v>3548</v>
      </c>
      <c r="N1120" t="s">
        <v>3532</v>
      </c>
      <c r="O1120" t="s">
        <v>3533</v>
      </c>
      <c r="P1120" t="s">
        <v>3534</v>
      </c>
      <c r="Q1120" s="5">
        <f>INDEX(relevant_resources!B:B,MATCH(P1120,relevant_resources!A:A,0))</f>
        <v>0</v>
      </c>
      <c r="R1120">
        <f>COUNTIFS(resolve_2018!Y:Y,A1120)</f>
        <v>0</v>
      </c>
      <c r="S1120">
        <f>COUNTIFS(assign_old_new!A:A,A1120)</f>
        <v>0</v>
      </c>
      <c r="T1120" s="4" t="str">
        <f>IF(D1120="teppc","teppc",
IF(Q1120=0,"not relevant",
IF(R1120&gt;0,"in old list",
IF(S1120=0,"NEED TO ASSIGN",
INDEX(assign_old_new!D:D,MATCH(A1120,assign_old_new!A:A,0))))))</f>
        <v>teppc</v>
      </c>
      <c r="U1120">
        <f t="shared" si="34"/>
        <v>0</v>
      </c>
      <c r="V1120" s="5">
        <f t="shared" si="35"/>
        <v>0</v>
      </c>
    </row>
    <row r="1121" spans="1:22" hidden="1" x14ac:dyDescent="0.75">
      <c r="A1121" t="s">
        <v>4626</v>
      </c>
      <c r="B1121" t="s">
        <v>4627</v>
      </c>
      <c r="C1121" t="s">
        <v>4628</v>
      </c>
      <c r="D1121" t="s">
        <v>3425</v>
      </c>
      <c r="E1121" t="s">
        <v>3407</v>
      </c>
      <c r="F1121" t="s">
        <v>3407</v>
      </c>
      <c r="G1121" t="s">
        <v>3694</v>
      </c>
      <c r="H1121" t="s">
        <v>3407</v>
      </c>
      <c r="I1121" t="s">
        <v>2274</v>
      </c>
      <c r="J1121" s="2">
        <v>39630</v>
      </c>
      <c r="K1121" s="2">
        <v>51135</v>
      </c>
      <c r="L1121">
        <v>57</v>
      </c>
      <c r="M1121" t="s">
        <v>3548</v>
      </c>
      <c r="N1121" t="s">
        <v>3532</v>
      </c>
      <c r="O1121" t="s">
        <v>3533</v>
      </c>
      <c r="P1121" t="s">
        <v>3534</v>
      </c>
      <c r="Q1121" s="5">
        <f>INDEX(relevant_resources!B:B,MATCH(P1121,relevant_resources!A:A,0))</f>
        <v>0</v>
      </c>
      <c r="R1121">
        <f>COUNTIFS(resolve_2018!Y:Y,A1121)</f>
        <v>0</v>
      </c>
      <c r="S1121">
        <f>COUNTIFS(assign_old_new!A:A,A1121)</f>
        <v>0</v>
      </c>
      <c r="T1121" s="4" t="str">
        <f>IF(D1121="teppc","teppc",
IF(Q1121=0,"not relevant",
IF(R1121&gt;0,"in old list",
IF(S1121=0,"NEED TO ASSIGN",
INDEX(assign_old_new!D:D,MATCH(A1121,assign_old_new!A:A,0))))))</f>
        <v>teppc</v>
      </c>
      <c r="U1121">
        <f t="shared" si="34"/>
        <v>0</v>
      </c>
      <c r="V1121" s="5">
        <f t="shared" si="35"/>
        <v>0</v>
      </c>
    </row>
    <row r="1122" spans="1:22" hidden="1" x14ac:dyDescent="0.75">
      <c r="A1122" t="s">
        <v>4629</v>
      </c>
      <c r="B1122" t="s">
        <v>4630</v>
      </c>
      <c r="C1122" t="s">
        <v>4631</v>
      </c>
      <c r="D1122" t="s">
        <v>3425</v>
      </c>
      <c r="E1122" t="s">
        <v>3407</v>
      </c>
      <c r="F1122" t="s">
        <v>3407</v>
      </c>
      <c r="G1122" t="s">
        <v>3694</v>
      </c>
      <c r="H1122" t="s">
        <v>3407</v>
      </c>
      <c r="I1122" t="s">
        <v>2274</v>
      </c>
      <c r="J1122" s="2">
        <v>39630</v>
      </c>
      <c r="K1122" s="2">
        <v>51135</v>
      </c>
      <c r="L1122">
        <v>57</v>
      </c>
      <c r="M1122" t="s">
        <v>3548</v>
      </c>
      <c r="N1122" t="s">
        <v>3532</v>
      </c>
      <c r="O1122" t="s">
        <v>3533</v>
      </c>
      <c r="P1122" t="s">
        <v>3534</v>
      </c>
      <c r="Q1122" s="5">
        <f>INDEX(relevant_resources!B:B,MATCH(P1122,relevant_resources!A:A,0))</f>
        <v>0</v>
      </c>
      <c r="R1122">
        <f>COUNTIFS(resolve_2018!Y:Y,A1122)</f>
        <v>0</v>
      </c>
      <c r="S1122">
        <f>COUNTIFS(assign_old_new!A:A,A1122)</f>
        <v>0</v>
      </c>
      <c r="T1122" s="4" t="str">
        <f>IF(D1122="teppc","teppc",
IF(Q1122=0,"not relevant",
IF(R1122&gt;0,"in old list",
IF(S1122=0,"NEED TO ASSIGN",
INDEX(assign_old_new!D:D,MATCH(A1122,assign_old_new!A:A,0))))))</f>
        <v>teppc</v>
      </c>
      <c r="U1122">
        <f t="shared" si="34"/>
        <v>0</v>
      </c>
      <c r="V1122" s="5">
        <f t="shared" si="35"/>
        <v>0</v>
      </c>
    </row>
    <row r="1123" spans="1:22" hidden="1" x14ac:dyDescent="0.75">
      <c r="A1123" t="s">
        <v>10349</v>
      </c>
      <c r="B1123" t="s">
        <v>10349</v>
      </c>
      <c r="C1123" t="s">
        <v>10350</v>
      </c>
      <c r="D1123" t="s">
        <v>9883</v>
      </c>
      <c r="E1123" t="s">
        <v>9887</v>
      </c>
      <c r="F1123" t="s">
        <v>9887</v>
      </c>
      <c r="G1123" t="s">
        <v>9888</v>
      </c>
      <c r="H1123" t="s">
        <v>9887</v>
      </c>
      <c r="I1123" t="s">
        <v>33</v>
      </c>
      <c r="J1123" s="6">
        <v>28856</v>
      </c>
      <c r="K1123" s="6">
        <v>55153</v>
      </c>
      <c r="L1123">
        <v>57</v>
      </c>
      <c r="M1123" t="s">
        <v>9884</v>
      </c>
      <c r="N1123" t="s">
        <v>3757</v>
      </c>
      <c r="O1123" t="s">
        <v>190</v>
      </c>
      <c r="P1123" t="s">
        <v>4506</v>
      </c>
      <c r="Q1123" s="5">
        <f>INDEX(relevant_resources!B:B,MATCH(P1123,relevant_resources!A:A,0))</f>
        <v>0</v>
      </c>
      <c r="R1123">
        <f>COUNTIFS(resolve_2018!Y:Y,A1123)</f>
        <v>0</v>
      </c>
      <c r="S1123">
        <f>COUNTIFS(assign_old_new!A:A,A1123)</f>
        <v>0</v>
      </c>
      <c r="T1123" s="4" t="str">
        <f>IF(D1123="teppc","teppc",
IF(Q1123=0,"not relevant",
IF(R1123&gt;0,"in old list",
IF(S1123=0,"NEED TO ASSIGN",
INDEX(assign_old_new!D:D,MATCH(A1123,assign_old_new!A:A,0))))))</f>
        <v>not relevant</v>
      </c>
      <c r="U1123">
        <f t="shared" si="34"/>
        <v>0</v>
      </c>
      <c r="V1123" s="5">
        <f t="shared" si="35"/>
        <v>0</v>
      </c>
    </row>
    <row r="1124" spans="1:22" hidden="1" x14ac:dyDescent="0.75">
      <c r="A1124" t="s">
        <v>7230</v>
      </c>
      <c r="B1124" t="s">
        <v>7231</v>
      </c>
      <c r="C1124" t="s">
        <v>7232</v>
      </c>
      <c r="D1124" t="s">
        <v>3425</v>
      </c>
      <c r="E1124" t="s">
        <v>3404</v>
      </c>
      <c r="F1124" t="s">
        <v>3404</v>
      </c>
      <c r="G1124" t="s">
        <v>3518</v>
      </c>
      <c r="H1124" t="s">
        <v>3404</v>
      </c>
      <c r="I1124" t="s">
        <v>2274</v>
      </c>
      <c r="J1124" s="2">
        <v>26085</v>
      </c>
      <c r="K1124" s="2">
        <v>55153</v>
      </c>
      <c r="L1124">
        <v>57</v>
      </c>
      <c r="M1124" t="s">
        <v>4328</v>
      </c>
      <c r="N1124" t="s">
        <v>4329</v>
      </c>
      <c r="O1124" t="s">
        <v>4330</v>
      </c>
      <c r="P1124" t="s">
        <v>6202</v>
      </c>
      <c r="Q1124" s="5">
        <f>INDEX(relevant_resources!B:B,MATCH(P1124,relevant_resources!A:A,0))</f>
        <v>0</v>
      </c>
      <c r="R1124">
        <f>COUNTIFS(resolve_2018!Y:Y,A1124)</f>
        <v>0</v>
      </c>
      <c r="S1124">
        <f>COUNTIFS(assign_old_new!A:A,A1124)</f>
        <v>0</v>
      </c>
      <c r="T1124" s="4" t="str">
        <f>IF(D1124="teppc","teppc",
IF(Q1124=0,"not relevant",
IF(R1124&gt;0,"in old list",
IF(S1124=0,"NEED TO ASSIGN",
INDEX(assign_old_new!D:D,MATCH(A1124,assign_old_new!A:A,0))))))</f>
        <v>teppc</v>
      </c>
      <c r="U1124">
        <f t="shared" si="34"/>
        <v>0</v>
      </c>
      <c r="V1124" s="5">
        <f t="shared" si="35"/>
        <v>0</v>
      </c>
    </row>
    <row r="1125" spans="1:22" hidden="1" x14ac:dyDescent="0.75">
      <c r="A1125" t="s">
        <v>10877</v>
      </c>
      <c r="B1125" t="s">
        <v>10878</v>
      </c>
      <c r="C1125" t="s">
        <v>10879</v>
      </c>
      <c r="D1125" t="s">
        <v>9883</v>
      </c>
      <c r="E1125" t="s">
        <v>3333</v>
      </c>
      <c r="F1125" t="s">
        <v>3333</v>
      </c>
      <c r="G1125" t="s">
        <v>3334</v>
      </c>
      <c r="H1125" t="s">
        <v>3333</v>
      </c>
      <c r="I1125" t="s">
        <v>33</v>
      </c>
      <c r="J1125" s="6">
        <v>18264</v>
      </c>
      <c r="K1125" s="6">
        <v>55153</v>
      </c>
      <c r="L1125">
        <v>57</v>
      </c>
      <c r="M1125" t="s">
        <v>9884</v>
      </c>
      <c r="N1125" t="s">
        <v>3443</v>
      </c>
      <c r="O1125" t="s">
        <v>210</v>
      </c>
      <c r="P1125" t="s">
        <v>3709</v>
      </c>
      <c r="Q1125" s="5">
        <f>INDEX(relevant_resources!B:B,MATCH(P1125,relevant_resources!A:A,0))</f>
        <v>0</v>
      </c>
      <c r="R1125">
        <f>COUNTIFS(resolve_2018!Y:Y,A1125)</f>
        <v>0</v>
      </c>
      <c r="S1125">
        <f>COUNTIFS(assign_old_new!A:A,A1125)</f>
        <v>0</v>
      </c>
      <c r="T1125" s="4" t="str">
        <f>IF(D1125="teppc","teppc",
IF(Q1125=0,"not relevant",
IF(R1125&gt;0,"in old list",
IF(S1125=0,"NEED TO ASSIGN",
INDEX(assign_old_new!D:D,MATCH(A1125,assign_old_new!A:A,0))))))</f>
        <v>not relevant</v>
      </c>
      <c r="U1125">
        <f t="shared" si="34"/>
        <v>0</v>
      </c>
      <c r="V1125" s="5">
        <f t="shared" si="35"/>
        <v>0</v>
      </c>
    </row>
    <row r="1126" spans="1:22" hidden="1" x14ac:dyDescent="0.75">
      <c r="A1126" t="s">
        <v>461</v>
      </c>
      <c r="B1126" t="s">
        <v>10880</v>
      </c>
      <c r="C1126" t="s">
        <v>10881</v>
      </c>
      <c r="D1126" t="s">
        <v>9883</v>
      </c>
      <c r="E1126" t="s">
        <v>3333</v>
      </c>
      <c r="F1126" t="s">
        <v>3333</v>
      </c>
      <c r="G1126" t="s">
        <v>3334</v>
      </c>
      <c r="H1126" t="s">
        <v>3333</v>
      </c>
      <c r="I1126" t="s">
        <v>33</v>
      </c>
      <c r="J1126" s="6">
        <v>18264</v>
      </c>
      <c r="K1126" s="6">
        <v>55153</v>
      </c>
      <c r="L1126">
        <v>56.9</v>
      </c>
      <c r="M1126" t="s">
        <v>9884</v>
      </c>
      <c r="N1126" t="s">
        <v>3443</v>
      </c>
      <c r="O1126" t="s">
        <v>210</v>
      </c>
      <c r="P1126" t="s">
        <v>3709</v>
      </c>
      <c r="Q1126" s="5">
        <f>INDEX(relevant_resources!B:B,MATCH(P1126,relevant_resources!A:A,0))</f>
        <v>0</v>
      </c>
      <c r="R1126">
        <f>COUNTIFS(resolve_2018!Y:Y,A1126)</f>
        <v>1</v>
      </c>
      <c r="S1126">
        <f>COUNTIFS(assign_old_new!A:A,A1126)</f>
        <v>0</v>
      </c>
      <c r="T1126" s="4" t="str">
        <f>IF(D1126="teppc","teppc",
IF(Q1126=0,"not relevant",
IF(R1126&gt;0,"in old list",
IF(S1126=0,"NEED TO ASSIGN",
INDEX(assign_old_new!D:D,MATCH(A1126,assign_old_new!A:A,0))))))</f>
        <v>not relevant</v>
      </c>
      <c r="U1126">
        <f t="shared" si="34"/>
        <v>1</v>
      </c>
      <c r="V1126" s="5">
        <f t="shared" si="35"/>
        <v>0</v>
      </c>
    </row>
    <row r="1127" spans="1:22" hidden="1" x14ac:dyDescent="0.75">
      <c r="A1127" t="s">
        <v>9864</v>
      </c>
      <c r="B1127" t="s">
        <v>9865</v>
      </c>
      <c r="C1127" t="s">
        <v>9866</v>
      </c>
      <c r="D1127" t="s">
        <v>3425</v>
      </c>
      <c r="E1127" t="s">
        <v>3718</v>
      </c>
      <c r="F1127" t="s">
        <v>3718</v>
      </c>
      <c r="G1127" t="s">
        <v>5128</v>
      </c>
      <c r="H1127" t="s">
        <v>3718</v>
      </c>
      <c r="I1127" t="s">
        <v>2274</v>
      </c>
      <c r="J1127" s="2">
        <v>34455</v>
      </c>
      <c r="K1127" s="2">
        <v>55153</v>
      </c>
      <c r="L1127">
        <v>56.2</v>
      </c>
      <c r="M1127" t="s">
        <v>3511</v>
      </c>
      <c r="N1127" t="s">
        <v>3512</v>
      </c>
      <c r="O1127" t="s">
        <v>3513</v>
      </c>
      <c r="P1127" t="s">
        <v>3514</v>
      </c>
      <c r="Q1127" s="5">
        <f>INDEX(relevant_resources!B:B,MATCH(P1127,relevant_resources!A:A,0))</f>
        <v>0</v>
      </c>
      <c r="R1127">
        <f>COUNTIFS(resolve_2018!Y:Y,A1127)</f>
        <v>0</v>
      </c>
      <c r="S1127">
        <f>COUNTIFS(assign_old_new!A:A,A1127)</f>
        <v>0</v>
      </c>
      <c r="T1127" s="4" t="str">
        <f>IF(D1127="teppc","teppc",
IF(Q1127=0,"not relevant",
IF(R1127&gt;0,"in old list",
IF(S1127=0,"NEED TO ASSIGN",
INDEX(assign_old_new!D:D,MATCH(A1127,assign_old_new!A:A,0))))))</f>
        <v>teppc</v>
      </c>
      <c r="U1127">
        <f t="shared" si="34"/>
        <v>0</v>
      </c>
      <c r="V1127" s="5">
        <f t="shared" si="35"/>
        <v>0</v>
      </c>
    </row>
    <row r="1128" spans="1:22" hidden="1" x14ac:dyDescent="0.75">
      <c r="A1128" t="s">
        <v>11034</v>
      </c>
      <c r="B1128" t="s">
        <v>11034</v>
      </c>
      <c r="C1128" t="s">
        <v>11035</v>
      </c>
      <c r="D1128" t="s">
        <v>9883</v>
      </c>
      <c r="E1128" t="s">
        <v>9887</v>
      </c>
      <c r="F1128" t="s">
        <v>9887</v>
      </c>
      <c r="G1128" t="s">
        <v>9888</v>
      </c>
      <c r="H1128" t="s">
        <v>9887</v>
      </c>
      <c r="I1128" t="s">
        <v>33</v>
      </c>
      <c r="J1128" s="6">
        <v>33847</v>
      </c>
      <c r="K1128" s="6">
        <v>55153</v>
      </c>
      <c r="L1128">
        <v>56.2</v>
      </c>
      <c r="M1128" t="s">
        <v>3519</v>
      </c>
      <c r="N1128" t="s">
        <v>3849</v>
      </c>
      <c r="O1128" t="s">
        <v>3850</v>
      </c>
      <c r="P1128" t="s">
        <v>10070</v>
      </c>
      <c r="Q1128" s="5">
        <f>INDEX(relevant_resources!B:B,MATCH(P1128,relevant_resources!A:A,0))</f>
        <v>0</v>
      </c>
      <c r="R1128">
        <f>COUNTIFS(resolve_2018!Y:Y,A1128)</f>
        <v>0</v>
      </c>
      <c r="S1128">
        <f>COUNTIFS(assign_old_new!A:A,A1128)</f>
        <v>0</v>
      </c>
      <c r="T1128" s="4" t="str">
        <f>IF(D1128="teppc","teppc",
IF(Q1128=0,"not relevant",
IF(R1128&gt;0,"in old list",
IF(S1128=0,"NEED TO ASSIGN",
INDEX(assign_old_new!D:D,MATCH(A1128,assign_old_new!A:A,0))))))</f>
        <v>not relevant</v>
      </c>
      <c r="U1128">
        <f t="shared" si="34"/>
        <v>0</v>
      </c>
      <c r="V1128" s="5">
        <f t="shared" si="35"/>
        <v>0</v>
      </c>
    </row>
    <row r="1129" spans="1:22" hidden="1" x14ac:dyDescent="0.75">
      <c r="A1129" t="s">
        <v>5440</v>
      </c>
      <c r="B1129" t="s">
        <v>5441</v>
      </c>
      <c r="C1129" t="s">
        <v>5440</v>
      </c>
      <c r="D1129" t="s">
        <v>3425</v>
      </c>
      <c r="E1129" t="s">
        <v>3578</v>
      </c>
      <c r="F1129" t="s">
        <v>3578</v>
      </c>
      <c r="G1129" t="s">
        <v>3579</v>
      </c>
      <c r="H1129" t="s">
        <v>3578</v>
      </c>
      <c r="I1129" t="s">
        <v>3429</v>
      </c>
      <c r="J1129" s="2">
        <v>35096</v>
      </c>
      <c r="K1129" s="2">
        <v>55153</v>
      </c>
      <c r="L1129">
        <v>56.1</v>
      </c>
      <c r="M1129" t="s">
        <v>210</v>
      </c>
      <c r="N1129" t="s">
        <v>3443</v>
      </c>
      <c r="O1129" t="s">
        <v>210</v>
      </c>
      <c r="P1129" t="s">
        <v>3444</v>
      </c>
      <c r="Q1129" s="5">
        <f>INDEX(relevant_resources!B:B,MATCH(P1129,relevant_resources!A:A,0))</f>
        <v>0</v>
      </c>
      <c r="R1129">
        <f>COUNTIFS(resolve_2018!Y:Y,A1129)</f>
        <v>0</v>
      </c>
      <c r="S1129">
        <f>COUNTIFS(assign_old_new!A:A,A1129)</f>
        <v>0</v>
      </c>
      <c r="T1129" s="4" t="str">
        <f>IF(D1129="teppc","teppc",
IF(Q1129=0,"not relevant",
IF(R1129&gt;0,"in old list",
IF(S1129=0,"NEED TO ASSIGN",
INDEX(assign_old_new!D:D,MATCH(A1129,assign_old_new!A:A,0))))))</f>
        <v>teppc</v>
      </c>
      <c r="U1129">
        <f t="shared" si="34"/>
        <v>0</v>
      </c>
      <c r="V1129" s="5">
        <f t="shared" si="35"/>
        <v>0</v>
      </c>
    </row>
    <row r="1130" spans="1:22" hidden="1" x14ac:dyDescent="0.75">
      <c r="A1130" t="s">
        <v>5438</v>
      </c>
      <c r="B1130" t="s">
        <v>5439</v>
      </c>
      <c r="C1130" t="s">
        <v>5438</v>
      </c>
      <c r="D1130" t="s">
        <v>3425</v>
      </c>
      <c r="E1130" t="s">
        <v>3578</v>
      </c>
      <c r="F1130" t="s">
        <v>3578</v>
      </c>
      <c r="G1130" t="s">
        <v>3579</v>
      </c>
      <c r="H1130" t="s">
        <v>3578</v>
      </c>
      <c r="I1130" t="s">
        <v>3429</v>
      </c>
      <c r="J1130" s="2">
        <v>23408</v>
      </c>
      <c r="K1130" s="2">
        <v>55153</v>
      </c>
      <c r="L1130">
        <v>56.1</v>
      </c>
      <c r="M1130" t="s">
        <v>210</v>
      </c>
      <c r="N1130" t="s">
        <v>3443</v>
      </c>
      <c r="O1130" t="s">
        <v>210</v>
      </c>
      <c r="P1130" t="s">
        <v>3444</v>
      </c>
      <c r="Q1130" s="5">
        <f>INDEX(relevant_resources!B:B,MATCH(P1130,relevant_resources!A:A,0))</f>
        <v>0</v>
      </c>
      <c r="R1130">
        <f>COUNTIFS(resolve_2018!Y:Y,A1130)</f>
        <v>0</v>
      </c>
      <c r="S1130">
        <f>COUNTIFS(assign_old_new!A:A,A1130)</f>
        <v>0</v>
      </c>
      <c r="T1130" s="4" t="str">
        <f>IF(D1130="teppc","teppc",
IF(Q1130=0,"not relevant",
IF(R1130&gt;0,"in old list",
IF(S1130=0,"NEED TO ASSIGN",
INDEX(assign_old_new!D:D,MATCH(A1130,assign_old_new!A:A,0))))))</f>
        <v>teppc</v>
      </c>
      <c r="U1130">
        <f t="shared" si="34"/>
        <v>0</v>
      </c>
      <c r="V1130" s="5">
        <f t="shared" si="35"/>
        <v>0</v>
      </c>
    </row>
    <row r="1131" spans="1:22" hidden="1" x14ac:dyDescent="0.75">
      <c r="A1131" t="s">
        <v>5436</v>
      </c>
      <c r="B1131" t="s">
        <v>5437</v>
      </c>
      <c r="C1131" t="s">
        <v>5436</v>
      </c>
      <c r="D1131" t="s">
        <v>3425</v>
      </c>
      <c r="E1131" t="s">
        <v>3578</v>
      </c>
      <c r="F1131" t="s">
        <v>3578</v>
      </c>
      <c r="G1131" t="s">
        <v>3579</v>
      </c>
      <c r="H1131" t="s">
        <v>3578</v>
      </c>
      <c r="I1131" t="s">
        <v>3429</v>
      </c>
      <c r="J1131" s="2">
        <v>23346</v>
      </c>
      <c r="K1131" s="2">
        <v>55153</v>
      </c>
      <c r="L1131">
        <v>56.1</v>
      </c>
      <c r="M1131" t="s">
        <v>210</v>
      </c>
      <c r="N1131" t="s">
        <v>3443</v>
      </c>
      <c r="O1131" t="s">
        <v>210</v>
      </c>
      <c r="P1131" t="s">
        <v>3444</v>
      </c>
      <c r="Q1131" s="5">
        <f>INDEX(relevant_resources!B:B,MATCH(P1131,relevant_resources!A:A,0))</f>
        <v>0</v>
      </c>
      <c r="R1131">
        <f>COUNTIFS(resolve_2018!Y:Y,A1131)</f>
        <v>0</v>
      </c>
      <c r="S1131">
        <f>COUNTIFS(assign_old_new!A:A,A1131)</f>
        <v>0</v>
      </c>
      <c r="T1131" s="4" t="str">
        <f>IF(D1131="teppc","teppc",
IF(Q1131=0,"not relevant",
IF(R1131&gt;0,"in old list",
IF(S1131=0,"NEED TO ASSIGN",
INDEX(assign_old_new!D:D,MATCH(A1131,assign_old_new!A:A,0))))))</f>
        <v>teppc</v>
      </c>
      <c r="U1131">
        <f t="shared" si="34"/>
        <v>0</v>
      </c>
      <c r="V1131" s="5">
        <f t="shared" si="35"/>
        <v>0</v>
      </c>
    </row>
    <row r="1132" spans="1:22" hidden="1" x14ac:dyDescent="0.75">
      <c r="A1132" t="s">
        <v>4460</v>
      </c>
      <c r="B1132" t="s">
        <v>4461</v>
      </c>
      <c r="C1132" t="s">
        <v>4462</v>
      </c>
      <c r="D1132" t="s">
        <v>3425</v>
      </c>
      <c r="E1132" t="s">
        <v>2647</v>
      </c>
      <c r="F1132" t="s">
        <v>2647</v>
      </c>
      <c r="G1132" t="s">
        <v>3500</v>
      </c>
      <c r="H1132" t="s">
        <v>2646</v>
      </c>
      <c r="I1132" t="s">
        <v>2647</v>
      </c>
      <c r="J1132" s="2">
        <v>18264</v>
      </c>
      <c r="K1132" s="2">
        <v>55153</v>
      </c>
      <c r="L1132">
        <v>56</v>
      </c>
      <c r="M1132" t="s">
        <v>210</v>
      </c>
      <c r="N1132" t="s">
        <v>3443</v>
      </c>
      <c r="O1132" t="s">
        <v>210</v>
      </c>
      <c r="P1132" t="s">
        <v>3905</v>
      </c>
      <c r="Q1132" s="5">
        <f>INDEX(relevant_resources!B:B,MATCH(P1132,relevant_resources!A:A,0))</f>
        <v>0</v>
      </c>
      <c r="R1132">
        <f>COUNTIFS(resolve_2018!Y:Y,A1132)</f>
        <v>0</v>
      </c>
      <c r="S1132">
        <f>COUNTIFS(assign_old_new!A:A,A1132)</f>
        <v>0</v>
      </c>
      <c r="T1132" s="4" t="str">
        <f>IF(D1132="teppc","teppc",
IF(Q1132=0,"not relevant",
IF(R1132&gt;0,"in old list",
IF(S1132=0,"NEED TO ASSIGN",
INDEX(assign_old_new!D:D,MATCH(A1132,assign_old_new!A:A,0))))))</f>
        <v>teppc</v>
      </c>
      <c r="U1132">
        <f t="shared" si="34"/>
        <v>0</v>
      </c>
      <c r="V1132" s="5">
        <f t="shared" si="35"/>
        <v>0</v>
      </c>
    </row>
    <row r="1133" spans="1:22" hidden="1" x14ac:dyDescent="0.75">
      <c r="A1133" t="s">
        <v>10834</v>
      </c>
      <c r="B1133" t="s">
        <v>10835</v>
      </c>
      <c r="C1133" t="s">
        <v>10836</v>
      </c>
      <c r="D1133" t="s">
        <v>9883</v>
      </c>
      <c r="E1133" t="s">
        <v>3333</v>
      </c>
      <c r="F1133" t="s">
        <v>3333</v>
      </c>
      <c r="G1133" t="s">
        <v>3334</v>
      </c>
      <c r="H1133" t="s">
        <v>3333</v>
      </c>
      <c r="I1133" t="s">
        <v>33</v>
      </c>
      <c r="J1133" s="6">
        <v>23743</v>
      </c>
      <c r="K1133" s="6">
        <v>55153</v>
      </c>
      <c r="L1133">
        <v>55.7</v>
      </c>
      <c r="M1133" t="s">
        <v>9884</v>
      </c>
      <c r="N1133" t="s">
        <v>3443</v>
      </c>
      <c r="O1133" t="s">
        <v>210</v>
      </c>
      <c r="P1133" t="s">
        <v>3709</v>
      </c>
      <c r="Q1133" s="5">
        <f>INDEX(relevant_resources!B:B,MATCH(P1133,relevant_resources!A:A,0))</f>
        <v>0</v>
      </c>
      <c r="R1133">
        <f>COUNTIFS(resolve_2018!Y:Y,A1133)</f>
        <v>0</v>
      </c>
      <c r="S1133">
        <f>COUNTIFS(assign_old_new!A:A,A1133)</f>
        <v>0</v>
      </c>
      <c r="T1133" s="4" t="str">
        <f>IF(D1133="teppc","teppc",
IF(Q1133=0,"not relevant",
IF(R1133&gt;0,"in old list",
IF(S1133=0,"NEED TO ASSIGN",
INDEX(assign_old_new!D:D,MATCH(A1133,assign_old_new!A:A,0))))))</f>
        <v>not relevant</v>
      </c>
      <c r="U1133">
        <f t="shared" si="34"/>
        <v>0</v>
      </c>
      <c r="V1133" s="5">
        <f t="shared" si="35"/>
        <v>0</v>
      </c>
    </row>
    <row r="1134" spans="1:22" hidden="1" x14ac:dyDescent="0.75">
      <c r="A1134" t="s">
        <v>7637</v>
      </c>
      <c r="B1134" t="s">
        <v>7638</v>
      </c>
      <c r="C1134" t="s">
        <v>7639</v>
      </c>
      <c r="D1134" t="s">
        <v>3425</v>
      </c>
      <c r="E1134" t="s">
        <v>3891</v>
      </c>
      <c r="F1134" t="s">
        <v>3891</v>
      </c>
      <c r="G1134" t="s">
        <v>3892</v>
      </c>
      <c r="H1134" t="s">
        <v>3616</v>
      </c>
      <c r="I1134" t="s">
        <v>1080</v>
      </c>
      <c r="J1134" s="2">
        <v>22586</v>
      </c>
      <c r="K1134" s="2">
        <v>55153</v>
      </c>
      <c r="L1134">
        <v>55.4</v>
      </c>
      <c r="M1134" t="s">
        <v>210</v>
      </c>
      <c r="N1134" t="s">
        <v>3443</v>
      </c>
      <c r="O1134" t="s">
        <v>210</v>
      </c>
      <c r="P1134" t="s">
        <v>3568</v>
      </c>
      <c r="Q1134" s="5">
        <f>INDEX(relevant_resources!B:B,MATCH(P1134,relevant_resources!A:A,0))</f>
        <v>0</v>
      </c>
      <c r="R1134">
        <f>COUNTIFS(resolve_2018!Y:Y,A1134)</f>
        <v>0</v>
      </c>
      <c r="S1134">
        <f>COUNTIFS(assign_old_new!A:A,A1134)</f>
        <v>0</v>
      </c>
      <c r="T1134" s="4" t="str">
        <f>IF(D1134="teppc","teppc",
IF(Q1134=0,"not relevant",
IF(R1134&gt;0,"in old list",
IF(S1134=0,"NEED TO ASSIGN",
INDEX(assign_old_new!D:D,MATCH(A1134,assign_old_new!A:A,0))))))</f>
        <v>teppc</v>
      </c>
      <c r="U1134">
        <f t="shared" si="34"/>
        <v>0</v>
      </c>
      <c r="V1134" s="5">
        <f t="shared" si="35"/>
        <v>0</v>
      </c>
    </row>
    <row r="1135" spans="1:22" hidden="1" x14ac:dyDescent="0.75">
      <c r="A1135" t="s">
        <v>7634</v>
      </c>
      <c r="B1135" t="s">
        <v>7635</v>
      </c>
      <c r="C1135" t="s">
        <v>7636</v>
      </c>
      <c r="D1135" t="s">
        <v>3425</v>
      </c>
      <c r="E1135" t="s">
        <v>3891</v>
      </c>
      <c r="F1135" t="s">
        <v>3891</v>
      </c>
      <c r="G1135" t="s">
        <v>3892</v>
      </c>
      <c r="H1135" t="s">
        <v>3616</v>
      </c>
      <c r="I1135" t="s">
        <v>1080</v>
      </c>
      <c r="J1135" s="2">
        <v>22525</v>
      </c>
      <c r="K1135" s="2">
        <v>55153</v>
      </c>
      <c r="L1135">
        <v>55.4</v>
      </c>
      <c r="M1135" t="s">
        <v>210</v>
      </c>
      <c r="N1135" t="s">
        <v>3443</v>
      </c>
      <c r="O1135" t="s">
        <v>210</v>
      </c>
      <c r="P1135" t="s">
        <v>3568</v>
      </c>
      <c r="Q1135" s="5">
        <f>INDEX(relevant_resources!B:B,MATCH(P1135,relevant_resources!A:A,0))</f>
        <v>0</v>
      </c>
      <c r="R1135">
        <f>COUNTIFS(resolve_2018!Y:Y,A1135)</f>
        <v>0</v>
      </c>
      <c r="S1135">
        <f>COUNTIFS(assign_old_new!A:A,A1135)</f>
        <v>0</v>
      </c>
      <c r="T1135" s="4" t="str">
        <f>IF(D1135="teppc","teppc",
IF(Q1135=0,"not relevant",
IF(R1135&gt;0,"in old list",
IF(S1135=0,"NEED TO ASSIGN",
INDEX(assign_old_new!D:D,MATCH(A1135,assign_old_new!A:A,0))))))</f>
        <v>teppc</v>
      </c>
      <c r="U1135">
        <f t="shared" si="34"/>
        <v>0</v>
      </c>
      <c r="V1135" s="5">
        <f t="shared" si="35"/>
        <v>0</v>
      </c>
    </row>
    <row r="1136" spans="1:22" hidden="1" x14ac:dyDescent="0.75">
      <c r="A1136" t="s">
        <v>7628</v>
      </c>
      <c r="B1136" t="s">
        <v>7629</v>
      </c>
      <c r="C1136" t="s">
        <v>7630</v>
      </c>
      <c r="D1136" t="s">
        <v>3425</v>
      </c>
      <c r="E1136" t="s">
        <v>3891</v>
      </c>
      <c r="F1136" t="s">
        <v>3891</v>
      </c>
      <c r="G1136" t="s">
        <v>3892</v>
      </c>
      <c r="H1136" t="s">
        <v>3616</v>
      </c>
      <c r="I1136" t="s">
        <v>1080</v>
      </c>
      <c r="J1136" s="2">
        <v>22463</v>
      </c>
      <c r="K1136" s="2">
        <v>55153</v>
      </c>
      <c r="L1136">
        <v>55.4</v>
      </c>
      <c r="M1136" t="s">
        <v>210</v>
      </c>
      <c r="N1136" t="s">
        <v>3443</v>
      </c>
      <c r="O1136" t="s">
        <v>210</v>
      </c>
      <c r="P1136" t="s">
        <v>3568</v>
      </c>
      <c r="Q1136" s="5">
        <f>INDEX(relevant_resources!B:B,MATCH(P1136,relevant_resources!A:A,0))</f>
        <v>0</v>
      </c>
      <c r="R1136">
        <f>COUNTIFS(resolve_2018!Y:Y,A1136)</f>
        <v>0</v>
      </c>
      <c r="S1136">
        <f>COUNTIFS(assign_old_new!A:A,A1136)</f>
        <v>0</v>
      </c>
      <c r="T1136" s="4" t="str">
        <f>IF(D1136="teppc","teppc",
IF(Q1136=0,"not relevant",
IF(R1136&gt;0,"in old list",
IF(S1136=0,"NEED TO ASSIGN",
INDEX(assign_old_new!D:D,MATCH(A1136,assign_old_new!A:A,0))))))</f>
        <v>teppc</v>
      </c>
      <c r="U1136">
        <f t="shared" si="34"/>
        <v>0</v>
      </c>
      <c r="V1136" s="5">
        <f t="shared" si="35"/>
        <v>0</v>
      </c>
    </row>
    <row r="1137" spans="1:22" hidden="1" x14ac:dyDescent="0.75">
      <c r="A1137" t="s">
        <v>7631</v>
      </c>
      <c r="B1137" t="s">
        <v>7632</v>
      </c>
      <c r="C1137" t="s">
        <v>7633</v>
      </c>
      <c r="D1137" t="s">
        <v>3425</v>
      </c>
      <c r="E1137" t="s">
        <v>3891</v>
      </c>
      <c r="F1137" t="s">
        <v>3891</v>
      </c>
      <c r="G1137" t="s">
        <v>3892</v>
      </c>
      <c r="H1137" t="s">
        <v>3616</v>
      </c>
      <c r="I1137" t="s">
        <v>1080</v>
      </c>
      <c r="J1137" s="2">
        <v>22463</v>
      </c>
      <c r="K1137" s="2">
        <v>55153</v>
      </c>
      <c r="L1137">
        <v>55.4</v>
      </c>
      <c r="M1137" t="s">
        <v>210</v>
      </c>
      <c r="N1137" t="s">
        <v>3443</v>
      </c>
      <c r="O1137" t="s">
        <v>210</v>
      </c>
      <c r="P1137" t="s">
        <v>3568</v>
      </c>
      <c r="Q1137" s="5">
        <f>INDEX(relevant_resources!B:B,MATCH(P1137,relevant_resources!A:A,0))</f>
        <v>0</v>
      </c>
      <c r="R1137">
        <f>COUNTIFS(resolve_2018!Y:Y,A1137)</f>
        <v>0</v>
      </c>
      <c r="S1137">
        <f>COUNTIFS(assign_old_new!A:A,A1137)</f>
        <v>0</v>
      </c>
      <c r="T1137" s="4" t="str">
        <f>IF(D1137="teppc","teppc",
IF(Q1137=0,"not relevant",
IF(R1137&gt;0,"in old list",
IF(S1137=0,"NEED TO ASSIGN",
INDEX(assign_old_new!D:D,MATCH(A1137,assign_old_new!A:A,0))))))</f>
        <v>teppc</v>
      </c>
      <c r="U1137">
        <f t="shared" si="34"/>
        <v>0</v>
      </c>
      <c r="V1137" s="5">
        <f t="shared" si="35"/>
        <v>0</v>
      </c>
    </row>
    <row r="1138" spans="1:22" hidden="1" x14ac:dyDescent="0.75">
      <c r="A1138" t="s">
        <v>11552</v>
      </c>
      <c r="B1138" t="s">
        <v>11552</v>
      </c>
      <c r="D1138" t="s">
        <v>9883</v>
      </c>
      <c r="E1138" t="s">
        <v>3333</v>
      </c>
      <c r="F1138" t="s">
        <v>3333</v>
      </c>
      <c r="G1138" t="s">
        <v>3334</v>
      </c>
      <c r="H1138" t="s">
        <v>3333</v>
      </c>
      <c r="I1138" t="s">
        <v>33</v>
      </c>
      <c r="J1138" s="6">
        <v>31048</v>
      </c>
      <c r="K1138" s="6">
        <v>55153</v>
      </c>
      <c r="L1138">
        <v>55.2</v>
      </c>
      <c r="M1138" t="s">
        <v>3548</v>
      </c>
      <c r="N1138" t="s">
        <v>3532</v>
      </c>
      <c r="O1138" t="s">
        <v>3533</v>
      </c>
      <c r="P1138" t="s">
        <v>9941</v>
      </c>
      <c r="Q1138" s="5">
        <f>INDEX(relevant_resources!B:B,MATCH(P1138,relevant_resources!A:A,0))</f>
        <v>0</v>
      </c>
      <c r="R1138">
        <f>COUNTIFS(resolve_2018!Y:Y,A1138)</f>
        <v>0</v>
      </c>
      <c r="S1138">
        <f>COUNTIFS(assign_old_new!A:A,A1138)</f>
        <v>0</v>
      </c>
      <c r="T1138" s="4" t="str">
        <f>IF(D1138="teppc","teppc",
IF(Q1138=0,"not relevant",
IF(R1138&gt;0,"in old list",
IF(S1138=0,"NEED TO ASSIGN",
INDEX(assign_old_new!D:D,MATCH(A1138,assign_old_new!A:A,0))))))</f>
        <v>not relevant</v>
      </c>
      <c r="U1138">
        <f t="shared" si="34"/>
        <v>0</v>
      </c>
      <c r="V1138" s="5">
        <f t="shared" si="35"/>
        <v>0</v>
      </c>
    </row>
    <row r="1139" spans="1:22" hidden="1" x14ac:dyDescent="0.75">
      <c r="A1139" t="s">
        <v>6870</v>
      </c>
      <c r="B1139" t="s">
        <v>6871</v>
      </c>
      <c r="C1139" t="s">
        <v>6872</v>
      </c>
      <c r="D1139" t="s">
        <v>3425</v>
      </c>
      <c r="E1139" t="s">
        <v>3698</v>
      </c>
      <c r="F1139" t="s">
        <v>3698</v>
      </c>
      <c r="G1139" t="s">
        <v>3694</v>
      </c>
      <c r="H1139" t="s">
        <v>3407</v>
      </c>
      <c r="I1139" t="s">
        <v>2274</v>
      </c>
      <c r="J1139" s="2">
        <v>42614</v>
      </c>
      <c r="K1139" s="2">
        <v>55153</v>
      </c>
      <c r="L1139">
        <v>55</v>
      </c>
      <c r="M1139" t="s">
        <v>3506</v>
      </c>
      <c r="N1139" t="s">
        <v>3385</v>
      </c>
      <c r="O1139" t="s">
        <v>3386</v>
      </c>
      <c r="P1139" t="s">
        <v>3474</v>
      </c>
      <c r="Q1139" s="5">
        <f>INDEX(relevant_resources!B:B,MATCH(P1139,relevant_resources!A:A,0))</f>
        <v>0</v>
      </c>
      <c r="R1139">
        <f>COUNTIFS(resolve_2018!Y:Y,A1139)</f>
        <v>0</v>
      </c>
      <c r="S1139">
        <f>COUNTIFS(assign_old_new!A:A,A1139)</f>
        <v>0</v>
      </c>
      <c r="T1139" s="4" t="str">
        <f>IF(D1139="teppc","teppc",
IF(Q1139=0,"not relevant",
IF(R1139&gt;0,"in old list",
IF(S1139=0,"NEED TO ASSIGN",
INDEX(assign_old_new!D:D,MATCH(A1139,assign_old_new!A:A,0))))))</f>
        <v>teppc</v>
      </c>
      <c r="U1139">
        <f t="shared" si="34"/>
        <v>0</v>
      </c>
      <c r="V1139" s="5">
        <f t="shared" si="35"/>
        <v>0</v>
      </c>
    </row>
    <row r="1140" spans="1:22" hidden="1" x14ac:dyDescent="0.75">
      <c r="A1140" t="s">
        <v>5954</v>
      </c>
      <c r="B1140" t="s">
        <v>5954</v>
      </c>
      <c r="C1140" t="s">
        <v>5955</v>
      </c>
      <c r="D1140" t="s">
        <v>3425</v>
      </c>
      <c r="E1140" t="s">
        <v>3426</v>
      </c>
      <c r="F1140" t="s">
        <v>3426</v>
      </c>
      <c r="G1140" t="s">
        <v>3427</v>
      </c>
      <c r="H1140" t="s">
        <v>3428</v>
      </c>
      <c r="I1140" t="s">
        <v>3429</v>
      </c>
      <c r="J1140" s="2">
        <v>41498</v>
      </c>
      <c r="K1140" s="2">
        <v>46977</v>
      </c>
      <c r="L1140">
        <v>55</v>
      </c>
      <c r="M1140" t="s">
        <v>3448</v>
      </c>
      <c r="N1140" t="s">
        <v>3336</v>
      </c>
      <c r="O1140" t="s">
        <v>3356</v>
      </c>
      <c r="P1140" t="s">
        <v>3449</v>
      </c>
      <c r="Q1140" s="5">
        <f>INDEX(relevant_resources!B:B,MATCH(P1140,relevant_resources!A:A,0))</f>
        <v>0</v>
      </c>
      <c r="R1140">
        <f>COUNTIFS(resolve_2018!Y:Y,A1140)</f>
        <v>0</v>
      </c>
      <c r="S1140">
        <f>COUNTIFS(assign_old_new!A:A,A1140)</f>
        <v>0</v>
      </c>
      <c r="T1140" s="4" t="str">
        <f>IF(D1140="teppc","teppc",
IF(Q1140=0,"not relevant",
IF(R1140&gt;0,"in old list",
IF(S1140=0,"NEED TO ASSIGN",
INDEX(assign_old_new!D:D,MATCH(A1140,assign_old_new!A:A,0))))))</f>
        <v>teppc</v>
      </c>
      <c r="U1140">
        <f t="shared" si="34"/>
        <v>0</v>
      </c>
      <c r="V1140" s="5">
        <f t="shared" si="35"/>
        <v>0</v>
      </c>
    </row>
    <row r="1141" spans="1:22" hidden="1" x14ac:dyDescent="0.75">
      <c r="A1141" t="s">
        <v>7050</v>
      </c>
      <c r="B1141" t="s">
        <v>7050</v>
      </c>
      <c r="C1141" t="s">
        <v>7051</v>
      </c>
      <c r="D1141" t="s">
        <v>3425</v>
      </c>
      <c r="E1141" t="s">
        <v>3426</v>
      </c>
      <c r="F1141" t="s">
        <v>3426</v>
      </c>
      <c r="G1141" t="s">
        <v>3427</v>
      </c>
      <c r="H1141" t="s">
        <v>3428</v>
      </c>
      <c r="I1141" t="s">
        <v>3429</v>
      </c>
      <c r="J1141" s="2">
        <v>34275</v>
      </c>
      <c r="K1141" s="2">
        <v>51410</v>
      </c>
      <c r="L1141">
        <v>55</v>
      </c>
      <c r="M1141" t="s">
        <v>3531</v>
      </c>
      <c r="N1141" t="s">
        <v>3532</v>
      </c>
      <c r="O1141" t="s">
        <v>3533</v>
      </c>
      <c r="P1141" t="s">
        <v>3549</v>
      </c>
      <c r="Q1141" s="5">
        <f>INDEX(relevant_resources!B:B,MATCH(P1141,relevant_resources!A:A,0))</f>
        <v>0</v>
      </c>
      <c r="R1141">
        <f>COUNTIFS(resolve_2018!Y:Y,A1141)</f>
        <v>0</v>
      </c>
      <c r="S1141">
        <f>COUNTIFS(assign_old_new!A:A,A1141)</f>
        <v>0</v>
      </c>
      <c r="T1141" s="4" t="str">
        <f>IF(D1141="teppc","teppc",
IF(Q1141=0,"not relevant",
IF(R1141&gt;0,"in old list",
IF(S1141=0,"NEED TO ASSIGN",
INDEX(assign_old_new!D:D,MATCH(A1141,assign_old_new!A:A,0))))))</f>
        <v>teppc</v>
      </c>
      <c r="U1141">
        <f t="shared" si="34"/>
        <v>0</v>
      </c>
      <c r="V1141" s="5">
        <f t="shared" si="35"/>
        <v>0</v>
      </c>
    </row>
    <row r="1142" spans="1:22" hidden="1" x14ac:dyDescent="0.75">
      <c r="A1142" t="s">
        <v>7052</v>
      </c>
      <c r="B1142" t="s">
        <v>7052</v>
      </c>
      <c r="C1142" t="s">
        <v>7053</v>
      </c>
      <c r="D1142" t="s">
        <v>3425</v>
      </c>
      <c r="E1142" t="s">
        <v>3426</v>
      </c>
      <c r="F1142" t="s">
        <v>3426</v>
      </c>
      <c r="G1142" t="s">
        <v>3427</v>
      </c>
      <c r="H1142" t="s">
        <v>3428</v>
      </c>
      <c r="I1142" t="s">
        <v>3429</v>
      </c>
      <c r="J1142" s="2">
        <v>34275</v>
      </c>
      <c r="K1142" s="2">
        <v>51410</v>
      </c>
      <c r="L1142">
        <v>55</v>
      </c>
      <c r="M1142" t="s">
        <v>3531</v>
      </c>
      <c r="N1142" t="s">
        <v>3532</v>
      </c>
      <c r="O1142" t="s">
        <v>3533</v>
      </c>
      <c r="P1142" t="s">
        <v>3549</v>
      </c>
      <c r="Q1142" s="5">
        <f>INDEX(relevant_resources!B:B,MATCH(P1142,relevant_resources!A:A,0))</f>
        <v>0</v>
      </c>
      <c r="R1142">
        <f>COUNTIFS(resolve_2018!Y:Y,A1142)</f>
        <v>0</v>
      </c>
      <c r="S1142">
        <f>COUNTIFS(assign_old_new!A:A,A1142)</f>
        <v>0</v>
      </c>
      <c r="T1142" s="4" t="str">
        <f>IF(D1142="teppc","teppc",
IF(Q1142=0,"not relevant",
IF(R1142&gt;0,"in old list",
IF(S1142=0,"NEED TO ASSIGN",
INDEX(assign_old_new!D:D,MATCH(A1142,assign_old_new!A:A,0))))))</f>
        <v>teppc</v>
      </c>
      <c r="U1142">
        <f t="shared" si="34"/>
        <v>0</v>
      </c>
      <c r="V1142" s="5">
        <f t="shared" si="35"/>
        <v>0</v>
      </c>
    </row>
    <row r="1143" spans="1:22" hidden="1" x14ac:dyDescent="0.75">
      <c r="A1143" t="s">
        <v>10708</v>
      </c>
      <c r="B1143" t="s">
        <v>10709</v>
      </c>
      <c r="C1143" t="s">
        <v>10710</v>
      </c>
      <c r="D1143" t="s">
        <v>9883</v>
      </c>
      <c r="E1143" t="s">
        <v>9887</v>
      </c>
      <c r="F1143" t="s">
        <v>9887</v>
      </c>
      <c r="G1143" t="s">
        <v>9888</v>
      </c>
      <c r="H1143" t="s">
        <v>9887</v>
      </c>
      <c r="I1143" t="s">
        <v>33</v>
      </c>
      <c r="J1143" s="6">
        <v>28491</v>
      </c>
      <c r="K1143" s="6">
        <v>55153</v>
      </c>
      <c r="L1143">
        <v>55</v>
      </c>
      <c r="M1143" t="s">
        <v>3791</v>
      </c>
      <c r="N1143" t="s">
        <v>3792</v>
      </c>
      <c r="O1143" t="s">
        <v>3533</v>
      </c>
      <c r="P1143" t="s">
        <v>9894</v>
      </c>
      <c r="Q1143" s="5">
        <f>INDEX(relevant_resources!B:B,MATCH(P1143,relevant_resources!A:A,0))</f>
        <v>0</v>
      </c>
      <c r="R1143">
        <f>COUNTIFS(resolve_2018!Y:Y,A1143)</f>
        <v>0</v>
      </c>
      <c r="S1143">
        <f>COUNTIFS(assign_old_new!A:A,A1143)</f>
        <v>0</v>
      </c>
      <c r="T1143" s="4" t="str">
        <f>IF(D1143="teppc","teppc",
IF(Q1143=0,"not relevant",
IF(R1143&gt;0,"in old list",
IF(S1143=0,"NEED TO ASSIGN",
INDEX(assign_old_new!D:D,MATCH(A1143,assign_old_new!A:A,0))))))</f>
        <v>not relevant</v>
      </c>
      <c r="U1143">
        <f t="shared" si="34"/>
        <v>0</v>
      </c>
      <c r="V1143" s="5">
        <f t="shared" si="35"/>
        <v>0</v>
      </c>
    </row>
    <row r="1144" spans="1:22" hidden="1" x14ac:dyDescent="0.75">
      <c r="A1144" t="s">
        <v>10711</v>
      </c>
      <c r="B1144" t="s">
        <v>10712</v>
      </c>
      <c r="C1144" t="s">
        <v>10713</v>
      </c>
      <c r="D1144" t="s">
        <v>9883</v>
      </c>
      <c r="E1144" t="s">
        <v>9887</v>
      </c>
      <c r="F1144" t="s">
        <v>9887</v>
      </c>
      <c r="G1144" t="s">
        <v>9888</v>
      </c>
      <c r="H1144" t="s">
        <v>9887</v>
      </c>
      <c r="I1144" t="s">
        <v>33</v>
      </c>
      <c r="J1144" s="6">
        <v>28491</v>
      </c>
      <c r="K1144" s="6">
        <v>55153</v>
      </c>
      <c r="L1144">
        <v>55</v>
      </c>
      <c r="M1144" t="s">
        <v>3791</v>
      </c>
      <c r="N1144" t="s">
        <v>3792</v>
      </c>
      <c r="O1144" t="s">
        <v>3533</v>
      </c>
      <c r="P1144" t="s">
        <v>9894</v>
      </c>
      <c r="Q1144" s="5">
        <f>INDEX(relevant_resources!B:B,MATCH(P1144,relevant_resources!A:A,0))</f>
        <v>0</v>
      </c>
      <c r="R1144">
        <f>COUNTIFS(resolve_2018!Y:Y,A1144)</f>
        <v>0</v>
      </c>
      <c r="S1144">
        <f>COUNTIFS(assign_old_new!A:A,A1144)</f>
        <v>0</v>
      </c>
      <c r="T1144" s="4" t="str">
        <f>IF(D1144="teppc","teppc",
IF(Q1144=0,"not relevant",
IF(R1144&gt;0,"in old list",
IF(S1144=0,"NEED TO ASSIGN",
INDEX(assign_old_new!D:D,MATCH(A1144,assign_old_new!A:A,0))))))</f>
        <v>not relevant</v>
      </c>
      <c r="U1144">
        <f t="shared" si="34"/>
        <v>0</v>
      </c>
      <c r="V1144" s="5">
        <f t="shared" si="35"/>
        <v>0</v>
      </c>
    </row>
    <row r="1145" spans="1:22" hidden="1" x14ac:dyDescent="0.75">
      <c r="A1145" t="s">
        <v>10714</v>
      </c>
      <c r="B1145" t="s">
        <v>10715</v>
      </c>
      <c r="C1145" t="s">
        <v>10716</v>
      </c>
      <c r="D1145" t="s">
        <v>9883</v>
      </c>
      <c r="E1145" t="s">
        <v>9887</v>
      </c>
      <c r="F1145" t="s">
        <v>9887</v>
      </c>
      <c r="G1145" t="s">
        <v>9888</v>
      </c>
      <c r="H1145" t="s">
        <v>9887</v>
      </c>
      <c r="I1145" t="s">
        <v>33</v>
      </c>
      <c r="J1145" s="6">
        <v>28491</v>
      </c>
      <c r="K1145" s="6">
        <v>55153</v>
      </c>
      <c r="L1145">
        <v>55</v>
      </c>
      <c r="M1145" t="s">
        <v>3791</v>
      </c>
      <c r="N1145" t="s">
        <v>3792</v>
      </c>
      <c r="O1145" t="s">
        <v>3533</v>
      </c>
      <c r="P1145" t="s">
        <v>9894</v>
      </c>
      <c r="Q1145" s="5">
        <f>INDEX(relevant_resources!B:B,MATCH(P1145,relevant_resources!A:A,0))</f>
        <v>0</v>
      </c>
      <c r="R1145">
        <f>COUNTIFS(resolve_2018!Y:Y,A1145)</f>
        <v>0</v>
      </c>
      <c r="S1145">
        <f>COUNTIFS(assign_old_new!A:A,A1145)</f>
        <v>0</v>
      </c>
      <c r="T1145" s="4" t="str">
        <f>IF(D1145="teppc","teppc",
IF(Q1145=0,"not relevant",
IF(R1145&gt;0,"in old list",
IF(S1145=0,"NEED TO ASSIGN",
INDEX(assign_old_new!D:D,MATCH(A1145,assign_old_new!A:A,0))))))</f>
        <v>not relevant</v>
      </c>
      <c r="U1145">
        <f t="shared" si="34"/>
        <v>0</v>
      </c>
      <c r="V1145" s="5">
        <f t="shared" si="35"/>
        <v>0</v>
      </c>
    </row>
    <row r="1146" spans="1:22" hidden="1" x14ac:dyDescent="0.75">
      <c r="A1146" t="s">
        <v>5108</v>
      </c>
      <c r="B1146" t="s">
        <v>5109</v>
      </c>
      <c r="C1146" t="s">
        <v>5108</v>
      </c>
      <c r="D1146" t="s">
        <v>3425</v>
      </c>
      <c r="E1146" t="s">
        <v>3183</v>
      </c>
      <c r="F1146" t="s">
        <v>3183</v>
      </c>
      <c r="G1146" t="s">
        <v>3590</v>
      </c>
      <c r="H1146" t="s">
        <v>3591</v>
      </c>
      <c r="I1146" t="s">
        <v>2592</v>
      </c>
      <c r="J1146" s="2">
        <v>26054</v>
      </c>
      <c r="K1146" s="2">
        <v>55153</v>
      </c>
      <c r="L1146">
        <v>55</v>
      </c>
      <c r="M1146" t="s">
        <v>210</v>
      </c>
      <c r="N1146" t="s">
        <v>3443</v>
      </c>
      <c r="O1146" t="s">
        <v>210</v>
      </c>
      <c r="P1146" t="s">
        <v>4354</v>
      </c>
      <c r="Q1146" s="5">
        <f>INDEX(relevant_resources!B:B,MATCH(P1146,relevant_resources!A:A,0))</f>
        <v>0</v>
      </c>
      <c r="R1146">
        <f>COUNTIFS(resolve_2018!Y:Y,A1146)</f>
        <v>0</v>
      </c>
      <c r="S1146">
        <f>COUNTIFS(assign_old_new!A:A,A1146)</f>
        <v>0</v>
      </c>
      <c r="T1146" s="4" t="str">
        <f>IF(D1146="teppc","teppc",
IF(Q1146=0,"not relevant",
IF(R1146&gt;0,"in old list",
IF(S1146=0,"NEED TO ASSIGN",
INDEX(assign_old_new!D:D,MATCH(A1146,assign_old_new!A:A,0))))))</f>
        <v>teppc</v>
      </c>
      <c r="U1146">
        <f t="shared" si="34"/>
        <v>0</v>
      </c>
      <c r="V1146" s="5">
        <f t="shared" si="35"/>
        <v>0</v>
      </c>
    </row>
    <row r="1147" spans="1:22" hidden="1" x14ac:dyDescent="0.75">
      <c r="A1147" t="s">
        <v>5110</v>
      </c>
      <c r="B1147" t="s">
        <v>5111</v>
      </c>
      <c r="C1147" t="s">
        <v>5110</v>
      </c>
      <c r="D1147" t="s">
        <v>3425</v>
      </c>
      <c r="E1147" t="s">
        <v>3183</v>
      </c>
      <c r="F1147" t="s">
        <v>3183</v>
      </c>
      <c r="G1147" t="s">
        <v>3590</v>
      </c>
      <c r="H1147" t="s">
        <v>3591</v>
      </c>
      <c r="I1147" t="s">
        <v>2592</v>
      </c>
      <c r="J1147" s="2">
        <v>26054</v>
      </c>
      <c r="K1147" s="2">
        <v>55153</v>
      </c>
      <c r="L1147">
        <v>55</v>
      </c>
      <c r="M1147" t="s">
        <v>210</v>
      </c>
      <c r="N1147" t="s">
        <v>3443</v>
      </c>
      <c r="O1147" t="s">
        <v>210</v>
      </c>
      <c r="P1147" t="s">
        <v>4354</v>
      </c>
      <c r="Q1147" s="5">
        <f>INDEX(relevant_resources!B:B,MATCH(P1147,relevant_resources!A:A,0))</f>
        <v>0</v>
      </c>
      <c r="R1147">
        <f>COUNTIFS(resolve_2018!Y:Y,A1147)</f>
        <v>0</v>
      </c>
      <c r="S1147">
        <f>COUNTIFS(assign_old_new!A:A,A1147)</f>
        <v>0</v>
      </c>
      <c r="T1147" s="4" t="str">
        <f>IF(D1147="teppc","teppc",
IF(Q1147=0,"not relevant",
IF(R1147&gt;0,"in old list",
IF(S1147=0,"NEED TO ASSIGN",
INDEX(assign_old_new!D:D,MATCH(A1147,assign_old_new!A:A,0))))))</f>
        <v>teppc</v>
      </c>
      <c r="U1147">
        <f t="shared" si="34"/>
        <v>0</v>
      </c>
      <c r="V1147" s="5">
        <f t="shared" si="35"/>
        <v>0</v>
      </c>
    </row>
    <row r="1148" spans="1:22" hidden="1" x14ac:dyDescent="0.75">
      <c r="A1148" t="s">
        <v>5112</v>
      </c>
      <c r="B1148" t="s">
        <v>5113</v>
      </c>
      <c r="C1148" t="s">
        <v>5112</v>
      </c>
      <c r="D1148" t="s">
        <v>3425</v>
      </c>
      <c r="E1148" t="s">
        <v>2592</v>
      </c>
      <c r="F1148" t="s">
        <v>2592</v>
      </c>
      <c r="G1148" t="s">
        <v>4353</v>
      </c>
      <c r="H1148" t="s">
        <v>3028</v>
      </c>
      <c r="I1148" t="s">
        <v>2592</v>
      </c>
      <c r="J1148" s="2">
        <v>26054</v>
      </c>
      <c r="K1148" s="2">
        <v>55153</v>
      </c>
      <c r="L1148">
        <v>55</v>
      </c>
      <c r="M1148" t="s">
        <v>210</v>
      </c>
      <c r="N1148" t="s">
        <v>3443</v>
      </c>
      <c r="O1148" t="s">
        <v>210</v>
      </c>
      <c r="P1148" t="s">
        <v>4354</v>
      </c>
      <c r="Q1148" s="5">
        <f>INDEX(relevant_resources!B:B,MATCH(P1148,relevant_resources!A:A,0))</f>
        <v>0</v>
      </c>
      <c r="R1148">
        <f>COUNTIFS(resolve_2018!Y:Y,A1148)</f>
        <v>0</v>
      </c>
      <c r="S1148">
        <f>COUNTIFS(assign_old_new!A:A,A1148)</f>
        <v>0</v>
      </c>
      <c r="T1148" s="4" t="str">
        <f>IF(D1148="teppc","teppc",
IF(Q1148=0,"not relevant",
IF(R1148&gt;0,"in old list",
IF(S1148=0,"NEED TO ASSIGN",
INDEX(assign_old_new!D:D,MATCH(A1148,assign_old_new!A:A,0))))))</f>
        <v>teppc</v>
      </c>
      <c r="U1148">
        <f t="shared" si="34"/>
        <v>0</v>
      </c>
      <c r="V1148" s="5">
        <f t="shared" si="35"/>
        <v>0</v>
      </c>
    </row>
    <row r="1149" spans="1:22" hidden="1" x14ac:dyDescent="0.75">
      <c r="A1149" t="s">
        <v>10680</v>
      </c>
      <c r="B1149" t="s">
        <v>10680</v>
      </c>
      <c r="C1149" t="s">
        <v>10681</v>
      </c>
      <c r="D1149" t="s">
        <v>9883</v>
      </c>
      <c r="E1149" t="s">
        <v>3333</v>
      </c>
      <c r="F1149" t="s">
        <v>3333</v>
      </c>
      <c r="G1149" t="s">
        <v>3334</v>
      </c>
      <c r="H1149" t="s">
        <v>3333</v>
      </c>
      <c r="I1149" t="s">
        <v>33</v>
      </c>
      <c r="J1149" s="6">
        <v>25204</v>
      </c>
      <c r="K1149" s="6">
        <v>55153</v>
      </c>
      <c r="L1149">
        <v>55</v>
      </c>
      <c r="M1149" t="s">
        <v>9884</v>
      </c>
      <c r="N1149" t="s">
        <v>3443</v>
      </c>
      <c r="O1149" t="s">
        <v>210</v>
      </c>
      <c r="P1149" t="s">
        <v>3709</v>
      </c>
      <c r="Q1149" s="5">
        <f>INDEX(relevant_resources!B:B,MATCH(P1149,relevant_resources!A:A,0))</f>
        <v>0</v>
      </c>
      <c r="R1149">
        <f>COUNTIFS(resolve_2018!Y:Y,A1149)</f>
        <v>0</v>
      </c>
      <c r="S1149">
        <f>COUNTIFS(assign_old_new!A:A,A1149)</f>
        <v>0</v>
      </c>
      <c r="T1149" s="4" t="str">
        <f>IF(D1149="teppc","teppc",
IF(Q1149=0,"not relevant",
IF(R1149&gt;0,"in old list",
IF(S1149=0,"NEED TO ASSIGN",
INDEX(assign_old_new!D:D,MATCH(A1149,assign_old_new!A:A,0))))))</f>
        <v>not relevant</v>
      </c>
      <c r="U1149">
        <f t="shared" si="34"/>
        <v>0</v>
      </c>
      <c r="V1149" s="5">
        <f t="shared" si="35"/>
        <v>0</v>
      </c>
    </row>
    <row r="1150" spans="1:22" hidden="1" x14ac:dyDescent="0.75">
      <c r="A1150" t="s">
        <v>7568</v>
      </c>
      <c r="B1150" t="s">
        <v>7569</v>
      </c>
      <c r="C1150" t="s">
        <v>7568</v>
      </c>
      <c r="D1150" t="s">
        <v>3425</v>
      </c>
      <c r="E1150" t="s">
        <v>2647</v>
      </c>
      <c r="F1150" t="s">
        <v>2647</v>
      </c>
      <c r="G1150" t="s">
        <v>3500</v>
      </c>
      <c r="H1150" t="s">
        <v>2646</v>
      </c>
      <c r="I1150" t="s">
        <v>2647</v>
      </c>
      <c r="J1150" s="2">
        <v>23621</v>
      </c>
      <c r="K1150" s="2">
        <v>55153</v>
      </c>
      <c r="L1150">
        <v>55</v>
      </c>
      <c r="M1150" t="s">
        <v>3519</v>
      </c>
      <c r="N1150" t="s">
        <v>3520</v>
      </c>
      <c r="O1150" t="s">
        <v>3432</v>
      </c>
      <c r="P1150" t="s">
        <v>5829</v>
      </c>
      <c r="Q1150" s="5">
        <f>INDEX(relevant_resources!B:B,MATCH(P1150,relevant_resources!A:A,0))</f>
        <v>0</v>
      </c>
      <c r="R1150">
        <f>COUNTIFS(resolve_2018!Y:Y,A1150)</f>
        <v>0</v>
      </c>
      <c r="S1150">
        <f>COUNTIFS(assign_old_new!A:A,A1150)</f>
        <v>0</v>
      </c>
      <c r="T1150" s="4" t="str">
        <f>IF(D1150="teppc","teppc",
IF(Q1150=0,"not relevant",
IF(R1150&gt;0,"in old list",
IF(S1150=0,"NEED TO ASSIGN",
INDEX(assign_old_new!D:D,MATCH(A1150,assign_old_new!A:A,0))))))</f>
        <v>teppc</v>
      </c>
      <c r="U1150">
        <f t="shared" si="34"/>
        <v>0</v>
      </c>
      <c r="V1150" s="5">
        <f t="shared" si="35"/>
        <v>0</v>
      </c>
    </row>
    <row r="1151" spans="1:22" hidden="1" x14ac:dyDescent="0.75">
      <c r="A1151" t="s">
        <v>4237</v>
      </c>
      <c r="B1151" t="s">
        <v>4238</v>
      </c>
      <c r="C1151" t="s">
        <v>4239</v>
      </c>
      <c r="D1151" t="s">
        <v>3425</v>
      </c>
      <c r="E1151" t="s">
        <v>3426</v>
      </c>
      <c r="F1151" t="s">
        <v>3426</v>
      </c>
      <c r="G1151" t="s">
        <v>3427</v>
      </c>
      <c r="H1151" t="s">
        <v>3428</v>
      </c>
      <c r="I1151" t="s">
        <v>3429</v>
      </c>
      <c r="J1151" s="2">
        <v>1097</v>
      </c>
      <c r="K1151" s="2">
        <v>48669</v>
      </c>
      <c r="L1151">
        <v>55</v>
      </c>
      <c r="M1151" t="s">
        <v>210</v>
      </c>
      <c r="N1151" t="s">
        <v>3443</v>
      </c>
      <c r="O1151" t="s">
        <v>210</v>
      </c>
      <c r="P1151" t="s">
        <v>3444</v>
      </c>
      <c r="Q1151" s="5">
        <f>INDEX(relevant_resources!B:B,MATCH(P1151,relevant_resources!A:A,0))</f>
        <v>0</v>
      </c>
      <c r="R1151">
        <f>COUNTIFS(resolve_2018!Y:Y,A1151)</f>
        <v>0</v>
      </c>
      <c r="S1151">
        <f>COUNTIFS(assign_old_new!A:A,A1151)</f>
        <v>0</v>
      </c>
      <c r="T1151" s="4" t="str">
        <f>IF(D1151="teppc","teppc",
IF(Q1151=0,"not relevant",
IF(R1151&gt;0,"in old list",
IF(S1151=0,"NEED TO ASSIGN",
INDEX(assign_old_new!D:D,MATCH(A1151,assign_old_new!A:A,0))))))</f>
        <v>teppc</v>
      </c>
      <c r="U1151">
        <f t="shared" si="34"/>
        <v>0</v>
      </c>
      <c r="V1151" s="5">
        <f t="shared" si="35"/>
        <v>0</v>
      </c>
    </row>
    <row r="1152" spans="1:22" hidden="1" x14ac:dyDescent="0.75">
      <c r="A1152" t="s">
        <v>6659</v>
      </c>
      <c r="B1152" t="s">
        <v>6660</v>
      </c>
      <c r="C1152" t="s">
        <v>6661</v>
      </c>
      <c r="D1152" t="s">
        <v>3425</v>
      </c>
      <c r="E1152" t="s">
        <v>3407</v>
      </c>
      <c r="F1152" t="s">
        <v>3407</v>
      </c>
      <c r="G1152" t="s">
        <v>3694</v>
      </c>
      <c r="H1152" t="s">
        <v>3407</v>
      </c>
      <c r="I1152" t="s">
        <v>2274</v>
      </c>
      <c r="J1152" s="2">
        <v>34486</v>
      </c>
      <c r="K1152" s="2">
        <v>55153</v>
      </c>
      <c r="L1152">
        <v>54.9</v>
      </c>
      <c r="M1152" t="s">
        <v>3705</v>
      </c>
      <c r="N1152" t="s">
        <v>3512</v>
      </c>
      <c r="O1152" t="s">
        <v>3513</v>
      </c>
      <c r="P1152" t="s">
        <v>3514</v>
      </c>
      <c r="Q1152" s="5">
        <f>INDEX(relevant_resources!B:B,MATCH(P1152,relevant_resources!A:A,0))</f>
        <v>0</v>
      </c>
      <c r="R1152">
        <f>COUNTIFS(resolve_2018!Y:Y,A1152)</f>
        <v>0</v>
      </c>
      <c r="S1152">
        <f>COUNTIFS(assign_old_new!A:A,A1152)</f>
        <v>0</v>
      </c>
      <c r="T1152" s="4" t="str">
        <f>IF(D1152="teppc","teppc",
IF(Q1152=0,"not relevant",
IF(R1152&gt;0,"in old list",
IF(S1152=0,"NEED TO ASSIGN",
INDEX(assign_old_new!D:D,MATCH(A1152,assign_old_new!A:A,0))))))</f>
        <v>teppc</v>
      </c>
      <c r="U1152">
        <f t="shared" si="34"/>
        <v>0</v>
      </c>
      <c r="V1152" s="5">
        <f t="shared" si="35"/>
        <v>0</v>
      </c>
    </row>
    <row r="1153" spans="1:22" hidden="1" x14ac:dyDescent="0.75">
      <c r="A1153" t="s">
        <v>10837</v>
      </c>
      <c r="B1153" t="s">
        <v>10838</v>
      </c>
      <c r="C1153" t="s">
        <v>10839</v>
      </c>
      <c r="D1153" t="s">
        <v>9883</v>
      </c>
      <c r="E1153" t="s">
        <v>3333</v>
      </c>
      <c r="F1153" t="s">
        <v>3333</v>
      </c>
      <c r="G1153" t="s">
        <v>3334</v>
      </c>
      <c r="H1153" t="s">
        <v>3333</v>
      </c>
      <c r="I1153" t="s">
        <v>33</v>
      </c>
      <c r="J1153" s="6">
        <v>23743</v>
      </c>
      <c r="K1153" s="6">
        <v>55153</v>
      </c>
      <c r="L1153">
        <v>54.6</v>
      </c>
      <c r="M1153" t="s">
        <v>9884</v>
      </c>
      <c r="N1153" t="s">
        <v>3443</v>
      </c>
      <c r="O1153" t="s">
        <v>210</v>
      </c>
      <c r="P1153" t="s">
        <v>3709</v>
      </c>
      <c r="Q1153" s="5">
        <f>INDEX(relevant_resources!B:B,MATCH(P1153,relevant_resources!A:A,0))</f>
        <v>0</v>
      </c>
      <c r="R1153">
        <f>COUNTIFS(resolve_2018!Y:Y,A1153)</f>
        <v>0</v>
      </c>
      <c r="S1153">
        <f>COUNTIFS(assign_old_new!A:A,A1153)</f>
        <v>0</v>
      </c>
      <c r="T1153" s="4" t="str">
        <f>IF(D1153="teppc","teppc",
IF(Q1153=0,"not relevant",
IF(R1153&gt;0,"in old list",
IF(S1153=0,"NEED TO ASSIGN",
INDEX(assign_old_new!D:D,MATCH(A1153,assign_old_new!A:A,0))))))</f>
        <v>not relevant</v>
      </c>
      <c r="U1153">
        <f t="shared" si="34"/>
        <v>0</v>
      </c>
      <c r="V1153" s="5">
        <f t="shared" si="35"/>
        <v>0</v>
      </c>
    </row>
    <row r="1154" spans="1:22" hidden="1" x14ac:dyDescent="0.75">
      <c r="A1154" t="s">
        <v>9969</v>
      </c>
      <c r="B1154" t="s">
        <v>9970</v>
      </c>
      <c r="C1154" t="s">
        <v>9971</v>
      </c>
      <c r="D1154" t="s">
        <v>9883</v>
      </c>
      <c r="E1154" t="s">
        <v>3333</v>
      </c>
      <c r="F1154" t="s">
        <v>3333</v>
      </c>
      <c r="G1154" t="s">
        <v>3334</v>
      </c>
      <c r="H1154" t="s">
        <v>3333</v>
      </c>
      <c r="I1154" t="s">
        <v>33</v>
      </c>
      <c r="J1154" s="6">
        <v>21186</v>
      </c>
      <c r="K1154" s="6">
        <v>55153</v>
      </c>
      <c r="L1154">
        <v>54.6</v>
      </c>
      <c r="M1154" t="s">
        <v>9884</v>
      </c>
      <c r="N1154" t="s">
        <v>3443</v>
      </c>
      <c r="O1154" t="s">
        <v>210</v>
      </c>
      <c r="P1154" t="s">
        <v>3709</v>
      </c>
      <c r="Q1154" s="5">
        <f>INDEX(relevant_resources!B:B,MATCH(P1154,relevant_resources!A:A,0))</f>
        <v>0</v>
      </c>
      <c r="R1154">
        <f>COUNTIFS(resolve_2018!Y:Y,A1154)</f>
        <v>0</v>
      </c>
      <c r="S1154">
        <f>COUNTIFS(assign_old_new!A:A,A1154)</f>
        <v>0</v>
      </c>
      <c r="T1154" s="4" t="str">
        <f>IF(D1154="teppc","teppc",
IF(Q1154=0,"not relevant",
IF(R1154&gt;0,"in old list",
IF(S1154=0,"NEED TO ASSIGN",
INDEX(assign_old_new!D:D,MATCH(A1154,assign_old_new!A:A,0))))))</f>
        <v>not relevant</v>
      </c>
      <c r="U1154">
        <f t="shared" ref="U1154:U1217" si="36">OR(R1154&gt;0,S1154&gt;0)*1</f>
        <v>0</v>
      </c>
      <c r="V1154" s="5">
        <f t="shared" si="35"/>
        <v>0</v>
      </c>
    </row>
    <row r="1155" spans="1:22" hidden="1" x14ac:dyDescent="0.75">
      <c r="A1155" t="s">
        <v>3240</v>
      </c>
      <c r="B1155" t="s">
        <v>3240</v>
      </c>
      <c r="C1155" t="s">
        <v>3239</v>
      </c>
      <c r="D1155" t="s">
        <v>9883</v>
      </c>
      <c r="E1155" t="s">
        <v>1128</v>
      </c>
      <c r="F1155" t="s">
        <v>1128</v>
      </c>
      <c r="G1155" t="s">
        <v>3379</v>
      </c>
      <c r="H1155" t="s">
        <v>1128</v>
      </c>
      <c r="I1155" t="s">
        <v>33</v>
      </c>
      <c r="J1155" t="s">
        <v>9889</v>
      </c>
      <c r="K1155" s="6">
        <v>55153</v>
      </c>
      <c r="L1155">
        <v>54</v>
      </c>
      <c r="M1155" t="s">
        <v>4346</v>
      </c>
      <c r="N1155" t="s">
        <v>4346</v>
      </c>
      <c r="O1155" t="s">
        <v>3386</v>
      </c>
      <c r="P1155" t="s">
        <v>3324</v>
      </c>
      <c r="Q1155" s="5">
        <f>INDEX(relevant_resources!B:B,MATCH(P1155,relevant_resources!A:A,0))</f>
        <v>1</v>
      </c>
      <c r="R1155">
        <f>COUNTIFS(resolve_2018!Y:Y,A1155)</f>
        <v>1</v>
      </c>
      <c r="S1155">
        <f>COUNTIFS(assign_old_new!A:A,A1155)</f>
        <v>0</v>
      </c>
      <c r="T1155" s="4" t="str">
        <f>IF(D1155="teppc","teppc",
IF(Q1155=0,"not relevant",
IF(R1155&gt;0,"in old list",
IF(S1155=0,"NEED TO ASSIGN",
INDEX(assign_old_new!D:D,MATCH(A1155,assign_old_new!A:A,0))))))</f>
        <v>in old list</v>
      </c>
      <c r="U1155">
        <f t="shared" si="36"/>
        <v>1</v>
      </c>
      <c r="V1155" s="5">
        <f t="shared" ref="V1155:V1218" si="37">AND(Q1155=1,U1155=0,D1155="caiso")*1</f>
        <v>0</v>
      </c>
    </row>
    <row r="1156" spans="1:22" hidden="1" x14ac:dyDescent="0.75">
      <c r="A1156" t="s">
        <v>3238</v>
      </c>
      <c r="B1156" t="s">
        <v>3238</v>
      </c>
      <c r="C1156" t="s">
        <v>3237</v>
      </c>
      <c r="D1156" t="s">
        <v>9883</v>
      </c>
      <c r="E1156" t="s">
        <v>1128</v>
      </c>
      <c r="F1156" t="s">
        <v>1128</v>
      </c>
      <c r="G1156" t="s">
        <v>3379</v>
      </c>
      <c r="H1156" t="s">
        <v>1128</v>
      </c>
      <c r="I1156" t="s">
        <v>33</v>
      </c>
      <c r="J1156" t="s">
        <v>9889</v>
      </c>
      <c r="K1156" s="6">
        <v>55153</v>
      </c>
      <c r="L1156">
        <v>54</v>
      </c>
      <c r="M1156" t="s">
        <v>4346</v>
      </c>
      <c r="N1156" t="s">
        <v>4346</v>
      </c>
      <c r="O1156" t="s">
        <v>3386</v>
      </c>
      <c r="P1156" t="s">
        <v>3324</v>
      </c>
      <c r="Q1156" s="5">
        <f>INDEX(relevant_resources!B:B,MATCH(P1156,relevant_resources!A:A,0))</f>
        <v>1</v>
      </c>
      <c r="R1156">
        <f>COUNTIFS(resolve_2018!Y:Y,A1156)</f>
        <v>1</v>
      </c>
      <c r="S1156">
        <f>COUNTIFS(assign_old_new!A:A,A1156)</f>
        <v>0</v>
      </c>
      <c r="T1156" s="4" t="str">
        <f>IF(D1156="teppc","teppc",
IF(Q1156=0,"not relevant",
IF(R1156&gt;0,"in old list",
IF(S1156=0,"NEED TO ASSIGN",
INDEX(assign_old_new!D:D,MATCH(A1156,assign_old_new!A:A,0))))))</f>
        <v>in old list</v>
      </c>
      <c r="U1156">
        <f t="shared" si="36"/>
        <v>1</v>
      </c>
      <c r="V1156" s="5">
        <f t="shared" si="37"/>
        <v>0</v>
      </c>
    </row>
    <row r="1157" spans="1:22" hidden="1" x14ac:dyDescent="0.75">
      <c r="A1157" t="s">
        <v>3593</v>
      </c>
      <c r="B1157" t="s">
        <v>3594</v>
      </c>
      <c r="C1157" t="s">
        <v>3595</v>
      </c>
      <c r="D1157" t="s">
        <v>3425</v>
      </c>
      <c r="E1157" t="s">
        <v>3183</v>
      </c>
      <c r="F1157" t="s">
        <v>3183</v>
      </c>
      <c r="G1157" t="s">
        <v>3590</v>
      </c>
      <c r="H1157" t="s">
        <v>3591</v>
      </c>
      <c r="I1157" t="s">
        <v>2592</v>
      </c>
      <c r="J1157" s="2">
        <v>41103</v>
      </c>
      <c r="K1157" s="2">
        <v>55153</v>
      </c>
      <c r="L1157">
        <v>54</v>
      </c>
      <c r="M1157" t="s">
        <v>3548</v>
      </c>
      <c r="N1157" t="s">
        <v>3532</v>
      </c>
      <c r="O1157" t="s">
        <v>3533</v>
      </c>
      <c r="P1157" t="s">
        <v>3592</v>
      </c>
      <c r="Q1157" s="5">
        <f>INDEX(relevant_resources!B:B,MATCH(P1157,relevant_resources!A:A,0))</f>
        <v>0</v>
      </c>
      <c r="R1157">
        <f>COUNTIFS(resolve_2018!Y:Y,A1157)</f>
        <v>0</v>
      </c>
      <c r="S1157">
        <f>COUNTIFS(assign_old_new!A:A,A1157)</f>
        <v>0</v>
      </c>
      <c r="T1157" s="4" t="str">
        <f>IF(D1157="teppc","teppc",
IF(Q1157=0,"not relevant",
IF(R1157&gt;0,"in old list",
IF(S1157=0,"NEED TO ASSIGN",
INDEX(assign_old_new!D:D,MATCH(A1157,assign_old_new!A:A,0))))))</f>
        <v>teppc</v>
      </c>
      <c r="U1157">
        <f t="shared" si="36"/>
        <v>0</v>
      </c>
      <c r="V1157" s="5">
        <f t="shared" si="37"/>
        <v>0</v>
      </c>
    </row>
    <row r="1158" spans="1:22" hidden="1" x14ac:dyDescent="0.75">
      <c r="A1158" t="s">
        <v>3596</v>
      </c>
      <c r="B1158" t="s">
        <v>3597</v>
      </c>
      <c r="C1158" t="s">
        <v>3598</v>
      </c>
      <c r="D1158" t="s">
        <v>3425</v>
      </c>
      <c r="E1158" t="s">
        <v>3183</v>
      </c>
      <c r="F1158" t="s">
        <v>3183</v>
      </c>
      <c r="G1158" t="s">
        <v>3590</v>
      </c>
      <c r="H1158" t="s">
        <v>3591</v>
      </c>
      <c r="I1158" t="s">
        <v>2592</v>
      </c>
      <c r="J1158" s="2">
        <v>41103</v>
      </c>
      <c r="K1158" s="2">
        <v>55153</v>
      </c>
      <c r="L1158">
        <v>54</v>
      </c>
      <c r="M1158" t="s">
        <v>3548</v>
      </c>
      <c r="N1158" t="s">
        <v>3532</v>
      </c>
      <c r="O1158" t="s">
        <v>3533</v>
      </c>
      <c r="P1158" t="s">
        <v>3592</v>
      </c>
      <c r="Q1158" s="5">
        <f>INDEX(relevant_resources!B:B,MATCH(P1158,relevant_resources!A:A,0))</f>
        <v>0</v>
      </c>
      <c r="R1158">
        <f>COUNTIFS(resolve_2018!Y:Y,A1158)</f>
        <v>0</v>
      </c>
      <c r="S1158">
        <f>COUNTIFS(assign_old_new!A:A,A1158)</f>
        <v>0</v>
      </c>
      <c r="T1158" s="4" t="str">
        <f>IF(D1158="teppc","teppc",
IF(Q1158=0,"not relevant",
IF(R1158&gt;0,"in old list",
IF(S1158=0,"NEED TO ASSIGN",
INDEX(assign_old_new!D:D,MATCH(A1158,assign_old_new!A:A,0))))))</f>
        <v>teppc</v>
      </c>
      <c r="U1158">
        <f t="shared" si="36"/>
        <v>0</v>
      </c>
      <c r="V1158" s="5">
        <f t="shared" si="37"/>
        <v>0</v>
      </c>
    </row>
    <row r="1159" spans="1:22" hidden="1" x14ac:dyDescent="0.75">
      <c r="A1159" t="s">
        <v>3599</v>
      </c>
      <c r="B1159" t="s">
        <v>3600</v>
      </c>
      <c r="C1159" t="s">
        <v>3601</v>
      </c>
      <c r="D1159" t="s">
        <v>3425</v>
      </c>
      <c r="E1159" t="s">
        <v>3183</v>
      </c>
      <c r="F1159" t="s">
        <v>3183</v>
      </c>
      <c r="G1159" t="s">
        <v>3590</v>
      </c>
      <c r="H1159" t="s">
        <v>3591</v>
      </c>
      <c r="I1159" t="s">
        <v>2592</v>
      </c>
      <c r="J1159" s="2">
        <v>41103</v>
      </c>
      <c r="K1159" s="2">
        <v>55153</v>
      </c>
      <c r="L1159">
        <v>54</v>
      </c>
      <c r="M1159" t="s">
        <v>3548</v>
      </c>
      <c r="N1159" t="s">
        <v>3532</v>
      </c>
      <c r="O1159" t="s">
        <v>3533</v>
      </c>
      <c r="P1159" t="s">
        <v>3592</v>
      </c>
      <c r="Q1159" s="5">
        <f>INDEX(relevant_resources!B:B,MATCH(P1159,relevant_resources!A:A,0))</f>
        <v>0</v>
      </c>
      <c r="R1159">
        <f>COUNTIFS(resolve_2018!Y:Y,A1159)</f>
        <v>0</v>
      </c>
      <c r="S1159">
        <f>COUNTIFS(assign_old_new!A:A,A1159)</f>
        <v>0</v>
      </c>
      <c r="T1159" s="4" t="str">
        <f>IF(D1159="teppc","teppc",
IF(Q1159=0,"not relevant",
IF(R1159&gt;0,"in old list",
IF(S1159=0,"NEED TO ASSIGN",
INDEX(assign_old_new!D:D,MATCH(A1159,assign_old_new!A:A,0))))))</f>
        <v>teppc</v>
      </c>
      <c r="U1159">
        <f t="shared" si="36"/>
        <v>0</v>
      </c>
      <c r="V1159" s="5">
        <f t="shared" si="37"/>
        <v>0</v>
      </c>
    </row>
    <row r="1160" spans="1:22" hidden="1" x14ac:dyDescent="0.75">
      <c r="A1160" t="s">
        <v>10388</v>
      </c>
      <c r="B1160" t="s">
        <v>10388</v>
      </c>
      <c r="C1160" t="s">
        <v>10389</v>
      </c>
      <c r="D1160" t="s">
        <v>9883</v>
      </c>
      <c r="E1160" t="s">
        <v>1128</v>
      </c>
      <c r="F1160" t="s">
        <v>1128</v>
      </c>
      <c r="G1160" t="s">
        <v>3379</v>
      </c>
      <c r="H1160" t="s">
        <v>1128</v>
      </c>
      <c r="I1160" t="s">
        <v>33</v>
      </c>
      <c r="J1160" s="6">
        <v>27242</v>
      </c>
      <c r="K1160" s="6">
        <v>43371</v>
      </c>
      <c r="L1160">
        <v>54</v>
      </c>
      <c r="M1160" t="s">
        <v>3531</v>
      </c>
      <c r="N1160" t="s">
        <v>3532</v>
      </c>
      <c r="O1160" t="s">
        <v>3533</v>
      </c>
      <c r="P1160" t="s">
        <v>9894</v>
      </c>
      <c r="Q1160" s="5">
        <f>INDEX(relevant_resources!B:B,MATCH(P1160,relevant_resources!A:A,0))</f>
        <v>0</v>
      </c>
      <c r="R1160">
        <f>COUNTIFS(resolve_2018!Y:Y,A1160)</f>
        <v>0</v>
      </c>
      <c r="S1160">
        <f>COUNTIFS(assign_old_new!A:A,A1160)</f>
        <v>0</v>
      </c>
      <c r="T1160" s="4" t="str">
        <f>IF(D1160="teppc","teppc",
IF(Q1160=0,"not relevant",
IF(R1160&gt;0,"in old list",
IF(S1160=0,"NEED TO ASSIGN",
INDEX(assign_old_new!D:D,MATCH(A1160,assign_old_new!A:A,0))))))</f>
        <v>not relevant</v>
      </c>
      <c r="U1160">
        <f t="shared" si="36"/>
        <v>0</v>
      </c>
      <c r="V1160" s="5">
        <f t="shared" si="37"/>
        <v>0</v>
      </c>
    </row>
    <row r="1161" spans="1:22" hidden="1" x14ac:dyDescent="0.75">
      <c r="A1161" t="s">
        <v>6560</v>
      </c>
      <c r="B1161" t="s">
        <v>6561</v>
      </c>
      <c r="C1161" t="s">
        <v>6562</v>
      </c>
      <c r="D1161" t="s">
        <v>3425</v>
      </c>
      <c r="E1161" t="s">
        <v>3404</v>
      </c>
      <c r="F1161" t="s">
        <v>3404</v>
      </c>
      <c r="G1161" t="s">
        <v>3518</v>
      </c>
      <c r="H1161" t="s">
        <v>3404</v>
      </c>
      <c r="I1161" t="s">
        <v>2274</v>
      </c>
      <c r="J1161" s="2">
        <v>26846</v>
      </c>
      <c r="K1161" s="2">
        <v>55153</v>
      </c>
      <c r="L1161">
        <v>54</v>
      </c>
      <c r="M1161" t="s">
        <v>3531</v>
      </c>
      <c r="N1161" t="s">
        <v>3532</v>
      </c>
      <c r="O1161" t="s">
        <v>3533</v>
      </c>
      <c r="P1161" t="s">
        <v>3534</v>
      </c>
      <c r="Q1161" s="5">
        <f>INDEX(relevant_resources!B:B,MATCH(P1161,relevant_resources!A:A,0))</f>
        <v>0</v>
      </c>
      <c r="R1161">
        <f>COUNTIFS(resolve_2018!Y:Y,A1161)</f>
        <v>0</v>
      </c>
      <c r="S1161">
        <f>COUNTIFS(assign_old_new!A:A,A1161)</f>
        <v>0</v>
      </c>
      <c r="T1161" s="4" t="str">
        <f>IF(D1161="teppc","teppc",
IF(Q1161=0,"not relevant",
IF(R1161&gt;0,"in old list",
IF(S1161=0,"NEED TO ASSIGN",
INDEX(assign_old_new!D:D,MATCH(A1161,assign_old_new!A:A,0))))))</f>
        <v>teppc</v>
      </c>
      <c r="U1161">
        <f t="shared" si="36"/>
        <v>0</v>
      </c>
      <c r="V1161" s="5">
        <f t="shared" si="37"/>
        <v>0</v>
      </c>
    </row>
    <row r="1162" spans="1:22" hidden="1" x14ac:dyDescent="0.75">
      <c r="A1162" t="s">
        <v>6563</v>
      </c>
      <c r="B1162" t="s">
        <v>6564</v>
      </c>
      <c r="C1162" t="s">
        <v>6565</v>
      </c>
      <c r="D1162" t="s">
        <v>3425</v>
      </c>
      <c r="E1162" t="s">
        <v>3404</v>
      </c>
      <c r="F1162" t="s">
        <v>3404</v>
      </c>
      <c r="G1162" t="s">
        <v>3518</v>
      </c>
      <c r="H1162" t="s">
        <v>3404</v>
      </c>
      <c r="I1162" t="s">
        <v>2274</v>
      </c>
      <c r="J1162" s="2">
        <v>26816</v>
      </c>
      <c r="K1162" s="2">
        <v>55153</v>
      </c>
      <c r="L1162">
        <v>54</v>
      </c>
      <c r="M1162" t="s">
        <v>3531</v>
      </c>
      <c r="N1162" t="s">
        <v>3532</v>
      </c>
      <c r="O1162" t="s">
        <v>3533</v>
      </c>
      <c r="P1162" t="s">
        <v>3534</v>
      </c>
      <c r="Q1162" s="5">
        <f>INDEX(relevant_resources!B:B,MATCH(P1162,relevant_resources!A:A,0))</f>
        <v>0</v>
      </c>
      <c r="R1162">
        <f>COUNTIFS(resolve_2018!Y:Y,A1162)</f>
        <v>0</v>
      </c>
      <c r="S1162">
        <f>COUNTIFS(assign_old_new!A:A,A1162)</f>
        <v>0</v>
      </c>
      <c r="T1162" s="4" t="str">
        <f>IF(D1162="teppc","teppc",
IF(Q1162=0,"not relevant",
IF(R1162&gt;0,"in old list",
IF(S1162=0,"NEED TO ASSIGN",
INDEX(assign_old_new!D:D,MATCH(A1162,assign_old_new!A:A,0))))))</f>
        <v>teppc</v>
      </c>
      <c r="U1162">
        <f t="shared" si="36"/>
        <v>0</v>
      </c>
      <c r="V1162" s="5">
        <f t="shared" si="37"/>
        <v>0</v>
      </c>
    </row>
    <row r="1163" spans="1:22" hidden="1" x14ac:dyDescent="0.75">
      <c r="A1163" t="s">
        <v>9673</v>
      </c>
      <c r="B1163" t="s">
        <v>9673</v>
      </c>
      <c r="C1163" t="s">
        <v>9674</v>
      </c>
      <c r="D1163" t="s">
        <v>3425</v>
      </c>
      <c r="E1163" t="s">
        <v>3426</v>
      </c>
      <c r="F1163" t="s">
        <v>3426</v>
      </c>
      <c r="G1163" t="s">
        <v>3427</v>
      </c>
      <c r="H1163" t="s">
        <v>3428</v>
      </c>
      <c r="I1163" t="s">
        <v>3429</v>
      </c>
      <c r="J1163" s="2">
        <v>18629</v>
      </c>
      <c r="K1163" s="2">
        <v>48669</v>
      </c>
      <c r="L1163">
        <v>54</v>
      </c>
      <c r="M1163" t="s">
        <v>210</v>
      </c>
      <c r="N1163" t="s">
        <v>3443</v>
      </c>
      <c r="O1163" t="s">
        <v>210</v>
      </c>
      <c r="P1163" t="s">
        <v>3444</v>
      </c>
      <c r="Q1163" s="5">
        <f>INDEX(relevant_resources!B:B,MATCH(P1163,relevant_resources!A:A,0))</f>
        <v>0</v>
      </c>
      <c r="R1163">
        <f>COUNTIFS(resolve_2018!Y:Y,A1163)</f>
        <v>0</v>
      </c>
      <c r="S1163">
        <f>COUNTIFS(assign_old_new!A:A,A1163)</f>
        <v>0</v>
      </c>
      <c r="T1163" s="4" t="str">
        <f>IF(D1163="teppc","teppc",
IF(Q1163=0,"not relevant",
IF(R1163&gt;0,"in old list",
IF(S1163=0,"NEED TO ASSIGN",
INDEX(assign_old_new!D:D,MATCH(A1163,assign_old_new!A:A,0))))))</f>
        <v>teppc</v>
      </c>
      <c r="U1163">
        <f t="shared" si="36"/>
        <v>0</v>
      </c>
      <c r="V1163" s="5">
        <f t="shared" si="37"/>
        <v>0</v>
      </c>
    </row>
    <row r="1164" spans="1:22" hidden="1" x14ac:dyDescent="0.75">
      <c r="A1164" t="s">
        <v>4240</v>
      </c>
      <c r="B1164" t="s">
        <v>4240</v>
      </c>
      <c r="C1164" t="s">
        <v>4241</v>
      </c>
      <c r="D1164" t="s">
        <v>3425</v>
      </c>
      <c r="E1164" t="s">
        <v>3614</v>
      </c>
      <c r="F1164" t="s">
        <v>3614</v>
      </c>
      <c r="G1164" t="s">
        <v>3615</v>
      </c>
      <c r="H1164" t="s">
        <v>3616</v>
      </c>
      <c r="I1164" t="s">
        <v>1080</v>
      </c>
      <c r="J1164" s="2">
        <v>40513</v>
      </c>
      <c r="K1164" s="2">
        <v>55153</v>
      </c>
      <c r="L1164">
        <v>53</v>
      </c>
      <c r="M1164" t="s">
        <v>3438</v>
      </c>
      <c r="N1164" t="s">
        <v>3412</v>
      </c>
      <c r="O1164" t="s">
        <v>993</v>
      </c>
      <c r="P1164" t="s">
        <v>3712</v>
      </c>
      <c r="Q1164" s="5">
        <f>INDEX(relevant_resources!B:B,MATCH(P1164,relevant_resources!A:A,0))</f>
        <v>0</v>
      </c>
      <c r="R1164">
        <f>COUNTIFS(resolve_2018!Y:Y,A1164)</f>
        <v>0</v>
      </c>
      <c r="S1164">
        <f>COUNTIFS(assign_old_new!A:A,A1164)</f>
        <v>0</v>
      </c>
      <c r="T1164" s="4" t="str">
        <f>IF(D1164="teppc","teppc",
IF(Q1164=0,"not relevant",
IF(R1164&gt;0,"in old list",
IF(S1164=0,"NEED TO ASSIGN",
INDEX(assign_old_new!D:D,MATCH(A1164,assign_old_new!A:A,0))))))</f>
        <v>teppc</v>
      </c>
      <c r="U1164">
        <f t="shared" si="36"/>
        <v>0</v>
      </c>
      <c r="V1164" s="5">
        <f t="shared" si="37"/>
        <v>0</v>
      </c>
    </row>
    <row r="1165" spans="1:22" hidden="1" x14ac:dyDescent="0.75">
      <c r="A1165" t="s">
        <v>5612</v>
      </c>
      <c r="B1165" t="s">
        <v>5612</v>
      </c>
      <c r="C1165" t="s">
        <v>5613</v>
      </c>
      <c r="D1165" t="s">
        <v>3425</v>
      </c>
      <c r="E1165" t="s">
        <v>3883</v>
      </c>
      <c r="F1165" t="s">
        <v>3883</v>
      </c>
      <c r="G1165" t="s">
        <v>3884</v>
      </c>
      <c r="H1165" t="s">
        <v>3883</v>
      </c>
      <c r="I1165" t="s">
        <v>1080</v>
      </c>
      <c r="J1165" s="2">
        <v>35065</v>
      </c>
      <c r="K1165" s="2">
        <v>55153</v>
      </c>
      <c r="L1165">
        <v>53</v>
      </c>
      <c r="M1165" t="s">
        <v>5614</v>
      </c>
      <c r="N1165" t="s">
        <v>3849</v>
      </c>
      <c r="O1165" t="s">
        <v>3850</v>
      </c>
      <c r="P1165" t="s">
        <v>3815</v>
      </c>
      <c r="Q1165" s="5">
        <f>INDEX(relevant_resources!B:B,MATCH(P1165,relevant_resources!A:A,0))</f>
        <v>0</v>
      </c>
      <c r="R1165">
        <f>COUNTIFS(resolve_2018!Y:Y,A1165)</f>
        <v>0</v>
      </c>
      <c r="S1165">
        <f>COUNTIFS(assign_old_new!A:A,A1165)</f>
        <v>0</v>
      </c>
      <c r="T1165" s="4" t="str">
        <f>IF(D1165="teppc","teppc",
IF(Q1165=0,"not relevant",
IF(R1165&gt;0,"in old list",
IF(S1165=0,"NEED TO ASSIGN",
INDEX(assign_old_new!D:D,MATCH(A1165,assign_old_new!A:A,0))))))</f>
        <v>teppc</v>
      </c>
      <c r="U1165">
        <f t="shared" si="36"/>
        <v>0</v>
      </c>
      <c r="V1165" s="5">
        <f t="shared" si="37"/>
        <v>0</v>
      </c>
    </row>
    <row r="1166" spans="1:22" hidden="1" x14ac:dyDescent="0.75">
      <c r="A1166" t="s">
        <v>10999</v>
      </c>
      <c r="B1166" t="s">
        <v>11000</v>
      </c>
      <c r="C1166" t="s">
        <v>11001</v>
      </c>
      <c r="D1166" t="s">
        <v>9883</v>
      </c>
      <c r="E1166" t="s">
        <v>9887</v>
      </c>
      <c r="F1166" t="s">
        <v>9887</v>
      </c>
      <c r="G1166" t="s">
        <v>9888</v>
      </c>
      <c r="H1166" t="s">
        <v>9887</v>
      </c>
      <c r="I1166" t="s">
        <v>33</v>
      </c>
      <c r="J1166" s="6">
        <v>30317</v>
      </c>
      <c r="K1166" s="6">
        <v>55153</v>
      </c>
      <c r="L1166">
        <v>53</v>
      </c>
      <c r="M1166" t="s">
        <v>9884</v>
      </c>
      <c r="N1166" t="s">
        <v>3757</v>
      </c>
      <c r="O1166" t="s">
        <v>190</v>
      </c>
      <c r="P1166" t="s">
        <v>4506</v>
      </c>
      <c r="Q1166" s="5">
        <f>INDEX(relevant_resources!B:B,MATCH(P1166,relevant_resources!A:A,0))</f>
        <v>0</v>
      </c>
      <c r="R1166">
        <f>COUNTIFS(resolve_2018!Y:Y,A1166)</f>
        <v>0</v>
      </c>
      <c r="S1166">
        <f>COUNTIFS(assign_old_new!A:A,A1166)</f>
        <v>0</v>
      </c>
      <c r="T1166" s="4" t="str">
        <f>IF(D1166="teppc","teppc",
IF(Q1166=0,"not relevant",
IF(R1166&gt;0,"in old list",
IF(S1166=0,"NEED TO ASSIGN",
INDEX(assign_old_new!D:D,MATCH(A1166,assign_old_new!A:A,0))))))</f>
        <v>not relevant</v>
      </c>
      <c r="U1166">
        <f t="shared" si="36"/>
        <v>0</v>
      </c>
      <c r="V1166" s="5">
        <f t="shared" si="37"/>
        <v>0</v>
      </c>
    </row>
    <row r="1167" spans="1:22" hidden="1" x14ac:dyDescent="0.75">
      <c r="A1167" t="s">
        <v>9853</v>
      </c>
      <c r="B1167" t="s">
        <v>9854</v>
      </c>
      <c r="C1167" t="s">
        <v>9855</v>
      </c>
      <c r="D1167" t="s">
        <v>3425</v>
      </c>
      <c r="E1167" t="s">
        <v>3718</v>
      </c>
      <c r="F1167" t="s">
        <v>3718</v>
      </c>
      <c r="G1167" t="s">
        <v>5128</v>
      </c>
      <c r="H1167" t="s">
        <v>3718</v>
      </c>
      <c r="I1167" t="s">
        <v>2274</v>
      </c>
      <c r="J1167" s="2">
        <v>27211</v>
      </c>
      <c r="K1167" s="2">
        <v>55153</v>
      </c>
      <c r="L1167">
        <v>53</v>
      </c>
      <c r="M1167" t="s">
        <v>3791</v>
      </c>
      <c r="N1167" t="s">
        <v>3792</v>
      </c>
      <c r="O1167" t="s">
        <v>3533</v>
      </c>
      <c r="P1167" t="s">
        <v>3534</v>
      </c>
      <c r="Q1167" s="5">
        <f>INDEX(relevant_resources!B:B,MATCH(P1167,relevant_resources!A:A,0))</f>
        <v>0</v>
      </c>
      <c r="R1167">
        <f>COUNTIFS(resolve_2018!Y:Y,A1167)</f>
        <v>0</v>
      </c>
      <c r="S1167">
        <f>COUNTIFS(assign_old_new!A:A,A1167)</f>
        <v>0</v>
      </c>
      <c r="T1167" s="4" t="str">
        <f>IF(D1167="teppc","teppc",
IF(Q1167=0,"not relevant",
IF(R1167&gt;0,"in old list",
IF(S1167=0,"NEED TO ASSIGN",
INDEX(assign_old_new!D:D,MATCH(A1167,assign_old_new!A:A,0))))))</f>
        <v>teppc</v>
      </c>
      <c r="U1167">
        <f t="shared" si="36"/>
        <v>0</v>
      </c>
      <c r="V1167" s="5">
        <f t="shared" si="37"/>
        <v>0</v>
      </c>
    </row>
    <row r="1168" spans="1:22" hidden="1" x14ac:dyDescent="0.75">
      <c r="A1168" t="s">
        <v>9850</v>
      </c>
      <c r="B1168" t="s">
        <v>9851</v>
      </c>
      <c r="C1168" t="s">
        <v>9852</v>
      </c>
      <c r="D1168" t="s">
        <v>3425</v>
      </c>
      <c r="E1168" t="s">
        <v>3718</v>
      </c>
      <c r="F1168" t="s">
        <v>3718</v>
      </c>
      <c r="G1168" t="s">
        <v>5128</v>
      </c>
      <c r="H1168" t="s">
        <v>3718</v>
      </c>
      <c r="I1168" t="s">
        <v>2274</v>
      </c>
      <c r="J1168" s="2">
        <v>26816</v>
      </c>
      <c r="K1168" s="2">
        <v>55153</v>
      </c>
      <c r="L1168">
        <v>53</v>
      </c>
      <c r="M1168" t="s">
        <v>3531</v>
      </c>
      <c r="N1168" t="s">
        <v>3532</v>
      </c>
      <c r="O1168" t="s">
        <v>3533</v>
      </c>
      <c r="P1168" t="s">
        <v>3534</v>
      </c>
      <c r="Q1168" s="5">
        <f>INDEX(relevant_resources!B:B,MATCH(P1168,relevant_resources!A:A,0))</f>
        <v>0</v>
      </c>
      <c r="R1168">
        <f>COUNTIFS(resolve_2018!Y:Y,A1168)</f>
        <v>0</v>
      </c>
      <c r="S1168">
        <f>COUNTIFS(assign_old_new!A:A,A1168)</f>
        <v>0</v>
      </c>
      <c r="T1168" s="4" t="str">
        <f>IF(D1168="teppc","teppc",
IF(Q1168=0,"not relevant",
IF(R1168&gt;0,"in old list",
IF(S1168=0,"NEED TO ASSIGN",
INDEX(assign_old_new!D:D,MATCH(A1168,assign_old_new!A:A,0))))))</f>
        <v>teppc</v>
      </c>
      <c r="U1168">
        <f t="shared" si="36"/>
        <v>0</v>
      </c>
      <c r="V1168" s="5">
        <f t="shared" si="37"/>
        <v>0</v>
      </c>
    </row>
    <row r="1169" spans="1:22" hidden="1" x14ac:dyDescent="0.75">
      <c r="A1169" t="s">
        <v>9439</v>
      </c>
      <c r="B1169" t="s">
        <v>9440</v>
      </c>
      <c r="C1169" t="s">
        <v>9441</v>
      </c>
      <c r="D1169" t="s">
        <v>3425</v>
      </c>
      <c r="E1169" t="s">
        <v>3546</v>
      </c>
      <c r="F1169" t="s">
        <v>3546</v>
      </c>
      <c r="G1169" t="s">
        <v>3547</v>
      </c>
      <c r="H1169" t="s">
        <v>3546</v>
      </c>
      <c r="I1169" t="s">
        <v>3429</v>
      </c>
      <c r="J1169" s="2">
        <v>26634</v>
      </c>
      <c r="K1169" s="2">
        <v>55153</v>
      </c>
      <c r="L1169">
        <v>53</v>
      </c>
      <c r="M1169" t="s">
        <v>3531</v>
      </c>
      <c r="N1169" t="s">
        <v>3532</v>
      </c>
      <c r="O1169" t="s">
        <v>3533</v>
      </c>
      <c r="P1169" t="s">
        <v>3549</v>
      </c>
      <c r="Q1169" s="5">
        <f>INDEX(relevant_resources!B:B,MATCH(P1169,relevant_resources!A:A,0))</f>
        <v>0</v>
      </c>
      <c r="R1169">
        <f>COUNTIFS(resolve_2018!Y:Y,A1169)</f>
        <v>0</v>
      </c>
      <c r="S1169">
        <f>COUNTIFS(assign_old_new!A:A,A1169)</f>
        <v>0</v>
      </c>
      <c r="T1169" s="4" t="str">
        <f>IF(D1169="teppc","teppc",
IF(Q1169=0,"not relevant",
IF(R1169&gt;0,"in old list",
IF(S1169=0,"NEED TO ASSIGN",
INDEX(assign_old_new!D:D,MATCH(A1169,assign_old_new!A:A,0))))))</f>
        <v>teppc</v>
      </c>
      <c r="U1169">
        <f t="shared" si="36"/>
        <v>0</v>
      </c>
      <c r="V1169" s="5">
        <f t="shared" si="37"/>
        <v>0</v>
      </c>
    </row>
    <row r="1170" spans="1:22" hidden="1" x14ac:dyDescent="0.75">
      <c r="A1170" t="s">
        <v>10688</v>
      </c>
      <c r="B1170" t="s">
        <v>10688</v>
      </c>
      <c r="C1170" t="s">
        <v>10689</v>
      </c>
      <c r="D1170" t="s">
        <v>9883</v>
      </c>
      <c r="E1170" t="s">
        <v>9887</v>
      </c>
      <c r="F1170" t="s">
        <v>9887</v>
      </c>
      <c r="G1170" t="s">
        <v>9888</v>
      </c>
      <c r="H1170" t="s">
        <v>9887</v>
      </c>
      <c r="I1170" t="s">
        <v>33</v>
      </c>
      <c r="J1170" s="6">
        <v>31413</v>
      </c>
      <c r="K1170" s="6">
        <v>55153</v>
      </c>
      <c r="L1170">
        <v>52.73</v>
      </c>
      <c r="M1170" t="s">
        <v>9884</v>
      </c>
      <c r="N1170" t="s">
        <v>3757</v>
      </c>
      <c r="O1170" t="s">
        <v>190</v>
      </c>
      <c r="P1170" t="s">
        <v>4506</v>
      </c>
      <c r="Q1170" s="5">
        <f>INDEX(relevant_resources!B:B,MATCH(P1170,relevant_resources!A:A,0))</f>
        <v>0</v>
      </c>
      <c r="R1170">
        <f>COUNTIFS(resolve_2018!Y:Y,A1170)</f>
        <v>0</v>
      </c>
      <c r="S1170">
        <f>COUNTIFS(assign_old_new!A:A,A1170)</f>
        <v>0</v>
      </c>
      <c r="T1170" s="4" t="str">
        <f>IF(D1170="teppc","teppc",
IF(Q1170=0,"not relevant",
IF(R1170&gt;0,"in old list",
IF(S1170=0,"NEED TO ASSIGN",
INDEX(assign_old_new!D:D,MATCH(A1170,assign_old_new!A:A,0))))))</f>
        <v>not relevant</v>
      </c>
      <c r="U1170">
        <f t="shared" si="36"/>
        <v>0</v>
      </c>
      <c r="V1170" s="5">
        <f t="shared" si="37"/>
        <v>0</v>
      </c>
    </row>
    <row r="1171" spans="1:22" hidden="1" x14ac:dyDescent="0.75">
      <c r="A1171" t="s">
        <v>9966</v>
      </c>
      <c r="B1171" t="s">
        <v>9967</v>
      </c>
      <c r="C1171" t="s">
        <v>9968</v>
      </c>
      <c r="D1171" t="s">
        <v>9883</v>
      </c>
      <c r="E1171" t="s">
        <v>3333</v>
      </c>
      <c r="F1171" t="s">
        <v>3333</v>
      </c>
      <c r="G1171" t="s">
        <v>3334</v>
      </c>
      <c r="H1171" t="s">
        <v>3333</v>
      </c>
      <c r="I1171" t="s">
        <v>33</v>
      </c>
      <c r="J1171" s="6">
        <v>21186</v>
      </c>
      <c r="K1171" s="6">
        <v>55153</v>
      </c>
      <c r="L1171">
        <v>52.5</v>
      </c>
      <c r="M1171" t="s">
        <v>9884</v>
      </c>
      <c r="N1171" t="s">
        <v>3443</v>
      </c>
      <c r="O1171" t="s">
        <v>210</v>
      </c>
      <c r="P1171" t="s">
        <v>3709</v>
      </c>
      <c r="Q1171" s="5">
        <f>INDEX(relevant_resources!B:B,MATCH(P1171,relevant_resources!A:A,0))</f>
        <v>0</v>
      </c>
      <c r="R1171">
        <f>COUNTIFS(resolve_2018!Y:Y,A1171)</f>
        <v>0</v>
      </c>
      <c r="S1171">
        <f>COUNTIFS(assign_old_new!A:A,A1171)</f>
        <v>0</v>
      </c>
      <c r="T1171" s="4" t="str">
        <f>IF(D1171="teppc","teppc",
IF(Q1171=0,"not relevant",
IF(R1171&gt;0,"in old list",
IF(S1171=0,"NEED TO ASSIGN",
INDEX(assign_old_new!D:D,MATCH(A1171,assign_old_new!A:A,0))))))</f>
        <v>not relevant</v>
      </c>
      <c r="U1171">
        <f t="shared" si="36"/>
        <v>0</v>
      </c>
      <c r="V1171" s="5">
        <f t="shared" si="37"/>
        <v>0</v>
      </c>
    </row>
    <row r="1172" spans="1:22" hidden="1" x14ac:dyDescent="0.75">
      <c r="A1172" t="s">
        <v>11565</v>
      </c>
      <c r="B1172" t="s">
        <v>11565</v>
      </c>
      <c r="C1172" t="s">
        <v>11566</v>
      </c>
      <c r="D1172" t="s">
        <v>9883</v>
      </c>
      <c r="E1172" t="s">
        <v>3333</v>
      </c>
      <c r="F1172" t="s">
        <v>3333</v>
      </c>
      <c r="G1172" t="s">
        <v>3334</v>
      </c>
      <c r="H1172" t="s">
        <v>3333</v>
      </c>
      <c r="I1172" t="s">
        <v>33</v>
      </c>
      <c r="J1172" s="6">
        <v>32563</v>
      </c>
      <c r="K1172" s="6">
        <v>55153</v>
      </c>
      <c r="L1172">
        <v>52.43</v>
      </c>
      <c r="M1172" t="s">
        <v>3548</v>
      </c>
      <c r="N1172" t="s">
        <v>3532</v>
      </c>
      <c r="O1172" t="s">
        <v>3533</v>
      </c>
      <c r="P1172" t="s">
        <v>9894</v>
      </c>
      <c r="Q1172" s="5">
        <f>INDEX(relevant_resources!B:B,MATCH(P1172,relevant_resources!A:A,0))</f>
        <v>0</v>
      </c>
      <c r="R1172">
        <f>COUNTIFS(resolve_2018!Y:Y,A1172)</f>
        <v>0</v>
      </c>
      <c r="S1172">
        <f>COUNTIFS(assign_old_new!A:A,A1172)</f>
        <v>0</v>
      </c>
      <c r="T1172" s="4" t="str">
        <f>IF(D1172="teppc","teppc",
IF(Q1172=0,"not relevant",
IF(R1172&gt;0,"in old list",
IF(S1172=0,"NEED TO ASSIGN",
INDEX(assign_old_new!D:D,MATCH(A1172,assign_old_new!A:A,0))))))</f>
        <v>not relevant</v>
      </c>
      <c r="U1172">
        <f t="shared" si="36"/>
        <v>0</v>
      </c>
      <c r="V1172" s="5">
        <f t="shared" si="37"/>
        <v>0</v>
      </c>
    </row>
    <row r="1173" spans="1:22" hidden="1" x14ac:dyDescent="0.75">
      <c r="A1173" t="s">
        <v>11553</v>
      </c>
      <c r="B1173" t="s">
        <v>11553</v>
      </c>
      <c r="C1173" t="s">
        <v>11554</v>
      </c>
      <c r="D1173" t="s">
        <v>9883</v>
      </c>
      <c r="E1173" t="s">
        <v>3333</v>
      </c>
      <c r="F1173" t="s">
        <v>3333</v>
      </c>
      <c r="G1173" t="s">
        <v>3334</v>
      </c>
      <c r="H1173" t="s">
        <v>3333</v>
      </c>
      <c r="I1173" t="s">
        <v>33</v>
      </c>
      <c r="J1173" s="6">
        <v>32515</v>
      </c>
      <c r="K1173" s="6">
        <v>55153</v>
      </c>
      <c r="L1173">
        <v>52.4</v>
      </c>
      <c r="M1173" t="s">
        <v>3548</v>
      </c>
      <c r="N1173" t="s">
        <v>3532</v>
      </c>
      <c r="O1173" t="s">
        <v>3533</v>
      </c>
      <c r="P1173" t="s">
        <v>9894</v>
      </c>
      <c r="Q1173" s="5">
        <f>INDEX(relevant_resources!B:B,MATCH(P1173,relevant_resources!A:A,0))</f>
        <v>0</v>
      </c>
      <c r="R1173">
        <f>COUNTIFS(resolve_2018!Y:Y,A1173)</f>
        <v>0</v>
      </c>
      <c r="S1173">
        <f>COUNTIFS(assign_old_new!A:A,A1173)</f>
        <v>0</v>
      </c>
      <c r="T1173" s="4" t="str">
        <f>IF(D1173="teppc","teppc",
IF(Q1173=0,"not relevant",
IF(R1173&gt;0,"in old list",
IF(S1173=0,"NEED TO ASSIGN",
INDEX(assign_old_new!D:D,MATCH(A1173,assign_old_new!A:A,0))))))</f>
        <v>not relevant</v>
      </c>
      <c r="U1173">
        <f t="shared" si="36"/>
        <v>0</v>
      </c>
      <c r="V1173" s="5">
        <f t="shared" si="37"/>
        <v>0</v>
      </c>
    </row>
    <row r="1174" spans="1:22" hidden="1" x14ac:dyDescent="0.75">
      <c r="A1174" t="s">
        <v>9337</v>
      </c>
      <c r="B1174" t="s">
        <v>9337</v>
      </c>
      <c r="C1174" t="s">
        <v>9338</v>
      </c>
      <c r="D1174" t="s">
        <v>3425</v>
      </c>
      <c r="E1174" t="s">
        <v>4244</v>
      </c>
      <c r="F1174" t="s">
        <v>4244</v>
      </c>
      <c r="G1174" t="s">
        <v>4245</v>
      </c>
      <c r="H1174" t="s">
        <v>3482</v>
      </c>
      <c r="I1174" t="s">
        <v>1080</v>
      </c>
      <c r="J1174" s="2">
        <v>21520</v>
      </c>
      <c r="K1174" s="2">
        <v>55153</v>
      </c>
      <c r="L1174">
        <v>52.4</v>
      </c>
      <c r="M1174" t="s">
        <v>210</v>
      </c>
      <c r="N1174" t="s">
        <v>3443</v>
      </c>
      <c r="O1174" t="s">
        <v>210</v>
      </c>
      <c r="P1174" t="s">
        <v>3568</v>
      </c>
      <c r="Q1174" s="5">
        <f>INDEX(relevant_resources!B:B,MATCH(P1174,relevant_resources!A:A,0))</f>
        <v>0</v>
      </c>
      <c r="R1174">
        <f>COUNTIFS(resolve_2018!Y:Y,A1174)</f>
        <v>0</v>
      </c>
      <c r="S1174">
        <f>COUNTIFS(assign_old_new!A:A,A1174)</f>
        <v>0</v>
      </c>
      <c r="T1174" s="4" t="str">
        <f>IF(D1174="teppc","teppc",
IF(Q1174=0,"not relevant",
IF(R1174&gt;0,"in old list",
IF(S1174=0,"NEED TO ASSIGN",
INDEX(assign_old_new!D:D,MATCH(A1174,assign_old_new!A:A,0))))))</f>
        <v>teppc</v>
      </c>
      <c r="U1174">
        <f t="shared" si="36"/>
        <v>0</v>
      </c>
      <c r="V1174" s="5">
        <f t="shared" si="37"/>
        <v>0</v>
      </c>
    </row>
    <row r="1175" spans="1:22" hidden="1" x14ac:dyDescent="0.75">
      <c r="A1175" t="s">
        <v>9339</v>
      </c>
      <c r="B1175" t="s">
        <v>9339</v>
      </c>
      <c r="C1175" t="s">
        <v>9340</v>
      </c>
      <c r="D1175" t="s">
        <v>3425</v>
      </c>
      <c r="E1175" t="s">
        <v>4244</v>
      </c>
      <c r="F1175" t="s">
        <v>4244</v>
      </c>
      <c r="G1175" t="s">
        <v>4245</v>
      </c>
      <c r="H1175" t="s">
        <v>3482</v>
      </c>
      <c r="I1175" t="s">
        <v>1080</v>
      </c>
      <c r="J1175" s="2">
        <v>21520</v>
      </c>
      <c r="K1175" s="2">
        <v>55153</v>
      </c>
      <c r="L1175">
        <v>52.4</v>
      </c>
      <c r="M1175" t="s">
        <v>210</v>
      </c>
      <c r="N1175" t="s">
        <v>3443</v>
      </c>
      <c r="O1175" t="s">
        <v>210</v>
      </c>
      <c r="P1175" t="s">
        <v>3568</v>
      </c>
      <c r="Q1175" s="5">
        <f>INDEX(relevant_resources!B:B,MATCH(P1175,relevant_resources!A:A,0))</f>
        <v>0</v>
      </c>
      <c r="R1175">
        <f>COUNTIFS(resolve_2018!Y:Y,A1175)</f>
        <v>0</v>
      </c>
      <c r="S1175">
        <f>COUNTIFS(assign_old_new!A:A,A1175)</f>
        <v>0</v>
      </c>
      <c r="T1175" s="4" t="str">
        <f>IF(D1175="teppc","teppc",
IF(Q1175=0,"not relevant",
IF(R1175&gt;0,"in old list",
IF(S1175=0,"NEED TO ASSIGN",
INDEX(assign_old_new!D:D,MATCH(A1175,assign_old_new!A:A,0))))))</f>
        <v>teppc</v>
      </c>
      <c r="U1175">
        <f t="shared" si="36"/>
        <v>0</v>
      </c>
      <c r="V1175" s="5">
        <f t="shared" si="37"/>
        <v>0</v>
      </c>
    </row>
    <row r="1176" spans="1:22" hidden="1" x14ac:dyDescent="0.75">
      <c r="A1176" t="s">
        <v>10210</v>
      </c>
      <c r="B1176" t="s">
        <v>10210</v>
      </c>
      <c r="C1176" t="s">
        <v>10211</v>
      </c>
      <c r="D1176" t="s">
        <v>9883</v>
      </c>
      <c r="E1176" t="s">
        <v>3333</v>
      </c>
      <c r="F1176" t="s">
        <v>3333</v>
      </c>
      <c r="G1176" t="s">
        <v>3334</v>
      </c>
      <c r="H1176" t="s">
        <v>3333</v>
      </c>
      <c r="I1176" t="s">
        <v>33</v>
      </c>
      <c r="J1176" s="6">
        <v>32581</v>
      </c>
      <c r="K1176" s="6">
        <v>55153</v>
      </c>
      <c r="L1176">
        <v>52.23</v>
      </c>
      <c r="M1176" t="s">
        <v>3548</v>
      </c>
      <c r="N1176" t="s">
        <v>3532</v>
      </c>
      <c r="O1176" t="s">
        <v>3533</v>
      </c>
      <c r="P1176" t="s">
        <v>9894</v>
      </c>
      <c r="Q1176" s="5">
        <f>INDEX(relevant_resources!B:B,MATCH(P1176,relevant_resources!A:A,0))</f>
        <v>0</v>
      </c>
      <c r="R1176">
        <f>COUNTIFS(resolve_2018!Y:Y,A1176)</f>
        <v>0</v>
      </c>
      <c r="S1176">
        <f>COUNTIFS(assign_old_new!A:A,A1176)</f>
        <v>0</v>
      </c>
      <c r="T1176" s="4" t="str">
        <f>IF(D1176="teppc","teppc",
IF(Q1176=0,"not relevant",
IF(R1176&gt;0,"in old list",
IF(S1176=0,"NEED TO ASSIGN",
INDEX(assign_old_new!D:D,MATCH(A1176,assign_old_new!A:A,0))))))</f>
        <v>not relevant</v>
      </c>
      <c r="U1176">
        <f t="shared" si="36"/>
        <v>0</v>
      </c>
      <c r="V1176" s="5">
        <f t="shared" si="37"/>
        <v>0</v>
      </c>
    </row>
    <row r="1177" spans="1:22" hidden="1" x14ac:dyDescent="0.75">
      <c r="A1177" t="s">
        <v>5517</v>
      </c>
      <c r="B1177" t="s">
        <v>5517</v>
      </c>
      <c r="C1177" t="s">
        <v>5518</v>
      </c>
      <c r="D1177" t="s">
        <v>3425</v>
      </c>
      <c r="E1177" t="s">
        <v>1054</v>
      </c>
      <c r="F1177" t="s">
        <v>1054</v>
      </c>
      <c r="G1177" t="s">
        <v>3447</v>
      </c>
      <c r="H1177" t="s">
        <v>3428</v>
      </c>
      <c r="I1177" t="s">
        <v>3429</v>
      </c>
      <c r="J1177" s="2">
        <v>36251</v>
      </c>
      <c r="K1177" s="2">
        <v>55123</v>
      </c>
      <c r="L1177">
        <v>52.2</v>
      </c>
      <c r="M1177" t="s">
        <v>3531</v>
      </c>
      <c r="N1177" t="s">
        <v>3532</v>
      </c>
      <c r="O1177" t="s">
        <v>3533</v>
      </c>
      <c r="P1177" t="s">
        <v>3549</v>
      </c>
      <c r="Q1177" s="5">
        <f>INDEX(relevant_resources!B:B,MATCH(P1177,relevant_resources!A:A,0))</f>
        <v>0</v>
      </c>
      <c r="R1177">
        <f>COUNTIFS(resolve_2018!Y:Y,A1177)</f>
        <v>0</v>
      </c>
      <c r="S1177">
        <f>COUNTIFS(assign_old_new!A:A,A1177)</f>
        <v>0</v>
      </c>
      <c r="T1177" s="4" t="str">
        <f>IF(D1177="teppc","teppc",
IF(Q1177=0,"not relevant",
IF(R1177&gt;0,"in old list",
IF(S1177=0,"NEED TO ASSIGN",
INDEX(assign_old_new!D:D,MATCH(A1177,assign_old_new!A:A,0))))))</f>
        <v>teppc</v>
      </c>
      <c r="U1177">
        <f t="shared" si="36"/>
        <v>0</v>
      </c>
      <c r="V1177" s="5">
        <f t="shared" si="37"/>
        <v>0</v>
      </c>
    </row>
    <row r="1178" spans="1:22" hidden="1" x14ac:dyDescent="0.75">
      <c r="A1178" t="s">
        <v>4399</v>
      </c>
      <c r="B1178" t="s">
        <v>4399</v>
      </c>
      <c r="C1178" t="s">
        <v>4400</v>
      </c>
      <c r="D1178" t="s">
        <v>3425</v>
      </c>
      <c r="E1178" t="s">
        <v>3482</v>
      </c>
      <c r="F1178" t="s">
        <v>3482</v>
      </c>
      <c r="G1178" t="s">
        <v>3483</v>
      </c>
      <c r="H1178" t="s">
        <v>3482</v>
      </c>
      <c r="I1178" t="s">
        <v>1080</v>
      </c>
      <c r="J1178" s="2">
        <v>23224</v>
      </c>
      <c r="K1178" s="2">
        <v>55153</v>
      </c>
      <c r="L1178">
        <v>52.2</v>
      </c>
      <c r="M1178" t="s">
        <v>210</v>
      </c>
      <c r="N1178" t="s">
        <v>3443</v>
      </c>
      <c r="O1178" t="s">
        <v>210</v>
      </c>
      <c r="P1178" t="s">
        <v>3568</v>
      </c>
      <c r="Q1178" s="5">
        <f>INDEX(relevant_resources!B:B,MATCH(P1178,relevant_resources!A:A,0))</f>
        <v>0</v>
      </c>
      <c r="R1178">
        <f>COUNTIFS(resolve_2018!Y:Y,A1178)</f>
        <v>0</v>
      </c>
      <c r="S1178">
        <f>COUNTIFS(assign_old_new!A:A,A1178)</f>
        <v>0</v>
      </c>
      <c r="T1178" s="4" t="str">
        <f>IF(D1178="teppc","teppc",
IF(Q1178=0,"not relevant",
IF(R1178&gt;0,"in old list",
IF(S1178=0,"NEED TO ASSIGN",
INDEX(assign_old_new!D:D,MATCH(A1178,assign_old_new!A:A,0))))))</f>
        <v>teppc</v>
      </c>
      <c r="U1178">
        <f t="shared" si="36"/>
        <v>0</v>
      </c>
      <c r="V1178" s="5">
        <f t="shared" si="37"/>
        <v>0</v>
      </c>
    </row>
    <row r="1179" spans="1:22" hidden="1" x14ac:dyDescent="0.75">
      <c r="A1179" t="s">
        <v>4401</v>
      </c>
      <c r="B1179" t="s">
        <v>4401</v>
      </c>
      <c r="C1179" t="s">
        <v>4402</v>
      </c>
      <c r="D1179" t="s">
        <v>3425</v>
      </c>
      <c r="E1179" t="s">
        <v>3482</v>
      </c>
      <c r="F1179" t="s">
        <v>3482</v>
      </c>
      <c r="G1179" t="s">
        <v>3483</v>
      </c>
      <c r="H1179" t="s">
        <v>3482</v>
      </c>
      <c r="I1179" t="s">
        <v>1080</v>
      </c>
      <c r="J1179" s="2">
        <v>23224</v>
      </c>
      <c r="K1179" s="2">
        <v>55153</v>
      </c>
      <c r="L1179">
        <v>52.2</v>
      </c>
      <c r="M1179" t="s">
        <v>210</v>
      </c>
      <c r="N1179" t="s">
        <v>3443</v>
      </c>
      <c r="O1179" t="s">
        <v>210</v>
      </c>
      <c r="P1179" t="s">
        <v>3568</v>
      </c>
      <c r="Q1179" s="5">
        <f>INDEX(relevant_resources!B:B,MATCH(P1179,relevant_resources!A:A,0))</f>
        <v>0</v>
      </c>
      <c r="R1179">
        <f>COUNTIFS(resolve_2018!Y:Y,A1179)</f>
        <v>0</v>
      </c>
      <c r="S1179">
        <f>COUNTIFS(assign_old_new!A:A,A1179)</f>
        <v>0</v>
      </c>
      <c r="T1179" s="4" t="str">
        <f>IF(D1179="teppc","teppc",
IF(Q1179=0,"not relevant",
IF(R1179&gt;0,"in old list",
IF(S1179=0,"NEED TO ASSIGN",
INDEX(assign_old_new!D:D,MATCH(A1179,assign_old_new!A:A,0))))))</f>
        <v>teppc</v>
      </c>
      <c r="U1179">
        <f t="shared" si="36"/>
        <v>0</v>
      </c>
      <c r="V1179" s="5">
        <f t="shared" si="37"/>
        <v>0</v>
      </c>
    </row>
    <row r="1180" spans="1:22" hidden="1" x14ac:dyDescent="0.75">
      <c r="A1180" t="s">
        <v>10858</v>
      </c>
      <c r="B1180" t="s">
        <v>10858</v>
      </c>
      <c r="C1180" t="s">
        <v>10859</v>
      </c>
      <c r="D1180" t="s">
        <v>9883</v>
      </c>
      <c r="E1180" t="s">
        <v>3333</v>
      </c>
      <c r="F1180" t="s">
        <v>3333</v>
      </c>
      <c r="G1180" t="s">
        <v>3334</v>
      </c>
      <c r="H1180" t="s">
        <v>3333</v>
      </c>
      <c r="I1180" t="s">
        <v>33</v>
      </c>
      <c r="J1180" s="6">
        <v>37252</v>
      </c>
      <c r="K1180" s="6">
        <v>55153</v>
      </c>
      <c r="L1180">
        <v>52.01</v>
      </c>
      <c r="M1180" t="s">
        <v>3548</v>
      </c>
      <c r="N1180" t="s">
        <v>3532</v>
      </c>
      <c r="O1180" t="s">
        <v>3533</v>
      </c>
      <c r="P1180" t="s">
        <v>9894</v>
      </c>
      <c r="Q1180" s="5">
        <f>INDEX(relevant_resources!B:B,MATCH(P1180,relevant_resources!A:A,0))</f>
        <v>0</v>
      </c>
      <c r="R1180">
        <f>COUNTIFS(resolve_2018!Y:Y,A1180)</f>
        <v>0</v>
      </c>
      <c r="S1180">
        <f>COUNTIFS(assign_old_new!A:A,A1180)</f>
        <v>0</v>
      </c>
      <c r="T1180" s="4" t="str">
        <f>IF(D1180="teppc","teppc",
IF(Q1180=0,"not relevant",
IF(R1180&gt;0,"in old list",
IF(S1180=0,"NEED TO ASSIGN",
INDEX(assign_old_new!D:D,MATCH(A1180,assign_old_new!A:A,0))))))</f>
        <v>not relevant</v>
      </c>
      <c r="U1180">
        <f t="shared" si="36"/>
        <v>0</v>
      </c>
      <c r="V1180" s="5">
        <f t="shared" si="37"/>
        <v>0</v>
      </c>
    </row>
    <row r="1181" spans="1:22" hidden="1" x14ac:dyDescent="0.75">
      <c r="A1181" t="s">
        <v>6129</v>
      </c>
      <c r="B1181" t="s">
        <v>6130</v>
      </c>
      <c r="C1181" t="s">
        <v>6131</v>
      </c>
      <c r="D1181" t="s">
        <v>3425</v>
      </c>
      <c r="E1181" t="s">
        <v>3546</v>
      </c>
      <c r="F1181" t="s">
        <v>3546</v>
      </c>
      <c r="G1181" t="s">
        <v>3547</v>
      </c>
      <c r="H1181" t="s">
        <v>3546</v>
      </c>
      <c r="I1181" t="s">
        <v>3429</v>
      </c>
      <c r="J1181" s="2">
        <v>42369</v>
      </c>
      <c r="K1181" s="2">
        <v>55153</v>
      </c>
      <c r="L1181">
        <v>52</v>
      </c>
      <c r="M1181" t="s">
        <v>3473</v>
      </c>
      <c r="N1181" t="s">
        <v>3327</v>
      </c>
      <c r="O1181" t="s">
        <v>3328</v>
      </c>
      <c r="P1181" t="s">
        <v>4290</v>
      </c>
      <c r="Q1181" s="5">
        <f>INDEX(relevant_resources!B:B,MATCH(P1181,relevant_resources!A:A,0))</f>
        <v>0</v>
      </c>
      <c r="R1181">
        <f>COUNTIFS(resolve_2018!Y:Y,A1181)</f>
        <v>0</v>
      </c>
      <c r="S1181">
        <f>COUNTIFS(assign_old_new!A:A,A1181)</f>
        <v>0</v>
      </c>
      <c r="T1181" s="4" t="str">
        <f>IF(D1181="teppc","teppc",
IF(Q1181=0,"not relevant",
IF(R1181&gt;0,"in old list",
IF(S1181=0,"NEED TO ASSIGN",
INDEX(assign_old_new!D:D,MATCH(A1181,assign_old_new!A:A,0))))))</f>
        <v>teppc</v>
      </c>
      <c r="U1181">
        <f t="shared" si="36"/>
        <v>0</v>
      </c>
      <c r="V1181" s="5">
        <f t="shared" si="37"/>
        <v>0</v>
      </c>
    </row>
    <row r="1182" spans="1:22" hidden="1" x14ac:dyDescent="0.75">
      <c r="A1182" t="s">
        <v>6055</v>
      </c>
      <c r="B1182" t="s">
        <v>6056</v>
      </c>
      <c r="C1182" t="s">
        <v>6057</v>
      </c>
      <c r="D1182" t="s">
        <v>3425</v>
      </c>
      <c r="E1182" t="s">
        <v>906</v>
      </c>
      <c r="F1182" t="s">
        <v>906</v>
      </c>
      <c r="G1182" t="s">
        <v>4695</v>
      </c>
      <c r="H1182" t="s">
        <v>906</v>
      </c>
      <c r="I1182" t="s">
        <v>906</v>
      </c>
      <c r="J1182" s="2">
        <v>31199</v>
      </c>
      <c r="K1182" s="2">
        <v>55153</v>
      </c>
      <c r="L1182">
        <v>52</v>
      </c>
      <c r="M1182" t="s">
        <v>3766</v>
      </c>
      <c r="N1182" t="s">
        <v>3757</v>
      </c>
      <c r="O1182" t="s">
        <v>190</v>
      </c>
      <c r="P1182" t="s">
        <v>5039</v>
      </c>
      <c r="Q1182" s="5">
        <f>INDEX(relevant_resources!B:B,MATCH(P1182,relevant_resources!A:A,0))</f>
        <v>0</v>
      </c>
      <c r="R1182">
        <f>COUNTIFS(resolve_2018!Y:Y,A1182)</f>
        <v>0</v>
      </c>
      <c r="S1182">
        <f>COUNTIFS(assign_old_new!A:A,A1182)</f>
        <v>0</v>
      </c>
      <c r="T1182" s="4" t="str">
        <f>IF(D1182="teppc","teppc",
IF(Q1182=0,"not relevant",
IF(R1182&gt;0,"in old list",
IF(S1182=0,"NEED TO ASSIGN",
INDEX(assign_old_new!D:D,MATCH(A1182,assign_old_new!A:A,0))))))</f>
        <v>teppc</v>
      </c>
      <c r="U1182">
        <f t="shared" si="36"/>
        <v>0</v>
      </c>
      <c r="V1182" s="5">
        <f t="shared" si="37"/>
        <v>0</v>
      </c>
    </row>
    <row r="1183" spans="1:22" hidden="1" x14ac:dyDescent="0.75">
      <c r="A1183" t="s">
        <v>5030</v>
      </c>
      <c r="B1183" t="s">
        <v>5031</v>
      </c>
      <c r="C1183" t="s">
        <v>5030</v>
      </c>
      <c r="D1183" t="s">
        <v>3425</v>
      </c>
      <c r="E1183" t="s">
        <v>3666</v>
      </c>
      <c r="F1183" t="s">
        <v>3666</v>
      </c>
      <c r="G1183" t="s">
        <v>3667</v>
      </c>
      <c r="H1183" t="s">
        <v>3666</v>
      </c>
      <c r="I1183" t="s">
        <v>2274</v>
      </c>
      <c r="J1183" s="2">
        <v>18780</v>
      </c>
      <c r="K1183" s="2">
        <v>55153</v>
      </c>
      <c r="L1183">
        <v>52</v>
      </c>
      <c r="M1183" t="s">
        <v>210</v>
      </c>
      <c r="N1183" t="s">
        <v>3443</v>
      </c>
      <c r="O1183" t="s">
        <v>210</v>
      </c>
      <c r="P1183" t="s">
        <v>3497</v>
      </c>
      <c r="Q1183" s="5">
        <f>INDEX(relevant_resources!B:B,MATCH(P1183,relevant_resources!A:A,0))</f>
        <v>0</v>
      </c>
      <c r="R1183">
        <f>COUNTIFS(resolve_2018!Y:Y,A1183)</f>
        <v>0</v>
      </c>
      <c r="S1183">
        <f>COUNTIFS(assign_old_new!A:A,A1183)</f>
        <v>0</v>
      </c>
      <c r="T1183" s="4" t="str">
        <f>IF(D1183="teppc","teppc",
IF(Q1183=0,"not relevant",
IF(R1183&gt;0,"in old list",
IF(S1183=0,"NEED TO ASSIGN",
INDEX(assign_old_new!D:D,MATCH(A1183,assign_old_new!A:A,0))))))</f>
        <v>teppc</v>
      </c>
      <c r="U1183">
        <f t="shared" si="36"/>
        <v>0</v>
      </c>
      <c r="V1183" s="5">
        <f t="shared" si="37"/>
        <v>0</v>
      </c>
    </row>
    <row r="1184" spans="1:22" hidden="1" x14ac:dyDescent="0.75">
      <c r="A1184" t="s">
        <v>5028</v>
      </c>
      <c r="B1184" t="s">
        <v>5029</v>
      </c>
      <c r="C1184" t="s">
        <v>5028</v>
      </c>
      <c r="D1184" t="s">
        <v>3425</v>
      </c>
      <c r="E1184" t="s">
        <v>3666</v>
      </c>
      <c r="F1184" t="s">
        <v>3666</v>
      </c>
      <c r="G1184" t="s">
        <v>3667</v>
      </c>
      <c r="H1184" t="s">
        <v>3666</v>
      </c>
      <c r="I1184" t="s">
        <v>2274</v>
      </c>
      <c r="J1184" s="2">
        <v>18749</v>
      </c>
      <c r="K1184" s="2">
        <v>55153</v>
      </c>
      <c r="L1184">
        <v>52</v>
      </c>
      <c r="M1184" t="s">
        <v>210</v>
      </c>
      <c r="N1184" t="s">
        <v>3443</v>
      </c>
      <c r="O1184" t="s">
        <v>210</v>
      </c>
      <c r="P1184" t="s">
        <v>3497</v>
      </c>
      <c r="Q1184" s="5">
        <f>INDEX(relevant_resources!B:B,MATCH(P1184,relevant_resources!A:A,0))</f>
        <v>0</v>
      </c>
      <c r="R1184">
        <f>COUNTIFS(resolve_2018!Y:Y,A1184)</f>
        <v>0</v>
      </c>
      <c r="S1184">
        <f>COUNTIFS(assign_old_new!A:A,A1184)</f>
        <v>0</v>
      </c>
      <c r="T1184" s="4" t="str">
        <f>IF(D1184="teppc","teppc",
IF(Q1184=0,"not relevant",
IF(R1184&gt;0,"in old list",
IF(S1184=0,"NEED TO ASSIGN",
INDEX(assign_old_new!D:D,MATCH(A1184,assign_old_new!A:A,0))))))</f>
        <v>teppc</v>
      </c>
      <c r="U1184">
        <f t="shared" si="36"/>
        <v>0</v>
      </c>
      <c r="V1184" s="5">
        <f t="shared" si="37"/>
        <v>0</v>
      </c>
    </row>
    <row r="1185" spans="1:22" hidden="1" x14ac:dyDescent="0.75">
      <c r="A1185" t="s">
        <v>5024</v>
      </c>
      <c r="B1185" t="s">
        <v>5025</v>
      </c>
      <c r="C1185" t="s">
        <v>5024</v>
      </c>
      <c r="D1185" t="s">
        <v>3425</v>
      </c>
      <c r="E1185" t="s">
        <v>3666</v>
      </c>
      <c r="F1185" t="s">
        <v>3666</v>
      </c>
      <c r="G1185" t="s">
        <v>3667</v>
      </c>
      <c r="H1185" t="s">
        <v>3666</v>
      </c>
      <c r="I1185" t="s">
        <v>2274</v>
      </c>
      <c r="J1185" s="2">
        <v>18719</v>
      </c>
      <c r="K1185" s="2">
        <v>55153</v>
      </c>
      <c r="L1185">
        <v>52</v>
      </c>
      <c r="M1185" t="s">
        <v>210</v>
      </c>
      <c r="N1185" t="s">
        <v>3443</v>
      </c>
      <c r="O1185" t="s">
        <v>210</v>
      </c>
      <c r="P1185" t="s">
        <v>3497</v>
      </c>
      <c r="Q1185" s="5">
        <f>INDEX(relevant_resources!B:B,MATCH(P1185,relevant_resources!A:A,0))</f>
        <v>0</v>
      </c>
      <c r="R1185">
        <f>COUNTIFS(resolve_2018!Y:Y,A1185)</f>
        <v>0</v>
      </c>
      <c r="S1185">
        <f>COUNTIFS(assign_old_new!A:A,A1185)</f>
        <v>0</v>
      </c>
      <c r="T1185" s="4" t="str">
        <f>IF(D1185="teppc","teppc",
IF(Q1185=0,"not relevant",
IF(R1185&gt;0,"in old list",
IF(S1185=0,"NEED TO ASSIGN",
INDEX(assign_old_new!D:D,MATCH(A1185,assign_old_new!A:A,0))))))</f>
        <v>teppc</v>
      </c>
      <c r="U1185">
        <f t="shared" si="36"/>
        <v>0</v>
      </c>
      <c r="V1185" s="5">
        <f t="shared" si="37"/>
        <v>0</v>
      </c>
    </row>
    <row r="1186" spans="1:22" hidden="1" x14ac:dyDescent="0.75">
      <c r="A1186" t="s">
        <v>5022</v>
      </c>
      <c r="B1186" t="s">
        <v>5023</v>
      </c>
      <c r="C1186" t="s">
        <v>5022</v>
      </c>
      <c r="D1186" t="s">
        <v>3425</v>
      </c>
      <c r="E1186" t="s">
        <v>3666</v>
      </c>
      <c r="F1186" t="s">
        <v>3666</v>
      </c>
      <c r="G1186" t="s">
        <v>3667</v>
      </c>
      <c r="H1186" t="s">
        <v>3666</v>
      </c>
      <c r="I1186" t="s">
        <v>2274</v>
      </c>
      <c r="J1186" s="2">
        <v>18629</v>
      </c>
      <c r="K1186" s="2">
        <v>55153</v>
      </c>
      <c r="L1186">
        <v>52</v>
      </c>
      <c r="M1186" t="s">
        <v>210</v>
      </c>
      <c r="N1186" t="s">
        <v>3443</v>
      </c>
      <c r="O1186" t="s">
        <v>210</v>
      </c>
      <c r="P1186" t="s">
        <v>3497</v>
      </c>
      <c r="Q1186" s="5">
        <f>INDEX(relevant_resources!B:B,MATCH(P1186,relevant_resources!A:A,0))</f>
        <v>0</v>
      </c>
      <c r="R1186">
        <f>COUNTIFS(resolve_2018!Y:Y,A1186)</f>
        <v>0</v>
      </c>
      <c r="S1186">
        <f>COUNTIFS(assign_old_new!A:A,A1186)</f>
        <v>0</v>
      </c>
      <c r="T1186" s="4" t="str">
        <f>IF(D1186="teppc","teppc",
IF(Q1186=0,"not relevant",
IF(R1186&gt;0,"in old list",
IF(S1186=0,"NEED TO ASSIGN",
INDEX(assign_old_new!D:D,MATCH(A1186,assign_old_new!A:A,0))))))</f>
        <v>teppc</v>
      </c>
      <c r="U1186">
        <f t="shared" si="36"/>
        <v>0</v>
      </c>
      <c r="V1186" s="5">
        <f t="shared" si="37"/>
        <v>0</v>
      </c>
    </row>
    <row r="1187" spans="1:22" hidden="1" x14ac:dyDescent="0.75">
      <c r="A1187" t="s">
        <v>4169</v>
      </c>
      <c r="B1187" t="s">
        <v>4169</v>
      </c>
      <c r="C1187" t="s">
        <v>4170</v>
      </c>
      <c r="D1187" t="s">
        <v>3425</v>
      </c>
      <c r="E1187" t="s">
        <v>3426</v>
      </c>
      <c r="F1187" t="s">
        <v>3426</v>
      </c>
      <c r="G1187" t="s">
        <v>3427</v>
      </c>
      <c r="H1187" t="s">
        <v>3428</v>
      </c>
      <c r="I1187" t="s">
        <v>3429</v>
      </c>
      <c r="J1187" s="2">
        <v>12420</v>
      </c>
      <c r="K1187" s="2">
        <v>48669</v>
      </c>
      <c r="L1187">
        <v>51.5</v>
      </c>
      <c r="M1187" t="s">
        <v>210</v>
      </c>
      <c r="N1187" t="s">
        <v>3443</v>
      </c>
      <c r="O1187" t="s">
        <v>210</v>
      </c>
      <c r="P1187" t="s">
        <v>3444</v>
      </c>
      <c r="Q1187" s="5">
        <f>INDEX(relevant_resources!B:B,MATCH(P1187,relevant_resources!A:A,0))</f>
        <v>0</v>
      </c>
      <c r="R1187">
        <f>COUNTIFS(resolve_2018!Y:Y,A1187)</f>
        <v>0</v>
      </c>
      <c r="S1187">
        <f>COUNTIFS(assign_old_new!A:A,A1187)</f>
        <v>0</v>
      </c>
      <c r="T1187" s="4" t="str">
        <f>IF(D1187="teppc","teppc",
IF(Q1187=0,"not relevant",
IF(R1187&gt;0,"in old list",
IF(S1187=0,"NEED TO ASSIGN",
INDEX(assign_old_new!D:D,MATCH(A1187,assign_old_new!A:A,0))))))</f>
        <v>teppc</v>
      </c>
      <c r="U1187">
        <f t="shared" si="36"/>
        <v>0</v>
      </c>
      <c r="V1187" s="5">
        <f t="shared" si="37"/>
        <v>0</v>
      </c>
    </row>
    <row r="1188" spans="1:22" hidden="1" x14ac:dyDescent="0.75">
      <c r="A1188" t="s">
        <v>4171</v>
      </c>
      <c r="B1188" t="s">
        <v>4171</v>
      </c>
      <c r="C1188" t="s">
        <v>4172</v>
      </c>
      <c r="D1188" t="s">
        <v>3425</v>
      </c>
      <c r="E1188" t="s">
        <v>3426</v>
      </c>
      <c r="F1188" t="s">
        <v>3426</v>
      </c>
      <c r="G1188" t="s">
        <v>3427</v>
      </c>
      <c r="H1188" t="s">
        <v>3428</v>
      </c>
      <c r="I1188" t="s">
        <v>3429</v>
      </c>
      <c r="J1188" s="2">
        <v>12420</v>
      </c>
      <c r="K1188" s="2">
        <v>48669</v>
      </c>
      <c r="L1188">
        <v>51.5</v>
      </c>
      <c r="M1188" t="s">
        <v>210</v>
      </c>
      <c r="N1188" t="s">
        <v>3443</v>
      </c>
      <c r="O1188" t="s">
        <v>210</v>
      </c>
      <c r="P1188" t="s">
        <v>3444</v>
      </c>
      <c r="Q1188" s="5">
        <f>INDEX(relevant_resources!B:B,MATCH(P1188,relevant_resources!A:A,0))</f>
        <v>0</v>
      </c>
      <c r="R1188">
        <f>COUNTIFS(resolve_2018!Y:Y,A1188)</f>
        <v>0</v>
      </c>
      <c r="S1188">
        <f>COUNTIFS(assign_old_new!A:A,A1188)</f>
        <v>0</v>
      </c>
      <c r="T1188" s="4" t="str">
        <f>IF(D1188="teppc","teppc",
IF(Q1188=0,"not relevant",
IF(R1188&gt;0,"in old list",
IF(S1188=0,"NEED TO ASSIGN",
INDEX(assign_old_new!D:D,MATCH(A1188,assign_old_new!A:A,0))))))</f>
        <v>teppc</v>
      </c>
      <c r="U1188">
        <f t="shared" si="36"/>
        <v>0</v>
      </c>
      <c r="V1188" s="5">
        <f t="shared" si="37"/>
        <v>0</v>
      </c>
    </row>
    <row r="1189" spans="1:22" hidden="1" x14ac:dyDescent="0.75">
      <c r="A1189" t="s">
        <v>4181</v>
      </c>
      <c r="B1189" t="s">
        <v>4181</v>
      </c>
      <c r="C1189" t="s">
        <v>4182</v>
      </c>
      <c r="D1189" t="s">
        <v>3425</v>
      </c>
      <c r="E1189" t="s">
        <v>3426</v>
      </c>
      <c r="F1189" t="s">
        <v>3426</v>
      </c>
      <c r="G1189" t="s">
        <v>3427</v>
      </c>
      <c r="H1189" t="s">
        <v>3428</v>
      </c>
      <c r="I1189" t="s">
        <v>3429</v>
      </c>
      <c r="J1189" s="2">
        <v>12420</v>
      </c>
      <c r="K1189" s="2">
        <v>48669</v>
      </c>
      <c r="L1189">
        <v>51.5</v>
      </c>
      <c r="M1189" t="s">
        <v>210</v>
      </c>
      <c r="N1189" t="s">
        <v>3443</v>
      </c>
      <c r="O1189" t="s">
        <v>210</v>
      </c>
      <c r="P1189" t="s">
        <v>3444</v>
      </c>
      <c r="Q1189" s="5">
        <f>INDEX(relevant_resources!B:B,MATCH(P1189,relevant_resources!A:A,0))</f>
        <v>0</v>
      </c>
      <c r="R1189">
        <f>COUNTIFS(resolve_2018!Y:Y,A1189)</f>
        <v>0</v>
      </c>
      <c r="S1189">
        <f>COUNTIFS(assign_old_new!A:A,A1189)</f>
        <v>0</v>
      </c>
      <c r="T1189" s="4" t="str">
        <f>IF(D1189="teppc","teppc",
IF(Q1189=0,"not relevant",
IF(R1189&gt;0,"in old list",
IF(S1189=0,"NEED TO ASSIGN",
INDEX(assign_old_new!D:D,MATCH(A1189,assign_old_new!A:A,0))))))</f>
        <v>teppc</v>
      </c>
      <c r="U1189">
        <f t="shared" si="36"/>
        <v>0</v>
      </c>
      <c r="V1189" s="5">
        <f t="shared" si="37"/>
        <v>0</v>
      </c>
    </row>
    <row r="1190" spans="1:22" hidden="1" x14ac:dyDescent="0.75">
      <c r="A1190" t="s">
        <v>4183</v>
      </c>
      <c r="B1190" t="s">
        <v>4183</v>
      </c>
      <c r="C1190" t="s">
        <v>4184</v>
      </c>
      <c r="D1190" t="s">
        <v>3425</v>
      </c>
      <c r="E1190" t="s">
        <v>3426</v>
      </c>
      <c r="F1190" t="s">
        <v>3426</v>
      </c>
      <c r="G1190" t="s">
        <v>3427</v>
      </c>
      <c r="H1190" t="s">
        <v>3428</v>
      </c>
      <c r="I1190" t="s">
        <v>3429</v>
      </c>
      <c r="J1190" s="2">
        <v>12420</v>
      </c>
      <c r="K1190" s="2">
        <v>48669</v>
      </c>
      <c r="L1190">
        <v>51.5</v>
      </c>
      <c r="M1190" t="s">
        <v>210</v>
      </c>
      <c r="N1190" t="s">
        <v>3443</v>
      </c>
      <c r="O1190" t="s">
        <v>210</v>
      </c>
      <c r="P1190" t="s">
        <v>3444</v>
      </c>
      <c r="Q1190" s="5">
        <f>INDEX(relevant_resources!B:B,MATCH(P1190,relevant_resources!A:A,0))</f>
        <v>0</v>
      </c>
      <c r="R1190">
        <f>COUNTIFS(resolve_2018!Y:Y,A1190)</f>
        <v>0</v>
      </c>
      <c r="S1190">
        <f>COUNTIFS(assign_old_new!A:A,A1190)</f>
        <v>0</v>
      </c>
      <c r="T1190" s="4" t="str">
        <f>IF(D1190="teppc","teppc",
IF(Q1190=0,"not relevant",
IF(R1190&gt;0,"in old list",
IF(S1190=0,"NEED TO ASSIGN",
INDEX(assign_old_new!D:D,MATCH(A1190,assign_old_new!A:A,0))))))</f>
        <v>teppc</v>
      </c>
      <c r="U1190">
        <f t="shared" si="36"/>
        <v>0</v>
      </c>
      <c r="V1190" s="5">
        <f t="shared" si="37"/>
        <v>0</v>
      </c>
    </row>
    <row r="1191" spans="1:22" hidden="1" x14ac:dyDescent="0.75">
      <c r="A1191" t="s">
        <v>1867</v>
      </c>
      <c r="B1191" t="s">
        <v>3391</v>
      </c>
      <c r="C1191" t="s">
        <v>1867</v>
      </c>
      <c r="D1191" t="s">
        <v>3318</v>
      </c>
      <c r="E1191" t="s">
        <v>3333</v>
      </c>
      <c r="F1191" t="s">
        <v>1128</v>
      </c>
      <c r="G1191" t="s">
        <v>3379</v>
      </c>
      <c r="H1191" t="s">
        <v>1128</v>
      </c>
      <c r="I1191" t="s">
        <v>33</v>
      </c>
      <c r="J1191" s="2">
        <v>43983</v>
      </c>
      <c r="K1191" s="2">
        <v>55153</v>
      </c>
      <c r="L1191">
        <v>51.3</v>
      </c>
      <c r="M1191" t="s">
        <v>3326</v>
      </c>
      <c r="N1191" t="s">
        <v>3327</v>
      </c>
      <c r="O1191" t="s">
        <v>3328</v>
      </c>
      <c r="P1191" t="s">
        <v>3324</v>
      </c>
      <c r="Q1191" s="5">
        <f>INDEX(relevant_resources!B:B,MATCH(P1191,relevant_resources!A:A,0))</f>
        <v>1</v>
      </c>
      <c r="R1191">
        <f>COUNTIFS(resolve_2018!Y:Y,A1191)</f>
        <v>1</v>
      </c>
      <c r="S1191">
        <f>COUNTIFS(assign_old_new!A:A,A1191)</f>
        <v>0</v>
      </c>
      <c r="T1191" s="4" t="str">
        <f>IF(D1191="teppc","teppc",
IF(Q1191=0,"not relevant",
IF(R1191&gt;0,"in old list",
IF(S1191=0,"NEED TO ASSIGN",
INDEX(assign_old_new!D:D,MATCH(A1191,assign_old_new!A:A,0))))))</f>
        <v>in old list</v>
      </c>
      <c r="U1191">
        <f t="shared" si="36"/>
        <v>1</v>
      </c>
      <c r="V1191" s="5">
        <f t="shared" si="37"/>
        <v>0</v>
      </c>
    </row>
    <row r="1192" spans="1:22" hidden="1" x14ac:dyDescent="0.75">
      <c r="A1192" t="s">
        <v>8757</v>
      </c>
      <c r="B1192" t="s">
        <v>8757</v>
      </c>
      <c r="C1192" t="s">
        <v>8758</v>
      </c>
      <c r="D1192" t="s">
        <v>3425</v>
      </c>
      <c r="E1192" t="s">
        <v>3426</v>
      </c>
      <c r="F1192" t="s">
        <v>3426</v>
      </c>
      <c r="G1192" t="s">
        <v>3427</v>
      </c>
      <c r="H1192" t="s">
        <v>3428</v>
      </c>
      <c r="I1192" t="s">
        <v>3429</v>
      </c>
      <c r="J1192" s="2">
        <v>40130</v>
      </c>
      <c r="K1192" s="2">
        <v>51409</v>
      </c>
      <c r="L1192">
        <v>51.3</v>
      </c>
      <c r="M1192" t="s">
        <v>3448</v>
      </c>
      <c r="N1192" t="s">
        <v>3336</v>
      </c>
      <c r="O1192" t="s">
        <v>3356</v>
      </c>
      <c r="P1192" t="s">
        <v>3449</v>
      </c>
      <c r="Q1192" s="5">
        <f>INDEX(relevant_resources!B:B,MATCH(P1192,relevant_resources!A:A,0))</f>
        <v>0</v>
      </c>
      <c r="R1192">
        <f>COUNTIFS(resolve_2018!Y:Y,A1192)</f>
        <v>0</v>
      </c>
      <c r="S1192">
        <f>COUNTIFS(assign_old_new!A:A,A1192)</f>
        <v>0</v>
      </c>
      <c r="T1192" s="4" t="str">
        <f>IF(D1192="teppc","teppc",
IF(Q1192=0,"not relevant",
IF(R1192&gt;0,"in old list",
IF(S1192=0,"NEED TO ASSIGN",
INDEX(assign_old_new!D:D,MATCH(A1192,assign_old_new!A:A,0))))))</f>
        <v>teppc</v>
      </c>
      <c r="U1192">
        <f t="shared" si="36"/>
        <v>0</v>
      </c>
      <c r="V1192" s="5">
        <f t="shared" si="37"/>
        <v>0</v>
      </c>
    </row>
    <row r="1193" spans="1:22" hidden="1" x14ac:dyDescent="0.75">
      <c r="A1193" t="s">
        <v>10008</v>
      </c>
      <c r="B1193" t="s">
        <v>10008</v>
      </c>
      <c r="C1193" t="s">
        <v>10009</v>
      </c>
      <c r="D1193" t="s">
        <v>9883</v>
      </c>
      <c r="E1193" t="s">
        <v>3319</v>
      </c>
      <c r="F1193" t="s">
        <v>3319</v>
      </c>
      <c r="G1193" t="s">
        <v>3320</v>
      </c>
      <c r="H1193" t="s">
        <v>3319</v>
      </c>
      <c r="I1193" t="s">
        <v>33</v>
      </c>
      <c r="J1193" s="6">
        <v>37190</v>
      </c>
      <c r="K1193" s="6">
        <v>55153</v>
      </c>
      <c r="L1193">
        <v>51.25</v>
      </c>
      <c r="M1193" t="s">
        <v>3531</v>
      </c>
      <c r="N1193" t="s">
        <v>3532</v>
      </c>
      <c r="O1193" t="s">
        <v>3533</v>
      </c>
      <c r="P1193" t="s">
        <v>9894</v>
      </c>
      <c r="Q1193" s="5">
        <f>INDEX(relevant_resources!B:B,MATCH(P1193,relevant_resources!A:A,0))</f>
        <v>0</v>
      </c>
      <c r="R1193">
        <f>COUNTIFS(resolve_2018!Y:Y,A1193)</f>
        <v>0</v>
      </c>
      <c r="S1193">
        <f>COUNTIFS(assign_old_new!A:A,A1193)</f>
        <v>0</v>
      </c>
      <c r="T1193" s="4" t="str">
        <f>IF(D1193="teppc","teppc",
IF(Q1193=0,"not relevant",
IF(R1193&gt;0,"in old list",
IF(S1193=0,"NEED TO ASSIGN",
INDEX(assign_old_new!D:D,MATCH(A1193,assign_old_new!A:A,0))))))</f>
        <v>not relevant</v>
      </c>
      <c r="U1193">
        <f t="shared" si="36"/>
        <v>0</v>
      </c>
      <c r="V1193" s="5">
        <f t="shared" si="37"/>
        <v>0</v>
      </c>
    </row>
    <row r="1194" spans="1:22" hidden="1" x14ac:dyDescent="0.75">
      <c r="A1194" t="s">
        <v>6502</v>
      </c>
      <c r="B1194" t="s">
        <v>6503</v>
      </c>
      <c r="C1194" t="s">
        <v>6504</v>
      </c>
      <c r="D1194" t="s">
        <v>3425</v>
      </c>
      <c r="E1194" t="s">
        <v>3578</v>
      </c>
      <c r="F1194" t="s">
        <v>3578</v>
      </c>
      <c r="G1194" t="s">
        <v>3579</v>
      </c>
      <c r="H1194" t="s">
        <v>3578</v>
      </c>
      <c r="I1194" t="s">
        <v>3429</v>
      </c>
      <c r="J1194" s="2">
        <v>40513</v>
      </c>
      <c r="K1194" s="2">
        <v>55153</v>
      </c>
      <c r="L1194">
        <v>51.2</v>
      </c>
      <c r="M1194" t="s">
        <v>3438</v>
      </c>
      <c r="N1194" t="s">
        <v>3412</v>
      </c>
      <c r="O1194" t="s">
        <v>993</v>
      </c>
      <c r="P1194" t="s">
        <v>3477</v>
      </c>
      <c r="Q1194" s="5">
        <f>INDEX(relevant_resources!B:B,MATCH(P1194,relevant_resources!A:A,0))</f>
        <v>0</v>
      </c>
      <c r="R1194">
        <f>COUNTIFS(resolve_2018!Y:Y,A1194)</f>
        <v>0</v>
      </c>
      <c r="S1194">
        <f>COUNTIFS(assign_old_new!A:A,A1194)</f>
        <v>0</v>
      </c>
      <c r="T1194" s="4" t="str">
        <f>IF(D1194="teppc","teppc",
IF(Q1194=0,"not relevant",
IF(R1194&gt;0,"in old list",
IF(S1194=0,"NEED TO ASSIGN",
INDEX(assign_old_new!D:D,MATCH(A1194,assign_old_new!A:A,0))))))</f>
        <v>teppc</v>
      </c>
      <c r="U1194">
        <f t="shared" si="36"/>
        <v>0</v>
      </c>
      <c r="V1194" s="5">
        <f t="shared" si="37"/>
        <v>0</v>
      </c>
    </row>
    <row r="1195" spans="1:22" hidden="1" x14ac:dyDescent="0.75">
      <c r="A1195" t="s">
        <v>10507</v>
      </c>
      <c r="B1195" t="s">
        <v>10508</v>
      </c>
      <c r="C1195" t="s">
        <v>10509</v>
      </c>
      <c r="D1195" t="s">
        <v>9883</v>
      </c>
      <c r="E1195" t="s">
        <v>3333</v>
      </c>
      <c r="F1195" t="s">
        <v>3333</v>
      </c>
      <c r="G1195" t="s">
        <v>3334</v>
      </c>
      <c r="H1195" t="s">
        <v>3333</v>
      </c>
      <c r="I1195" t="s">
        <v>33</v>
      </c>
      <c r="J1195" s="6">
        <v>22647</v>
      </c>
      <c r="K1195" s="6">
        <v>55153</v>
      </c>
      <c r="L1195">
        <v>51.2</v>
      </c>
      <c r="M1195" t="s">
        <v>9884</v>
      </c>
      <c r="N1195" t="s">
        <v>3443</v>
      </c>
      <c r="O1195" t="s">
        <v>210</v>
      </c>
      <c r="P1195" t="s">
        <v>3709</v>
      </c>
      <c r="Q1195" s="5">
        <f>INDEX(relevant_resources!B:B,MATCH(P1195,relevant_resources!A:A,0))</f>
        <v>0</v>
      </c>
      <c r="R1195">
        <f>COUNTIFS(resolve_2018!Y:Y,A1195)</f>
        <v>0</v>
      </c>
      <c r="S1195">
        <f>COUNTIFS(assign_old_new!A:A,A1195)</f>
        <v>0</v>
      </c>
      <c r="T1195" s="4" t="str">
        <f>IF(D1195="teppc","teppc",
IF(Q1195=0,"not relevant",
IF(R1195&gt;0,"in old list",
IF(S1195=0,"NEED TO ASSIGN",
INDEX(assign_old_new!D:D,MATCH(A1195,assign_old_new!A:A,0))))))</f>
        <v>not relevant</v>
      </c>
      <c r="U1195">
        <f t="shared" si="36"/>
        <v>0</v>
      </c>
      <c r="V1195" s="5">
        <f t="shared" si="37"/>
        <v>0</v>
      </c>
    </row>
    <row r="1196" spans="1:22" hidden="1" x14ac:dyDescent="0.75">
      <c r="A1196" t="s">
        <v>723</v>
      </c>
      <c r="B1196" t="s">
        <v>723</v>
      </c>
      <c r="C1196" t="s">
        <v>6631</v>
      </c>
      <c r="D1196" t="s">
        <v>3425</v>
      </c>
      <c r="E1196" t="s">
        <v>2647</v>
      </c>
      <c r="F1196" t="s">
        <v>2647</v>
      </c>
      <c r="G1196" t="s">
        <v>3500</v>
      </c>
      <c r="H1196" t="s">
        <v>2646</v>
      </c>
      <c r="I1196" t="s">
        <v>2647</v>
      </c>
      <c r="J1196" s="2">
        <v>37438</v>
      </c>
      <c r="K1196" s="2">
        <v>55153</v>
      </c>
      <c r="L1196">
        <v>51</v>
      </c>
      <c r="M1196" t="s">
        <v>3548</v>
      </c>
      <c r="N1196" t="s">
        <v>3532</v>
      </c>
      <c r="O1196" t="s">
        <v>3533</v>
      </c>
      <c r="P1196" t="s">
        <v>5837</v>
      </c>
      <c r="Q1196" s="5">
        <f>INDEX(relevant_resources!B:B,MATCH(P1196,relevant_resources!A:A,0))</f>
        <v>0</v>
      </c>
      <c r="R1196">
        <f>COUNTIFS(resolve_2018!Y:Y,A1196)</f>
        <v>0</v>
      </c>
      <c r="S1196">
        <f>COUNTIFS(assign_old_new!A:A,A1196)</f>
        <v>0</v>
      </c>
      <c r="T1196" s="4" t="str">
        <f>IF(D1196="teppc","teppc",
IF(Q1196=0,"not relevant",
IF(R1196&gt;0,"in old list",
IF(S1196=0,"NEED TO ASSIGN",
INDEX(assign_old_new!D:D,MATCH(A1196,assign_old_new!A:A,0))))))</f>
        <v>teppc</v>
      </c>
      <c r="U1196">
        <f t="shared" si="36"/>
        <v>0</v>
      </c>
      <c r="V1196" s="5">
        <f t="shared" si="37"/>
        <v>0</v>
      </c>
    </row>
    <row r="1197" spans="1:22" hidden="1" x14ac:dyDescent="0.75">
      <c r="A1197" t="s">
        <v>5268</v>
      </c>
      <c r="B1197" t="s">
        <v>5269</v>
      </c>
      <c r="C1197" t="s">
        <v>5268</v>
      </c>
      <c r="D1197" t="s">
        <v>3425</v>
      </c>
      <c r="E1197" t="s">
        <v>2592</v>
      </c>
      <c r="F1197" t="s">
        <v>2592</v>
      </c>
      <c r="G1197" t="s">
        <v>4353</v>
      </c>
      <c r="H1197" t="s">
        <v>3028</v>
      </c>
      <c r="I1197" t="s">
        <v>2592</v>
      </c>
      <c r="J1197" s="2">
        <v>40909</v>
      </c>
      <c r="K1197" s="2">
        <v>54789</v>
      </c>
      <c r="L1197">
        <v>50.9</v>
      </c>
      <c r="M1197" t="s">
        <v>3506</v>
      </c>
      <c r="N1197" t="s">
        <v>3385</v>
      </c>
      <c r="O1197" t="s">
        <v>3386</v>
      </c>
      <c r="P1197" t="s">
        <v>4886</v>
      </c>
      <c r="Q1197" s="5">
        <f>INDEX(relevant_resources!B:B,MATCH(P1197,relevant_resources!A:A,0))</f>
        <v>0</v>
      </c>
      <c r="R1197">
        <f>COUNTIFS(resolve_2018!Y:Y,A1197)</f>
        <v>0</v>
      </c>
      <c r="S1197">
        <f>COUNTIFS(assign_old_new!A:A,A1197)</f>
        <v>0</v>
      </c>
      <c r="T1197" s="4" t="str">
        <f>IF(D1197="teppc","teppc",
IF(Q1197=0,"not relevant",
IF(R1197&gt;0,"in old list",
IF(S1197=0,"NEED TO ASSIGN",
INDEX(assign_old_new!D:D,MATCH(A1197,assign_old_new!A:A,0))))))</f>
        <v>teppc</v>
      </c>
      <c r="U1197">
        <f t="shared" si="36"/>
        <v>0</v>
      </c>
      <c r="V1197" s="5">
        <f t="shared" si="37"/>
        <v>0</v>
      </c>
    </row>
    <row r="1198" spans="1:22" hidden="1" x14ac:dyDescent="0.75">
      <c r="A1198" t="s">
        <v>6460</v>
      </c>
      <c r="B1198" t="s">
        <v>6460</v>
      </c>
      <c r="C1198" t="s">
        <v>6461</v>
      </c>
      <c r="D1198" t="s">
        <v>3425</v>
      </c>
      <c r="E1198" t="s">
        <v>3025</v>
      </c>
      <c r="F1198" t="s">
        <v>3025</v>
      </c>
      <c r="G1198" t="s">
        <v>4098</v>
      </c>
      <c r="H1198" t="s">
        <v>3482</v>
      </c>
      <c r="I1198" t="s">
        <v>1080</v>
      </c>
      <c r="J1198" s="2">
        <v>30651</v>
      </c>
      <c r="K1198" s="2">
        <v>55153</v>
      </c>
      <c r="L1198">
        <v>50.7</v>
      </c>
      <c r="M1198" t="s">
        <v>3448</v>
      </c>
      <c r="N1198" t="s">
        <v>3336</v>
      </c>
      <c r="O1198" t="s">
        <v>3356</v>
      </c>
      <c r="P1198" t="s">
        <v>3484</v>
      </c>
      <c r="Q1198" s="5">
        <f>INDEX(relevant_resources!B:B,MATCH(P1198,relevant_resources!A:A,0))</f>
        <v>0</v>
      </c>
      <c r="R1198">
        <f>COUNTIFS(resolve_2018!Y:Y,A1198)</f>
        <v>0</v>
      </c>
      <c r="S1198">
        <f>COUNTIFS(assign_old_new!A:A,A1198)</f>
        <v>0</v>
      </c>
      <c r="T1198" s="4" t="str">
        <f>IF(D1198="teppc","teppc",
IF(Q1198=0,"not relevant",
IF(R1198&gt;0,"in old list",
IF(S1198=0,"NEED TO ASSIGN",
INDEX(assign_old_new!D:D,MATCH(A1198,assign_old_new!A:A,0))))))</f>
        <v>teppc</v>
      </c>
      <c r="U1198">
        <f t="shared" si="36"/>
        <v>0</v>
      </c>
      <c r="V1198" s="5">
        <f t="shared" si="37"/>
        <v>0</v>
      </c>
    </row>
    <row r="1199" spans="1:22" hidden="1" x14ac:dyDescent="0.75">
      <c r="A1199" t="s">
        <v>11098</v>
      </c>
      <c r="B1199" t="s">
        <v>11098</v>
      </c>
      <c r="C1199" t="s">
        <v>11099</v>
      </c>
      <c r="D1199" t="s">
        <v>9883</v>
      </c>
      <c r="E1199" t="s">
        <v>3333</v>
      </c>
      <c r="F1199" t="s">
        <v>3333</v>
      </c>
      <c r="G1199" t="s">
        <v>3334</v>
      </c>
      <c r="H1199" t="s">
        <v>3333</v>
      </c>
      <c r="I1199" t="s">
        <v>33</v>
      </c>
      <c r="J1199" s="6">
        <v>37428</v>
      </c>
      <c r="K1199" s="6">
        <v>55153</v>
      </c>
      <c r="L1199">
        <v>50.61</v>
      </c>
      <c r="M1199" t="s">
        <v>3548</v>
      </c>
      <c r="N1199" t="s">
        <v>3532</v>
      </c>
      <c r="O1199" t="s">
        <v>3533</v>
      </c>
      <c r="P1199" t="s">
        <v>9894</v>
      </c>
      <c r="Q1199" s="5">
        <f>INDEX(relevant_resources!B:B,MATCH(P1199,relevant_resources!A:A,0))</f>
        <v>0</v>
      </c>
      <c r="R1199">
        <f>COUNTIFS(resolve_2018!Y:Y,A1199)</f>
        <v>0</v>
      </c>
      <c r="S1199">
        <f>COUNTIFS(assign_old_new!A:A,A1199)</f>
        <v>0</v>
      </c>
      <c r="T1199" s="4" t="str">
        <f>IF(D1199="teppc","teppc",
IF(Q1199=0,"not relevant",
IF(R1199&gt;0,"in old list",
IF(S1199=0,"NEED TO ASSIGN",
INDEX(assign_old_new!D:D,MATCH(A1199,assign_old_new!A:A,0))))))</f>
        <v>not relevant</v>
      </c>
      <c r="U1199">
        <f t="shared" si="36"/>
        <v>0</v>
      </c>
      <c r="V1199" s="5">
        <f t="shared" si="37"/>
        <v>0</v>
      </c>
    </row>
    <row r="1200" spans="1:22" hidden="1" x14ac:dyDescent="0.75">
      <c r="A1200" t="s">
        <v>9895</v>
      </c>
      <c r="B1200" t="s">
        <v>9895</v>
      </c>
      <c r="C1200" t="s">
        <v>9896</v>
      </c>
      <c r="D1200" t="s">
        <v>9883</v>
      </c>
      <c r="E1200" t="s">
        <v>3333</v>
      </c>
      <c r="F1200" t="s">
        <v>3333</v>
      </c>
      <c r="G1200" t="s">
        <v>3334</v>
      </c>
      <c r="H1200" t="s">
        <v>3333</v>
      </c>
      <c r="I1200" t="s">
        <v>33</v>
      </c>
      <c r="J1200" s="6">
        <v>36892</v>
      </c>
      <c r="K1200" s="6">
        <v>55153</v>
      </c>
      <c r="L1200">
        <v>50.6</v>
      </c>
      <c r="M1200" t="s">
        <v>3511</v>
      </c>
      <c r="N1200" t="s">
        <v>3512</v>
      </c>
      <c r="O1200" t="s">
        <v>3513</v>
      </c>
      <c r="P1200" t="s">
        <v>9897</v>
      </c>
      <c r="Q1200" s="5">
        <f>INDEX(relevant_resources!B:B,MATCH(P1200,relevant_resources!A:A,0))</f>
        <v>0</v>
      </c>
      <c r="R1200">
        <f>COUNTIFS(resolve_2018!Y:Y,A1200)</f>
        <v>0</v>
      </c>
      <c r="S1200">
        <f>COUNTIFS(assign_old_new!A:A,A1200)</f>
        <v>0</v>
      </c>
      <c r="T1200" s="4" t="str">
        <f>IF(D1200="teppc","teppc",
IF(Q1200=0,"not relevant",
IF(R1200&gt;0,"in old list",
IF(S1200=0,"NEED TO ASSIGN",
INDEX(assign_old_new!D:D,MATCH(A1200,assign_old_new!A:A,0))))))</f>
        <v>not relevant</v>
      </c>
      <c r="U1200">
        <f t="shared" si="36"/>
        <v>0</v>
      </c>
      <c r="V1200" s="5">
        <f t="shared" si="37"/>
        <v>0</v>
      </c>
    </row>
    <row r="1201" spans="1:22" hidden="1" x14ac:dyDescent="0.75">
      <c r="A1201" t="s">
        <v>6917</v>
      </c>
      <c r="B1201" t="s">
        <v>6918</v>
      </c>
      <c r="C1201" t="s">
        <v>6919</v>
      </c>
      <c r="D1201" t="s">
        <v>3425</v>
      </c>
      <c r="E1201" t="s">
        <v>3745</v>
      </c>
      <c r="F1201" t="s">
        <v>3745</v>
      </c>
      <c r="G1201" t="s">
        <v>3746</v>
      </c>
      <c r="H1201" t="s">
        <v>3745</v>
      </c>
      <c r="I1201" t="s">
        <v>2274</v>
      </c>
      <c r="J1201" s="2">
        <v>40847</v>
      </c>
      <c r="K1201" s="2">
        <v>55153</v>
      </c>
      <c r="L1201">
        <v>50.4</v>
      </c>
      <c r="M1201" t="s">
        <v>3438</v>
      </c>
      <c r="N1201" t="s">
        <v>3412</v>
      </c>
      <c r="O1201" t="s">
        <v>993</v>
      </c>
      <c r="P1201" t="s">
        <v>3439</v>
      </c>
      <c r="Q1201" s="5">
        <f>INDEX(relevant_resources!B:B,MATCH(P1201,relevant_resources!A:A,0))</f>
        <v>0</v>
      </c>
      <c r="R1201">
        <f>COUNTIFS(resolve_2018!Y:Y,A1201)</f>
        <v>0</v>
      </c>
      <c r="S1201">
        <f>COUNTIFS(assign_old_new!A:A,A1201)</f>
        <v>0</v>
      </c>
      <c r="T1201" s="4" t="str">
        <f>IF(D1201="teppc","teppc",
IF(Q1201=0,"not relevant",
IF(R1201&gt;0,"in old list",
IF(S1201=0,"NEED TO ASSIGN",
INDEX(assign_old_new!D:D,MATCH(A1201,assign_old_new!A:A,0))))))</f>
        <v>teppc</v>
      </c>
      <c r="U1201">
        <f t="shared" si="36"/>
        <v>0</v>
      </c>
      <c r="V1201" s="5">
        <f t="shared" si="37"/>
        <v>0</v>
      </c>
    </row>
    <row r="1202" spans="1:22" hidden="1" x14ac:dyDescent="0.75">
      <c r="A1202" t="s">
        <v>4249</v>
      </c>
      <c r="B1202" t="s">
        <v>4250</v>
      </c>
      <c r="C1202" t="s">
        <v>4251</v>
      </c>
      <c r="D1202" t="s">
        <v>3425</v>
      </c>
      <c r="E1202" t="s">
        <v>3578</v>
      </c>
      <c r="F1202" t="s">
        <v>3578</v>
      </c>
      <c r="G1202" t="s">
        <v>3579</v>
      </c>
      <c r="H1202" t="s">
        <v>3578</v>
      </c>
      <c r="I1202" t="s">
        <v>3429</v>
      </c>
      <c r="J1202" s="2">
        <v>28307</v>
      </c>
      <c r="K1202" s="2">
        <v>55153</v>
      </c>
      <c r="L1202">
        <v>50.4</v>
      </c>
      <c r="M1202" t="s">
        <v>3791</v>
      </c>
      <c r="N1202" t="s">
        <v>3792</v>
      </c>
      <c r="O1202" t="s">
        <v>3533</v>
      </c>
      <c r="P1202" t="s">
        <v>3549</v>
      </c>
      <c r="Q1202" s="5">
        <f>INDEX(relevant_resources!B:B,MATCH(P1202,relevant_resources!A:A,0))</f>
        <v>0</v>
      </c>
      <c r="R1202">
        <f>COUNTIFS(resolve_2018!Y:Y,A1202)</f>
        <v>0</v>
      </c>
      <c r="S1202">
        <f>COUNTIFS(assign_old_new!A:A,A1202)</f>
        <v>0</v>
      </c>
      <c r="T1202" s="4" t="str">
        <f>IF(D1202="teppc","teppc",
IF(Q1202=0,"not relevant",
IF(R1202&gt;0,"in old list",
IF(S1202=0,"NEED TO ASSIGN",
INDEX(assign_old_new!D:D,MATCH(A1202,assign_old_new!A:A,0))))))</f>
        <v>teppc</v>
      </c>
      <c r="U1202">
        <f t="shared" si="36"/>
        <v>0</v>
      </c>
      <c r="V1202" s="5">
        <f t="shared" si="37"/>
        <v>0</v>
      </c>
    </row>
    <row r="1203" spans="1:22" hidden="1" x14ac:dyDescent="0.75">
      <c r="A1203" t="s">
        <v>4246</v>
      </c>
      <c r="B1203" t="s">
        <v>4247</v>
      </c>
      <c r="C1203" t="s">
        <v>4248</v>
      </c>
      <c r="D1203" t="s">
        <v>3425</v>
      </c>
      <c r="E1203" t="s">
        <v>3578</v>
      </c>
      <c r="F1203" t="s">
        <v>3578</v>
      </c>
      <c r="G1203" t="s">
        <v>3579</v>
      </c>
      <c r="H1203" t="s">
        <v>3578</v>
      </c>
      <c r="I1203" t="s">
        <v>3429</v>
      </c>
      <c r="J1203" s="2">
        <v>28277</v>
      </c>
      <c r="K1203" s="2">
        <v>55153</v>
      </c>
      <c r="L1203">
        <v>50.4</v>
      </c>
      <c r="M1203" t="s">
        <v>3791</v>
      </c>
      <c r="N1203" t="s">
        <v>3792</v>
      </c>
      <c r="O1203" t="s">
        <v>3533</v>
      </c>
      <c r="P1203" t="s">
        <v>3549</v>
      </c>
      <c r="Q1203" s="5">
        <f>INDEX(relevant_resources!B:B,MATCH(P1203,relevant_resources!A:A,0))</f>
        <v>0</v>
      </c>
      <c r="R1203">
        <f>COUNTIFS(resolve_2018!Y:Y,A1203)</f>
        <v>0</v>
      </c>
      <c r="S1203">
        <f>COUNTIFS(assign_old_new!A:A,A1203)</f>
        <v>0</v>
      </c>
      <c r="T1203" s="4" t="str">
        <f>IF(D1203="teppc","teppc",
IF(Q1203=0,"not relevant",
IF(R1203&gt;0,"in old list",
IF(S1203=0,"NEED TO ASSIGN",
INDEX(assign_old_new!D:D,MATCH(A1203,assign_old_new!A:A,0))))))</f>
        <v>teppc</v>
      </c>
      <c r="U1203">
        <f t="shared" si="36"/>
        <v>0</v>
      </c>
      <c r="V1203" s="5">
        <f t="shared" si="37"/>
        <v>0</v>
      </c>
    </row>
    <row r="1204" spans="1:22" hidden="1" x14ac:dyDescent="0.75">
      <c r="A1204" t="s">
        <v>6450</v>
      </c>
      <c r="B1204" t="s">
        <v>6450</v>
      </c>
      <c r="C1204" t="s">
        <v>6451</v>
      </c>
      <c r="D1204" t="s">
        <v>3425</v>
      </c>
      <c r="E1204" t="s">
        <v>3812</v>
      </c>
      <c r="F1204" t="s">
        <v>3812</v>
      </c>
      <c r="G1204" t="s">
        <v>3813</v>
      </c>
      <c r="H1204" t="s">
        <v>3814</v>
      </c>
      <c r="I1204" t="s">
        <v>1080</v>
      </c>
      <c r="J1204" s="2">
        <v>18019</v>
      </c>
      <c r="K1204" s="2">
        <v>55153</v>
      </c>
      <c r="L1204">
        <v>50.4</v>
      </c>
      <c r="M1204" t="s">
        <v>210</v>
      </c>
      <c r="N1204" t="s">
        <v>3443</v>
      </c>
      <c r="O1204" t="s">
        <v>210</v>
      </c>
      <c r="P1204" t="s">
        <v>3568</v>
      </c>
      <c r="Q1204" s="5">
        <f>INDEX(relevant_resources!B:B,MATCH(P1204,relevant_resources!A:A,0))</f>
        <v>0</v>
      </c>
      <c r="R1204">
        <f>COUNTIFS(resolve_2018!Y:Y,A1204)</f>
        <v>0</v>
      </c>
      <c r="S1204">
        <f>COUNTIFS(assign_old_new!A:A,A1204)</f>
        <v>0</v>
      </c>
      <c r="T1204" s="4" t="str">
        <f>IF(D1204="teppc","teppc",
IF(Q1204=0,"not relevant",
IF(R1204&gt;0,"in old list",
IF(S1204=0,"NEED TO ASSIGN",
INDEX(assign_old_new!D:D,MATCH(A1204,assign_old_new!A:A,0))))))</f>
        <v>teppc</v>
      </c>
      <c r="U1204">
        <f t="shared" si="36"/>
        <v>0</v>
      </c>
      <c r="V1204" s="5">
        <f t="shared" si="37"/>
        <v>0</v>
      </c>
    </row>
    <row r="1205" spans="1:22" hidden="1" x14ac:dyDescent="0.75">
      <c r="A1205" t="s">
        <v>6354</v>
      </c>
      <c r="B1205" t="s">
        <v>6354</v>
      </c>
      <c r="C1205" t="s">
        <v>6355</v>
      </c>
      <c r="D1205" t="s">
        <v>3425</v>
      </c>
      <c r="E1205" t="s">
        <v>3883</v>
      </c>
      <c r="F1205" t="s">
        <v>3883</v>
      </c>
      <c r="G1205" t="s">
        <v>3884</v>
      </c>
      <c r="H1205" t="s">
        <v>3883</v>
      </c>
      <c r="I1205" t="s">
        <v>1080</v>
      </c>
      <c r="J1205" s="2">
        <v>21459</v>
      </c>
      <c r="K1205" s="2">
        <v>47484</v>
      </c>
      <c r="L1205">
        <v>50.35</v>
      </c>
      <c r="M1205" t="s">
        <v>210</v>
      </c>
      <c r="N1205" t="s">
        <v>3443</v>
      </c>
      <c r="O1205" t="s">
        <v>210</v>
      </c>
      <c r="P1205" t="s">
        <v>3568</v>
      </c>
      <c r="Q1205" s="5">
        <f>INDEX(relevant_resources!B:B,MATCH(P1205,relevant_resources!A:A,0))</f>
        <v>0</v>
      </c>
      <c r="R1205">
        <f>COUNTIFS(resolve_2018!Y:Y,A1205)</f>
        <v>0</v>
      </c>
      <c r="S1205">
        <f>COUNTIFS(assign_old_new!A:A,A1205)</f>
        <v>0</v>
      </c>
      <c r="T1205" s="4" t="str">
        <f>IF(D1205="teppc","teppc",
IF(Q1205=0,"not relevant",
IF(R1205&gt;0,"in old list",
IF(S1205=0,"NEED TO ASSIGN",
INDEX(assign_old_new!D:D,MATCH(A1205,assign_old_new!A:A,0))))))</f>
        <v>teppc</v>
      </c>
      <c r="U1205">
        <f t="shared" si="36"/>
        <v>0</v>
      </c>
      <c r="V1205" s="5">
        <f t="shared" si="37"/>
        <v>0</v>
      </c>
    </row>
    <row r="1206" spans="1:22" hidden="1" x14ac:dyDescent="0.75">
      <c r="A1206" t="s">
        <v>2280</v>
      </c>
      <c r="B1206" t="s">
        <v>2280</v>
      </c>
      <c r="C1206" t="s">
        <v>11215</v>
      </c>
      <c r="D1206" t="s">
        <v>9883</v>
      </c>
      <c r="E1206" t="s">
        <v>906</v>
      </c>
      <c r="F1206" t="s">
        <v>3319</v>
      </c>
      <c r="G1206" t="s">
        <v>3320</v>
      </c>
      <c r="H1206" t="s">
        <v>3319</v>
      </c>
      <c r="I1206" t="s">
        <v>33</v>
      </c>
      <c r="J1206" t="s">
        <v>9889</v>
      </c>
      <c r="K1206" s="6">
        <v>55153</v>
      </c>
      <c r="L1206">
        <v>50</v>
      </c>
      <c r="M1206" t="s">
        <v>9958</v>
      </c>
      <c r="N1206" t="s">
        <v>4346</v>
      </c>
      <c r="O1206" t="s">
        <v>3386</v>
      </c>
      <c r="P1206" t="s">
        <v>3324</v>
      </c>
      <c r="Q1206" s="5">
        <f>INDEX(relevant_resources!B:B,MATCH(P1206,relevant_resources!A:A,0))</f>
        <v>1</v>
      </c>
      <c r="R1206">
        <f>COUNTIFS(resolve_2018!Y:Y,A1206)</f>
        <v>1</v>
      </c>
      <c r="S1206">
        <f>COUNTIFS(assign_old_new!A:A,A1206)</f>
        <v>0</v>
      </c>
      <c r="T1206" s="4" t="str">
        <f>IF(D1206="teppc","teppc",
IF(Q1206=0,"not relevant",
IF(R1206&gt;0,"in old list",
IF(S1206=0,"NEED TO ASSIGN",
INDEX(assign_old_new!D:D,MATCH(A1206,assign_old_new!A:A,0))))))</f>
        <v>in old list</v>
      </c>
      <c r="U1206">
        <f t="shared" si="36"/>
        <v>1</v>
      </c>
      <c r="V1206" s="5">
        <f t="shared" si="37"/>
        <v>0</v>
      </c>
    </row>
    <row r="1207" spans="1:22" hidden="1" x14ac:dyDescent="0.75">
      <c r="A1207" t="s">
        <v>2281</v>
      </c>
      <c r="B1207" t="s">
        <v>2281</v>
      </c>
      <c r="C1207" t="s">
        <v>11217</v>
      </c>
      <c r="D1207" t="s">
        <v>9883</v>
      </c>
      <c r="E1207" t="s">
        <v>906</v>
      </c>
      <c r="F1207" t="s">
        <v>3319</v>
      </c>
      <c r="G1207" t="s">
        <v>3320</v>
      </c>
      <c r="H1207" t="s">
        <v>3319</v>
      </c>
      <c r="I1207" t="s">
        <v>33</v>
      </c>
      <c r="J1207" t="s">
        <v>9889</v>
      </c>
      <c r="K1207" s="6">
        <v>55153</v>
      </c>
      <c r="L1207">
        <v>50</v>
      </c>
      <c r="M1207" t="s">
        <v>9958</v>
      </c>
      <c r="N1207" t="s">
        <v>4346</v>
      </c>
      <c r="O1207" t="s">
        <v>3386</v>
      </c>
      <c r="P1207" t="s">
        <v>3324</v>
      </c>
      <c r="Q1207" s="5">
        <f>INDEX(relevant_resources!B:B,MATCH(P1207,relevant_resources!A:A,0))</f>
        <v>1</v>
      </c>
      <c r="R1207">
        <f>COUNTIFS(resolve_2018!Y:Y,A1207)</f>
        <v>1</v>
      </c>
      <c r="S1207">
        <f>COUNTIFS(assign_old_new!A:A,A1207)</f>
        <v>0</v>
      </c>
      <c r="T1207" s="4" t="str">
        <f>IF(D1207="teppc","teppc",
IF(Q1207=0,"not relevant",
IF(R1207&gt;0,"in old list",
IF(S1207=0,"NEED TO ASSIGN",
INDEX(assign_old_new!D:D,MATCH(A1207,assign_old_new!A:A,0))))))</f>
        <v>in old list</v>
      </c>
      <c r="U1207">
        <f t="shared" si="36"/>
        <v>1</v>
      </c>
      <c r="V1207" s="5">
        <f t="shared" si="37"/>
        <v>0</v>
      </c>
    </row>
    <row r="1208" spans="1:22" hidden="1" x14ac:dyDescent="0.75">
      <c r="A1208" t="s">
        <v>11233</v>
      </c>
      <c r="B1208" t="s">
        <v>11233</v>
      </c>
      <c r="C1208" t="s">
        <v>11234</v>
      </c>
      <c r="D1208" t="s">
        <v>9883</v>
      </c>
      <c r="E1208" t="s">
        <v>3482</v>
      </c>
      <c r="F1208" t="s">
        <v>3333</v>
      </c>
      <c r="G1208" t="s">
        <v>3334</v>
      </c>
      <c r="H1208" t="s">
        <v>3333</v>
      </c>
      <c r="I1208" t="s">
        <v>33</v>
      </c>
      <c r="J1208" t="s">
        <v>9889</v>
      </c>
      <c r="K1208" s="6">
        <v>55153</v>
      </c>
      <c r="L1208">
        <v>50</v>
      </c>
      <c r="M1208" t="s">
        <v>10299</v>
      </c>
      <c r="N1208" t="s">
        <v>3412</v>
      </c>
      <c r="O1208" t="s">
        <v>993</v>
      </c>
      <c r="P1208" t="s">
        <v>3413</v>
      </c>
      <c r="Q1208" s="5">
        <f>INDEX(relevant_resources!B:B,MATCH(P1208,relevant_resources!A:A,0))</f>
        <v>1</v>
      </c>
      <c r="R1208">
        <f>COUNTIFS(resolve_2018!Y:Y,A1208)</f>
        <v>0</v>
      </c>
      <c r="S1208">
        <f>COUNTIFS(assign_old_new!A:A,A1208)</f>
        <v>1</v>
      </c>
      <c r="T1208" s="4" t="str">
        <f>IF(D1208="teppc","teppc",
IF(Q1208=0,"not relevant",
IF(R1208&gt;0,"in old list",
IF(S1208=0,"NEED TO ASSIGN",
INDEX(assign_old_new!D:D,MATCH(A1208,assign_old_new!A:A,0))))))</f>
        <v>new</v>
      </c>
      <c r="U1208">
        <f t="shared" si="36"/>
        <v>1</v>
      </c>
      <c r="V1208" s="5">
        <f t="shared" si="37"/>
        <v>0</v>
      </c>
    </row>
    <row r="1209" spans="1:22" hidden="1" x14ac:dyDescent="0.75">
      <c r="A1209" t="s">
        <v>11235</v>
      </c>
      <c r="B1209" t="s">
        <v>11235</v>
      </c>
      <c r="C1209" t="s">
        <v>11236</v>
      </c>
      <c r="D1209" t="s">
        <v>9883</v>
      </c>
      <c r="E1209" t="s">
        <v>3860</v>
      </c>
      <c r="F1209" t="s">
        <v>3333</v>
      </c>
      <c r="G1209" t="s">
        <v>3334</v>
      </c>
      <c r="H1209" t="s">
        <v>3333</v>
      </c>
      <c r="I1209" t="s">
        <v>33</v>
      </c>
      <c r="J1209" t="s">
        <v>9889</v>
      </c>
      <c r="K1209" s="6">
        <v>55153</v>
      </c>
      <c r="L1209">
        <v>50</v>
      </c>
      <c r="M1209" t="s">
        <v>10299</v>
      </c>
      <c r="N1209" t="s">
        <v>3412</v>
      </c>
      <c r="O1209" t="s">
        <v>993</v>
      </c>
      <c r="P1209" t="s">
        <v>3413</v>
      </c>
      <c r="Q1209" s="5">
        <f>INDEX(relevant_resources!B:B,MATCH(P1209,relevant_resources!A:A,0))</f>
        <v>1</v>
      </c>
      <c r="R1209">
        <f>COUNTIFS(resolve_2018!Y:Y,A1209)</f>
        <v>0</v>
      </c>
      <c r="S1209">
        <f>COUNTIFS(assign_old_new!A:A,A1209)</f>
        <v>1</v>
      </c>
      <c r="T1209" s="4" t="str">
        <f>IF(D1209="teppc","teppc",
IF(Q1209=0,"not relevant",
IF(R1209&gt;0,"in old list",
IF(S1209=0,"NEED TO ASSIGN",
INDEX(assign_old_new!D:D,MATCH(A1209,assign_old_new!A:A,0))))))</f>
        <v>new</v>
      </c>
      <c r="U1209">
        <f t="shared" si="36"/>
        <v>1</v>
      </c>
      <c r="V1209" s="5">
        <f t="shared" si="37"/>
        <v>0</v>
      </c>
    </row>
    <row r="1210" spans="1:22" hidden="1" x14ac:dyDescent="0.75">
      <c r="A1210" t="s">
        <v>2282</v>
      </c>
      <c r="B1210" t="s">
        <v>2282</v>
      </c>
      <c r="C1210" t="s">
        <v>11247</v>
      </c>
      <c r="D1210" t="s">
        <v>9883</v>
      </c>
      <c r="E1210" t="s">
        <v>906</v>
      </c>
      <c r="F1210" t="s">
        <v>3319</v>
      </c>
      <c r="G1210" t="s">
        <v>3320</v>
      </c>
      <c r="H1210" t="s">
        <v>3319</v>
      </c>
      <c r="I1210" t="s">
        <v>33</v>
      </c>
      <c r="J1210" t="s">
        <v>9889</v>
      </c>
      <c r="K1210" s="6">
        <v>55153</v>
      </c>
      <c r="L1210">
        <v>50</v>
      </c>
      <c r="M1210" t="s">
        <v>9958</v>
      </c>
      <c r="N1210" t="s">
        <v>4346</v>
      </c>
      <c r="O1210" t="s">
        <v>3386</v>
      </c>
      <c r="P1210" t="s">
        <v>3324</v>
      </c>
      <c r="Q1210" s="5">
        <f>INDEX(relevant_resources!B:B,MATCH(P1210,relevant_resources!A:A,0))</f>
        <v>1</v>
      </c>
      <c r="R1210">
        <f>COUNTIFS(resolve_2018!Y:Y,A1210)</f>
        <v>1</v>
      </c>
      <c r="S1210">
        <f>COUNTIFS(assign_old_new!A:A,A1210)</f>
        <v>0</v>
      </c>
      <c r="T1210" s="4" t="str">
        <f>IF(D1210="teppc","teppc",
IF(Q1210=0,"not relevant",
IF(R1210&gt;0,"in old list",
IF(S1210=0,"NEED TO ASSIGN",
INDEX(assign_old_new!D:D,MATCH(A1210,assign_old_new!A:A,0))))))</f>
        <v>in old list</v>
      </c>
      <c r="U1210">
        <f t="shared" si="36"/>
        <v>1</v>
      </c>
      <c r="V1210" s="5">
        <f t="shared" si="37"/>
        <v>0</v>
      </c>
    </row>
    <row r="1211" spans="1:22" hidden="1" x14ac:dyDescent="0.75">
      <c r="A1211" t="s">
        <v>7292</v>
      </c>
      <c r="B1211" t="s">
        <v>7293</v>
      </c>
      <c r="D1211" t="s">
        <v>3425</v>
      </c>
      <c r="E1211" t="s">
        <v>1054</v>
      </c>
      <c r="F1211" t="s">
        <v>1054</v>
      </c>
      <c r="G1211" t="s">
        <v>3447</v>
      </c>
      <c r="H1211" t="s">
        <v>3428</v>
      </c>
      <c r="I1211" t="s">
        <v>3429</v>
      </c>
      <c r="J1211" s="2">
        <v>43189</v>
      </c>
      <c r="K1211" s="2">
        <v>54877</v>
      </c>
      <c r="L1211">
        <v>50</v>
      </c>
      <c r="M1211" t="s">
        <v>4364</v>
      </c>
      <c r="N1211" t="s">
        <v>3849</v>
      </c>
      <c r="O1211" t="s">
        <v>3850</v>
      </c>
      <c r="P1211" t="s">
        <v>3851</v>
      </c>
      <c r="Q1211" s="5">
        <f>INDEX(relevant_resources!B:B,MATCH(P1211,relevant_resources!A:A,0))</f>
        <v>0</v>
      </c>
      <c r="R1211">
        <f>COUNTIFS(resolve_2018!Y:Y,A1211)</f>
        <v>0</v>
      </c>
      <c r="S1211">
        <f>COUNTIFS(assign_old_new!A:A,A1211)</f>
        <v>0</v>
      </c>
      <c r="T1211" s="4" t="str">
        <f>IF(D1211="teppc","teppc",
IF(Q1211=0,"not relevant",
IF(R1211&gt;0,"in old list",
IF(S1211=0,"NEED TO ASSIGN",
INDEX(assign_old_new!D:D,MATCH(A1211,assign_old_new!A:A,0))))))</f>
        <v>teppc</v>
      </c>
      <c r="U1211">
        <f t="shared" si="36"/>
        <v>0</v>
      </c>
      <c r="V1211" s="5">
        <f t="shared" si="37"/>
        <v>0</v>
      </c>
    </row>
    <row r="1212" spans="1:22" hidden="1" x14ac:dyDescent="0.75">
      <c r="A1212" t="s">
        <v>7294</v>
      </c>
      <c r="B1212" t="s">
        <v>7295</v>
      </c>
      <c r="D1212" t="s">
        <v>3425</v>
      </c>
      <c r="E1212" t="s">
        <v>1054</v>
      </c>
      <c r="F1212" t="s">
        <v>1054</v>
      </c>
      <c r="G1212" t="s">
        <v>3447</v>
      </c>
      <c r="H1212" t="s">
        <v>3428</v>
      </c>
      <c r="I1212" t="s">
        <v>3429</v>
      </c>
      <c r="J1212" s="2">
        <v>43189</v>
      </c>
      <c r="K1212" s="2">
        <v>54877</v>
      </c>
      <c r="L1212">
        <v>50</v>
      </c>
      <c r="M1212" t="s">
        <v>3531</v>
      </c>
      <c r="N1212" t="s">
        <v>3532</v>
      </c>
      <c r="O1212" t="s">
        <v>3533</v>
      </c>
      <c r="P1212" t="s">
        <v>3549</v>
      </c>
      <c r="Q1212" s="5">
        <f>INDEX(relevant_resources!B:B,MATCH(P1212,relevant_resources!A:A,0))</f>
        <v>0</v>
      </c>
      <c r="R1212">
        <f>COUNTIFS(resolve_2018!Y:Y,A1212)</f>
        <v>0</v>
      </c>
      <c r="S1212">
        <f>COUNTIFS(assign_old_new!A:A,A1212)</f>
        <v>0</v>
      </c>
      <c r="T1212" s="4" t="str">
        <f>IF(D1212="teppc","teppc",
IF(Q1212=0,"not relevant",
IF(R1212&gt;0,"in old list",
IF(S1212=0,"NEED TO ASSIGN",
INDEX(assign_old_new!D:D,MATCH(A1212,assign_old_new!A:A,0))))))</f>
        <v>teppc</v>
      </c>
      <c r="U1212">
        <f t="shared" si="36"/>
        <v>0</v>
      </c>
      <c r="V1212" s="5">
        <f t="shared" si="37"/>
        <v>0</v>
      </c>
    </row>
    <row r="1213" spans="1:22" hidden="1" x14ac:dyDescent="0.75">
      <c r="A1213" t="s">
        <v>4430</v>
      </c>
      <c r="B1213" t="s">
        <v>4431</v>
      </c>
      <c r="C1213" t="s">
        <v>4432</v>
      </c>
      <c r="D1213" t="s">
        <v>3425</v>
      </c>
      <c r="E1213" t="s">
        <v>2403</v>
      </c>
      <c r="F1213" t="s">
        <v>2403</v>
      </c>
      <c r="G1213" t="s">
        <v>3436</v>
      </c>
      <c r="H1213" t="s">
        <v>3437</v>
      </c>
      <c r="I1213" t="s">
        <v>2274</v>
      </c>
      <c r="J1213" s="2">
        <v>42887</v>
      </c>
      <c r="K1213" s="2">
        <v>55153</v>
      </c>
      <c r="L1213">
        <v>50</v>
      </c>
      <c r="M1213" t="s">
        <v>3438</v>
      </c>
      <c r="N1213" t="s">
        <v>3412</v>
      </c>
      <c r="O1213" t="s">
        <v>993</v>
      </c>
      <c r="P1213" t="s">
        <v>3439</v>
      </c>
      <c r="Q1213" s="5">
        <f>INDEX(relevant_resources!B:B,MATCH(P1213,relevant_resources!A:A,0))</f>
        <v>0</v>
      </c>
      <c r="R1213">
        <f>COUNTIFS(resolve_2018!Y:Y,A1213)</f>
        <v>0</v>
      </c>
      <c r="S1213">
        <f>COUNTIFS(assign_old_new!A:A,A1213)</f>
        <v>0</v>
      </c>
      <c r="T1213" s="4" t="str">
        <f>IF(D1213="teppc","teppc",
IF(Q1213=0,"not relevant",
IF(R1213&gt;0,"in old list",
IF(S1213=0,"NEED TO ASSIGN",
INDEX(assign_old_new!D:D,MATCH(A1213,assign_old_new!A:A,0))))))</f>
        <v>teppc</v>
      </c>
      <c r="U1213">
        <f t="shared" si="36"/>
        <v>0</v>
      </c>
      <c r="V1213" s="5">
        <f t="shared" si="37"/>
        <v>0</v>
      </c>
    </row>
    <row r="1214" spans="1:22" hidden="1" x14ac:dyDescent="0.75">
      <c r="A1214" t="s">
        <v>3761</v>
      </c>
      <c r="B1214" t="s">
        <v>3762</v>
      </c>
      <c r="C1214" t="s">
        <v>3763</v>
      </c>
      <c r="D1214" t="s">
        <v>3425</v>
      </c>
      <c r="E1214" t="s">
        <v>3407</v>
      </c>
      <c r="F1214" t="s">
        <v>3407</v>
      </c>
      <c r="G1214" t="s">
        <v>3694</v>
      </c>
      <c r="H1214" t="s">
        <v>3407</v>
      </c>
      <c r="I1214" t="s">
        <v>2274</v>
      </c>
      <c r="J1214" s="2">
        <v>42736</v>
      </c>
      <c r="K1214" s="2">
        <v>55153</v>
      </c>
      <c r="L1214">
        <v>50</v>
      </c>
      <c r="M1214" t="s">
        <v>3506</v>
      </c>
      <c r="N1214" t="s">
        <v>3385</v>
      </c>
      <c r="O1214" t="s">
        <v>3386</v>
      </c>
      <c r="P1214" t="s">
        <v>3474</v>
      </c>
      <c r="Q1214" s="5">
        <f>INDEX(relevant_resources!B:B,MATCH(P1214,relevant_resources!A:A,0))</f>
        <v>0</v>
      </c>
      <c r="R1214">
        <f>COUNTIFS(resolve_2018!Y:Y,A1214)</f>
        <v>0</v>
      </c>
      <c r="S1214">
        <f>COUNTIFS(assign_old_new!A:A,A1214)</f>
        <v>0</v>
      </c>
      <c r="T1214" s="4" t="str">
        <f>IF(D1214="teppc","teppc",
IF(Q1214=0,"not relevant",
IF(R1214&gt;0,"in old list",
IF(S1214=0,"NEED TO ASSIGN",
INDEX(assign_old_new!D:D,MATCH(A1214,assign_old_new!A:A,0))))))</f>
        <v>teppc</v>
      </c>
      <c r="U1214">
        <f t="shared" si="36"/>
        <v>0</v>
      </c>
      <c r="V1214" s="5">
        <f t="shared" si="37"/>
        <v>0</v>
      </c>
    </row>
    <row r="1215" spans="1:22" hidden="1" x14ac:dyDescent="0.75">
      <c r="A1215" t="s">
        <v>3243</v>
      </c>
      <c r="B1215" t="s">
        <v>3243</v>
      </c>
      <c r="C1215" t="s">
        <v>3242</v>
      </c>
      <c r="D1215" t="s">
        <v>9883</v>
      </c>
      <c r="E1215" t="s">
        <v>1128</v>
      </c>
      <c r="F1215" t="s">
        <v>1128</v>
      </c>
      <c r="G1215" t="s">
        <v>3379</v>
      </c>
      <c r="H1215" t="s">
        <v>1128</v>
      </c>
      <c r="I1215" t="s">
        <v>33</v>
      </c>
      <c r="J1215" s="2">
        <v>42719</v>
      </c>
      <c r="K1215" s="6">
        <v>55153</v>
      </c>
      <c r="L1215">
        <v>50</v>
      </c>
      <c r="M1215" t="s">
        <v>4346</v>
      </c>
      <c r="N1215" t="s">
        <v>4346</v>
      </c>
      <c r="O1215" t="s">
        <v>3386</v>
      </c>
      <c r="P1215" t="s">
        <v>3324</v>
      </c>
      <c r="Q1215" s="5">
        <f>INDEX(relevant_resources!B:B,MATCH(P1215,relevant_resources!A:A,0))</f>
        <v>1</v>
      </c>
      <c r="R1215">
        <f>COUNTIFS(resolve_2018!Y:Y,A1215)</f>
        <v>1</v>
      </c>
      <c r="S1215">
        <f>COUNTIFS(assign_old_new!A:A,A1215)</f>
        <v>0</v>
      </c>
      <c r="T1215" s="4" t="str">
        <f>IF(D1215="teppc","teppc",
IF(Q1215=0,"not relevant",
IF(R1215&gt;0,"in old list",
IF(S1215=0,"NEED TO ASSIGN",
INDEX(assign_old_new!D:D,MATCH(A1215,assign_old_new!A:A,0))))))</f>
        <v>in old list</v>
      </c>
      <c r="U1215">
        <f t="shared" si="36"/>
        <v>1</v>
      </c>
      <c r="V1215" s="5">
        <f t="shared" si="37"/>
        <v>0</v>
      </c>
    </row>
    <row r="1216" spans="1:22" hidden="1" x14ac:dyDescent="0.75">
      <c r="A1216" t="s">
        <v>8172</v>
      </c>
      <c r="B1216" t="s">
        <v>8172</v>
      </c>
      <c r="C1216" t="s">
        <v>8173</v>
      </c>
      <c r="D1216" t="s">
        <v>3425</v>
      </c>
      <c r="E1216" t="s">
        <v>2403</v>
      </c>
      <c r="F1216" t="s">
        <v>2403</v>
      </c>
      <c r="G1216" t="s">
        <v>3436</v>
      </c>
      <c r="H1216" t="s">
        <v>3437</v>
      </c>
      <c r="I1216" t="s">
        <v>2274</v>
      </c>
      <c r="J1216" s="2">
        <v>42705</v>
      </c>
      <c r="K1216" s="2">
        <v>47588</v>
      </c>
      <c r="L1216">
        <v>50</v>
      </c>
      <c r="M1216" t="s">
        <v>3438</v>
      </c>
      <c r="N1216" t="s">
        <v>3412</v>
      </c>
      <c r="O1216" t="s">
        <v>993</v>
      </c>
      <c r="P1216" t="s">
        <v>3439</v>
      </c>
      <c r="Q1216" s="5">
        <f>INDEX(relevant_resources!B:B,MATCH(P1216,relevant_resources!A:A,0))</f>
        <v>0</v>
      </c>
      <c r="R1216">
        <f>COUNTIFS(resolve_2018!Y:Y,A1216)</f>
        <v>0</v>
      </c>
      <c r="S1216">
        <f>COUNTIFS(assign_old_new!A:A,A1216)</f>
        <v>0</v>
      </c>
      <c r="T1216" s="4" t="str">
        <f>IF(D1216="teppc","teppc",
IF(Q1216=0,"not relevant",
IF(R1216&gt;0,"in old list",
IF(S1216=0,"NEED TO ASSIGN",
INDEX(assign_old_new!D:D,MATCH(A1216,assign_old_new!A:A,0))))))</f>
        <v>teppc</v>
      </c>
      <c r="U1216">
        <f t="shared" si="36"/>
        <v>0</v>
      </c>
      <c r="V1216" s="5">
        <f t="shared" si="37"/>
        <v>0</v>
      </c>
    </row>
    <row r="1217" spans="1:22" hidden="1" x14ac:dyDescent="0.75">
      <c r="A1217" t="s">
        <v>5638</v>
      </c>
      <c r="B1217" t="s">
        <v>5639</v>
      </c>
      <c r="C1217" t="s">
        <v>5640</v>
      </c>
      <c r="D1217" t="s">
        <v>3425</v>
      </c>
      <c r="E1217" t="s">
        <v>3752</v>
      </c>
      <c r="F1217" t="s">
        <v>3752</v>
      </c>
      <c r="G1217" t="s">
        <v>3753</v>
      </c>
      <c r="H1217" t="s">
        <v>2156</v>
      </c>
      <c r="I1217" t="s">
        <v>1080</v>
      </c>
      <c r="J1217" s="2">
        <v>42370</v>
      </c>
      <c r="K1217" s="2">
        <v>55153</v>
      </c>
      <c r="L1217">
        <v>50</v>
      </c>
      <c r="M1217" t="s">
        <v>3506</v>
      </c>
      <c r="N1217" t="s">
        <v>3385</v>
      </c>
      <c r="O1217" t="s">
        <v>3386</v>
      </c>
      <c r="P1217" t="s">
        <v>3617</v>
      </c>
      <c r="Q1217" s="5">
        <f>INDEX(relevant_resources!B:B,MATCH(P1217,relevant_resources!A:A,0))</f>
        <v>0</v>
      </c>
      <c r="R1217">
        <f>COUNTIFS(resolve_2018!Y:Y,A1217)</f>
        <v>0</v>
      </c>
      <c r="S1217">
        <f>COUNTIFS(assign_old_new!A:A,A1217)</f>
        <v>0</v>
      </c>
      <c r="T1217" s="4" t="str">
        <f>IF(D1217="teppc","teppc",
IF(Q1217=0,"not relevant",
IF(R1217&gt;0,"in old list",
IF(S1217=0,"NEED TO ASSIGN",
INDEX(assign_old_new!D:D,MATCH(A1217,assign_old_new!A:A,0))))))</f>
        <v>teppc</v>
      </c>
      <c r="U1217">
        <f t="shared" si="36"/>
        <v>0</v>
      </c>
      <c r="V1217" s="5">
        <f t="shared" si="37"/>
        <v>0</v>
      </c>
    </row>
    <row r="1218" spans="1:22" hidden="1" x14ac:dyDescent="0.75">
      <c r="A1218" t="s">
        <v>8356</v>
      </c>
      <c r="B1218" t="s">
        <v>8357</v>
      </c>
      <c r="D1218" t="s">
        <v>3425</v>
      </c>
      <c r="E1218" t="s">
        <v>2403</v>
      </c>
      <c r="F1218" t="s">
        <v>2403</v>
      </c>
      <c r="G1218" t="s">
        <v>3436</v>
      </c>
      <c r="H1218" t="s">
        <v>3437</v>
      </c>
      <c r="I1218" t="s">
        <v>2274</v>
      </c>
      <c r="J1218" s="2">
        <v>42369</v>
      </c>
      <c r="K1218" s="2">
        <v>55153</v>
      </c>
      <c r="L1218">
        <v>50</v>
      </c>
      <c r="M1218" t="s">
        <v>3473</v>
      </c>
      <c r="N1218" t="s">
        <v>3327</v>
      </c>
      <c r="O1218" t="s">
        <v>3328</v>
      </c>
      <c r="P1218" t="s">
        <v>3474</v>
      </c>
      <c r="Q1218" s="5">
        <f>INDEX(relevant_resources!B:B,MATCH(P1218,relevant_resources!A:A,0))</f>
        <v>0</v>
      </c>
      <c r="R1218">
        <f>COUNTIFS(resolve_2018!Y:Y,A1218)</f>
        <v>0</v>
      </c>
      <c r="S1218">
        <f>COUNTIFS(assign_old_new!A:A,A1218)</f>
        <v>0</v>
      </c>
      <c r="T1218" s="4" t="str">
        <f>IF(D1218="teppc","teppc",
IF(Q1218=0,"not relevant",
IF(R1218&gt;0,"in old list",
IF(S1218=0,"NEED TO ASSIGN",
INDEX(assign_old_new!D:D,MATCH(A1218,assign_old_new!A:A,0))))))</f>
        <v>teppc</v>
      </c>
      <c r="U1218">
        <f t="shared" ref="U1218:U1281" si="38">OR(R1218&gt;0,S1218&gt;0)*1</f>
        <v>0</v>
      </c>
      <c r="V1218" s="5">
        <f t="shared" si="37"/>
        <v>0</v>
      </c>
    </row>
    <row r="1219" spans="1:22" hidden="1" x14ac:dyDescent="0.75">
      <c r="A1219" t="s">
        <v>819</v>
      </c>
      <c r="B1219" t="s">
        <v>819</v>
      </c>
      <c r="C1219" t="s">
        <v>9927</v>
      </c>
      <c r="D1219" t="s">
        <v>9883</v>
      </c>
      <c r="E1219" t="s">
        <v>3333</v>
      </c>
      <c r="F1219" t="s">
        <v>3333</v>
      </c>
      <c r="G1219" t="s">
        <v>3334</v>
      </c>
      <c r="H1219" t="s">
        <v>3333</v>
      </c>
      <c r="I1219" t="s">
        <v>33</v>
      </c>
      <c r="J1219" s="6">
        <v>41341</v>
      </c>
      <c r="K1219" s="6">
        <v>55153</v>
      </c>
      <c r="L1219">
        <v>50</v>
      </c>
      <c r="M1219" t="s">
        <v>9884</v>
      </c>
      <c r="N1219" t="s">
        <v>4346</v>
      </c>
      <c r="O1219" t="s">
        <v>3386</v>
      </c>
      <c r="P1219" t="s">
        <v>3324</v>
      </c>
      <c r="Q1219" s="5">
        <f>INDEX(relevant_resources!B:B,MATCH(P1219,relevant_resources!A:A,0))</f>
        <v>1</v>
      </c>
      <c r="R1219">
        <f>COUNTIFS(resolve_2018!Y:Y,A1219)</f>
        <v>1</v>
      </c>
      <c r="S1219">
        <f>COUNTIFS(assign_old_new!A:A,A1219)</f>
        <v>0</v>
      </c>
      <c r="T1219" s="4" t="str">
        <f>IF(D1219="teppc","teppc",
IF(Q1219=0,"not relevant",
IF(R1219&gt;0,"in old list",
IF(S1219=0,"NEED TO ASSIGN",
INDEX(assign_old_new!D:D,MATCH(A1219,assign_old_new!A:A,0))))))</f>
        <v>in old list</v>
      </c>
      <c r="U1219">
        <f t="shared" si="38"/>
        <v>1</v>
      </c>
      <c r="V1219" s="5">
        <f t="shared" ref="V1219:V1282" si="39">AND(Q1219=1,U1219=0,D1219="caiso")*1</f>
        <v>0</v>
      </c>
    </row>
    <row r="1220" spans="1:22" hidden="1" x14ac:dyDescent="0.75">
      <c r="A1220" t="s">
        <v>6226</v>
      </c>
      <c r="B1220" t="s">
        <v>6226</v>
      </c>
      <c r="C1220" t="s">
        <v>6227</v>
      </c>
      <c r="D1220" t="s">
        <v>3425</v>
      </c>
      <c r="E1220" t="s">
        <v>3426</v>
      </c>
      <c r="F1220" t="s">
        <v>3426</v>
      </c>
      <c r="G1220" t="s">
        <v>3427</v>
      </c>
      <c r="H1220" t="s">
        <v>3428</v>
      </c>
      <c r="I1220" t="s">
        <v>3429</v>
      </c>
      <c r="J1220" s="2">
        <v>40858</v>
      </c>
      <c r="K1220" s="2">
        <v>51136</v>
      </c>
      <c r="L1220">
        <v>50</v>
      </c>
      <c r="M1220" t="s">
        <v>3448</v>
      </c>
      <c r="N1220" t="s">
        <v>3336</v>
      </c>
      <c r="O1220" t="s">
        <v>3356</v>
      </c>
      <c r="P1220" t="s">
        <v>3449</v>
      </c>
      <c r="Q1220" s="5">
        <f>INDEX(relevant_resources!B:B,MATCH(P1220,relevant_resources!A:A,0))</f>
        <v>0</v>
      </c>
      <c r="R1220">
        <f>COUNTIFS(resolve_2018!Y:Y,A1220)</f>
        <v>0</v>
      </c>
      <c r="S1220">
        <f>COUNTIFS(assign_old_new!A:A,A1220)</f>
        <v>0</v>
      </c>
      <c r="T1220" s="4" t="str">
        <f>IF(D1220="teppc","teppc",
IF(Q1220=0,"not relevant",
IF(R1220&gt;0,"in old list",
IF(S1220=0,"NEED TO ASSIGN",
INDEX(assign_old_new!D:D,MATCH(A1220,assign_old_new!A:A,0))))))</f>
        <v>teppc</v>
      </c>
      <c r="U1220">
        <f t="shared" si="38"/>
        <v>0</v>
      </c>
      <c r="V1220" s="5">
        <f t="shared" si="39"/>
        <v>0</v>
      </c>
    </row>
    <row r="1221" spans="1:22" hidden="1" x14ac:dyDescent="0.75">
      <c r="A1221" t="s">
        <v>5008</v>
      </c>
      <c r="B1221" t="s">
        <v>5008</v>
      </c>
      <c r="C1221" t="s">
        <v>5009</v>
      </c>
      <c r="D1221" t="s">
        <v>3425</v>
      </c>
      <c r="E1221" t="s">
        <v>3812</v>
      </c>
      <c r="F1221" t="s">
        <v>3812</v>
      </c>
      <c r="G1221" t="s">
        <v>3813</v>
      </c>
      <c r="H1221" t="s">
        <v>3814</v>
      </c>
      <c r="I1221" t="s">
        <v>1080</v>
      </c>
      <c r="J1221" s="2">
        <v>40544</v>
      </c>
      <c r="K1221" s="2">
        <v>51502</v>
      </c>
      <c r="L1221">
        <v>50</v>
      </c>
      <c r="M1221" t="s">
        <v>3548</v>
      </c>
      <c r="N1221" t="s">
        <v>3532</v>
      </c>
      <c r="O1221" t="s">
        <v>3533</v>
      </c>
      <c r="P1221" t="s">
        <v>3815</v>
      </c>
      <c r="Q1221" s="5">
        <f>INDEX(relevant_resources!B:B,MATCH(P1221,relevant_resources!A:A,0))</f>
        <v>0</v>
      </c>
      <c r="R1221">
        <f>COUNTIFS(resolve_2018!Y:Y,A1221)</f>
        <v>0</v>
      </c>
      <c r="S1221">
        <f>COUNTIFS(assign_old_new!A:A,A1221)</f>
        <v>0</v>
      </c>
      <c r="T1221" s="4" t="str">
        <f>IF(D1221="teppc","teppc",
IF(Q1221=0,"not relevant",
IF(R1221&gt;0,"in old list",
IF(S1221=0,"NEED TO ASSIGN",
INDEX(assign_old_new!D:D,MATCH(A1221,assign_old_new!A:A,0))))))</f>
        <v>teppc</v>
      </c>
      <c r="U1221">
        <f t="shared" si="38"/>
        <v>0</v>
      </c>
      <c r="V1221" s="5">
        <f t="shared" si="39"/>
        <v>0</v>
      </c>
    </row>
    <row r="1222" spans="1:22" hidden="1" x14ac:dyDescent="0.75">
      <c r="A1222" t="s">
        <v>5010</v>
      </c>
      <c r="B1222" t="s">
        <v>5010</v>
      </c>
      <c r="C1222" t="s">
        <v>5011</v>
      </c>
      <c r="D1222" t="s">
        <v>3425</v>
      </c>
      <c r="E1222" t="s">
        <v>3812</v>
      </c>
      <c r="F1222" t="s">
        <v>3812</v>
      </c>
      <c r="G1222" t="s">
        <v>3813</v>
      </c>
      <c r="H1222" t="s">
        <v>3814</v>
      </c>
      <c r="I1222" t="s">
        <v>1080</v>
      </c>
      <c r="J1222" s="2">
        <v>40544</v>
      </c>
      <c r="K1222" s="2">
        <v>51502</v>
      </c>
      <c r="L1222">
        <v>50</v>
      </c>
      <c r="M1222" t="s">
        <v>3548</v>
      </c>
      <c r="N1222" t="s">
        <v>3532</v>
      </c>
      <c r="O1222" t="s">
        <v>3533</v>
      </c>
      <c r="P1222" t="s">
        <v>3815</v>
      </c>
      <c r="Q1222" s="5">
        <f>INDEX(relevant_resources!B:B,MATCH(P1222,relevant_resources!A:A,0))</f>
        <v>0</v>
      </c>
      <c r="R1222">
        <f>COUNTIFS(resolve_2018!Y:Y,A1222)</f>
        <v>0</v>
      </c>
      <c r="S1222">
        <f>COUNTIFS(assign_old_new!A:A,A1222)</f>
        <v>0</v>
      </c>
      <c r="T1222" s="4" t="str">
        <f>IF(D1222="teppc","teppc",
IF(Q1222=0,"not relevant",
IF(R1222&gt;0,"in old list",
IF(S1222=0,"NEED TO ASSIGN",
INDEX(assign_old_new!D:D,MATCH(A1222,assign_old_new!A:A,0))))))</f>
        <v>teppc</v>
      </c>
      <c r="U1222">
        <f t="shared" si="38"/>
        <v>0</v>
      </c>
      <c r="V1222" s="5">
        <f t="shared" si="39"/>
        <v>0</v>
      </c>
    </row>
    <row r="1223" spans="1:22" hidden="1" x14ac:dyDescent="0.75">
      <c r="A1223" t="s">
        <v>5012</v>
      </c>
      <c r="B1223" t="s">
        <v>5012</v>
      </c>
      <c r="C1223" t="s">
        <v>5013</v>
      </c>
      <c r="D1223" t="s">
        <v>3425</v>
      </c>
      <c r="E1223" t="s">
        <v>3812</v>
      </c>
      <c r="F1223" t="s">
        <v>3812</v>
      </c>
      <c r="G1223" t="s">
        <v>3813</v>
      </c>
      <c r="H1223" t="s">
        <v>3814</v>
      </c>
      <c r="I1223" t="s">
        <v>1080</v>
      </c>
      <c r="J1223" s="2">
        <v>40544</v>
      </c>
      <c r="K1223" s="2">
        <v>51502</v>
      </c>
      <c r="L1223">
        <v>50</v>
      </c>
      <c r="M1223" t="s">
        <v>3548</v>
      </c>
      <c r="N1223" t="s">
        <v>3532</v>
      </c>
      <c r="O1223" t="s">
        <v>3533</v>
      </c>
      <c r="P1223" t="s">
        <v>3815</v>
      </c>
      <c r="Q1223" s="5">
        <f>INDEX(relevant_resources!B:B,MATCH(P1223,relevant_resources!A:A,0))</f>
        <v>0</v>
      </c>
      <c r="R1223">
        <f>COUNTIFS(resolve_2018!Y:Y,A1223)</f>
        <v>0</v>
      </c>
      <c r="S1223">
        <f>COUNTIFS(assign_old_new!A:A,A1223)</f>
        <v>0</v>
      </c>
      <c r="T1223" s="4" t="str">
        <f>IF(D1223="teppc","teppc",
IF(Q1223=0,"not relevant",
IF(R1223&gt;0,"in old list",
IF(S1223=0,"NEED TO ASSIGN",
INDEX(assign_old_new!D:D,MATCH(A1223,assign_old_new!A:A,0))))))</f>
        <v>teppc</v>
      </c>
      <c r="U1223">
        <f t="shared" si="38"/>
        <v>0</v>
      </c>
      <c r="V1223" s="5">
        <f t="shared" si="39"/>
        <v>0</v>
      </c>
    </row>
    <row r="1224" spans="1:22" hidden="1" x14ac:dyDescent="0.75">
      <c r="A1224" t="s">
        <v>3908</v>
      </c>
      <c r="B1224" t="s">
        <v>3908</v>
      </c>
      <c r="C1224" t="s">
        <v>3909</v>
      </c>
      <c r="D1224" t="s">
        <v>3425</v>
      </c>
      <c r="E1224" t="s">
        <v>3584</v>
      </c>
      <c r="F1224" t="s">
        <v>3584</v>
      </c>
      <c r="G1224" t="s">
        <v>3585</v>
      </c>
      <c r="H1224" t="s">
        <v>3482</v>
      </c>
      <c r="I1224" t="s">
        <v>1080</v>
      </c>
      <c r="J1224" s="2">
        <v>40466</v>
      </c>
      <c r="K1224" s="2">
        <v>55153</v>
      </c>
      <c r="L1224">
        <v>50</v>
      </c>
      <c r="M1224" t="s">
        <v>3438</v>
      </c>
      <c r="N1224" t="s">
        <v>3412</v>
      </c>
      <c r="O1224" t="s">
        <v>993</v>
      </c>
      <c r="P1224" t="s">
        <v>3712</v>
      </c>
      <c r="Q1224" s="5">
        <f>INDEX(relevant_resources!B:B,MATCH(P1224,relevant_resources!A:A,0))</f>
        <v>0</v>
      </c>
      <c r="R1224">
        <f>COUNTIFS(resolve_2018!Y:Y,A1224)</f>
        <v>0</v>
      </c>
      <c r="S1224">
        <f>COUNTIFS(assign_old_new!A:A,A1224)</f>
        <v>0</v>
      </c>
      <c r="T1224" s="4" t="str">
        <f>IF(D1224="teppc","teppc",
IF(Q1224=0,"not relevant",
IF(R1224&gt;0,"in old list",
IF(S1224=0,"NEED TO ASSIGN",
INDEX(assign_old_new!D:D,MATCH(A1224,assign_old_new!A:A,0))))))</f>
        <v>teppc</v>
      </c>
      <c r="U1224">
        <f t="shared" si="38"/>
        <v>0</v>
      </c>
      <c r="V1224" s="5">
        <f t="shared" si="39"/>
        <v>0</v>
      </c>
    </row>
    <row r="1225" spans="1:22" hidden="1" x14ac:dyDescent="0.75">
      <c r="A1225" t="s">
        <v>6727</v>
      </c>
      <c r="B1225" t="s">
        <v>6727</v>
      </c>
      <c r="C1225" t="s">
        <v>6728</v>
      </c>
      <c r="D1225" t="s">
        <v>3425</v>
      </c>
      <c r="E1225" t="s">
        <v>3584</v>
      </c>
      <c r="F1225" t="s">
        <v>3584</v>
      </c>
      <c r="G1225" t="s">
        <v>3585</v>
      </c>
      <c r="H1225" t="s">
        <v>3482</v>
      </c>
      <c r="I1225" t="s">
        <v>1080</v>
      </c>
      <c r="J1225" s="2">
        <v>40344</v>
      </c>
      <c r="K1225" s="2">
        <v>55153</v>
      </c>
      <c r="L1225">
        <v>50</v>
      </c>
      <c r="M1225" t="s">
        <v>3438</v>
      </c>
      <c r="N1225" t="s">
        <v>3412</v>
      </c>
      <c r="O1225" t="s">
        <v>993</v>
      </c>
      <c r="P1225" t="s">
        <v>3712</v>
      </c>
      <c r="Q1225" s="5">
        <f>INDEX(relevant_resources!B:B,MATCH(P1225,relevant_resources!A:A,0))</f>
        <v>0</v>
      </c>
      <c r="R1225">
        <f>COUNTIFS(resolve_2018!Y:Y,A1225)</f>
        <v>0</v>
      </c>
      <c r="S1225">
        <f>COUNTIFS(assign_old_new!A:A,A1225)</f>
        <v>0</v>
      </c>
      <c r="T1225" s="4" t="str">
        <f>IF(D1225="teppc","teppc",
IF(Q1225=0,"not relevant",
IF(R1225&gt;0,"in old list",
IF(S1225=0,"NEED TO ASSIGN",
INDEX(assign_old_new!D:D,MATCH(A1225,assign_old_new!A:A,0))))))</f>
        <v>teppc</v>
      </c>
      <c r="U1225">
        <f t="shared" si="38"/>
        <v>0</v>
      </c>
      <c r="V1225" s="5">
        <f t="shared" si="39"/>
        <v>0</v>
      </c>
    </row>
    <row r="1226" spans="1:22" hidden="1" x14ac:dyDescent="0.75">
      <c r="A1226" t="s">
        <v>5046</v>
      </c>
      <c r="B1226" t="s">
        <v>5047</v>
      </c>
      <c r="C1226" t="s">
        <v>5048</v>
      </c>
      <c r="D1226" t="s">
        <v>3425</v>
      </c>
      <c r="E1226" t="s">
        <v>906</v>
      </c>
      <c r="F1226" t="s">
        <v>906</v>
      </c>
      <c r="G1226" t="s">
        <v>4695</v>
      </c>
      <c r="H1226" t="s">
        <v>906</v>
      </c>
      <c r="I1226" t="s">
        <v>906</v>
      </c>
      <c r="J1226" s="2">
        <v>40283</v>
      </c>
      <c r="K1226" s="2">
        <v>55153</v>
      </c>
      <c r="L1226">
        <v>50</v>
      </c>
      <c r="M1226" t="s">
        <v>5038</v>
      </c>
      <c r="N1226" t="s">
        <v>3757</v>
      </c>
      <c r="O1226" t="s">
        <v>190</v>
      </c>
      <c r="P1226" t="s">
        <v>5039</v>
      </c>
      <c r="Q1226" s="5">
        <f>INDEX(relevant_resources!B:B,MATCH(P1226,relevant_resources!A:A,0))</f>
        <v>0</v>
      </c>
      <c r="R1226">
        <f>COUNTIFS(resolve_2018!Y:Y,A1226)</f>
        <v>0</v>
      </c>
      <c r="S1226">
        <f>COUNTIFS(assign_old_new!A:A,A1226)</f>
        <v>0</v>
      </c>
      <c r="T1226" s="4" t="str">
        <f>IF(D1226="teppc","teppc",
IF(Q1226=0,"not relevant",
IF(R1226&gt;0,"in old list",
IF(S1226=0,"NEED TO ASSIGN",
INDEX(assign_old_new!D:D,MATCH(A1226,assign_old_new!A:A,0))))))</f>
        <v>teppc</v>
      </c>
      <c r="U1226">
        <f t="shared" si="38"/>
        <v>0</v>
      </c>
      <c r="V1226" s="5">
        <f t="shared" si="39"/>
        <v>0</v>
      </c>
    </row>
    <row r="1227" spans="1:22" hidden="1" x14ac:dyDescent="0.75">
      <c r="A1227" t="s">
        <v>7449</v>
      </c>
      <c r="B1227" t="s">
        <v>7450</v>
      </c>
      <c r="C1227" t="s">
        <v>7451</v>
      </c>
      <c r="D1227" t="s">
        <v>3425</v>
      </c>
      <c r="E1227" t="s">
        <v>906</v>
      </c>
      <c r="F1227" t="s">
        <v>906</v>
      </c>
      <c r="G1227" t="s">
        <v>4695</v>
      </c>
      <c r="H1227" t="s">
        <v>906</v>
      </c>
      <c r="I1227" t="s">
        <v>906</v>
      </c>
      <c r="J1227" s="2">
        <v>39600</v>
      </c>
      <c r="K1227" s="2">
        <v>55123</v>
      </c>
      <c r="L1227">
        <v>50</v>
      </c>
      <c r="M1227" t="s">
        <v>3548</v>
      </c>
      <c r="N1227" t="s">
        <v>3532</v>
      </c>
      <c r="O1227" t="s">
        <v>3533</v>
      </c>
      <c r="P1227" t="s">
        <v>4696</v>
      </c>
      <c r="Q1227" s="5">
        <f>INDEX(relevant_resources!B:B,MATCH(P1227,relevant_resources!A:A,0))</f>
        <v>0</v>
      </c>
      <c r="R1227">
        <f>COUNTIFS(resolve_2018!Y:Y,A1227)</f>
        <v>0</v>
      </c>
      <c r="S1227">
        <f>COUNTIFS(assign_old_new!A:A,A1227)</f>
        <v>0</v>
      </c>
      <c r="T1227" s="4" t="str">
        <f>IF(D1227="teppc","teppc",
IF(Q1227=0,"not relevant",
IF(R1227&gt;0,"in old list",
IF(S1227=0,"NEED TO ASSIGN",
INDEX(assign_old_new!D:D,MATCH(A1227,assign_old_new!A:A,0))))))</f>
        <v>teppc</v>
      </c>
      <c r="U1227">
        <f t="shared" si="38"/>
        <v>0</v>
      </c>
      <c r="V1227" s="5">
        <f t="shared" si="39"/>
        <v>0</v>
      </c>
    </row>
    <row r="1228" spans="1:22" hidden="1" x14ac:dyDescent="0.75">
      <c r="A1228" t="s">
        <v>8262</v>
      </c>
      <c r="B1228" t="s">
        <v>8263</v>
      </c>
      <c r="C1228" t="s">
        <v>8262</v>
      </c>
      <c r="D1228" t="s">
        <v>3425</v>
      </c>
      <c r="E1228" t="s">
        <v>2592</v>
      </c>
      <c r="F1228" t="s">
        <v>2592</v>
      </c>
      <c r="G1228" t="s">
        <v>4353</v>
      </c>
      <c r="H1228" t="s">
        <v>3028</v>
      </c>
      <c r="I1228" t="s">
        <v>2592</v>
      </c>
      <c r="J1228" s="2">
        <v>38869</v>
      </c>
      <c r="K1228" s="2">
        <v>55153</v>
      </c>
      <c r="L1228">
        <v>50</v>
      </c>
      <c r="M1228" t="s">
        <v>3548</v>
      </c>
      <c r="N1228" t="s">
        <v>3532</v>
      </c>
      <c r="O1228" t="s">
        <v>3533</v>
      </c>
      <c r="P1228" t="s">
        <v>3592</v>
      </c>
      <c r="Q1228" s="5">
        <f>INDEX(relevant_resources!B:B,MATCH(P1228,relevant_resources!A:A,0))</f>
        <v>0</v>
      </c>
      <c r="R1228">
        <f>COUNTIFS(resolve_2018!Y:Y,A1228)</f>
        <v>0</v>
      </c>
      <c r="S1228">
        <f>COUNTIFS(assign_old_new!A:A,A1228)</f>
        <v>0</v>
      </c>
      <c r="T1228" s="4" t="str">
        <f>IF(D1228="teppc","teppc",
IF(Q1228=0,"not relevant",
IF(R1228&gt;0,"in old list",
IF(S1228=0,"NEED TO ASSIGN",
INDEX(assign_old_new!D:D,MATCH(A1228,assign_old_new!A:A,0))))))</f>
        <v>teppc</v>
      </c>
      <c r="U1228">
        <f t="shared" si="38"/>
        <v>0</v>
      </c>
      <c r="V1228" s="5">
        <f t="shared" si="39"/>
        <v>0</v>
      </c>
    </row>
    <row r="1229" spans="1:22" hidden="1" x14ac:dyDescent="0.75">
      <c r="A1229" t="s">
        <v>8264</v>
      </c>
      <c r="B1229" t="s">
        <v>8265</v>
      </c>
      <c r="C1229" t="s">
        <v>8264</v>
      </c>
      <c r="D1229" t="s">
        <v>3425</v>
      </c>
      <c r="E1229" t="s">
        <v>2592</v>
      </c>
      <c r="F1229" t="s">
        <v>2592</v>
      </c>
      <c r="G1229" t="s">
        <v>4353</v>
      </c>
      <c r="H1229" t="s">
        <v>3028</v>
      </c>
      <c r="I1229" t="s">
        <v>2592</v>
      </c>
      <c r="J1229" s="2">
        <v>38869</v>
      </c>
      <c r="K1229" s="2">
        <v>55153</v>
      </c>
      <c r="L1229">
        <v>50</v>
      </c>
      <c r="M1229" t="s">
        <v>3548</v>
      </c>
      <c r="N1229" t="s">
        <v>3532</v>
      </c>
      <c r="O1229" t="s">
        <v>3533</v>
      </c>
      <c r="P1229" t="s">
        <v>3592</v>
      </c>
      <c r="Q1229" s="5">
        <f>INDEX(relevant_resources!B:B,MATCH(P1229,relevant_resources!A:A,0))</f>
        <v>0</v>
      </c>
      <c r="R1229">
        <f>COUNTIFS(resolve_2018!Y:Y,A1229)</f>
        <v>0</v>
      </c>
      <c r="S1229">
        <f>COUNTIFS(assign_old_new!A:A,A1229)</f>
        <v>0</v>
      </c>
      <c r="T1229" s="4" t="str">
        <f>IF(D1229="teppc","teppc",
IF(Q1229=0,"not relevant",
IF(R1229&gt;0,"in old list",
IF(S1229=0,"NEED TO ASSIGN",
INDEX(assign_old_new!D:D,MATCH(A1229,assign_old_new!A:A,0))))))</f>
        <v>teppc</v>
      </c>
      <c r="U1229">
        <f t="shared" si="38"/>
        <v>0</v>
      </c>
      <c r="V1229" s="5">
        <f t="shared" si="39"/>
        <v>0</v>
      </c>
    </row>
    <row r="1230" spans="1:22" hidden="1" x14ac:dyDescent="0.75">
      <c r="A1230" t="s">
        <v>2331</v>
      </c>
      <c r="B1230" t="s">
        <v>2331</v>
      </c>
      <c r="C1230" t="s">
        <v>10157</v>
      </c>
      <c r="D1230" t="s">
        <v>9883</v>
      </c>
      <c r="E1230" t="s">
        <v>3319</v>
      </c>
      <c r="F1230" t="s">
        <v>3319</v>
      </c>
      <c r="G1230" t="s">
        <v>3320</v>
      </c>
      <c r="H1230" t="s">
        <v>3319</v>
      </c>
      <c r="I1230" t="s">
        <v>33</v>
      </c>
      <c r="J1230" s="6">
        <v>38707</v>
      </c>
      <c r="K1230" s="6">
        <v>55153</v>
      </c>
      <c r="L1230">
        <v>50</v>
      </c>
      <c r="M1230" t="s">
        <v>9884</v>
      </c>
      <c r="N1230" t="s">
        <v>3412</v>
      </c>
      <c r="O1230" t="s">
        <v>993</v>
      </c>
      <c r="P1230" t="s">
        <v>3413</v>
      </c>
      <c r="Q1230" s="5">
        <f>INDEX(relevant_resources!B:B,MATCH(P1230,relevant_resources!A:A,0))</f>
        <v>1</v>
      </c>
      <c r="R1230">
        <f>COUNTIFS(resolve_2018!Y:Y,A1230)</f>
        <v>1</v>
      </c>
      <c r="S1230">
        <f>COUNTIFS(assign_old_new!A:A,A1230)</f>
        <v>0</v>
      </c>
      <c r="T1230" s="4" t="str">
        <f>IF(D1230="teppc","teppc",
IF(Q1230=0,"not relevant",
IF(R1230&gt;0,"in old list",
IF(S1230=0,"NEED TO ASSIGN",
INDEX(assign_old_new!D:D,MATCH(A1230,assign_old_new!A:A,0))))))</f>
        <v>in old list</v>
      </c>
      <c r="U1230">
        <f t="shared" si="38"/>
        <v>1</v>
      </c>
      <c r="V1230" s="5">
        <f t="shared" si="39"/>
        <v>0</v>
      </c>
    </row>
    <row r="1231" spans="1:22" hidden="1" x14ac:dyDescent="0.75">
      <c r="A1231" t="s">
        <v>8306</v>
      </c>
      <c r="B1231" t="s">
        <v>8306</v>
      </c>
      <c r="C1231" t="s">
        <v>8307</v>
      </c>
      <c r="D1231" t="s">
        <v>3425</v>
      </c>
      <c r="E1231" t="s">
        <v>4088</v>
      </c>
      <c r="F1231" t="s">
        <v>4088</v>
      </c>
      <c r="G1231" t="s">
        <v>4089</v>
      </c>
      <c r="H1231" t="s">
        <v>2156</v>
      </c>
      <c r="I1231" t="s">
        <v>1080</v>
      </c>
      <c r="J1231" s="2">
        <v>37165</v>
      </c>
      <c r="K1231" s="2">
        <v>55153</v>
      </c>
      <c r="L1231">
        <v>50</v>
      </c>
      <c r="M1231" t="s">
        <v>3438</v>
      </c>
      <c r="N1231" t="s">
        <v>3412</v>
      </c>
      <c r="O1231" t="s">
        <v>993</v>
      </c>
      <c r="P1231" t="s">
        <v>3712</v>
      </c>
      <c r="Q1231" s="5">
        <f>INDEX(relevant_resources!B:B,MATCH(P1231,relevant_resources!A:A,0))</f>
        <v>0</v>
      </c>
      <c r="R1231">
        <f>COUNTIFS(resolve_2018!Y:Y,A1231)</f>
        <v>0</v>
      </c>
      <c r="S1231">
        <f>COUNTIFS(assign_old_new!A:A,A1231)</f>
        <v>0</v>
      </c>
      <c r="T1231" s="4" t="str">
        <f>IF(D1231="teppc","teppc",
IF(Q1231=0,"not relevant",
IF(R1231&gt;0,"in old list",
IF(S1231=0,"NEED TO ASSIGN",
INDEX(assign_old_new!D:D,MATCH(A1231,assign_old_new!A:A,0))))))</f>
        <v>teppc</v>
      </c>
      <c r="U1231">
        <f t="shared" si="38"/>
        <v>0</v>
      </c>
      <c r="V1231" s="5">
        <f t="shared" si="39"/>
        <v>0</v>
      </c>
    </row>
    <row r="1232" spans="1:22" hidden="1" x14ac:dyDescent="0.75">
      <c r="A1232" t="s">
        <v>7446</v>
      </c>
      <c r="B1232" t="s">
        <v>7447</v>
      </c>
      <c r="C1232" t="s">
        <v>7448</v>
      </c>
      <c r="D1232" t="s">
        <v>3425</v>
      </c>
      <c r="E1232" t="s">
        <v>906</v>
      </c>
      <c r="F1232" t="s">
        <v>906</v>
      </c>
      <c r="G1232" t="s">
        <v>4695</v>
      </c>
      <c r="H1232" t="s">
        <v>906</v>
      </c>
      <c r="I1232" t="s">
        <v>906</v>
      </c>
      <c r="J1232" s="2">
        <v>34121</v>
      </c>
      <c r="K1232" s="2">
        <v>55153</v>
      </c>
      <c r="L1232">
        <v>50</v>
      </c>
      <c r="M1232" t="s">
        <v>3548</v>
      </c>
      <c r="N1232" t="s">
        <v>3532</v>
      </c>
      <c r="O1232" t="s">
        <v>3533</v>
      </c>
      <c r="P1232" t="s">
        <v>4696</v>
      </c>
      <c r="Q1232" s="5">
        <f>INDEX(relevant_resources!B:B,MATCH(P1232,relevant_resources!A:A,0))</f>
        <v>0</v>
      </c>
      <c r="R1232">
        <f>COUNTIFS(resolve_2018!Y:Y,A1232)</f>
        <v>0</v>
      </c>
      <c r="S1232">
        <f>COUNTIFS(assign_old_new!A:A,A1232)</f>
        <v>0</v>
      </c>
      <c r="T1232" s="4" t="str">
        <f>IF(D1232="teppc","teppc",
IF(Q1232=0,"not relevant",
IF(R1232&gt;0,"in old list",
IF(S1232=0,"NEED TO ASSIGN",
INDEX(assign_old_new!D:D,MATCH(A1232,assign_old_new!A:A,0))))))</f>
        <v>teppc</v>
      </c>
      <c r="U1232">
        <f t="shared" si="38"/>
        <v>0</v>
      </c>
      <c r="V1232" s="5">
        <f t="shared" si="39"/>
        <v>0</v>
      </c>
    </row>
    <row r="1233" spans="1:22" hidden="1" x14ac:dyDescent="0.75">
      <c r="A1233" t="s">
        <v>5049</v>
      </c>
      <c r="B1233" t="s">
        <v>5050</v>
      </c>
      <c r="C1233" t="s">
        <v>5051</v>
      </c>
      <c r="D1233" t="s">
        <v>3425</v>
      </c>
      <c r="E1233" t="s">
        <v>906</v>
      </c>
      <c r="F1233" t="s">
        <v>906</v>
      </c>
      <c r="G1233" t="s">
        <v>4695</v>
      </c>
      <c r="H1233" t="s">
        <v>906</v>
      </c>
      <c r="I1233" t="s">
        <v>906</v>
      </c>
      <c r="J1233" s="2">
        <v>33208</v>
      </c>
      <c r="K1233" s="2">
        <v>55153</v>
      </c>
      <c r="L1233">
        <v>50</v>
      </c>
      <c r="M1233" t="s">
        <v>3448</v>
      </c>
      <c r="N1233" t="s">
        <v>3336</v>
      </c>
      <c r="O1233" t="s">
        <v>3356</v>
      </c>
      <c r="P1233" t="s">
        <v>5052</v>
      </c>
      <c r="Q1233" s="5">
        <f>INDEX(relevant_resources!B:B,MATCH(P1233,relevant_resources!A:A,0))</f>
        <v>0</v>
      </c>
      <c r="R1233">
        <f>COUNTIFS(resolve_2018!Y:Y,A1233)</f>
        <v>0</v>
      </c>
      <c r="S1233">
        <f>COUNTIFS(assign_old_new!A:A,A1233)</f>
        <v>0</v>
      </c>
      <c r="T1233" s="4" t="str">
        <f>IF(D1233="teppc","teppc",
IF(Q1233=0,"not relevant",
IF(R1233&gt;0,"in old list",
IF(S1233=0,"NEED TO ASSIGN",
INDEX(assign_old_new!D:D,MATCH(A1233,assign_old_new!A:A,0))))))</f>
        <v>teppc</v>
      </c>
      <c r="U1233">
        <f t="shared" si="38"/>
        <v>0</v>
      </c>
      <c r="V1233" s="5">
        <f t="shared" si="39"/>
        <v>0</v>
      </c>
    </row>
    <row r="1234" spans="1:22" hidden="1" x14ac:dyDescent="0.75">
      <c r="A1234" t="s">
        <v>8518</v>
      </c>
      <c r="B1234" t="s">
        <v>8519</v>
      </c>
      <c r="C1234" t="s">
        <v>8520</v>
      </c>
      <c r="D1234" t="s">
        <v>3425</v>
      </c>
      <c r="E1234" t="s">
        <v>906</v>
      </c>
      <c r="F1234" t="s">
        <v>906</v>
      </c>
      <c r="G1234" t="s">
        <v>4695</v>
      </c>
      <c r="H1234" t="s">
        <v>906</v>
      </c>
      <c r="I1234" t="s">
        <v>906</v>
      </c>
      <c r="J1234" s="2">
        <v>32629</v>
      </c>
      <c r="K1234" s="2">
        <v>55153</v>
      </c>
      <c r="L1234">
        <v>50</v>
      </c>
      <c r="M1234" t="s">
        <v>5038</v>
      </c>
      <c r="N1234" t="s">
        <v>3757</v>
      </c>
      <c r="O1234" t="s">
        <v>190</v>
      </c>
      <c r="P1234" t="s">
        <v>5039</v>
      </c>
      <c r="Q1234" s="5">
        <f>INDEX(relevant_resources!B:B,MATCH(P1234,relevant_resources!A:A,0))</f>
        <v>0</v>
      </c>
      <c r="R1234">
        <f>COUNTIFS(resolve_2018!Y:Y,A1234)</f>
        <v>0</v>
      </c>
      <c r="S1234">
        <f>COUNTIFS(assign_old_new!A:A,A1234)</f>
        <v>0</v>
      </c>
      <c r="T1234" s="4" t="str">
        <f>IF(D1234="teppc","teppc",
IF(Q1234=0,"not relevant",
IF(R1234&gt;0,"in old list",
IF(S1234=0,"NEED TO ASSIGN",
INDEX(assign_old_new!D:D,MATCH(A1234,assign_old_new!A:A,0))))))</f>
        <v>teppc</v>
      </c>
      <c r="U1234">
        <f t="shared" si="38"/>
        <v>0</v>
      </c>
      <c r="V1234" s="5">
        <f t="shared" si="39"/>
        <v>0</v>
      </c>
    </row>
    <row r="1235" spans="1:22" hidden="1" x14ac:dyDescent="0.75">
      <c r="A1235" t="s">
        <v>154</v>
      </c>
      <c r="B1235" t="s">
        <v>11202</v>
      </c>
      <c r="C1235" t="s">
        <v>153</v>
      </c>
      <c r="D1235" t="s">
        <v>9883</v>
      </c>
      <c r="E1235" t="s">
        <v>3333</v>
      </c>
      <c r="F1235" t="s">
        <v>3333</v>
      </c>
      <c r="G1235" t="s">
        <v>3334</v>
      </c>
      <c r="H1235" t="s">
        <v>3333</v>
      </c>
      <c r="I1235" t="s">
        <v>33</v>
      </c>
      <c r="J1235" s="6">
        <v>32080</v>
      </c>
      <c r="K1235" s="6">
        <v>55153</v>
      </c>
      <c r="L1235">
        <v>50</v>
      </c>
      <c r="N1235" t="s">
        <v>3336</v>
      </c>
      <c r="O1235" t="s">
        <v>3356</v>
      </c>
      <c r="P1235" t="s">
        <v>3357</v>
      </c>
      <c r="Q1235" s="5">
        <f>INDEX(relevant_resources!B:B,MATCH(P1235,relevant_resources!A:A,0))</f>
        <v>0</v>
      </c>
      <c r="R1235">
        <f>COUNTIFS(resolve_2018!Y:Y,A1235)</f>
        <v>1</v>
      </c>
      <c r="S1235">
        <f>COUNTIFS(assign_old_new!A:A,A1235)</f>
        <v>0</v>
      </c>
      <c r="T1235" s="4" t="str">
        <f>IF(D1235="teppc","teppc",
IF(Q1235=0,"not relevant",
IF(R1235&gt;0,"in old list",
IF(S1235=0,"NEED TO ASSIGN",
INDEX(assign_old_new!D:D,MATCH(A1235,assign_old_new!A:A,0))))))</f>
        <v>not relevant</v>
      </c>
      <c r="U1235">
        <f t="shared" si="38"/>
        <v>1</v>
      </c>
      <c r="V1235" s="5">
        <f t="shared" si="39"/>
        <v>0</v>
      </c>
    </row>
    <row r="1236" spans="1:22" hidden="1" x14ac:dyDescent="0.75">
      <c r="A1236" t="s">
        <v>9600</v>
      </c>
      <c r="B1236" t="s">
        <v>9601</v>
      </c>
      <c r="C1236" t="s">
        <v>9602</v>
      </c>
      <c r="D1236" t="s">
        <v>3425</v>
      </c>
      <c r="E1236" t="s">
        <v>3718</v>
      </c>
      <c r="F1236" t="s">
        <v>3718</v>
      </c>
      <c r="G1236" t="s">
        <v>5128</v>
      </c>
      <c r="H1236" t="s">
        <v>3718</v>
      </c>
      <c r="I1236" t="s">
        <v>2274</v>
      </c>
      <c r="J1236" s="2">
        <v>26846</v>
      </c>
      <c r="K1236" s="2">
        <v>55153</v>
      </c>
      <c r="L1236">
        <v>50</v>
      </c>
      <c r="M1236" t="s">
        <v>3531</v>
      </c>
      <c r="N1236" t="s">
        <v>3532</v>
      </c>
      <c r="O1236" t="s">
        <v>3533</v>
      </c>
      <c r="P1236" t="s">
        <v>3534</v>
      </c>
      <c r="Q1236" s="5">
        <f>INDEX(relevant_resources!B:B,MATCH(P1236,relevant_resources!A:A,0))</f>
        <v>0</v>
      </c>
      <c r="R1236">
        <f>COUNTIFS(resolve_2018!Y:Y,A1236)</f>
        <v>0</v>
      </c>
      <c r="S1236">
        <f>COUNTIFS(assign_old_new!A:A,A1236)</f>
        <v>0</v>
      </c>
      <c r="T1236" s="4" t="str">
        <f>IF(D1236="teppc","teppc",
IF(Q1236=0,"not relevant",
IF(R1236&gt;0,"in old list",
IF(S1236=0,"NEED TO ASSIGN",
INDEX(assign_old_new!D:D,MATCH(A1236,assign_old_new!A:A,0))))))</f>
        <v>teppc</v>
      </c>
      <c r="U1236">
        <f t="shared" si="38"/>
        <v>0</v>
      </c>
      <c r="V1236" s="5">
        <f t="shared" si="39"/>
        <v>0</v>
      </c>
    </row>
    <row r="1237" spans="1:22" hidden="1" x14ac:dyDescent="0.75">
      <c r="A1237" t="s">
        <v>9597</v>
      </c>
      <c r="B1237" t="s">
        <v>9598</v>
      </c>
      <c r="C1237" t="s">
        <v>9599</v>
      </c>
      <c r="D1237" t="s">
        <v>3425</v>
      </c>
      <c r="E1237" t="s">
        <v>3718</v>
      </c>
      <c r="F1237" t="s">
        <v>3718</v>
      </c>
      <c r="G1237" t="s">
        <v>5128</v>
      </c>
      <c r="H1237" t="s">
        <v>3718</v>
      </c>
      <c r="I1237" t="s">
        <v>2274</v>
      </c>
      <c r="J1237" s="2">
        <v>26420</v>
      </c>
      <c r="K1237" s="2">
        <v>55153</v>
      </c>
      <c r="L1237">
        <v>50</v>
      </c>
      <c r="M1237" t="s">
        <v>3531</v>
      </c>
      <c r="N1237" t="s">
        <v>3532</v>
      </c>
      <c r="O1237" t="s">
        <v>3533</v>
      </c>
      <c r="P1237" t="s">
        <v>3534</v>
      </c>
      <c r="Q1237" s="5">
        <f>INDEX(relevant_resources!B:B,MATCH(P1237,relevant_resources!A:A,0))</f>
        <v>0</v>
      </c>
      <c r="R1237">
        <f>COUNTIFS(resolve_2018!Y:Y,A1237)</f>
        <v>0</v>
      </c>
      <c r="S1237">
        <f>COUNTIFS(assign_old_new!A:A,A1237)</f>
        <v>0</v>
      </c>
      <c r="T1237" s="4" t="str">
        <f>IF(D1237="teppc","teppc",
IF(Q1237=0,"not relevant",
IF(R1237&gt;0,"in old list",
IF(S1237=0,"NEED TO ASSIGN",
INDEX(assign_old_new!D:D,MATCH(A1237,assign_old_new!A:A,0))))))</f>
        <v>teppc</v>
      </c>
      <c r="U1237">
        <f t="shared" si="38"/>
        <v>0</v>
      </c>
      <c r="V1237" s="5">
        <f t="shared" si="39"/>
        <v>0</v>
      </c>
    </row>
    <row r="1238" spans="1:22" hidden="1" x14ac:dyDescent="0.75">
      <c r="A1238" t="s">
        <v>5504</v>
      </c>
      <c r="B1238" t="s">
        <v>5505</v>
      </c>
      <c r="C1238" t="s">
        <v>5504</v>
      </c>
      <c r="D1238" t="s">
        <v>3425</v>
      </c>
      <c r="E1238" t="s">
        <v>3546</v>
      </c>
      <c r="F1238" t="s">
        <v>3546</v>
      </c>
      <c r="G1238" t="s">
        <v>3547</v>
      </c>
      <c r="H1238" t="s">
        <v>3546</v>
      </c>
      <c r="I1238" t="s">
        <v>3429</v>
      </c>
      <c r="J1238" s="2">
        <v>26268</v>
      </c>
      <c r="K1238" s="2">
        <v>47484</v>
      </c>
      <c r="L1238">
        <v>50</v>
      </c>
      <c r="M1238" t="s">
        <v>3531</v>
      </c>
      <c r="N1238" t="s">
        <v>3532</v>
      </c>
      <c r="O1238" t="s">
        <v>3533</v>
      </c>
      <c r="P1238" t="s">
        <v>3549</v>
      </c>
      <c r="Q1238" s="5">
        <f>INDEX(relevant_resources!B:B,MATCH(P1238,relevant_resources!A:A,0))</f>
        <v>0</v>
      </c>
      <c r="R1238">
        <f>COUNTIFS(resolve_2018!Y:Y,A1238)</f>
        <v>0</v>
      </c>
      <c r="S1238">
        <f>COUNTIFS(assign_old_new!A:A,A1238)</f>
        <v>0</v>
      </c>
      <c r="T1238" s="4" t="str">
        <f>IF(D1238="teppc","teppc",
IF(Q1238=0,"not relevant",
IF(R1238&gt;0,"in old list",
IF(S1238=0,"NEED TO ASSIGN",
INDEX(assign_old_new!D:D,MATCH(A1238,assign_old_new!A:A,0))))))</f>
        <v>teppc</v>
      </c>
      <c r="U1238">
        <f t="shared" si="38"/>
        <v>0</v>
      </c>
      <c r="V1238" s="5">
        <f t="shared" si="39"/>
        <v>0</v>
      </c>
    </row>
    <row r="1239" spans="1:22" hidden="1" x14ac:dyDescent="0.75">
      <c r="A1239" t="s">
        <v>5506</v>
      </c>
      <c r="B1239" t="s">
        <v>5507</v>
      </c>
      <c r="C1239" t="s">
        <v>5506</v>
      </c>
      <c r="D1239" t="s">
        <v>3425</v>
      </c>
      <c r="E1239" t="s">
        <v>3546</v>
      </c>
      <c r="F1239" t="s">
        <v>3546</v>
      </c>
      <c r="G1239" t="s">
        <v>3547</v>
      </c>
      <c r="H1239" t="s">
        <v>3546</v>
      </c>
      <c r="I1239" t="s">
        <v>3429</v>
      </c>
      <c r="J1239" s="2">
        <v>26268</v>
      </c>
      <c r="K1239" s="2">
        <v>47484</v>
      </c>
      <c r="L1239">
        <v>50</v>
      </c>
      <c r="M1239" t="s">
        <v>3531</v>
      </c>
      <c r="N1239" t="s">
        <v>3532</v>
      </c>
      <c r="O1239" t="s">
        <v>3533</v>
      </c>
      <c r="P1239" t="s">
        <v>3549</v>
      </c>
      <c r="Q1239" s="5">
        <f>INDEX(relevant_resources!B:B,MATCH(P1239,relevant_resources!A:A,0))</f>
        <v>0</v>
      </c>
      <c r="R1239">
        <f>COUNTIFS(resolve_2018!Y:Y,A1239)</f>
        <v>0</v>
      </c>
      <c r="S1239">
        <f>COUNTIFS(assign_old_new!A:A,A1239)</f>
        <v>0</v>
      </c>
      <c r="T1239" s="4" t="str">
        <f>IF(D1239="teppc","teppc",
IF(Q1239=0,"not relevant",
IF(R1239&gt;0,"in old list",
IF(S1239=0,"NEED TO ASSIGN",
INDEX(assign_old_new!D:D,MATCH(A1239,assign_old_new!A:A,0))))))</f>
        <v>teppc</v>
      </c>
      <c r="U1239">
        <f t="shared" si="38"/>
        <v>0</v>
      </c>
      <c r="V1239" s="5">
        <f t="shared" si="39"/>
        <v>0</v>
      </c>
    </row>
    <row r="1240" spans="1:22" hidden="1" x14ac:dyDescent="0.75">
      <c r="A1240" t="s">
        <v>10219</v>
      </c>
      <c r="B1240" t="s">
        <v>10220</v>
      </c>
      <c r="C1240" t="s">
        <v>10221</v>
      </c>
      <c r="D1240" t="s">
        <v>9883</v>
      </c>
      <c r="E1240" t="s">
        <v>3333</v>
      </c>
      <c r="F1240" t="s">
        <v>3333</v>
      </c>
      <c r="G1240" t="s">
        <v>3334</v>
      </c>
      <c r="H1240" t="s">
        <v>3333</v>
      </c>
      <c r="I1240" t="s">
        <v>33</v>
      </c>
      <c r="J1240" s="6">
        <v>23743</v>
      </c>
      <c r="K1240" s="6">
        <v>55153</v>
      </c>
      <c r="L1240">
        <v>50</v>
      </c>
      <c r="M1240" t="s">
        <v>9884</v>
      </c>
      <c r="N1240" t="s">
        <v>3443</v>
      </c>
      <c r="O1240" t="s">
        <v>210</v>
      </c>
      <c r="P1240" t="s">
        <v>3709</v>
      </c>
      <c r="Q1240" s="5">
        <f>INDEX(relevant_resources!B:B,MATCH(P1240,relevant_resources!A:A,0))</f>
        <v>0</v>
      </c>
      <c r="R1240">
        <f>COUNTIFS(resolve_2018!Y:Y,A1240)</f>
        <v>0</v>
      </c>
      <c r="S1240">
        <f>COUNTIFS(assign_old_new!A:A,A1240)</f>
        <v>0</v>
      </c>
      <c r="T1240" s="4" t="str">
        <f>IF(D1240="teppc","teppc",
IF(Q1240=0,"not relevant",
IF(R1240&gt;0,"in old list",
IF(S1240=0,"NEED TO ASSIGN",
INDEX(assign_old_new!D:D,MATCH(A1240,assign_old_new!A:A,0))))))</f>
        <v>not relevant</v>
      </c>
      <c r="U1240">
        <f t="shared" si="38"/>
        <v>0</v>
      </c>
      <c r="V1240" s="5">
        <f t="shared" si="39"/>
        <v>0</v>
      </c>
    </row>
    <row r="1241" spans="1:22" hidden="1" x14ac:dyDescent="0.75">
      <c r="A1241" t="s">
        <v>5058</v>
      </c>
      <c r="B1241" t="s">
        <v>5058</v>
      </c>
      <c r="C1241" t="s">
        <v>5059</v>
      </c>
      <c r="D1241" t="s">
        <v>3425</v>
      </c>
      <c r="E1241" t="s">
        <v>3482</v>
      </c>
      <c r="F1241" t="s">
        <v>3482</v>
      </c>
      <c r="G1241" t="s">
        <v>3483</v>
      </c>
      <c r="H1241" t="s">
        <v>3482</v>
      </c>
      <c r="I1241" t="s">
        <v>1080</v>
      </c>
      <c r="J1241" s="2">
        <v>19664</v>
      </c>
      <c r="K1241" s="2">
        <v>55153</v>
      </c>
      <c r="L1241">
        <v>50</v>
      </c>
      <c r="M1241" t="s">
        <v>210</v>
      </c>
      <c r="N1241" t="s">
        <v>3443</v>
      </c>
      <c r="O1241" t="s">
        <v>210</v>
      </c>
      <c r="P1241" t="s">
        <v>3568</v>
      </c>
      <c r="Q1241" s="5">
        <f>INDEX(relevant_resources!B:B,MATCH(P1241,relevant_resources!A:A,0))</f>
        <v>0</v>
      </c>
      <c r="R1241">
        <f>COUNTIFS(resolve_2018!Y:Y,A1241)</f>
        <v>0</v>
      </c>
      <c r="S1241">
        <f>COUNTIFS(assign_old_new!A:A,A1241)</f>
        <v>0</v>
      </c>
      <c r="T1241" s="4" t="str">
        <f>IF(D1241="teppc","teppc",
IF(Q1241=0,"not relevant",
IF(R1241&gt;0,"in old list",
IF(S1241=0,"NEED TO ASSIGN",
INDEX(assign_old_new!D:D,MATCH(A1241,assign_old_new!A:A,0))))))</f>
        <v>teppc</v>
      </c>
      <c r="U1241">
        <f t="shared" si="38"/>
        <v>0</v>
      </c>
      <c r="V1241" s="5">
        <f t="shared" si="39"/>
        <v>0</v>
      </c>
    </row>
    <row r="1242" spans="1:22" hidden="1" x14ac:dyDescent="0.75">
      <c r="A1242" t="s">
        <v>5060</v>
      </c>
      <c r="B1242" t="s">
        <v>5060</v>
      </c>
      <c r="C1242" t="s">
        <v>5061</v>
      </c>
      <c r="D1242" t="s">
        <v>3425</v>
      </c>
      <c r="E1242" t="s">
        <v>3482</v>
      </c>
      <c r="F1242" t="s">
        <v>3482</v>
      </c>
      <c r="G1242" t="s">
        <v>3483</v>
      </c>
      <c r="H1242" t="s">
        <v>3482</v>
      </c>
      <c r="I1242" t="s">
        <v>1080</v>
      </c>
      <c r="J1242" s="2">
        <v>19541</v>
      </c>
      <c r="K1242" s="2">
        <v>55153</v>
      </c>
      <c r="L1242">
        <v>50</v>
      </c>
      <c r="M1242" t="s">
        <v>210</v>
      </c>
      <c r="N1242" t="s">
        <v>3443</v>
      </c>
      <c r="O1242" t="s">
        <v>210</v>
      </c>
      <c r="P1242" t="s">
        <v>3568</v>
      </c>
      <c r="Q1242" s="5">
        <f>INDEX(relevant_resources!B:B,MATCH(P1242,relevant_resources!A:A,0))</f>
        <v>0</v>
      </c>
      <c r="R1242">
        <f>COUNTIFS(resolve_2018!Y:Y,A1242)</f>
        <v>0</v>
      </c>
      <c r="S1242">
        <f>COUNTIFS(assign_old_new!A:A,A1242)</f>
        <v>0</v>
      </c>
      <c r="T1242" s="4" t="str">
        <f>IF(D1242="teppc","teppc",
IF(Q1242=0,"not relevant",
IF(R1242&gt;0,"in old list",
IF(S1242=0,"NEED TO ASSIGN",
INDEX(assign_old_new!D:D,MATCH(A1242,assign_old_new!A:A,0))))))</f>
        <v>teppc</v>
      </c>
      <c r="U1242">
        <f t="shared" si="38"/>
        <v>0</v>
      </c>
      <c r="V1242" s="5">
        <f t="shared" si="39"/>
        <v>0</v>
      </c>
    </row>
    <row r="1243" spans="1:22" hidden="1" x14ac:dyDescent="0.75">
      <c r="A1243" t="s">
        <v>10425</v>
      </c>
      <c r="B1243" t="s">
        <v>10425</v>
      </c>
      <c r="D1243" t="s">
        <v>9883</v>
      </c>
      <c r="E1243" t="s">
        <v>3333</v>
      </c>
      <c r="F1243" t="s">
        <v>3333</v>
      </c>
      <c r="G1243" t="s">
        <v>3334</v>
      </c>
      <c r="H1243" t="s">
        <v>3333</v>
      </c>
      <c r="I1243" t="s">
        <v>33</v>
      </c>
      <c r="J1243" s="6">
        <v>37438</v>
      </c>
      <c r="K1243" s="6">
        <v>55153</v>
      </c>
      <c r="L1243">
        <v>49.98</v>
      </c>
      <c r="M1243" t="s">
        <v>3548</v>
      </c>
      <c r="N1243" t="s">
        <v>3532</v>
      </c>
      <c r="O1243" t="s">
        <v>3533</v>
      </c>
      <c r="P1243" t="s">
        <v>9894</v>
      </c>
      <c r="Q1243" s="5">
        <f>INDEX(relevant_resources!B:B,MATCH(P1243,relevant_resources!A:A,0))</f>
        <v>0</v>
      </c>
      <c r="R1243">
        <f>COUNTIFS(resolve_2018!Y:Y,A1243)</f>
        <v>0</v>
      </c>
      <c r="S1243">
        <f>COUNTIFS(assign_old_new!A:A,A1243)</f>
        <v>0</v>
      </c>
      <c r="T1243" s="4" t="str">
        <f>IF(D1243="teppc","teppc",
IF(Q1243=0,"not relevant",
IF(R1243&gt;0,"in old list",
IF(S1243=0,"NEED TO ASSIGN",
INDEX(assign_old_new!D:D,MATCH(A1243,assign_old_new!A:A,0))))))</f>
        <v>not relevant</v>
      </c>
      <c r="U1243">
        <f t="shared" si="38"/>
        <v>0</v>
      </c>
      <c r="V1243" s="5">
        <f t="shared" si="39"/>
        <v>0</v>
      </c>
    </row>
    <row r="1244" spans="1:22" hidden="1" x14ac:dyDescent="0.75">
      <c r="A1244" t="s">
        <v>10856</v>
      </c>
      <c r="B1244" t="s">
        <v>10856</v>
      </c>
      <c r="C1244" t="s">
        <v>10857</v>
      </c>
      <c r="D1244" t="s">
        <v>9883</v>
      </c>
      <c r="E1244" t="s">
        <v>3333</v>
      </c>
      <c r="F1244" t="s">
        <v>3333</v>
      </c>
      <c r="G1244" t="s">
        <v>3334</v>
      </c>
      <c r="H1244" t="s">
        <v>3333</v>
      </c>
      <c r="I1244" t="s">
        <v>33</v>
      </c>
      <c r="J1244" s="6">
        <v>38517</v>
      </c>
      <c r="K1244" s="6">
        <v>55153</v>
      </c>
      <c r="L1244">
        <v>49.97</v>
      </c>
      <c r="M1244" t="s">
        <v>3548</v>
      </c>
      <c r="N1244" t="s">
        <v>3532</v>
      </c>
      <c r="O1244" t="s">
        <v>3533</v>
      </c>
      <c r="P1244" t="s">
        <v>9894</v>
      </c>
      <c r="Q1244" s="5">
        <f>INDEX(relevant_resources!B:B,MATCH(P1244,relevant_resources!A:A,0))</f>
        <v>0</v>
      </c>
      <c r="R1244">
        <f>COUNTIFS(resolve_2018!Y:Y,A1244)</f>
        <v>0</v>
      </c>
      <c r="S1244">
        <f>COUNTIFS(assign_old_new!A:A,A1244)</f>
        <v>0</v>
      </c>
      <c r="T1244" s="4" t="str">
        <f>IF(D1244="teppc","teppc",
IF(Q1244=0,"not relevant",
IF(R1244&gt;0,"in old list",
IF(S1244=0,"NEED TO ASSIGN",
INDEX(assign_old_new!D:D,MATCH(A1244,assign_old_new!A:A,0))))))</f>
        <v>not relevant</v>
      </c>
      <c r="U1244">
        <f t="shared" si="38"/>
        <v>0</v>
      </c>
      <c r="V1244" s="5">
        <f t="shared" si="39"/>
        <v>0</v>
      </c>
    </row>
    <row r="1245" spans="1:22" hidden="1" x14ac:dyDescent="0.75">
      <c r="A1245" t="s">
        <v>11203</v>
      </c>
      <c r="B1245" t="s">
        <v>11203</v>
      </c>
      <c r="C1245" t="s">
        <v>11204</v>
      </c>
      <c r="D1245" t="s">
        <v>9883</v>
      </c>
      <c r="E1245" t="s">
        <v>3333</v>
      </c>
      <c r="F1245" t="s">
        <v>3333</v>
      </c>
      <c r="G1245" t="s">
        <v>3334</v>
      </c>
      <c r="H1245" t="s">
        <v>3333</v>
      </c>
      <c r="I1245" t="s">
        <v>33</v>
      </c>
      <c r="J1245" s="6">
        <v>33234</v>
      </c>
      <c r="K1245" s="6">
        <v>55153</v>
      </c>
      <c r="L1245">
        <v>49.97</v>
      </c>
      <c r="M1245" t="s">
        <v>3548</v>
      </c>
      <c r="N1245" t="s">
        <v>3532</v>
      </c>
      <c r="O1245" t="s">
        <v>3533</v>
      </c>
      <c r="P1245" t="s">
        <v>9941</v>
      </c>
      <c r="Q1245" s="5">
        <f>INDEX(relevant_resources!B:B,MATCH(P1245,relevant_resources!A:A,0))</f>
        <v>0</v>
      </c>
      <c r="R1245">
        <f>COUNTIFS(resolve_2018!Y:Y,A1245)</f>
        <v>0</v>
      </c>
      <c r="S1245">
        <f>COUNTIFS(assign_old_new!A:A,A1245)</f>
        <v>0</v>
      </c>
      <c r="T1245" s="4" t="str">
        <f>IF(D1245="teppc","teppc",
IF(Q1245=0,"not relevant",
IF(R1245&gt;0,"in old list",
IF(S1245=0,"NEED TO ASSIGN",
INDEX(assign_old_new!D:D,MATCH(A1245,assign_old_new!A:A,0))))))</f>
        <v>not relevant</v>
      </c>
      <c r="U1245">
        <f t="shared" si="38"/>
        <v>0</v>
      </c>
      <c r="V1245" s="5">
        <f t="shared" si="39"/>
        <v>0</v>
      </c>
    </row>
    <row r="1246" spans="1:22" hidden="1" x14ac:dyDescent="0.75">
      <c r="A1246" t="s">
        <v>11239</v>
      </c>
      <c r="B1246" t="s">
        <v>11239</v>
      </c>
      <c r="C1246" t="s">
        <v>11240</v>
      </c>
      <c r="D1246" t="s">
        <v>9883</v>
      </c>
      <c r="E1246" t="s">
        <v>906</v>
      </c>
      <c r="F1246" t="s">
        <v>906</v>
      </c>
      <c r="G1246" t="s">
        <v>4695</v>
      </c>
      <c r="H1246" t="s">
        <v>906</v>
      </c>
      <c r="I1246" t="s">
        <v>906</v>
      </c>
      <c r="J1246" t="s">
        <v>9889</v>
      </c>
      <c r="K1246" s="6">
        <v>55153</v>
      </c>
      <c r="L1246">
        <v>49.9</v>
      </c>
      <c r="M1246" t="s">
        <v>9958</v>
      </c>
      <c r="N1246" t="s">
        <v>4346</v>
      </c>
      <c r="O1246" t="s">
        <v>3386</v>
      </c>
      <c r="P1246" t="s">
        <v>6064</v>
      </c>
      <c r="Q1246" s="5">
        <f>INDEX(relevant_resources!B:B,MATCH(P1246,relevant_resources!A:A,0))</f>
        <v>0</v>
      </c>
      <c r="R1246">
        <f>COUNTIFS(resolve_2018!Y:Y,A1246)</f>
        <v>0</v>
      </c>
      <c r="S1246">
        <f>COUNTIFS(assign_old_new!A:A,A1246)</f>
        <v>1</v>
      </c>
      <c r="T1246" s="4" t="str">
        <f>IF(D1246="teppc","teppc",
IF(Q1246=0,"not relevant",
IF(R1246&gt;0,"in old list",
IF(S1246=0,"NEED TO ASSIGN",
INDEX(assign_old_new!D:D,MATCH(A1246,assign_old_new!A:A,0))))))</f>
        <v>not relevant</v>
      </c>
      <c r="U1246">
        <f t="shared" si="38"/>
        <v>1</v>
      </c>
      <c r="V1246" s="5">
        <f t="shared" si="39"/>
        <v>0</v>
      </c>
    </row>
    <row r="1247" spans="1:22" hidden="1" x14ac:dyDescent="0.75">
      <c r="A1247" t="s">
        <v>3588</v>
      </c>
      <c r="B1247" t="s">
        <v>3589</v>
      </c>
      <c r="C1247" t="s">
        <v>3588</v>
      </c>
      <c r="D1247" t="s">
        <v>3425</v>
      </c>
      <c r="E1247" t="s">
        <v>3183</v>
      </c>
      <c r="F1247" t="s">
        <v>3183</v>
      </c>
      <c r="G1247" t="s">
        <v>3590</v>
      </c>
      <c r="H1247" t="s">
        <v>3591</v>
      </c>
      <c r="I1247" t="s">
        <v>2592</v>
      </c>
      <c r="J1247" s="2">
        <v>35186</v>
      </c>
      <c r="K1247" s="2">
        <v>55153</v>
      </c>
      <c r="L1247">
        <v>49.9</v>
      </c>
      <c r="M1247" t="s">
        <v>3548</v>
      </c>
      <c r="N1247" t="s">
        <v>3532</v>
      </c>
      <c r="O1247" t="s">
        <v>3533</v>
      </c>
      <c r="P1247" t="s">
        <v>3592</v>
      </c>
      <c r="Q1247" s="5">
        <f>INDEX(relevant_resources!B:B,MATCH(P1247,relevant_resources!A:A,0))</f>
        <v>0</v>
      </c>
      <c r="R1247">
        <f>COUNTIFS(resolve_2018!Y:Y,A1247)</f>
        <v>0</v>
      </c>
      <c r="S1247">
        <f>COUNTIFS(assign_old_new!A:A,A1247)</f>
        <v>0</v>
      </c>
      <c r="T1247" s="4" t="str">
        <f>IF(D1247="teppc","teppc",
IF(Q1247=0,"not relevant",
IF(R1247&gt;0,"in old list",
IF(S1247=0,"NEED TO ASSIGN",
INDEX(assign_old_new!D:D,MATCH(A1247,assign_old_new!A:A,0))))))</f>
        <v>teppc</v>
      </c>
      <c r="U1247">
        <f t="shared" si="38"/>
        <v>0</v>
      </c>
      <c r="V1247" s="5">
        <f t="shared" si="39"/>
        <v>0</v>
      </c>
    </row>
    <row r="1248" spans="1:22" hidden="1" x14ac:dyDescent="0.75">
      <c r="A1248" t="s">
        <v>11031</v>
      </c>
      <c r="B1248" t="s">
        <v>11031</v>
      </c>
      <c r="C1248" t="s">
        <v>11032</v>
      </c>
      <c r="D1248" t="s">
        <v>9883</v>
      </c>
      <c r="E1248" t="s">
        <v>3333</v>
      </c>
      <c r="F1248" t="s">
        <v>3333</v>
      </c>
      <c r="G1248" t="s">
        <v>3334</v>
      </c>
      <c r="H1248" t="s">
        <v>3333</v>
      </c>
      <c r="I1248" t="s">
        <v>33</v>
      </c>
      <c r="J1248" s="6">
        <v>35065</v>
      </c>
      <c r="K1248" s="6">
        <v>55153</v>
      </c>
      <c r="L1248">
        <v>49.9</v>
      </c>
      <c r="M1248" t="s">
        <v>3548</v>
      </c>
      <c r="N1248" t="s">
        <v>3532</v>
      </c>
      <c r="O1248" t="s">
        <v>3533</v>
      </c>
      <c r="P1248" t="s">
        <v>9941</v>
      </c>
      <c r="Q1248" s="5">
        <f>INDEX(relevant_resources!B:B,MATCH(P1248,relevant_resources!A:A,0))</f>
        <v>0</v>
      </c>
      <c r="R1248">
        <f>COUNTIFS(resolve_2018!Y:Y,A1248)</f>
        <v>0</v>
      </c>
      <c r="S1248">
        <f>COUNTIFS(assign_old_new!A:A,A1248)</f>
        <v>0</v>
      </c>
      <c r="T1248" s="4" t="str">
        <f>IF(D1248="teppc","teppc",
IF(Q1248=0,"not relevant",
IF(R1248&gt;0,"in old list",
IF(S1248=0,"NEED TO ASSIGN",
INDEX(assign_old_new!D:D,MATCH(A1248,assign_old_new!A:A,0))))))</f>
        <v>not relevant</v>
      </c>
      <c r="U1248">
        <f t="shared" si="38"/>
        <v>0</v>
      </c>
      <c r="V1248" s="5">
        <f t="shared" si="39"/>
        <v>0</v>
      </c>
    </row>
    <row r="1249" spans="1:22" hidden="1" x14ac:dyDescent="0.75">
      <c r="A1249" t="s">
        <v>10276</v>
      </c>
      <c r="B1249" t="s">
        <v>10276</v>
      </c>
      <c r="C1249" t="s">
        <v>10277</v>
      </c>
      <c r="D1249" t="s">
        <v>9883</v>
      </c>
      <c r="E1249" t="s">
        <v>3319</v>
      </c>
      <c r="F1249" t="s">
        <v>3319</v>
      </c>
      <c r="G1249" t="s">
        <v>3320</v>
      </c>
      <c r="H1249" t="s">
        <v>3319</v>
      </c>
      <c r="I1249" t="s">
        <v>33</v>
      </c>
      <c r="J1249" s="6">
        <v>34335</v>
      </c>
      <c r="K1249" s="6">
        <v>55153</v>
      </c>
      <c r="L1249">
        <v>49.9</v>
      </c>
      <c r="M1249" t="s">
        <v>3511</v>
      </c>
      <c r="N1249" t="s">
        <v>3532</v>
      </c>
      <c r="O1249" t="s">
        <v>3533</v>
      </c>
      <c r="P1249" t="s">
        <v>9941</v>
      </c>
      <c r="Q1249" s="5">
        <f>INDEX(relevant_resources!B:B,MATCH(P1249,relevant_resources!A:A,0))</f>
        <v>0</v>
      </c>
      <c r="R1249">
        <f>COUNTIFS(resolve_2018!Y:Y,A1249)</f>
        <v>0</v>
      </c>
      <c r="S1249">
        <f>COUNTIFS(assign_old_new!A:A,A1249)</f>
        <v>0</v>
      </c>
      <c r="T1249" s="4" t="str">
        <f>IF(D1249="teppc","teppc",
IF(Q1249=0,"not relevant",
IF(R1249&gt;0,"in old list",
IF(S1249=0,"NEED TO ASSIGN",
INDEX(assign_old_new!D:D,MATCH(A1249,assign_old_new!A:A,0))))))</f>
        <v>not relevant</v>
      </c>
      <c r="U1249">
        <f t="shared" si="38"/>
        <v>0</v>
      </c>
      <c r="V1249" s="5">
        <f t="shared" si="39"/>
        <v>0</v>
      </c>
    </row>
    <row r="1250" spans="1:22" hidden="1" x14ac:dyDescent="0.75">
      <c r="A1250" t="s">
        <v>11561</v>
      </c>
      <c r="B1250" t="s">
        <v>11561</v>
      </c>
      <c r="C1250" t="s">
        <v>11562</v>
      </c>
      <c r="D1250" t="s">
        <v>9883</v>
      </c>
      <c r="E1250" t="s">
        <v>9887</v>
      </c>
      <c r="F1250" t="s">
        <v>9887</v>
      </c>
      <c r="G1250" t="s">
        <v>9888</v>
      </c>
      <c r="H1250" t="s">
        <v>9887</v>
      </c>
      <c r="I1250" t="s">
        <v>33</v>
      </c>
      <c r="J1250" s="6">
        <v>31918</v>
      </c>
      <c r="K1250" s="6">
        <v>55153</v>
      </c>
      <c r="L1250">
        <v>49.85</v>
      </c>
      <c r="M1250" t="s">
        <v>3548</v>
      </c>
      <c r="N1250" t="s">
        <v>3532</v>
      </c>
      <c r="O1250" t="s">
        <v>3533</v>
      </c>
      <c r="P1250" t="s">
        <v>9941</v>
      </c>
      <c r="Q1250" s="5">
        <f>INDEX(relevant_resources!B:B,MATCH(P1250,relevant_resources!A:A,0))</f>
        <v>0</v>
      </c>
      <c r="R1250">
        <f>COUNTIFS(resolve_2018!Y:Y,A1250)</f>
        <v>0</v>
      </c>
      <c r="S1250">
        <f>COUNTIFS(assign_old_new!A:A,A1250)</f>
        <v>0</v>
      </c>
      <c r="T1250" s="4" t="str">
        <f>IF(D1250="teppc","teppc",
IF(Q1250=0,"not relevant",
IF(R1250&gt;0,"in old list",
IF(S1250=0,"NEED TO ASSIGN",
INDEX(assign_old_new!D:D,MATCH(A1250,assign_old_new!A:A,0))))))</f>
        <v>not relevant</v>
      </c>
      <c r="U1250">
        <f t="shared" si="38"/>
        <v>0</v>
      </c>
      <c r="V1250" s="5">
        <f t="shared" si="39"/>
        <v>0</v>
      </c>
    </row>
    <row r="1251" spans="1:22" hidden="1" x14ac:dyDescent="0.75">
      <c r="A1251" t="s">
        <v>10568</v>
      </c>
      <c r="B1251" t="s">
        <v>10569</v>
      </c>
      <c r="C1251" t="s">
        <v>10570</v>
      </c>
      <c r="D1251" t="s">
        <v>9883</v>
      </c>
      <c r="E1251" t="s">
        <v>3333</v>
      </c>
      <c r="F1251" t="s">
        <v>3333</v>
      </c>
      <c r="G1251" t="s">
        <v>3334</v>
      </c>
      <c r="H1251" t="s">
        <v>3333</v>
      </c>
      <c r="I1251" t="s">
        <v>33</v>
      </c>
      <c r="J1251" s="6">
        <v>33313</v>
      </c>
      <c r="K1251" s="6">
        <v>55153</v>
      </c>
      <c r="L1251">
        <v>49.7</v>
      </c>
      <c r="M1251" t="s">
        <v>3548</v>
      </c>
      <c r="N1251" t="s">
        <v>3532</v>
      </c>
      <c r="O1251" t="s">
        <v>3533</v>
      </c>
      <c r="P1251" t="s">
        <v>9941</v>
      </c>
      <c r="Q1251" s="5">
        <f>INDEX(relevant_resources!B:B,MATCH(P1251,relevant_resources!A:A,0))</f>
        <v>0</v>
      </c>
      <c r="R1251">
        <f>COUNTIFS(resolve_2018!Y:Y,A1251)</f>
        <v>0</v>
      </c>
      <c r="S1251">
        <f>COUNTIFS(assign_old_new!A:A,A1251)</f>
        <v>0</v>
      </c>
      <c r="T1251" s="4" t="str">
        <f>IF(D1251="teppc","teppc",
IF(Q1251=0,"not relevant",
IF(R1251&gt;0,"in old list",
IF(S1251=0,"NEED TO ASSIGN",
INDEX(assign_old_new!D:D,MATCH(A1251,assign_old_new!A:A,0))))))</f>
        <v>not relevant</v>
      </c>
      <c r="U1251">
        <f t="shared" si="38"/>
        <v>0</v>
      </c>
      <c r="V1251" s="5">
        <f t="shared" si="39"/>
        <v>0</v>
      </c>
    </row>
    <row r="1252" spans="1:22" hidden="1" x14ac:dyDescent="0.75">
      <c r="A1252" t="s">
        <v>11009</v>
      </c>
      <c r="B1252" t="s">
        <v>11009</v>
      </c>
      <c r="C1252" t="s">
        <v>11010</v>
      </c>
      <c r="D1252" t="s">
        <v>9883</v>
      </c>
      <c r="E1252" t="s">
        <v>1128</v>
      </c>
      <c r="F1252" t="s">
        <v>1128</v>
      </c>
      <c r="G1252" t="s">
        <v>3379</v>
      </c>
      <c r="H1252" t="s">
        <v>1128</v>
      </c>
      <c r="I1252" t="s">
        <v>33</v>
      </c>
      <c r="J1252" s="6">
        <v>36116</v>
      </c>
      <c r="K1252" s="6">
        <v>55153</v>
      </c>
      <c r="L1252">
        <v>49.5</v>
      </c>
      <c r="M1252" t="s">
        <v>3548</v>
      </c>
      <c r="N1252" t="s">
        <v>3849</v>
      </c>
      <c r="O1252" t="s">
        <v>3850</v>
      </c>
      <c r="P1252" t="s">
        <v>10070</v>
      </c>
      <c r="Q1252" s="5">
        <f>INDEX(relevant_resources!B:B,MATCH(P1252,relevant_resources!A:A,0))</f>
        <v>0</v>
      </c>
      <c r="R1252">
        <f>COUNTIFS(resolve_2018!Y:Y,A1252)</f>
        <v>0</v>
      </c>
      <c r="S1252">
        <f>COUNTIFS(assign_old_new!A:A,A1252)</f>
        <v>0</v>
      </c>
      <c r="T1252" s="4" t="str">
        <f>IF(D1252="teppc","teppc",
IF(Q1252=0,"not relevant",
IF(R1252&gt;0,"in old list",
IF(S1252=0,"NEED TO ASSIGN",
INDEX(assign_old_new!D:D,MATCH(A1252,assign_old_new!A:A,0))))))</f>
        <v>not relevant</v>
      </c>
      <c r="U1252">
        <f t="shared" si="38"/>
        <v>0</v>
      </c>
      <c r="V1252" s="5">
        <f t="shared" si="39"/>
        <v>0</v>
      </c>
    </row>
    <row r="1253" spans="1:22" hidden="1" x14ac:dyDescent="0.75">
      <c r="A1253" t="s">
        <v>11440</v>
      </c>
      <c r="B1253" t="s">
        <v>11440</v>
      </c>
      <c r="C1253" t="s">
        <v>11441</v>
      </c>
      <c r="D1253" t="s">
        <v>9883</v>
      </c>
      <c r="E1253" t="s">
        <v>3333</v>
      </c>
      <c r="F1253" t="s">
        <v>3333</v>
      </c>
      <c r="G1253" t="s">
        <v>3334</v>
      </c>
      <c r="H1253" t="s">
        <v>3333</v>
      </c>
      <c r="I1253" t="s">
        <v>33</v>
      </c>
      <c r="J1253" s="6">
        <v>32793</v>
      </c>
      <c r="K1253" s="6">
        <v>55153</v>
      </c>
      <c r="L1253">
        <v>49.5</v>
      </c>
      <c r="M1253" t="s">
        <v>3548</v>
      </c>
      <c r="N1253" t="s">
        <v>3849</v>
      </c>
      <c r="O1253" t="s">
        <v>3850</v>
      </c>
      <c r="P1253" t="s">
        <v>10070</v>
      </c>
      <c r="Q1253" s="5">
        <f>INDEX(relevant_resources!B:B,MATCH(P1253,relevant_resources!A:A,0))</f>
        <v>0</v>
      </c>
      <c r="R1253">
        <f>COUNTIFS(resolve_2018!Y:Y,A1253)</f>
        <v>0</v>
      </c>
      <c r="S1253">
        <f>COUNTIFS(assign_old_new!A:A,A1253)</f>
        <v>0</v>
      </c>
      <c r="T1253" s="4" t="str">
        <f>IF(D1253="teppc","teppc",
IF(Q1253=0,"not relevant",
IF(R1253&gt;0,"in old list",
IF(S1253=0,"NEED TO ASSIGN",
INDEX(assign_old_new!D:D,MATCH(A1253,assign_old_new!A:A,0))))))</f>
        <v>not relevant</v>
      </c>
      <c r="U1253">
        <f t="shared" si="38"/>
        <v>0</v>
      </c>
      <c r="V1253" s="5">
        <f t="shared" si="39"/>
        <v>0</v>
      </c>
    </row>
    <row r="1254" spans="1:22" hidden="1" x14ac:dyDescent="0.75">
      <c r="A1254" t="s">
        <v>10426</v>
      </c>
      <c r="B1254" t="s">
        <v>10426</v>
      </c>
      <c r="D1254" t="s">
        <v>9883</v>
      </c>
      <c r="E1254" t="s">
        <v>3333</v>
      </c>
      <c r="F1254" t="s">
        <v>3333</v>
      </c>
      <c r="G1254" t="s">
        <v>3334</v>
      </c>
      <c r="H1254" t="s">
        <v>3333</v>
      </c>
      <c r="I1254" t="s">
        <v>33</v>
      </c>
      <c r="J1254" s="6">
        <v>37438</v>
      </c>
      <c r="K1254" s="6">
        <v>55153</v>
      </c>
      <c r="L1254">
        <v>49.42</v>
      </c>
      <c r="M1254" t="s">
        <v>3548</v>
      </c>
      <c r="N1254" t="s">
        <v>3532</v>
      </c>
      <c r="O1254" t="s">
        <v>3533</v>
      </c>
      <c r="P1254" t="s">
        <v>9894</v>
      </c>
      <c r="Q1254" s="5">
        <f>INDEX(relevant_resources!B:B,MATCH(P1254,relevant_resources!A:A,0))</f>
        <v>0</v>
      </c>
      <c r="R1254">
        <f>COUNTIFS(resolve_2018!Y:Y,A1254)</f>
        <v>0</v>
      </c>
      <c r="S1254">
        <f>COUNTIFS(assign_old_new!A:A,A1254)</f>
        <v>0</v>
      </c>
      <c r="T1254" s="4" t="str">
        <f>IF(D1254="teppc","teppc",
IF(Q1254=0,"not relevant",
IF(R1254&gt;0,"in old list",
IF(S1254=0,"NEED TO ASSIGN",
INDEX(assign_old_new!D:D,MATCH(A1254,assign_old_new!A:A,0))))))</f>
        <v>not relevant</v>
      </c>
      <c r="U1254">
        <f t="shared" si="38"/>
        <v>0</v>
      </c>
      <c r="V1254" s="5">
        <f t="shared" si="39"/>
        <v>0</v>
      </c>
    </row>
    <row r="1255" spans="1:22" hidden="1" x14ac:dyDescent="0.75">
      <c r="A1255" t="s">
        <v>9939</v>
      </c>
      <c r="B1255" t="s">
        <v>9939</v>
      </c>
      <c r="C1255" t="s">
        <v>9940</v>
      </c>
      <c r="D1255" t="s">
        <v>9883</v>
      </c>
      <c r="E1255" t="s">
        <v>1128</v>
      </c>
      <c r="F1255" t="s">
        <v>1128</v>
      </c>
      <c r="G1255" t="s">
        <v>3379</v>
      </c>
      <c r="H1255" t="s">
        <v>1128</v>
      </c>
      <c r="I1255" t="s">
        <v>33</v>
      </c>
      <c r="J1255" s="6">
        <v>40802</v>
      </c>
      <c r="K1255" s="6">
        <v>55153</v>
      </c>
      <c r="L1255">
        <v>49.4</v>
      </c>
      <c r="M1255" t="s">
        <v>3548</v>
      </c>
      <c r="N1255" t="s">
        <v>3532</v>
      </c>
      <c r="O1255" t="s">
        <v>3533</v>
      </c>
      <c r="P1255" t="s">
        <v>9941</v>
      </c>
      <c r="Q1255" s="5">
        <f>INDEX(relevant_resources!B:B,MATCH(P1255,relevant_resources!A:A,0))</f>
        <v>0</v>
      </c>
      <c r="R1255">
        <f>COUNTIFS(resolve_2018!Y:Y,A1255)</f>
        <v>0</v>
      </c>
      <c r="S1255">
        <f>COUNTIFS(assign_old_new!A:A,A1255)</f>
        <v>0</v>
      </c>
      <c r="T1255" s="4" t="str">
        <f>IF(D1255="teppc","teppc",
IF(Q1255=0,"not relevant",
IF(R1255&gt;0,"in old list",
IF(S1255=0,"NEED TO ASSIGN",
INDEX(assign_old_new!D:D,MATCH(A1255,assign_old_new!A:A,0))))))</f>
        <v>not relevant</v>
      </c>
      <c r="U1255">
        <f t="shared" si="38"/>
        <v>0</v>
      </c>
      <c r="V1255" s="5">
        <f t="shared" si="39"/>
        <v>0</v>
      </c>
    </row>
    <row r="1256" spans="1:22" hidden="1" x14ac:dyDescent="0.75">
      <c r="A1256" t="s">
        <v>9942</v>
      </c>
      <c r="B1256" t="s">
        <v>9942</v>
      </c>
      <c r="C1256" t="s">
        <v>9943</v>
      </c>
      <c r="D1256" t="s">
        <v>9883</v>
      </c>
      <c r="E1256" t="s">
        <v>1128</v>
      </c>
      <c r="F1256" t="s">
        <v>1128</v>
      </c>
      <c r="G1256" t="s">
        <v>3379</v>
      </c>
      <c r="H1256" t="s">
        <v>1128</v>
      </c>
      <c r="I1256" t="s">
        <v>33</v>
      </c>
      <c r="J1256" s="6">
        <v>40802</v>
      </c>
      <c r="K1256" s="6">
        <v>55153</v>
      </c>
      <c r="L1256">
        <v>49.4</v>
      </c>
      <c r="M1256" t="s">
        <v>3548</v>
      </c>
      <c r="N1256" t="s">
        <v>3532</v>
      </c>
      <c r="O1256" t="s">
        <v>3533</v>
      </c>
      <c r="P1256" t="s">
        <v>9941</v>
      </c>
      <c r="Q1256" s="5">
        <f>INDEX(relevant_resources!B:B,MATCH(P1256,relevant_resources!A:A,0))</f>
        <v>0</v>
      </c>
      <c r="R1256">
        <f>COUNTIFS(resolve_2018!Y:Y,A1256)</f>
        <v>0</v>
      </c>
      <c r="S1256">
        <f>COUNTIFS(assign_old_new!A:A,A1256)</f>
        <v>0</v>
      </c>
      <c r="T1256" s="4" t="str">
        <f>IF(D1256="teppc","teppc",
IF(Q1256=0,"not relevant",
IF(R1256&gt;0,"in old list",
IF(S1256=0,"NEED TO ASSIGN",
INDEX(assign_old_new!D:D,MATCH(A1256,assign_old_new!A:A,0))))))</f>
        <v>not relevant</v>
      </c>
      <c r="U1256">
        <f t="shared" si="38"/>
        <v>0</v>
      </c>
      <c r="V1256" s="5">
        <f t="shared" si="39"/>
        <v>0</v>
      </c>
    </row>
    <row r="1257" spans="1:22" hidden="1" x14ac:dyDescent="0.75">
      <c r="A1257" t="s">
        <v>9944</v>
      </c>
      <c r="B1257" t="s">
        <v>9944</v>
      </c>
      <c r="C1257" t="s">
        <v>9945</v>
      </c>
      <c r="D1257" t="s">
        <v>9883</v>
      </c>
      <c r="E1257" t="s">
        <v>1128</v>
      </c>
      <c r="F1257" t="s">
        <v>1128</v>
      </c>
      <c r="G1257" t="s">
        <v>3379</v>
      </c>
      <c r="H1257" t="s">
        <v>1128</v>
      </c>
      <c r="I1257" t="s">
        <v>33</v>
      </c>
      <c r="J1257" s="6">
        <v>40754</v>
      </c>
      <c r="K1257" s="6">
        <v>55153</v>
      </c>
      <c r="L1257">
        <v>49.4</v>
      </c>
      <c r="M1257" t="s">
        <v>3548</v>
      </c>
      <c r="N1257" t="s">
        <v>3532</v>
      </c>
      <c r="O1257" t="s">
        <v>3533</v>
      </c>
      <c r="P1257" t="s">
        <v>9941</v>
      </c>
      <c r="Q1257" s="5">
        <f>INDEX(relevant_resources!B:B,MATCH(P1257,relevant_resources!A:A,0))</f>
        <v>0</v>
      </c>
      <c r="R1257">
        <f>COUNTIFS(resolve_2018!Y:Y,A1257)</f>
        <v>0</v>
      </c>
      <c r="S1257">
        <f>COUNTIFS(assign_old_new!A:A,A1257)</f>
        <v>0</v>
      </c>
      <c r="T1257" s="4" t="str">
        <f>IF(D1257="teppc","teppc",
IF(Q1257=0,"not relevant",
IF(R1257&gt;0,"in old list",
IF(S1257=0,"NEED TO ASSIGN",
INDEX(assign_old_new!D:D,MATCH(A1257,assign_old_new!A:A,0))))))</f>
        <v>not relevant</v>
      </c>
      <c r="U1257">
        <f t="shared" si="38"/>
        <v>0</v>
      </c>
      <c r="V1257" s="5">
        <f t="shared" si="39"/>
        <v>0</v>
      </c>
    </row>
    <row r="1258" spans="1:22" hidden="1" x14ac:dyDescent="0.75">
      <c r="A1258" t="s">
        <v>9946</v>
      </c>
      <c r="B1258" t="s">
        <v>9946</v>
      </c>
      <c r="C1258" t="s">
        <v>9947</v>
      </c>
      <c r="D1258" t="s">
        <v>9883</v>
      </c>
      <c r="E1258" t="s">
        <v>1128</v>
      </c>
      <c r="F1258" t="s">
        <v>1128</v>
      </c>
      <c r="G1258" t="s">
        <v>3379</v>
      </c>
      <c r="H1258" t="s">
        <v>1128</v>
      </c>
      <c r="I1258" t="s">
        <v>33</v>
      </c>
      <c r="J1258" s="6">
        <v>40754</v>
      </c>
      <c r="K1258" s="6">
        <v>55153</v>
      </c>
      <c r="L1258">
        <v>49.4</v>
      </c>
      <c r="M1258" t="s">
        <v>3548</v>
      </c>
      <c r="N1258" t="s">
        <v>3532</v>
      </c>
      <c r="O1258" t="s">
        <v>3533</v>
      </c>
      <c r="P1258" t="s">
        <v>9941</v>
      </c>
      <c r="Q1258" s="5">
        <f>INDEX(relevant_resources!B:B,MATCH(P1258,relevant_resources!A:A,0))</f>
        <v>0</v>
      </c>
      <c r="R1258">
        <f>COUNTIFS(resolve_2018!Y:Y,A1258)</f>
        <v>0</v>
      </c>
      <c r="S1258">
        <f>COUNTIFS(assign_old_new!A:A,A1258)</f>
        <v>0</v>
      </c>
      <c r="T1258" s="4" t="str">
        <f>IF(D1258="teppc","teppc",
IF(Q1258=0,"not relevant",
IF(R1258&gt;0,"in old list",
IF(S1258=0,"NEED TO ASSIGN",
INDEX(assign_old_new!D:D,MATCH(A1258,assign_old_new!A:A,0))))))</f>
        <v>not relevant</v>
      </c>
      <c r="U1258">
        <f t="shared" si="38"/>
        <v>0</v>
      </c>
      <c r="V1258" s="5">
        <f t="shared" si="39"/>
        <v>0</v>
      </c>
    </row>
    <row r="1259" spans="1:22" hidden="1" x14ac:dyDescent="0.75">
      <c r="A1259" t="s">
        <v>9856</v>
      </c>
      <c r="B1259" t="s">
        <v>9857</v>
      </c>
      <c r="C1259" t="s">
        <v>9858</v>
      </c>
      <c r="D1259" t="s">
        <v>3425</v>
      </c>
      <c r="E1259" t="s">
        <v>3718</v>
      </c>
      <c r="F1259" t="s">
        <v>3718</v>
      </c>
      <c r="G1259" t="s">
        <v>5128</v>
      </c>
      <c r="H1259" t="s">
        <v>3718</v>
      </c>
      <c r="I1259" t="s">
        <v>2274</v>
      </c>
      <c r="J1259" s="2">
        <v>39600</v>
      </c>
      <c r="K1259" s="2">
        <v>55153</v>
      </c>
      <c r="L1259">
        <v>49.3</v>
      </c>
      <c r="M1259" t="s">
        <v>3548</v>
      </c>
      <c r="N1259" t="s">
        <v>3532</v>
      </c>
      <c r="O1259" t="s">
        <v>3533</v>
      </c>
      <c r="P1259" t="s">
        <v>3534</v>
      </c>
      <c r="Q1259" s="5">
        <f>INDEX(relevant_resources!B:B,MATCH(P1259,relevant_resources!A:A,0))</f>
        <v>0</v>
      </c>
      <c r="R1259">
        <f>COUNTIFS(resolve_2018!Y:Y,A1259)</f>
        <v>0</v>
      </c>
      <c r="S1259">
        <f>COUNTIFS(assign_old_new!A:A,A1259)</f>
        <v>0</v>
      </c>
      <c r="T1259" s="4" t="str">
        <f>IF(D1259="teppc","teppc",
IF(Q1259=0,"not relevant",
IF(R1259&gt;0,"in old list",
IF(S1259=0,"NEED TO ASSIGN",
INDEX(assign_old_new!D:D,MATCH(A1259,assign_old_new!A:A,0))))))</f>
        <v>teppc</v>
      </c>
      <c r="U1259">
        <f t="shared" si="38"/>
        <v>0</v>
      </c>
      <c r="V1259" s="5">
        <f t="shared" si="39"/>
        <v>0</v>
      </c>
    </row>
    <row r="1260" spans="1:22" hidden="1" x14ac:dyDescent="0.75">
      <c r="A1260" t="s">
        <v>9859</v>
      </c>
      <c r="B1260" t="s">
        <v>9860</v>
      </c>
      <c r="C1260" t="s">
        <v>9861</v>
      </c>
      <c r="D1260" t="s">
        <v>3425</v>
      </c>
      <c r="E1260" t="s">
        <v>3718</v>
      </c>
      <c r="F1260" t="s">
        <v>3718</v>
      </c>
      <c r="G1260" t="s">
        <v>5128</v>
      </c>
      <c r="H1260" t="s">
        <v>3718</v>
      </c>
      <c r="I1260" t="s">
        <v>2274</v>
      </c>
      <c r="J1260" s="2">
        <v>39600</v>
      </c>
      <c r="K1260" s="2">
        <v>55153</v>
      </c>
      <c r="L1260">
        <v>49.3</v>
      </c>
      <c r="M1260" t="s">
        <v>3548</v>
      </c>
      <c r="N1260" t="s">
        <v>3532</v>
      </c>
      <c r="O1260" t="s">
        <v>3533</v>
      </c>
      <c r="P1260" t="s">
        <v>3534</v>
      </c>
      <c r="Q1260" s="5">
        <f>INDEX(relevant_resources!B:B,MATCH(P1260,relevant_resources!A:A,0))</f>
        <v>0</v>
      </c>
      <c r="R1260">
        <f>COUNTIFS(resolve_2018!Y:Y,A1260)</f>
        <v>0</v>
      </c>
      <c r="S1260">
        <f>COUNTIFS(assign_old_new!A:A,A1260)</f>
        <v>0</v>
      </c>
      <c r="T1260" s="4" t="str">
        <f>IF(D1260="teppc","teppc",
IF(Q1260=0,"not relevant",
IF(R1260&gt;0,"in old list",
IF(S1260=0,"NEED TO ASSIGN",
INDEX(assign_old_new!D:D,MATCH(A1260,assign_old_new!A:A,0))))))</f>
        <v>teppc</v>
      </c>
      <c r="U1260">
        <f t="shared" si="38"/>
        <v>0</v>
      </c>
      <c r="V1260" s="5">
        <f t="shared" si="39"/>
        <v>0</v>
      </c>
    </row>
    <row r="1261" spans="1:22" hidden="1" x14ac:dyDescent="0.75">
      <c r="A1261" t="s">
        <v>9980</v>
      </c>
      <c r="B1261" t="s">
        <v>9980</v>
      </c>
      <c r="C1261" t="s">
        <v>9981</v>
      </c>
      <c r="D1261" t="s">
        <v>9883</v>
      </c>
      <c r="E1261" t="s">
        <v>3333</v>
      </c>
      <c r="F1261" t="s">
        <v>3333</v>
      </c>
      <c r="G1261" t="s">
        <v>3334</v>
      </c>
      <c r="H1261" t="s">
        <v>3333</v>
      </c>
      <c r="I1261" t="s">
        <v>33</v>
      </c>
      <c r="J1261" s="6">
        <v>34792</v>
      </c>
      <c r="K1261" s="6">
        <v>55153</v>
      </c>
      <c r="L1261">
        <v>49.21</v>
      </c>
      <c r="M1261" t="s">
        <v>3548</v>
      </c>
      <c r="N1261" t="s">
        <v>3532</v>
      </c>
      <c r="O1261" t="s">
        <v>3533</v>
      </c>
      <c r="P1261" t="s">
        <v>9941</v>
      </c>
      <c r="Q1261" s="5">
        <f>INDEX(relevant_resources!B:B,MATCH(P1261,relevant_resources!A:A,0))</f>
        <v>0</v>
      </c>
      <c r="R1261">
        <f>COUNTIFS(resolve_2018!Y:Y,A1261)</f>
        <v>0</v>
      </c>
      <c r="S1261">
        <f>COUNTIFS(assign_old_new!A:A,A1261)</f>
        <v>0</v>
      </c>
      <c r="T1261" s="4" t="str">
        <f>IF(D1261="teppc","teppc",
IF(Q1261=0,"not relevant",
IF(R1261&gt;0,"in old list",
IF(S1261=0,"NEED TO ASSIGN",
INDEX(assign_old_new!D:D,MATCH(A1261,assign_old_new!A:A,0))))))</f>
        <v>not relevant</v>
      </c>
      <c r="U1261">
        <f t="shared" si="38"/>
        <v>0</v>
      </c>
      <c r="V1261" s="5">
        <f t="shared" si="39"/>
        <v>0</v>
      </c>
    </row>
    <row r="1262" spans="1:22" hidden="1" x14ac:dyDescent="0.75">
      <c r="A1262" t="s">
        <v>10395</v>
      </c>
      <c r="B1262" t="s">
        <v>10395</v>
      </c>
      <c r="C1262" t="s">
        <v>10396</v>
      </c>
      <c r="D1262" t="s">
        <v>9883</v>
      </c>
      <c r="E1262" t="s">
        <v>3333</v>
      </c>
      <c r="F1262" t="s">
        <v>3333</v>
      </c>
      <c r="G1262" t="s">
        <v>3334</v>
      </c>
      <c r="H1262" t="s">
        <v>3333</v>
      </c>
      <c r="I1262" t="s">
        <v>33</v>
      </c>
      <c r="J1262" s="6">
        <v>32519</v>
      </c>
      <c r="K1262" s="6">
        <v>55153</v>
      </c>
      <c r="L1262">
        <v>49.2</v>
      </c>
      <c r="M1262" t="s">
        <v>3705</v>
      </c>
      <c r="N1262" t="s">
        <v>3532</v>
      </c>
      <c r="O1262" t="s">
        <v>3533</v>
      </c>
      <c r="P1262" t="s">
        <v>9941</v>
      </c>
      <c r="Q1262" s="5">
        <f>INDEX(relevant_resources!B:B,MATCH(P1262,relevant_resources!A:A,0))</f>
        <v>0</v>
      </c>
      <c r="R1262">
        <f>COUNTIFS(resolve_2018!Y:Y,A1262)</f>
        <v>0</v>
      </c>
      <c r="S1262">
        <f>COUNTIFS(assign_old_new!A:A,A1262)</f>
        <v>0</v>
      </c>
      <c r="T1262" s="4" t="str">
        <f>IF(D1262="teppc","teppc",
IF(Q1262=0,"not relevant",
IF(R1262&gt;0,"in old list",
IF(S1262=0,"NEED TO ASSIGN",
INDEX(assign_old_new!D:D,MATCH(A1262,assign_old_new!A:A,0))))))</f>
        <v>not relevant</v>
      </c>
      <c r="U1262">
        <f t="shared" si="38"/>
        <v>0</v>
      </c>
      <c r="V1262" s="5">
        <f t="shared" si="39"/>
        <v>0</v>
      </c>
    </row>
    <row r="1263" spans="1:22" hidden="1" x14ac:dyDescent="0.75">
      <c r="A1263" t="s">
        <v>11127</v>
      </c>
      <c r="B1263" t="s">
        <v>11127</v>
      </c>
      <c r="C1263" t="s">
        <v>11128</v>
      </c>
      <c r="D1263" t="s">
        <v>9883</v>
      </c>
      <c r="E1263" t="s">
        <v>1128</v>
      </c>
      <c r="F1263" t="s">
        <v>1128</v>
      </c>
      <c r="G1263" t="s">
        <v>3379</v>
      </c>
      <c r="H1263" t="s">
        <v>1128</v>
      </c>
      <c r="I1263" t="s">
        <v>33</v>
      </c>
      <c r="J1263" s="6">
        <v>41290</v>
      </c>
      <c r="K1263" s="6">
        <v>55153</v>
      </c>
      <c r="L1263">
        <v>49</v>
      </c>
      <c r="M1263" t="s">
        <v>3548</v>
      </c>
      <c r="N1263" t="s">
        <v>3532</v>
      </c>
      <c r="O1263" t="s">
        <v>3533</v>
      </c>
      <c r="P1263" t="s">
        <v>9894</v>
      </c>
      <c r="Q1263" s="5">
        <f>INDEX(relevant_resources!B:B,MATCH(P1263,relevant_resources!A:A,0))</f>
        <v>0</v>
      </c>
      <c r="R1263">
        <f>COUNTIFS(resolve_2018!Y:Y,A1263)</f>
        <v>0</v>
      </c>
      <c r="S1263">
        <f>COUNTIFS(assign_old_new!A:A,A1263)</f>
        <v>0</v>
      </c>
      <c r="T1263" s="4" t="str">
        <f>IF(D1263="teppc","teppc",
IF(Q1263=0,"not relevant",
IF(R1263&gt;0,"in old list",
IF(S1263=0,"NEED TO ASSIGN",
INDEX(assign_old_new!D:D,MATCH(A1263,assign_old_new!A:A,0))))))</f>
        <v>not relevant</v>
      </c>
      <c r="U1263">
        <f t="shared" si="38"/>
        <v>0</v>
      </c>
      <c r="V1263" s="5">
        <f t="shared" si="39"/>
        <v>0</v>
      </c>
    </row>
    <row r="1264" spans="1:22" hidden="1" x14ac:dyDescent="0.75">
      <c r="A1264" t="s">
        <v>2102</v>
      </c>
      <c r="B1264" t="s">
        <v>2102</v>
      </c>
      <c r="C1264" t="s">
        <v>9999</v>
      </c>
      <c r="D1264" t="s">
        <v>9883</v>
      </c>
      <c r="E1264" t="s">
        <v>1128</v>
      </c>
      <c r="F1264" t="s">
        <v>1128</v>
      </c>
      <c r="G1264" t="s">
        <v>3379</v>
      </c>
      <c r="H1264" t="s">
        <v>1128</v>
      </c>
      <c r="I1264" t="s">
        <v>33</v>
      </c>
      <c r="J1264" s="6">
        <v>40962</v>
      </c>
      <c r="K1264" s="6">
        <v>55153</v>
      </c>
      <c r="L1264">
        <v>49</v>
      </c>
      <c r="M1264" t="s">
        <v>9884</v>
      </c>
      <c r="N1264" t="s">
        <v>3412</v>
      </c>
      <c r="O1264" t="s">
        <v>993</v>
      </c>
      <c r="P1264" t="s">
        <v>3413</v>
      </c>
      <c r="Q1264" s="5">
        <f>INDEX(relevant_resources!B:B,MATCH(P1264,relevant_resources!A:A,0))</f>
        <v>1</v>
      </c>
      <c r="R1264">
        <f>COUNTIFS(resolve_2018!Y:Y,A1264)</f>
        <v>1</v>
      </c>
      <c r="S1264">
        <f>COUNTIFS(assign_old_new!A:A,A1264)</f>
        <v>0</v>
      </c>
      <c r="T1264" s="4" t="str">
        <f>IF(D1264="teppc","teppc",
IF(Q1264=0,"not relevant",
IF(R1264&gt;0,"in old list",
IF(S1264=0,"NEED TO ASSIGN",
INDEX(assign_old_new!D:D,MATCH(A1264,assign_old_new!A:A,0))))))</f>
        <v>in old list</v>
      </c>
      <c r="U1264">
        <f t="shared" si="38"/>
        <v>1</v>
      </c>
      <c r="V1264" s="5">
        <f t="shared" si="39"/>
        <v>0</v>
      </c>
    </row>
    <row r="1265" spans="1:22" hidden="1" x14ac:dyDescent="0.75">
      <c r="A1265" t="s">
        <v>10933</v>
      </c>
      <c r="B1265" t="s">
        <v>10933</v>
      </c>
      <c r="C1265" t="s">
        <v>10934</v>
      </c>
      <c r="D1265" t="s">
        <v>9883</v>
      </c>
      <c r="E1265" t="s">
        <v>1128</v>
      </c>
      <c r="F1265" t="s">
        <v>1128</v>
      </c>
      <c r="G1265" t="s">
        <v>3379</v>
      </c>
      <c r="H1265" t="s">
        <v>1128</v>
      </c>
      <c r="I1265" t="s">
        <v>33</v>
      </c>
      <c r="J1265" s="6">
        <v>40634</v>
      </c>
      <c r="K1265" s="6">
        <v>55153</v>
      </c>
      <c r="L1265">
        <v>49</v>
      </c>
      <c r="M1265" t="s">
        <v>3548</v>
      </c>
      <c r="N1265" t="s">
        <v>3532</v>
      </c>
      <c r="O1265" t="s">
        <v>3533</v>
      </c>
      <c r="P1265" t="s">
        <v>9941</v>
      </c>
      <c r="Q1265" s="5">
        <f>INDEX(relevant_resources!B:B,MATCH(P1265,relevant_resources!A:A,0))</f>
        <v>0</v>
      </c>
      <c r="R1265">
        <f>COUNTIFS(resolve_2018!Y:Y,A1265)</f>
        <v>0</v>
      </c>
      <c r="S1265">
        <f>COUNTIFS(assign_old_new!A:A,A1265)</f>
        <v>0</v>
      </c>
      <c r="T1265" s="4" t="str">
        <f>IF(D1265="teppc","teppc",
IF(Q1265=0,"not relevant",
IF(R1265&gt;0,"in old list",
IF(S1265=0,"NEED TO ASSIGN",
INDEX(assign_old_new!D:D,MATCH(A1265,assign_old_new!A:A,0))))))</f>
        <v>not relevant</v>
      </c>
      <c r="U1265">
        <f t="shared" si="38"/>
        <v>0</v>
      </c>
      <c r="V1265" s="5">
        <f t="shared" si="39"/>
        <v>0</v>
      </c>
    </row>
    <row r="1266" spans="1:22" hidden="1" x14ac:dyDescent="0.75">
      <c r="A1266" t="s">
        <v>10935</v>
      </c>
      <c r="B1266" t="s">
        <v>10935</v>
      </c>
      <c r="C1266" t="s">
        <v>10936</v>
      </c>
      <c r="D1266" t="s">
        <v>9883</v>
      </c>
      <c r="E1266" t="s">
        <v>1128</v>
      </c>
      <c r="F1266" t="s">
        <v>1128</v>
      </c>
      <c r="G1266" t="s">
        <v>3379</v>
      </c>
      <c r="H1266" t="s">
        <v>1128</v>
      </c>
      <c r="I1266" t="s">
        <v>33</v>
      </c>
      <c r="J1266" s="6">
        <v>40634</v>
      </c>
      <c r="K1266" s="6">
        <v>55153</v>
      </c>
      <c r="L1266">
        <v>49</v>
      </c>
      <c r="M1266" t="s">
        <v>3548</v>
      </c>
      <c r="N1266" t="s">
        <v>3532</v>
      </c>
      <c r="O1266" t="s">
        <v>3533</v>
      </c>
      <c r="P1266" t="s">
        <v>9941</v>
      </c>
      <c r="Q1266" s="5">
        <f>INDEX(relevant_resources!B:B,MATCH(P1266,relevant_resources!A:A,0))</f>
        <v>0</v>
      </c>
      <c r="R1266">
        <f>COUNTIFS(resolve_2018!Y:Y,A1266)</f>
        <v>0</v>
      </c>
      <c r="S1266">
        <f>COUNTIFS(assign_old_new!A:A,A1266)</f>
        <v>0</v>
      </c>
      <c r="T1266" s="4" t="str">
        <f>IF(D1266="teppc","teppc",
IF(Q1266=0,"not relevant",
IF(R1266&gt;0,"in old list",
IF(S1266=0,"NEED TO ASSIGN",
INDEX(assign_old_new!D:D,MATCH(A1266,assign_old_new!A:A,0))))))</f>
        <v>not relevant</v>
      </c>
      <c r="U1266">
        <f t="shared" si="38"/>
        <v>0</v>
      </c>
      <c r="V1266" s="5">
        <f t="shared" si="39"/>
        <v>0</v>
      </c>
    </row>
    <row r="1267" spans="1:22" hidden="1" x14ac:dyDescent="0.75">
      <c r="A1267" t="s">
        <v>5937</v>
      </c>
      <c r="B1267" t="s">
        <v>5938</v>
      </c>
      <c r="C1267" t="s">
        <v>5939</v>
      </c>
      <c r="D1267" t="s">
        <v>3425</v>
      </c>
      <c r="E1267" t="s">
        <v>2647</v>
      </c>
      <c r="F1267" t="s">
        <v>2647</v>
      </c>
      <c r="G1267" t="s">
        <v>3500</v>
      </c>
      <c r="H1267" t="s">
        <v>2646</v>
      </c>
      <c r="I1267" t="s">
        <v>2647</v>
      </c>
      <c r="J1267" s="2">
        <v>37165</v>
      </c>
      <c r="K1267" s="2">
        <v>55153</v>
      </c>
      <c r="L1267">
        <v>49</v>
      </c>
      <c r="M1267" t="s">
        <v>3548</v>
      </c>
      <c r="N1267" t="s">
        <v>3532</v>
      </c>
      <c r="O1267" t="s">
        <v>3533</v>
      </c>
      <c r="P1267" t="s">
        <v>5837</v>
      </c>
      <c r="Q1267" s="5">
        <f>INDEX(relevant_resources!B:B,MATCH(P1267,relevant_resources!A:A,0))</f>
        <v>0</v>
      </c>
      <c r="R1267">
        <f>COUNTIFS(resolve_2018!Y:Y,A1267)</f>
        <v>0</v>
      </c>
      <c r="S1267">
        <f>COUNTIFS(assign_old_new!A:A,A1267)</f>
        <v>0</v>
      </c>
      <c r="T1267" s="4" t="str">
        <f>IF(D1267="teppc","teppc",
IF(Q1267=0,"not relevant",
IF(R1267&gt;0,"in old list",
IF(S1267=0,"NEED TO ASSIGN",
INDEX(assign_old_new!D:D,MATCH(A1267,assign_old_new!A:A,0))))))</f>
        <v>teppc</v>
      </c>
      <c r="U1267">
        <f t="shared" si="38"/>
        <v>0</v>
      </c>
      <c r="V1267" s="5">
        <f t="shared" si="39"/>
        <v>0</v>
      </c>
    </row>
    <row r="1268" spans="1:22" hidden="1" x14ac:dyDescent="0.75">
      <c r="A1268" t="s">
        <v>5940</v>
      </c>
      <c r="B1268" t="s">
        <v>5941</v>
      </c>
      <c r="C1268" t="s">
        <v>5942</v>
      </c>
      <c r="D1268" t="s">
        <v>3425</v>
      </c>
      <c r="E1268" t="s">
        <v>2647</v>
      </c>
      <c r="F1268" t="s">
        <v>2647</v>
      </c>
      <c r="G1268" t="s">
        <v>3500</v>
      </c>
      <c r="H1268" t="s">
        <v>2646</v>
      </c>
      <c r="I1268" t="s">
        <v>2647</v>
      </c>
      <c r="J1268" s="2">
        <v>37165</v>
      </c>
      <c r="K1268" s="2">
        <v>55153</v>
      </c>
      <c r="L1268">
        <v>49</v>
      </c>
      <c r="M1268" t="s">
        <v>3548</v>
      </c>
      <c r="N1268" t="s">
        <v>3532</v>
      </c>
      <c r="O1268" t="s">
        <v>3533</v>
      </c>
      <c r="P1268" t="s">
        <v>5837</v>
      </c>
      <c r="Q1268" s="5">
        <f>INDEX(relevant_resources!B:B,MATCH(P1268,relevant_resources!A:A,0))</f>
        <v>0</v>
      </c>
      <c r="R1268">
        <f>COUNTIFS(resolve_2018!Y:Y,A1268)</f>
        <v>0</v>
      </c>
      <c r="S1268">
        <f>COUNTIFS(assign_old_new!A:A,A1268)</f>
        <v>0</v>
      </c>
      <c r="T1268" s="4" t="str">
        <f>IF(D1268="teppc","teppc",
IF(Q1268=0,"not relevant",
IF(R1268&gt;0,"in old list",
IF(S1268=0,"NEED TO ASSIGN",
INDEX(assign_old_new!D:D,MATCH(A1268,assign_old_new!A:A,0))))))</f>
        <v>teppc</v>
      </c>
      <c r="U1268">
        <f t="shared" si="38"/>
        <v>0</v>
      </c>
      <c r="V1268" s="5">
        <f t="shared" si="39"/>
        <v>0</v>
      </c>
    </row>
    <row r="1269" spans="1:22" hidden="1" x14ac:dyDescent="0.75">
      <c r="A1269" t="s">
        <v>5943</v>
      </c>
      <c r="B1269" t="s">
        <v>5944</v>
      </c>
      <c r="C1269" t="s">
        <v>5945</v>
      </c>
      <c r="D1269" t="s">
        <v>3425</v>
      </c>
      <c r="E1269" t="s">
        <v>2647</v>
      </c>
      <c r="F1269" t="s">
        <v>2647</v>
      </c>
      <c r="G1269" t="s">
        <v>3500</v>
      </c>
      <c r="H1269" t="s">
        <v>2646</v>
      </c>
      <c r="I1269" t="s">
        <v>2647</v>
      </c>
      <c r="J1269" s="2">
        <v>37165</v>
      </c>
      <c r="K1269" s="2">
        <v>55153</v>
      </c>
      <c r="L1269">
        <v>49</v>
      </c>
      <c r="M1269" t="s">
        <v>3548</v>
      </c>
      <c r="N1269" t="s">
        <v>3532</v>
      </c>
      <c r="O1269" t="s">
        <v>3533</v>
      </c>
      <c r="P1269" t="s">
        <v>5837</v>
      </c>
      <c r="Q1269" s="5">
        <f>INDEX(relevant_resources!B:B,MATCH(P1269,relevant_resources!A:A,0))</f>
        <v>0</v>
      </c>
      <c r="R1269">
        <f>COUNTIFS(resolve_2018!Y:Y,A1269)</f>
        <v>0</v>
      </c>
      <c r="S1269">
        <f>COUNTIFS(assign_old_new!A:A,A1269)</f>
        <v>0</v>
      </c>
      <c r="T1269" s="4" t="str">
        <f>IF(D1269="teppc","teppc",
IF(Q1269=0,"not relevant",
IF(R1269&gt;0,"in old list",
IF(S1269=0,"NEED TO ASSIGN",
INDEX(assign_old_new!D:D,MATCH(A1269,assign_old_new!A:A,0))))))</f>
        <v>teppc</v>
      </c>
      <c r="U1269">
        <f t="shared" si="38"/>
        <v>0</v>
      </c>
      <c r="V1269" s="5">
        <f t="shared" si="39"/>
        <v>0</v>
      </c>
    </row>
    <row r="1270" spans="1:22" hidden="1" x14ac:dyDescent="0.75">
      <c r="A1270" t="s">
        <v>5946</v>
      </c>
      <c r="B1270" t="s">
        <v>5947</v>
      </c>
      <c r="C1270" t="s">
        <v>5948</v>
      </c>
      <c r="D1270" t="s">
        <v>3425</v>
      </c>
      <c r="E1270" t="s">
        <v>2647</v>
      </c>
      <c r="F1270" t="s">
        <v>2647</v>
      </c>
      <c r="G1270" t="s">
        <v>3500</v>
      </c>
      <c r="H1270" t="s">
        <v>2646</v>
      </c>
      <c r="I1270" t="s">
        <v>2647</v>
      </c>
      <c r="J1270" s="2">
        <v>37165</v>
      </c>
      <c r="K1270" s="2">
        <v>55153</v>
      </c>
      <c r="L1270">
        <v>49</v>
      </c>
      <c r="M1270" t="s">
        <v>3548</v>
      </c>
      <c r="N1270" t="s">
        <v>3532</v>
      </c>
      <c r="O1270" t="s">
        <v>3533</v>
      </c>
      <c r="P1270" t="s">
        <v>5837</v>
      </c>
      <c r="Q1270" s="5">
        <f>INDEX(relevant_resources!B:B,MATCH(P1270,relevant_resources!A:A,0))</f>
        <v>0</v>
      </c>
      <c r="R1270">
        <f>COUNTIFS(resolve_2018!Y:Y,A1270)</f>
        <v>0</v>
      </c>
      <c r="S1270">
        <f>COUNTIFS(assign_old_new!A:A,A1270)</f>
        <v>0</v>
      </c>
      <c r="T1270" s="4" t="str">
        <f>IF(D1270="teppc","teppc",
IF(Q1270=0,"not relevant",
IF(R1270&gt;0,"in old list",
IF(S1270=0,"NEED TO ASSIGN",
INDEX(assign_old_new!D:D,MATCH(A1270,assign_old_new!A:A,0))))))</f>
        <v>teppc</v>
      </c>
      <c r="U1270">
        <f t="shared" si="38"/>
        <v>0</v>
      </c>
      <c r="V1270" s="5">
        <f t="shared" si="39"/>
        <v>0</v>
      </c>
    </row>
    <row r="1271" spans="1:22" hidden="1" x14ac:dyDescent="0.75">
      <c r="A1271" t="s">
        <v>5949</v>
      </c>
      <c r="B1271" t="s">
        <v>5950</v>
      </c>
      <c r="C1271" t="s">
        <v>5951</v>
      </c>
      <c r="D1271" t="s">
        <v>3425</v>
      </c>
      <c r="E1271" t="s">
        <v>2647</v>
      </c>
      <c r="F1271" t="s">
        <v>2647</v>
      </c>
      <c r="G1271" t="s">
        <v>3500</v>
      </c>
      <c r="H1271" t="s">
        <v>2646</v>
      </c>
      <c r="I1271" t="s">
        <v>2647</v>
      </c>
      <c r="J1271" s="2">
        <v>37165</v>
      </c>
      <c r="K1271" s="2">
        <v>55153</v>
      </c>
      <c r="L1271">
        <v>49</v>
      </c>
      <c r="M1271" t="s">
        <v>3548</v>
      </c>
      <c r="N1271" t="s">
        <v>3532</v>
      </c>
      <c r="O1271" t="s">
        <v>3533</v>
      </c>
      <c r="P1271" t="s">
        <v>5837</v>
      </c>
      <c r="Q1271" s="5">
        <f>INDEX(relevant_resources!B:B,MATCH(P1271,relevant_resources!A:A,0))</f>
        <v>0</v>
      </c>
      <c r="R1271">
        <f>COUNTIFS(resolve_2018!Y:Y,A1271)</f>
        <v>0</v>
      </c>
      <c r="S1271">
        <f>COUNTIFS(assign_old_new!A:A,A1271)</f>
        <v>0</v>
      </c>
      <c r="T1271" s="4" t="str">
        <f>IF(D1271="teppc","teppc",
IF(Q1271=0,"not relevant",
IF(R1271&gt;0,"in old list",
IF(S1271=0,"NEED TO ASSIGN",
INDEX(assign_old_new!D:D,MATCH(A1271,assign_old_new!A:A,0))))))</f>
        <v>teppc</v>
      </c>
      <c r="U1271">
        <f t="shared" si="38"/>
        <v>0</v>
      </c>
      <c r="V1271" s="5">
        <f t="shared" si="39"/>
        <v>0</v>
      </c>
    </row>
    <row r="1272" spans="1:22" hidden="1" x14ac:dyDescent="0.75">
      <c r="A1272" t="s">
        <v>8420</v>
      </c>
      <c r="B1272" t="s">
        <v>8420</v>
      </c>
      <c r="C1272" t="s">
        <v>8421</v>
      </c>
      <c r="D1272" t="s">
        <v>3425</v>
      </c>
      <c r="E1272" t="s">
        <v>2592</v>
      </c>
      <c r="F1272" t="s">
        <v>2592</v>
      </c>
      <c r="G1272" t="s">
        <v>4353</v>
      </c>
      <c r="H1272" t="s">
        <v>3028</v>
      </c>
      <c r="I1272" t="s">
        <v>2592</v>
      </c>
      <c r="J1272" s="2">
        <v>35490</v>
      </c>
      <c r="K1272" s="2">
        <v>55153</v>
      </c>
      <c r="L1272">
        <v>49</v>
      </c>
      <c r="M1272" t="s">
        <v>3531</v>
      </c>
      <c r="N1272" t="s">
        <v>3532</v>
      </c>
      <c r="O1272" t="s">
        <v>3533</v>
      </c>
      <c r="P1272" t="s">
        <v>3592</v>
      </c>
      <c r="Q1272" s="5">
        <f>INDEX(relevant_resources!B:B,MATCH(P1272,relevant_resources!A:A,0))</f>
        <v>0</v>
      </c>
      <c r="R1272">
        <f>COUNTIFS(resolve_2018!Y:Y,A1272)</f>
        <v>0</v>
      </c>
      <c r="S1272">
        <f>COUNTIFS(assign_old_new!A:A,A1272)</f>
        <v>0</v>
      </c>
      <c r="T1272" s="4" t="str">
        <f>IF(D1272="teppc","teppc",
IF(Q1272=0,"not relevant",
IF(R1272&gt;0,"in old list",
IF(S1272=0,"NEED TO ASSIGN",
INDEX(assign_old_new!D:D,MATCH(A1272,assign_old_new!A:A,0))))))</f>
        <v>teppc</v>
      </c>
      <c r="U1272">
        <f t="shared" si="38"/>
        <v>0</v>
      </c>
      <c r="V1272" s="5">
        <f t="shared" si="39"/>
        <v>0</v>
      </c>
    </row>
    <row r="1273" spans="1:22" hidden="1" x14ac:dyDescent="0.75">
      <c r="A1273" t="s">
        <v>9770</v>
      </c>
      <c r="B1273" t="s">
        <v>9771</v>
      </c>
      <c r="C1273" t="s">
        <v>9772</v>
      </c>
      <c r="D1273" t="s">
        <v>3425</v>
      </c>
      <c r="E1273" t="s">
        <v>2592</v>
      </c>
      <c r="F1273" t="s">
        <v>2592</v>
      </c>
      <c r="G1273" t="s">
        <v>4353</v>
      </c>
      <c r="H1273" t="s">
        <v>3028</v>
      </c>
      <c r="I1273" t="s">
        <v>2592</v>
      </c>
      <c r="J1273" s="2">
        <v>34274</v>
      </c>
      <c r="K1273" s="2">
        <v>55153</v>
      </c>
      <c r="L1273">
        <v>49</v>
      </c>
      <c r="M1273" t="s">
        <v>3531</v>
      </c>
      <c r="N1273" t="s">
        <v>3532</v>
      </c>
      <c r="O1273" t="s">
        <v>3533</v>
      </c>
      <c r="P1273" t="s">
        <v>3592</v>
      </c>
      <c r="Q1273" s="5">
        <f>INDEX(relevant_resources!B:B,MATCH(P1273,relevant_resources!A:A,0))</f>
        <v>0</v>
      </c>
      <c r="R1273">
        <f>COUNTIFS(resolve_2018!Y:Y,A1273)</f>
        <v>0</v>
      </c>
      <c r="S1273">
        <f>COUNTIFS(assign_old_new!A:A,A1273)</f>
        <v>0</v>
      </c>
      <c r="T1273" s="4" t="str">
        <f>IF(D1273="teppc","teppc",
IF(Q1273=0,"not relevant",
IF(R1273&gt;0,"in old list",
IF(S1273=0,"NEED TO ASSIGN",
INDEX(assign_old_new!D:D,MATCH(A1273,assign_old_new!A:A,0))))))</f>
        <v>teppc</v>
      </c>
      <c r="U1273">
        <f t="shared" si="38"/>
        <v>0</v>
      </c>
      <c r="V1273" s="5">
        <f t="shared" si="39"/>
        <v>0</v>
      </c>
    </row>
    <row r="1274" spans="1:22" hidden="1" x14ac:dyDescent="0.75">
      <c r="A1274" t="s">
        <v>2213</v>
      </c>
      <c r="B1274" t="s">
        <v>2213</v>
      </c>
      <c r="C1274" t="s">
        <v>10800</v>
      </c>
      <c r="D1274" t="s">
        <v>9883</v>
      </c>
      <c r="E1274" t="s">
        <v>1128</v>
      </c>
      <c r="F1274" t="s">
        <v>3333</v>
      </c>
      <c r="G1274" t="s">
        <v>3334</v>
      </c>
      <c r="H1274" t="s">
        <v>3333</v>
      </c>
      <c r="I1274" t="s">
        <v>33</v>
      </c>
      <c r="J1274" s="6">
        <v>32874</v>
      </c>
      <c r="K1274" s="6">
        <v>55153</v>
      </c>
      <c r="L1274">
        <v>49</v>
      </c>
      <c r="M1274" t="s">
        <v>9884</v>
      </c>
      <c r="N1274" t="s">
        <v>3336</v>
      </c>
      <c r="O1274" t="s">
        <v>3356</v>
      </c>
      <c r="P1274" t="s">
        <v>3357</v>
      </c>
      <c r="Q1274" s="5">
        <f>INDEX(relevant_resources!B:B,MATCH(P1274,relevant_resources!A:A,0))</f>
        <v>0</v>
      </c>
      <c r="R1274">
        <f>COUNTIFS(resolve_2018!Y:Y,A1274)</f>
        <v>1</v>
      </c>
      <c r="S1274">
        <f>COUNTIFS(assign_old_new!A:A,A1274)</f>
        <v>0</v>
      </c>
      <c r="T1274" s="4" t="str">
        <f>IF(D1274="teppc","teppc",
IF(Q1274=0,"not relevant",
IF(R1274&gt;0,"in old list",
IF(S1274=0,"NEED TO ASSIGN",
INDEX(assign_old_new!D:D,MATCH(A1274,assign_old_new!A:A,0))))))</f>
        <v>not relevant</v>
      </c>
      <c r="U1274">
        <f t="shared" si="38"/>
        <v>1</v>
      </c>
      <c r="V1274" s="5">
        <f t="shared" si="39"/>
        <v>0</v>
      </c>
    </row>
    <row r="1275" spans="1:22" hidden="1" x14ac:dyDescent="0.75">
      <c r="A1275" t="s">
        <v>10045</v>
      </c>
      <c r="B1275" t="s">
        <v>10045</v>
      </c>
      <c r="C1275" t="s">
        <v>10046</v>
      </c>
      <c r="D1275" t="s">
        <v>9883</v>
      </c>
      <c r="E1275" t="s">
        <v>3333</v>
      </c>
      <c r="F1275" t="s">
        <v>3333</v>
      </c>
      <c r="G1275" t="s">
        <v>3334</v>
      </c>
      <c r="H1275" t="s">
        <v>3333</v>
      </c>
      <c r="I1275" t="s">
        <v>33</v>
      </c>
      <c r="J1275" s="6">
        <v>7672</v>
      </c>
      <c r="K1275" s="6">
        <v>55153</v>
      </c>
      <c r="L1275">
        <v>49</v>
      </c>
      <c r="M1275" t="s">
        <v>9884</v>
      </c>
      <c r="N1275" t="s">
        <v>3443</v>
      </c>
      <c r="O1275" t="s">
        <v>210</v>
      </c>
      <c r="P1275" t="s">
        <v>3709</v>
      </c>
      <c r="Q1275" s="5">
        <f>INDEX(relevant_resources!B:B,MATCH(P1275,relevant_resources!A:A,0))</f>
        <v>0</v>
      </c>
      <c r="R1275">
        <f>COUNTIFS(resolve_2018!Y:Y,A1275)</f>
        <v>0</v>
      </c>
      <c r="S1275">
        <f>COUNTIFS(assign_old_new!A:A,A1275)</f>
        <v>0</v>
      </c>
      <c r="T1275" s="4" t="str">
        <f>IF(D1275="teppc","teppc",
IF(Q1275=0,"not relevant",
IF(R1275&gt;0,"in old list",
IF(S1275=0,"NEED TO ASSIGN",
INDEX(assign_old_new!D:D,MATCH(A1275,assign_old_new!A:A,0))))))</f>
        <v>not relevant</v>
      </c>
      <c r="U1275">
        <f t="shared" si="38"/>
        <v>0</v>
      </c>
      <c r="V1275" s="5">
        <f t="shared" si="39"/>
        <v>0</v>
      </c>
    </row>
    <row r="1276" spans="1:22" hidden="1" x14ac:dyDescent="0.75">
      <c r="A1276" t="s">
        <v>3633</v>
      </c>
      <c r="B1276" t="s">
        <v>3634</v>
      </c>
      <c r="D1276" t="s">
        <v>3425</v>
      </c>
      <c r="E1276" t="s">
        <v>3635</v>
      </c>
      <c r="F1276" t="s">
        <v>3635</v>
      </c>
      <c r="G1276" t="s">
        <v>3636</v>
      </c>
      <c r="H1276" t="s">
        <v>3616</v>
      </c>
      <c r="I1276" t="s">
        <v>1080</v>
      </c>
      <c r="J1276" s="2">
        <v>18264</v>
      </c>
      <c r="K1276" s="2">
        <v>55153</v>
      </c>
      <c r="L1276">
        <v>48.88</v>
      </c>
      <c r="M1276" t="s">
        <v>3637</v>
      </c>
      <c r="N1276" t="s">
        <v>3638</v>
      </c>
      <c r="O1276" t="s">
        <v>3639</v>
      </c>
      <c r="P1276" t="s">
        <v>3640</v>
      </c>
      <c r="Q1276" s="5">
        <f>INDEX(relevant_resources!B:B,MATCH(P1276,relevant_resources!A:A,0))</f>
        <v>0</v>
      </c>
      <c r="R1276">
        <f>COUNTIFS(resolve_2018!Y:Y,A1276)</f>
        <v>0</v>
      </c>
      <c r="S1276">
        <f>COUNTIFS(assign_old_new!A:A,A1276)</f>
        <v>0</v>
      </c>
      <c r="T1276" s="4" t="str">
        <f>IF(D1276="teppc","teppc",
IF(Q1276=0,"not relevant",
IF(R1276&gt;0,"in old list",
IF(S1276=0,"NEED TO ASSIGN",
INDEX(assign_old_new!D:D,MATCH(A1276,assign_old_new!A:A,0))))))</f>
        <v>teppc</v>
      </c>
      <c r="U1276">
        <f t="shared" si="38"/>
        <v>0</v>
      </c>
      <c r="V1276" s="5">
        <f t="shared" si="39"/>
        <v>0</v>
      </c>
    </row>
    <row r="1277" spans="1:22" hidden="1" x14ac:dyDescent="0.75">
      <c r="A1277" t="s">
        <v>3641</v>
      </c>
      <c r="B1277" t="s">
        <v>3642</v>
      </c>
      <c r="D1277" t="s">
        <v>3425</v>
      </c>
      <c r="E1277" t="s">
        <v>3635</v>
      </c>
      <c r="F1277" t="s">
        <v>3635</v>
      </c>
      <c r="G1277" t="s">
        <v>3636</v>
      </c>
      <c r="H1277" t="s">
        <v>3616</v>
      </c>
      <c r="I1277" t="s">
        <v>1080</v>
      </c>
      <c r="J1277" s="2">
        <v>18264</v>
      </c>
      <c r="K1277" s="2">
        <v>55153</v>
      </c>
      <c r="L1277">
        <v>48.88</v>
      </c>
      <c r="M1277" t="s">
        <v>3637</v>
      </c>
      <c r="N1277" t="s">
        <v>3638</v>
      </c>
      <c r="O1277" t="s">
        <v>3639</v>
      </c>
      <c r="P1277" t="s">
        <v>3640</v>
      </c>
      <c r="Q1277" s="5">
        <f>INDEX(relevant_resources!B:B,MATCH(P1277,relevant_resources!A:A,0))</f>
        <v>0</v>
      </c>
      <c r="R1277">
        <f>COUNTIFS(resolve_2018!Y:Y,A1277)</f>
        <v>0</v>
      </c>
      <c r="S1277">
        <f>COUNTIFS(assign_old_new!A:A,A1277)</f>
        <v>0</v>
      </c>
      <c r="T1277" s="4" t="str">
        <f>IF(D1277="teppc","teppc",
IF(Q1277=0,"not relevant",
IF(R1277&gt;0,"in old list",
IF(S1277=0,"NEED TO ASSIGN",
INDEX(assign_old_new!D:D,MATCH(A1277,assign_old_new!A:A,0))))))</f>
        <v>teppc</v>
      </c>
      <c r="U1277">
        <f t="shared" si="38"/>
        <v>0</v>
      </c>
      <c r="V1277" s="5">
        <f t="shared" si="39"/>
        <v>0</v>
      </c>
    </row>
    <row r="1278" spans="1:22" hidden="1" x14ac:dyDescent="0.75">
      <c r="A1278" t="s">
        <v>3643</v>
      </c>
      <c r="B1278" t="s">
        <v>3644</v>
      </c>
      <c r="D1278" t="s">
        <v>3425</v>
      </c>
      <c r="E1278" t="s">
        <v>3635</v>
      </c>
      <c r="F1278" t="s">
        <v>3635</v>
      </c>
      <c r="G1278" t="s">
        <v>3636</v>
      </c>
      <c r="H1278" t="s">
        <v>3616</v>
      </c>
      <c r="I1278" t="s">
        <v>1080</v>
      </c>
      <c r="J1278" s="2">
        <v>18264</v>
      </c>
      <c r="K1278" s="2">
        <v>55153</v>
      </c>
      <c r="L1278">
        <v>48.88</v>
      </c>
      <c r="M1278" t="s">
        <v>3637</v>
      </c>
      <c r="N1278" t="s">
        <v>3638</v>
      </c>
      <c r="O1278" t="s">
        <v>3639</v>
      </c>
      <c r="P1278" t="s">
        <v>3640</v>
      </c>
      <c r="Q1278" s="5">
        <f>INDEX(relevant_resources!B:B,MATCH(P1278,relevant_resources!A:A,0))</f>
        <v>0</v>
      </c>
      <c r="R1278">
        <f>COUNTIFS(resolve_2018!Y:Y,A1278)</f>
        <v>0</v>
      </c>
      <c r="S1278">
        <f>COUNTIFS(assign_old_new!A:A,A1278)</f>
        <v>0</v>
      </c>
      <c r="T1278" s="4" t="str">
        <f>IF(D1278="teppc","teppc",
IF(Q1278=0,"not relevant",
IF(R1278&gt;0,"in old list",
IF(S1278=0,"NEED TO ASSIGN",
INDEX(assign_old_new!D:D,MATCH(A1278,assign_old_new!A:A,0))))))</f>
        <v>teppc</v>
      </c>
      <c r="U1278">
        <f t="shared" si="38"/>
        <v>0</v>
      </c>
      <c r="V1278" s="5">
        <f t="shared" si="39"/>
        <v>0</v>
      </c>
    </row>
    <row r="1279" spans="1:22" hidden="1" x14ac:dyDescent="0.75">
      <c r="A1279" t="s">
        <v>3645</v>
      </c>
      <c r="B1279" t="s">
        <v>3646</v>
      </c>
      <c r="D1279" t="s">
        <v>3425</v>
      </c>
      <c r="E1279" t="s">
        <v>3635</v>
      </c>
      <c r="F1279" t="s">
        <v>3635</v>
      </c>
      <c r="G1279" t="s">
        <v>3636</v>
      </c>
      <c r="H1279" t="s">
        <v>3616</v>
      </c>
      <c r="I1279" t="s">
        <v>1080</v>
      </c>
      <c r="J1279" s="2">
        <v>18264</v>
      </c>
      <c r="K1279" s="2">
        <v>55153</v>
      </c>
      <c r="L1279">
        <v>48.88</v>
      </c>
      <c r="M1279" t="s">
        <v>3637</v>
      </c>
      <c r="N1279" t="s">
        <v>3638</v>
      </c>
      <c r="O1279" t="s">
        <v>3639</v>
      </c>
      <c r="P1279" t="s">
        <v>3640</v>
      </c>
      <c r="Q1279" s="5">
        <f>INDEX(relevant_resources!B:B,MATCH(P1279,relevant_resources!A:A,0))</f>
        <v>0</v>
      </c>
      <c r="R1279">
        <f>COUNTIFS(resolve_2018!Y:Y,A1279)</f>
        <v>0</v>
      </c>
      <c r="S1279">
        <f>COUNTIFS(assign_old_new!A:A,A1279)</f>
        <v>0</v>
      </c>
      <c r="T1279" s="4" t="str">
        <f>IF(D1279="teppc","teppc",
IF(Q1279=0,"not relevant",
IF(R1279&gt;0,"in old list",
IF(S1279=0,"NEED TO ASSIGN",
INDEX(assign_old_new!D:D,MATCH(A1279,assign_old_new!A:A,0))))))</f>
        <v>teppc</v>
      </c>
      <c r="U1279">
        <f t="shared" si="38"/>
        <v>0</v>
      </c>
      <c r="V1279" s="5">
        <f t="shared" si="39"/>
        <v>0</v>
      </c>
    </row>
    <row r="1280" spans="1:22" hidden="1" x14ac:dyDescent="0.75">
      <c r="A1280" t="s">
        <v>3647</v>
      </c>
      <c r="B1280" t="s">
        <v>3648</v>
      </c>
      <c r="D1280" t="s">
        <v>3425</v>
      </c>
      <c r="E1280" t="s">
        <v>3635</v>
      </c>
      <c r="F1280" t="s">
        <v>3635</v>
      </c>
      <c r="G1280" t="s">
        <v>3636</v>
      </c>
      <c r="H1280" t="s">
        <v>3616</v>
      </c>
      <c r="I1280" t="s">
        <v>1080</v>
      </c>
      <c r="J1280" s="2">
        <v>18264</v>
      </c>
      <c r="K1280" s="2">
        <v>55153</v>
      </c>
      <c r="L1280">
        <v>48.88</v>
      </c>
      <c r="M1280" t="s">
        <v>3637</v>
      </c>
      <c r="N1280" t="s">
        <v>3638</v>
      </c>
      <c r="O1280" t="s">
        <v>3639</v>
      </c>
      <c r="P1280" t="s">
        <v>3640</v>
      </c>
      <c r="Q1280" s="5">
        <f>INDEX(relevant_resources!B:B,MATCH(P1280,relevant_resources!A:A,0))</f>
        <v>0</v>
      </c>
      <c r="R1280">
        <f>COUNTIFS(resolve_2018!Y:Y,A1280)</f>
        <v>0</v>
      </c>
      <c r="S1280">
        <f>COUNTIFS(assign_old_new!A:A,A1280)</f>
        <v>0</v>
      </c>
      <c r="T1280" s="4" t="str">
        <f>IF(D1280="teppc","teppc",
IF(Q1280=0,"not relevant",
IF(R1280&gt;0,"in old list",
IF(S1280=0,"NEED TO ASSIGN",
INDEX(assign_old_new!D:D,MATCH(A1280,assign_old_new!A:A,0))))))</f>
        <v>teppc</v>
      </c>
      <c r="U1280">
        <f t="shared" si="38"/>
        <v>0</v>
      </c>
      <c r="V1280" s="5">
        <f t="shared" si="39"/>
        <v>0</v>
      </c>
    </row>
    <row r="1281" spans="1:22" hidden="1" x14ac:dyDescent="0.75">
      <c r="A1281" t="s">
        <v>3649</v>
      </c>
      <c r="B1281" t="s">
        <v>3650</v>
      </c>
      <c r="D1281" t="s">
        <v>3425</v>
      </c>
      <c r="E1281" t="s">
        <v>3635</v>
      </c>
      <c r="F1281" t="s">
        <v>3635</v>
      </c>
      <c r="G1281" t="s">
        <v>3636</v>
      </c>
      <c r="H1281" t="s">
        <v>3616</v>
      </c>
      <c r="I1281" t="s">
        <v>1080</v>
      </c>
      <c r="J1281" s="2">
        <v>18264</v>
      </c>
      <c r="K1281" s="2">
        <v>55153</v>
      </c>
      <c r="L1281">
        <v>48.88</v>
      </c>
      <c r="M1281" t="s">
        <v>3637</v>
      </c>
      <c r="N1281" t="s">
        <v>3638</v>
      </c>
      <c r="O1281" t="s">
        <v>3639</v>
      </c>
      <c r="P1281" t="s">
        <v>3640</v>
      </c>
      <c r="Q1281" s="5">
        <f>INDEX(relevant_resources!B:B,MATCH(P1281,relevant_resources!A:A,0))</f>
        <v>0</v>
      </c>
      <c r="R1281">
        <f>COUNTIFS(resolve_2018!Y:Y,A1281)</f>
        <v>0</v>
      </c>
      <c r="S1281">
        <f>COUNTIFS(assign_old_new!A:A,A1281)</f>
        <v>0</v>
      </c>
      <c r="T1281" s="4" t="str">
        <f>IF(D1281="teppc","teppc",
IF(Q1281=0,"not relevant",
IF(R1281&gt;0,"in old list",
IF(S1281=0,"NEED TO ASSIGN",
INDEX(assign_old_new!D:D,MATCH(A1281,assign_old_new!A:A,0))))))</f>
        <v>teppc</v>
      </c>
      <c r="U1281">
        <f t="shared" si="38"/>
        <v>0</v>
      </c>
      <c r="V1281" s="5">
        <f t="shared" si="39"/>
        <v>0</v>
      </c>
    </row>
    <row r="1282" spans="1:22" hidden="1" x14ac:dyDescent="0.75">
      <c r="A1282" t="s">
        <v>3651</v>
      </c>
      <c r="B1282" t="s">
        <v>3652</v>
      </c>
      <c r="D1282" t="s">
        <v>3425</v>
      </c>
      <c r="E1282" t="s">
        <v>3635</v>
      </c>
      <c r="F1282" t="s">
        <v>3635</v>
      </c>
      <c r="G1282" t="s">
        <v>3636</v>
      </c>
      <c r="H1282" t="s">
        <v>3616</v>
      </c>
      <c r="I1282" t="s">
        <v>1080</v>
      </c>
      <c r="J1282" s="2">
        <v>18264</v>
      </c>
      <c r="K1282" s="2">
        <v>55153</v>
      </c>
      <c r="L1282">
        <v>48.88</v>
      </c>
      <c r="M1282" t="s">
        <v>3637</v>
      </c>
      <c r="N1282" t="s">
        <v>3638</v>
      </c>
      <c r="O1282" t="s">
        <v>3639</v>
      </c>
      <c r="P1282" t="s">
        <v>3640</v>
      </c>
      <c r="Q1282" s="5">
        <f>INDEX(relevant_resources!B:B,MATCH(P1282,relevant_resources!A:A,0))</f>
        <v>0</v>
      </c>
      <c r="R1282">
        <f>COUNTIFS(resolve_2018!Y:Y,A1282)</f>
        <v>0</v>
      </c>
      <c r="S1282">
        <f>COUNTIFS(assign_old_new!A:A,A1282)</f>
        <v>0</v>
      </c>
      <c r="T1282" s="4" t="str">
        <f>IF(D1282="teppc","teppc",
IF(Q1282=0,"not relevant",
IF(R1282&gt;0,"in old list",
IF(S1282=0,"NEED TO ASSIGN",
INDEX(assign_old_new!D:D,MATCH(A1282,assign_old_new!A:A,0))))))</f>
        <v>teppc</v>
      </c>
      <c r="U1282">
        <f t="shared" ref="U1282:U1345" si="40">OR(R1282&gt;0,S1282&gt;0)*1</f>
        <v>0</v>
      </c>
      <c r="V1282" s="5">
        <f t="shared" si="39"/>
        <v>0</v>
      </c>
    </row>
    <row r="1283" spans="1:22" hidden="1" x14ac:dyDescent="0.75">
      <c r="A1283" t="s">
        <v>3653</v>
      </c>
      <c r="B1283" t="s">
        <v>3654</v>
      </c>
      <c r="D1283" t="s">
        <v>3425</v>
      </c>
      <c r="E1283" t="s">
        <v>3635</v>
      </c>
      <c r="F1283" t="s">
        <v>3635</v>
      </c>
      <c r="G1283" t="s">
        <v>3636</v>
      </c>
      <c r="H1283" t="s">
        <v>3616</v>
      </c>
      <c r="I1283" t="s">
        <v>1080</v>
      </c>
      <c r="J1283" s="2">
        <v>18264</v>
      </c>
      <c r="K1283" s="2">
        <v>55153</v>
      </c>
      <c r="L1283">
        <v>48.88</v>
      </c>
      <c r="M1283" t="s">
        <v>3637</v>
      </c>
      <c r="N1283" t="s">
        <v>3638</v>
      </c>
      <c r="O1283" t="s">
        <v>3639</v>
      </c>
      <c r="P1283" t="s">
        <v>3640</v>
      </c>
      <c r="Q1283" s="5">
        <f>INDEX(relevant_resources!B:B,MATCH(P1283,relevant_resources!A:A,0))</f>
        <v>0</v>
      </c>
      <c r="R1283">
        <f>COUNTIFS(resolve_2018!Y:Y,A1283)</f>
        <v>0</v>
      </c>
      <c r="S1283">
        <f>COUNTIFS(assign_old_new!A:A,A1283)</f>
        <v>0</v>
      </c>
      <c r="T1283" s="4" t="str">
        <f>IF(D1283="teppc","teppc",
IF(Q1283=0,"not relevant",
IF(R1283&gt;0,"in old list",
IF(S1283=0,"NEED TO ASSIGN",
INDEX(assign_old_new!D:D,MATCH(A1283,assign_old_new!A:A,0))))))</f>
        <v>teppc</v>
      </c>
      <c r="U1283">
        <f t="shared" si="40"/>
        <v>0</v>
      </c>
      <c r="V1283" s="5">
        <f t="shared" ref="V1283:V1346" si="41">AND(Q1283=1,U1283=0,D1283="caiso")*1</f>
        <v>0</v>
      </c>
    </row>
    <row r="1284" spans="1:22" hidden="1" x14ac:dyDescent="0.75">
      <c r="A1284" t="s">
        <v>3655</v>
      </c>
      <c r="B1284" t="s">
        <v>3656</v>
      </c>
      <c r="D1284" t="s">
        <v>3425</v>
      </c>
      <c r="E1284" t="s">
        <v>3635</v>
      </c>
      <c r="F1284" t="s">
        <v>3635</v>
      </c>
      <c r="G1284" t="s">
        <v>3636</v>
      </c>
      <c r="H1284" t="s">
        <v>3616</v>
      </c>
      <c r="I1284" t="s">
        <v>1080</v>
      </c>
      <c r="J1284" s="2">
        <v>18264</v>
      </c>
      <c r="K1284" s="2">
        <v>55153</v>
      </c>
      <c r="L1284">
        <v>48.88</v>
      </c>
      <c r="M1284" t="s">
        <v>3637</v>
      </c>
      <c r="N1284" t="s">
        <v>3638</v>
      </c>
      <c r="O1284" t="s">
        <v>3639</v>
      </c>
      <c r="P1284" t="s">
        <v>3640</v>
      </c>
      <c r="Q1284" s="5">
        <f>INDEX(relevant_resources!B:B,MATCH(P1284,relevant_resources!A:A,0))</f>
        <v>0</v>
      </c>
      <c r="R1284">
        <f>COUNTIFS(resolve_2018!Y:Y,A1284)</f>
        <v>0</v>
      </c>
      <c r="S1284">
        <f>COUNTIFS(assign_old_new!A:A,A1284)</f>
        <v>0</v>
      </c>
      <c r="T1284" s="4" t="str">
        <f>IF(D1284="teppc","teppc",
IF(Q1284=0,"not relevant",
IF(R1284&gt;0,"in old list",
IF(S1284=0,"NEED TO ASSIGN",
INDEX(assign_old_new!D:D,MATCH(A1284,assign_old_new!A:A,0))))))</f>
        <v>teppc</v>
      </c>
      <c r="U1284">
        <f t="shared" si="40"/>
        <v>0</v>
      </c>
      <c r="V1284" s="5">
        <f t="shared" si="41"/>
        <v>0</v>
      </c>
    </row>
    <row r="1285" spans="1:22" hidden="1" x14ac:dyDescent="0.75">
      <c r="A1285" t="s">
        <v>3657</v>
      </c>
      <c r="B1285" t="s">
        <v>3658</v>
      </c>
      <c r="D1285" t="s">
        <v>3425</v>
      </c>
      <c r="E1285" t="s">
        <v>3635</v>
      </c>
      <c r="F1285" t="s">
        <v>3635</v>
      </c>
      <c r="G1285" t="s">
        <v>3636</v>
      </c>
      <c r="H1285" t="s">
        <v>3616</v>
      </c>
      <c r="I1285" t="s">
        <v>1080</v>
      </c>
      <c r="J1285" s="2">
        <v>18264</v>
      </c>
      <c r="K1285" s="2">
        <v>55153</v>
      </c>
      <c r="L1285">
        <v>48.88</v>
      </c>
      <c r="M1285" t="s">
        <v>3637</v>
      </c>
      <c r="N1285" t="s">
        <v>3638</v>
      </c>
      <c r="O1285" t="s">
        <v>3639</v>
      </c>
      <c r="P1285" t="s">
        <v>3640</v>
      </c>
      <c r="Q1285" s="5">
        <f>INDEX(relevant_resources!B:B,MATCH(P1285,relevant_resources!A:A,0))</f>
        <v>0</v>
      </c>
      <c r="R1285">
        <f>COUNTIFS(resolve_2018!Y:Y,A1285)</f>
        <v>0</v>
      </c>
      <c r="S1285">
        <f>COUNTIFS(assign_old_new!A:A,A1285)</f>
        <v>0</v>
      </c>
      <c r="T1285" s="4" t="str">
        <f>IF(D1285="teppc","teppc",
IF(Q1285=0,"not relevant",
IF(R1285&gt;0,"in old list",
IF(S1285=0,"NEED TO ASSIGN",
INDEX(assign_old_new!D:D,MATCH(A1285,assign_old_new!A:A,0))))))</f>
        <v>teppc</v>
      </c>
      <c r="U1285">
        <f t="shared" si="40"/>
        <v>0</v>
      </c>
      <c r="V1285" s="5">
        <f t="shared" si="41"/>
        <v>0</v>
      </c>
    </row>
    <row r="1286" spans="1:22" hidden="1" x14ac:dyDescent="0.75">
      <c r="A1286" t="s">
        <v>3659</v>
      </c>
      <c r="B1286" t="s">
        <v>3660</v>
      </c>
      <c r="D1286" t="s">
        <v>3425</v>
      </c>
      <c r="E1286" t="s">
        <v>3635</v>
      </c>
      <c r="F1286" t="s">
        <v>3635</v>
      </c>
      <c r="G1286" t="s">
        <v>3636</v>
      </c>
      <c r="H1286" t="s">
        <v>3616</v>
      </c>
      <c r="I1286" t="s">
        <v>1080</v>
      </c>
      <c r="J1286" s="2">
        <v>18264</v>
      </c>
      <c r="K1286" s="2">
        <v>55153</v>
      </c>
      <c r="L1286">
        <v>48.88</v>
      </c>
      <c r="M1286" t="s">
        <v>3637</v>
      </c>
      <c r="N1286" t="s">
        <v>3638</v>
      </c>
      <c r="O1286" t="s">
        <v>3639</v>
      </c>
      <c r="P1286" t="s">
        <v>3640</v>
      </c>
      <c r="Q1286" s="5">
        <f>INDEX(relevant_resources!B:B,MATCH(P1286,relevant_resources!A:A,0))</f>
        <v>0</v>
      </c>
      <c r="R1286">
        <f>COUNTIFS(resolve_2018!Y:Y,A1286)</f>
        <v>0</v>
      </c>
      <c r="S1286">
        <f>COUNTIFS(assign_old_new!A:A,A1286)</f>
        <v>0</v>
      </c>
      <c r="T1286" s="4" t="str">
        <f>IF(D1286="teppc","teppc",
IF(Q1286=0,"not relevant",
IF(R1286&gt;0,"in old list",
IF(S1286=0,"NEED TO ASSIGN",
INDEX(assign_old_new!D:D,MATCH(A1286,assign_old_new!A:A,0))))))</f>
        <v>teppc</v>
      </c>
      <c r="U1286">
        <f t="shared" si="40"/>
        <v>0</v>
      </c>
      <c r="V1286" s="5">
        <f t="shared" si="41"/>
        <v>0</v>
      </c>
    </row>
    <row r="1287" spans="1:22" hidden="1" x14ac:dyDescent="0.75">
      <c r="A1287" t="s">
        <v>3661</v>
      </c>
      <c r="B1287" t="s">
        <v>3662</v>
      </c>
      <c r="D1287" t="s">
        <v>3425</v>
      </c>
      <c r="E1287" t="s">
        <v>3635</v>
      </c>
      <c r="F1287" t="s">
        <v>3635</v>
      </c>
      <c r="G1287" t="s">
        <v>3636</v>
      </c>
      <c r="H1287" t="s">
        <v>3616</v>
      </c>
      <c r="I1287" t="s">
        <v>1080</v>
      </c>
      <c r="J1287" s="2">
        <v>18264</v>
      </c>
      <c r="K1287" s="2">
        <v>55153</v>
      </c>
      <c r="L1287">
        <v>48.88</v>
      </c>
      <c r="M1287" t="s">
        <v>3637</v>
      </c>
      <c r="N1287" t="s">
        <v>3638</v>
      </c>
      <c r="O1287" t="s">
        <v>3639</v>
      </c>
      <c r="P1287" t="s">
        <v>3640</v>
      </c>
      <c r="Q1287" s="5">
        <f>INDEX(relevant_resources!B:B,MATCH(P1287,relevant_resources!A:A,0))</f>
        <v>0</v>
      </c>
      <c r="R1287">
        <f>COUNTIFS(resolve_2018!Y:Y,A1287)</f>
        <v>0</v>
      </c>
      <c r="S1287">
        <f>COUNTIFS(assign_old_new!A:A,A1287)</f>
        <v>0</v>
      </c>
      <c r="T1287" s="4" t="str">
        <f>IF(D1287="teppc","teppc",
IF(Q1287=0,"not relevant",
IF(R1287&gt;0,"in old list",
IF(S1287=0,"NEED TO ASSIGN",
INDEX(assign_old_new!D:D,MATCH(A1287,assign_old_new!A:A,0))))))</f>
        <v>teppc</v>
      </c>
      <c r="U1287">
        <f t="shared" si="40"/>
        <v>0</v>
      </c>
      <c r="V1287" s="5">
        <f t="shared" si="41"/>
        <v>0</v>
      </c>
    </row>
    <row r="1288" spans="1:22" hidden="1" x14ac:dyDescent="0.75">
      <c r="A1288" t="s">
        <v>11433</v>
      </c>
      <c r="B1288" t="s">
        <v>11433</v>
      </c>
      <c r="C1288" t="s">
        <v>11434</v>
      </c>
      <c r="D1288" t="s">
        <v>9883</v>
      </c>
      <c r="E1288" t="s">
        <v>3333</v>
      </c>
      <c r="F1288" t="s">
        <v>3333</v>
      </c>
      <c r="G1288" t="s">
        <v>3334</v>
      </c>
      <c r="H1288" t="s">
        <v>3333</v>
      </c>
      <c r="I1288" t="s">
        <v>33</v>
      </c>
      <c r="J1288" s="6">
        <v>32307</v>
      </c>
      <c r="K1288" s="6">
        <v>55153</v>
      </c>
      <c r="L1288">
        <v>48.8</v>
      </c>
      <c r="M1288" t="s">
        <v>3548</v>
      </c>
      <c r="N1288" t="s">
        <v>3849</v>
      </c>
      <c r="O1288" t="s">
        <v>3850</v>
      </c>
      <c r="P1288" t="s">
        <v>10070</v>
      </c>
      <c r="Q1288" s="5">
        <f>INDEX(relevant_resources!B:B,MATCH(P1288,relevant_resources!A:A,0))</f>
        <v>0</v>
      </c>
      <c r="R1288">
        <f>COUNTIFS(resolve_2018!Y:Y,A1288)</f>
        <v>0</v>
      </c>
      <c r="S1288">
        <f>COUNTIFS(assign_old_new!A:A,A1288)</f>
        <v>0</v>
      </c>
      <c r="T1288" s="4" t="str">
        <f>IF(D1288="teppc","teppc",
IF(Q1288=0,"not relevant",
IF(R1288&gt;0,"in old list",
IF(S1288=0,"NEED TO ASSIGN",
INDEX(assign_old_new!D:D,MATCH(A1288,assign_old_new!A:A,0))))))</f>
        <v>not relevant</v>
      </c>
      <c r="U1288">
        <f t="shared" si="40"/>
        <v>0</v>
      </c>
      <c r="V1288" s="5">
        <f t="shared" si="41"/>
        <v>0</v>
      </c>
    </row>
    <row r="1289" spans="1:22" hidden="1" x14ac:dyDescent="0.75">
      <c r="A1289" t="s">
        <v>10273</v>
      </c>
      <c r="B1289" t="s">
        <v>10273</v>
      </c>
      <c r="D1289" t="s">
        <v>9883</v>
      </c>
      <c r="E1289" t="s">
        <v>3319</v>
      </c>
      <c r="F1289" t="s">
        <v>3319</v>
      </c>
      <c r="G1289" t="s">
        <v>3320</v>
      </c>
      <c r="H1289" t="s">
        <v>3319</v>
      </c>
      <c r="I1289" t="s">
        <v>33</v>
      </c>
      <c r="J1289" s="6">
        <v>38875</v>
      </c>
      <c r="K1289" s="6">
        <v>55153</v>
      </c>
      <c r="L1289">
        <v>48.71</v>
      </c>
      <c r="M1289" t="s">
        <v>3531</v>
      </c>
      <c r="N1289" t="s">
        <v>3532</v>
      </c>
      <c r="O1289" t="s">
        <v>3533</v>
      </c>
      <c r="P1289" t="s">
        <v>9894</v>
      </c>
      <c r="Q1289" s="5">
        <f>INDEX(relevant_resources!B:B,MATCH(P1289,relevant_resources!A:A,0))</f>
        <v>0</v>
      </c>
      <c r="R1289">
        <f>COUNTIFS(resolve_2018!Y:Y,A1289)</f>
        <v>0</v>
      </c>
      <c r="S1289">
        <f>COUNTIFS(assign_old_new!A:A,A1289)</f>
        <v>0</v>
      </c>
      <c r="T1289" s="4" t="str">
        <f>IF(D1289="teppc","teppc",
IF(Q1289=0,"not relevant",
IF(R1289&gt;0,"in old list",
IF(S1289=0,"NEED TO ASSIGN",
INDEX(assign_old_new!D:D,MATCH(A1289,assign_old_new!A:A,0))))))</f>
        <v>not relevant</v>
      </c>
      <c r="U1289">
        <f t="shared" si="40"/>
        <v>0</v>
      </c>
      <c r="V1289" s="5">
        <f t="shared" si="41"/>
        <v>0</v>
      </c>
    </row>
    <row r="1290" spans="1:22" hidden="1" x14ac:dyDescent="0.75">
      <c r="A1290" t="s">
        <v>10067</v>
      </c>
      <c r="B1290" t="s">
        <v>10067</v>
      </c>
      <c r="C1290" t="s">
        <v>10068</v>
      </c>
      <c r="D1290" t="s">
        <v>9883</v>
      </c>
      <c r="E1290" t="s">
        <v>3333</v>
      </c>
      <c r="F1290" t="s">
        <v>3333</v>
      </c>
      <c r="G1290" t="s">
        <v>3334</v>
      </c>
      <c r="H1290" t="s">
        <v>3333</v>
      </c>
      <c r="I1290" t="s">
        <v>33</v>
      </c>
      <c r="J1290" s="6">
        <v>32952</v>
      </c>
      <c r="K1290" s="6">
        <v>55153</v>
      </c>
      <c r="L1290">
        <v>48.67</v>
      </c>
      <c r="M1290" t="s">
        <v>3548</v>
      </c>
      <c r="N1290" t="s">
        <v>3532</v>
      </c>
      <c r="O1290" t="s">
        <v>3533</v>
      </c>
      <c r="P1290" t="s">
        <v>9941</v>
      </c>
      <c r="Q1290" s="5">
        <f>INDEX(relevant_resources!B:B,MATCH(P1290,relevant_resources!A:A,0))</f>
        <v>0</v>
      </c>
      <c r="R1290">
        <f>COUNTIFS(resolve_2018!Y:Y,A1290)</f>
        <v>0</v>
      </c>
      <c r="S1290">
        <f>COUNTIFS(assign_old_new!A:A,A1290)</f>
        <v>0</v>
      </c>
      <c r="T1290" s="4" t="str">
        <f>IF(D1290="teppc","teppc",
IF(Q1290=0,"not relevant",
IF(R1290&gt;0,"in old list",
IF(S1290=0,"NEED TO ASSIGN",
INDEX(assign_old_new!D:D,MATCH(A1290,assign_old_new!A:A,0))))))</f>
        <v>not relevant</v>
      </c>
      <c r="U1290">
        <f t="shared" si="40"/>
        <v>0</v>
      </c>
      <c r="V1290" s="5">
        <f t="shared" si="41"/>
        <v>0</v>
      </c>
    </row>
    <row r="1291" spans="1:22" hidden="1" x14ac:dyDescent="0.75">
      <c r="A1291" t="s">
        <v>10090</v>
      </c>
      <c r="B1291" t="s">
        <v>10090</v>
      </c>
      <c r="C1291" t="s">
        <v>10091</v>
      </c>
      <c r="D1291" t="s">
        <v>9883</v>
      </c>
      <c r="E1291" t="s">
        <v>3333</v>
      </c>
      <c r="F1291" t="s">
        <v>3333</v>
      </c>
      <c r="G1291" t="s">
        <v>3334</v>
      </c>
      <c r="H1291" t="s">
        <v>3333</v>
      </c>
      <c r="I1291" t="s">
        <v>33</v>
      </c>
      <c r="J1291" s="6">
        <v>37055</v>
      </c>
      <c r="K1291" s="6">
        <v>55153</v>
      </c>
      <c r="L1291">
        <v>48.6</v>
      </c>
      <c r="M1291" t="s">
        <v>3459</v>
      </c>
      <c r="N1291" t="s">
        <v>3460</v>
      </c>
      <c r="O1291" t="s">
        <v>3461</v>
      </c>
      <c r="P1291" t="s">
        <v>10092</v>
      </c>
      <c r="Q1291" s="5">
        <f>INDEX(relevant_resources!B:B,MATCH(P1291,relevant_resources!A:A,0))</f>
        <v>0</v>
      </c>
      <c r="R1291">
        <f>COUNTIFS(resolve_2018!Y:Y,A1291)</f>
        <v>0</v>
      </c>
      <c r="S1291">
        <f>COUNTIFS(assign_old_new!A:A,A1291)</f>
        <v>0</v>
      </c>
      <c r="T1291" s="4" t="str">
        <f>IF(D1291="teppc","teppc",
IF(Q1291=0,"not relevant",
IF(R1291&gt;0,"in old list",
IF(S1291=0,"NEED TO ASSIGN",
INDEX(assign_old_new!D:D,MATCH(A1291,assign_old_new!A:A,0))))))</f>
        <v>not relevant</v>
      </c>
      <c r="U1291">
        <f t="shared" si="40"/>
        <v>0</v>
      </c>
      <c r="V1291" s="5">
        <f t="shared" si="41"/>
        <v>0</v>
      </c>
    </row>
    <row r="1292" spans="1:22" hidden="1" x14ac:dyDescent="0.75">
      <c r="A1292" t="s">
        <v>6903</v>
      </c>
      <c r="B1292" t="s">
        <v>6903</v>
      </c>
      <c r="C1292" t="s">
        <v>6904</v>
      </c>
      <c r="D1292" t="s">
        <v>3425</v>
      </c>
      <c r="E1292" t="s">
        <v>3471</v>
      </c>
      <c r="F1292" t="s">
        <v>3471</v>
      </c>
      <c r="G1292" t="s">
        <v>3472</v>
      </c>
      <c r="H1292" t="s">
        <v>3437</v>
      </c>
      <c r="I1292" t="s">
        <v>2274</v>
      </c>
      <c r="J1292" s="2">
        <v>41782</v>
      </c>
      <c r="K1292" s="2">
        <v>49095</v>
      </c>
      <c r="L1292">
        <v>48.5</v>
      </c>
      <c r="M1292" t="s">
        <v>3473</v>
      </c>
      <c r="N1292" t="s">
        <v>3327</v>
      </c>
      <c r="O1292" t="s">
        <v>3328</v>
      </c>
      <c r="P1292" t="s">
        <v>3474</v>
      </c>
      <c r="Q1292" s="5">
        <f>INDEX(relevant_resources!B:B,MATCH(P1292,relevant_resources!A:A,0))</f>
        <v>0</v>
      </c>
      <c r="R1292">
        <f>COUNTIFS(resolve_2018!Y:Y,A1292)</f>
        <v>0</v>
      </c>
      <c r="S1292">
        <f>COUNTIFS(assign_old_new!A:A,A1292)</f>
        <v>0</v>
      </c>
      <c r="T1292" s="4" t="str">
        <f>IF(D1292="teppc","teppc",
IF(Q1292=0,"not relevant",
IF(R1292&gt;0,"in old list",
IF(S1292=0,"NEED TO ASSIGN",
INDEX(assign_old_new!D:D,MATCH(A1292,assign_old_new!A:A,0))))))</f>
        <v>teppc</v>
      </c>
      <c r="U1292">
        <f t="shared" si="40"/>
        <v>0</v>
      </c>
      <c r="V1292" s="5">
        <f t="shared" si="41"/>
        <v>0</v>
      </c>
    </row>
    <row r="1293" spans="1:22" hidden="1" x14ac:dyDescent="0.75">
      <c r="A1293" t="s">
        <v>10939</v>
      </c>
      <c r="B1293" t="s">
        <v>10939</v>
      </c>
      <c r="C1293" t="s">
        <v>10940</v>
      </c>
      <c r="D1293" t="s">
        <v>9883</v>
      </c>
      <c r="E1293" t="s">
        <v>1128</v>
      </c>
      <c r="F1293" t="s">
        <v>1128</v>
      </c>
      <c r="G1293" t="s">
        <v>3379</v>
      </c>
      <c r="H1293" t="s">
        <v>1128</v>
      </c>
      <c r="I1293" t="s">
        <v>33</v>
      </c>
      <c r="J1293" s="6">
        <v>38869</v>
      </c>
      <c r="K1293" s="6">
        <v>55153</v>
      </c>
      <c r="L1293">
        <v>48.5</v>
      </c>
      <c r="M1293" t="s">
        <v>3548</v>
      </c>
      <c r="N1293" t="s">
        <v>3532</v>
      </c>
      <c r="O1293" t="s">
        <v>3533</v>
      </c>
      <c r="P1293" t="s">
        <v>9941</v>
      </c>
      <c r="Q1293" s="5">
        <f>INDEX(relevant_resources!B:B,MATCH(P1293,relevant_resources!A:A,0))</f>
        <v>0</v>
      </c>
      <c r="R1293">
        <f>COUNTIFS(resolve_2018!Y:Y,A1293)</f>
        <v>0</v>
      </c>
      <c r="S1293">
        <f>COUNTIFS(assign_old_new!A:A,A1293)</f>
        <v>0</v>
      </c>
      <c r="T1293" s="4" t="str">
        <f>IF(D1293="teppc","teppc",
IF(Q1293=0,"not relevant",
IF(R1293&gt;0,"in old list",
IF(S1293=0,"NEED TO ASSIGN",
INDEX(assign_old_new!D:D,MATCH(A1293,assign_old_new!A:A,0))))))</f>
        <v>not relevant</v>
      </c>
      <c r="U1293">
        <f t="shared" si="40"/>
        <v>0</v>
      </c>
      <c r="V1293" s="5">
        <f t="shared" si="41"/>
        <v>0</v>
      </c>
    </row>
    <row r="1294" spans="1:22" hidden="1" x14ac:dyDescent="0.75">
      <c r="A1294" t="s">
        <v>11007</v>
      </c>
      <c r="B1294" t="s">
        <v>11007</v>
      </c>
      <c r="C1294" t="s">
        <v>11008</v>
      </c>
      <c r="D1294" t="s">
        <v>9883</v>
      </c>
      <c r="E1294" t="s">
        <v>1128</v>
      </c>
      <c r="F1294" t="s">
        <v>1128</v>
      </c>
      <c r="G1294" t="s">
        <v>3379</v>
      </c>
      <c r="H1294" t="s">
        <v>1128</v>
      </c>
      <c r="I1294" t="s">
        <v>33</v>
      </c>
      <c r="J1294" s="6">
        <v>32976</v>
      </c>
      <c r="K1294" s="6">
        <v>55153</v>
      </c>
      <c r="L1294">
        <v>48.5</v>
      </c>
      <c r="M1294" t="s">
        <v>3548</v>
      </c>
      <c r="N1294" t="s">
        <v>3849</v>
      </c>
      <c r="O1294" t="s">
        <v>3850</v>
      </c>
      <c r="P1294" t="s">
        <v>10070</v>
      </c>
      <c r="Q1294" s="5">
        <f>INDEX(relevant_resources!B:B,MATCH(P1294,relevant_resources!A:A,0))</f>
        <v>0</v>
      </c>
      <c r="R1294">
        <f>COUNTIFS(resolve_2018!Y:Y,A1294)</f>
        <v>0</v>
      </c>
      <c r="S1294">
        <f>COUNTIFS(assign_old_new!A:A,A1294)</f>
        <v>0</v>
      </c>
      <c r="T1294" s="4" t="str">
        <f>IF(D1294="teppc","teppc",
IF(Q1294=0,"not relevant",
IF(R1294&gt;0,"in old list",
IF(S1294=0,"NEED TO ASSIGN",
INDEX(assign_old_new!D:D,MATCH(A1294,assign_old_new!A:A,0))))))</f>
        <v>not relevant</v>
      </c>
      <c r="U1294">
        <f t="shared" si="40"/>
        <v>0</v>
      </c>
      <c r="V1294" s="5">
        <f t="shared" si="41"/>
        <v>0</v>
      </c>
    </row>
    <row r="1295" spans="1:22" hidden="1" x14ac:dyDescent="0.75">
      <c r="A1295" t="s">
        <v>10937</v>
      </c>
      <c r="B1295" t="s">
        <v>10937</v>
      </c>
      <c r="C1295" t="s">
        <v>10938</v>
      </c>
      <c r="D1295" t="s">
        <v>9883</v>
      </c>
      <c r="E1295" t="s">
        <v>1128</v>
      </c>
      <c r="F1295" t="s">
        <v>1128</v>
      </c>
      <c r="G1295" t="s">
        <v>3379</v>
      </c>
      <c r="H1295" t="s">
        <v>1128</v>
      </c>
      <c r="I1295" t="s">
        <v>33</v>
      </c>
      <c r="J1295" s="6">
        <v>38869</v>
      </c>
      <c r="K1295" s="6">
        <v>55153</v>
      </c>
      <c r="L1295">
        <v>48.35</v>
      </c>
      <c r="M1295" t="s">
        <v>3548</v>
      </c>
      <c r="N1295" t="s">
        <v>3532</v>
      </c>
      <c r="O1295" t="s">
        <v>3533</v>
      </c>
      <c r="P1295" t="s">
        <v>9941</v>
      </c>
      <c r="Q1295" s="5">
        <f>INDEX(relevant_resources!B:B,MATCH(P1295,relevant_resources!A:A,0))</f>
        <v>0</v>
      </c>
      <c r="R1295">
        <f>COUNTIFS(resolve_2018!Y:Y,A1295)</f>
        <v>0</v>
      </c>
      <c r="S1295">
        <f>COUNTIFS(assign_old_new!A:A,A1295)</f>
        <v>0</v>
      </c>
      <c r="T1295" s="4" t="str">
        <f>IF(D1295="teppc","teppc",
IF(Q1295=0,"not relevant",
IF(R1295&gt;0,"in old list",
IF(S1295=0,"NEED TO ASSIGN",
INDEX(assign_old_new!D:D,MATCH(A1295,assign_old_new!A:A,0))))))</f>
        <v>not relevant</v>
      </c>
      <c r="U1295">
        <f t="shared" si="40"/>
        <v>0</v>
      </c>
      <c r="V1295" s="5">
        <f t="shared" si="41"/>
        <v>0</v>
      </c>
    </row>
    <row r="1296" spans="1:22" hidden="1" x14ac:dyDescent="0.75">
      <c r="A1296" t="s">
        <v>10983</v>
      </c>
      <c r="B1296" t="s">
        <v>10983</v>
      </c>
      <c r="C1296" t="s">
        <v>10984</v>
      </c>
      <c r="D1296" t="s">
        <v>9883</v>
      </c>
      <c r="E1296" t="s">
        <v>3333</v>
      </c>
      <c r="F1296" t="s">
        <v>3333</v>
      </c>
      <c r="G1296" t="s">
        <v>3334</v>
      </c>
      <c r="H1296" t="s">
        <v>3333</v>
      </c>
      <c r="I1296" t="s">
        <v>33</v>
      </c>
      <c r="J1296" s="6">
        <v>33218</v>
      </c>
      <c r="K1296" s="6">
        <v>55153</v>
      </c>
      <c r="L1296">
        <v>48.3</v>
      </c>
      <c r="M1296" t="s">
        <v>3705</v>
      </c>
      <c r="N1296" t="s">
        <v>3512</v>
      </c>
      <c r="O1296" t="s">
        <v>3513</v>
      </c>
      <c r="P1296" t="s">
        <v>9897</v>
      </c>
      <c r="Q1296" s="5">
        <f>INDEX(relevant_resources!B:B,MATCH(P1296,relevant_resources!A:A,0))</f>
        <v>0</v>
      </c>
      <c r="R1296">
        <f>COUNTIFS(resolve_2018!Y:Y,A1296)</f>
        <v>0</v>
      </c>
      <c r="S1296">
        <f>COUNTIFS(assign_old_new!A:A,A1296)</f>
        <v>0</v>
      </c>
      <c r="T1296" s="4" t="str">
        <f>IF(D1296="teppc","teppc",
IF(Q1296=0,"not relevant",
IF(R1296&gt;0,"in old list",
IF(S1296=0,"NEED TO ASSIGN",
INDEX(assign_old_new!D:D,MATCH(A1296,assign_old_new!A:A,0))))))</f>
        <v>not relevant</v>
      </c>
      <c r="U1296">
        <f t="shared" si="40"/>
        <v>0</v>
      </c>
      <c r="V1296" s="5">
        <f t="shared" si="41"/>
        <v>0</v>
      </c>
    </row>
    <row r="1297" spans="1:22" hidden="1" x14ac:dyDescent="0.75">
      <c r="A1297" t="s">
        <v>11556</v>
      </c>
      <c r="B1297" t="s">
        <v>11556</v>
      </c>
      <c r="C1297" t="s">
        <v>11557</v>
      </c>
      <c r="D1297" t="s">
        <v>9883</v>
      </c>
      <c r="E1297" t="s">
        <v>1128</v>
      </c>
      <c r="F1297" t="s">
        <v>1128</v>
      </c>
      <c r="G1297" t="s">
        <v>3379</v>
      </c>
      <c r="H1297" t="s">
        <v>1128</v>
      </c>
      <c r="I1297" t="s">
        <v>33</v>
      </c>
      <c r="J1297" s="6">
        <v>34200</v>
      </c>
      <c r="K1297" s="6">
        <v>55153</v>
      </c>
      <c r="L1297">
        <v>48.2</v>
      </c>
      <c r="M1297" t="s">
        <v>3705</v>
      </c>
      <c r="N1297" t="s">
        <v>3532</v>
      </c>
      <c r="O1297" t="s">
        <v>3533</v>
      </c>
      <c r="P1297" t="s">
        <v>9941</v>
      </c>
      <c r="Q1297" s="5">
        <f>INDEX(relevant_resources!B:B,MATCH(P1297,relevant_resources!A:A,0))</f>
        <v>0</v>
      </c>
      <c r="R1297">
        <f>COUNTIFS(resolve_2018!Y:Y,A1297)</f>
        <v>0</v>
      </c>
      <c r="S1297">
        <f>COUNTIFS(assign_old_new!A:A,A1297)</f>
        <v>0</v>
      </c>
      <c r="T1297" s="4" t="str">
        <f>IF(D1297="teppc","teppc",
IF(Q1297=0,"not relevant",
IF(R1297&gt;0,"in old list",
IF(S1297=0,"NEED TO ASSIGN",
INDEX(assign_old_new!D:D,MATCH(A1297,assign_old_new!A:A,0))))))</f>
        <v>not relevant</v>
      </c>
      <c r="U1297">
        <f t="shared" si="40"/>
        <v>0</v>
      </c>
      <c r="V1297" s="5">
        <f t="shared" si="41"/>
        <v>0</v>
      </c>
    </row>
    <row r="1298" spans="1:22" hidden="1" x14ac:dyDescent="0.75">
      <c r="A1298" t="s">
        <v>10451</v>
      </c>
      <c r="B1298" t="s">
        <v>10451</v>
      </c>
      <c r="D1298" t="s">
        <v>9883</v>
      </c>
      <c r="E1298" t="s">
        <v>3333</v>
      </c>
      <c r="F1298" t="s">
        <v>3333</v>
      </c>
      <c r="G1298" t="s">
        <v>3334</v>
      </c>
      <c r="H1298" t="s">
        <v>3333</v>
      </c>
      <c r="I1298" t="s">
        <v>33</v>
      </c>
      <c r="J1298" s="6">
        <v>30834</v>
      </c>
      <c r="K1298" s="6">
        <v>55153</v>
      </c>
      <c r="L1298">
        <v>48.2</v>
      </c>
      <c r="M1298" t="s">
        <v>3548</v>
      </c>
      <c r="N1298" t="s">
        <v>3849</v>
      </c>
      <c r="O1298" t="s">
        <v>3850</v>
      </c>
      <c r="P1298" t="s">
        <v>10070</v>
      </c>
      <c r="Q1298" s="5">
        <f>INDEX(relevant_resources!B:B,MATCH(P1298,relevant_resources!A:A,0))</f>
        <v>0</v>
      </c>
      <c r="R1298">
        <f>COUNTIFS(resolve_2018!Y:Y,A1298)</f>
        <v>0</v>
      </c>
      <c r="S1298">
        <f>COUNTIFS(assign_old_new!A:A,A1298)</f>
        <v>0</v>
      </c>
      <c r="T1298" s="4" t="str">
        <f>IF(D1298="teppc","teppc",
IF(Q1298=0,"not relevant",
IF(R1298&gt;0,"in old list",
IF(S1298=0,"NEED TO ASSIGN",
INDEX(assign_old_new!D:D,MATCH(A1298,assign_old_new!A:A,0))))))</f>
        <v>not relevant</v>
      </c>
      <c r="U1298">
        <f t="shared" si="40"/>
        <v>0</v>
      </c>
      <c r="V1298" s="5">
        <f t="shared" si="41"/>
        <v>0</v>
      </c>
    </row>
    <row r="1299" spans="1:22" hidden="1" x14ac:dyDescent="0.75">
      <c r="A1299" t="s">
        <v>10243</v>
      </c>
      <c r="B1299" t="s">
        <v>10243</v>
      </c>
      <c r="D1299" t="s">
        <v>9883</v>
      </c>
      <c r="E1299" t="s">
        <v>3319</v>
      </c>
      <c r="F1299" t="s">
        <v>3319</v>
      </c>
      <c r="G1299" t="s">
        <v>3320</v>
      </c>
      <c r="H1299" t="s">
        <v>3319</v>
      </c>
      <c r="I1299" t="s">
        <v>33</v>
      </c>
      <c r="J1299" s="6">
        <v>40345</v>
      </c>
      <c r="K1299" s="6">
        <v>55153</v>
      </c>
      <c r="L1299">
        <v>48.1</v>
      </c>
      <c r="M1299" t="s">
        <v>3531</v>
      </c>
      <c r="N1299" t="s">
        <v>3532</v>
      </c>
      <c r="O1299" t="s">
        <v>3533</v>
      </c>
      <c r="P1299" t="s">
        <v>9941</v>
      </c>
      <c r="Q1299" s="5">
        <f>INDEX(relevant_resources!B:B,MATCH(P1299,relevant_resources!A:A,0))</f>
        <v>0</v>
      </c>
      <c r="R1299">
        <f>COUNTIFS(resolve_2018!Y:Y,A1299)</f>
        <v>0</v>
      </c>
      <c r="S1299">
        <f>COUNTIFS(assign_old_new!A:A,A1299)</f>
        <v>0</v>
      </c>
      <c r="T1299" s="4" t="str">
        <f>IF(D1299="teppc","teppc",
IF(Q1299=0,"not relevant",
IF(R1299&gt;0,"in old list",
IF(S1299=0,"NEED TO ASSIGN",
INDEX(assign_old_new!D:D,MATCH(A1299,assign_old_new!A:A,0))))))</f>
        <v>not relevant</v>
      </c>
      <c r="U1299">
        <f t="shared" si="40"/>
        <v>0</v>
      </c>
      <c r="V1299" s="5">
        <f t="shared" si="41"/>
        <v>0</v>
      </c>
    </row>
    <row r="1300" spans="1:22" hidden="1" x14ac:dyDescent="0.75">
      <c r="A1300" t="s">
        <v>7456</v>
      </c>
      <c r="B1300" t="s">
        <v>7457</v>
      </c>
      <c r="C1300" t="s">
        <v>7458</v>
      </c>
      <c r="D1300" t="s">
        <v>3425</v>
      </c>
      <c r="E1300" t="s">
        <v>3584</v>
      </c>
      <c r="F1300" t="s">
        <v>3584</v>
      </c>
      <c r="G1300" t="s">
        <v>3585</v>
      </c>
      <c r="H1300" t="s">
        <v>3482</v>
      </c>
      <c r="I1300" t="s">
        <v>1080</v>
      </c>
      <c r="J1300" s="2">
        <v>37510</v>
      </c>
      <c r="K1300" s="2">
        <v>55153</v>
      </c>
      <c r="L1300">
        <v>48.1</v>
      </c>
      <c r="M1300" t="s">
        <v>3438</v>
      </c>
      <c r="N1300" t="s">
        <v>3412</v>
      </c>
      <c r="O1300" t="s">
        <v>993</v>
      </c>
      <c r="P1300" t="s">
        <v>3712</v>
      </c>
      <c r="Q1300" s="5">
        <f>INDEX(relevant_resources!B:B,MATCH(P1300,relevant_resources!A:A,0))</f>
        <v>0</v>
      </c>
      <c r="R1300">
        <f>COUNTIFS(resolve_2018!Y:Y,A1300)</f>
        <v>0</v>
      </c>
      <c r="S1300">
        <f>COUNTIFS(assign_old_new!A:A,A1300)</f>
        <v>0</v>
      </c>
      <c r="T1300" s="4" t="str">
        <f>IF(D1300="teppc","teppc",
IF(Q1300=0,"not relevant",
IF(R1300&gt;0,"in old list",
IF(S1300=0,"NEED TO ASSIGN",
INDEX(assign_old_new!D:D,MATCH(A1300,assign_old_new!A:A,0))))))</f>
        <v>teppc</v>
      </c>
      <c r="U1300">
        <f t="shared" si="40"/>
        <v>0</v>
      </c>
      <c r="V1300" s="5">
        <f t="shared" si="41"/>
        <v>0</v>
      </c>
    </row>
    <row r="1301" spans="1:22" hidden="1" x14ac:dyDescent="0.75">
      <c r="A1301" t="s">
        <v>9976</v>
      </c>
      <c r="B1301" t="s">
        <v>9976</v>
      </c>
      <c r="C1301" t="s">
        <v>9977</v>
      </c>
      <c r="D1301" t="s">
        <v>9883</v>
      </c>
      <c r="E1301" t="s">
        <v>3333</v>
      </c>
      <c r="F1301" t="s">
        <v>3333</v>
      </c>
      <c r="G1301" t="s">
        <v>3334</v>
      </c>
      <c r="H1301" t="s">
        <v>3333</v>
      </c>
      <c r="I1301" t="s">
        <v>33</v>
      </c>
      <c r="J1301" s="6">
        <v>33329</v>
      </c>
      <c r="K1301" s="6">
        <v>55153</v>
      </c>
      <c r="L1301">
        <v>48.08</v>
      </c>
      <c r="M1301" t="s">
        <v>3531</v>
      </c>
      <c r="N1301" t="s">
        <v>3532</v>
      </c>
      <c r="O1301" t="s">
        <v>3533</v>
      </c>
      <c r="P1301" t="s">
        <v>9941</v>
      </c>
      <c r="Q1301" s="5">
        <f>INDEX(relevant_resources!B:B,MATCH(P1301,relevant_resources!A:A,0))</f>
        <v>0</v>
      </c>
      <c r="R1301">
        <f>COUNTIFS(resolve_2018!Y:Y,A1301)</f>
        <v>0</v>
      </c>
      <c r="S1301">
        <f>COUNTIFS(assign_old_new!A:A,A1301)</f>
        <v>0</v>
      </c>
      <c r="T1301" s="4" t="str">
        <f>IF(D1301="teppc","teppc",
IF(Q1301=0,"not relevant",
IF(R1301&gt;0,"in old list",
IF(S1301=0,"NEED TO ASSIGN",
INDEX(assign_old_new!D:D,MATCH(A1301,assign_old_new!A:A,0))))))</f>
        <v>not relevant</v>
      </c>
      <c r="U1301">
        <f t="shared" si="40"/>
        <v>0</v>
      </c>
      <c r="V1301" s="5">
        <f t="shared" si="41"/>
        <v>0</v>
      </c>
    </row>
    <row r="1302" spans="1:22" hidden="1" x14ac:dyDescent="0.75">
      <c r="A1302" t="s">
        <v>10274</v>
      </c>
      <c r="B1302" t="s">
        <v>10274</v>
      </c>
      <c r="C1302" t="s">
        <v>10275</v>
      </c>
      <c r="D1302" t="s">
        <v>9883</v>
      </c>
      <c r="E1302" t="s">
        <v>3319</v>
      </c>
      <c r="F1302" t="s">
        <v>3319</v>
      </c>
      <c r="G1302" t="s">
        <v>3320</v>
      </c>
      <c r="H1302" t="s">
        <v>3319</v>
      </c>
      <c r="I1302" t="s">
        <v>33</v>
      </c>
      <c r="J1302" s="6">
        <v>37187</v>
      </c>
      <c r="K1302" s="6">
        <v>55153</v>
      </c>
      <c r="L1302">
        <v>48.04</v>
      </c>
      <c r="M1302" t="s">
        <v>3531</v>
      </c>
      <c r="N1302" t="s">
        <v>3532</v>
      </c>
      <c r="O1302" t="s">
        <v>3533</v>
      </c>
      <c r="P1302" t="s">
        <v>9894</v>
      </c>
      <c r="Q1302" s="5">
        <f>INDEX(relevant_resources!B:B,MATCH(P1302,relevant_resources!A:A,0))</f>
        <v>0</v>
      </c>
      <c r="R1302">
        <f>COUNTIFS(resolve_2018!Y:Y,A1302)</f>
        <v>0</v>
      </c>
      <c r="S1302">
        <f>COUNTIFS(assign_old_new!A:A,A1302)</f>
        <v>0</v>
      </c>
      <c r="T1302" s="4" t="str">
        <f>IF(D1302="teppc","teppc",
IF(Q1302=0,"not relevant",
IF(R1302&gt;0,"in old list",
IF(S1302=0,"NEED TO ASSIGN",
INDEX(assign_old_new!D:D,MATCH(A1302,assign_old_new!A:A,0))))))</f>
        <v>not relevant</v>
      </c>
      <c r="U1302">
        <f t="shared" si="40"/>
        <v>0</v>
      </c>
      <c r="V1302" s="5">
        <f t="shared" si="41"/>
        <v>0</v>
      </c>
    </row>
    <row r="1303" spans="1:22" hidden="1" x14ac:dyDescent="0.75">
      <c r="A1303" t="s">
        <v>8995</v>
      </c>
      <c r="B1303" t="s">
        <v>8995</v>
      </c>
      <c r="C1303" t="s">
        <v>8996</v>
      </c>
      <c r="D1303" t="s">
        <v>3425</v>
      </c>
      <c r="E1303" t="s">
        <v>1054</v>
      </c>
      <c r="F1303" t="s">
        <v>1054</v>
      </c>
      <c r="G1303" t="s">
        <v>3447</v>
      </c>
      <c r="H1303" t="s">
        <v>3428</v>
      </c>
      <c r="I1303" t="s">
        <v>3429</v>
      </c>
      <c r="J1303" s="2">
        <v>40360</v>
      </c>
      <c r="K1303" s="2">
        <v>55153</v>
      </c>
      <c r="L1303">
        <v>48</v>
      </c>
      <c r="M1303" t="s">
        <v>3531</v>
      </c>
      <c r="N1303" t="s">
        <v>3532</v>
      </c>
      <c r="O1303" t="s">
        <v>3533</v>
      </c>
      <c r="P1303" t="s">
        <v>3549</v>
      </c>
      <c r="Q1303" s="5">
        <f>INDEX(relevant_resources!B:B,MATCH(P1303,relevant_resources!A:A,0))</f>
        <v>0</v>
      </c>
      <c r="R1303">
        <f>COUNTIFS(resolve_2018!Y:Y,A1303)</f>
        <v>0</v>
      </c>
      <c r="S1303">
        <f>COUNTIFS(assign_old_new!A:A,A1303)</f>
        <v>0</v>
      </c>
      <c r="T1303" s="4" t="str">
        <f>IF(D1303="teppc","teppc",
IF(Q1303=0,"not relevant",
IF(R1303&gt;0,"in old list",
IF(S1303=0,"NEED TO ASSIGN",
INDEX(assign_old_new!D:D,MATCH(A1303,assign_old_new!A:A,0))))))</f>
        <v>teppc</v>
      </c>
      <c r="U1303">
        <f t="shared" si="40"/>
        <v>0</v>
      </c>
      <c r="V1303" s="5">
        <f t="shared" si="41"/>
        <v>0</v>
      </c>
    </row>
    <row r="1304" spans="1:22" hidden="1" x14ac:dyDescent="0.75">
      <c r="A1304" t="s">
        <v>8997</v>
      </c>
      <c r="B1304" t="s">
        <v>8997</v>
      </c>
      <c r="C1304" t="s">
        <v>8998</v>
      </c>
      <c r="D1304" t="s">
        <v>3425</v>
      </c>
      <c r="E1304" t="s">
        <v>1054</v>
      </c>
      <c r="F1304" t="s">
        <v>1054</v>
      </c>
      <c r="G1304" t="s">
        <v>3447</v>
      </c>
      <c r="H1304" t="s">
        <v>3428</v>
      </c>
      <c r="I1304" t="s">
        <v>3429</v>
      </c>
      <c r="J1304" s="2">
        <v>40360</v>
      </c>
      <c r="K1304" s="2">
        <v>55153</v>
      </c>
      <c r="L1304">
        <v>48</v>
      </c>
      <c r="M1304" t="s">
        <v>3531</v>
      </c>
      <c r="N1304" t="s">
        <v>3532</v>
      </c>
      <c r="O1304" t="s">
        <v>3533</v>
      </c>
      <c r="P1304" t="s">
        <v>3549</v>
      </c>
      <c r="Q1304" s="5">
        <f>INDEX(relevant_resources!B:B,MATCH(P1304,relevant_resources!A:A,0))</f>
        <v>0</v>
      </c>
      <c r="R1304">
        <f>COUNTIFS(resolve_2018!Y:Y,A1304)</f>
        <v>0</v>
      </c>
      <c r="S1304">
        <f>COUNTIFS(assign_old_new!A:A,A1304)</f>
        <v>0</v>
      </c>
      <c r="T1304" s="4" t="str">
        <f>IF(D1304="teppc","teppc",
IF(Q1304=0,"not relevant",
IF(R1304&gt;0,"in old list",
IF(S1304=0,"NEED TO ASSIGN",
INDEX(assign_old_new!D:D,MATCH(A1304,assign_old_new!A:A,0))))))</f>
        <v>teppc</v>
      </c>
      <c r="U1304">
        <f t="shared" si="40"/>
        <v>0</v>
      </c>
      <c r="V1304" s="5">
        <f t="shared" si="41"/>
        <v>0</v>
      </c>
    </row>
    <row r="1305" spans="1:22" hidden="1" x14ac:dyDescent="0.75">
      <c r="A1305" t="s">
        <v>8999</v>
      </c>
      <c r="B1305" t="s">
        <v>8999</v>
      </c>
      <c r="C1305" t="s">
        <v>9000</v>
      </c>
      <c r="D1305" t="s">
        <v>3425</v>
      </c>
      <c r="E1305" t="s">
        <v>1054</v>
      </c>
      <c r="F1305" t="s">
        <v>1054</v>
      </c>
      <c r="G1305" t="s">
        <v>3447</v>
      </c>
      <c r="H1305" t="s">
        <v>3428</v>
      </c>
      <c r="I1305" t="s">
        <v>3429</v>
      </c>
      <c r="J1305" s="2">
        <v>40360</v>
      </c>
      <c r="K1305" s="2">
        <v>55153</v>
      </c>
      <c r="L1305">
        <v>48</v>
      </c>
      <c r="M1305" t="s">
        <v>3531</v>
      </c>
      <c r="N1305" t="s">
        <v>3532</v>
      </c>
      <c r="O1305" t="s">
        <v>3533</v>
      </c>
      <c r="P1305" t="s">
        <v>3549</v>
      </c>
      <c r="Q1305" s="5">
        <f>INDEX(relevant_resources!B:B,MATCH(P1305,relevant_resources!A:A,0))</f>
        <v>0</v>
      </c>
      <c r="R1305">
        <f>COUNTIFS(resolve_2018!Y:Y,A1305)</f>
        <v>0</v>
      </c>
      <c r="S1305">
        <f>COUNTIFS(assign_old_new!A:A,A1305)</f>
        <v>0</v>
      </c>
      <c r="T1305" s="4" t="str">
        <f>IF(D1305="teppc","teppc",
IF(Q1305=0,"not relevant",
IF(R1305&gt;0,"in old list",
IF(S1305=0,"NEED TO ASSIGN",
INDEX(assign_old_new!D:D,MATCH(A1305,assign_old_new!A:A,0))))))</f>
        <v>teppc</v>
      </c>
      <c r="U1305">
        <f t="shared" si="40"/>
        <v>0</v>
      </c>
      <c r="V1305" s="5">
        <f t="shared" si="41"/>
        <v>0</v>
      </c>
    </row>
    <row r="1306" spans="1:22" hidden="1" x14ac:dyDescent="0.75">
      <c r="A1306" t="s">
        <v>834</v>
      </c>
      <c r="B1306" t="s">
        <v>834</v>
      </c>
      <c r="C1306" t="s">
        <v>10129</v>
      </c>
      <c r="D1306" t="s">
        <v>9883</v>
      </c>
      <c r="E1306" t="s">
        <v>3407</v>
      </c>
      <c r="F1306" t="s">
        <v>1128</v>
      </c>
      <c r="G1306" t="s">
        <v>3379</v>
      </c>
      <c r="H1306" t="s">
        <v>1128</v>
      </c>
      <c r="I1306" t="s">
        <v>33</v>
      </c>
      <c r="J1306" s="6">
        <v>40344</v>
      </c>
      <c r="K1306" s="6">
        <v>55153</v>
      </c>
      <c r="L1306">
        <v>48</v>
      </c>
      <c r="M1306" t="s">
        <v>9884</v>
      </c>
      <c r="N1306" t="s">
        <v>4346</v>
      </c>
      <c r="O1306" t="s">
        <v>3386</v>
      </c>
      <c r="P1306" t="s">
        <v>3324</v>
      </c>
      <c r="Q1306" s="5">
        <f>INDEX(relevant_resources!B:B,MATCH(P1306,relevant_resources!A:A,0))</f>
        <v>1</v>
      </c>
      <c r="R1306">
        <f>COUNTIFS(resolve_2018!Y:Y,A1306)</f>
        <v>1</v>
      </c>
      <c r="S1306">
        <f>COUNTIFS(assign_old_new!A:A,A1306)</f>
        <v>0</v>
      </c>
      <c r="T1306" s="4" t="str">
        <f>IF(D1306="teppc","teppc",
IF(Q1306=0,"not relevant",
IF(R1306&gt;0,"in old list",
IF(S1306=0,"NEED TO ASSIGN",
INDEX(assign_old_new!D:D,MATCH(A1306,assign_old_new!A:A,0))))))</f>
        <v>in old list</v>
      </c>
      <c r="U1306">
        <f t="shared" si="40"/>
        <v>1</v>
      </c>
      <c r="V1306" s="5">
        <f t="shared" si="41"/>
        <v>0</v>
      </c>
    </row>
    <row r="1307" spans="1:22" hidden="1" x14ac:dyDescent="0.75">
      <c r="A1307" t="s">
        <v>4679</v>
      </c>
      <c r="B1307" t="s">
        <v>4679</v>
      </c>
      <c r="C1307" t="s">
        <v>4680</v>
      </c>
      <c r="D1307" t="s">
        <v>3425</v>
      </c>
      <c r="E1307" t="s">
        <v>1054</v>
      </c>
      <c r="F1307" t="s">
        <v>1054</v>
      </c>
      <c r="G1307" t="s">
        <v>3447</v>
      </c>
      <c r="H1307" t="s">
        <v>3428</v>
      </c>
      <c r="I1307" t="s">
        <v>3429</v>
      </c>
      <c r="J1307" s="2">
        <v>39600</v>
      </c>
      <c r="K1307" s="2">
        <v>55123</v>
      </c>
      <c r="L1307">
        <v>48</v>
      </c>
      <c r="M1307" t="s">
        <v>3531</v>
      </c>
      <c r="N1307" t="s">
        <v>3532</v>
      </c>
      <c r="O1307" t="s">
        <v>3533</v>
      </c>
      <c r="P1307" t="s">
        <v>3549</v>
      </c>
      <c r="Q1307" s="5">
        <f>INDEX(relevant_resources!B:B,MATCH(P1307,relevant_resources!A:A,0))</f>
        <v>0</v>
      </c>
      <c r="R1307">
        <f>COUNTIFS(resolve_2018!Y:Y,A1307)</f>
        <v>0</v>
      </c>
      <c r="S1307">
        <f>COUNTIFS(assign_old_new!A:A,A1307)</f>
        <v>0</v>
      </c>
      <c r="T1307" s="4" t="str">
        <f>IF(D1307="teppc","teppc",
IF(Q1307=0,"not relevant",
IF(R1307&gt;0,"in old list",
IF(S1307=0,"NEED TO ASSIGN",
INDEX(assign_old_new!D:D,MATCH(A1307,assign_old_new!A:A,0))))))</f>
        <v>teppc</v>
      </c>
      <c r="U1307">
        <f t="shared" si="40"/>
        <v>0</v>
      </c>
      <c r="V1307" s="5">
        <f t="shared" si="41"/>
        <v>0</v>
      </c>
    </row>
    <row r="1308" spans="1:22" hidden="1" x14ac:dyDescent="0.75">
      <c r="A1308" t="s">
        <v>5834</v>
      </c>
      <c r="B1308" t="s">
        <v>5835</v>
      </c>
      <c r="C1308" t="s">
        <v>5836</v>
      </c>
      <c r="D1308" t="s">
        <v>3425</v>
      </c>
      <c r="E1308" t="s">
        <v>2647</v>
      </c>
      <c r="F1308" t="s">
        <v>2647</v>
      </c>
      <c r="G1308" t="s">
        <v>3500</v>
      </c>
      <c r="H1308" t="s">
        <v>2646</v>
      </c>
      <c r="I1308" t="s">
        <v>2647</v>
      </c>
      <c r="J1308" s="2">
        <v>37956</v>
      </c>
      <c r="K1308" s="2">
        <v>55153</v>
      </c>
      <c r="L1308">
        <v>48</v>
      </c>
      <c r="M1308" t="s">
        <v>3548</v>
      </c>
      <c r="N1308" t="s">
        <v>3532</v>
      </c>
      <c r="O1308" t="s">
        <v>3533</v>
      </c>
      <c r="P1308" t="s">
        <v>5837</v>
      </c>
      <c r="Q1308" s="5">
        <f>INDEX(relevant_resources!B:B,MATCH(P1308,relevant_resources!A:A,0))</f>
        <v>0</v>
      </c>
      <c r="R1308">
        <f>COUNTIFS(resolve_2018!Y:Y,A1308)</f>
        <v>0</v>
      </c>
      <c r="S1308">
        <f>COUNTIFS(assign_old_new!A:A,A1308)</f>
        <v>0</v>
      </c>
      <c r="T1308" s="4" t="str">
        <f>IF(D1308="teppc","teppc",
IF(Q1308=0,"not relevant",
IF(R1308&gt;0,"in old list",
IF(S1308=0,"NEED TO ASSIGN",
INDEX(assign_old_new!D:D,MATCH(A1308,assign_old_new!A:A,0))))))</f>
        <v>teppc</v>
      </c>
      <c r="U1308">
        <f t="shared" si="40"/>
        <v>0</v>
      </c>
      <c r="V1308" s="5">
        <f t="shared" si="41"/>
        <v>0</v>
      </c>
    </row>
    <row r="1309" spans="1:22" hidden="1" x14ac:dyDescent="0.75">
      <c r="A1309" t="s">
        <v>7937</v>
      </c>
      <c r="B1309" t="s">
        <v>7937</v>
      </c>
      <c r="C1309" t="s">
        <v>7938</v>
      </c>
      <c r="D1309" t="s">
        <v>3425</v>
      </c>
      <c r="E1309" t="s">
        <v>1054</v>
      </c>
      <c r="F1309" t="s">
        <v>1054</v>
      </c>
      <c r="G1309" t="s">
        <v>3447</v>
      </c>
      <c r="H1309" t="s">
        <v>3428</v>
      </c>
      <c r="I1309" t="s">
        <v>3429</v>
      </c>
      <c r="J1309" s="2">
        <v>36100</v>
      </c>
      <c r="K1309" s="2">
        <v>55123</v>
      </c>
      <c r="L1309">
        <v>48</v>
      </c>
      <c r="M1309" t="s">
        <v>3531</v>
      </c>
      <c r="N1309" t="s">
        <v>3532</v>
      </c>
      <c r="O1309" t="s">
        <v>3533</v>
      </c>
      <c r="P1309" t="s">
        <v>3549</v>
      </c>
      <c r="Q1309" s="5">
        <f>INDEX(relevant_resources!B:B,MATCH(P1309,relevant_resources!A:A,0))</f>
        <v>0</v>
      </c>
      <c r="R1309">
        <f>COUNTIFS(resolve_2018!Y:Y,A1309)</f>
        <v>0</v>
      </c>
      <c r="S1309">
        <f>COUNTIFS(assign_old_new!A:A,A1309)</f>
        <v>0</v>
      </c>
      <c r="T1309" s="4" t="str">
        <f>IF(D1309="teppc","teppc",
IF(Q1309=0,"not relevant",
IF(R1309&gt;0,"in old list",
IF(S1309=0,"NEED TO ASSIGN",
INDEX(assign_old_new!D:D,MATCH(A1309,assign_old_new!A:A,0))))))</f>
        <v>teppc</v>
      </c>
      <c r="U1309">
        <f t="shared" si="40"/>
        <v>0</v>
      </c>
      <c r="V1309" s="5">
        <f t="shared" si="41"/>
        <v>0</v>
      </c>
    </row>
    <row r="1310" spans="1:22" hidden="1" x14ac:dyDescent="0.75">
      <c r="A1310" t="s">
        <v>3085</v>
      </c>
      <c r="B1310" t="s">
        <v>3085</v>
      </c>
      <c r="D1310" t="s">
        <v>9883</v>
      </c>
      <c r="E1310" t="s">
        <v>1128</v>
      </c>
      <c r="F1310" t="s">
        <v>1128</v>
      </c>
      <c r="G1310" t="s">
        <v>3379</v>
      </c>
      <c r="H1310" t="s">
        <v>1128</v>
      </c>
      <c r="I1310" t="s">
        <v>33</v>
      </c>
      <c r="J1310" s="6">
        <v>32864</v>
      </c>
      <c r="K1310" s="6">
        <v>55153</v>
      </c>
      <c r="L1310">
        <v>48</v>
      </c>
      <c r="M1310" t="s">
        <v>3705</v>
      </c>
      <c r="N1310" t="s">
        <v>3532</v>
      </c>
      <c r="O1310" t="s">
        <v>3533</v>
      </c>
      <c r="P1310" t="s">
        <v>9941</v>
      </c>
      <c r="Q1310" s="5">
        <f>INDEX(relevant_resources!B:B,MATCH(P1310,relevant_resources!A:A,0))</f>
        <v>0</v>
      </c>
      <c r="R1310">
        <f>COUNTIFS(resolve_2018!Y:Y,A1310)</f>
        <v>1</v>
      </c>
      <c r="S1310">
        <f>COUNTIFS(assign_old_new!A:A,A1310)</f>
        <v>0</v>
      </c>
      <c r="T1310" s="4" t="str">
        <f>IF(D1310="teppc","teppc",
IF(Q1310=0,"not relevant",
IF(R1310&gt;0,"in old list",
IF(S1310=0,"NEED TO ASSIGN",
INDEX(assign_old_new!D:D,MATCH(A1310,assign_old_new!A:A,0))))))</f>
        <v>not relevant</v>
      </c>
      <c r="U1310">
        <f t="shared" si="40"/>
        <v>1</v>
      </c>
      <c r="V1310" s="5">
        <f t="shared" si="41"/>
        <v>0</v>
      </c>
    </row>
    <row r="1311" spans="1:22" hidden="1" x14ac:dyDescent="0.75">
      <c r="A1311" t="s">
        <v>8642</v>
      </c>
      <c r="B1311" t="s">
        <v>8642</v>
      </c>
      <c r="C1311" t="s">
        <v>8643</v>
      </c>
      <c r="D1311" t="s">
        <v>3425</v>
      </c>
      <c r="E1311" t="s">
        <v>3426</v>
      </c>
      <c r="F1311" t="s">
        <v>3426</v>
      </c>
      <c r="G1311" t="s">
        <v>3427</v>
      </c>
      <c r="H1311" t="s">
        <v>3428</v>
      </c>
      <c r="I1311" t="s">
        <v>3429</v>
      </c>
      <c r="J1311" s="2">
        <v>20455</v>
      </c>
      <c r="K1311" s="2">
        <v>48669</v>
      </c>
      <c r="L1311">
        <v>48</v>
      </c>
      <c r="M1311" t="s">
        <v>210</v>
      </c>
      <c r="N1311" t="s">
        <v>3443</v>
      </c>
      <c r="O1311" t="s">
        <v>210</v>
      </c>
      <c r="P1311" t="s">
        <v>3444</v>
      </c>
      <c r="Q1311" s="5">
        <f>INDEX(relevant_resources!B:B,MATCH(P1311,relevant_resources!A:A,0))</f>
        <v>0</v>
      </c>
      <c r="R1311">
        <f>COUNTIFS(resolve_2018!Y:Y,A1311)</f>
        <v>0</v>
      </c>
      <c r="S1311">
        <f>COUNTIFS(assign_old_new!A:A,A1311)</f>
        <v>0</v>
      </c>
      <c r="T1311" s="4" t="str">
        <f>IF(D1311="teppc","teppc",
IF(Q1311=0,"not relevant",
IF(R1311&gt;0,"in old list",
IF(S1311=0,"NEED TO ASSIGN",
INDEX(assign_old_new!D:D,MATCH(A1311,assign_old_new!A:A,0))))))</f>
        <v>teppc</v>
      </c>
      <c r="U1311">
        <f t="shared" si="40"/>
        <v>0</v>
      </c>
      <c r="V1311" s="5">
        <f t="shared" si="41"/>
        <v>0</v>
      </c>
    </row>
    <row r="1312" spans="1:22" hidden="1" x14ac:dyDescent="0.75">
      <c r="A1312" t="s">
        <v>5026</v>
      </c>
      <c r="B1312" t="s">
        <v>5027</v>
      </c>
      <c r="C1312" t="s">
        <v>5026</v>
      </c>
      <c r="D1312" t="s">
        <v>3425</v>
      </c>
      <c r="E1312" t="s">
        <v>3666</v>
      </c>
      <c r="F1312" t="s">
        <v>3666</v>
      </c>
      <c r="G1312" t="s">
        <v>3667</v>
      </c>
      <c r="H1312" t="s">
        <v>3666</v>
      </c>
      <c r="I1312" t="s">
        <v>2274</v>
      </c>
      <c r="J1312" s="2">
        <v>18719</v>
      </c>
      <c r="K1312" s="2">
        <v>55153</v>
      </c>
      <c r="L1312">
        <v>48</v>
      </c>
      <c r="M1312" t="s">
        <v>210</v>
      </c>
      <c r="N1312" t="s">
        <v>3443</v>
      </c>
      <c r="O1312" t="s">
        <v>210</v>
      </c>
      <c r="P1312" t="s">
        <v>3497</v>
      </c>
      <c r="Q1312" s="5">
        <f>INDEX(relevant_resources!B:B,MATCH(P1312,relevant_resources!A:A,0))</f>
        <v>0</v>
      </c>
      <c r="R1312">
        <f>COUNTIFS(resolve_2018!Y:Y,A1312)</f>
        <v>0</v>
      </c>
      <c r="S1312">
        <f>COUNTIFS(assign_old_new!A:A,A1312)</f>
        <v>0</v>
      </c>
      <c r="T1312" s="4" t="str">
        <f>IF(D1312="teppc","teppc",
IF(Q1312=0,"not relevant",
IF(R1312&gt;0,"in old list",
IF(S1312=0,"NEED TO ASSIGN",
INDEX(assign_old_new!D:D,MATCH(A1312,assign_old_new!A:A,0))))))</f>
        <v>teppc</v>
      </c>
      <c r="U1312">
        <f t="shared" si="40"/>
        <v>0</v>
      </c>
      <c r="V1312" s="5">
        <f t="shared" si="41"/>
        <v>0</v>
      </c>
    </row>
    <row r="1313" spans="1:22" hidden="1" x14ac:dyDescent="0.75">
      <c r="A1313" t="s">
        <v>10548</v>
      </c>
      <c r="B1313" t="s">
        <v>10549</v>
      </c>
      <c r="C1313" t="s">
        <v>10550</v>
      </c>
      <c r="D1313" t="s">
        <v>9883</v>
      </c>
      <c r="E1313" t="s">
        <v>3319</v>
      </c>
      <c r="F1313" t="s">
        <v>3319</v>
      </c>
      <c r="G1313" t="s">
        <v>3320</v>
      </c>
      <c r="H1313" t="s">
        <v>3319</v>
      </c>
      <c r="I1313" t="s">
        <v>33</v>
      </c>
      <c r="J1313" s="6">
        <v>37147</v>
      </c>
      <c r="K1313" s="6">
        <v>55153</v>
      </c>
      <c r="L1313">
        <v>47.98</v>
      </c>
      <c r="M1313" t="s">
        <v>3531</v>
      </c>
      <c r="N1313" t="s">
        <v>3532</v>
      </c>
      <c r="O1313" t="s">
        <v>3533</v>
      </c>
      <c r="P1313" t="s">
        <v>9894</v>
      </c>
      <c r="Q1313" s="5">
        <f>INDEX(relevant_resources!B:B,MATCH(P1313,relevant_resources!A:A,0))</f>
        <v>0</v>
      </c>
      <c r="R1313">
        <f>COUNTIFS(resolve_2018!Y:Y,A1313)</f>
        <v>0</v>
      </c>
      <c r="S1313">
        <f>COUNTIFS(assign_old_new!A:A,A1313)</f>
        <v>0</v>
      </c>
      <c r="T1313" s="4" t="str">
        <f>IF(D1313="teppc","teppc",
IF(Q1313=0,"not relevant",
IF(R1313&gt;0,"in old list",
IF(S1313=0,"NEED TO ASSIGN",
INDEX(assign_old_new!D:D,MATCH(A1313,assign_old_new!A:A,0))))))</f>
        <v>not relevant</v>
      </c>
      <c r="U1313">
        <f t="shared" si="40"/>
        <v>0</v>
      </c>
      <c r="V1313" s="5">
        <f t="shared" si="41"/>
        <v>0</v>
      </c>
    </row>
    <row r="1314" spans="1:22" hidden="1" x14ac:dyDescent="0.75">
      <c r="A1314" t="s">
        <v>5442</v>
      </c>
      <c r="B1314" t="s">
        <v>5443</v>
      </c>
      <c r="C1314" t="s">
        <v>5442</v>
      </c>
      <c r="D1314" t="s">
        <v>3425</v>
      </c>
      <c r="E1314" t="s">
        <v>3578</v>
      </c>
      <c r="F1314" t="s">
        <v>3578</v>
      </c>
      <c r="G1314" t="s">
        <v>3579</v>
      </c>
      <c r="H1314" t="s">
        <v>3578</v>
      </c>
      <c r="I1314" t="s">
        <v>3429</v>
      </c>
      <c r="J1314" s="2">
        <v>19725</v>
      </c>
      <c r="K1314" s="2">
        <v>55153</v>
      </c>
      <c r="L1314">
        <v>47.8</v>
      </c>
      <c r="M1314" t="s">
        <v>210</v>
      </c>
      <c r="N1314" t="s">
        <v>3443</v>
      </c>
      <c r="O1314" t="s">
        <v>210</v>
      </c>
      <c r="P1314" t="s">
        <v>3444</v>
      </c>
      <c r="Q1314" s="5">
        <f>INDEX(relevant_resources!B:B,MATCH(P1314,relevant_resources!A:A,0))</f>
        <v>0</v>
      </c>
      <c r="R1314">
        <f>COUNTIFS(resolve_2018!Y:Y,A1314)</f>
        <v>0</v>
      </c>
      <c r="S1314">
        <f>COUNTIFS(assign_old_new!A:A,A1314)</f>
        <v>0</v>
      </c>
      <c r="T1314" s="4" t="str">
        <f>IF(D1314="teppc","teppc",
IF(Q1314=0,"not relevant",
IF(R1314&gt;0,"in old list",
IF(S1314=0,"NEED TO ASSIGN",
INDEX(assign_old_new!D:D,MATCH(A1314,assign_old_new!A:A,0))))))</f>
        <v>teppc</v>
      </c>
      <c r="U1314">
        <f t="shared" si="40"/>
        <v>0</v>
      </c>
      <c r="V1314" s="5">
        <f t="shared" si="41"/>
        <v>0</v>
      </c>
    </row>
    <row r="1315" spans="1:22" hidden="1" x14ac:dyDescent="0.75">
      <c r="A1315" t="s">
        <v>5444</v>
      </c>
      <c r="B1315" t="s">
        <v>5445</v>
      </c>
      <c r="C1315" t="s">
        <v>5444</v>
      </c>
      <c r="D1315" t="s">
        <v>3425</v>
      </c>
      <c r="E1315" t="s">
        <v>3578</v>
      </c>
      <c r="F1315" t="s">
        <v>3578</v>
      </c>
      <c r="G1315" t="s">
        <v>3579</v>
      </c>
      <c r="H1315" t="s">
        <v>3578</v>
      </c>
      <c r="I1315" t="s">
        <v>3429</v>
      </c>
      <c r="J1315" s="2">
        <v>19725</v>
      </c>
      <c r="K1315" s="2">
        <v>55153</v>
      </c>
      <c r="L1315">
        <v>47.8</v>
      </c>
      <c r="M1315" t="s">
        <v>210</v>
      </c>
      <c r="N1315" t="s">
        <v>3443</v>
      </c>
      <c r="O1315" t="s">
        <v>210</v>
      </c>
      <c r="P1315" t="s">
        <v>3444</v>
      </c>
      <c r="Q1315" s="5">
        <f>INDEX(relevant_resources!B:B,MATCH(P1315,relevant_resources!A:A,0))</f>
        <v>0</v>
      </c>
      <c r="R1315">
        <f>COUNTIFS(resolve_2018!Y:Y,A1315)</f>
        <v>0</v>
      </c>
      <c r="S1315">
        <f>COUNTIFS(assign_old_new!A:A,A1315)</f>
        <v>0</v>
      </c>
      <c r="T1315" s="4" t="str">
        <f>IF(D1315="teppc","teppc",
IF(Q1315=0,"not relevant",
IF(R1315&gt;0,"in old list",
IF(S1315=0,"NEED TO ASSIGN",
INDEX(assign_old_new!D:D,MATCH(A1315,assign_old_new!A:A,0))))))</f>
        <v>teppc</v>
      </c>
      <c r="U1315">
        <f t="shared" si="40"/>
        <v>0</v>
      </c>
      <c r="V1315" s="5">
        <f t="shared" si="41"/>
        <v>0</v>
      </c>
    </row>
    <row r="1316" spans="1:22" hidden="1" x14ac:dyDescent="0.75">
      <c r="A1316" t="s">
        <v>6356</v>
      </c>
      <c r="B1316" t="s">
        <v>6356</v>
      </c>
      <c r="C1316" t="s">
        <v>6357</v>
      </c>
      <c r="D1316" t="s">
        <v>3425</v>
      </c>
      <c r="E1316" t="s">
        <v>3883</v>
      </c>
      <c r="F1316" t="s">
        <v>3883</v>
      </c>
      <c r="G1316" t="s">
        <v>3884</v>
      </c>
      <c r="H1316" t="s">
        <v>3883</v>
      </c>
      <c r="I1316" t="s">
        <v>1080</v>
      </c>
      <c r="J1316" s="2">
        <v>21459</v>
      </c>
      <c r="K1316" s="2">
        <v>47484</v>
      </c>
      <c r="L1316">
        <v>47.63</v>
      </c>
      <c r="M1316" t="s">
        <v>210</v>
      </c>
      <c r="N1316" t="s">
        <v>3443</v>
      </c>
      <c r="O1316" t="s">
        <v>210</v>
      </c>
      <c r="P1316" t="s">
        <v>3568</v>
      </c>
      <c r="Q1316" s="5">
        <f>INDEX(relevant_resources!B:B,MATCH(P1316,relevant_resources!A:A,0))</f>
        <v>0</v>
      </c>
      <c r="R1316">
        <f>COUNTIFS(resolve_2018!Y:Y,A1316)</f>
        <v>0</v>
      </c>
      <c r="S1316">
        <f>COUNTIFS(assign_old_new!A:A,A1316)</f>
        <v>0</v>
      </c>
      <c r="T1316" s="4" t="str">
        <f>IF(D1316="teppc","teppc",
IF(Q1316=0,"not relevant",
IF(R1316&gt;0,"in old list",
IF(S1316=0,"NEED TO ASSIGN",
INDEX(assign_old_new!D:D,MATCH(A1316,assign_old_new!A:A,0))))))</f>
        <v>teppc</v>
      </c>
      <c r="U1316">
        <f t="shared" si="40"/>
        <v>0</v>
      </c>
      <c r="V1316" s="5">
        <f t="shared" si="41"/>
        <v>0</v>
      </c>
    </row>
    <row r="1317" spans="1:22" hidden="1" x14ac:dyDescent="0.75">
      <c r="A1317" t="s">
        <v>10931</v>
      </c>
      <c r="B1317" t="s">
        <v>10931</v>
      </c>
      <c r="C1317" t="s">
        <v>10932</v>
      </c>
      <c r="D1317" t="s">
        <v>9883</v>
      </c>
      <c r="E1317" t="s">
        <v>9887</v>
      </c>
      <c r="F1317" t="s">
        <v>9887</v>
      </c>
      <c r="G1317" t="s">
        <v>9888</v>
      </c>
      <c r="H1317" t="s">
        <v>9887</v>
      </c>
      <c r="I1317" t="s">
        <v>33</v>
      </c>
      <c r="J1317" s="6">
        <v>37743</v>
      </c>
      <c r="K1317" s="6">
        <v>55153</v>
      </c>
      <c r="L1317">
        <v>47.6</v>
      </c>
      <c r="M1317" t="s">
        <v>3548</v>
      </c>
      <c r="N1317" t="s">
        <v>3532</v>
      </c>
      <c r="O1317" t="s">
        <v>3533</v>
      </c>
      <c r="P1317" t="s">
        <v>9894</v>
      </c>
      <c r="Q1317" s="5">
        <f>INDEX(relevant_resources!B:B,MATCH(P1317,relevant_resources!A:A,0))</f>
        <v>0</v>
      </c>
      <c r="R1317">
        <f>COUNTIFS(resolve_2018!Y:Y,A1317)</f>
        <v>0</v>
      </c>
      <c r="S1317">
        <f>COUNTIFS(assign_old_new!A:A,A1317)</f>
        <v>0</v>
      </c>
      <c r="T1317" s="4" t="str">
        <f>IF(D1317="teppc","teppc",
IF(Q1317=0,"not relevant",
IF(R1317&gt;0,"in old list",
IF(S1317=0,"NEED TO ASSIGN",
INDEX(assign_old_new!D:D,MATCH(A1317,assign_old_new!A:A,0))))))</f>
        <v>not relevant</v>
      </c>
      <c r="U1317">
        <f t="shared" si="40"/>
        <v>0</v>
      </c>
      <c r="V1317" s="5">
        <f t="shared" si="41"/>
        <v>0</v>
      </c>
    </row>
    <row r="1318" spans="1:22" hidden="1" x14ac:dyDescent="0.75">
      <c r="A1318" t="s">
        <v>10573</v>
      </c>
      <c r="B1318" t="s">
        <v>10573</v>
      </c>
      <c r="C1318" t="s">
        <v>10574</v>
      </c>
      <c r="D1318" t="s">
        <v>9883</v>
      </c>
      <c r="E1318" t="s">
        <v>9887</v>
      </c>
      <c r="F1318" t="s">
        <v>9887</v>
      </c>
      <c r="G1318" t="s">
        <v>9888</v>
      </c>
      <c r="H1318" t="s">
        <v>9887</v>
      </c>
      <c r="I1318" t="s">
        <v>33</v>
      </c>
      <c r="J1318" s="6">
        <v>37627</v>
      </c>
      <c r="K1318" s="6">
        <v>55153</v>
      </c>
      <c r="L1318">
        <v>47.6</v>
      </c>
      <c r="M1318" t="s">
        <v>3548</v>
      </c>
      <c r="N1318" t="s">
        <v>3532</v>
      </c>
      <c r="O1318" t="s">
        <v>3533</v>
      </c>
      <c r="P1318" t="s">
        <v>9894</v>
      </c>
      <c r="Q1318" s="5">
        <f>INDEX(relevant_resources!B:B,MATCH(P1318,relevant_resources!A:A,0))</f>
        <v>0</v>
      </c>
      <c r="R1318">
        <f>COUNTIFS(resolve_2018!Y:Y,A1318)</f>
        <v>0</v>
      </c>
      <c r="S1318">
        <f>COUNTIFS(assign_old_new!A:A,A1318)</f>
        <v>0</v>
      </c>
      <c r="T1318" s="4" t="str">
        <f>IF(D1318="teppc","teppc",
IF(Q1318=0,"not relevant",
IF(R1318&gt;0,"in old list",
IF(S1318=0,"NEED TO ASSIGN",
INDEX(assign_old_new!D:D,MATCH(A1318,assign_old_new!A:A,0))))))</f>
        <v>not relevant</v>
      </c>
      <c r="U1318">
        <f t="shared" si="40"/>
        <v>0</v>
      </c>
      <c r="V1318" s="5">
        <f t="shared" si="41"/>
        <v>0</v>
      </c>
    </row>
    <row r="1319" spans="1:22" hidden="1" x14ac:dyDescent="0.75">
      <c r="A1319" t="s">
        <v>10006</v>
      </c>
      <c r="B1319" t="s">
        <v>10006</v>
      </c>
      <c r="C1319" t="s">
        <v>10007</v>
      </c>
      <c r="D1319" t="s">
        <v>9883</v>
      </c>
      <c r="E1319" t="s">
        <v>3333</v>
      </c>
      <c r="F1319" t="s">
        <v>3333</v>
      </c>
      <c r="G1319" t="s">
        <v>3334</v>
      </c>
      <c r="H1319" t="s">
        <v>3333</v>
      </c>
      <c r="I1319" t="s">
        <v>33</v>
      </c>
      <c r="J1319" s="6">
        <v>37613</v>
      </c>
      <c r="K1319" s="6">
        <v>55153</v>
      </c>
      <c r="L1319">
        <v>47.6</v>
      </c>
      <c r="M1319" t="s">
        <v>3548</v>
      </c>
      <c r="N1319" t="s">
        <v>3532</v>
      </c>
      <c r="O1319" t="s">
        <v>3533</v>
      </c>
      <c r="P1319" t="s">
        <v>9894</v>
      </c>
      <c r="Q1319" s="5">
        <f>INDEX(relevant_resources!B:B,MATCH(P1319,relevant_resources!A:A,0))</f>
        <v>0</v>
      </c>
      <c r="R1319">
        <f>COUNTIFS(resolve_2018!Y:Y,A1319)</f>
        <v>0</v>
      </c>
      <c r="S1319">
        <f>COUNTIFS(assign_old_new!A:A,A1319)</f>
        <v>0</v>
      </c>
      <c r="T1319" s="4" t="str">
        <f>IF(D1319="teppc","teppc",
IF(Q1319=0,"not relevant",
IF(R1319&gt;0,"in old list",
IF(S1319=0,"NEED TO ASSIGN",
INDEX(assign_old_new!D:D,MATCH(A1319,assign_old_new!A:A,0))))))</f>
        <v>not relevant</v>
      </c>
      <c r="U1319">
        <f t="shared" si="40"/>
        <v>0</v>
      </c>
      <c r="V1319" s="5">
        <f t="shared" si="41"/>
        <v>0</v>
      </c>
    </row>
    <row r="1320" spans="1:22" hidden="1" x14ac:dyDescent="0.75">
      <c r="A1320" t="s">
        <v>11205</v>
      </c>
      <c r="B1320" t="s">
        <v>11205</v>
      </c>
      <c r="C1320" t="s">
        <v>11206</v>
      </c>
      <c r="D1320" t="s">
        <v>9883</v>
      </c>
      <c r="E1320" t="s">
        <v>3333</v>
      </c>
      <c r="F1320" t="s">
        <v>3333</v>
      </c>
      <c r="G1320" t="s">
        <v>3334</v>
      </c>
      <c r="H1320" t="s">
        <v>3333</v>
      </c>
      <c r="I1320" t="s">
        <v>33</v>
      </c>
      <c r="J1320" s="6">
        <v>37463</v>
      </c>
      <c r="K1320" s="6">
        <v>55153</v>
      </c>
      <c r="L1320">
        <v>47.6</v>
      </c>
      <c r="M1320" t="s">
        <v>3548</v>
      </c>
      <c r="N1320" t="s">
        <v>3532</v>
      </c>
      <c r="O1320" t="s">
        <v>3533</v>
      </c>
      <c r="P1320" t="s">
        <v>9894</v>
      </c>
      <c r="Q1320" s="5">
        <f>INDEX(relevant_resources!B:B,MATCH(P1320,relevant_resources!A:A,0))</f>
        <v>0</v>
      </c>
      <c r="R1320">
        <f>COUNTIFS(resolve_2018!Y:Y,A1320)</f>
        <v>0</v>
      </c>
      <c r="S1320">
        <f>COUNTIFS(assign_old_new!A:A,A1320)</f>
        <v>0</v>
      </c>
      <c r="T1320" s="4" t="str">
        <f>IF(D1320="teppc","teppc",
IF(Q1320=0,"not relevant",
IF(R1320&gt;0,"in old list",
IF(S1320=0,"NEED TO ASSIGN",
INDEX(assign_old_new!D:D,MATCH(A1320,assign_old_new!A:A,0))))))</f>
        <v>not relevant</v>
      </c>
      <c r="U1320">
        <f t="shared" si="40"/>
        <v>0</v>
      </c>
      <c r="V1320" s="5">
        <f t="shared" si="41"/>
        <v>0</v>
      </c>
    </row>
    <row r="1321" spans="1:22" hidden="1" x14ac:dyDescent="0.75">
      <c r="A1321" t="s">
        <v>10571</v>
      </c>
      <c r="B1321" t="s">
        <v>10571</v>
      </c>
      <c r="C1321" t="s">
        <v>10572</v>
      </c>
      <c r="D1321" t="s">
        <v>9883</v>
      </c>
      <c r="E1321" t="s">
        <v>9887</v>
      </c>
      <c r="F1321" t="s">
        <v>9887</v>
      </c>
      <c r="G1321" t="s">
        <v>9888</v>
      </c>
      <c r="H1321" t="s">
        <v>9887</v>
      </c>
      <c r="I1321" t="s">
        <v>33</v>
      </c>
      <c r="J1321" s="6">
        <v>37627</v>
      </c>
      <c r="K1321" s="6">
        <v>55153</v>
      </c>
      <c r="L1321">
        <v>47.5</v>
      </c>
      <c r="M1321" t="s">
        <v>3548</v>
      </c>
      <c r="N1321" t="s">
        <v>3532</v>
      </c>
      <c r="O1321" t="s">
        <v>3533</v>
      </c>
      <c r="P1321" t="s">
        <v>9894</v>
      </c>
      <c r="Q1321" s="5">
        <f>INDEX(relevant_resources!B:B,MATCH(P1321,relevant_resources!A:A,0))</f>
        <v>0</v>
      </c>
      <c r="R1321">
        <f>COUNTIFS(resolve_2018!Y:Y,A1321)</f>
        <v>0</v>
      </c>
      <c r="S1321">
        <f>COUNTIFS(assign_old_new!A:A,A1321)</f>
        <v>0</v>
      </c>
      <c r="T1321" s="4" t="str">
        <f>IF(D1321="teppc","teppc",
IF(Q1321=0,"not relevant",
IF(R1321&gt;0,"in old list",
IF(S1321=0,"NEED TO ASSIGN",
INDEX(assign_old_new!D:D,MATCH(A1321,assign_old_new!A:A,0))))))</f>
        <v>not relevant</v>
      </c>
      <c r="U1321">
        <f t="shared" si="40"/>
        <v>0</v>
      </c>
      <c r="V1321" s="5">
        <f t="shared" si="41"/>
        <v>0</v>
      </c>
    </row>
    <row r="1322" spans="1:22" hidden="1" x14ac:dyDescent="0.75">
      <c r="A1322" t="s">
        <v>5911</v>
      </c>
      <c r="B1322" t="s">
        <v>5911</v>
      </c>
      <c r="C1322" t="s">
        <v>5912</v>
      </c>
      <c r="D1322" t="s">
        <v>3425</v>
      </c>
      <c r="E1322" t="s">
        <v>3482</v>
      </c>
      <c r="F1322" t="s">
        <v>3482</v>
      </c>
      <c r="G1322" t="s">
        <v>3483</v>
      </c>
      <c r="H1322" t="s">
        <v>3482</v>
      </c>
      <c r="I1322" t="s">
        <v>1080</v>
      </c>
      <c r="J1322" s="2">
        <v>30834</v>
      </c>
      <c r="K1322" s="2">
        <v>55153</v>
      </c>
      <c r="L1322">
        <v>47.5</v>
      </c>
      <c r="M1322" t="s">
        <v>210</v>
      </c>
      <c r="N1322" t="s">
        <v>3443</v>
      </c>
      <c r="O1322" t="s">
        <v>210</v>
      </c>
      <c r="P1322" t="s">
        <v>3568</v>
      </c>
      <c r="Q1322" s="5">
        <f>INDEX(relevant_resources!B:B,MATCH(P1322,relevant_resources!A:A,0))</f>
        <v>0</v>
      </c>
      <c r="R1322">
        <f>COUNTIFS(resolve_2018!Y:Y,A1322)</f>
        <v>0</v>
      </c>
      <c r="S1322">
        <f>COUNTIFS(assign_old_new!A:A,A1322)</f>
        <v>0</v>
      </c>
      <c r="T1322" s="4" t="str">
        <f>IF(D1322="teppc","teppc",
IF(Q1322=0,"not relevant",
IF(R1322&gt;0,"in old list",
IF(S1322=0,"NEED TO ASSIGN",
INDEX(assign_old_new!D:D,MATCH(A1322,assign_old_new!A:A,0))))))</f>
        <v>teppc</v>
      </c>
      <c r="U1322">
        <f t="shared" si="40"/>
        <v>0</v>
      </c>
      <c r="V1322" s="5">
        <f t="shared" si="41"/>
        <v>0</v>
      </c>
    </row>
    <row r="1323" spans="1:22" hidden="1" x14ac:dyDescent="0.75">
      <c r="A1323" t="s">
        <v>5913</v>
      </c>
      <c r="B1323" t="s">
        <v>5913</v>
      </c>
      <c r="C1323" t="s">
        <v>5914</v>
      </c>
      <c r="D1323" t="s">
        <v>3425</v>
      </c>
      <c r="E1323" t="s">
        <v>3482</v>
      </c>
      <c r="F1323" t="s">
        <v>3482</v>
      </c>
      <c r="G1323" t="s">
        <v>3483</v>
      </c>
      <c r="H1323" t="s">
        <v>3482</v>
      </c>
      <c r="I1323" t="s">
        <v>1080</v>
      </c>
      <c r="J1323" s="2">
        <v>30834</v>
      </c>
      <c r="K1323" s="2">
        <v>55153</v>
      </c>
      <c r="L1323">
        <v>47.5</v>
      </c>
      <c r="M1323" t="s">
        <v>210</v>
      </c>
      <c r="N1323" t="s">
        <v>3443</v>
      </c>
      <c r="O1323" t="s">
        <v>210</v>
      </c>
      <c r="P1323" t="s">
        <v>3568</v>
      </c>
      <c r="Q1323" s="5">
        <f>INDEX(relevant_resources!B:B,MATCH(P1323,relevant_resources!A:A,0))</f>
        <v>0</v>
      </c>
      <c r="R1323">
        <f>COUNTIFS(resolve_2018!Y:Y,A1323)</f>
        <v>0</v>
      </c>
      <c r="S1323">
        <f>COUNTIFS(assign_old_new!A:A,A1323)</f>
        <v>0</v>
      </c>
      <c r="T1323" s="4" t="str">
        <f>IF(D1323="teppc","teppc",
IF(Q1323=0,"not relevant",
IF(R1323&gt;0,"in old list",
IF(S1323=0,"NEED TO ASSIGN",
INDEX(assign_old_new!D:D,MATCH(A1323,assign_old_new!A:A,0))))))</f>
        <v>teppc</v>
      </c>
      <c r="U1323">
        <f t="shared" si="40"/>
        <v>0</v>
      </c>
      <c r="V1323" s="5">
        <f t="shared" si="41"/>
        <v>0</v>
      </c>
    </row>
    <row r="1324" spans="1:22" hidden="1" x14ac:dyDescent="0.75">
      <c r="A1324" t="s">
        <v>10634</v>
      </c>
      <c r="B1324" t="s">
        <v>10635</v>
      </c>
      <c r="C1324" t="s">
        <v>10636</v>
      </c>
      <c r="D1324" t="s">
        <v>9883</v>
      </c>
      <c r="E1324" t="s">
        <v>3333</v>
      </c>
      <c r="F1324" t="s">
        <v>3333</v>
      </c>
      <c r="G1324" t="s">
        <v>3334</v>
      </c>
      <c r="H1324" t="s">
        <v>3333</v>
      </c>
      <c r="I1324" t="s">
        <v>33</v>
      </c>
      <c r="J1324" s="6">
        <v>33527</v>
      </c>
      <c r="K1324" s="6">
        <v>55153</v>
      </c>
      <c r="L1324">
        <v>47.49</v>
      </c>
      <c r="M1324" t="s">
        <v>3531</v>
      </c>
      <c r="N1324" t="s">
        <v>3532</v>
      </c>
      <c r="O1324" t="s">
        <v>3533</v>
      </c>
      <c r="P1324" t="s">
        <v>9941</v>
      </c>
      <c r="Q1324" s="5">
        <f>INDEX(relevant_resources!B:B,MATCH(P1324,relevant_resources!A:A,0))</f>
        <v>0</v>
      </c>
      <c r="R1324">
        <f>COUNTIFS(resolve_2018!Y:Y,A1324)</f>
        <v>0</v>
      </c>
      <c r="S1324">
        <f>COUNTIFS(assign_old_new!A:A,A1324)</f>
        <v>0</v>
      </c>
      <c r="T1324" s="4" t="str">
        <f>IF(D1324="teppc","teppc",
IF(Q1324=0,"not relevant",
IF(R1324&gt;0,"in old list",
IF(S1324=0,"NEED TO ASSIGN",
INDEX(assign_old_new!D:D,MATCH(A1324,assign_old_new!A:A,0))))))</f>
        <v>not relevant</v>
      </c>
      <c r="U1324">
        <f t="shared" si="40"/>
        <v>0</v>
      </c>
      <c r="V1324" s="5">
        <f t="shared" si="41"/>
        <v>0</v>
      </c>
    </row>
    <row r="1325" spans="1:22" hidden="1" x14ac:dyDescent="0.75">
      <c r="A1325" t="s">
        <v>10575</v>
      </c>
      <c r="B1325" t="s">
        <v>10575</v>
      </c>
      <c r="C1325" t="s">
        <v>10576</v>
      </c>
      <c r="D1325" t="s">
        <v>9883</v>
      </c>
      <c r="E1325" t="s">
        <v>9887</v>
      </c>
      <c r="F1325" t="s">
        <v>9887</v>
      </c>
      <c r="G1325" t="s">
        <v>9888</v>
      </c>
      <c r="H1325" t="s">
        <v>9887</v>
      </c>
      <c r="I1325" t="s">
        <v>33</v>
      </c>
      <c r="J1325" s="6">
        <v>37627</v>
      </c>
      <c r="K1325" s="6">
        <v>55153</v>
      </c>
      <c r="L1325">
        <v>47.4</v>
      </c>
      <c r="M1325" t="s">
        <v>3548</v>
      </c>
      <c r="N1325" t="s">
        <v>3532</v>
      </c>
      <c r="O1325" t="s">
        <v>3533</v>
      </c>
      <c r="P1325" t="s">
        <v>9894</v>
      </c>
      <c r="Q1325" s="5">
        <f>INDEX(relevant_resources!B:B,MATCH(P1325,relevant_resources!A:A,0))</f>
        <v>0</v>
      </c>
      <c r="R1325">
        <f>COUNTIFS(resolve_2018!Y:Y,A1325)</f>
        <v>0</v>
      </c>
      <c r="S1325">
        <f>COUNTIFS(assign_old_new!A:A,A1325)</f>
        <v>0</v>
      </c>
      <c r="T1325" s="4" t="str">
        <f>IF(D1325="teppc","teppc",
IF(Q1325=0,"not relevant",
IF(R1325&gt;0,"in old list",
IF(S1325=0,"NEED TO ASSIGN",
INDEX(assign_old_new!D:D,MATCH(A1325,assign_old_new!A:A,0))))))</f>
        <v>not relevant</v>
      </c>
      <c r="U1325">
        <f t="shared" si="40"/>
        <v>0</v>
      </c>
      <c r="V1325" s="5">
        <f t="shared" si="41"/>
        <v>0</v>
      </c>
    </row>
    <row r="1326" spans="1:22" hidden="1" x14ac:dyDescent="0.75">
      <c r="A1326" t="s">
        <v>11473</v>
      </c>
      <c r="B1326" t="s">
        <v>11473</v>
      </c>
      <c r="C1326" t="s">
        <v>11474</v>
      </c>
      <c r="D1326" t="s">
        <v>9883</v>
      </c>
      <c r="E1326" t="s">
        <v>1128</v>
      </c>
      <c r="F1326" t="s">
        <v>1128</v>
      </c>
      <c r="G1326" t="s">
        <v>3379</v>
      </c>
      <c r="H1326" t="s">
        <v>1128</v>
      </c>
      <c r="I1326" t="s">
        <v>33</v>
      </c>
      <c r="J1326" s="6">
        <v>39345</v>
      </c>
      <c r="K1326" s="6">
        <v>55153</v>
      </c>
      <c r="L1326">
        <v>47.39</v>
      </c>
      <c r="M1326" t="s">
        <v>3548</v>
      </c>
      <c r="N1326" t="s">
        <v>3532</v>
      </c>
      <c r="O1326" t="s">
        <v>3533</v>
      </c>
      <c r="P1326" t="s">
        <v>9941</v>
      </c>
      <c r="Q1326" s="5">
        <f>INDEX(relevant_resources!B:B,MATCH(P1326,relevant_resources!A:A,0))</f>
        <v>0</v>
      </c>
      <c r="R1326">
        <f>COUNTIFS(resolve_2018!Y:Y,A1326)</f>
        <v>0</v>
      </c>
      <c r="S1326">
        <f>COUNTIFS(assign_old_new!A:A,A1326)</f>
        <v>0</v>
      </c>
      <c r="T1326" s="4" t="str">
        <f>IF(D1326="teppc","teppc",
IF(Q1326=0,"not relevant",
IF(R1326&gt;0,"in old list",
IF(S1326=0,"NEED TO ASSIGN",
INDEX(assign_old_new!D:D,MATCH(A1326,assign_old_new!A:A,0))))))</f>
        <v>not relevant</v>
      </c>
      <c r="U1326">
        <f t="shared" si="40"/>
        <v>0</v>
      </c>
      <c r="V1326" s="5">
        <f t="shared" si="41"/>
        <v>0</v>
      </c>
    </row>
    <row r="1327" spans="1:22" hidden="1" x14ac:dyDescent="0.75">
      <c r="A1327" t="s">
        <v>10637</v>
      </c>
      <c r="B1327" t="s">
        <v>10637</v>
      </c>
      <c r="C1327" t="s">
        <v>10638</v>
      </c>
      <c r="D1327" t="s">
        <v>9883</v>
      </c>
      <c r="E1327" t="s">
        <v>1128</v>
      </c>
      <c r="F1327" t="s">
        <v>1128</v>
      </c>
      <c r="G1327" t="s">
        <v>3379</v>
      </c>
      <c r="H1327" t="s">
        <v>1128</v>
      </c>
      <c r="I1327" t="s">
        <v>33</v>
      </c>
      <c r="J1327" s="6">
        <v>41214</v>
      </c>
      <c r="K1327" s="6">
        <v>55153</v>
      </c>
      <c r="L1327">
        <v>47.2</v>
      </c>
      <c r="M1327" t="s">
        <v>3548</v>
      </c>
      <c r="N1327" t="s">
        <v>3532</v>
      </c>
      <c r="O1327" t="s">
        <v>3533</v>
      </c>
      <c r="P1327" t="s">
        <v>9941</v>
      </c>
      <c r="Q1327" s="5">
        <f>INDEX(relevant_resources!B:B,MATCH(P1327,relevant_resources!A:A,0))</f>
        <v>0</v>
      </c>
      <c r="R1327">
        <f>COUNTIFS(resolve_2018!Y:Y,A1327)</f>
        <v>0</v>
      </c>
      <c r="S1327">
        <f>COUNTIFS(assign_old_new!A:A,A1327)</f>
        <v>0</v>
      </c>
      <c r="T1327" s="4" t="str">
        <f>IF(D1327="teppc","teppc",
IF(Q1327=0,"not relevant",
IF(R1327&gt;0,"in old list",
IF(S1327=0,"NEED TO ASSIGN",
INDEX(assign_old_new!D:D,MATCH(A1327,assign_old_new!A:A,0))))))</f>
        <v>not relevant</v>
      </c>
      <c r="U1327">
        <f t="shared" si="40"/>
        <v>0</v>
      </c>
      <c r="V1327" s="5">
        <f t="shared" si="41"/>
        <v>0</v>
      </c>
    </row>
    <row r="1328" spans="1:22" hidden="1" x14ac:dyDescent="0.75">
      <c r="A1328" t="s">
        <v>11471</v>
      </c>
      <c r="B1328" t="s">
        <v>11471</v>
      </c>
      <c r="C1328" t="s">
        <v>11472</v>
      </c>
      <c r="D1328" t="s">
        <v>9883</v>
      </c>
      <c r="E1328" t="s">
        <v>1128</v>
      </c>
      <c r="F1328" t="s">
        <v>1128</v>
      </c>
      <c r="G1328" t="s">
        <v>3379</v>
      </c>
      <c r="H1328" t="s">
        <v>1128</v>
      </c>
      <c r="I1328" t="s">
        <v>33</v>
      </c>
      <c r="J1328" s="6">
        <v>39345</v>
      </c>
      <c r="K1328" s="6">
        <v>55153</v>
      </c>
      <c r="L1328">
        <v>47.11</v>
      </c>
      <c r="M1328" t="s">
        <v>3548</v>
      </c>
      <c r="N1328" t="s">
        <v>3532</v>
      </c>
      <c r="O1328" t="s">
        <v>3533</v>
      </c>
      <c r="P1328" t="s">
        <v>9941</v>
      </c>
      <c r="Q1328" s="5">
        <f>INDEX(relevant_resources!B:B,MATCH(P1328,relevant_resources!A:A,0))</f>
        <v>0</v>
      </c>
      <c r="R1328">
        <f>COUNTIFS(resolve_2018!Y:Y,A1328)</f>
        <v>0</v>
      </c>
      <c r="S1328">
        <f>COUNTIFS(assign_old_new!A:A,A1328)</f>
        <v>0</v>
      </c>
      <c r="T1328" s="4" t="str">
        <f>IF(D1328="teppc","teppc",
IF(Q1328=0,"not relevant",
IF(R1328&gt;0,"in old list",
IF(S1328=0,"NEED TO ASSIGN",
INDEX(assign_old_new!D:D,MATCH(A1328,assign_old_new!A:A,0))))))</f>
        <v>not relevant</v>
      </c>
      <c r="U1328">
        <f t="shared" si="40"/>
        <v>0</v>
      </c>
      <c r="V1328" s="5">
        <f t="shared" si="41"/>
        <v>0</v>
      </c>
    </row>
    <row r="1329" spans="1:22" hidden="1" x14ac:dyDescent="0.75">
      <c r="A1329" t="s">
        <v>2034</v>
      </c>
      <c r="B1329" t="s">
        <v>2034</v>
      </c>
      <c r="C1329" t="s">
        <v>10265</v>
      </c>
      <c r="D1329" t="s">
        <v>9883</v>
      </c>
      <c r="E1329" t="s">
        <v>1128</v>
      </c>
      <c r="F1329" t="s">
        <v>1128</v>
      </c>
      <c r="G1329" t="s">
        <v>3379</v>
      </c>
      <c r="H1329" t="s">
        <v>1128</v>
      </c>
      <c r="I1329" t="s">
        <v>33</v>
      </c>
      <c r="J1329" s="6">
        <v>41983</v>
      </c>
      <c r="K1329" s="6">
        <v>55153</v>
      </c>
      <c r="L1329">
        <v>47.1</v>
      </c>
      <c r="M1329" t="s">
        <v>9884</v>
      </c>
      <c r="N1329" t="s">
        <v>3412</v>
      </c>
      <c r="O1329" t="s">
        <v>993</v>
      </c>
      <c r="P1329" t="s">
        <v>3413</v>
      </c>
      <c r="Q1329" s="5">
        <f>INDEX(relevant_resources!B:B,MATCH(P1329,relevant_resources!A:A,0))</f>
        <v>1</v>
      </c>
      <c r="R1329">
        <f>COUNTIFS(resolve_2018!Y:Y,A1329)</f>
        <v>1</v>
      </c>
      <c r="S1329">
        <f>COUNTIFS(assign_old_new!A:A,A1329)</f>
        <v>0</v>
      </c>
      <c r="T1329" s="4" t="str">
        <f>IF(D1329="teppc","teppc",
IF(Q1329=0,"not relevant",
IF(R1329&gt;0,"in old list",
IF(S1329=0,"NEED TO ASSIGN",
INDEX(assign_old_new!D:D,MATCH(A1329,assign_old_new!A:A,0))))))</f>
        <v>in old list</v>
      </c>
      <c r="U1329">
        <f t="shared" si="40"/>
        <v>1</v>
      </c>
      <c r="V1329" s="5">
        <f t="shared" si="41"/>
        <v>0</v>
      </c>
    </row>
    <row r="1330" spans="1:22" hidden="1" x14ac:dyDescent="0.75">
      <c r="A1330" t="s">
        <v>9974</v>
      </c>
      <c r="B1330" t="s">
        <v>9974</v>
      </c>
      <c r="C1330" t="s">
        <v>9975</v>
      </c>
      <c r="D1330" t="s">
        <v>9883</v>
      </c>
      <c r="E1330" t="s">
        <v>1128</v>
      </c>
      <c r="F1330" t="s">
        <v>1128</v>
      </c>
      <c r="G1330" t="s">
        <v>3379</v>
      </c>
      <c r="H1330" t="s">
        <v>1128</v>
      </c>
      <c r="I1330" t="s">
        <v>33</v>
      </c>
      <c r="J1330" s="6">
        <v>39345</v>
      </c>
      <c r="K1330" s="6">
        <v>55153</v>
      </c>
      <c r="L1330">
        <v>47</v>
      </c>
      <c r="M1330" t="s">
        <v>3548</v>
      </c>
      <c r="N1330" t="s">
        <v>3532</v>
      </c>
      <c r="O1330" t="s">
        <v>3533</v>
      </c>
      <c r="P1330" t="s">
        <v>9941</v>
      </c>
      <c r="Q1330" s="5">
        <f>INDEX(relevant_resources!B:B,MATCH(P1330,relevant_resources!A:A,0))</f>
        <v>0</v>
      </c>
      <c r="R1330">
        <f>COUNTIFS(resolve_2018!Y:Y,A1330)</f>
        <v>0</v>
      </c>
      <c r="S1330">
        <f>COUNTIFS(assign_old_new!A:A,A1330)</f>
        <v>0</v>
      </c>
      <c r="T1330" s="4" t="str">
        <f>IF(D1330="teppc","teppc",
IF(Q1330=0,"not relevant",
IF(R1330&gt;0,"in old list",
IF(S1330=0,"NEED TO ASSIGN",
INDEX(assign_old_new!D:D,MATCH(A1330,assign_old_new!A:A,0))))))</f>
        <v>not relevant</v>
      </c>
      <c r="U1330">
        <f t="shared" si="40"/>
        <v>0</v>
      </c>
      <c r="V1330" s="5">
        <f t="shared" si="41"/>
        <v>0</v>
      </c>
    </row>
    <row r="1331" spans="1:22" hidden="1" x14ac:dyDescent="0.75">
      <c r="A1331" t="s">
        <v>5531</v>
      </c>
      <c r="B1331" t="s">
        <v>5531</v>
      </c>
      <c r="C1331" t="s">
        <v>5532</v>
      </c>
      <c r="D1331" t="s">
        <v>3425</v>
      </c>
      <c r="E1331" t="s">
        <v>1054</v>
      </c>
      <c r="F1331" t="s">
        <v>1054</v>
      </c>
      <c r="G1331" t="s">
        <v>3447</v>
      </c>
      <c r="H1331" t="s">
        <v>3428</v>
      </c>
      <c r="I1331" t="s">
        <v>3429</v>
      </c>
      <c r="J1331" s="2">
        <v>37681</v>
      </c>
      <c r="K1331" s="2">
        <v>55123</v>
      </c>
      <c r="L1331">
        <v>47</v>
      </c>
      <c r="M1331" t="s">
        <v>4364</v>
      </c>
      <c r="N1331" t="s">
        <v>3849</v>
      </c>
      <c r="O1331" t="s">
        <v>3850</v>
      </c>
      <c r="P1331" t="s">
        <v>3851</v>
      </c>
      <c r="Q1331" s="5">
        <f>INDEX(relevant_resources!B:B,MATCH(P1331,relevant_resources!A:A,0))</f>
        <v>0</v>
      </c>
      <c r="R1331">
        <f>COUNTIFS(resolve_2018!Y:Y,A1331)</f>
        <v>0</v>
      </c>
      <c r="S1331">
        <f>COUNTIFS(assign_old_new!A:A,A1331)</f>
        <v>0</v>
      </c>
      <c r="T1331" s="4" t="str">
        <f>IF(D1331="teppc","teppc",
IF(Q1331=0,"not relevant",
IF(R1331&gt;0,"in old list",
IF(S1331=0,"NEED TO ASSIGN",
INDEX(assign_old_new!D:D,MATCH(A1331,assign_old_new!A:A,0))))))</f>
        <v>teppc</v>
      </c>
      <c r="U1331">
        <f t="shared" si="40"/>
        <v>0</v>
      </c>
      <c r="V1331" s="5">
        <f t="shared" si="41"/>
        <v>0</v>
      </c>
    </row>
    <row r="1332" spans="1:22" hidden="1" x14ac:dyDescent="0.75">
      <c r="A1332" t="s">
        <v>5533</v>
      </c>
      <c r="B1332" t="s">
        <v>5533</v>
      </c>
      <c r="C1332" t="s">
        <v>5534</v>
      </c>
      <c r="D1332" t="s">
        <v>3425</v>
      </c>
      <c r="E1332" t="s">
        <v>1054</v>
      </c>
      <c r="F1332" t="s">
        <v>1054</v>
      </c>
      <c r="G1332" t="s">
        <v>3447</v>
      </c>
      <c r="H1332" t="s">
        <v>3428</v>
      </c>
      <c r="I1332" t="s">
        <v>3429</v>
      </c>
      <c r="J1332" s="2">
        <v>37681</v>
      </c>
      <c r="K1332" s="2">
        <v>55123</v>
      </c>
      <c r="L1332">
        <v>47</v>
      </c>
      <c r="M1332" t="s">
        <v>4364</v>
      </c>
      <c r="N1332" t="s">
        <v>3849</v>
      </c>
      <c r="O1332" t="s">
        <v>3850</v>
      </c>
      <c r="P1332" t="s">
        <v>3851</v>
      </c>
      <c r="Q1332" s="5">
        <f>INDEX(relevant_resources!B:B,MATCH(P1332,relevant_resources!A:A,0))</f>
        <v>0</v>
      </c>
      <c r="R1332">
        <f>COUNTIFS(resolve_2018!Y:Y,A1332)</f>
        <v>0</v>
      </c>
      <c r="S1332">
        <f>COUNTIFS(assign_old_new!A:A,A1332)</f>
        <v>0</v>
      </c>
      <c r="T1332" s="4" t="str">
        <f>IF(D1332="teppc","teppc",
IF(Q1332=0,"not relevant",
IF(R1332&gt;0,"in old list",
IF(S1332=0,"NEED TO ASSIGN",
INDEX(assign_old_new!D:D,MATCH(A1332,assign_old_new!A:A,0))))))</f>
        <v>teppc</v>
      </c>
      <c r="U1332">
        <f t="shared" si="40"/>
        <v>0</v>
      </c>
      <c r="V1332" s="5">
        <f t="shared" si="41"/>
        <v>0</v>
      </c>
    </row>
    <row r="1333" spans="1:22" hidden="1" x14ac:dyDescent="0.75">
      <c r="A1333" t="s">
        <v>9432</v>
      </c>
      <c r="B1333" t="s">
        <v>9433</v>
      </c>
      <c r="C1333" t="s">
        <v>9434</v>
      </c>
      <c r="D1333" t="s">
        <v>3425</v>
      </c>
      <c r="E1333" t="s">
        <v>2647</v>
      </c>
      <c r="F1333" t="s">
        <v>2647</v>
      </c>
      <c r="G1333" t="s">
        <v>3500</v>
      </c>
      <c r="H1333" t="s">
        <v>2646</v>
      </c>
      <c r="I1333" t="s">
        <v>2647</v>
      </c>
      <c r="J1333" s="2">
        <v>37104</v>
      </c>
      <c r="K1333" s="2">
        <v>55153</v>
      </c>
      <c r="L1333">
        <v>47</v>
      </c>
      <c r="M1333" t="s">
        <v>3531</v>
      </c>
      <c r="N1333" t="s">
        <v>3532</v>
      </c>
      <c r="O1333" t="s">
        <v>3533</v>
      </c>
      <c r="P1333" t="s">
        <v>5837</v>
      </c>
      <c r="Q1333" s="5">
        <f>INDEX(relevant_resources!B:B,MATCH(P1333,relevant_resources!A:A,0))</f>
        <v>0</v>
      </c>
      <c r="R1333">
        <f>COUNTIFS(resolve_2018!Y:Y,A1333)</f>
        <v>0</v>
      </c>
      <c r="S1333">
        <f>COUNTIFS(assign_old_new!A:A,A1333)</f>
        <v>0</v>
      </c>
      <c r="T1333" s="4" t="str">
        <f>IF(D1333="teppc","teppc",
IF(Q1333=0,"not relevant",
IF(R1333&gt;0,"in old list",
IF(S1333=0,"NEED TO ASSIGN",
INDEX(assign_old_new!D:D,MATCH(A1333,assign_old_new!A:A,0))))))</f>
        <v>teppc</v>
      </c>
      <c r="U1333">
        <f t="shared" si="40"/>
        <v>0</v>
      </c>
      <c r="V1333" s="5">
        <f t="shared" si="41"/>
        <v>0</v>
      </c>
    </row>
    <row r="1334" spans="1:22" hidden="1" x14ac:dyDescent="0.75">
      <c r="A1334" t="s">
        <v>11497</v>
      </c>
      <c r="B1334" t="s">
        <v>11497</v>
      </c>
      <c r="D1334" t="s">
        <v>9883</v>
      </c>
      <c r="E1334" t="s">
        <v>3319</v>
      </c>
      <c r="F1334" t="s">
        <v>3319</v>
      </c>
      <c r="G1334" t="s">
        <v>3320</v>
      </c>
      <c r="H1334" t="s">
        <v>3319</v>
      </c>
      <c r="I1334" t="s">
        <v>33</v>
      </c>
      <c r="J1334" s="6">
        <v>32509</v>
      </c>
      <c r="K1334" s="6">
        <v>43465</v>
      </c>
      <c r="L1334">
        <v>47</v>
      </c>
      <c r="M1334" t="s">
        <v>3705</v>
      </c>
      <c r="N1334" t="s">
        <v>3849</v>
      </c>
      <c r="O1334" t="s">
        <v>3850</v>
      </c>
      <c r="P1334" t="s">
        <v>10070</v>
      </c>
      <c r="Q1334" s="5">
        <f>INDEX(relevant_resources!B:B,MATCH(P1334,relevant_resources!A:A,0))</f>
        <v>0</v>
      </c>
      <c r="R1334">
        <f>COUNTIFS(resolve_2018!Y:Y,A1334)</f>
        <v>0</v>
      </c>
      <c r="S1334">
        <f>COUNTIFS(assign_old_new!A:A,A1334)</f>
        <v>0</v>
      </c>
      <c r="T1334" s="4" t="str">
        <f>IF(D1334="teppc","teppc",
IF(Q1334=0,"not relevant",
IF(R1334&gt;0,"in old list",
IF(S1334=0,"NEED TO ASSIGN",
INDEX(assign_old_new!D:D,MATCH(A1334,assign_old_new!A:A,0))))))</f>
        <v>not relevant</v>
      </c>
      <c r="U1334">
        <f t="shared" si="40"/>
        <v>0</v>
      </c>
      <c r="V1334" s="5">
        <f t="shared" si="41"/>
        <v>0</v>
      </c>
    </row>
    <row r="1335" spans="1:22" hidden="1" x14ac:dyDescent="0.75">
      <c r="A1335" t="s">
        <v>1140</v>
      </c>
      <c r="B1335" t="s">
        <v>1140</v>
      </c>
      <c r="C1335" t="s">
        <v>11165</v>
      </c>
      <c r="D1335" t="s">
        <v>9883</v>
      </c>
      <c r="E1335" t="s">
        <v>1128</v>
      </c>
      <c r="F1335" t="s">
        <v>1128</v>
      </c>
      <c r="G1335" t="s">
        <v>3379</v>
      </c>
      <c r="H1335" t="s">
        <v>1128</v>
      </c>
      <c r="I1335" t="s">
        <v>33</v>
      </c>
      <c r="J1335" s="6">
        <v>31413</v>
      </c>
      <c r="K1335" s="6">
        <v>55153</v>
      </c>
      <c r="L1335">
        <v>47</v>
      </c>
      <c r="M1335" t="s">
        <v>9884</v>
      </c>
      <c r="N1335" t="s">
        <v>3342</v>
      </c>
      <c r="O1335" t="s">
        <v>3337</v>
      </c>
      <c r="P1335" t="s">
        <v>3338</v>
      </c>
      <c r="Q1335" s="5">
        <f>INDEX(relevant_resources!B:B,MATCH(P1335,relevant_resources!A:A,0))</f>
        <v>0</v>
      </c>
      <c r="R1335">
        <f>COUNTIFS(resolve_2018!Y:Y,A1335)</f>
        <v>1</v>
      </c>
      <c r="S1335">
        <f>COUNTIFS(assign_old_new!A:A,A1335)</f>
        <v>0</v>
      </c>
      <c r="T1335" s="4" t="str">
        <f>IF(D1335="teppc","teppc",
IF(Q1335=0,"not relevant",
IF(R1335&gt;0,"in old list",
IF(S1335=0,"NEED TO ASSIGN",
INDEX(assign_old_new!D:D,MATCH(A1335,assign_old_new!A:A,0))))))</f>
        <v>not relevant</v>
      </c>
      <c r="U1335">
        <f t="shared" si="40"/>
        <v>1</v>
      </c>
      <c r="V1335" s="5">
        <f t="shared" si="41"/>
        <v>0</v>
      </c>
    </row>
    <row r="1336" spans="1:22" hidden="1" x14ac:dyDescent="0.75">
      <c r="A1336" t="s">
        <v>8983</v>
      </c>
      <c r="B1336" t="s">
        <v>8983</v>
      </c>
      <c r="C1336" t="s">
        <v>8984</v>
      </c>
      <c r="D1336" t="s">
        <v>3425</v>
      </c>
      <c r="E1336" t="s">
        <v>3584</v>
      </c>
      <c r="F1336" t="s">
        <v>3584</v>
      </c>
      <c r="G1336" t="s">
        <v>3585</v>
      </c>
      <c r="H1336" t="s">
        <v>3482</v>
      </c>
      <c r="I1336" t="s">
        <v>1080</v>
      </c>
      <c r="J1336" s="2">
        <v>31048</v>
      </c>
      <c r="K1336" s="2">
        <v>55153</v>
      </c>
      <c r="L1336">
        <v>47</v>
      </c>
      <c r="M1336" t="s">
        <v>210</v>
      </c>
      <c r="N1336" t="s">
        <v>3443</v>
      </c>
      <c r="O1336" t="s">
        <v>210</v>
      </c>
      <c r="P1336" t="s">
        <v>3568</v>
      </c>
      <c r="Q1336" s="5">
        <f>INDEX(relevant_resources!B:B,MATCH(P1336,relevant_resources!A:A,0))</f>
        <v>0</v>
      </c>
      <c r="R1336">
        <f>COUNTIFS(resolve_2018!Y:Y,A1336)</f>
        <v>0</v>
      </c>
      <c r="S1336">
        <f>COUNTIFS(assign_old_new!A:A,A1336)</f>
        <v>0</v>
      </c>
      <c r="T1336" s="4" t="str">
        <f>IF(D1336="teppc","teppc",
IF(Q1336=0,"not relevant",
IF(R1336&gt;0,"in old list",
IF(S1336=0,"NEED TO ASSIGN",
INDEX(assign_old_new!D:D,MATCH(A1336,assign_old_new!A:A,0))))))</f>
        <v>teppc</v>
      </c>
      <c r="U1336">
        <f t="shared" si="40"/>
        <v>0</v>
      </c>
      <c r="V1336" s="5">
        <f t="shared" si="41"/>
        <v>0</v>
      </c>
    </row>
    <row r="1337" spans="1:22" hidden="1" x14ac:dyDescent="0.75">
      <c r="A1337" t="s">
        <v>8985</v>
      </c>
      <c r="B1337" t="s">
        <v>8985</v>
      </c>
      <c r="C1337" t="s">
        <v>8986</v>
      </c>
      <c r="D1337" t="s">
        <v>3425</v>
      </c>
      <c r="E1337" t="s">
        <v>3584</v>
      </c>
      <c r="F1337" t="s">
        <v>3584</v>
      </c>
      <c r="G1337" t="s">
        <v>3585</v>
      </c>
      <c r="H1337" t="s">
        <v>3482</v>
      </c>
      <c r="I1337" t="s">
        <v>1080</v>
      </c>
      <c r="J1337" s="2">
        <v>31048</v>
      </c>
      <c r="K1337" s="2">
        <v>55153</v>
      </c>
      <c r="L1337">
        <v>47</v>
      </c>
      <c r="M1337" t="s">
        <v>210</v>
      </c>
      <c r="N1337" t="s">
        <v>3443</v>
      </c>
      <c r="O1337" t="s">
        <v>210</v>
      </c>
      <c r="P1337" t="s">
        <v>3568</v>
      </c>
      <c r="Q1337" s="5">
        <f>INDEX(relevant_resources!B:B,MATCH(P1337,relevant_resources!A:A,0))</f>
        <v>0</v>
      </c>
      <c r="R1337">
        <f>COUNTIFS(resolve_2018!Y:Y,A1337)</f>
        <v>0</v>
      </c>
      <c r="S1337">
        <f>COUNTIFS(assign_old_new!A:A,A1337)</f>
        <v>0</v>
      </c>
      <c r="T1337" s="4" t="str">
        <f>IF(D1337="teppc","teppc",
IF(Q1337=0,"not relevant",
IF(R1337&gt;0,"in old list",
IF(S1337=0,"NEED TO ASSIGN",
INDEX(assign_old_new!D:D,MATCH(A1337,assign_old_new!A:A,0))))))</f>
        <v>teppc</v>
      </c>
      <c r="U1337">
        <f t="shared" si="40"/>
        <v>0</v>
      </c>
      <c r="V1337" s="5">
        <f t="shared" si="41"/>
        <v>0</v>
      </c>
    </row>
    <row r="1338" spans="1:22" hidden="1" x14ac:dyDescent="0.75">
      <c r="A1338" t="s">
        <v>11196</v>
      </c>
      <c r="B1338" t="s">
        <v>11196</v>
      </c>
      <c r="C1338" t="s">
        <v>11197</v>
      </c>
      <c r="D1338" t="s">
        <v>9883</v>
      </c>
      <c r="E1338" t="s">
        <v>3333</v>
      </c>
      <c r="F1338" t="s">
        <v>3333</v>
      </c>
      <c r="G1338" t="s">
        <v>3334</v>
      </c>
      <c r="H1338" t="s">
        <v>3333</v>
      </c>
      <c r="I1338" t="s">
        <v>33</v>
      </c>
      <c r="J1338" s="6">
        <v>37702</v>
      </c>
      <c r="K1338" s="6">
        <v>55153</v>
      </c>
      <c r="L1338">
        <v>46.9</v>
      </c>
      <c r="M1338" t="s">
        <v>3548</v>
      </c>
      <c r="N1338" t="s">
        <v>3532</v>
      </c>
      <c r="O1338" t="s">
        <v>3533</v>
      </c>
      <c r="P1338" t="s">
        <v>9941</v>
      </c>
      <c r="Q1338" s="5">
        <f>INDEX(relevant_resources!B:B,MATCH(P1338,relevant_resources!A:A,0))</f>
        <v>0</v>
      </c>
      <c r="R1338">
        <f>COUNTIFS(resolve_2018!Y:Y,A1338)</f>
        <v>0</v>
      </c>
      <c r="S1338">
        <f>COUNTIFS(assign_old_new!A:A,A1338)</f>
        <v>0</v>
      </c>
      <c r="T1338" s="4" t="str">
        <f>IF(D1338="teppc","teppc",
IF(Q1338=0,"not relevant",
IF(R1338&gt;0,"in old list",
IF(S1338=0,"NEED TO ASSIGN",
INDEX(assign_old_new!D:D,MATCH(A1338,assign_old_new!A:A,0))))))</f>
        <v>not relevant</v>
      </c>
      <c r="U1338">
        <f t="shared" si="40"/>
        <v>0</v>
      </c>
      <c r="V1338" s="5">
        <f t="shared" si="41"/>
        <v>0</v>
      </c>
    </row>
    <row r="1339" spans="1:22" hidden="1" x14ac:dyDescent="0.75">
      <c r="A1339" t="s">
        <v>7559</v>
      </c>
      <c r="B1339" t="s">
        <v>7559</v>
      </c>
      <c r="C1339" t="s">
        <v>7560</v>
      </c>
      <c r="D1339" t="s">
        <v>3425</v>
      </c>
      <c r="E1339" t="s">
        <v>1054</v>
      </c>
      <c r="F1339" t="s">
        <v>1054</v>
      </c>
      <c r="G1339" t="s">
        <v>3447</v>
      </c>
      <c r="H1339" t="s">
        <v>3428</v>
      </c>
      <c r="I1339" t="s">
        <v>3429</v>
      </c>
      <c r="J1339" s="2">
        <v>41579</v>
      </c>
      <c r="K1339" s="2">
        <v>55153</v>
      </c>
      <c r="L1339">
        <v>46.8</v>
      </c>
      <c r="M1339" t="s">
        <v>3438</v>
      </c>
      <c r="N1339" t="s">
        <v>3412</v>
      </c>
      <c r="O1339" t="s">
        <v>993</v>
      </c>
      <c r="P1339" t="s">
        <v>3477</v>
      </c>
      <c r="Q1339" s="5">
        <f>INDEX(relevant_resources!B:B,MATCH(P1339,relevant_resources!A:A,0))</f>
        <v>0</v>
      </c>
      <c r="R1339">
        <f>COUNTIFS(resolve_2018!Y:Y,A1339)</f>
        <v>0</v>
      </c>
      <c r="S1339">
        <f>COUNTIFS(assign_old_new!A:A,A1339)</f>
        <v>0</v>
      </c>
      <c r="T1339" s="4" t="str">
        <f>IF(D1339="teppc","teppc",
IF(Q1339=0,"not relevant",
IF(R1339&gt;0,"in old list",
IF(S1339=0,"NEED TO ASSIGN",
INDEX(assign_old_new!D:D,MATCH(A1339,assign_old_new!A:A,0))))))</f>
        <v>teppc</v>
      </c>
      <c r="U1339">
        <f t="shared" si="40"/>
        <v>0</v>
      </c>
      <c r="V1339" s="5">
        <f t="shared" si="41"/>
        <v>0</v>
      </c>
    </row>
    <row r="1340" spans="1:22" hidden="1" x14ac:dyDescent="0.75">
      <c r="A1340" t="s">
        <v>4778</v>
      </c>
      <c r="B1340" t="s">
        <v>4779</v>
      </c>
      <c r="C1340" t="s">
        <v>4780</v>
      </c>
      <c r="D1340" t="s">
        <v>3425</v>
      </c>
      <c r="E1340" t="s">
        <v>3404</v>
      </c>
      <c r="F1340" t="s">
        <v>3404</v>
      </c>
      <c r="G1340" t="s">
        <v>3518</v>
      </c>
      <c r="H1340" t="s">
        <v>3404</v>
      </c>
      <c r="I1340" t="s">
        <v>2274</v>
      </c>
      <c r="J1340" s="2">
        <v>40664</v>
      </c>
      <c r="K1340" s="2">
        <v>55153</v>
      </c>
      <c r="L1340">
        <v>46.8</v>
      </c>
      <c r="M1340" t="s">
        <v>3548</v>
      </c>
      <c r="N1340" t="s">
        <v>3532</v>
      </c>
      <c r="O1340" t="s">
        <v>3533</v>
      </c>
      <c r="P1340" t="s">
        <v>3534</v>
      </c>
      <c r="Q1340" s="5">
        <f>INDEX(relevant_resources!B:B,MATCH(P1340,relevant_resources!A:A,0))</f>
        <v>0</v>
      </c>
      <c r="R1340">
        <f>COUNTIFS(resolve_2018!Y:Y,A1340)</f>
        <v>0</v>
      </c>
      <c r="S1340">
        <f>COUNTIFS(assign_old_new!A:A,A1340)</f>
        <v>0</v>
      </c>
      <c r="T1340" s="4" t="str">
        <f>IF(D1340="teppc","teppc",
IF(Q1340=0,"not relevant",
IF(R1340&gt;0,"in old list",
IF(S1340=0,"NEED TO ASSIGN",
INDEX(assign_old_new!D:D,MATCH(A1340,assign_old_new!A:A,0))))))</f>
        <v>teppc</v>
      </c>
      <c r="U1340">
        <f t="shared" si="40"/>
        <v>0</v>
      </c>
      <c r="V1340" s="5">
        <f t="shared" si="41"/>
        <v>0</v>
      </c>
    </row>
    <row r="1341" spans="1:22" hidden="1" x14ac:dyDescent="0.75">
      <c r="A1341" t="s">
        <v>4781</v>
      </c>
      <c r="B1341" t="s">
        <v>4782</v>
      </c>
      <c r="C1341" t="s">
        <v>4783</v>
      </c>
      <c r="D1341" t="s">
        <v>3425</v>
      </c>
      <c r="E1341" t="s">
        <v>3404</v>
      </c>
      <c r="F1341" t="s">
        <v>3404</v>
      </c>
      <c r="G1341" t="s">
        <v>3518</v>
      </c>
      <c r="H1341" t="s">
        <v>3404</v>
      </c>
      <c r="I1341" t="s">
        <v>2274</v>
      </c>
      <c r="J1341" s="2">
        <v>40664</v>
      </c>
      <c r="K1341" s="2">
        <v>55153</v>
      </c>
      <c r="L1341">
        <v>46.8</v>
      </c>
      <c r="M1341" t="s">
        <v>3548</v>
      </c>
      <c r="N1341" t="s">
        <v>3532</v>
      </c>
      <c r="O1341" t="s">
        <v>3533</v>
      </c>
      <c r="P1341" t="s">
        <v>3534</v>
      </c>
      <c r="Q1341" s="5">
        <f>INDEX(relevant_resources!B:B,MATCH(P1341,relevant_resources!A:A,0))</f>
        <v>0</v>
      </c>
      <c r="R1341">
        <f>COUNTIFS(resolve_2018!Y:Y,A1341)</f>
        <v>0</v>
      </c>
      <c r="S1341">
        <f>COUNTIFS(assign_old_new!A:A,A1341)</f>
        <v>0</v>
      </c>
      <c r="T1341" s="4" t="str">
        <f>IF(D1341="teppc","teppc",
IF(Q1341=0,"not relevant",
IF(R1341&gt;0,"in old list",
IF(S1341=0,"NEED TO ASSIGN",
INDEX(assign_old_new!D:D,MATCH(A1341,assign_old_new!A:A,0))))))</f>
        <v>teppc</v>
      </c>
      <c r="U1341">
        <f t="shared" si="40"/>
        <v>0</v>
      </c>
      <c r="V1341" s="5">
        <f t="shared" si="41"/>
        <v>0</v>
      </c>
    </row>
    <row r="1342" spans="1:22" hidden="1" x14ac:dyDescent="0.75">
      <c r="A1342" t="s">
        <v>4784</v>
      </c>
      <c r="B1342" t="s">
        <v>4785</v>
      </c>
      <c r="C1342" t="s">
        <v>4786</v>
      </c>
      <c r="D1342" t="s">
        <v>3425</v>
      </c>
      <c r="E1342" t="s">
        <v>3404</v>
      </c>
      <c r="F1342" t="s">
        <v>3404</v>
      </c>
      <c r="G1342" t="s">
        <v>3518</v>
      </c>
      <c r="H1342" t="s">
        <v>3404</v>
      </c>
      <c r="I1342" t="s">
        <v>2274</v>
      </c>
      <c r="J1342" s="2">
        <v>40664</v>
      </c>
      <c r="K1342" s="2">
        <v>55153</v>
      </c>
      <c r="L1342">
        <v>46.8</v>
      </c>
      <c r="M1342" t="s">
        <v>3548</v>
      </c>
      <c r="N1342" t="s">
        <v>3532</v>
      </c>
      <c r="O1342" t="s">
        <v>3533</v>
      </c>
      <c r="P1342" t="s">
        <v>3534</v>
      </c>
      <c r="Q1342" s="5">
        <f>INDEX(relevant_resources!B:B,MATCH(P1342,relevant_resources!A:A,0))</f>
        <v>0</v>
      </c>
      <c r="R1342">
        <f>COUNTIFS(resolve_2018!Y:Y,A1342)</f>
        <v>0</v>
      </c>
      <c r="S1342">
        <f>COUNTIFS(assign_old_new!A:A,A1342)</f>
        <v>0</v>
      </c>
      <c r="T1342" s="4" t="str">
        <f>IF(D1342="teppc","teppc",
IF(Q1342=0,"not relevant",
IF(R1342&gt;0,"in old list",
IF(S1342=0,"NEED TO ASSIGN",
INDEX(assign_old_new!D:D,MATCH(A1342,assign_old_new!A:A,0))))))</f>
        <v>teppc</v>
      </c>
      <c r="U1342">
        <f t="shared" si="40"/>
        <v>0</v>
      </c>
      <c r="V1342" s="5">
        <f t="shared" si="41"/>
        <v>0</v>
      </c>
    </row>
    <row r="1343" spans="1:22" hidden="1" x14ac:dyDescent="0.75">
      <c r="A1343" t="s">
        <v>4787</v>
      </c>
      <c r="B1343" t="s">
        <v>4788</v>
      </c>
      <c r="C1343" t="s">
        <v>4789</v>
      </c>
      <c r="D1343" t="s">
        <v>3425</v>
      </c>
      <c r="E1343" t="s">
        <v>3404</v>
      </c>
      <c r="F1343" t="s">
        <v>3404</v>
      </c>
      <c r="G1343" t="s">
        <v>3518</v>
      </c>
      <c r="H1343" t="s">
        <v>3404</v>
      </c>
      <c r="I1343" t="s">
        <v>2274</v>
      </c>
      <c r="J1343" s="2">
        <v>40664</v>
      </c>
      <c r="K1343" s="2">
        <v>55153</v>
      </c>
      <c r="L1343">
        <v>46.8</v>
      </c>
      <c r="M1343" t="s">
        <v>3548</v>
      </c>
      <c r="N1343" t="s">
        <v>3532</v>
      </c>
      <c r="O1343" t="s">
        <v>3533</v>
      </c>
      <c r="P1343" t="s">
        <v>3534</v>
      </c>
      <c r="Q1343" s="5">
        <f>INDEX(relevant_resources!B:B,MATCH(P1343,relevant_resources!A:A,0))</f>
        <v>0</v>
      </c>
      <c r="R1343">
        <f>COUNTIFS(resolve_2018!Y:Y,A1343)</f>
        <v>0</v>
      </c>
      <c r="S1343">
        <f>COUNTIFS(assign_old_new!A:A,A1343)</f>
        <v>0</v>
      </c>
      <c r="T1343" s="4" t="str">
        <f>IF(D1343="teppc","teppc",
IF(Q1343=0,"not relevant",
IF(R1343&gt;0,"in old list",
IF(S1343=0,"NEED TO ASSIGN",
INDEX(assign_old_new!D:D,MATCH(A1343,assign_old_new!A:A,0))))))</f>
        <v>teppc</v>
      </c>
      <c r="U1343">
        <f t="shared" si="40"/>
        <v>0</v>
      </c>
      <c r="V1343" s="5">
        <f t="shared" si="41"/>
        <v>0</v>
      </c>
    </row>
    <row r="1344" spans="1:22" hidden="1" x14ac:dyDescent="0.75">
      <c r="A1344" t="s">
        <v>4790</v>
      </c>
      <c r="B1344" t="s">
        <v>4791</v>
      </c>
      <c r="C1344" t="s">
        <v>4792</v>
      </c>
      <c r="D1344" t="s">
        <v>3425</v>
      </c>
      <c r="E1344" t="s">
        <v>3404</v>
      </c>
      <c r="F1344" t="s">
        <v>3404</v>
      </c>
      <c r="G1344" t="s">
        <v>3518</v>
      </c>
      <c r="H1344" t="s">
        <v>3404</v>
      </c>
      <c r="I1344" t="s">
        <v>2274</v>
      </c>
      <c r="J1344" s="2">
        <v>40664</v>
      </c>
      <c r="K1344" s="2">
        <v>55153</v>
      </c>
      <c r="L1344">
        <v>46.8</v>
      </c>
      <c r="M1344" t="s">
        <v>3548</v>
      </c>
      <c r="N1344" t="s">
        <v>3532</v>
      </c>
      <c r="O1344" t="s">
        <v>3533</v>
      </c>
      <c r="P1344" t="s">
        <v>3534</v>
      </c>
      <c r="Q1344" s="5">
        <f>INDEX(relevant_resources!B:B,MATCH(P1344,relevant_resources!A:A,0))</f>
        <v>0</v>
      </c>
      <c r="R1344">
        <f>COUNTIFS(resolve_2018!Y:Y,A1344)</f>
        <v>0</v>
      </c>
      <c r="S1344">
        <f>COUNTIFS(assign_old_new!A:A,A1344)</f>
        <v>0</v>
      </c>
      <c r="T1344" s="4" t="str">
        <f>IF(D1344="teppc","teppc",
IF(Q1344=0,"not relevant",
IF(R1344&gt;0,"in old list",
IF(S1344=0,"NEED TO ASSIGN",
INDEX(assign_old_new!D:D,MATCH(A1344,assign_old_new!A:A,0))))))</f>
        <v>teppc</v>
      </c>
      <c r="U1344">
        <f t="shared" si="40"/>
        <v>0</v>
      </c>
      <c r="V1344" s="5">
        <f t="shared" si="41"/>
        <v>0</v>
      </c>
    </row>
    <row r="1345" spans="1:22" hidden="1" x14ac:dyDescent="0.75">
      <c r="A1345" t="s">
        <v>4793</v>
      </c>
      <c r="B1345" t="s">
        <v>4794</v>
      </c>
      <c r="C1345" t="s">
        <v>4795</v>
      </c>
      <c r="D1345" t="s">
        <v>3425</v>
      </c>
      <c r="E1345" t="s">
        <v>3404</v>
      </c>
      <c r="F1345" t="s">
        <v>3404</v>
      </c>
      <c r="G1345" t="s">
        <v>3518</v>
      </c>
      <c r="H1345" t="s">
        <v>3404</v>
      </c>
      <c r="I1345" t="s">
        <v>2274</v>
      </c>
      <c r="J1345" s="2">
        <v>40664</v>
      </c>
      <c r="K1345" s="2">
        <v>55153</v>
      </c>
      <c r="L1345">
        <v>46.8</v>
      </c>
      <c r="M1345" t="s">
        <v>3548</v>
      </c>
      <c r="N1345" t="s">
        <v>3532</v>
      </c>
      <c r="O1345" t="s">
        <v>3533</v>
      </c>
      <c r="P1345" t="s">
        <v>3534</v>
      </c>
      <c r="Q1345" s="5">
        <f>INDEX(relevant_resources!B:B,MATCH(P1345,relevant_resources!A:A,0))</f>
        <v>0</v>
      </c>
      <c r="R1345">
        <f>COUNTIFS(resolve_2018!Y:Y,A1345)</f>
        <v>0</v>
      </c>
      <c r="S1345">
        <f>COUNTIFS(assign_old_new!A:A,A1345)</f>
        <v>0</v>
      </c>
      <c r="T1345" s="4" t="str">
        <f>IF(D1345="teppc","teppc",
IF(Q1345=0,"not relevant",
IF(R1345&gt;0,"in old list",
IF(S1345=0,"NEED TO ASSIGN",
INDEX(assign_old_new!D:D,MATCH(A1345,assign_old_new!A:A,0))))))</f>
        <v>teppc</v>
      </c>
      <c r="U1345">
        <f t="shared" si="40"/>
        <v>0</v>
      </c>
      <c r="V1345" s="5">
        <f t="shared" si="41"/>
        <v>0</v>
      </c>
    </row>
    <row r="1346" spans="1:22" hidden="1" x14ac:dyDescent="0.75">
      <c r="A1346" t="s">
        <v>4796</v>
      </c>
      <c r="B1346" t="s">
        <v>4797</v>
      </c>
      <c r="C1346" t="s">
        <v>4798</v>
      </c>
      <c r="D1346" t="s">
        <v>3425</v>
      </c>
      <c r="E1346" t="s">
        <v>3404</v>
      </c>
      <c r="F1346" t="s">
        <v>3404</v>
      </c>
      <c r="G1346" t="s">
        <v>3518</v>
      </c>
      <c r="H1346" t="s">
        <v>3404</v>
      </c>
      <c r="I1346" t="s">
        <v>2274</v>
      </c>
      <c r="J1346" s="2">
        <v>40664</v>
      </c>
      <c r="K1346" s="2">
        <v>55153</v>
      </c>
      <c r="L1346">
        <v>46.8</v>
      </c>
      <c r="M1346" t="s">
        <v>3548</v>
      </c>
      <c r="N1346" t="s">
        <v>3532</v>
      </c>
      <c r="O1346" t="s">
        <v>3533</v>
      </c>
      <c r="P1346" t="s">
        <v>3534</v>
      </c>
      <c r="Q1346" s="5">
        <f>INDEX(relevant_resources!B:B,MATCH(P1346,relevant_resources!A:A,0))</f>
        <v>0</v>
      </c>
      <c r="R1346">
        <f>COUNTIFS(resolve_2018!Y:Y,A1346)</f>
        <v>0</v>
      </c>
      <c r="S1346">
        <f>COUNTIFS(assign_old_new!A:A,A1346)</f>
        <v>0</v>
      </c>
      <c r="T1346" s="4" t="str">
        <f>IF(D1346="teppc","teppc",
IF(Q1346=0,"not relevant",
IF(R1346&gt;0,"in old list",
IF(S1346=0,"NEED TO ASSIGN",
INDEX(assign_old_new!D:D,MATCH(A1346,assign_old_new!A:A,0))))))</f>
        <v>teppc</v>
      </c>
      <c r="U1346">
        <f t="shared" ref="U1346:U1409" si="42">OR(R1346&gt;0,S1346&gt;0)*1</f>
        <v>0</v>
      </c>
      <c r="V1346" s="5">
        <f t="shared" si="41"/>
        <v>0</v>
      </c>
    </row>
    <row r="1347" spans="1:22" hidden="1" x14ac:dyDescent="0.75">
      <c r="A1347" t="s">
        <v>4799</v>
      </c>
      <c r="B1347" t="s">
        <v>4800</v>
      </c>
      <c r="C1347" t="s">
        <v>4801</v>
      </c>
      <c r="D1347" t="s">
        <v>3425</v>
      </c>
      <c r="E1347" t="s">
        <v>3404</v>
      </c>
      <c r="F1347" t="s">
        <v>3404</v>
      </c>
      <c r="G1347" t="s">
        <v>3518</v>
      </c>
      <c r="H1347" t="s">
        <v>3404</v>
      </c>
      <c r="I1347" t="s">
        <v>2274</v>
      </c>
      <c r="J1347" s="2">
        <v>40664</v>
      </c>
      <c r="K1347" s="2">
        <v>55153</v>
      </c>
      <c r="L1347">
        <v>46.8</v>
      </c>
      <c r="M1347" t="s">
        <v>3548</v>
      </c>
      <c r="N1347" t="s">
        <v>3532</v>
      </c>
      <c r="O1347" t="s">
        <v>3533</v>
      </c>
      <c r="P1347" t="s">
        <v>3534</v>
      </c>
      <c r="Q1347" s="5">
        <f>INDEX(relevant_resources!B:B,MATCH(P1347,relevant_resources!A:A,0))</f>
        <v>0</v>
      </c>
      <c r="R1347">
        <f>COUNTIFS(resolve_2018!Y:Y,A1347)</f>
        <v>0</v>
      </c>
      <c r="S1347">
        <f>COUNTIFS(assign_old_new!A:A,A1347)</f>
        <v>0</v>
      </c>
      <c r="T1347" s="4" t="str">
        <f>IF(D1347="teppc","teppc",
IF(Q1347=0,"not relevant",
IF(R1347&gt;0,"in old list",
IF(S1347=0,"NEED TO ASSIGN",
INDEX(assign_old_new!D:D,MATCH(A1347,assign_old_new!A:A,0))))))</f>
        <v>teppc</v>
      </c>
      <c r="U1347">
        <f t="shared" si="42"/>
        <v>0</v>
      </c>
      <c r="V1347" s="5">
        <f t="shared" ref="V1347:V1410" si="43">AND(Q1347=1,U1347=0,D1347="caiso")*1</f>
        <v>0</v>
      </c>
    </row>
    <row r="1348" spans="1:22" hidden="1" x14ac:dyDescent="0.75">
      <c r="A1348" t="s">
        <v>4802</v>
      </c>
      <c r="B1348" t="s">
        <v>4803</v>
      </c>
      <c r="C1348" t="s">
        <v>4804</v>
      </c>
      <c r="D1348" t="s">
        <v>3425</v>
      </c>
      <c r="E1348" t="s">
        <v>3404</v>
      </c>
      <c r="F1348" t="s">
        <v>3404</v>
      </c>
      <c r="G1348" t="s">
        <v>3518</v>
      </c>
      <c r="H1348" t="s">
        <v>3404</v>
      </c>
      <c r="I1348" t="s">
        <v>2274</v>
      </c>
      <c r="J1348" s="2">
        <v>40664</v>
      </c>
      <c r="K1348" s="2">
        <v>55153</v>
      </c>
      <c r="L1348">
        <v>46.8</v>
      </c>
      <c r="M1348" t="s">
        <v>3548</v>
      </c>
      <c r="N1348" t="s">
        <v>3532</v>
      </c>
      <c r="O1348" t="s">
        <v>3533</v>
      </c>
      <c r="P1348" t="s">
        <v>3534</v>
      </c>
      <c r="Q1348" s="5">
        <f>INDEX(relevant_resources!B:B,MATCH(P1348,relevant_resources!A:A,0))</f>
        <v>0</v>
      </c>
      <c r="R1348">
        <f>COUNTIFS(resolve_2018!Y:Y,A1348)</f>
        <v>0</v>
      </c>
      <c r="S1348">
        <f>COUNTIFS(assign_old_new!A:A,A1348)</f>
        <v>0</v>
      </c>
      <c r="T1348" s="4" t="str">
        <f>IF(D1348="teppc","teppc",
IF(Q1348=0,"not relevant",
IF(R1348&gt;0,"in old list",
IF(S1348=0,"NEED TO ASSIGN",
INDEX(assign_old_new!D:D,MATCH(A1348,assign_old_new!A:A,0))))))</f>
        <v>teppc</v>
      </c>
      <c r="U1348">
        <f t="shared" si="42"/>
        <v>0</v>
      </c>
      <c r="V1348" s="5">
        <f t="shared" si="43"/>
        <v>0</v>
      </c>
    </row>
    <row r="1349" spans="1:22" hidden="1" x14ac:dyDescent="0.75">
      <c r="A1349" t="s">
        <v>4805</v>
      </c>
      <c r="B1349" t="s">
        <v>4806</v>
      </c>
      <c r="C1349" t="s">
        <v>4807</v>
      </c>
      <c r="D1349" t="s">
        <v>3425</v>
      </c>
      <c r="E1349" t="s">
        <v>3404</v>
      </c>
      <c r="F1349" t="s">
        <v>3404</v>
      </c>
      <c r="G1349" t="s">
        <v>3518</v>
      </c>
      <c r="H1349" t="s">
        <v>3404</v>
      </c>
      <c r="I1349" t="s">
        <v>2274</v>
      </c>
      <c r="J1349" s="2">
        <v>40664</v>
      </c>
      <c r="K1349" s="2">
        <v>55153</v>
      </c>
      <c r="L1349">
        <v>46.8</v>
      </c>
      <c r="M1349" t="s">
        <v>3548</v>
      </c>
      <c r="N1349" t="s">
        <v>3532</v>
      </c>
      <c r="O1349" t="s">
        <v>3533</v>
      </c>
      <c r="P1349" t="s">
        <v>3534</v>
      </c>
      <c r="Q1349" s="5">
        <f>INDEX(relevant_resources!B:B,MATCH(P1349,relevant_resources!A:A,0))</f>
        <v>0</v>
      </c>
      <c r="R1349">
        <f>COUNTIFS(resolve_2018!Y:Y,A1349)</f>
        <v>0</v>
      </c>
      <c r="S1349">
        <f>COUNTIFS(assign_old_new!A:A,A1349)</f>
        <v>0</v>
      </c>
      <c r="T1349" s="4" t="str">
        <f>IF(D1349="teppc","teppc",
IF(Q1349=0,"not relevant",
IF(R1349&gt;0,"in old list",
IF(S1349=0,"NEED TO ASSIGN",
INDEX(assign_old_new!D:D,MATCH(A1349,assign_old_new!A:A,0))))))</f>
        <v>teppc</v>
      </c>
      <c r="U1349">
        <f t="shared" si="42"/>
        <v>0</v>
      </c>
      <c r="V1349" s="5">
        <f t="shared" si="43"/>
        <v>0</v>
      </c>
    </row>
    <row r="1350" spans="1:22" hidden="1" x14ac:dyDescent="0.75">
      <c r="A1350" t="s">
        <v>4808</v>
      </c>
      <c r="B1350" t="s">
        <v>4809</v>
      </c>
      <c r="C1350" t="s">
        <v>4810</v>
      </c>
      <c r="D1350" t="s">
        <v>3425</v>
      </c>
      <c r="E1350" t="s">
        <v>3404</v>
      </c>
      <c r="F1350" t="s">
        <v>3404</v>
      </c>
      <c r="G1350" t="s">
        <v>3518</v>
      </c>
      <c r="H1350" t="s">
        <v>3404</v>
      </c>
      <c r="I1350" t="s">
        <v>2274</v>
      </c>
      <c r="J1350" s="2">
        <v>40664</v>
      </c>
      <c r="K1350" s="2">
        <v>55153</v>
      </c>
      <c r="L1350">
        <v>46.8</v>
      </c>
      <c r="M1350" t="s">
        <v>3548</v>
      </c>
      <c r="N1350" t="s">
        <v>3532</v>
      </c>
      <c r="O1350" t="s">
        <v>3533</v>
      </c>
      <c r="P1350" t="s">
        <v>3534</v>
      </c>
      <c r="Q1350" s="5">
        <f>INDEX(relevant_resources!B:B,MATCH(P1350,relevant_resources!A:A,0))</f>
        <v>0</v>
      </c>
      <c r="R1350">
        <f>COUNTIFS(resolve_2018!Y:Y,A1350)</f>
        <v>0</v>
      </c>
      <c r="S1350">
        <f>COUNTIFS(assign_old_new!A:A,A1350)</f>
        <v>0</v>
      </c>
      <c r="T1350" s="4" t="str">
        <f>IF(D1350="teppc","teppc",
IF(Q1350=0,"not relevant",
IF(R1350&gt;0,"in old list",
IF(S1350=0,"NEED TO ASSIGN",
INDEX(assign_old_new!D:D,MATCH(A1350,assign_old_new!A:A,0))))))</f>
        <v>teppc</v>
      </c>
      <c r="U1350">
        <f t="shared" si="42"/>
        <v>0</v>
      </c>
      <c r="V1350" s="5">
        <f t="shared" si="43"/>
        <v>0</v>
      </c>
    </row>
    <row r="1351" spans="1:22" hidden="1" x14ac:dyDescent="0.75">
      <c r="A1351" t="s">
        <v>4811</v>
      </c>
      <c r="B1351" t="s">
        <v>4812</v>
      </c>
      <c r="C1351" t="s">
        <v>4813</v>
      </c>
      <c r="D1351" t="s">
        <v>3425</v>
      </c>
      <c r="E1351" t="s">
        <v>3404</v>
      </c>
      <c r="F1351" t="s">
        <v>3404</v>
      </c>
      <c r="G1351" t="s">
        <v>3518</v>
      </c>
      <c r="H1351" t="s">
        <v>3404</v>
      </c>
      <c r="I1351" t="s">
        <v>2274</v>
      </c>
      <c r="J1351" s="2">
        <v>40664</v>
      </c>
      <c r="K1351" s="2">
        <v>55153</v>
      </c>
      <c r="L1351">
        <v>46.8</v>
      </c>
      <c r="M1351" t="s">
        <v>3548</v>
      </c>
      <c r="N1351" t="s">
        <v>3532</v>
      </c>
      <c r="O1351" t="s">
        <v>3533</v>
      </c>
      <c r="P1351" t="s">
        <v>3534</v>
      </c>
      <c r="Q1351" s="5">
        <f>INDEX(relevant_resources!B:B,MATCH(P1351,relevant_resources!A:A,0))</f>
        <v>0</v>
      </c>
      <c r="R1351">
        <f>COUNTIFS(resolve_2018!Y:Y,A1351)</f>
        <v>0</v>
      </c>
      <c r="S1351">
        <f>COUNTIFS(assign_old_new!A:A,A1351)</f>
        <v>0</v>
      </c>
      <c r="T1351" s="4" t="str">
        <f>IF(D1351="teppc","teppc",
IF(Q1351=0,"not relevant",
IF(R1351&gt;0,"in old list",
IF(S1351=0,"NEED TO ASSIGN",
INDEX(assign_old_new!D:D,MATCH(A1351,assign_old_new!A:A,0))))))</f>
        <v>teppc</v>
      </c>
      <c r="U1351">
        <f t="shared" si="42"/>
        <v>0</v>
      </c>
      <c r="V1351" s="5">
        <f t="shared" si="43"/>
        <v>0</v>
      </c>
    </row>
    <row r="1352" spans="1:22" hidden="1" x14ac:dyDescent="0.75">
      <c r="A1352" t="s">
        <v>167</v>
      </c>
      <c r="B1352" t="s">
        <v>167</v>
      </c>
      <c r="D1352" t="s">
        <v>9883</v>
      </c>
      <c r="E1352" t="s">
        <v>3333</v>
      </c>
      <c r="F1352" t="s">
        <v>3333</v>
      </c>
      <c r="G1352" t="s">
        <v>3334</v>
      </c>
      <c r="H1352" t="s">
        <v>3333</v>
      </c>
      <c r="I1352" t="s">
        <v>33</v>
      </c>
      <c r="J1352" s="6">
        <v>32599</v>
      </c>
      <c r="K1352" s="6">
        <v>55153</v>
      </c>
      <c r="L1352">
        <v>46.64</v>
      </c>
      <c r="M1352" t="s">
        <v>3448</v>
      </c>
      <c r="N1352" t="s">
        <v>3849</v>
      </c>
      <c r="O1352" t="s">
        <v>3850</v>
      </c>
      <c r="P1352" t="s">
        <v>10070</v>
      </c>
      <c r="Q1352" s="5">
        <f>INDEX(relevant_resources!B:B,MATCH(P1352,relevant_resources!A:A,0))</f>
        <v>0</v>
      </c>
      <c r="R1352">
        <f>COUNTIFS(resolve_2018!Y:Y,A1352)</f>
        <v>1</v>
      </c>
      <c r="S1352">
        <f>COUNTIFS(assign_old_new!A:A,A1352)</f>
        <v>0</v>
      </c>
      <c r="T1352" s="4" t="str">
        <f>IF(D1352="teppc","teppc",
IF(Q1352=0,"not relevant",
IF(R1352&gt;0,"in old list",
IF(S1352=0,"NEED TO ASSIGN",
INDEX(assign_old_new!D:D,MATCH(A1352,assign_old_new!A:A,0))))))</f>
        <v>not relevant</v>
      </c>
      <c r="U1352">
        <f t="shared" si="42"/>
        <v>1</v>
      </c>
      <c r="V1352" s="5">
        <f t="shared" si="43"/>
        <v>0</v>
      </c>
    </row>
    <row r="1353" spans="1:22" hidden="1" x14ac:dyDescent="0.75">
      <c r="A1353" t="s">
        <v>10371</v>
      </c>
      <c r="B1353" t="s">
        <v>10371</v>
      </c>
      <c r="C1353" t="s">
        <v>10372</v>
      </c>
      <c r="D1353" t="s">
        <v>9883</v>
      </c>
      <c r="E1353" t="s">
        <v>9887</v>
      </c>
      <c r="F1353" t="s">
        <v>9887</v>
      </c>
      <c r="G1353" t="s">
        <v>9888</v>
      </c>
      <c r="H1353" t="s">
        <v>9887</v>
      </c>
      <c r="I1353" t="s">
        <v>33</v>
      </c>
      <c r="J1353" s="6">
        <v>37315</v>
      </c>
      <c r="K1353" s="6">
        <v>55153</v>
      </c>
      <c r="L1353">
        <v>46.2</v>
      </c>
      <c r="M1353" t="s">
        <v>3548</v>
      </c>
      <c r="N1353" t="s">
        <v>3532</v>
      </c>
      <c r="O1353" t="s">
        <v>3533</v>
      </c>
      <c r="P1353" t="s">
        <v>9894</v>
      </c>
      <c r="Q1353" s="5">
        <f>INDEX(relevant_resources!B:B,MATCH(P1353,relevant_resources!A:A,0))</f>
        <v>0</v>
      </c>
      <c r="R1353">
        <f>COUNTIFS(resolve_2018!Y:Y,A1353)</f>
        <v>0</v>
      </c>
      <c r="S1353">
        <f>COUNTIFS(assign_old_new!A:A,A1353)</f>
        <v>0</v>
      </c>
      <c r="T1353" s="4" t="str">
        <f>IF(D1353="teppc","teppc",
IF(Q1353=0,"not relevant",
IF(R1353&gt;0,"in old list",
IF(S1353=0,"NEED TO ASSIGN",
INDEX(assign_old_new!D:D,MATCH(A1353,assign_old_new!A:A,0))))))</f>
        <v>not relevant</v>
      </c>
      <c r="U1353">
        <f t="shared" si="42"/>
        <v>0</v>
      </c>
      <c r="V1353" s="5">
        <f t="shared" si="43"/>
        <v>0</v>
      </c>
    </row>
    <row r="1354" spans="1:22" hidden="1" x14ac:dyDescent="0.75">
      <c r="A1354" t="s">
        <v>10545</v>
      </c>
      <c r="B1354" t="s">
        <v>10546</v>
      </c>
      <c r="C1354" t="s">
        <v>10547</v>
      </c>
      <c r="D1354" t="s">
        <v>9883</v>
      </c>
      <c r="E1354" t="s">
        <v>3319</v>
      </c>
      <c r="F1354" t="s">
        <v>3319</v>
      </c>
      <c r="G1354" t="s">
        <v>3320</v>
      </c>
      <c r="H1354" t="s">
        <v>3319</v>
      </c>
      <c r="I1354" t="s">
        <v>33</v>
      </c>
      <c r="J1354" s="6">
        <v>37147</v>
      </c>
      <c r="K1354" s="6">
        <v>55153</v>
      </c>
      <c r="L1354">
        <v>46.1</v>
      </c>
      <c r="M1354" t="s">
        <v>3531</v>
      </c>
      <c r="N1354" t="s">
        <v>3532</v>
      </c>
      <c r="O1354" t="s">
        <v>3533</v>
      </c>
      <c r="P1354" t="s">
        <v>9894</v>
      </c>
      <c r="Q1354" s="5">
        <f>INDEX(relevant_resources!B:B,MATCH(P1354,relevant_resources!A:A,0))</f>
        <v>0</v>
      </c>
      <c r="R1354">
        <f>COUNTIFS(resolve_2018!Y:Y,A1354)</f>
        <v>0</v>
      </c>
      <c r="S1354">
        <f>COUNTIFS(assign_old_new!A:A,A1354)</f>
        <v>0</v>
      </c>
      <c r="T1354" s="4" t="str">
        <f>IF(D1354="teppc","teppc",
IF(Q1354=0,"not relevant",
IF(R1354&gt;0,"in old list",
IF(S1354=0,"NEED TO ASSIGN",
INDEX(assign_old_new!D:D,MATCH(A1354,assign_old_new!A:A,0))))))</f>
        <v>not relevant</v>
      </c>
      <c r="U1354">
        <f t="shared" si="42"/>
        <v>0</v>
      </c>
      <c r="V1354" s="5">
        <f t="shared" si="43"/>
        <v>0</v>
      </c>
    </row>
    <row r="1355" spans="1:22" hidden="1" x14ac:dyDescent="0.75">
      <c r="A1355" t="s">
        <v>11381</v>
      </c>
      <c r="B1355" t="s">
        <v>11381</v>
      </c>
      <c r="C1355" t="s">
        <v>11382</v>
      </c>
      <c r="D1355" t="s">
        <v>9883</v>
      </c>
      <c r="E1355" t="s">
        <v>3333</v>
      </c>
      <c r="F1355" t="s">
        <v>3333</v>
      </c>
      <c r="G1355" t="s">
        <v>3334</v>
      </c>
      <c r="H1355" t="s">
        <v>3333</v>
      </c>
      <c r="I1355" t="s">
        <v>33</v>
      </c>
      <c r="J1355" s="6">
        <v>32252</v>
      </c>
      <c r="K1355" s="6">
        <v>55153</v>
      </c>
      <c r="L1355">
        <v>46.05</v>
      </c>
      <c r="N1355" t="s">
        <v>3849</v>
      </c>
      <c r="O1355" t="s">
        <v>3850</v>
      </c>
      <c r="P1355" t="s">
        <v>10070</v>
      </c>
      <c r="Q1355" s="5">
        <f>INDEX(relevant_resources!B:B,MATCH(P1355,relevant_resources!A:A,0))</f>
        <v>0</v>
      </c>
      <c r="R1355">
        <f>COUNTIFS(resolve_2018!Y:Y,A1355)</f>
        <v>0</v>
      </c>
      <c r="S1355">
        <f>COUNTIFS(assign_old_new!A:A,A1355)</f>
        <v>0</v>
      </c>
      <c r="T1355" s="4" t="str">
        <f>IF(D1355="teppc","teppc",
IF(Q1355=0,"not relevant",
IF(R1355&gt;0,"in old list",
IF(S1355=0,"NEED TO ASSIGN",
INDEX(assign_old_new!D:D,MATCH(A1355,assign_old_new!A:A,0))))))</f>
        <v>not relevant</v>
      </c>
      <c r="U1355">
        <f t="shared" si="42"/>
        <v>0</v>
      </c>
      <c r="V1355" s="5">
        <f t="shared" si="43"/>
        <v>0</v>
      </c>
    </row>
    <row r="1356" spans="1:22" hidden="1" x14ac:dyDescent="0.75">
      <c r="A1356" t="s">
        <v>11088</v>
      </c>
      <c r="B1356" t="s">
        <v>11088</v>
      </c>
      <c r="C1356" t="s">
        <v>11089</v>
      </c>
      <c r="D1356" t="s">
        <v>9883</v>
      </c>
      <c r="E1356" t="s">
        <v>9887</v>
      </c>
      <c r="F1356" t="s">
        <v>9887</v>
      </c>
      <c r="G1356" t="s">
        <v>9888</v>
      </c>
      <c r="H1356" t="s">
        <v>9887</v>
      </c>
      <c r="I1356" t="s">
        <v>33</v>
      </c>
      <c r="J1356" t="s">
        <v>9889</v>
      </c>
      <c r="K1356" s="6">
        <v>55153</v>
      </c>
      <c r="L1356">
        <v>46</v>
      </c>
      <c r="M1356" t="s">
        <v>3412</v>
      </c>
      <c r="N1356" t="s">
        <v>3412</v>
      </c>
      <c r="O1356" t="s">
        <v>993</v>
      </c>
      <c r="P1356" t="s">
        <v>3413</v>
      </c>
      <c r="Q1356" s="5">
        <f>INDEX(relevant_resources!B:B,MATCH(P1356,relevant_resources!A:A,0))</f>
        <v>1</v>
      </c>
      <c r="R1356">
        <f>COUNTIFS(resolve_2018!Y:Y,A1356)</f>
        <v>0</v>
      </c>
      <c r="S1356">
        <f>COUNTIFS(assign_old_new!A:A,A1356)</f>
        <v>1</v>
      </c>
      <c r="T1356" s="4" t="str">
        <f>IF(D1356="teppc","teppc",
IF(Q1356=0,"not relevant",
IF(R1356&gt;0,"in old list",
IF(S1356=0,"NEED TO ASSIGN",
INDEX(assign_old_new!D:D,MATCH(A1356,assign_old_new!A:A,0))))))</f>
        <v>new</v>
      </c>
      <c r="U1356">
        <f t="shared" si="42"/>
        <v>1</v>
      </c>
      <c r="V1356" s="5">
        <f t="shared" si="43"/>
        <v>0</v>
      </c>
    </row>
    <row r="1357" spans="1:22" hidden="1" x14ac:dyDescent="0.75">
      <c r="A1357" t="s">
        <v>8561</v>
      </c>
      <c r="B1357" t="s">
        <v>8562</v>
      </c>
      <c r="C1357" t="s">
        <v>8563</v>
      </c>
      <c r="D1357" t="s">
        <v>3425</v>
      </c>
      <c r="E1357" t="s">
        <v>2403</v>
      </c>
      <c r="F1357" t="s">
        <v>2403</v>
      </c>
      <c r="G1357" t="s">
        <v>3436</v>
      </c>
      <c r="H1357" t="s">
        <v>3437</v>
      </c>
      <c r="I1357" t="s">
        <v>2274</v>
      </c>
      <c r="J1357" s="2">
        <v>43101</v>
      </c>
      <c r="K1357" s="2">
        <v>55153</v>
      </c>
      <c r="L1357">
        <v>46</v>
      </c>
      <c r="M1357" t="s">
        <v>3548</v>
      </c>
      <c r="N1357" t="s">
        <v>3532</v>
      </c>
      <c r="O1357" t="s">
        <v>3533</v>
      </c>
      <c r="P1357" t="s">
        <v>3534</v>
      </c>
      <c r="Q1357" s="5">
        <f>INDEX(relevant_resources!B:B,MATCH(P1357,relevant_resources!A:A,0))</f>
        <v>0</v>
      </c>
      <c r="R1357">
        <f>COUNTIFS(resolve_2018!Y:Y,A1357)</f>
        <v>0</v>
      </c>
      <c r="S1357">
        <f>COUNTIFS(assign_old_new!A:A,A1357)</f>
        <v>0</v>
      </c>
      <c r="T1357" s="4" t="str">
        <f>IF(D1357="teppc","teppc",
IF(Q1357=0,"not relevant",
IF(R1357&gt;0,"in old list",
IF(S1357=0,"NEED TO ASSIGN",
INDEX(assign_old_new!D:D,MATCH(A1357,assign_old_new!A:A,0))))))</f>
        <v>teppc</v>
      </c>
      <c r="U1357">
        <f t="shared" si="42"/>
        <v>0</v>
      </c>
      <c r="V1357" s="5">
        <f t="shared" si="43"/>
        <v>0</v>
      </c>
    </row>
    <row r="1358" spans="1:22" hidden="1" x14ac:dyDescent="0.75">
      <c r="A1358" t="s">
        <v>8564</v>
      </c>
      <c r="B1358" t="s">
        <v>8565</v>
      </c>
      <c r="C1358" t="s">
        <v>8566</v>
      </c>
      <c r="D1358" t="s">
        <v>3425</v>
      </c>
      <c r="E1358" t="s">
        <v>2403</v>
      </c>
      <c r="F1358" t="s">
        <v>2403</v>
      </c>
      <c r="G1358" t="s">
        <v>3436</v>
      </c>
      <c r="H1358" t="s">
        <v>3437</v>
      </c>
      <c r="I1358" t="s">
        <v>2274</v>
      </c>
      <c r="J1358" s="2">
        <v>43101</v>
      </c>
      <c r="K1358" s="2">
        <v>55153</v>
      </c>
      <c r="L1358">
        <v>46</v>
      </c>
      <c r="M1358" t="s">
        <v>3548</v>
      </c>
      <c r="N1358" t="s">
        <v>3532</v>
      </c>
      <c r="O1358" t="s">
        <v>3533</v>
      </c>
      <c r="P1358" t="s">
        <v>3534</v>
      </c>
      <c r="Q1358" s="5">
        <f>INDEX(relevant_resources!B:B,MATCH(P1358,relevant_resources!A:A,0))</f>
        <v>0</v>
      </c>
      <c r="R1358">
        <f>COUNTIFS(resolve_2018!Y:Y,A1358)</f>
        <v>0</v>
      </c>
      <c r="S1358">
        <f>COUNTIFS(assign_old_new!A:A,A1358)</f>
        <v>0</v>
      </c>
      <c r="T1358" s="4" t="str">
        <f>IF(D1358="teppc","teppc",
IF(Q1358=0,"not relevant",
IF(R1358&gt;0,"in old list",
IF(S1358=0,"NEED TO ASSIGN",
INDEX(assign_old_new!D:D,MATCH(A1358,assign_old_new!A:A,0))))))</f>
        <v>teppc</v>
      </c>
      <c r="U1358">
        <f t="shared" si="42"/>
        <v>0</v>
      </c>
      <c r="V1358" s="5">
        <f t="shared" si="43"/>
        <v>0</v>
      </c>
    </row>
    <row r="1359" spans="1:22" hidden="1" x14ac:dyDescent="0.75">
      <c r="A1359" t="s">
        <v>6342</v>
      </c>
      <c r="B1359" t="s">
        <v>6342</v>
      </c>
      <c r="C1359" t="s">
        <v>6343</v>
      </c>
      <c r="D1359" t="s">
        <v>3425</v>
      </c>
      <c r="E1359" t="s">
        <v>3426</v>
      </c>
      <c r="F1359" t="s">
        <v>3426</v>
      </c>
      <c r="G1359" t="s">
        <v>3427</v>
      </c>
      <c r="H1359" t="s">
        <v>3428</v>
      </c>
      <c r="I1359" t="s">
        <v>3429</v>
      </c>
      <c r="J1359" s="2">
        <v>42430</v>
      </c>
      <c r="K1359" s="2">
        <v>58531</v>
      </c>
      <c r="L1359">
        <v>46</v>
      </c>
      <c r="M1359" t="s">
        <v>210</v>
      </c>
      <c r="N1359" t="s">
        <v>3443</v>
      </c>
      <c r="O1359" t="s">
        <v>210</v>
      </c>
      <c r="P1359" t="s">
        <v>3444</v>
      </c>
      <c r="Q1359" s="5">
        <f>INDEX(relevant_resources!B:B,MATCH(P1359,relevant_resources!A:A,0))</f>
        <v>0</v>
      </c>
      <c r="R1359">
        <f>COUNTIFS(resolve_2018!Y:Y,A1359)</f>
        <v>0</v>
      </c>
      <c r="S1359">
        <f>COUNTIFS(assign_old_new!A:A,A1359)</f>
        <v>0</v>
      </c>
      <c r="T1359" s="4" t="str">
        <f>IF(D1359="teppc","teppc",
IF(Q1359=0,"not relevant",
IF(R1359&gt;0,"in old list",
IF(S1359=0,"NEED TO ASSIGN",
INDEX(assign_old_new!D:D,MATCH(A1359,assign_old_new!A:A,0))))))</f>
        <v>teppc</v>
      </c>
      <c r="U1359">
        <f t="shared" si="42"/>
        <v>0</v>
      </c>
      <c r="V1359" s="5">
        <f t="shared" si="43"/>
        <v>0</v>
      </c>
    </row>
    <row r="1360" spans="1:22" hidden="1" x14ac:dyDescent="0.75">
      <c r="A1360" t="s">
        <v>6344</v>
      </c>
      <c r="B1360" t="s">
        <v>6344</v>
      </c>
      <c r="C1360" t="s">
        <v>6345</v>
      </c>
      <c r="D1360" t="s">
        <v>3425</v>
      </c>
      <c r="E1360" t="s">
        <v>3426</v>
      </c>
      <c r="F1360" t="s">
        <v>3426</v>
      </c>
      <c r="G1360" t="s">
        <v>3427</v>
      </c>
      <c r="H1360" t="s">
        <v>3428</v>
      </c>
      <c r="I1360" t="s">
        <v>3429</v>
      </c>
      <c r="J1360" s="2">
        <v>42430</v>
      </c>
      <c r="K1360" s="2">
        <v>58531</v>
      </c>
      <c r="L1360">
        <v>46</v>
      </c>
      <c r="M1360" t="s">
        <v>210</v>
      </c>
      <c r="N1360" t="s">
        <v>3443</v>
      </c>
      <c r="O1360" t="s">
        <v>210</v>
      </c>
      <c r="P1360" t="s">
        <v>3444</v>
      </c>
      <c r="Q1360" s="5">
        <f>INDEX(relevant_resources!B:B,MATCH(P1360,relevant_resources!A:A,0))</f>
        <v>0</v>
      </c>
      <c r="R1360">
        <f>COUNTIFS(resolve_2018!Y:Y,A1360)</f>
        <v>0</v>
      </c>
      <c r="S1360">
        <f>COUNTIFS(assign_old_new!A:A,A1360)</f>
        <v>0</v>
      </c>
      <c r="T1360" s="4" t="str">
        <f>IF(D1360="teppc","teppc",
IF(Q1360=0,"not relevant",
IF(R1360&gt;0,"in old list",
IF(S1360=0,"NEED TO ASSIGN",
INDEX(assign_old_new!D:D,MATCH(A1360,assign_old_new!A:A,0))))))</f>
        <v>teppc</v>
      </c>
      <c r="U1360">
        <f t="shared" si="42"/>
        <v>0</v>
      </c>
      <c r="V1360" s="5">
        <f t="shared" si="43"/>
        <v>0</v>
      </c>
    </row>
    <row r="1361" spans="1:22" hidden="1" x14ac:dyDescent="0.75">
      <c r="A1361" t="s">
        <v>6346</v>
      </c>
      <c r="B1361" t="s">
        <v>6346</v>
      </c>
      <c r="C1361" t="s">
        <v>6347</v>
      </c>
      <c r="D1361" t="s">
        <v>3425</v>
      </c>
      <c r="E1361" t="s">
        <v>3426</v>
      </c>
      <c r="F1361" t="s">
        <v>3426</v>
      </c>
      <c r="G1361" t="s">
        <v>3427</v>
      </c>
      <c r="H1361" t="s">
        <v>3428</v>
      </c>
      <c r="I1361" t="s">
        <v>3429</v>
      </c>
      <c r="J1361" s="2">
        <v>42430</v>
      </c>
      <c r="K1361" s="2">
        <v>58531</v>
      </c>
      <c r="L1361">
        <v>46</v>
      </c>
      <c r="M1361" t="s">
        <v>210</v>
      </c>
      <c r="N1361" t="s">
        <v>3443</v>
      </c>
      <c r="O1361" t="s">
        <v>210</v>
      </c>
      <c r="P1361" t="s">
        <v>3444</v>
      </c>
      <c r="Q1361" s="5">
        <f>INDEX(relevant_resources!B:B,MATCH(P1361,relevant_resources!A:A,0))</f>
        <v>0</v>
      </c>
      <c r="R1361">
        <f>COUNTIFS(resolve_2018!Y:Y,A1361)</f>
        <v>0</v>
      </c>
      <c r="S1361">
        <f>COUNTIFS(assign_old_new!A:A,A1361)</f>
        <v>0</v>
      </c>
      <c r="T1361" s="4" t="str">
        <f>IF(D1361="teppc","teppc",
IF(Q1361=0,"not relevant",
IF(R1361&gt;0,"in old list",
IF(S1361=0,"NEED TO ASSIGN",
INDEX(assign_old_new!D:D,MATCH(A1361,assign_old_new!A:A,0))))))</f>
        <v>teppc</v>
      </c>
      <c r="U1361">
        <f t="shared" si="42"/>
        <v>0</v>
      </c>
      <c r="V1361" s="5">
        <f t="shared" si="43"/>
        <v>0</v>
      </c>
    </row>
    <row r="1362" spans="1:22" hidden="1" x14ac:dyDescent="0.75">
      <c r="A1362" t="s">
        <v>7793</v>
      </c>
      <c r="B1362" t="s">
        <v>7793</v>
      </c>
      <c r="C1362" t="s">
        <v>7794</v>
      </c>
      <c r="D1362" t="s">
        <v>3425</v>
      </c>
      <c r="E1362" t="s">
        <v>3426</v>
      </c>
      <c r="F1362" t="s">
        <v>3426</v>
      </c>
      <c r="G1362" t="s">
        <v>3427</v>
      </c>
      <c r="H1362" t="s">
        <v>3428</v>
      </c>
      <c r="I1362" t="s">
        <v>3429</v>
      </c>
      <c r="J1362" s="2">
        <v>42186</v>
      </c>
      <c r="K1362" s="2">
        <v>55153</v>
      </c>
      <c r="L1362">
        <v>46</v>
      </c>
      <c r="M1362" t="s">
        <v>3531</v>
      </c>
      <c r="N1362" t="s">
        <v>3532</v>
      </c>
      <c r="O1362" t="s">
        <v>3533</v>
      </c>
      <c r="P1362" t="s">
        <v>3549</v>
      </c>
      <c r="Q1362" s="5">
        <f>INDEX(relevant_resources!B:B,MATCH(P1362,relevant_resources!A:A,0))</f>
        <v>0</v>
      </c>
      <c r="R1362">
        <f>COUNTIFS(resolve_2018!Y:Y,A1362)</f>
        <v>0</v>
      </c>
      <c r="S1362">
        <f>COUNTIFS(assign_old_new!A:A,A1362)</f>
        <v>0</v>
      </c>
      <c r="T1362" s="4" t="str">
        <f>IF(D1362="teppc","teppc",
IF(Q1362=0,"not relevant",
IF(R1362&gt;0,"in old list",
IF(S1362=0,"NEED TO ASSIGN",
INDEX(assign_old_new!D:D,MATCH(A1362,assign_old_new!A:A,0))))))</f>
        <v>teppc</v>
      </c>
      <c r="U1362">
        <f t="shared" si="42"/>
        <v>0</v>
      </c>
      <c r="V1362" s="5">
        <f t="shared" si="43"/>
        <v>0</v>
      </c>
    </row>
    <row r="1363" spans="1:22" hidden="1" x14ac:dyDescent="0.75">
      <c r="A1363" t="s">
        <v>10630</v>
      </c>
      <c r="B1363" t="s">
        <v>10630</v>
      </c>
      <c r="C1363" t="s">
        <v>10631</v>
      </c>
      <c r="D1363" t="s">
        <v>9883</v>
      </c>
      <c r="E1363" t="s">
        <v>1128</v>
      </c>
      <c r="F1363" t="s">
        <v>1128</v>
      </c>
      <c r="G1363" t="s">
        <v>3379</v>
      </c>
      <c r="H1363" t="s">
        <v>1128</v>
      </c>
      <c r="I1363" t="s">
        <v>33</v>
      </c>
      <c r="J1363" s="6">
        <v>39345</v>
      </c>
      <c r="K1363" s="6">
        <v>55153</v>
      </c>
      <c r="L1363">
        <v>46</v>
      </c>
      <c r="M1363" t="s">
        <v>3548</v>
      </c>
      <c r="N1363" t="s">
        <v>3532</v>
      </c>
      <c r="O1363" t="s">
        <v>3533</v>
      </c>
      <c r="P1363" t="s">
        <v>9941</v>
      </c>
      <c r="Q1363" s="5">
        <f>INDEX(relevant_resources!B:B,MATCH(P1363,relevant_resources!A:A,0))</f>
        <v>0</v>
      </c>
      <c r="R1363">
        <f>COUNTIFS(resolve_2018!Y:Y,A1363)</f>
        <v>0</v>
      </c>
      <c r="S1363">
        <f>COUNTIFS(assign_old_new!A:A,A1363)</f>
        <v>0</v>
      </c>
      <c r="T1363" s="4" t="str">
        <f>IF(D1363="teppc","teppc",
IF(Q1363=0,"not relevant",
IF(R1363&gt;0,"in old list",
IF(S1363=0,"NEED TO ASSIGN",
INDEX(assign_old_new!D:D,MATCH(A1363,assign_old_new!A:A,0))))))</f>
        <v>not relevant</v>
      </c>
      <c r="U1363">
        <f t="shared" si="42"/>
        <v>0</v>
      </c>
      <c r="V1363" s="5">
        <f t="shared" si="43"/>
        <v>0</v>
      </c>
    </row>
    <row r="1364" spans="1:22" hidden="1" x14ac:dyDescent="0.75">
      <c r="A1364" t="s">
        <v>8103</v>
      </c>
      <c r="B1364" t="s">
        <v>8103</v>
      </c>
      <c r="C1364" t="s">
        <v>8104</v>
      </c>
      <c r="D1364" t="s">
        <v>3425</v>
      </c>
      <c r="E1364" t="s">
        <v>1054</v>
      </c>
      <c r="F1364" t="s">
        <v>1054</v>
      </c>
      <c r="G1364" t="s">
        <v>3447</v>
      </c>
      <c r="H1364" t="s">
        <v>3428</v>
      </c>
      <c r="I1364" t="s">
        <v>3429</v>
      </c>
      <c r="J1364" s="2">
        <v>37135</v>
      </c>
      <c r="K1364" s="2">
        <v>55123</v>
      </c>
      <c r="L1364">
        <v>46</v>
      </c>
      <c r="M1364" t="s">
        <v>3531</v>
      </c>
      <c r="N1364" t="s">
        <v>3532</v>
      </c>
      <c r="O1364" t="s">
        <v>3533</v>
      </c>
      <c r="P1364" t="s">
        <v>3549</v>
      </c>
      <c r="Q1364" s="5">
        <f>INDEX(relevant_resources!B:B,MATCH(P1364,relevant_resources!A:A,0))</f>
        <v>0</v>
      </c>
      <c r="R1364">
        <f>COUNTIFS(resolve_2018!Y:Y,A1364)</f>
        <v>0</v>
      </c>
      <c r="S1364">
        <f>COUNTIFS(assign_old_new!A:A,A1364)</f>
        <v>0</v>
      </c>
      <c r="T1364" s="4" t="str">
        <f>IF(D1364="teppc","teppc",
IF(Q1364=0,"not relevant",
IF(R1364&gt;0,"in old list",
IF(S1364=0,"NEED TO ASSIGN",
INDEX(assign_old_new!D:D,MATCH(A1364,assign_old_new!A:A,0))))))</f>
        <v>teppc</v>
      </c>
      <c r="U1364">
        <f t="shared" si="42"/>
        <v>0</v>
      </c>
      <c r="V1364" s="5">
        <f t="shared" si="43"/>
        <v>0</v>
      </c>
    </row>
    <row r="1365" spans="1:22" hidden="1" x14ac:dyDescent="0.75">
      <c r="A1365" t="s">
        <v>9316</v>
      </c>
      <c r="B1365" t="s">
        <v>9317</v>
      </c>
      <c r="C1365" t="s">
        <v>9318</v>
      </c>
      <c r="D1365" t="s">
        <v>3425</v>
      </c>
      <c r="E1365" t="s">
        <v>2592</v>
      </c>
      <c r="F1365" t="s">
        <v>2592</v>
      </c>
      <c r="G1365" t="s">
        <v>4353</v>
      </c>
      <c r="H1365" t="s">
        <v>3028</v>
      </c>
      <c r="I1365" t="s">
        <v>2592</v>
      </c>
      <c r="J1365" s="2">
        <v>23285</v>
      </c>
      <c r="K1365" s="2">
        <v>55153</v>
      </c>
      <c r="L1365">
        <v>46</v>
      </c>
      <c r="M1365" t="s">
        <v>210</v>
      </c>
      <c r="N1365" t="s">
        <v>3443</v>
      </c>
      <c r="O1365" t="s">
        <v>210</v>
      </c>
      <c r="P1365" t="s">
        <v>4354</v>
      </c>
      <c r="Q1365" s="5">
        <f>INDEX(relevant_resources!B:B,MATCH(P1365,relevant_resources!A:A,0))</f>
        <v>0</v>
      </c>
      <c r="R1365">
        <f>COUNTIFS(resolve_2018!Y:Y,A1365)</f>
        <v>0</v>
      </c>
      <c r="S1365">
        <f>COUNTIFS(assign_old_new!A:A,A1365)</f>
        <v>0</v>
      </c>
      <c r="T1365" s="4" t="str">
        <f>IF(D1365="teppc","teppc",
IF(Q1365=0,"not relevant",
IF(R1365&gt;0,"in old list",
IF(S1365=0,"NEED TO ASSIGN",
INDEX(assign_old_new!D:D,MATCH(A1365,assign_old_new!A:A,0))))))</f>
        <v>teppc</v>
      </c>
      <c r="U1365">
        <f t="shared" si="42"/>
        <v>0</v>
      </c>
      <c r="V1365" s="5">
        <f t="shared" si="43"/>
        <v>0</v>
      </c>
    </row>
    <row r="1366" spans="1:22" hidden="1" x14ac:dyDescent="0.75">
      <c r="A1366" t="s">
        <v>8256</v>
      </c>
      <c r="B1366" t="s">
        <v>8256</v>
      </c>
      <c r="C1366" t="s">
        <v>8257</v>
      </c>
      <c r="D1366" t="s">
        <v>3425</v>
      </c>
      <c r="E1366" t="s">
        <v>3471</v>
      </c>
      <c r="F1366" t="s">
        <v>3471</v>
      </c>
      <c r="G1366" t="s">
        <v>3472</v>
      </c>
      <c r="H1366" t="s">
        <v>3437</v>
      </c>
      <c r="I1366" t="s">
        <v>2274</v>
      </c>
      <c r="J1366" s="2">
        <v>21337</v>
      </c>
      <c r="K1366" s="2">
        <v>44926</v>
      </c>
      <c r="L1366">
        <v>46</v>
      </c>
      <c r="M1366" t="s">
        <v>3519</v>
      </c>
      <c r="N1366" t="s">
        <v>3520</v>
      </c>
      <c r="O1366" t="s">
        <v>3432</v>
      </c>
      <c r="P1366" t="s">
        <v>3521</v>
      </c>
      <c r="Q1366" s="5">
        <f>INDEX(relevant_resources!B:B,MATCH(P1366,relevant_resources!A:A,0))</f>
        <v>0</v>
      </c>
      <c r="R1366">
        <f>COUNTIFS(resolve_2018!Y:Y,A1366)</f>
        <v>0</v>
      </c>
      <c r="S1366">
        <f>COUNTIFS(assign_old_new!A:A,A1366)</f>
        <v>0</v>
      </c>
      <c r="T1366" s="4" t="str">
        <f>IF(D1366="teppc","teppc",
IF(Q1366=0,"not relevant",
IF(R1366&gt;0,"in old list",
IF(S1366=0,"NEED TO ASSIGN",
INDEX(assign_old_new!D:D,MATCH(A1366,assign_old_new!A:A,0))))))</f>
        <v>teppc</v>
      </c>
      <c r="U1366">
        <f t="shared" si="42"/>
        <v>0</v>
      </c>
      <c r="V1366" s="5">
        <f t="shared" si="43"/>
        <v>0</v>
      </c>
    </row>
    <row r="1367" spans="1:22" hidden="1" x14ac:dyDescent="0.75">
      <c r="A1367" t="s">
        <v>8848</v>
      </c>
      <c r="B1367" t="s">
        <v>8848</v>
      </c>
      <c r="C1367" t="s">
        <v>8849</v>
      </c>
      <c r="D1367" t="s">
        <v>3425</v>
      </c>
      <c r="E1367" t="s">
        <v>1054</v>
      </c>
      <c r="F1367" t="s">
        <v>1054</v>
      </c>
      <c r="G1367" t="s">
        <v>3447</v>
      </c>
      <c r="H1367" t="s">
        <v>3428</v>
      </c>
      <c r="I1367" t="s">
        <v>3429</v>
      </c>
      <c r="J1367" s="2">
        <v>19725</v>
      </c>
      <c r="K1367" s="2">
        <v>55123</v>
      </c>
      <c r="L1367">
        <v>46</v>
      </c>
      <c r="M1367" t="s">
        <v>210</v>
      </c>
      <c r="N1367" t="s">
        <v>3443</v>
      </c>
      <c r="O1367" t="s">
        <v>210</v>
      </c>
      <c r="P1367" t="s">
        <v>3444</v>
      </c>
      <c r="Q1367" s="5">
        <f>INDEX(relevant_resources!B:B,MATCH(P1367,relevant_resources!A:A,0))</f>
        <v>0</v>
      </c>
      <c r="R1367">
        <f>COUNTIFS(resolve_2018!Y:Y,A1367)</f>
        <v>0</v>
      </c>
      <c r="S1367">
        <f>COUNTIFS(assign_old_new!A:A,A1367)</f>
        <v>0</v>
      </c>
      <c r="T1367" s="4" t="str">
        <f>IF(D1367="teppc","teppc",
IF(Q1367=0,"not relevant",
IF(R1367&gt;0,"in old list",
IF(S1367=0,"NEED TO ASSIGN",
INDEX(assign_old_new!D:D,MATCH(A1367,assign_old_new!A:A,0))))))</f>
        <v>teppc</v>
      </c>
      <c r="U1367">
        <f t="shared" si="42"/>
        <v>0</v>
      </c>
      <c r="V1367" s="5">
        <f t="shared" si="43"/>
        <v>0</v>
      </c>
    </row>
    <row r="1368" spans="1:22" hidden="1" x14ac:dyDescent="0.75">
      <c r="A1368" t="s">
        <v>8850</v>
      </c>
      <c r="B1368" t="s">
        <v>8850</v>
      </c>
      <c r="C1368" t="s">
        <v>8851</v>
      </c>
      <c r="D1368" t="s">
        <v>3425</v>
      </c>
      <c r="E1368" t="s">
        <v>1054</v>
      </c>
      <c r="F1368" t="s">
        <v>1054</v>
      </c>
      <c r="G1368" t="s">
        <v>3447</v>
      </c>
      <c r="H1368" t="s">
        <v>3428</v>
      </c>
      <c r="I1368" t="s">
        <v>3429</v>
      </c>
      <c r="J1368" s="2">
        <v>19725</v>
      </c>
      <c r="K1368" s="2">
        <v>55123</v>
      </c>
      <c r="L1368">
        <v>46</v>
      </c>
      <c r="M1368" t="s">
        <v>210</v>
      </c>
      <c r="N1368" t="s">
        <v>3443</v>
      </c>
      <c r="O1368" t="s">
        <v>210</v>
      </c>
      <c r="P1368" t="s">
        <v>3444</v>
      </c>
      <c r="Q1368" s="5">
        <f>INDEX(relevant_resources!B:B,MATCH(P1368,relevant_resources!A:A,0))</f>
        <v>0</v>
      </c>
      <c r="R1368">
        <f>COUNTIFS(resolve_2018!Y:Y,A1368)</f>
        <v>0</v>
      </c>
      <c r="S1368">
        <f>COUNTIFS(assign_old_new!A:A,A1368)</f>
        <v>0</v>
      </c>
      <c r="T1368" s="4" t="str">
        <f>IF(D1368="teppc","teppc",
IF(Q1368=0,"not relevant",
IF(R1368&gt;0,"in old list",
IF(S1368=0,"NEED TO ASSIGN",
INDEX(assign_old_new!D:D,MATCH(A1368,assign_old_new!A:A,0))))))</f>
        <v>teppc</v>
      </c>
      <c r="U1368">
        <f t="shared" si="42"/>
        <v>0</v>
      </c>
      <c r="V1368" s="5">
        <f t="shared" si="43"/>
        <v>0</v>
      </c>
    </row>
    <row r="1369" spans="1:22" hidden="1" x14ac:dyDescent="0.75">
      <c r="A1369" t="s">
        <v>10943</v>
      </c>
      <c r="B1369" t="s">
        <v>10943</v>
      </c>
      <c r="C1369" t="s">
        <v>10944</v>
      </c>
      <c r="D1369" t="s">
        <v>9883</v>
      </c>
      <c r="E1369" t="s">
        <v>3333</v>
      </c>
      <c r="F1369" t="s">
        <v>3333</v>
      </c>
      <c r="G1369" t="s">
        <v>3334</v>
      </c>
      <c r="H1369" t="s">
        <v>3333</v>
      </c>
      <c r="I1369" t="s">
        <v>33</v>
      </c>
      <c r="J1369" s="6">
        <v>11324</v>
      </c>
      <c r="K1369" s="6">
        <v>55153</v>
      </c>
      <c r="L1369">
        <v>46</v>
      </c>
      <c r="M1369" t="s">
        <v>9884</v>
      </c>
      <c r="N1369" t="s">
        <v>3443</v>
      </c>
      <c r="O1369" t="s">
        <v>210</v>
      </c>
      <c r="P1369" t="s">
        <v>3709</v>
      </c>
      <c r="Q1369" s="5">
        <f>INDEX(relevant_resources!B:B,MATCH(P1369,relevant_resources!A:A,0))</f>
        <v>0</v>
      </c>
      <c r="R1369">
        <f>COUNTIFS(resolve_2018!Y:Y,A1369)</f>
        <v>0</v>
      </c>
      <c r="S1369">
        <f>COUNTIFS(assign_old_new!A:A,A1369)</f>
        <v>0</v>
      </c>
      <c r="T1369" s="4" t="str">
        <f>IF(D1369="teppc","teppc",
IF(Q1369=0,"not relevant",
IF(R1369&gt;0,"in old list",
IF(S1369=0,"NEED TO ASSIGN",
INDEX(assign_old_new!D:D,MATCH(A1369,assign_old_new!A:A,0))))))</f>
        <v>not relevant</v>
      </c>
      <c r="U1369">
        <f t="shared" si="42"/>
        <v>0</v>
      </c>
      <c r="V1369" s="5">
        <f t="shared" si="43"/>
        <v>0</v>
      </c>
    </row>
    <row r="1370" spans="1:22" hidden="1" x14ac:dyDescent="0.75">
      <c r="A1370" t="s">
        <v>2241</v>
      </c>
      <c r="B1370" t="s">
        <v>2241</v>
      </c>
      <c r="C1370" t="s">
        <v>10097</v>
      </c>
      <c r="D1370" t="s">
        <v>9883</v>
      </c>
      <c r="E1370" t="s">
        <v>3319</v>
      </c>
      <c r="F1370" t="s">
        <v>3319</v>
      </c>
      <c r="G1370" t="s">
        <v>3320</v>
      </c>
      <c r="H1370" t="s">
        <v>3319</v>
      </c>
      <c r="I1370" t="s">
        <v>33</v>
      </c>
      <c r="J1370" s="6">
        <v>41866</v>
      </c>
      <c r="K1370" s="6">
        <v>55153</v>
      </c>
      <c r="L1370">
        <v>45.6</v>
      </c>
      <c r="M1370" t="s">
        <v>9884</v>
      </c>
      <c r="N1370" t="s">
        <v>4346</v>
      </c>
      <c r="O1370" t="s">
        <v>3386</v>
      </c>
      <c r="P1370" t="s">
        <v>3324</v>
      </c>
      <c r="Q1370" s="5">
        <f>INDEX(relevant_resources!B:B,MATCH(P1370,relevant_resources!A:A,0))</f>
        <v>1</v>
      </c>
      <c r="R1370">
        <f>COUNTIFS(resolve_2018!Y:Y,A1370)</f>
        <v>1</v>
      </c>
      <c r="S1370">
        <f>COUNTIFS(assign_old_new!A:A,A1370)</f>
        <v>0</v>
      </c>
      <c r="T1370" s="4" t="str">
        <f>IF(D1370="teppc","teppc",
IF(Q1370=0,"not relevant",
IF(R1370&gt;0,"in old list",
IF(S1370=0,"NEED TO ASSIGN",
INDEX(assign_old_new!D:D,MATCH(A1370,assign_old_new!A:A,0))))))</f>
        <v>in old list</v>
      </c>
      <c r="U1370">
        <f t="shared" si="42"/>
        <v>1</v>
      </c>
      <c r="V1370" s="5">
        <f t="shared" si="43"/>
        <v>0</v>
      </c>
    </row>
    <row r="1371" spans="1:22" hidden="1" x14ac:dyDescent="0.75">
      <c r="A1371" t="s">
        <v>3750</v>
      </c>
      <c r="B1371" t="s">
        <v>3750</v>
      </c>
      <c r="C1371" t="s">
        <v>3751</v>
      </c>
      <c r="D1371" t="s">
        <v>3425</v>
      </c>
      <c r="E1371" t="s">
        <v>3752</v>
      </c>
      <c r="F1371" t="s">
        <v>3752</v>
      </c>
      <c r="G1371" t="s">
        <v>3753</v>
      </c>
      <c r="H1371" t="s">
        <v>2156</v>
      </c>
      <c r="I1371" t="s">
        <v>1080</v>
      </c>
      <c r="J1371" s="2">
        <v>42370</v>
      </c>
      <c r="K1371" s="2">
        <v>55153</v>
      </c>
      <c r="L1371">
        <v>45.5</v>
      </c>
      <c r="M1371" t="s">
        <v>3506</v>
      </c>
      <c r="N1371" t="s">
        <v>3385</v>
      </c>
      <c r="O1371" t="s">
        <v>3386</v>
      </c>
      <c r="P1371" t="s">
        <v>3617</v>
      </c>
      <c r="Q1371" s="5">
        <f>INDEX(relevant_resources!B:B,MATCH(P1371,relevant_resources!A:A,0))</f>
        <v>0</v>
      </c>
      <c r="R1371">
        <f>COUNTIFS(resolve_2018!Y:Y,A1371)</f>
        <v>0</v>
      </c>
      <c r="S1371">
        <f>COUNTIFS(assign_old_new!A:A,A1371)</f>
        <v>0</v>
      </c>
      <c r="T1371" s="4" t="str">
        <f>IF(D1371="teppc","teppc",
IF(Q1371=0,"not relevant",
IF(R1371&gt;0,"in old list",
IF(S1371=0,"NEED TO ASSIGN",
INDEX(assign_old_new!D:D,MATCH(A1371,assign_old_new!A:A,0))))))</f>
        <v>teppc</v>
      </c>
      <c r="U1371">
        <f t="shared" si="42"/>
        <v>0</v>
      </c>
      <c r="V1371" s="5">
        <f t="shared" si="43"/>
        <v>0</v>
      </c>
    </row>
    <row r="1372" spans="1:22" hidden="1" x14ac:dyDescent="0.75">
      <c r="A1372" t="s">
        <v>8898</v>
      </c>
      <c r="B1372" t="s">
        <v>8898</v>
      </c>
      <c r="C1372" t="s">
        <v>8899</v>
      </c>
      <c r="D1372" t="s">
        <v>3425</v>
      </c>
      <c r="E1372" t="s">
        <v>3426</v>
      </c>
      <c r="F1372" t="s">
        <v>3426</v>
      </c>
      <c r="G1372" t="s">
        <v>3427</v>
      </c>
      <c r="H1372" t="s">
        <v>3428</v>
      </c>
      <c r="I1372" t="s">
        <v>3429</v>
      </c>
      <c r="J1372" s="2">
        <v>36434</v>
      </c>
      <c r="K1372" s="2">
        <v>48669</v>
      </c>
      <c r="L1372">
        <v>45.5</v>
      </c>
      <c r="M1372" t="s">
        <v>210</v>
      </c>
      <c r="N1372" t="s">
        <v>3443</v>
      </c>
      <c r="O1372" t="s">
        <v>210</v>
      </c>
      <c r="P1372" t="s">
        <v>3444</v>
      </c>
      <c r="Q1372" s="5">
        <f>INDEX(relevant_resources!B:B,MATCH(P1372,relevant_resources!A:A,0))</f>
        <v>0</v>
      </c>
      <c r="R1372">
        <f>COUNTIFS(resolve_2018!Y:Y,A1372)</f>
        <v>0</v>
      </c>
      <c r="S1372">
        <f>COUNTIFS(assign_old_new!A:A,A1372)</f>
        <v>0</v>
      </c>
      <c r="T1372" s="4" t="str">
        <f>IF(D1372="teppc","teppc",
IF(Q1372=0,"not relevant",
IF(R1372&gt;0,"in old list",
IF(S1372=0,"NEED TO ASSIGN",
INDEX(assign_old_new!D:D,MATCH(A1372,assign_old_new!A:A,0))))))</f>
        <v>teppc</v>
      </c>
      <c r="U1372">
        <f t="shared" si="42"/>
        <v>0</v>
      </c>
      <c r="V1372" s="5">
        <f t="shared" si="43"/>
        <v>0</v>
      </c>
    </row>
    <row r="1373" spans="1:22" hidden="1" x14ac:dyDescent="0.75">
      <c r="A1373" t="s">
        <v>8900</v>
      </c>
      <c r="B1373" t="s">
        <v>8900</v>
      </c>
      <c r="C1373" t="s">
        <v>8901</v>
      </c>
      <c r="D1373" t="s">
        <v>3425</v>
      </c>
      <c r="E1373" t="s">
        <v>3426</v>
      </c>
      <c r="F1373" t="s">
        <v>3426</v>
      </c>
      <c r="G1373" t="s">
        <v>3427</v>
      </c>
      <c r="H1373" t="s">
        <v>3428</v>
      </c>
      <c r="I1373" t="s">
        <v>3429</v>
      </c>
      <c r="J1373" s="2">
        <v>36434</v>
      </c>
      <c r="K1373" s="2">
        <v>48669</v>
      </c>
      <c r="L1373">
        <v>45.5</v>
      </c>
      <c r="M1373" t="s">
        <v>210</v>
      </c>
      <c r="N1373" t="s">
        <v>3443</v>
      </c>
      <c r="O1373" t="s">
        <v>210</v>
      </c>
      <c r="P1373" t="s">
        <v>3444</v>
      </c>
      <c r="Q1373" s="5">
        <f>INDEX(relevant_resources!B:B,MATCH(P1373,relevant_resources!A:A,0))</f>
        <v>0</v>
      </c>
      <c r="R1373">
        <f>COUNTIFS(resolve_2018!Y:Y,A1373)</f>
        <v>0</v>
      </c>
      <c r="S1373">
        <f>COUNTIFS(assign_old_new!A:A,A1373)</f>
        <v>0</v>
      </c>
      <c r="T1373" s="4" t="str">
        <f>IF(D1373="teppc","teppc",
IF(Q1373=0,"not relevant",
IF(R1373&gt;0,"in old list",
IF(S1373=0,"NEED TO ASSIGN",
INDEX(assign_old_new!D:D,MATCH(A1373,assign_old_new!A:A,0))))))</f>
        <v>teppc</v>
      </c>
      <c r="U1373">
        <f t="shared" si="42"/>
        <v>0</v>
      </c>
      <c r="V1373" s="5">
        <f t="shared" si="43"/>
        <v>0</v>
      </c>
    </row>
    <row r="1374" spans="1:22" hidden="1" x14ac:dyDescent="0.75">
      <c r="A1374" t="s">
        <v>10244</v>
      </c>
      <c r="B1374" t="s">
        <v>10244</v>
      </c>
      <c r="C1374" t="s">
        <v>10245</v>
      </c>
      <c r="D1374" t="s">
        <v>9883</v>
      </c>
      <c r="E1374" t="s">
        <v>3319</v>
      </c>
      <c r="F1374" t="s">
        <v>3319</v>
      </c>
      <c r="G1374" t="s">
        <v>3320</v>
      </c>
      <c r="H1374" t="s">
        <v>3319</v>
      </c>
      <c r="I1374" t="s">
        <v>33</v>
      </c>
      <c r="J1374" s="6">
        <v>37405</v>
      </c>
      <c r="K1374" s="6">
        <v>55153</v>
      </c>
      <c r="L1374">
        <v>45.42</v>
      </c>
      <c r="M1374" t="s">
        <v>9884</v>
      </c>
      <c r="N1374" t="s">
        <v>3532</v>
      </c>
      <c r="O1374" t="s">
        <v>3533</v>
      </c>
      <c r="P1374" t="s">
        <v>9894</v>
      </c>
      <c r="Q1374" s="5">
        <f>INDEX(relevant_resources!B:B,MATCH(P1374,relevant_resources!A:A,0))</f>
        <v>0</v>
      </c>
      <c r="R1374">
        <f>COUNTIFS(resolve_2018!Y:Y,A1374)</f>
        <v>0</v>
      </c>
      <c r="S1374">
        <f>COUNTIFS(assign_old_new!A:A,A1374)</f>
        <v>0</v>
      </c>
      <c r="T1374" s="4" t="str">
        <f>IF(D1374="teppc","teppc",
IF(Q1374=0,"not relevant",
IF(R1374&gt;0,"in old list",
IF(S1374=0,"NEED TO ASSIGN",
INDEX(assign_old_new!D:D,MATCH(A1374,assign_old_new!A:A,0))))))</f>
        <v>not relevant</v>
      </c>
      <c r="U1374">
        <f t="shared" si="42"/>
        <v>0</v>
      </c>
      <c r="V1374" s="5">
        <f t="shared" si="43"/>
        <v>0</v>
      </c>
    </row>
    <row r="1375" spans="1:22" hidden="1" x14ac:dyDescent="0.75">
      <c r="A1375" t="s">
        <v>5349</v>
      </c>
      <c r="B1375" t="s">
        <v>5349</v>
      </c>
      <c r="C1375" t="s">
        <v>5350</v>
      </c>
      <c r="D1375" t="s">
        <v>3425</v>
      </c>
      <c r="E1375" t="s">
        <v>3891</v>
      </c>
      <c r="F1375" t="s">
        <v>3891</v>
      </c>
      <c r="G1375" t="s">
        <v>3892</v>
      </c>
      <c r="H1375" t="s">
        <v>3616</v>
      </c>
      <c r="I1375" t="s">
        <v>1080</v>
      </c>
      <c r="J1375" s="2">
        <v>37135</v>
      </c>
      <c r="K1375" s="2">
        <v>55153</v>
      </c>
      <c r="L1375">
        <v>45.4</v>
      </c>
      <c r="M1375" t="s">
        <v>3548</v>
      </c>
      <c r="N1375" t="s">
        <v>3532</v>
      </c>
      <c r="O1375" t="s">
        <v>3533</v>
      </c>
      <c r="P1375" t="s">
        <v>3815</v>
      </c>
      <c r="Q1375" s="5">
        <f>INDEX(relevant_resources!B:B,MATCH(P1375,relevant_resources!A:A,0))</f>
        <v>0</v>
      </c>
      <c r="R1375">
        <f>COUNTIFS(resolve_2018!Y:Y,A1375)</f>
        <v>0</v>
      </c>
      <c r="S1375">
        <f>COUNTIFS(assign_old_new!A:A,A1375)</f>
        <v>0</v>
      </c>
      <c r="T1375" s="4" t="str">
        <f>IF(D1375="teppc","teppc",
IF(Q1375=0,"not relevant",
IF(R1375&gt;0,"in old list",
IF(S1375=0,"NEED TO ASSIGN",
INDEX(assign_old_new!D:D,MATCH(A1375,assign_old_new!A:A,0))))))</f>
        <v>teppc</v>
      </c>
      <c r="U1375">
        <f t="shared" si="42"/>
        <v>0</v>
      </c>
      <c r="V1375" s="5">
        <f t="shared" si="43"/>
        <v>0</v>
      </c>
    </row>
    <row r="1376" spans="1:22" hidden="1" x14ac:dyDescent="0.75">
      <c r="A1376" t="s">
        <v>3990</v>
      </c>
      <c r="B1376" t="s">
        <v>3991</v>
      </c>
      <c r="C1376" t="s">
        <v>3992</v>
      </c>
      <c r="D1376" t="s">
        <v>3425</v>
      </c>
      <c r="E1376" t="s">
        <v>3745</v>
      </c>
      <c r="F1376" t="s">
        <v>3745</v>
      </c>
      <c r="G1376" t="s">
        <v>3746</v>
      </c>
      <c r="H1376" t="s">
        <v>3745</v>
      </c>
      <c r="I1376" t="s">
        <v>2274</v>
      </c>
      <c r="J1376" s="2">
        <v>39600</v>
      </c>
      <c r="K1376" s="2">
        <v>55153</v>
      </c>
      <c r="L1376">
        <v>45.01</v>
      </c>
      <c r="M1376" t="s">
        <v>3548</v>
      </c>
      <c r="N1376" t="s">
        <v>3532</v>
      </c>
      <c r="O1376" t="s">
        <v>3533</v>
      </c>
      <c r="P1376" t="s">
        <v>3534</v>
      </c>
      <c r="Q1376" s="5">
        <f>INDEX(relevant_resources!B:B,MATCH(P1376,relevant_resources!A:A,0))</f>
        <v>0</v>
      </c>
      <c r="R1376">
        <f>COUNTIFS(resolve_2018!Y:Y,A1376)</f>
        <v>0</v>
      </c>
      <c r="S1376">
        <f>COUNTIFS(assign_old_new!A:A,A1376)</f>
        <v>0</v>
      </c>
      <c r="T1376" s="4" t="str">
        <f>IF(D1376="teppc","teppc",
IF(Q1376=0,"not relevant",
IF(R1376&gt;0,"in old list",
IF(S1376=0,"NEED TO ASSIGN",
INDEX(assign_old_new!D:D,MATCH(A1376,assign_old_new!A:A,0))))))</f>
        <v>teppc</v>
      </c>
      <c r="U1376">
        <f t="shared" si="42"/>
        <v>0</v>
      </c>
      <c r="V1376" s="5">
        <f t="shared" si="43"/>
        <v>0</v>
      </c>
    </row>
    <row r="1377" spans="1:22" hidden="1" x14ac:dyDescent="0.75">
      <c r="A1377" t="s">
        <v>3993</v>
      </c>
      <c r="B1377" t="s">
        <v>3994</v>
      </c>
      <c r="C1377" t="s">
        <v>3995</v>
      </c>
      <c r="D1377" t="s">
        <v>3425</v>
      </c>
      <c r="E1377" t="s">
        <v>3745</v>
      </c>
      <c r="F1377" t="s">
        <v>3745</v>
      </c>
      <c r="G1377" t="s">
        <v>3746</v>
      </c>
      <c r="H1377" t="s">
        <v>3745</v>
      </c>
      <c r="I1377" t="s">
        <v>2274</v>
      </c>
      <c r="J1377" s="2">
        <v>39600</v>
      </c>
      <c r="K1377" s="2">
        <v>55153</v>
      </c>
      <c r="L1377">
        <v>45.01</v>
      </c>
      <c r="M1377" t="s">
        <v>3548</v>
      </c>
      <c r="N1377" t="s">
        <v>3532</v>
      </c>
      <c r="O1377" t="s">
        <v>3533</v>
      </c>
      <c r="P1377" t="s">
        <v>3534</v>
      </c>
      <c r="Q1377" s="5">
        <f>INDEX(relevant_resources!B:B,MATCH(P1377,relevant_resources!A:A,0))</f>
        <v>0</v>
      </c>
      <c r="R1377">
        <f>COUNTIFS(resolve_2018!Y:Y,A1377)</f>
        <v>0</v>
      </c>
      <c r="S1377">
        <f>COUNTIFS(assign_old_new!A:A,A1377)</f>
        <v>0</v>
      </c>
      <c r="T1377" s="4" t="str">
        <f>IF(D1377="teppc","teppc",
IF(Q1377=0,"not relevant",
IF(R1377&gt;0,"in old list",
IF(S1377=0,"NEED TO ASSIGN",
INDEX(assign_old_new!D:D,MATCH(A1377,assign_old_new!A:A,0))))))</f>
        <v>teppc</v>
      </c>
      <c r="U1377">
        <f t="shared" si="42"/>
        <v>0</v>
      </c>
      <c r="V1377" s="5">
        <f t="shared" si="43"/>
        <v>0</v>
      </c>
    </row>
    <row r="1378" spans="1:22" hidden="1" x14ac:dyDescent="0.75">
      <c r="A1378" t="s">
        <v>2269</v>
      </c>
      <c r="B1378" t="s">
        <v>3329</v>
      </c>
      <c r="C1378" t="s">
        <v>2269</v>
      </c>
      <c r="D1378" t="s">
        <v>3318</v>
      </c>
      <c r="E1378" t="s">
        <v>906</v>
      </c>
      <c r="F1378" t="s">
        <v>2183</v>
      </c>
      <c r="G1378" t="s">
        <v>3320</v>
      </c>
      <c r="H1378" t="s">
        <v>3319</v>
      </c>
      <c r="I1378" t="s">
        <v>33</v>
      </c>
      <c r="J1378" s="2">
        <v>42549</v>
      </c>
      <c r="K1378" s="2">
        <v>55153</v>
      </c>
      <c r="L1378">
        <v>45</v>
      </c>
      <c r="M1378" t="s">
        <v>3321</v>
      </c>
      <c r="N1378" t="s">
        <v>3322</v>
      </c>
      <c r="O1378" t="s">
        <v>3323</v>
      </c>
      <c r="P1378" t="s">
        <v>3324</v>
      </c>
      <c r="Q1378" s="5">
        <f>INDEX(relevant_resources!B:B,MATCH(P1378,relevant_resources!A:A,0))</f>
        <v>1</v>
      </c>
      <c r="R1378">
        <f>COUNTIFS(resolve_2018!Y:Y,A1378)</f>
        <v>1</v>
      </c>
      <c r="S1378">
        <f>COUNTIFS(assign_old_new!A:A,A1378)</f>
        <v>0</v>
      </c>
      <c r="T1378" s="4" t="str">
        <f>IF(D1378="teppc","teppc",
IF(Q1378=0,"not relevant",
IF(R1378&gt;0,"in old list",
IF(S1378=0,"NEED TO ASSIGN",
INDEX(assign_old_new!D:D,MATCH(A1378,assign_old_new!A:A,0))))))</f>
        <v>in old list</v>
      </c>
      <c r="U1378">
        <f t="shared" si="42"/>
        <v>1</v>
      </c>
      <c r="V1378" s="5">
        <f t="shared" si="43"/>
        <v>0</v>
      </c>
    </row>
    <row r="1379" spans="1:22" hidden="1" x14ac:dyDescent="0.75">
      <c r="A1379" t="s">
        <v>8575</v>
      </c>
      <c r="B1379" t="s">
        <v>8576</v>
      </c>
      <c r="C1379" t="s">
        <v>8577</v>
      </c>
      <c r="D1379" t="s">
        <v>3425</v>
      </c>
      <c r="E1379" t="s">
        <v>3404</v>
      </c>
      <c r="F1379" t="s">
        <v>3404</v>
      </c>
      <c r="G1379" t="s">
        <v>3518</v>
      </c>
      <c r="H1379" t="s">
        <v>3404</v>
      </c>
      <c r="I1379" t="s">
        <v>2274</v>
      </c>
      <c r="J1379" s="2">
        <v>42411</v>
      </c>
      <c r="K1379" s="2">
        <v>55153</v>
      </c>
      <c r="L1379">
        <v>45</v>
      </c>
      <c r="M1379" t="s">
        <v>3473</v>
      </c>
      <c r="N1379" t="s">
        <v>3327</v>
      </c>
      <c r="O1379" t="s">
        <v>3328</v>
      </c>
      <c r="P1379" t="s">
        <v>3474</v>
      </c>
      <c r="Q1379" s="5">
        <f>INDEX(relevant_resources!B:B,MATCH(P1379,relevant_resources!A:A,0))</f>
        <v>0</v>
      </c>
      <c r="R1379">
        <f>COUNTIFS(resolve_2018!Y:Y,A1379)</f>
        <v>0</v>
      </c>
      <c r="S1379">
        <f>COUNTIFS(assign_old_new!A:A,A1379)</f>
        <v>0</v>
      </c>
      <c r="T1379" s="4" t="str">
        <f>IF(D1379="teppc","teppc",
IF(Q1379=0,"not relevant",
IF(R1379&gt;0,"in old list",
IF(S1379=0,"NEED TO ASSIGN",
INDEX(assign_old_new!D:D,MATCH(A1379,assign_old_new!A:A,0))))))</f>
        <v>teppc</v>
      </c>
      <c r="U1379">
        <f t="shared" si="42"/>
        <v>0</v>
      </c>
      <c r="V1379" s="5">
        <f t="shared" si="43"/>
        <v>0</v>
      </c>
    </row>
    <row r="1380" spans="1:22" hidden="1" x14ac:dyDescent="0.75">
      <c r="A1380" t="s">
        <v>4685</v>
      </c>
      <c r="B1380" t="s">
        <v>4685</v>
      </c>
      <c r="C1380" t="s">
        <v>4686</v>
      </c>
      <c r="D1380" t="s">
        <v>3425</v>
      </c>
      <c r="E1380" t="s">
        <v>3426</v>
      </c>
      <c r="F1380" t="s">
        <v>3426</v>
      </c>
      <c r="G1380" t="s">
        <v>3427</v>
      </c>
      <c r="H1380" t="s">
        <v>3428</v>
      </c>
      <c r="I1380" t="s">
        <v>3429</v>
      </c>
      <c r="J1380" s="2">
        <v>42278</v>
      </c>
      <c r="K1380" s="2">
        <v>48669</v>
      </c>
      <c r="L1380">
        <v>45</v>
      </c>
      <c r="M1380" t="s">
        <v>210</v>
      </c>
      <c r="N1380" t="s">
        <v>3443</v>
      </c>
      <c r="O1380" t="s">
        <v>210</v>
      </c>
      <c r="P1380" t="s">
        <v>3444</v>
      </c>
      <c r="Q1380" s="5">
        <f>INDEX(relevant_resources!B:B,MATCH(P1380,relevant_resources!A:A,0))</f>
        <v>0</v>
      </c>
      <c r="R1380">
        <f>COUNTIFS(resolve_2018!Y:Y,A1380)</f>
        <v>0</v>
      </c>
      <c r="S1380">
        <f>COUNTIFS(assign_old_new!A:A,A1380)</f>
        <v>0</v>
      </c>
      <c r="T1380" s="4" t="str">
        <f>IF(D1380="teppc","teppc",
IF(Q1380=0,"not relevant",
IF(R1380&gt;0,"in old list",
IF(S1380=0,"NEED TO ASSIGN",
INDEX(assign_old_new!D:D,MATCH(A1380,assign_old_new!A:A,0))))))</f>
        <v>teppc</v>
      </c>
      <c r="U1380">
        <f t="shared" si="42"/>
        <v>0</v>
      </c>
      <c r="V1380" s="5">
        <f t="shared" si="43"/>
        <v>0</v>
      </c>
    </row>
    <row r="1381" spans="1:22" hidden="1" x14ac:dyDescent="0.75">
      <c r="A1381" t="s">
        <v>10041</v>
      </c>
      <c r="B1381" t="s">
        <v>10041</v>
      </c>
      <c r="C1381" t="s">
        <v>10042</v>
      </c>
      <c r="D1381" t="s">
        <v>9883</v>
      </c>
      <c r="E1381" t="s">
        <v>3333</v>
      </c>
      <c r="F1381" t="s">
        <v>3333</v>
      </c>
      <c r="G1381" t="s">
        <v>3334</v>
      </c>
      <c r="H1381" t="s">
        <v>3333</v>
      </c>
      <c r="I1381" t="s">
        <v>33</v>
      </c>
      <c r="J1381" s="6">
        <v>41984</v>
      </c>
      <c r="K1381" s="6">
        <v>55153</v>
      </c>
      <c r="L1381">
        <v>45</v>
      </c>
      <c r="M1381" t="s">
        <v>9884</v>
      </c>
      <c r="N1381" t="s">
        <v>4346</v>
      </c>
      <c r="O1381" t="s">
        <v>3386</v>
      </c>
      <c r="P1381" t="s">
        <v>3324</v>
      </c>
      <c r="Q1381" s="5">
        <f>INDEX(relevant_resources!B:B,MATCH(P1381,relevant_resources!A:A,0))</f>
        <v>1</v>
      </c>
      <c r="R1381">
        <f>COUNTIFS(resolve_2018!Y:Y,A1381)</f>
        <v>0</v>
      </c>
      <c r="S1381">
        <f>COUNTIFS(assign_old_new!A:A,A1381)</f>
        <v>1</v>
      </c>
      <c r="T1381" s="4" t="str">
        <f>IF(D1381="teppc","teppc",
IF(Q1381=0,"not relevant",
IF(R1381&gt;0,"in old list",
IF(S1381=0,"NEED TO ASSIGN",
INDEX(assign_old_new!D:D,MATCH(A1381,assign_old_new!A:A,0))))))</f>
        <v>old</v>
      </c>
      <c r="U1381">
        <f t="shared" si="42"/>
        <v>1</v>
      </c>
      <c r="V1381" s="5">
        <f t="shared" si="43"/>
        <v>0</v>
      </c>
    </row>
    <row r="1382" spans="1:22" hidden="1" x14ac:dyDescent="0.75">
      <c r="A1382" t="s">
        <v>182</v>
      </c>
      <c r="B1382" t="s">
        <v>182</v>
      </c>
      <c r="D1382" t="s">
        <v>9883</v>
      </c>
      <c r="E1382" t="s">
        <v>3333</v>
      </c>
      <c r="F1382" t="s">
        <v>3333</v>
      </c>
      <c r="G1382" t="s">
        <v>3334</v>
      </c>
      <c r="H1382" t="s">
        <v>3333</v>
      </c>
      <c r="I1382" t="s">
        <v>33</v>
      </c>
      <c r="J1382" s="6">
        <v>41682</v>
      </c>
      <c r="K1382" s="6">
        <v>55153</v>
      </c>
      <c r="L1382">
        <v>45</v>
      </c>
      <c r="M1382" t="s">
        <v>9884</v>
      </c>
      <c r="N1382" t="s">
        <v>3849</v>
      </c>
      <c r="O1382" t="s">
        <v>3850</v>
      </c>
      <c r="P1382" t="s">
        <v>10070</v>
      </c>
      <c r="Q1382" s="5">
        <f>INDEX(relevant_resources!B:B,MATCH(P1382,relevant_resources!A:A,0))</f>
        <v>0</v>
      </c>
      <c r="R1382">
        <f>COUNTIFS(resolve_2018!Y:Y,A1382)</f>
        <v>1</v>
      </c>
      <c r="S1382">
        <f>COUNTIFS(assign_old_new!A:A,A1382)</f>
        <v>0</v>
      </c>
      <c r="T1382" s="4" t="str">
        <f>IF(D1382="teppc","teppc",
IF(Q1382=0,"not relevant",
IF(R1382&gt;0,"in old list",
IF(S1382=0,"NEED TO ASSIGN",
INDEX(assign_old_new!D:D,MATCH(A1382,assign_old_new!A:A,0))))))</f>
        <v>not relevant</v>
      </c>
      <c r="U1382">
        <f t="shared" si="42"/>
        <v>1</v>
      </c>
      <c r="V1382" s="5">
        <f t="shared" si="43"/>
        <v>0</v>
      </c>
    </row>
    <row r="1383" spans="1:22" hidden="1" x14ac:dyDescent="0.75">
      <c r="A1383" t="s">
        <v>8991</v>
      </c>
      <c r="B1383" t="s">
        <v>8991</v>
      </c>
      <c r="C1383" t="s">
        <v>8992</v>
      </c>
      <c r="D1383" t="s">
        <v>3425</v>
      </c>
      <c r="E1383" t="s">
        <v>1054</v>
      </c>
      <c r="F1383" t="s">
        <v>1054</v>
      </c>
      <c r="G1383" t="s">
        <v>3447</v>
      </c>
      <c r="H1383" t="s">
        <v>3428</v>
      </c>
      <c r="I1383" t="s">
        <v>3429</v>
      </c>
      <c r="J1383" s="2">
        <v>40221</v>
      </c>
      <c r="K1383" s="2">
        <v>55153</v>
      </c>
      <c r="L1383">
        <v>45</v>
      </c>
      <c r="M1383" t="s">
        <v>3438</v>
      </c>
      <c r="N1383" t="s">
        <v>3412</v>
      </c>
      <c r="O1383" t="s">
        <v>993</v>
      </c>
      <c r="P1383" t="s">
        <v>3477</v>
      </c>
      <c r="Q1383" s="5">
        <f>INDEX(relevant_resources!B:B,MATCH(P1383,relevant_resources!A:A,0))</f>
        <v>0</v>
      </c>
      <c r="R1383">
        <f>COUNTIFS(resolve_2018!Y:Y,A1383)</f>
        <v>0</v>
      </c>
      <c r="S1383">
        <f>COUNTIFS(assign_old_new!A:A,A1383)</f>
        <v>0</v>
      </c>
      <c r="T1383" s="4" t="str">
        <f>IF(D1383="teppc","teppc",
IF(Q1383=0,"not relevant",
IF(R1383&gt;0,"in old list",
IF(S1383=0,"NEED TO ASSIGN",
INDEX(assign_old_new!D:D,MATCH(A1383,assign_old_new!A:A,0))))))</f>
        <v>teppc</v>
      </c>
      <c r="U1383">
        <f t="shared" si="42"/>
        <v>0</v>
      </c>
      <c r="V1383" s="5">
        <f t="shared" si="43"/>
        <v>0</v>
      </c>
    </row>
    <row r="1384" spans="1:22" hidden="1" x14ac:dyDescent="0.75">
      <c r="A1384" t="s">
        <v>9437</v>
      </c>
      <c r="B1384" t="s">
        <v>9437</v>
      </c>
      <c r="C1384" t="s">
        <v>9438</v>
      </c>
      <c r="D1384" t="s">
        <v>3425</v>
      </c>
      <c r="E1384" t="s">
        <v>1054</v>
      </c>
      <c r="F1384" t="s">
        <v>1054</v>
      </c>
      <c r="G1384" t="s">
        <v>3447</v>
      </c>
      <c r="H1384" t="s">
        <v>3428</v>
      </c>
      <c r="I1384" t="s">
        <v>3429</v>
      </c>
      <c r="J1384" s="2">
        <v>39783</v>
      </c>
      <c r="K1384" s="2">
        <v>55123</v>
      </c>
      <c r="L1384">
        <v>45</v>
      </c>
      <c r="M1384" t="s">
        <v>3531</v>
      </c>
      <c r="N1384" t="s">
        <v>3532</v>
      </c>
      <c r="O1384" t="s">
        <v>3533</v>
      </c>
      <c r="P1384" t="s">
        <v>3549</v>
      </c>
      <c r="Q1384" s="5">
        <f>INDEX(relevant_resources!B:B,MATCH(P1384,relevant_resources!A:A,0))</f>
        <v>0</v>
      </c>
      <c r="R1384">
        <f>COUNTIFS(resolve_2018!Y:Y,A1384)</f>
        <v>0</v>
      </c>
      <c r="S1384">
        <f>COUNTIFS(assign_old_new!A:A,A1384)</f>
        <v>0</v>
      </c>
      <c r="T1384" s="4" t="str">
        <f>IF(D1384="teppc","teppc",
IF(Q1384=0,"not relevant",
IF(R1384&gt;0,"in old list",
IF(S1384=0,"NEED TO ASSIGN",
INDEX(assign_old_new!D:D,MATCH(A1384,assign_old_new!A:A,0))))))</f>
        <v>teppc</v>
      </c>
      <c r="U1384">
        <f t="shared" si="42"/>
        <v>0</v>
      </c>
      <c r="V1384" s="5">
        <f t="shared" si="43"/>
        <v>0</v>
      </c>
    </row>
    <row r="1385" spans="1:22" hidden="1" x14ac:dyDescent="0.75">
      <c r="A1385" t="s">
        <v>2105</v>
      </c>
      <c r="B1385" t="s">
        <v>2105</v>
      </c>
      <c r="C1385" t="s">
        <v>2105</v>
      </c>
      <c r="D1385" t="s">
        <v>9883</v>
      </c>
      <c r="E1385" t="s">
        <v>1128</v>
      </c>
      <c r="F1385" t="s">
        <v>1128</v>
      </c>
      <c r="G1385" t="s">
        <v>3379</v>
      </c>
      <c r="H1385" t="s">
        <v>1128</v>
      </c>
      <c r="I1385" t="s">
        <v>33</v>
      </c>
      <c r="J1385" s="6">
        <v>39556</v>
      </c>
      <c r="K1385" s="6">
        <v>55153</v>
      </c>
      <c r="L1385">
        <v>45</v>
      </c>
      <c r="M1385" t="s">
        <v>9884</v>
      </c>
      <c r="N1385" t="s">
        <v>3412</v>
      </c>
      <c r="O1385" t="s">
        <v>993</v>
      </c>
      <c r="P1385" t="s">
        <v>3413</v>
      </c>
      <c r="Q1385" s="5">
        <f>INDEX(relevant_resources!B:B,MATCH(P1385,relevant_resources!A:A,0))</f>
        <v>1</v>
      </c>
      <c r="R1385">
        <f>COUNTIFS(resolve_2018!Y:Y,A1385)</f>
        <v>1</v>
      </c>
      <c r="S1385">
        <f>COUNTIFS(assign_old_new!A:A,A1385)</f>
        <v>0</v>
      </c>
      <c r="T1385" s="4" t="str">
        <f>IF(D1385="teppc","teppc",
IF(Q1385=0,"not relevant",
IF(R1385&gt;0,"in old list",
IF(S1385=0,"NEED TO ASSIGN",
INDEX(assign_old_new!D:D,MATCH(A1385,assign_old_new!A:A,0))))))</f>
        <v>in old list</v>
      </c>
      <c r="U1385">
        <f t="shared" si="42"/>
        <v>1</v>
      </c>
      <c r="V1385" s="5">
        <f t="shared" si="43"/>
        <v>0</v>
      </c>
    </row>
    <row r="1386" spans="1:22" hidden="1" x14ac:dyDescent="0.75">
      <c r="A1386" t="s">
        <v>10665</v>
      </c>
      <c r="B1386" t="s">
        <v>10665</v>
      </c>
      <c r="C1386" t="s">
        <v>10666</v>
      </c>
      <c r="D1386" t="s">
        <v>9883</v>
      </c>
      <c r="E1386" t="s">
        <v>3319</v>
      </c>
      <c r="F1386" t="s">
        <v>3319</v>
      </c>
      <c r="G1386" t="s">
        <v>3320</v>
      </c>
      <c r="H1386" t="s">
        <v>3319</v>
      </c>
      <c r="I1386" t="s">
        <v>33</v>
      </c>
      <c r="J1386" s="6">
        <v>38560</v>
      </c>
      <c r="K1386" s="6">
        <v>55153</v>
      </c>
      <c r="L1386">
        <v>45</v>
      </c>
      <c r="M1386" t="s">
        <v>3531</v>
      </c>
      <c r="N1386" t="s">
        <v>3532</v>
      </c>
      <c r="O1386" t="s">
        <v>3533</v>
      </c>
      <c r="P1386" t="s">
        <v>9941</v>
      </c>
      <c r="Q1386" s="5">
        <f>INDEX(relevant_resources!B:B,MATCH(P1386,relevant_resources!A:A,0))</f>
        <v>0</v>
      </c>
      <c r="R1386">
        <f>COUNTIFS(resolve_2018!Y:Y,A1386)</f>
        <v>0</v>
      </c>
      <c r="S1386">
        <f>COUNTIFS(assign_old_new!A:A,A1386)</f>
        <v>0</v>
      </c>
      <c r="T1386" s="4" t="str">
        <f>IF(D1386="teppc","teppc",
IF(Q1386=0,"not relevant",
IF(R1386&gt;0,"in old list",
IF(S1386=0,"NEED TO ASSIGN",
INDEX(assign_old_new!D:D,MATCH(A1386,assign_old_new!A:A,0))))))</f>
        <v>not relevant</v>
      </c>
      <c r="U1386">
        <f t="shared" si="42"/>
        <v>0</v>
      </c>
      <c r="V1386" s="5">
        <f t="shared" si="43"/>
        <v>0</v>
      </c>
    </row>
    <row r="1387" spans="1:22" hidden="1" x14ac:dyDescent="0.75">
      <c r="A1387" t="s">
        <v>8122</v>
      </c>
      <c r="B1387" t="s">
        <v>8122</v>
      </c>
      <c r="C1387" t="s">
        <v>8123</v>
      </c>
      <c r="D1387" t="s">
        <v>3425</v>
      </c>
      <c r="E1387" t="s">
        <v>1054</v>
      </c>
      <c r="F1387" t="s">
        <v>1054</v>
      </c>
      <c r="G1387" t="s">
        <v>3447</v>
      </c>
      <c r="H1387" t="s">
        <v>3428</v>
      </c>
      <c r="I1387" t="s">
        <v>3429</v>
      </c>
      <c r="J1387" s="2">
        <v>37226</v>
      </c>
      <c r="K1387" s="2">
        <v>55123</v>
      </c>
      <c r="L1387">
        <v>45</v>
      </c>
      <c r="M1387" t="s">
        <v>3531</v>
      </c>
      <c r="N1387" t="s">
        <v>3532</v>
      </c>
      <c r="O1387" t="s">
        <v>3533</v>
      </c>
      <c r="P1387" t="s">
        <v>3549</v>
      </c>
      <c r="Q1387" s="5">
        <f>INDEX(relevant_resources!B:B,MATCH(P1387,relevant_resources!A:A,0))</f>
        <v>0</v>
      </c>
      <c r="R1387">
        <f>COUNTIFS(resolve_2018!Y:Y,A1387)</f>
        <v>0</v>
      </c>
      <c r="S1387">
        <f>COUNTIFS(assign_old_new!A:A,A1387)</f>
        <v>0</v>
      </c>
      <c r="T1387" s="4" t="str">
        <f>IF(D1387="teppc","teppc",
IF(Q1387=0,"not relevant",
IF(R1387&gt;0,"in old list",
IF(S1387=0,"NEED TO ASSIGN",
INDEX(assign_old_new!D:D,MATCH(A1387,assign_old_new!A:A,0))))))</f>
        <v>teppc</v>
      </c>
      <c r="U1387">
        <f t="shared" si="42"/>
        <v>0</v>
      </c>
      <c r="V1387" s="5">
        <f t="shared" si="43"/>
        <v>0</v>
      </c>
    </row>
    <row r="1388" spans="1:22" hidden="1" x14ac:dyDescent="0.75">
      <c r="A1388" t="s">
        <v>9435</v>
      </c>
      <c r="B1388" t="s">
        <v>9435</v>
      </c>
      <c r="C1388" t="s">
        <v>9436</v>
      </c>
      <c r="D1388" t="s">
        <v>3425</v>
      </c>
      <c r="E1388" t="s">
        <v>1054</v>
      </c>
      <c r="F1388" t="s">
        <v>1054</v>
      </c>
      <c r="G1388" t="s">
        <v>3447</v>
      </c>
      <c r="H1388" t="s">
        <v>3428</v>
      </c>
      <c r="I1388" t="s">
        <v>3429</v>
      </c>
      <c r="J1388" s="2">
        <v>37226</v>
      </c>
      <c r="K1388" s="2">
        <v>55123</v>
      </c>
      <c r="L1388">
        <v>45</v>
      </c>
      <c r="M1388" t="s">
        <v>3531</v>
      </c>
      <c r="N1388" t="s">
        <v>3532</v>
      </c>
      <c r="O1388" t="s">
        <v>3533</v>
      </c>
      <c r="P1388" t="s">
        <v>3549</v>
      </c>
      <c r="Q1388" s="5">
        <f>INDEX(relevant_resources!B:B,MATCH(P1388,relevant_resources!A:A,0))</f>
        <v>0</v>
      </c>
      <c r="R1388">
        <f>COUNTIFS(resolve_2018!Y:Y,A1388)</f>
        <v>0</v>
      </c>
      <c r="S1388">
        <f>COUNTIFS(assign_old_new!A:A,A1388)</f>
        <v>0</v>
      </c>
      <c r="T1388" s="4" t="str">
        <f>IF(D1388="teppc","teppc",
IF(Q1388=0,"not relevant",
IF(R1388&gt;0,"in old list",
IF(S1388=0,"NEED TO ASSIGN",
INDEX(assign_old_new!D:D,MATCH(A1388,assign_old_new!A:A,0))))))</f>
        <v>teppc</v>
      </c>
      <c r="U1388">
        <f t="shared" si="42"/>
        <v>0</v>
      </c>
      <c r="V1388" s="5">
        <f t="shared" si="43"/>
        <v>0</v>
      </c>
    </row>
    <row r="1389" spans="1:22" hidden="1" x14ac:dyDescent="0.75">
      <c r="A1389" t="s">
        <v>5351</v>
      </c>
      <c r="B1389" t="s">
        <v>5351</v>
      </c>
      <c r="C1389" t="s">
        <v>5352</v>
      </c>
      <c r="D1389" t="s">
        <v>3425</v>
      </c>
      <c r="E1389" t="s">
        <v>3891</v>
      </c>
      <c r="F1389" t="s">
        <v>3891</v>
      </c>
      <c r="G1389" t="s">
        <v>3892</v>
      </c>
      <c r="H1389" t="s">
        <v>3616</v>
      </c>
      <c r="I1389" t="s">
        <v>1080</v>
      </c>
      <c r="J1389" s="2">
        <v>37135</v>
      </c>
      <c r="K1389" s="2">
        <v>55153</v>
      </c>
      <c r="L1389">
        <v>45</v>
      </c>
      <c r="M1389" t="s">
        <v>3548</v>
      </c>
      <c r="N1389" t="s">
        <v>3532</v>
      </c>
      <c r="O1389" t="s">
        <v>3533</v>
      </c>
      <c r="P1389" t="s">
        <v>3815</v>
      </c>
      <c r="Q1389" s="5">
        <f>INDEX(relevant_resources!B:B,MATCH(P1389,relevant_resources!A:A,0))</f>
        <v>0</v>
      </c>
      <c r="R1389">
        <f>COUNTIFS(resolve_2018!Y:Y,A1389)</f>
        <v>0</v>
      </c>
      <c r="S1389">
        <f>COUNTIFS(assign_old_new!A:A,A1389)</f>
        <v>0</v>
      </c>
      <c r="T1389" s="4" t="str">
        <f>IF(D1389="teppc","teppc",
IF(Q1389=0,"not relevant",
IF(R1389&gt;0,"in old list",
IF(S1389=0,"NEED TO ASSIGN",
INDEX(assign_old_new!D:D,MATCH(A1389,assign_old_new!A:A,0))))))</f>
        <v>teppc</v>
      </c>
      <c r="U1389">
        <f t="shared" si="42"/>
        <v>0</v>
      </c>
      <c r="V1389" s="5">
        <f t="shared" si="43"/>
        <v>0</v>
      </c>
    </row>
    <row r="1390" spans="1:22" hidden="1" x14ac:dyDescent="0.75">
      <c r="A1390" t="s">
        <v>8120</v>
      </c>
      <c r="B1390" t="s">
        <v>8120</v>
      </c>
      <c r="C1390" t="s">
        <v>8121</v>
      </c>
      <c r="D1390" t="s">
        <v>3425</v>
      </c>
      <c r="E1390" t="s">
        <v>1054</v>
      </c>
      <c r="F1390" t="s">
        <v>1054</v>
      </c>
      <c r="G1390" t="s">
        <v>3447</v>
      </c>
      <c r="H1390" t="s">
        <v>3428</v>
      </c>
      <c r="I1390" t="s">
        <v>3429</v>
      </c>
      <c r="J1390" s="2">
        <v>36192</v>
      </c>
      <c r="K1390" s="2">
        <v>55123</v>
      </c>
      <c r="L1390">
        <v>45</v>
      </c>
      <c r="M1390" t="s">
        <v>3531</v>
      </c>
      <c r="N1390" t="s">
        <v>3532</v>
      </c>
      <c r="O1390" t="s">
        <v>3533</v>
      </c>
      <c r="P1390" t="s">
        <v>3549</v>
      </c>
      <c r="Q1390" s="5">
        <f>INDEX(relevant_resources!B:B,MATCH(P1390,relevant_resources!A:A,0))</f>
        <v>0</v>
      </c>
      <c r="R1390">
        <f>COUNTIFS(resolve_2018!Y:Y,A1390)</f>
        <v>0</v>
      </c>
      <c r="S1390">
        <f>COUNTIFS(assign_old_new!A:A,A1390)</f>
        <v>0</v>
      </c>
      <c r="T1390" s="4" t="str">
        <f>IF(D1390="teppc","teppc",
IF(Q1390=0,"not relevant",
IF(R1390&gt;0,"in old list",
IF(S1390=0,"NEED TO ASSIGN",
INDEX(assign_old_new!D:D,MATCH(A1390,assign_old_new!A:A,0))))))</f>
        <v>teppc</v>
      </c>
      <c r="U1390">
        <f t="shared" si="42"/>
        <v>0</v>
      </c>
      <c r="V1390" s="5">
        <f t="shared" si="43"/>
        <v>0</v>
      </c>
    </row>
    <row r="1391" spans="1:22" hidden="1" x14ac:dyDescent="0.75">
      <c r="A1391" t="s">
        <v>6859</v>
      </c>
      <c r="B1391" t="s">
        <v>6859</v>
      </c>
      <c r="C1391" t="s">
        <v>6860</v>
      </c>
      <c r="D1391" t="s">
        <v>3425</v>
      </c>
      <c r="E1391" t="s">
        <v>3614</v>
      </c>
      <c r="F1391" t="s">
        <v>3614</v>
      </c>
      <c r="G1391" t="s">
        <v>3615</v>
      </c>
      <c r="H1391" t="s">
        <v>3616</v>
      </c>
      <c r="I1391" t="s">
        <v>1080</v>
      </c>
      <c r="J1391" s="2">
        <v>32417</v>
      </c>
      <c r="K1391" s="2">
        <v>55153</v>
      </c>
      <c r="L1391">
        <v>45</v>
      </c>
      <c r="M1391" t="s">
        <v>210</v>
      </c>
      <c r="N1391" t="s">
        <v>3443</v>
      </c>
      <c r="O1391" t="s">
        <v>210</v>
      </c>
      <c r="P1391" t="s">
        <v>3568</v>
      </c>
      <c r="Q1391" s="5">
        <f>INDEX(relevant_resources!B:B,MATCH(P1391,relevant_resources!A:A,0))</f>
        <v>0</v>
      </c>
      <c r="R1391">
        <f>COUNTIFS(resolve_2018!Y:Y,A1391)</f>
        <v>0</v>
      </c>
      <c r="S1391">
        <f>COUNTIFS(assign_old_new!A:A,A1391)</f>
        <v>0</v>
      </c>
      <c r="T1391" s="4" t="str">
        <f>IF(D1391="teppc","teppc",
IF(Q1391=0,"not relevant",
IF(R1391&gt;0,"in old list",
IF(S1391=0,"NEED TO ASSIGN",
INDEX(assign_old_new!D:D,MATCH(A1391,assign_old_new!A:A,0))))))</f>
        <v>teppc</v>
      </c>
      <c r="U1391">
        <f t="shared" si="42"/>
        <v>0</v>
      </c>
      <c r="V1391" s="5">
        <f t="shared" si="43"/>
        <v>0</v>
      </c>
    </row>
    <row r="1392" spans="1:22" hidden="1" x14ac:dyDescent="0.75">
      <c r="A1392" t="s">
        <v>7090</v>
      </c>
      <c r="B1392" t="s">
        <v>7090</v>
      </c>
      <c r="C1392" t="s">
        <v>7091</v>
      </c>
      <c r="D1392" t="s">
        <v>3425</v>
      </c>
      <c r="E1392" t="s">
        <v>3883</v>
      </c>
      <c r="F1392" t="s">
        <v>3883</v>
      </c>
      <c r="G1392" t="s">
        <v>3884</v>
      </c>
      <c r="H1392" t="s">
        <v>3883</v>
      </c>
      <c r="I1392" t="s">
        <v>1080</v>
      </c>
      <c r="J1392" s="2">
        <v>21429</v>
      </c>
      <c r="K1392" s="2">
        <v>55153</v>
      </c>
      <c r="L1392">
        <v>45</v>
      </c>
      <c r="M1392" t="s">
        <v>210</v>
      </c>
      <c r="N1392" t="s">
        <v>3443</v>
      </c>
      <c r="O1392" t="s">
        <v>210</v>
      </c>
      <c r="P1392" t="s">
        <v>3568</v>
      </c>
      <c r="Q1392" s="5">
        <f>INDEX(relevant_resources!B:B,MATCH(P1392,relevant_resources!A:A,0))</f>
        <v>0</v>
      </c>
      <c r="R1392">
        <f>COUNTIFS(resolve_2018!Y:Y,A1392)</f>
        <v>0</v>
      </c>
      <c r="S1392">
        <f>COUNTIFS(assign_old_new!A:A,A1392)</f>
        <v>0</v>
      </c>
      <c r="T1392" s="4" t="str">
        <f>IF(D1392="teppc","teppc",
IF(Q1392=0,"not relevant",
IF(R1392&gt;0,"in old list",
IF(S1392=0,"NEED TO ASSIGN",
INDEX(assign_old_new!D:D,MATCH(A1392,assign_old_new!A:A,0))))))</f>
        <v>teppc</v>
      </c>
      <c r="U1392">
        <f t="shared" si="42"/>
        <v>0</v>
      </c>
      <c r="V1392" s="5">
        <f t="shared" si="43"/>
        <v>0</v>
      </c>
    </row>
    <row r="1393" spans="1:22" hidden="1" x14ac:dyDescent="0.75">
      <c r="A1393" t="s">
        <v>7787</v>
      </c>
      <c r="B1393" t="s">
        <v>7787</v>
      </c>
      <c r="C1393" t="s">
        <v>7788</v>
      </c>
      <c r="D1393" t="s">
        <v>3425</v>
      </c>
      <c r="E1393" t="s">
        <v>3858</v>
      </c>
      <c r="F1393" t="s">
        <v>3858</v>
      </c>
      <c r="G1393" t="s">
        <v>3859</v>
      </c>
      <c r="H1393" t="s">
        <v>3860</v>
      </c>
      <c r="I1393" t="s">
        <v>1080</v>
      </c>
      <c r="J1393" s="2">
        <v>21155</v>
      </c>
      <c r="K1393" s="2">
        <v>55153</v>
      </c>
      <c r="L1393">
        <v>45</v>
      </c>
      <c r="M1393" t="s">
        <v>210</v>
      </c>
      <c r="N1393" t="s">
        <v>3443</v>
      </c>
      <c r="O1393" t="s">
        <v>210</v>
      </c>
      <c r="P1393" t="s">
        <v>3568</v>
      </c>
      <c r="Q1393" s="5">
        <f>INDEX(relevant_resources!B:B,MATCH(P1393,relevant_resources!A:A,0))</f>
        <v>0</v>
      </c>
      <c r="R1393">
        <f>COUNTIFS(resolve_2018!Y:Y,A1393)</f>
        <v>0</v>
      </c>
      <c r="S1393">
        <f>COUNTIFS(assign_old_new!A:A,A1393)</f>
        <v>0</v>
      </c>
      <c r="T1393" s="4" t="str">
        <f>IF(D1393="teppc","teppc",
IF(Q1393=0,"not relevant",
IF(R1393&gt;0,"in old list",
IF(S1393=0,"NEED TO ASSIGN",
INDEX(assign_old_new!D:D,MATCH(A1393,assign_old_new!A:A,0))))))</f>
        <v>teppc</v>
      </c>
      <c r="U1393">
        <f t="shared" si="42"/>
        <v>0</v>
      </c>
      <c r="V1393" s="5">
        <f t="shared" si="43"/>
        <v>0</v>
      </c>
    </row>
    <row r="1394" spans="1:22" hidden="1" x14ac:dyDescent="0.75">
      <c r="A1394" t="s">
        <v>7088</v>
      </c>
      <c r="B1394" t="s">
        <v>7088</v>
      </c>
      <c r="C1394" t="s">
        <v>7089</v>
      </c>
      <c r="D1394" t="s">
        <v>3425</v>
      </c>
      <c r="E1394" t="s">
        <v>3883</v>
      </c>
      <c r="F1394" t="s">
        <v>3883</v>
      </c>
      <c r="G1394" t="s">
        <v>3884</v>
      </c>
      <c r="H1394" t="s">
        <v>3883</v>
      </c>
      <c r="I1394" t="s">
        <v>1080</v>
      </c>
      <c r="J1394" s="2">
        <v>18233</v>
      </c>
      <c r="K1394" s="2">
        <v>55153</v>
      </c>
      <c r="L1394">
        <v>45</v>
      </c>
      <c r="M1394" t="s">
        <v>210</v>
      </c>
      <c r="N1394" t="s">
        <v>3443</v>
      </c>
      <c r="O1394" t="s">
        <v>210</v>
      </c>
      <c r="P1394" t="s">
        <v>3568</v>
      </c>
      <c r="Q1394" s="5">
        <f>INDEX(relevant_resources!B:B,MATCH(P1394,relevant_resources!A:A,0))</f>
        <v>0</v>
      </c>
      <c r="R1394">
        <f>COUNTIFS(resolve_2018!Y:Y,A1394)</f>
        <v>0</v>
      </c>
      <c r="S1394">
        <f>COUNTIFS(assign_old_new!A:A,A1394)</f>
        <v>0</v>
      </c>
      <c r="T1394" s="4" t="str">
        <f>IF(D1394="teppc","teppc",
IF(Q1394=0,"not relevant",
IF(R1394&gt;0,"in old list",
IF(S1394=0,"NEED TO ASSIGN",
INDEX(assign_old_new!D:D,MATCH(A1394,assign_old_new!A:A,0))))))</f>
        <v>teppc</v>
      </c>
      <c r="U1394">
        <f t="shared" si="42"/>
        <v>0</v>
      </c>
      <c r="V1394" s="5">
        <f t="shared" si="43"/>
        <v>0</v>
      </c>
    </row>
    <row r="1395" spans="1:22" hidden="1" x14ac:dyDescent="0.75">
      <c r="A1395" t="s">
        <v>7086</v>
      </c>
      <c r="B1395" t="s">
        <v>7086</v>
      </c>
      <c r="C1395" t="s">
        <v>7087</v>
      </c>
      <c r="D1395" t="s">
        <v>3425</v>
      </c>
      <c r="E1395" t="s">
        <v>3883</v>
      </c>
      <c r="F1395" t="s">
        <v>3883</v>
      </c>
      <c r="G1395" t="s">
        <v>3884</v>
      </c>
      <c r="H1395" t="s">
        <v>3883</v>
      </c>
      <c r="I1395" t="s">
        <v>1080</v>
      </c>
      <c r="J1395" s="2">
        <v>11689</v>
      </c>
      <c r="K1395" s="2">
        <v>55153</v>
      </c>
      <c r="L1395">
        <v>45</v>
      </c>
      <c r="M1395" t="s">
        <v>210</v>
      </c>
      <c r="N1395" t="s">
        <v>3443</v>
      </c>
      <c r="O1395" t="s">
        <v>210</v>
      </c>
      <c r="P1395" t="s">
        <v>3568</v>
      </c>
      <c r="Q1395" s="5">
        <f>INDEX(relevant_resources!B:B,MATCH(P1395,relevant_resources!A:A,0))</f>
        <v>0</v>
      </c>
      <c r="R1395">
        <f>COUNTIFS(resolve_2018!Y:Y,A1395)</f>
        <v>0</v>
      </c>
      <c r="S1395">
        <f>COUNTIFS(assign_old_new!A:A,A1395)</f>
        <v>0</v>
      </c>
      <c r="T1395" s="4" t="str">
        <f>IF(D1395="teppc","teppc",
IF(Q1395=0,"not relevant",
IF(R1395&gt;0,"in old list",
IF(S1395=0,"NEED TO ASSIGN",
INDEX(assign_old_new!D:D,MATCH(A1395,assign_old_new!A:A,0))))))</f>
        <v>teppc</v>
      </c>
      <c r="U1395">
        <f t="shared" si="42"/>
        <v>0</v>
      </c>
      <c r="V1395" s="5">
        <f t="shared" si="43"/>
        <v>0</v>
      </c>
    </row>
    <row r="1396" spans="1:22" hidden="1" x14ac:dyDescent="0.75">
      <c r="A1396" t="s">
        <v>2970</v>
      </c>
      <c r="B1396" t="s">
        <v>10383</v>
      </c>
      <c r="D1396" t="s">
        <v>9883</v>
      </c>
      <c r="E1396" t="s">
        <v>1128</v>
      </c>
      <c r="F1396" t="s">
        <v>1128</v>
      </c>
      <c r="G1396" t="s">
        <v>3379</v>
      </c>
      <c r="H1396" t="s">
        <v>1128</v>
      </c>
      <c r="I1396" t="s">
        <v>33</v>
      </c>
      <c r="J1396" s="6">
        <v>37994</v>
      </c>
      <c r="K1396" s="6">
        <v>55153</v>
      </c>
      <c r="L1396">
        <v>44.83</v>
      </c>
      <c r="M1396" t="s">
        <v>3548</v>
      </c>
      <c r="N1396" t="s">
        <v>3532</v>
      </c>
      <c r="O1396" t="s">
        <v>3533</v>
      </c>
      <c r="P1396" t="s">
        <v>9894</v>
      </c>
      <c r="Q1396" s="5">
        <f>INDEX(relevant_resources!B:B,MATCH(P1396,relevant_resources!A:A,0))</f>
        <v>0</v>
      </c>
      <c r="R1396">
        <f>COUNTIFS(resolve_2018!Y:Y,A1396)</f>
        <v>1</v>
      </c>
      <c r="S1396">
        <f>COUNTIFS(assign_old_new!A:A,A1396)</f>
        <v>0</v>
      </c>
      <c r="T1396" s="4" t="str">
        <f>IF(D1396="teppc","teppc",
IF(Q1396=0,"not relevant",
IF(R1396&gt;0,"in old list",
IF(S1396=0,"NEED TO ASSIGN",
INDEX(assign_old_new!D:D,MATCH(A1396,assign_old_new!A:A,0))))))</f>
        <v>not relevant</v>
      </c>
      <c r="U1396">
        <f t="shared" si="42"/>
        <v>1</v>
      </c>
      <c r="V1396" s="5">
        <f t="shared" si="43"/>
        <v>0</v>
      </c>
    </row>
    <row r="1397" spans="1:22" hidden="1" x14ac:dyDescent="0.75">
      <c r="A1397" t="s">
        <v>10513</v>
      </c>
      <c r="B1397" t="s">
        <v>10513</v>
      </c>
      <c r="C1397" t="s">
        <v>10514</v>
      </c>
      <c r="D1397" t="s">
        <v>9883</v>
      </c>
      <c r="E1397" t="s">
        <v>3333</v>
      </c>
      <c r="F1397" t="s">
        <v>3333</v>
      </c>
      <c r="G1397" t="s">
        <v>3334</v>
      </c>
      <c r="H1397" t="s">
        <v>3333</v>
      </c>
      <c r="I1397" t="s">
        <v>33</v>
      </c>
      <c r="J1397" s="6">
        <v>37270</v>
      </c>
      <c r="K1397" s="6">
        <v>55153</v>
      </c>
      <c r="L1397">
        <v>44.6</v>
      </c>
      <c r="M1397" t="s">
        <v>3548</v>
      </c>
      <c r="N1397" t="s">
        <v>3532</v>
      </c>
      <c r="O1397" t="s">
        <v>3533</v>
      </c>
      <c r="P1397" t="s">
        <v>9941</v>
      </c>
      <c r="Q1397" s="5">
        <f>INDEX(relevant_resources!B:B,MATCH(P1397,relevant_resources!A:A,0))</f>
        <v>0</v>
      </c>
      <c r="R1397">
        <f>COUNTIFS(resolve_2018!Y:Y,A1397)</f>
        <v>0</v>
      </c>
      <c r="S1397">
        <f>COUNTIFS(assign_old_new!A:A,A1397)</f>
        <v>0</v>
      </c>
      <c r="T1397" s="4" t="str">
        <f>IF(D1397="teppc","teppc",
IF(Q1397=0,"not relevant",
IF(R1397&gt;0,"in old list",
IF(S1397=0,"NEED TO ASSIGN",
INDEX(assign_old_new!D:D,MATCH(A1397,assign_old_new!A:A,0))))))</f>
        <v>not relevant</v>
      </c>
      <c r="U1397">
        <f t="shared" si="42"/>
        <v>0</v>
      </c>
      <c r="V1397" s="5">
        <f t="shared" si="43"/>
        <v>0</v>
      </c>
    </row>
    <row r="1398" spans="1:22" hidden="1" x14ac:dyDescent="0.75">
      <c r="A1398" t="s">
        <v>10465</v>
      </c>
      <c r="B1398" t="s">
        <v>10466</v>
      </c>
      <c r="C1398" t="s">
        <v>10467</v>
      </c>
      <c r="D1398" t="s">
        <v>9883</v>
      </c>
      <c r="E1398" t="s">
        <v>1128</v>
      </c>
      <c r="F1398" t="s">
        <v>1128</v>
      </c>
      <c r="G1398" t="s">
        <v>3379</v>
      </c>
      <c r="H1398" t="s">
        <v>1128</v>
      </c>
      <c r="I1398" t="s">
        <v>33</v>
      </c>
      <c r="J1398" s="6">
        <v>37153</v>
      </c>
      <c r="K1398" s="6">
        <v>55153</v>
      </c>
      <c r="L1398">
        <v>44.53</v>
      </c>
      <c r="M1398" t="s">
        <v>3548</v>
      </c>
      <c r="N1398" t="s">
        <v>3532</v>
      </c>
      <c r="O1398" t="s">
        <v>3533</v>
      </c>
      <c r="P1398" t="s">
        <v>9894</v>
      </c>
      <c r="Q1398" s="5">
        <f>INDEX(relevant_resources!B:B,MATCH(P1398,relevant_resources!A:A,0))</f>
        <v>0</v>
      </c>
      <c r="R1398">
        <f>COUNTIFS(resolve_2018!Y:Y,A1398)</f>
        <v>0</v>
      </c>
      <c r="S1398">
        <f>COUNTIFS(assign_old_new!A:A,A1398)</f>
        <v>0</v>
      </c>
      <c r="T1398" s="4" t="str">
        <f>IF(D1398="teppc","teppc",
IF(Q1398=0,"not relevant",
IF(R1398&gt;0,"in old list",
IF(S1398=0,"NEED TO ASSIGN",
INDEX(assign_old_new!D:D,MATCH(A1398,assign_old_new!A:A,0))))))</f>
        <v>not relevant</v>
      </c>
      <c r="U1398">
        <f t="shared" si="42"/>
        <v>0</v>
      </c>
      <c r="V1398" s="5">
        <f t="shared" si="43"/>
        <v>0</v>
      </c>
    </row>
    <row r="1399" spans="1:22" hidden="1" x14ac:dyDescent="0.75">
      <c r="A1399" t="s">
        <v>2151</v>
      </c>
      <c r="B1399" t="s">
        <v>10672</v>
      </c>
      <c r="C1399" t="s">
        <v>10673</v>
      </c>
      <c r="D1399" t="s">
        <v>9883</v>
      </c>
      <c r="E1399" t="s">
        <v>1128</v>
      </c>
      <c r="F1399" t="s">
        <v>1128</v>
      </c>
      <c r="G1399" t="s">
        <v>3379</v>
      </c>
      <c r="H1399" t="s">
        <v>1128</v>
      </c>
      <c r="I1399" t="s">
        <v>33</v>
      </c>
      <c r="J1399" s="6">
        <v>36974</v>
      </c>
      <c r="K1399" s="6">
        <v>55153</v>
      </c>
      <c r="L1399">
        <v>44.4</v>
      </c>
      <c r="M1399" t="s">
        <v>9884</v>
      </c>
      <c r="N1399" t="s">
        <v>3412</v>
      </c>
      <c r="O1399" t="s">
        <v>993</v>
      </c>
      <c r="P1399" t="s">
        <v>3413</v>
      </c>
      <c r="Q1399" s="5">
        <f>INDEX(relevant_resources!B:B,MATCH(P1399,relevant_resources!A:A,0))</f>
        <v>1</v>
      </c>
      <c r="R1399">
        <f>COUNTIFS(resolve_2018!Y:Y,A1399)</f>
        <v>1</v>
      </c>
      <c r="S1399">
        <f>COUNTIFS(assign_old_new!A:A,A1399)</f>
        <v>0</v>
      </c>
      <c r="T1399" s="4" t="str">
        <f>IF(D1399="teppc","teppc",
IF(Q1399=0,"not relevant",
IF(R1399&gt;0,"in old list",
IF(S1399=0,"NEED TO ASSIGN",
INDEX(assign_old_new!D:D,MATCH(A1399,assign_old_new!A:A,0))))))</f>
        <v>in old list</v>
      </c>
      <c r="U1399">
        <f t="shared" si="42"/>
        <v>1</v>
      </c>
      <c r="V1399" s="5">
        <f t="shared" si="43"/>
        <v>0</v>
      </c>
    </row>
    <row r="1400" spans="1:22" hidden="1" x14ac:dyDescent="0.75">
      <c r="A1400" t="s">
        <v>9287</v>
      </c>
      <c r="B1400" t="s">
        <v>9287</v>
      </c>
      <c r="C1400" t="s">
        <v>9288</v>
      </c>
      <c r="D1400" t="s">
        <v>3425</v>
      </c>
      <c r="E1400" t="s">
        <v>3614</v>
      </c>
      <c r="F1400" t="s">
        <v>3614</v>
      </c>
      <c r="G1400" t="s">
        <v>3615</v>
      </c>
      <c r="H1400" t="s">
        <v>3616</v>
      </c>
      <c r="I1400" t="s">
        <v>1080</v>
      </c>
      <c r="J1400" s="2">
        <v>34881</v>
      </c>
      <c r="K1400" s="2">
        <v>55153</v>
      </c>
      <c r="L1400">
        <v>44.3</v>
      </c>
      <c r="M1400" t="s">
        <v>210</v>
      </c>
      <c r="N1400" t="s">
        <v>3443</v>
      </c>
      <c r="O1400" t="s">
        <v>210</v>
      </c>
      <c r="P1400" t="s">
        <v>3568</v>
      </c>
      <c r="Q1400" s="5">
        <f>INDEX(relevant_resources!B:B,MATCH(P1400,relevant_resources!A:A,0))</f>
        <v>0</v>
      </c>
      <c r="R1400">
        <f>COUNTIFS(resolve_2018!Y:Y,A1400)</f>
        <v>0</v>
      </c>
      <c r="S1400">
        <f>COUNTIFS(assign_old_new!A:A,A1400)</f>
        <v>0</v>
      </c>
      <c r="T1400" s="4" t="str">
        <f>IF(D1400="teppc","teppc",
IF(Q1400=0,"not relevant",
IF(R1400&gt;0,"in old list",
IF(S1400=0,"NEED TO ASSIGN",
INDEX(assign_old_new!D:D,MATCH(A1400,assign_old_new!A:A,0))))))</f>
        <v>teppc</v>
      </c>
      <c r="U1400">
        <f t="shared" si="42"/>
        <v>0</v>
      </c>
      <c r="V1400" s="5">
        <f t="shared" si="43"/>
        <v>0</v>
      </c>
    </row>
    <row r="1401" spans="1:22" hidden="1" x14ac:dyDescent="0.75">
      <c r="A1401" t="s">
        <v>7706</v>
      </c>
      <c r="B1401" t="s">
        <v>7706</v>
      </c>
      <c r="C1401" t="s">
        <v>7707</v>
      </c>
      <c r="D1401" t="s">
        <v>3425</v>
      </c>
      <c r="E1401" t="s">
        <v>3635</v>
      </c>
      <c r="F1401" t="s">
        <v>3635</v>
      </c>
      <c r="G1401" t="s">
        <v>3636</v>
      </c>
      <c r="H1401" t="s">
        <v>3616</v>
      </c>
      <c r="I1401" t="s">
        <v>1080</v>
      </c>
      <c r="J1401" s="2">
        <v>21306</v>
      </c>
      <c r="K1401" s="2">
        <v>55153</v>
      </c>
      <c r="L1401">
        <v>44.1</v>
      </c>
      <c r="M1401" t="s">
        <v>210</v>
      </c>
      <c r="N1401" t="s">
        <v>3443</v>
      </c>
      <c r="O1401" t="s">
        <v>210</v>
      </c>
      <c r="P1401" t="s">
        <v>3568</v>
      </c>
      <c r="Q1401" s="5">
        <f>INDEX(relevant_resources!B:B,MATCH(P1401,relevant_resources!A:A,0))</f>
        <v>0</v>
      </c>
      <c r="R1401">
        <f>COUNTIFS(resolve_2018!Y:Y,A1401)</f>
        <v>0</v>
      </c>
      <c r="S1401">
        <f>COUNTIFS(assign_old_new!A:A,A1401)</f>
        <v>0</v>
      </c>
      <c r="T1401" s="4" t="str">
        <f>IF(D1401="teppc","teppc",
IF(Q1401=0,"not relevant",
IF(R1401&gt;0,"in old list",
IF(S1401=0,"NEED TO ASSIGN",
INDEX(assign_old_new!D:D,MATCH(A1401,assign_old_new!A:A,0))))))</f>
        <v>teppc</v>
      </c>
      <c r="U1401">
        <f t="shared" si="42"/>
        <v>0</v>
      </c>
      <c r="V1401" s="5">
        <f t="shared" si="43"/>
        <v>0</v>
      </c>
    </row>
    <row r="1402" spans="1:22" hidden="1" x14ac:dyDescent="0.75">
      <c r="A1402" t="s">
        <v>7700</v>
      </c>
      <c r="B1402" t="s">
        <v>7700</v>
      </c>
      <c r="C1402" t="s">
        <v>7701</v>
      </c>
      <c r="D1402" t="s">
        <v>3425</v>
      </c>
      <c r="E1402" t="s">
        <v>3635</v>
      </c>
      <c r="F1402" t="s">
        <v>3635</v>
      </c>
      <c r="G1402" t="s">
        <v>3636</v>
      </c>
      <c r="H1402" t="s">
        <v>3616</v>
      </c>
      <c r="I1402" t="s">
        <v>1080</v>
      </c>
      <c r="J1402" s="2">
        <v>21033</v>
      </c>
      <c r="K1402" s="2">
        <v>55153</v>
      </c>
      <c r="L1402">
        <v>44.1</v>
      </c>
      <c r="M1402" t="s">
        <v>210</v>
      </c>
      <c r="N1402" t="s">
        <v>3443</v>
      </c>
      <c r="O1402" t="s">
        <v>210</v>
      </c>
      <c r="P1402" t="s">
        <v>3568</v>
      </c>
      <c r="Q1402" s="5">
        <f>INDEX(relevant_resources!B:B,MATCH(P1402,relevant_resources!A:A,0))</f>
        <v>0</v>
      </c>
      <c r="R1402">
        <f>COUNTIFS(resolve_2018!Y:Y,A1402)</f>
        <v>0</v>
      </c>
      <c r="S1402">
        <f>COUNTIFS(assign_old_new!A:A,A1402)</f>
        <v>0</v>
      </c>
      <c r="T1402" s="4" t="str">
        <f>IF(D1402="teppc","teppc",
IF(Q1402=0,"not relevant",
IF(R1402&gt;0,"in old list",
IF(S1402=0,"NEED TO ASSIGN",
INDEX(assign_old_new!D:D,MATCH(A1402,assign_old_new!A:A,0))))))</f>
        <v>teppc</v>
      </c>
      <c r="U1402">
        <f t="shared" si="42"/>
        <v>0</v>
      </c>
      <c r="V1402" s="5">
        <f t="shared" si="43"/>
        <v>0</v>
      </c>
    </row>
    <row r="1403" spans="1:22" hidden="1" x14ac:dyDescent="0.75">
      <c r="A1403" t="s">
        <v>7702</v>
      </c>
      <c r="B1403" t="s">
        <v>7702</v>
      </c>
      <c r="C1403" t="s">
        <v>7703</v>
      </c>
      <c r="D1403" t="s">
        <v>3425</v>
      </c>
      <c r="E1403" t="s">
        <v>3635</v>
      </c>
      <c r="F1403" t="s">
        <v>3635</v>
      </c>
      <c r="G1403" t="s">
        <v>3636</v>
      </c>
      <c r="H1403" t="s">
        <v>3616</v>
      </c>
      <c r="I1403" t="s">
        <v>1080</v>
      </c>
      <c r="J1403" s="2">
        <v>20941</v>
      </c>
      <c r="K1403" s="2">
        <v>55153</v>
      </c>
      <c r="L1403">
        <v>44.1</v>
      </c>
      <c r="M1403" t="s">
        <v>210</v>
      </c>
      <c r="N1403" t="s">
        <v>3443</v>
      </c>
      <c r="O1403" t="s">
        <v>210</v>
      </c>
      <c r="P1403" t="s">
        <v>3568</v>
      </c>
      <c r="Q1403" s="5">
        <f>INDEX(relevant_resources!B:B,MATCH(P1403,relevant_resources!A:A,0))</f>
        <v>0</v>
      </c>
      <c r="R1403">
        <f>COUNTIFS(resolve_2018!Y:Y,A1403)</f>
        <v>0</v>
      </c>
      <c r="S1403">
        <f>COUNTIFS(assign_old_new!A:A,A1403)</f>
        <v>0</v>
      </c>
      <c r="T1403" s="4" t="str">
        <f>IF(D1403="teppc","teppc",
IF(Q1403=0,"not relevant",
IF(R1403&gt;0,"in old list",
IF(S1403=0,"NEED TO ASSIGN",
INDEX(assign_old_new!D:D,MATCH(A1403,assign_old_new!A:A,0))))))</f>
        <v>teppc</v>
      </c>
      <c r="U1403">
        <f t="shared" si="42"/>
        <v>0</v>
      </c>
      <c r="V1403" s="5">
        <f t="shared" si="43"/>
        <v>0</v>
      </c>
    </row>
    <row r="1404" spans="1:22" hidden="1" x14ac:dyDescent="0.75">
      <c r="A1404" t="s">
        <v>7704</v>
      </c>
      <c r="B1404" t="s">
        <v>7704</v>
      </c>
      <c r="C1404" t="s">
        <v>7705</v>
      </c>
      <c r="D1404" t="s">
        <v>3425</v>
      </c>
      <c r="E1404" t="s">
        <v>3635</v>
      </c>
      <c r="F1404" t="s">
        <v>3635</v>
      </c>
      <c r="G1404" t="s">
        <v>3636</v>
      </c>
      <c r="H1404" t="s">
        <v>3616</v>
      </c>
      <c r="I1404" t="s">
        <v>1080</v>
      </c>
      <c r="J1404" s="2">
        <v>20852</v>
      </c>
      <c r="K1404" s="2">
        <v>55153</v>
      </c>
      <c r="L1404">
        <v>44.1</v>
      </c>
      <c r="M1404" t="s">
        <v>210</v>
      </c>
      <c r="N1404" t="s">
        <v>3443</v>
      </c>
      <c r="O1404" t="s">
        <v>210</v>
      </c>
      <c r="P1404" t="s">
        <v>3568</v>
      </c>
      <c r="Q1404" s="5">
        <f>INDEX(relevant_resources!B:B,MATCH(P1404,relevant_resources!A:A,0))</f>
        <v>0</v>
      </c>
      <c r="R1404">
        <f>COUNTIFS(resolve_2018!Y:Y,A1404)</f>
        <v>0</v>
      </c>
      <c r="S1404">
        <f>COUNTIFS(assign_old_new!A:A,A1404)</f>
        <v>0</v>
      </c>
      <c r="T1404" s="4" t="str">
        <f>IF(D1404="teppc","teppc",
IF(Q1404=0,"not relevant",
IF(R1404&gt;0,"in old list",
IF(S1404=0,"NEED TO ASSIGN",
INDEX(assign_old_new!D:D,MATCH(A1404,assign_old_new!A:A,0))))))</f>
        <v>teppc</v>
      </c>
      <c r="U1404">
        <f t="shared" si="42"/>
        <v>0</v>
      </c>
      <c r="V1404" s="5">
        <f t="shared" si="43"/>
        <v>0</v>
      </c>
    </row>
    <row r="1405" spans="1:22" hidden="1" x14ac:dyDescent="0.75">
      <c r="A1405" t="s">
        <v>9730</v>
      </c>
      <c r="B1405" t="s">
        <v>9730</v>
      </c>
      <c r="C1405" t="s">
        <v>9731</v>
      </c>
      <c r="D1405" t="s">
        <v>3425</v>
      </c>
      <c r="E1405" t="s">
        <v>4244</v>
      </c>
      <c r="F1405" t="s">
        <v>4244</v>
      </c>
      <c r="G1405" t="s">
        <v>4245</v>
      </c>
      <c r="H1405" t="s">
        <v>3482</v>
      </c>
      <c r="I1405" t="s">
        <v>1080</v>
      </c>
      <c r="J1405" s="2">
        <v>40118</v>
      </c>
      <c r="K1405" s="2">
        <v>55153</v>
      </c>
      <c r="L1405">
        <v>44</v>
      </c>
      <c r="M1405" t="s">
        <v>3438</v>
      </c>
      <c r="N1405" t="s">
        <v>3412</v>
      </c>
      <c r="O1405" t="s">
        <v>993</v>
      </c>
      <c r="P1405" t="s">
        <v>3712</v>
      </c>
      <c r="Q1405" s="5">
        <f>INDEX(relevant_resources!B:B,MATCH(P1405,relevant_resources!A:A,0))</f>
        <v>0</v>
      </c>
      <c r="R1405">
        <f>COUNTIFS(resolve_2018!Y:Y,A1405)</f>
        <v>0</v>
      </c>
      <c r="S1405">
        <f>COUNTIFS(assign_old_new!A:A,A1405)</f>
        <v>0</v>
      </c>
      <c r="T1405" s="4" t="str">
        <f>IF(D1405="teppc","teppc",
IF(Q1405=0,"not relevant",
IF(R1405&gt;0,"in old list",
IF(S1405=0,"NEED TO ASSIGN",
INDEX(assign_old_new!D:D,MATCH(A1405,assign_old_new!A:A,0))))))</f>
        <v>teppc</v>
      </c>
      <c r="U1405">
        <f t="shared" si="42"/>
        <v>0</v>
      </c>
      <c r="V1405" s="5">
        <f t="shared" si="43"/>
        <v>0</v>
      </c>
    </row>
    <row r="1406" spans="1:22" hidden="1" x14ac:dyDescent="0.75">
      <c r="A1406" t="s">
        <v>10663</v>
      </c>
      <c r="B1406" t="s">
        <v>10663</v>
      </c>
      <c r="C1406" t="s">
        <v>10664</v>
      </c>
      <c r="D1406" t="s">
        <v>9883</v>
      </c>
      <c r="E1406" t="s">
        <v>3319</v>
      </c>
      <c r="F1406" t="s">
        <v>3319</v>
      </c>
      <c r="G1406" t="s">
        <v>3320</v>
      </c>
      <c r="H1406" t="s">
        <v>3319</v>
      </c>
      <c r="I1406" t="s">
        <v>33</v>
      </c>
      <c r="J1406" s="6">
        <v>40032</v>
      </c>
      <c r="K1406" s="6">
        <v>55153</v>
      </c>
      <c r="L1406">
        <v>44</v>
      </c>
      <c r="M1406" t="s">
        <v>3531</v>
      </c>
      <c r="N1406" t="s">
        <v>3532</v>
      </c>
      <c r="O1406" t="s">
        <v>3533</v>
      </c>
      <c r="P1406" t="s">
        <v>9941</v>
      </c>
      <c r="Q1406" s="5">
        <f>INDEX(relevant_resources!B:B,MATCH(P1406,relevant_resources!A:A,0))</f>
        <v>0</v>
      </c>
      <c r="R1406">
        <f>COUNTIFS(resolve_2018!Y:Y,A1406)</f>
        <v>0</v>
      </c>
      <c r="S1406">
        <f>COUNTIFS(assign_old_new!A:A,A1406)</f>
        <v>0</v>
      </c>
      <c r="T1406" s="4" t="str">
        <f>IF(D1406="teppc","teppc",
IF(Q1406=0,"not relevant",
IF(R1406&gt;0,"in old list",
IF(S1406=0,"NEED TO ASSIGN",
INDEX(assign_old_new!D:D,MATCH(A1406,assign_old_new!A:A,0))))))</f>
        <v>not relevant</v>
      </c>
      <c r="U1406">
        <f t="shared" si="42"/>
        <v>0</v>
      </c>
      <c r="V1406" s="5">
        <f t="shared" si="43"/>
        <v>0</v>
      </c>
    </row>
    <row r="1407" spans="1:22" hidden="1" x14ac:dyDescent="0.75">
      <c r="A1407" t="s">
        <v>9020</v>
      </c>
      <c r="B1407" t="s">
        <v>9021</v>
      </c>
      <c r="C1407" t="s">
        <v>9022</v>
      </c>
      <c r="D1407" t="s">
        <v>3425</v>
      </c>
      <c r="E1407" t="s">
        <v>3718</v>
      </c>
      <c r="F1407" t="s">
        <v>3718</v>
      </c>
      <c r="G1407" t="s">
        <v>5128</v>
      </c>
      <c r="H1407" t="s">
        <v>3718</v>
      </c>
      <c r="I1407" t="s">
        <v>2274</v>
      </c>
      <c r="J1407" s="2">
        <v>37377</v>
      </c>
      <c r="K1407" s="2">
        <v>55153</v>
      </c>
      <c r="L1407">
        <v>44</v>
      </c>
      <c r="M1407" t="s">
        <v>3548</v>
      </c>
      <c r="N1407" t="s">
        <v>3532</v>
      </c>
      <c r="O1407" t="s">
        <v>3533</v>
      </c>
      <c r="P1407" t="s">
        <v>3534</v>
      </c>
      <c r="Q1407" s="5">
        <f>INDEX(relevant_resources!B:B,MATCH(P1407,relevant_resources!A:A,0))</f>
        <v>0</v>
      </c>
      <c r="R1407">
        <f>COUNTIFS(resolve_2018!Y:Y,A1407)</f>
        <v>0</v>
      </c>
      <c r="S1407">
        <f>COUNTIFS(assign_old_new!A:A,A1407)</f>
        <v>0</v>
      </c>
      <c r="T1407" s="4" t="str">
        <f>IF(D1407="teppc","teppc",
IF(Q1407=0,"not relevant",
IF(R1407&gt;0,"in old list",
IF(S1407=0,"NEED TO ASSIGN",
INDEX(assign_old_new!D:D,MATCH(A1407,assign_old_new!A:A,0))))))</f>
        <v>teppc</v>
      </c>
      <c r="U1407">
        <f t="shared" si="42"/>
        <v>0</v>
      </c>
      <c r="V1407" s="5">
        <f t="shared" si="43"/>
        <v>0</v>
      </c>
    </row>
    <row r="1408" spans="1:22" hidden="1" x14ac:dyDescent="0.75">
      <c r="A1408" t="s">
        <v>9023</v>
      </c>
      <c r="B1408" t="s">
        <v>9024</v>
      </c>
      <c r="C1408" t="s">
        <v>9025</v>
      </c>
      <c r="D1408" t="s">
        <v>3425</v>
      </c>
      <c r="E1408" t="s">
        <v>3718</v>
      </c>
      <c r="F1408" t="s">
        <v>3718</v>
      </c>
      <c r="G1408" t="s">
        <v>5128</v>
      </c>
      <c r="H1408" t="s">
        <v>3718</v>
      </c>
      <c r="I1408" t="s">
        <v>2274</v>
      </c>
      <c r="J1408" s="2">
        <v>37377</v>
      </c>
      <c r="K1408" s="2">
        <v>55153</v>
      </c>
      <c r="L1408">
        <v>44</v>
      </c>
      <c r="M1408" t="s">
        <v>3548</v>
      </c>
      <c r="N1408" t="s">
        <v>3532</v>
      </c>
      <c r="O1408" t="s">
        <v>3533</v>
      </c>
      <c r="P1408" t="s">
        <v>3534</v>
      </c>
      <c r="Q1408" s="5">
        <f>INDEX(relevant_resources!B:B,MATCH(P1408,relevant_resources!A:A,0))</f>
        <v>0</v>
      </c>
      <c r="R1408">
        <f>COUNTIFS(resolve_2018!Y:Y,A1408)</f>
        <v>0</v>
      </c>
      <c r="S1408">
        <f>COUNTIFS(assign_old_new!A:A,A1408)</f>
        <v>0</v>
      </c>
      <c r="T1408" s="4" t="str">
        <f>IF(D1408="teppc","teppc",
IF(Q1408=0,"not relevant",
IF(R1408&gt;0,"in old list",
IF(S1408=0,"NEED TO ASSIGN",
INDEX(assign_old_new!D:D,MATCH(A1408,assign_old_new!A:A,0))))))</f>
        <v>teppc</v>
      </c>
      <c r="U1408">
        <f t="shared" si="42"/>
        <v>0</v>
      </c>
      <c r="V1408" s="5">
        <f t="shared" si="43"/>
        <v>0</v>
      </c>
    </row>
    <row r="1409" spans="1:22" hidden="1" x14ac:dyDescent="0.75">
      <c r="A1409" t="s">
        <v>9026</v>
      </c>
      <c r="B1409" t="s">
        <v>9027</v>
      </c>
      <c r="C1409" t="s">
        <v>9028</v>
      </c>
      <c r="D1409" t="s">
        <v>3425</v>
      </c>
      <c r="E1409" t="s">
        <v>3718</v>
      </c>
      <c r="F1409" t="s">
        <v>3718</v>
      </c>
      <c r="G1409" t="s">
        <v>5128</v>
      </c>
      <c r="H1409" t="s">
        <v>3718</v>
      </c>
      <c r="I1409" t="s">
        <v>2274</v>
      </c>
      <c r="J1409" s="2">
        <v>37377</v>
      </c>
      <c r="K1409" s="2">
        <v>55153</v>
      </c>
      <c r="L1409">
        <v>44</v>
      </c>
      <c r="M1409" t="s">
        <v>3548</v>
      </c>
      <c r="N1409" t="s">
        <v>3532</v>
      </c>
      <c r="O1409" t="s">
        <v>3533</v>
      </c>
      <c r="P1409" t="s">
        <v>3534</v>
      </c>
      <c r="Q1409" s="5">
        <f>INDEX(relevant_resources!B:B,MATCH(P1409,relevant_resources!A:A,0))</f>
        <v>0</v>
      </c>
      <c r="R1409">
        <f>COUNTIFS(resolve_2018!Y:Y,A1409)</f>
        <v>0</v>
      </c>
      <c r="S1409">
        <f>COUNTIFS(assign_old_new!A:A,A1409)</f>
        <v>0</v>
      </c>
      <c r="T1409" s="4" t="str">
        <f>IF(D1409="teppc","teppc",
IF(Q1409=0,"not relevant",
IF(R1409&gt;0,"in old list",
IF(S1409=0,"NEED TO ASSIGN",
INDEX(assign_old_new!D:D,MATCH(A1409,assign_old_new!A:A,0))))))</f>
        <v>teppc</v>
      </c>
      <c r="U1409">
        <f t="shared" si="42"/>
        <v>0</v>
      </c>
      <c r="V1409" s="5">
        <f t="shared" si="43"/>
        <v>0</v>
      </c>
    </row>
    <row r="1410" spans="1:22" hidden="1" x14ac:dyDescent="0.75">
      <c r="A1410" t="s">
        <v>9029</v>
      </c>
      <c r="B1410" t="s">
        <v>9030</v>
      </c>
      <c r="C1410" t="s">
        <v>9031</v>
      </c>
      <c r="D1410" t="s">
        <v>3425</v>
      </c>
      <c r="E1410" t="s">
        <v>3718</v>
      </c>
      <c r="F1410" t="s">
        <v>3718</v>
      </c>
      <c r="G1410" t="s">
        <v>5128</v>
      </c>
      <c r="H1410" t="s">
        <v>3718</v>
      </c>
      <c r="I1410" t="s">
        <v>2274</v>
      </c>
      <c r="J1410" s="2">
        <v>37377</v>
      </c>
      <c r="K1410" s="2">
        <v>55153</v>
      </c>
      <c r="L1410">
        <v>44</v>
      </c>
      <c r="M1410" t="s">
        <v>3548</v>
      </c>
      <c r="N1410" t="s">
        <v>3532</v>
      </c>
      <c r="O1410" t="s">
        <v>3533</v>
      </c>
      <c r="P1410" t="s">
        <v>3534</v>
      </c>
      <c r="Q1410" s="5">
        <f>INDEX(relevant_resources!B:B,MATCH(P1410,relevant_resources!A:A,0))</f>
        <v>0</v>
      </c>
      <c r="R1410">
        <f>COUNTIFS(resolve_2018!Y:Y,A1410)</f>
        <v>0</v>
      </c>
      <c r="S1410">
        <f>COUNTIFS(assign_old_new!A:A,A1410)</f>
        <v>0</v>
      </c>
      <c r="T1410" s="4" t="str">
        <f>IF(D1410="teppc","teppc",
IF(Q1410=0,"not relevant",
IF(R1410&gt;0,"in old list",
IF(S1410=0,"NEED TO ASSIGN",
INDEX(assign_old_new!D:D,MATCH(A1410,assign_old_new!A:A,0))))))</f>
        <v>teppc</v>
      </c>
      <c r="U1410">
        <f t="shared" ref="U1410:U1473" si="44">OR(R1410&gt;0,S1410&gt;0)*1</f>
        <v>0</v>
      </c>
      <c r="V1410" s="5">
        <f t="shared" si="43"/>
        <v>0</v>
      </c>
    </row>
    <row r="1411" spans="1:22" hidden="1" x14ac:dyDescent="0.75">
      <c r="A1411" t="s">
        <v>9032</v>
      </c>
      <c r="B1411" t="s">
        <v>9033</v>
      </c>
      <c r="C1411" t="s">
        <v>9034</v>
      </c>
      <c r="D1411" t="s">
        <v>3425</v>
      </c>
      <c r="E1411" t="s">
        <v>3718</v>
      </c>
      <c r="F1411" t="s">
        <v>3718</v>
      </c>
      <c r="G1411" t="s">
        <v>5128</v>
      </c>
      <c r="H1411" t="s">
        <v>3718</v>
      </c>
      <c r="I1411" t="s">
        <v>2274</v>
      </c>
      <c r="J1411" s="2">
        <v>37377</v>
      </c>
      <c r="K1411" s="2">
        <v>55153</v>
      </c>
      <c r="L1411">
        <v>44</v>
      </c>
      <c r="M1411" t="s">
        <v>3548</v>
      </c>
      <c r="N1411" t="s">
        <v>3532</v>
      </c>
      <c r="O1411" t="s">
        <v>3533</v>
      </c>
      <c r="P1411" t="s">
        <v>3534</v>
      </c>
      <c r="Q1411" s="5">
        <f>INDEX(relevant_resources!B:B,MATCH(P1411,relevant_resources!A:A,0))</f>
        <v>0</v>
      </c>
      <c r="R1411">
        <f>COUNTIFS(resolve_2018!Y:Y,A1411)</f>
        <v>0</v>
      </c>
      <c r="S1411">
        <f>COUNTIFS(assign_old_new!A:A,A1411)</f>
        <v>0</v>
      </c>
      <c r="T1411" s="4" t="str">
        <f>IF(D1411="teppc","teppc",
IF(Q1411=0,"not relevant",
IF(R1411&gt;0,"in old list",
IF(S1411=0,"NEED TO ASSIGN",
INDEX(assign_old_new!D:D,MATCH(A1411,assign_old_new!A:A,0))))))</f>
        <v>teppc</v>
      </c>
      <c r="U1411">
        <f t="shared" si="44"/>
        <v>0</v>
      </c>
      <c r="V1411" s="5">
        <f t="shared" ref="V1411:V1474" si="45">AND(Q1411=1,U1411=0,D1411="caiso")*1</f>
        <v>0</v>
      </c>
    </row>
    <row r="1412" spans="1:22" hidden="1" x14ac:dyDescent="0.75">
      <c r="A1412" t="s">
        <v>9035</v>
      </c>
      <c r="B1412" t="s">
        <v>9036</v>
      </c>
      <c r="C1412" t="s">
        <v>9037</v>
      </c>
      <c r="D1412" t="s">
        <v>3425</v>
      </c>
      <c r="E1412" t="s">
        <v>3718</v>
      </c>
      <c r="F1412" t="s">
        <v>3718</v>
      </c>
      <c r="G1412" t="s">
        <v>5128</v>
      </c>
      <c r="H1412" t="s">
        <v>3718</v>
      </c>
      <c r="I1412" t="s">
        <v>2274</v>
      </c>
      <c r="J1412" s="2">
        <v>37377</v>
      </c>
      <c r="K1412" s="2">
        <v>55153</v>
      </c>
      <c r="L1412">
        <v>44</v>
      </c>
      <c r="M1412" t="s">
        <v>3548</v>
      </c>
      <c r="N1412" t="s">
        <v>3532</v>
      </c>
      <c r="O1412" t="s">
        <v>3533</v>
      </c>
      <c r="P1412" t="s">
        <v>3534</v>
      </c>
      <c r="Q1412" s="5">
        <f>INDEX(relevant_resources!B:B,MATCH(P1412,relevant_resources!A:A,0))</f>
        <v>0</v>
      </c>
      <c r="R1412">
        <f>COUNTIFS(resolve_2018!Y:Y,A1412)</f>
        <v>0</v>
      </c>
      <c r="S1412">
        <f>COUNTIFS(assign_old_new!A:A,A1412)</f>
        <v>0</v>
      </c>
      <c r="T1412" s="4" t="str">
        <f>IF(D1412="teppc","teppc",
IF(Q1412=0,"not relevant",
IF(R1412&gt;0,"in old list",
IF(S1412=0,"NEED TO ASSIGN",
INDEX(assign_old_new!D:D,MATCH(A1412,assign_old_new!A:A,0))))))</f>
        <v>teppc</v>
      </c>
      <c r="U1412">
        <f t="shared" si="44"/>
        <v>0</v>
      </c>
      <c r="V1412" s="5">
        <f t="shared" si="45"/>
        <v>0</v>
      </c>
    </row>
    <row r="1413" spans="1:22" hidden="1" x14ac:dyDescent="0.75">
      <c r="A1413" t="s">
        <v>9038</v>
      </c>
      <c r="B1413" t="s">
        <v>9039</v>
      </c>
      <c r="C1413" t="s">
        <v>9040</v>
      </c>
      <c r="D1413" t="s">
        <v>3425</v>
      </c>
      <c r="E1413" t="s">
        <v>3718</v>
      </c>
      <c r="F1413" t="s">
        <v>3718</v>
      </c>
      <c r="G1413" t="s">
        <v>5128</v>
      </c>
      <c r="H1413" t="s">
        <v>3718</v>
      </c>
      <c r="I1413" t="s">
        <v>2274</v>
      </c>
      <c r="J1413" s="2">
        <v>37377</v>
      </c>
      <c r="K1413" s="2">
        <v>55153</v>
      </c>
      <c r="L1413">
        <v>44</v>
      </c>
      <c r="M1413" t="s">
        <v>3548</v>
      </c>
      <c r="N1413" t="s">
        <v>3532</v>
      </c>
      <c r="O1413" t="s">
        <v>3533</v>
      </c>
      <c r="P1413" t="s">
        <v>3534</v>
      </c>
      <c r="Q1413" s="5">
        <f>INDEX(relevant_resources!B:B,MATCH(P1413,relevant_resources!A:A,0))</f>
        <v>0</v>
      </c>
      <c r="R1413">
        <f>COUNTIFS(resolve_2018!Y:Y,A1413)</f>
        <v>0</v>
      </c>
      <c r="S1413">
        <f>COUNTIFS(assign_old_new!A:A,A1413)</f>
        <v>0</v>
      </c>
      <c r="T1413" s="4" t="str">
        <f>IF(D1413="teppc","teppc",
IF(Q1413=0,"not relevant",
IF(R1413&gt;0,"in old list",
IF(S1413=0,"NEED TO ASSIGN",
INDEX(assign_old_new!D:D,MATCH(A1413,assign_old_new!A:A,0))))))</f>
        <v>teppc</v>
      </c>
      <c r="U1413">
        <f t="shared" si="44"/>
        <v>0</v>
      </c>
      <c r="V1413" s="5">
        <f t="shared" si="45"/>
        <v>0</v>
      </c>
    </row>
    <row r="1414" spans="1:22" hidden="1" x14ac:dyDescent="0.75">
      <c r="A1414" t="s">
        <v>9041</v>
      </c>
      <c r="B1414" t="s">
        <v>9042</v>
      </c>
      <c r="C1414" t="s">
        <v>9043</v>
      </c>
      <c r="D1414" t="s">
        <v>3425</v>
      </c>
      <c r="E1414" t="s">
        <v>3718</v>
      </c>
      <c r="F1414" t="s">
        <v>3718</v>
      </c>
      <c r="G1414" t="s">
        <v>5128</v>
      </c>
      <c r="H1414" t="s">
        <v>3718</v>
      </c>
      <c r="I1414" t="s">
        <v>2274</v>
      </c>
      <c r="J1414" s="2">
        <v>37377</v>
      </c>
      <c r="K1414" s="2">
        <v>55153</v>
      </c>
      <c r="L1414">
        <v>44</v>
      </c>
      <c r="M1414" t="s">
        <v>3548</v>
      </c>
      <c r="N1414" t="s">
        <v>3532</v>
      </c>
      <c r="O1414" t="s">
        <v>3533</v>
      </c>
      <c r="P1414" t="s">
        <v>3534</v>
      </c>
      <c r="Q1414" s="5">
        <f>INDEX(relevant_resources!B:B,MATCH(P1414,relevant_resources!A:A,0))</f>
        <v>0</v>
      </c>
      <c r="R1414">
        <f>COUNTIFS(resolve_2018!Y:Y,A1414)</f>
        <v>0</v>
      </c>
      <c r="S1414">
        <f>COUNTIFS(assign_old_new!A:A,A1414)</f>
        <v>0</v>
      </c>
      <c r="T1414" s="4" t="str">
        <f>IF(D1414="teppc","teppc",
IF(Q1414=0,"not relevant",
IF(R1414&gt;0,"in old list",
IF(S1414=0,"NEED TO ASSIGN",
INDEX(assign_old_new!D:D,MATCH(A1414,assign_old_new!A:A,0))))))</f>
        <v>teppc</v>
      </c>
      <c r="U1414">
        <f t="shared" si="44"/>
        <v>0</v>
      </c>
      <c r="V1414" s="5">
        <f t="shared" si="45"/>
        <v>0</v>
      </c>
    </row>
    <row r="1415" spans="1:22" hidden="1" x14ac:dyDescent="0.75">
      <c r="A1415" t="s">
        <v>9044</v>
      </c>
      <c r="B1415" t="s">
        <v>9045</v>
      </c>
      <c r="C1415" t="s">
        <v>9046</v>
      </c>
      <c r="D1415" t="s">
        <v>3425</v>
      </c>
      <c r="E1415" t="s">
        <v>3718</v>
      </c>
      <c r="F1415" t="s">
        <v>3718</v>
      </c>
      <c r="G1415" t="s">
        <v>5128</v>
      </c>
      <c r="H1415" t="s">
        <v>3718</v>
      </c>
      <c r="I1415" t="s">
        <v>2274</v>
      </c>
      <c r="J1415" s="2">
        <v>37377</v>
      </c>
      <c r="K1415" s="2">
        <v>55153</v>
      </c>
      <c r="L1415">
        <v>44</v>
      </c>
      <c r="M1415" t="s">
        <v>3548</v>
      </c>
      <c r="N1415" t="s">
        <v>3532</v>
      </c>
      <c r="O1415" t="s">
        <v>3533</v>
      </c>
      <c r="P1415" t="s">
        <v>3534</v>
      </c>
      <c r="Q1415" s="5">
        <f>INDEX(relevant_resources!B:B,MATCH(P1415,relevant_resources!A:A,0))</f>
        <v>0</v>
      </c>
      <c r="R1415">
        <f>COUNTIFS(resolve_2018!Y:Y,A1415)</f>
        <v>0</v>
      </c>
      <c r="S1415">
        <f>COUNTIFS(assign_old_new!A:A,A1415)</f>
        <v>0</v>
      </c>
      <c r="T1415" s="4" t="str">
        <f>IF(D1415="teppc","teppc",
IF(Q1415=0,"not relevant",
IF(R1415&gt;0,"in old list",
IF(S1415=0,"NEED TO ASSIGN",
INDEX(assign_old_new!D:D,MATCH(A1415,assign_old_new!A:A,0))))))</f>
        <v>teppc</v>
      </c>
      <c r="U1415">
        <f t="shared" si="44"/>
        <v>0</v>
      </c>
      <c r="V1415" s="5">
        <f t="shared" si="45"/>
        <v>0</v>
      </c>
    </row>
    <row r="1416" spans="1:22" hidden="1" x14ac:dyDescent="0.75">
      <c r="A1416" t="s">
        <v>9047</v>
      </c>
      <c r="B1416" t="s">
        <v>9048</v>
      </c>
      <c r="C1416" t="s">
        <v>9049</v>
      </c>
      <c r="D1416" t="s">
        <v>3425</v>
      </c>
      <c r="E1416" t="s">
        <v>3718</v>
      </c>
      <c r="F1416" t="s">
        <v>3718</v>
      </c>
      <c r="G1416" t="s">
        <v>5128</v>
      </c>
      <c r="H1416" t="s">
        <v>3718</v>
      </c>
      <c r="I1416" t="s">
        <v>2274</v>
      </c>
      <c r="J1416" s="2">
        <v>37377</v>
      </c>
      <c r="K1416" s="2">
        <v>55153</v>
      </c>
      <c r="L1416">
        <v>44</v>
      </c>
      <c r="M1416" t="s">
        <v>3548</v>
      </c>
      <c r="N1416" t="s">
        <v>3532</v>
      </c>
      <c r="O1416" t="s">
        <v>3533</v>
      </c>
      <c r="P1416" t="s">
        <v>3534</v>
      </c>
      <c r="Q1416" s="5">
        <f>INDEX(relevant_resources!B:B,MATCH(P1416,relevant_resources!A:A,0))</f>
        <v>0</v>
      </c>
      <c r="R1416">
        <f>COUNTIFS(resolve_2018!Y:Y,A1416)</f>
        <v>0</v>
      </c>
      <c r="S1416">
        <f>COUNTIFS(assign_old_new!A:A,A1416)</f>
        <v>0</v>
      </c>
      <c r="T1416" s="4" t="str">
        <f>IF(D1416="teppc","teppc",
IF(Q1416=0,"not relevant",
IF(R1416&gt;0,"in old list",
IF(S1416=0,"NEED TO ASSIGN",
INDEX(assign_old_new!D:D,MATCH(A1416,assign_old_new!A:A,0))))))</f>
        <v>teppc</v>
      </c>
      <c r="U1416">
        <f t="shared" si="44"/>
        <v>0</v>
      </c>
      <c r="V1416" s="5">
        <f t="shared" si="45"/>
        <v>0</v>
      </c>
    </row>
    <row r="1417" spans="1:22" hidden="1" x14ac:dyDescent="0.75">
      <c r="A1417" t="s">
        <v>10462</v>
      </c>
      <c r="B1417" t="s">
        <v>10463</v>
      </c>
      <c r="C1417" t="s">
        <v>10464</v>
      </c>
      <c r="D1417" t="s">
        <v>9883</v>
      </c>
      <c r="E1417" t="s">
        <v>1128</v>
      </c>
      <c r="F1417" t="s">
        <v>1128</v>
      </c>
      <c r="G1417" t="s">
        <v>3379</v>
      </c>
      <c r="H1417" t="s">
        <v>1128</v>
      </c>
      <c r="I1417" t="s">
        <v>33</v>
      </c>
      <c r="J1417" s="6">
        <v>37153</v>
      </c>
      <c r="K1417" s="6">
        <v>55153</v>
      </c>
      <c r="L1417">
        <v>44</v>
      </c>
      <c r="M1417" t="s">
        <v>3548</v>
      </c>
      <c r="N1417" t="s">
        <v>3532</v>
      </c>
      <c r="O1417" t="s">
        <v>3533</v>
      </c>
      <c r="P1417" t="s">
        <v>9894</v>
      </c>
      <c r="Q1417" s="5">
        <f>INDEX(relevant_resources!B:B,MATCH(P1417,relevant_resources!A:A,0))</f>
        <v>0</v>
      </c>
      <c r="R1417">
        <f>COUNTIFS(resolve_2018!Y:Y,A1417)</f>
        <v>0</v>
      </c>
      <c r="S1417">
        <f>COUNTIFS(assign_old_new!A:A,A1417)</f>
        <v>0</v>
      </c>
      <c r="T1417" s="4" t="str">
        <f>IF(D1417="teppc","teppc",
IF(Q1417=0,"not relevant",
IF(R1417&gt;0,"in old list",
IF(S1417=0,"NEED TO ASSIGN",
INDEX(assign_old_new!D:D,MATCH(A1417,assign_old_new!A:A,0))))))</f>
        <v>not relevant</v>
      </c>
      <c r="U1417">
        <f t="shared" si="44"/>
        <v>0</v>
      </c>
      <c r="V1417" s="5">
        <f t="shared" si="45"/>
        <v>0</v>
      </c>
    </row>
    <row r="1418" spans="1:22" hidden="1" x14ac:dyDescent="0.75">
      <c r="A1418" t="s">
        <v>10891</v>
      </c>
      <c r="B1418" t="s">
        <v>10891</v>
      </c>
      <c r="C1418" t="s">
        <v>10892</v>
      </c>
      <c r="D1418" t="s">
        <v>9883</v>
      </c>
      <c r="E1418" t="s">
        <v>3333</v>
      </c>
      <c r="F1418" t="s">
        <v>3333</v>
      </c>
      <c r="G1418" t="s">
        <v>3334</v>
      </c>
      <c r="H1418" t="s">
        <v>3333</v>
      </c>
      <c r="I1418" t="s">
        <v>33</v>
      </c>
      <c r="J1418" s="6">
        <v>37114</v>
      </c>
      <c r="K1418" s="6">
        <v>55153</v>
      </c>
      <c r="L1418">
        <v>44</v>
      </c>
      <c r="M1418" t="s">
        <v>3459</v>
      </c>
      <c r="N1418" t="s">
        <v>3460</v>
      </c>
      <c r="O1418" t="s">
        <v>3461</v>
      </c>
      <c r="P1418" t="s">
        <v>10092</v>
      </c>
      <c r="Q1418" s="5">
        <f>INDEX(relevant_resources!B:B,MATCH(P1418,relevant_resources!A:A,0))</f>
        <v>0</v>
      </c>
      <c r="R1418">
        <f>COUNTIFS(resolve_2018!Y:Y,A1418)</f>
        <v>0</v>
      </c>
      <c r="S1418">
        <f>COUNTIFS(assign_old_new!A:A,A1418)</f>
        <v>0</v>
      </c>
      <c r="T1418" s="4" t="str">
        <f>IF(D1418="teppc","teppc",
IF(Q1418=0,"not relevant",
IF(R1418&gt;0,"in old list",
IF(S1418=0,"NEED TO ASSIGN",
INDEX(assign_old_new!D:D,MATCH(A1418,assign_old_new!A:A,0))))))</f>
        <v>not relevant</v>
      </c>
      <c r="U1418">
        <f t="shared" si="44"/>
        <v>0</v>
      </c>
      <c r="V1418" s="5">
        <f t="shared" si="45"/>
        <v>0</v>
      </c>
    </row>
    <row r="1419" spans="1:22" hidden="1" x14ac:dyDescent="0.75">
      <c r="A1419" t="s">
        <v>10086</v>
      </c>
      <c r="B1419" t="s">
        <v>10086</v>
      </c>
      <c r="C1419" t="s">
        <v>10087</v>
      </c>
      <c r="D1419" t="s">
        <v>9883</v>
      </c>
      <c r="E1419" t="s">
        <v>1128</v>
      </c>
      <c r="F1419" t="s">
        <v>1128</v>
      </c>
      <c r="G1419" t="s">
        <v>3379</v>
      </c>
      <c r="H1419" t="s">
        <v>1128</v>
      </c>
      <c r="I1419" t="s">
        <v>33</v>
      </c>
      <c r="J1419" s="6">
        <v>31369</v>
      </c>
      <c r="K1419" s="6">
        <v>55153</v>
      </c>
      <c r="L1419">
        <v>44</v>
      </c>
      <c r="M1419" t="s">
        <v>9884</v>
      </c>
      <c r="N1419" t="s">
        <v>3532</v>
      </c>
      <c r="O1419" t="s">
        <v>3533</v>
      </c>
      <c r="P1419" t="s">
        <v>9941</v>
      </c>
      <c r="Q1419" s="5">
        <f>INDEX(relevant_resources!B:B,MATCH(P1419,relevant_resources!A:A,0))</f>
        <v>0</v>
      </c>
      <c r="R1419">
        <f>COUNTIFS(resolve_2018!Y:Y,A1419)</f>
        <v>0</v>
      </c>
      <c r="S1419">
        <f>COUNTIFS(assign_old_new!A:A,A1419)</f>
        <v>0</v>
      </c>
      <c r="T1419" s="4" t="str">
        <f>IF(D1419="teppc","teppc",
IF(Q1419=0,"not relevant",
IF(R1419&gt;0,"in old list",
IF(S1419=0,"NEED TO ASSIGN",
INDEX(assign_old_new!D:D,MATCH(A1419,assign_old_new!A:A,0))))))</f>
        <v>not relevant</v>
      </c>
      <c r="U1419">
        <f t="shared" si="44"/>
        <v>0</v>
      </c>
      <c r="V1419" s="5">
        <f t="shared" si="45"/>
        <v>0</v>
      </c>
    </row>
    <row r="1420" spans="1:22" hidden="1" x14ac:dyDescent="0.75">
      <c r="A1420" t="s">
        <v>4042</v>
      </c>
      <c r="B1420" t="s">
        <v>4043</v>
      </c>
      <c r="C1420" t="s">
        <v>4042</v>
      </c>
      <c r="D1420" t="s">
        <v>3425</v>
      </c>
      <c r="E1420" t="s">
        <v>3578</v>
      </c>
      <c r="F1420" t="s">
        <v>3578</v>
      </c>
      <c r="G1420" t="s">
        <v>3579</v>
      </c>
      <c r="H1420" t="s">
        <v>3578</v>
      </c>
      <c r="I1420" t="s">
        <v>3429</v>
      </c>
      <c r="J1420" s="2">
        <v>24777</v>
      </c>
      <c r="K1420" s="2">
        <v>55153</v>
      </c>
      <c r="L1420">
        <v>44</v>
      </c>
      <c r="M1420" t="s">
        <v>210</v>
      </c>
      <c r="N1420" t="s">
        <v>3443</v>
      </c>
      <c r="O1420" t="s">
        <v>210</v>
      </c>
      <c r="P1420" t="s">
        <v>3444</v>
      </c>
      <c r="Q1420" s="5">
        <f>INDEX(relevant_resources!B:B,MATCH(P1420,relevant_resources!A:A,0))</f>
        <v>0</v>
      </c>
      <c r="R1420">
        <f>COUNTIFS(resolve_2018!Y:Y,A1420)</f>
        <v>0</v>
      </c>
      <c r="S1420">
        <f>COUNTIFS(assign_old_new!A:A,A1420)</f>
        <v>0</v>
      </c>
      <c r="T1420" s="4" t="str">
        <f>IF(D1420="teppc","teppc",
IF(Q1420=0,"not relevant",
IF(R1420&gt;0,"in old list",
IF(S1420=0,"NEED TO ASSIGN",
INDEX(assign_old_new!D:D,MATCH(A1420,assign_old_new!A:A,0))))))</f>
        <v>teppc</v>
      </c>
      <c r="U1420">
        <f t="shared" si="44"/>
        <v>0</v>
      </c>
      <c r="V1420" s="5">
        <f t="shared" si="45"/>
        <v>0</v>
      </c>
    </row>
    <row r="1421" spans="1:22" hidden="1" x14ac:dyDescent="0.75">
      <c r="A1421" t="s">
        <v>4040</v>
      </c>
      <c r="B1421" t="s">
        <v>4041</v>
      </c>
      <c r="C1421" t="s">
        <v>4040</v>
      </c>
      <c r="D1421" t="s">
        <v>3425</v>
      </c>
      <c r="E1421" t="s">
        <v>3578</v>
      </c>
      <c r="F1421" t="s">
        <v>3578</v>
      </c>
      <c r="G1421" t="s">
        <v>3579</v>
      </c>
      <c r="H1421" t="s">
        <v>3578</v>
      </c>
      <c r="I1421" t="s">
        <v>3429</v>
      </c>
      <c r="J1421" s="2">
        <v>24716</v>
      </c>
      <c r="K1421" s="2">
        <v>55153</v>
      </c>
      <c r="L1421">
        <v>44</v>
      </c>
      <c r="M1421" t="s">
        <v>210</v>
      </c>
      <c r="N1421" t="s">
        <v>3443</v>
      </c>
      <c r="O1421" t="s">
        <v>210</v>
      </c>
      <c r="P1421" t="s">
        <v>3444</v>
      </c>
      <c r="Q1421" s="5">
        <f>INDEX(relevant_resources!B:B,MATCH(P1421,relevant_resources!A:A,0))</f>
        <v>0</v>
      </c>
      <c r="R1421">
        <f>COUNTIFS(resolve_2018!Y:Y,A1421)</f>
        <v>0</v>
      </c>
      <c r="S1421">
        <f>COUNTIFS(assign_old_new!A:A,A1421)</f>
        <v>0</v>
      </c>
      <c r="T1421" s="4" t="str">
        <f>IF(D1421="teppc","teppc",
IF(Q1421=0,"not relevant",
IF(R1421&gt;0,"in old list",
IF(S1421=0,"NEED TO ASSIGN",
INDEX(assign_old_new!D:D,MATCH(A1421,assign_old_new!A:A,0))))))</f>
        <v>teppc</v>
      </c>
      <c r="U1421">
        <f t="shared" si="44"/>
        <v>0</v>
      </c>
      <c r="V1421" s="5">
        <f t="shared" si="45"/>
        <v>0</v>
      </c>
    </row>
    <row r="1422" spans="1:22" hidden="1" x14ac:dyDescent="0.75">
      <c r="A1422" t="s">
        <v>8211</v>
      </c>
      <c r="B1422" t="s">
        <v>8212</v>
      </c>
      <c r="C1422" t="s">
        <v>8211</v>
      </c>
      <c r="D1422" t="s">
        <v>3425</v>
      </c>
      <c r="E1422" t="s">
        <v>2403</v>
      </c>
      <c r="F1422" t="s">
        <v>2403</v>
      </c>
      <c r="G1422" t="s">
        <v>3436</v>
      </c>
      <c r="H1422" t="s">
        <v>3437</v>
      </c>
      <c r="I1422" t="s">
        <v>2274</v>
      </c>
      <c r="J1422" s="2">
        <v>22129</v>
      </c>
      <c r="K1422" s="2">
        <v>55153</v>
      </c>
      <c r="L1422">
        <v>44</v>
      </c>
      <c r="M1422" t="s">
        <v>3519</v>
      </c>
      <c r="N1422" t="s">
        <v>3520</v>
      </c>
      <c r="O1422" t="s">
        <v>3432</v>
      </c>
      <c r="P1422" t="s">
        <v>3521</v>
      </c>
      <c r="Q1422" s="5">
        <f>INDEX(relevant_resources!B:B,MATCH(P1422,relevant_resources!A:A,0))</f>
        <v>0</v>
      </c>
      <c r="R1422">
        <f>COUNTIFS(resolve_2018!Y:Y,A1422)</f>
        <v>0</v>
      </c>
      <c r="S1422">
        <f>COUNTIFS(assign_old_new!A:A,A1422)</f>
        <v>0</v>
      </c>
      <c r="T1422" s="4" t="str">
        <f>IF(D1422="teppc","teppc",
IF(Q1422=0,"not relevant",
IF(R1422&gt;0,"in old list",
IF(S1422=0,"NEED TO ASSIGN",
INDEX(assign_old_new!D:D,MATCH(A1422,assign_old_new!A:A,0))))))</f>
        <v>teppc</v>
      </c>
      <c r="U1422">
        <f t="shared" si="44"/>
        <v>0</v>
      </c>
      <c r="V1422" s="5">
        <f t="shared" si="45"/>
        <v>0</v>
      </c>
    </row>
    <row r="1423" spans="1:22" hidden="1" x14ac:dyDescent="0.75">
      <c r="A1423" t="s">
        <v>7566</v>
      </c>
      <c r="B1423" t="s">
        <v>7567</v>
      </c>
      <c r="C1423" t="s">
        <v>7566</v>
      </c>
      <c r="D1423" t="s">
        <v>3425</v>
      </c>
      <c r="E1423" t="s">
        <v>2647</v>
      </c>
      <c r="F1423" t="s">
        <v>2647</v>
      </c>
      <c r="G1423" t="s">
        <v>3500</v>
      </c>
      <c r="H1423" t="s">
        <v>2646</v>
      </c>
      <c r="I1423" t="s">
        <v>2647</v>
      </c>
      <c r="J1423" s="2">
        <v>21824</v>
      </c>
      <c r="K1423" s="2">
        <v>55153</v>
      </c>
      <c r="L1423">
        <v>44</v>
      </c>
      <c r="M1423" t="s">
        <v>3519</v>
      </c>
      <c r="N1423" t="s">
        <v>3520</v>
      </c>
      <c r="O1423" t="s">
        <v>3432</v>
      </c>
      <c r="P1423" t="s">
        <v>5829</v>
      </c>
      <c r="Q1423" s="5">
        <f>INDEX(relevant_resources!B:B,MATCH(P1423,relevant_resources!A:A,0))</f>
        <v>0</v>
      </c>
      <c r="R1423">
        <f>COUNTIFS(resolve_2018!Y:Y,A1423)</f>
        <v>0</v>
      </c>
      <c r="S1423">
        <f>COUNTIFS(assign_old_new!A:A,A1423)</f>
        <v>0</v>
      </c>
      <c r="T1423" s="4" t="str">
        <f>IF(D1423="teppc","teppc",
IF(Q1423=0,"not relevant",
IF(R1423&gt;0,"in old list",
IF(S1423=0,"NEED TO ASSIGN",
INDEX(assign_old_new!D:D,MATCH(A1423,assign_old_new!A:A,0))))))</f>
        <v>teppc</v>
      </c>
      <c r="U1423">
        <f t="shared" si="44"/>
        <v>0</v>
      </c>
      <c r="V1423" s="5">
        <f t="shared" si="45"/>
        <v>0</v>
      </c>
    </row>
    <row r="1424" spans="1:22" hidden="1" x14ac:dyDescent="0.75">
      <c r="A1424" t="s">
        <v>8213</v>
      </c>
      <c r="B1424" t="s">
        <v>8214</v>
      </c>
      <c r="C1424" t="s">
        <v>8213</v>
      </c>
      <c r="D1424" t="s">
        <v>3425</v>
      </c>
      <c r="E1424" t="s">
        <v>2403</v>
      </c>
      <c r="F1424" t="s">
        <v>2403</v>
      </c>
      <c r="G1424" t="s">
        <v>3436</v>
      </c>
      <c r="H1424" t="s">
        <v>3437</v>
      </c>
      <c r="I1424" t="s">
        <v>2274</v>
      </c>
      <c r="J1424" s="2">
        <v>21520</v>
      </c>
      <c r="K1424" s="2">
        <v>55153</v>
      </c>
      <c r="L1424">
        <v>44</v>
      </c>
      <c r="M1424" t="s">
        <v>3519</v>
      </c>
      <c r="N1424" t="s">
        <v>3520</v>
      </c>
      <c r="O1424" t="s">
        <v>3432</v>
      </c>
      <c r="P1424" t="s">
        <v>3521</v>
      </c>
      <c r="Q1424" s="5">
        <f>INDEX(relevant_resources!B:B,MATCH(P1424,relevant_resources!A:A,0))</f>
        <v>0</v>
      </c>
      <c r="R1424">
        <f>COUNTIFS(resolve_2018!Y:Y,A1424)</f>
        <v>0</v>
      </c>
      <c r="S1424">
        <f>COUNTIFS(assign_old_new!A:A,A1424)</f>
        <v>0</v>
      </c>
      <c r="T1424" s="4" t="str">
        <f>IF(D1424="teppc","teppc",
IF(Q1424=0,"not relevant",
IF(R1424&gt;0,"in old list",
IF(S1424=0,"NEED TO ASSIGN",
INDEX(assign_old_new!D:D,MATCH(A1424,assign_old_new!A:A,0))))))</f>
        <v>teppc</v>
      </c>
      <c r="U1424">
        <f t="shared" si="44"/>
        <v>0</v>
      </c>
      <c r="V1424" s="5">
        <f t="shared" si="45"/>
        <v>0</v>
      </c>
    </row>
    <row r="1425" spans="1:22" hidden="1" x14ac:dyDescent="0.75">
      <c r="A1425" t="s">
        <v>7221</v>
      </c>
      <c r="B1425" t="s">
        <v>7221</v>
      </c>
      <c r="C1425" t="s">
        <v>7222</v>
      </c>
      <c r="D1425" t="s">
        <v>3425</v>
      </c>
      <c r="E1425" t="s">
        <v>3426</v>
      </c>
      <c r="F1425" t="s">
        <v>3426</v>
      </c>
      <c r="G1425" t="s">
        <v>3427</v>
      </c>
      <c r="H1425" t="s">
        <v>3428</v>
      </c>
      <c r="I1425" t="s">
        <v>3429</v>
      </c>
      <c r="J1425" s="2">
        <v>40360</v>
      </c>
      <c r="K1425" s="2">
        <v>53109</v>
      </c>
      <c r="L1425">
        <v>43.95</v>
      </c>
      <c r="M1425" t="s">
        <v>210</v>
      </c>
      <c r="N1425" t="s">
        <v>3443</v>
      </c>
      <c r="O1425" t="s">
        <v>210</v>
      </c>
      <c r="P1425" t="s">
        <v>3444</v>
      </c>
      <c r="Q1425" s="5">
        <f>INDEX(relevant_resources!B:B,MATCH(P1425,relevant_resources!A:A,0))</f>
        <v>0</v>
      </c>
      <c r="R1425">
        <f>COUNTIFS(resolve_2018!Y:Y,A1425)</f>
        <v>0</v>
      </c>
      <c r="S1425">
        <f>COUNTIFS(assign_old_new!A:A,A1425)</f>
        <v>0</v>
      </c>
      <c r="T1425" s="4" t="str">
        <f>IF(D1425="teppc","teppc",
IF(Q1425=0,"not relevant",
IF(R1425&gt;0,"in old list",
IF(S1425=0,"NEED TO ASSIGN",
INDEX(assign_old_new!D:D,MATCH(A1425,assign_old_new!A:A,0))))))</f>
        <v>teppc</v>
      </c>
      <c r="U1425">
        <f t="shared" si="44"/>
        <v>0</v>
      </c>
      <c r="V1425" s="5">
        <f t="shared" si="45"/>
        <v>0</v>
      </c>
    </row>
    <row r="1426" spans="1:22" hidden="1" x14ac:dyDescent="0.75">
      <c r="A1426" t="s">
        <v>7223</v>
      </c>
      <c r="B1426" t="s">
        <v>7223</v>
      </c>
      <c r="C1426" t="s">
        <v>7224</v>
      </c>
      <c r="D1426" t="s">
        <v>3425</v>
      </c>
      <c r="E1426" t="s">
        <v>3426</v>
      </c>
      <c r="F1426" t="s">
        <v>3426</v>
      </c>
      <c r="G1426" t="s">
        <v>3427</v>
      </c>
      <c r="H1426" t="s">
        <v>3428</v>
      </c>
      <c r="I1426" t="s">
        <v>3429</v>
      </c>
      <c r="J1426" s="2">
        <v>40360</v>
      </c>
      <c r="K1426" s="2">
        <v>53109</v>
      </c>
      <c r="L1426">
        <v>43.95</v>
      </c>
      <c r="M1426" t="s">
        <v>210</v>
      </c>
      <c r="N1426" t="s">
        <v>3443</v>
      </c>
      <c r="O1426" t="s">
        <v>210</v>
      </c>
      <c r="P1426" t="s">
        <v>3444</v>
      </c>
      <c r="Q1426" s="5">
        <f>INDEX(relevant_resources!B:B,MATCH(P1426,relevant_resources!A:A,0))</f>
        <v>0</v>
      </c>
      <c r="R1426">
        <f>COUNTIFS(resolve_2018!Y:Y,A1426)</f>
        <v>0</v>
      </c>
      <c r="S1426">
        <f>COUNTIFS(assign_old_new!A:A,A1426)</f>
        <v>0</v>
      </c>
      <c r="T1426" s="4" t="str">
        <f>IF(D1426="teppc","teppc",
IF(Q1426=0,"not relevant",
IF(R1426&gt;0,"in old list",
IF(S1426=0,"NEED TO ASSIGN",
INDEX(assign_old_new!D:D,MATCH(A1426,assign_old_new!A:A,0))))))</f>
        <v>teppc</v>
      </c>
      <c r="U1426">
        <f t="shared" si="44"/>
        <v>0</v>
      </c>
      <c r="V1426" s="5">
        <f t="shared" si="45"/>
        <v>0</v>
      </c>
    </row>
    <row r="1427" spans="1:22" hidden="1" x14ac:dyDescent="0.75">
      <c r="A1427" t="s">
        <v>4738</v>
      </c>
      <c r="B1427" t="s">
        <v>4738</v>
      </c>
      <c r="C1427" t="s">
        <v>4739</v>
      </c>
      <c r="D1427" t="s">
        <v>3425</v>
      </c>
      <c r="E1427" t="s">
        <v>3812</v>
      </c>
      <c r="F1427" t="s">
        <v>3812</v>
      </c>
      <c r="G1427" t="s">
        <v>3813</v>
      </c>
      <c r="H1427" t="s">
        <v>3814</v>
      </c>
      <c r="I1427" t="s">
        <v>1080</v>
      </c>
      <c r="J1427" s="2">
        <v>32905</v>
      </c>
      <c r="K1427" s="2">
        <v>55153</v>
      </c>
      <c r="L1427">
        <v>43.7</v>
      </c>
      <c r="M1427" t="s">
        <v>3680</v>
      </c>
      <c r="N1427" t="s">
        <v>3681</v>
      </c>
      <c r="O1427" t="s">
        <v>3682</v>
      </c>
      <c r="P1427" t="s">
        <v>4147</v>
      </c>
      <c r="Q1427" s="5">
        <f>INDEX(relevant_resources!B:B,MATCH(P1427,relevant_resources!A:A,0))</f>
        <v>0</v>
      </c>
      <c r="R1427">
        <f>COUNTIFS(resolve_2018!Y:Y,A1427)</f>
        <v>0</v>
      </c>
      <c r="S1427">
        <f>COUNTIFS(assign_old_new!A:A,A1427)</f>
        <v>0</v>
      </c>
      <c r="T1427" s="4" t="str">
        <f>IF(D1427="teppc","teppc",
IF(Q1427=0,"not relevant",
IF(R1427&gt;0,"in old list",
IF(S1427=0,"NEED TO ASSIGN",
INDEX(assign_old_new!D:D,MATCH(A1427,assign_old_new!A:A,0))))))</f>
        <v>teppc</v>
      </c>
      <c r="U1427">
        <f t="shared" si="44"/>
        <v>0</v>
      </c>
      <c r="V1427" s="5">
        <f t="shared" si="45"/>
        <v>0</v>
      </c>
    </row>
    <row r="1428" spans="1:22" hidden="1" x14ac:dyDescent="0.75">
      <c r="A1428" t="s">
        <v>10468</v>
      </c>
      <c r="B1428" t="s">
        <v>10469</v>
      </c>
      <c r="C1428" t="s">
        <v>10470</v>
      </c>
      <c r="D1428" t="s">
        <v>9883</v>
      </c>
      <c r="E1428" t="s">
        <v>1128</v>
      </c>
      <c r="F1428" t="s">
        <v>1128</v>
      </c>
      <c r="G1428" t="s">
        <v>3379</v>
      </c>
      <c r="H1428" t="s">
        <v>1128</v>
      </c>
      <c r="I1428" t="s">
        <v>33</v>
      </c>
      <c r="J1428" s="6">
        <v>37153</v>
      </c>
      <c r="K1428" s="6">
        <v>55153</v>
      </c>
      <c r="L1428">
        <v>43.69</v>
      </c>
      <c r="M1428" t="s">
        <v>3548</v>
      </c>
      <c r="N1428" t="s">
        <v>3532</v>
      </c>
      <c r="O1428" t="s">
        <v>3533</v>
      </c>
      <c r="P1428" t="s">
        <v>9894</v>
      </c>
      <c r="Q1428" s="5">
        <f>INDEX(relevant_resources!B:B,MATCH(P1428,relevant_resources!A:A,0))</f>
        <v>0</v>
      </c>
      <c r="R1428">
        <f>COUNTIFS(resolve_2018!Y:Y,A1428)</f>
        <v>0</v>
      </c>
      <c r="S1428">
        <f>COUNTIFS(assign_old_new!A:A,A1428)</f>
        <v>0</v>
      </c>
      <c r="T1428" s="4" t="str">
        <f>IF(D1428="teppc","teppc",
IF(Q1428=0,"not relevant",
IF(R1428&gt;0,"in old list",
IF(S1428=0,"NEED TO ASSIGN",
INDEX(assign_old_new!D:D,MATCH(A1428,assign_old_new!A:A,0))))))</f>
        <v>not relevant</v>
      </c>
      <c r="U1428">
        <f t="shared" si="44"/>
        <v>0</v>
      </c>
      <c r="V1428" s="5">
        <f t="shared" si="45"/>
        <v>0</v>
      </c>
    </row>
    <row r="1429" spans="1:22" hidden="1" x14ac:dyDescent="0.75">
      <c r="A1429" t="s">
        <v>9130</v>
      </c>
      <c r="B1429" t="s">
        <v>9131</v>
      </c>
      <c r="C1429" t="s">
        <v>9132</v>
      </c>
      <c r="D1429" t="s">
        <v>3425</v>
      </c>
      <c r="E1429" t="s">
        <v>3698</v>
      </c>
      <c r="F1429" t="s">
        <v>3698</v>
      </c>
      <c r="G1429" t="s">
        <v>3694</v>
      </c>
      <c r="H1429" t="s">
        <v>3407</v>
      </c>
      <c r="I1429" t="s">
        <v>2274</v>
      </c>
      <c r="J1429" s="2">
        <v>42736</v>
      </c>
      <c r="K1429" s="2">
        <v>55153</v>
      </c>
      <c r="L1429">
        <v>43.5</v>
      </c>
      <c r="M1429" t="s">
        <v>3756</v>
      </c>
      <c r="N1429" t="s">
        <v>3757</v>
      </c>
      <c r="O1429" t="s">
        <v>190</v>
      </c>
      <c r="P1429" t="s">
        <v>3758</v>
      </c>
      <c r="Q1429" s="5">
        <f>INDEX(relevant_resources!B:B,MATCH(P1429,relevant_resources!A:A,0))</f>
        <v>0</v>
      </c>
      <c r="R1429">
        <f>COUNTIFS(resolve_2018!Y:Y,A1429)</f>
        <v>0</v>
      </c>
      <c r="S1429">
        <f>COUNTIFS(assign_old_new!A:A,A1429)</f>
        <v>0</v>
      </c>
      <c r="T1429" s="4" t="str">
        <f>IF(D1429="teppc","teppc",
IF(Q1429=0,"not relevant",
IF(R1429&gt;0,"in old list",
IF(S1429=0,"NEED TO ASSIGN",
INDEX(assign_old_new!D:D,MATCH(A1429,assign_old_new!A:A,0))))))</f>
        <v>teppc</v>
      </c>
      <c r="U1429">
        <f t="shared" si="44"/>
        <v>0</v>
      </c>
      <c r="V1429" s="5">
        <f t="shared" si="45"/>
        <v>0</v>
      </c>
    </row>
    <row r="1430" spans="1:22" hidden="1" x14ac:dyDescent="0.75">
      <c r="A1430" t="s">
        <v>5527</v>
      </c>
      <c r="B1430" t="s">
        <v>5527</v>
      </c>
      <c r="C1430" t="s">
        <v>5528</v>
      </c>
      <c r="D1430" t="s">
        <v>3425</v>
      </c>
      <c r="E1430" t="s">
        <v>5523</v>
      </c>
      <c r="F1430" t="s">
        <v>5523</v>
      </c>
      <c r="G1430" t="s">
        <v>5524</v>
      </c>
      <c r="H1430" t="s">
        <v>3814</v>
      </c>
      <c r="I1430" t="s">
        <v>1080</v>
      </c>
      <c r="J1430" s="2">
        <v>18963</v>
      </c>
      <c r="K1430" s="2">
        <v>55153</v>
      </c>
      <c r="L1430">
        <v>43.5</v>
      </c>
      <c r="M1430" t="s">
        <v>210</v>
      </c>
      <c r="N1430" t="s">
        <v>3443</v>
      </c>
      <c r="O1430" t="s">
        <v>210</v>
      </c>
      <c r="P1430" t="s">
        <v>3568</v>
      </c>
      <c r="Q1430" s="5">
        <f>INDEX(relevant_resources!B:B,MATCH(P1430,relevant_resources!A:A,0))</f>
        <v>0</v>
      </c>
      <c r="R1430">
        <f>COUNTIFS(resolve_2018!Y:Y,A1430)</f>
        <v>0</v>
      </c>
      <c r="S1430">
        <f>COUNTIFS(assign_old_new!A:A,A1430)</f>
        <v>0</v>
      </c>
      <c r="T1430" s="4" t="str">
        <f>IF(D1430="teppc","teppc",
IF(Q1430=0,"not relevant",
IF(R1430&gt;0,"in old list",
IF(S1430=0,"NEED TO ASSIGN",
INDEX(assign_old_new!D:D,MATCH(A1430,assign_old_new!A:A,0))))))</f>
        <v>teppc</v>
      </c>
      <c r="U1430">
        <f t="shared" si="44"/>
        <v>0</v>
      </c>
      <c r="V1430" s="5">
        <f t="shared" si="45"/>
        <v>0</v>
      </c>
    </row>
    <row r="1431" spans="1:22" hidden="1" x14ac:dyDescent="0.75">
      <c r="A1431" t="s">
        <v>5521</v>
      </c>
      <c r="B1431" t="s">
        <v>5521</v>
      </c>
      <c r="C1431" t="s">
        <v>5522</v>
      </c>
      <c r="D1431" t="s">
        <v>3425</v>
      </c>
      <c r="E1431" t="s">
        <v>5523</v>
      </c>
      <c r="F1431" t="s">
        <v>5523</v>
      </c>
      <c r="G1431" t="s">
        <v>5524</v>
      </c>
      <c r="H1431" t="s">
        <v>3814</v>
      </c>
      <c r="I1431" t="s">
        <v>1080</v>
      </c>
      <c r="J1431" s="2">
        <v>15888</v>
      </c>
      <c r="K1431" s="2">
        <v>55153</v>
      </c>
      <c r="L1431">
        <v>43.5</v>
      </c>
      <c r="M1431" t="s">
        <v>210</v>
      </c>
      <c r="N1431" t="s">
        <v>3443</v>
      </c>
      <c r="O1431" t="s">
        <v>210</v>
      </c>
      <c r="P1431" t="s">
        <v>3568</v>
      </c>
      <c r="Q1431" s="5">
        <f>INDEX(relevant_resources!B:B,MATCH(P1431,relevant_resources!A:A,0))</f>
        <v>0</v>
      </c>
      <c r="R1431">
        <f>COUNTIFS(resolve_2018!Y:Y,A1431)</f>
        <v>0</v>
      </c>
      <c r="S1431">
        <f>COUNTIFS(assign_old_new!A:A,A1431)</f>
        <v>0</v>
      </c>
      <c r="T1431" s="4" t="str">
        <f>IF(D1431="teppc","teppc",
IF(Q1431=0,"not relevant",
IF(R1431&gt;0,"in old list",
IF(S1431=0,"NEED TO ASSIGN",
INDEX(assign_old_new!D:D,MATCH(A1431,assign_old_new!A:A,0))))))</f>
        <v>teppc</v>
      </c>
      <c r="U1431">
        <f t="shared" si="44"/>
        <v>0</v>
      </c>
      <c r="V1431" s="5">
        <f t="shared" si="45"/>
        <v>0</v>
      </c>
    </row>
    <row r="1432" spans="1:22" hidden="1" x14ac:dyDescent="0.75">
      <c r="A1432" t="s">
        <v>11502</v>
      </c>
      <c r="B1432" t="s">
        <v>11502</v>
      </c>
      <c r="D1432" t="s">
        <v>9883</v>
      </c>
      <c r="E1432" t="s">
        <v>1128</v>
      </c>
      <c r="F1432" t="s">
        <v>1128</v>
      </c>
      <c r="G1432" t="s">
        <v>3379</v>
      </c>
      <c r="H1432" t="s">
        <v>1128</v>
      </c>
      <c r="I1432" t="s">
        <v>33</v>
      </c>
      <c r="J1432" s="2">
        <v>43463</v>
      </c>
      <c r="K1432" s="6">
        <v>55153</v>
      </c>
      <c r="L1432">
        <v>43.2</v>
      </c>
      <c r="M1432" t="s">
        <v>3412</v>
      </c>
      <c r="N1432" t="s">
        <v>3412</v>
      </c>
      <c r="O1432" t="s">
        <v>993</v>
      </c>
      <c r="P1432" t="s">
        <v>3413</v>
      </c>
      <c r="Q1432" s="5">
        <f>INDEX(relevant_resources!B:B,MATCH(P1432,relevant_resources!A:A,0))</f>
        <v>1</v>
      </c>
      <c r="R1432">
        <f>COUNTIFS(resolve_2018!Y:Y,A1432)</f>
        <v>0</v>
      </c>
      <c r="S1432">
        <f>COUNTIFS(assign_old_new!A:A,A1432)</f>
        <v>1</v>
      </c>
      <c r="T1432" s="4" t="str">
        <f>IF(D1432="teppc","teppc",
IF(Q1432=0,"not relevant",
IF(R1432&gt;0,"in old list",
IF(S1432=0,"NEED TO ASSIGN",
INDEX(assign_old_new!D:D,MATCH(A1432,assign_old_new!A:A,0))))))</f>
        <v>old</v>
      </c>
      <c r="U1432">
        <f t="shared" si="44"/>
        <v>1</v>
      </c>
      <c r="V1432" s="5">
        <f t="shared" si="45"/>
        <v>0</v>
      </c>
    </row>
    <row r="1433" spans="1:22" hidden="1" x14ac:dyDescent="0.75">
      <c r="A1433" t="s">
        <v>10114</v>
      </c>
      <c r="B1433" t="s">
        <v>10114</v>
      </c>
      <c r="C1433" t="s">
        <v>10115</v>
      </c>
      <c r="D1433" t="s">
        <v>9883</v>
      </c>
      <c r="E1433" t="s">
        <v>1128</v>
      </c>
      <c r="F1433" t="s">
        <v>1128</v>
      </c>
      <c r="G1433" t="s">
        <v>3379</v>
      </c>
      <c r="H1433" t="s">
        <v>1128</v>
      </c>
      <c r="I1433" t="s">
        <v>33</v>
      </c>
      <c r="J1433" s="6">
        <v>37799</v>
      </c>
      <c r="K1433" s="6">
        <v>55153</v>
      </c>
      <c r="L1433">
        <v>43</v>
      </c>
      <c r="M1433" t="s">
        <v>3548</v>
      </c>
      <c r="N1433" t="s">
        <v>3532</v>
      </c>
      <c r="O1433" t="s">
        <v>3533</v>
      </c>
      <c r="P1433" t="s">
        <v>9941</v>
      </c>
      <c r="Q1433" s="5">
        <f>INDEX(relevant_resources!B:B,MATCH(P1433,relevant_resources!A:A,0))</f>
        <v>0</v>
      </c>
      <c r="R1433">
        <f>COUNTIFS(resolve_2018!Y:Y,A1433)</f>
        <v>0</v>
      </c>
      <c r="S1433">
        <f>COUNTIFS(assign_old_new!A:A,A1433)</f>
        <v>0</v>
      </c>
      <c r="T1433" s="4" t="str">
        <f>IF(D1433="teppc","teppc",
IF(Q1433=0,"not relevant",
IF(R1433&gt;0,"in old list",
IF(S1433=0,"NEED TO ASSIGN",
INDEX(assign_old_new!D:D,MATCH(A1433,assign_old_new!A:A,0))))))</f>
        <v>not relevant</v>
      </c>
      <c r="U1433">
        <f t="shared" si="44"/>
        <v>0</v>
      </c>
      <c r="V1433" s="5">
        <f t="shared" si="45"/>
        <v>0</v>
      </c>
    </row>
    <row r="1434" spans="1:22" hidden="1" x14ac:dyDescent="0.75">
      <c r="A1434" t="s">
        <v>3279</v>
      </c>
      <c r="B1434" t="s">
        <v>3279</v>
      </c>
      <c r="C1434" t="s">
        <v>3278</v>
      </c>
      <c r="D1434" t="s">
        <v>9883</v>
      </c>
      <c r="E1434" t="s">
        <v>9887</v>
      </c>
      <c r="F1434" t="s">
        <v>9887</v>
      </c>
      <c r="G1434" t="s">
        <v>9888</v>
      </c>
      <c r="H1434" t="s">
        <v>9887</v>
      </c>
      <c r="I1434" t="s">
        <v>33</v>
      </c>
      <c r="J1434" s="6">
        <v>42356</v>
      </c>
      <c r="K1434" s="6">
        <v>55153</v>
      </c>
      <c r="L1434">
        <v>42.96</v>
      </c>
      <c r="M1434" t="s">
        <v>9884</v>
      </c>
      <c r="N1434" t="s">
        <v>3412</v>
      </c>
      <c r="O1434" t="s">
        <v>993</v>
      </c>
      <c r="P1434" t="s">
        <v>3413</v>
      </c>
      <c r="Q1434" s="5">
        <f>INDEX(relevant_resources!B:B,MATCH(P1434,relevant_resources!A:A,0))</f>
        <v>1</v>
      </c>
      <c r="R1434">
        <f>COUNTIFS(resolve_2018!Y:Y,A1434)</f>
        <v>1</v>
      </c>
      <c r="S1434">
        <f>COUNTIFS(assign_old_new!A:A,A1434)</f>
        <v>0</v>
      </c>
      <c r="T1434" s="4" t="str">
        <f>IF(D1434="teppc","teppc",
IF(Q1434=0,"not relevant",
IF(R1434&gt;0,"in old list",
IF(S1434=0,"NEED TO ASSIGN",
INDEX(assign_old_new!D:D,MATCH(A1434,assign_old_new!A:A,0))))))</f>
        <v>in old list</v>
      </c>
      <c r="U1434">
        <f t="shared" si="44"/>
        <v>1</v>
      </c>
      <c r="V1434" s="5">
        <f t="shared" si="45"/>
        <v>0</v>
      </c>
    </row>
    <row r="1435" spans="1:22" hidden="1" x14ac:dyDescent="0.75">
      <c r="A1435" t="s">
        <v>3246</v>
      </c>
      <c r="B1435" t="s">
        <v>3246</v>
      </c>
      <c r="C1435" t="s">
        <v>3245</v>
      </c>
      <c r="D1435" t="s">
        <v>9883</v>
      </c>
      <c r="E1435" t="s">
        <v>9887</v>
      </c>
      <c r="F1435" t="s">
        <v>9887</v>
      </c>
      <c r="G1435" t="s">
        <v>9888</v>
      </c>
      <c r="H1435" t="s">
        <v>9887</v>
      </c>
      <c r="I1435" t="s">
        <v>33</v>
      </c>
      <c r="J1435" s="6">
        <v>42356</v>
      </c>
      <c r="K1435" s="6">
        <v>55153</v>
      </c>
      <c r="L1435">
        <v>42.96</v>
      </c>
      <c r="M1435" t="s">
        <v>9884</v>
      </c>
      <c r="N1435" t="s">
        <v>3412</v>
      </c>
      <c r="O1435" t="s">
        <v>993</v>
      </c>
      <c r="P1435" t="s">
        <v>3413</v>
      </c>
      <c r="Q1435" s="5">
        <f>INDEX(relevant_resources!B:B,MATCH(P1435,relevant_resources!A:A,0))</f>
        <v>1</v>
      </c>
      <c r="R1435">
        <f>COUNTIFS(resolve_2018!Y:Y,A1435)</f>
        <v>1</v>
      </c>
      <c r="S1435">
        <f>COUNTIFS(assign_old_new!A:A,A1435)</f>
        <v>0</v>
      </c>
      <c r="T1435" s="4" t="str">
        <f>IF(D1435="teppc","teppc",
IF(Q1435=0,"not relevant",
IF(R1435&gt;0,"in old list",
IF(S1435=0,"NEED TO ASSIGN",
INDEX(assign_old_new!D:D,MATCH(A1435,assign_old_new!A:A,0))))))</f>
        <v>in old list</v>
      </c>
      <c r="U1435">
        <f t="shared" si="44"/>
        <v>1</v>
      </c>
      <c r="V1435" s="5">
        <f t="shared" si="45"/>
        <v>0</v>
      </c>
    </row>
    <row r="1436" spans="1:22" hidden="1" x14ac:dyDescent="0.75">
      <c r="A1436" t="s">
        <v>9948</v>
      </c>
      <c r="B1436" t="s">
        <v>9948</v>
      </c>
      <c r="C1436" t="s">
        <v>9949</v>
      </c>
      <c r="D1436" t="s">
        <v>9883</v>
      </c>
      <c r="E1436" t="s">
        <v>1128</v>
      </c>
      <c r="F1436" t="s">
        <v>1128</v>
      </c>
      <c r="G1436" t="s">
        <v>3379</v>
      </c>
      <c r="H1436" t="s">
        <v>1128</v>
      </c>
      <c r="I1436" t="s">
        <v>33</v>
      </c>
      <c r="J1436" s="6">
        <v>32874</v>
      </c>
      <c r="K1436" s="6">
        <v>55153</v>
      </c>
      <c r="L1436">
        <v>42.81</v>
      </c>
      <c r="M1436" t="s">
        <v>3548</v>
      </c>
      <c r="N1436" t="s">
        <v>3532</v>
      </c>
      <c r="O1436" t="s">
        <v>3533</v>
      </c>
      <c r="P1436" t="s">
        <v>9941</v>
      </c>
      <c r="Q1436" s="5">
        <f>INDEX(relevant_resources!B:B,MATCH(P1436,relevant_resources!A:A,0))</f>
        <v>0</v>
      </c>
      <c r="R1436">
        <f>COUNTIFS(resolve_2018!Y:Y,A1436)</f>
        <v>0</v>
      </c>
      <c r="S1436">
        <f>COUNTIFS(assign_old_new!A:A,A1436)</f>
        <v>0</v>
      </c>
      <c r="T1436" s="4" t="str">
        <f>IF(D1436="teppc","teppc",
IF(Q1436=0,"not relevant",
IF(R1436&gt;0,"in old list",
IF(S1436=0,"NEED TO ASSIGN",
INDEX(assign_old_new!D:D,MATCH(A1436,assign_old_new!A:A,0))))))</f>
        <v>not relevant</v>
      </c>
      <c r="U1436">
        <f t="shared" si="44"/>
        <v>0</v>
      </c>
      <c r="V1436" s="5">
        <f t="shared" si="45"/>
        <v>0</v>
      </c>
    </row>
    <row r="1437" spans="1:22" hidden="1" x14ac:dyDescent="0.75">
      <c r="A1437" t="s">
        <v>11567</v>
      </c>
      <c r="B1437" t="s">
        <v>11567</v>
      </c>
      <c r="D1437" t="s">
        <v>9883</v>
      </c>
      <c r="E1437" t="s">
        <v>3319</v>
      </c>
      <c r="F1437" t="s">
        <v>3319</v>
      </c>
      <c r="G1437" t="s">
        <v>3320</v>
      </c>
      <c r="H1437" t="s">
        <v>3319</v>
      </c>
      <c r="I1437" t="s">
        <v>33</v>
      </c>
      <c r="J1437" s="6">
        <v>32509</v>
      </c>
      <c r="K1437" s="2">
        <v>43160</v>
      </c>
      <c r="L1437">
        <v>42.7</v>
      </c>
      <c r="M1437" t="s">
        <v>3511</v>
      </c>
      <c r="N1437" t="s">
        <v>3849</v>
      </c>
      <c r="O1437" t="s">
        <v>3850</v>
      </c>
      <c r="P1437" t="s">
        <v>10070</v>
      </c>
      <c r="Q1437" s="5">
        <f>INDEX(relevant_resources!B:B,MATCH(P1437,relevant_resources!A:A,0))</f>
        <v>0</v>
      </c>
      <c r="R1437">
        <f>COUNTIFS(resolve_2018!Y:Y,A1437)</f>
        <v>0</v>
      </c>
      <c r="S1437">
        <f>COUNTIFS(assign_old_new!A:A,A1437)</f>
        <v>0</v>
      </c>
      <c r="T1437" s="4" t="str">
        <f>IF(D1437="teppc","teppc",
IF(Q1437=0,"not relevant",
IF(R1437&gt;0,"in old list",
IF(S1437=0,"NEED TO ASSIGN",
INDEX(assign_old_new!D:D,MATCH(A1437,assign_old_new!A:A,0))))))</f>
        <v>not relevant</v>
      </c>
      <c r="U1437">
        <f t="shared" si="44"/>
        <v>0</v>
      </c>
      <c r="V1437" s="5">
        <f t="shared" si="45"/>
        <v>0</v>
      </c>
    </row>
    <row r="1438" spans="1:22" hidden="1" x14ac:dyDescent="0.75">
      <c r="A1438" t="s">
        <v>10384</v>
      </c>
      <c r="B1438" t="s">
        <v>10385</v>
      </c>
      <c r="C1438" t="s">
        <v>10386</v>
      </c>
      <c r="D1438" t="s">
        <v>9883</v>
      </c>
      <c r="E1438" t="s">
        <v>1128</v>
      </c>
      <c r="F1438" t="s">
        <v>1128</v>
      </c>
      <c r="G1438" t="s">
        <v>3379</v>
      </c>
      <c r="H1438" t="s">
        <v>1128</v>
      </c>
      <c r="I1438" t="s">
        <v>33</v>
      </c>
      <c r="J1438" s="6">
        <v>37994</v>
      </c>
      <c r="K1438" s="6">
        <v>55153</v>
      </c>
      <c r="L1438">
        <v>42.42</v>
      </c>
      <c r="M1438" t="s">
        <v>3548</v>
      </c>
      <c r="N1438" t="s">
        <v>3532</v>
      </c>
      <c r="O1438" t="s">
        <v>3533</v>
      </c>
      <c r="P1438" t="s">
        <v>9894</v>
      </c>
      <c r="Q1438" s="5">
        <f>INDEX(relevant_resources!B:B,MATCH(P1438,relevant_resources!A:A,0))</f>
        <v>0</v>
      </c>
      <c r="R1438">
        <f>COUNTIFS(resolve_2018!Y:Y,A1438)</f>
        <v>0</v>
      </c>
      <c r="S1438">
        <f>COUNTIFS(assign_old_new!A:A,A1438)</f>
        <v>0</v>
      </c>
      <c r="T1438" s="4" t="str">
        <f>IF(D1438="teppc","teppc",
IF(Q1438=0,"not relevant",
IF(R1438&gt;0,"in old list",
IF(S1438=0,"NEED TO ASSIGN",
INDEX(assign_old_new!D:D,MATCH(A1438,assign_old_new!A:A,0))))))</f>
        <v>not relevant</v>
      </c>
      <c r="U1438">
        <f t="shared" si="44"/>
        <v>0</v>
      </c>
      <c r="V1438" s="5">
        <f t="shared" si="45"/>
        <v>0</v>
      </c>
    </row>
    <row r="1439" spans="1:22" hidden="1" x14ac:dyDescent="0.75">
      <c r="A1439" t="s">
        <v>2616</v>
      </c>
      <c r="B1439" t="s">
        <v>2616</v>
      </c>
      <c r="C1439" t="s">
        <v>10687</v>
      </c>
      <c r="D1439" t="s">
        <v>9883</v>
      </c>
      <c r="E1439" t="s">
        <v>9887</v>
      </c>
      <c r="F1439" t="s">
        <v>9887</v>
      </c>
      <c r="G1439" t="s">
        <v>9888</v>
      </c>
      <c r="H1439" t="s">
        <v>9887</v>
      </c>
      <c r="I1439" t="s">
        <v>33</v>
      </c>
      <c r="J1439" s="6">
        <v>31048</v>
      </c>
      <c r="K1439" s="6">
        <v>55153</v>
      </c>
      <c r="L1439">
        <v>42.42</v>
      </c>
      <c r="M1439" t="s">
        <v>9884</v>
      </c>
      <c r="N1439" t="s">
        <v>3757</v>
      </c>
      <c r="O1439" t="s">
        <v>190</v>
      </c>
      <c r="P1439" t="s">
        <v>4506</v>
      </c>
      <c r="Q1439" s="5">
        <f>INDEX(relevant_resources!B:B,MATCH(P1439,relevant_resources!A:A,0))</f>
        <v>0</v>
      </c>
      <c r="R1439">
        <f>COUNTIFS(resolve_2018!Y:Y,A1439)</f>
        <v>10</v>
      </c>
      <c r="S1439">
        <f>COUNTIFS(assign_old_new!A:A,A1439)</f>
        <v>0</v>
      </c>
      <c r="T1439" s="4" t="str">
        <f>IF(D1439="teppc","teppc",
IF(Q1439=0,"not relevant",
IF(R1439&gt;0,"in old list",
IF(S1439=0,"NEED TO ASSIGN",
INDEX(assign_old_new!D:D,MATCH(A1439,assign_old_new!A:A,0))))))</f>
        <v>not relevant</v>
      </c>
      <c r="U1439">
        <f t="shared" si="44"/>
        <v>1</v>
      </c>
      <c r="V1439" s="5">
        <f t="shared" si="45"/>
        <v>0</v>
      </c>
    </row>
    <row r="1440" spans="1:22" hidden="1" x14ac:dyDescent="0.75">
      <c r="A1440" t="s">
        <v>6609</v>
      </c>
      <c r="B1440" t="s">
        <v>6610</v>
      </c>
      <c r="C1440" t="s">
        <v>6611</v>
      </c>
      <c r="D1440" t="s">
        <v>3425</v>
      </c>
      <c r="E1440" t="s">
        <v>2403</v>
      </c>
      <c r="F1440" t="s">
        <v>2403</v>
      </c>
      <c r="G1440" t="s">
        <v>3436</v>
      </c>
      <c r="H1440" t="s">
        <v>3437</v>
      </c>
      <c r="I1440" t="s">
        <v>2274</v>
      </c>
      <c r="J1440" s="2">
        <v>42396</v>
      </c>
      <c r="K1440" s="2">
        <v>55153</v>
      </c>
      <c r="L1440">
        <v>42</v>
      </c>
      <c r="M1440" t="s">
        <v>3548</v>
      </c>
      <c r="N1440" t="s">
        <v>3532</v>
      </c>
      <c r="O1440" t="s">
        <v>3533</v>
      </c>
      <c r="P1440" t="s">
        <v>3534</v>
      </c>
      <c r="Q1440" s="5">
        <f>INDEX(relevant_resources!B:B,MATCH(P1440,relevant_resources!A:A,0))</f>
        <v>0</v>
      </c>
      <c r="R1440">
        <f>COUNTIFS(resolve_2018!Y:Y,A1440)</f>
        <v>0</v>
      </c>
      <c r="S1440">
        <f>COUNTIFS(assign_old_new!A:A,A1440)</f>
        <v>0</v>
      </c>
      <c r="T1440" s="4" t="str">
        <f>IF(D1440="teppc","teppc",
IF(Q1440=0,"not relevant",
IF(R1440&gt;0,"in old list",
IF(S1440=0,"NEED TO ASSIGN",
INDEX(assign_old_new!D:D,MATCH(A1440,assign_old_new!A:A,0))))))</f>
        <v>teppc</v>
      </c>
      <c r="U1440">
        <f t="shared" si="44"/>
        <v>0</v>
      </c>
      <c r="V1440" s="5">
        <f t="shared" si="45"/>
        <v>0</v>
      </c>
    </row>
    <row r="1441" spans="1:22" hidden="1" x14ac:dyDescent="0.75">
      <c r="A1441" t="s">
        <v>8715</v>
      </c>
      <c r="B1441" t="s">
        <v>8716</v>
      </c>
      <c r="C1441" t="s">
        <v>8717</v>
      </c>
      <c r="D1441" t="s">
        <v>3425</v>
      </c>
      <c r="E1441" t="s">
        <v>3578</v>
      </c>
      <c r="F1441" t="s">
        <v>3578</v>
      </c>
      <c r="G1441" t="s">
        <v>3579</v>
      </c>
      <c r="H1441" t="s">
        <v>3578</v>
      </c>
      <c r="I1441" t="s">
        <v>3429</v>
      </c>
      <c r="J1441" s="2">
        <v>40087</v>
      </c>
      <c r="K1441" s="2">
        <v>55153</v>
      </c>
      <c r="L1441">
        <v>42</v>
      </c>
      <c r="M1441" t="s">
        <v>3438</v>
      </c>
      <c r="N1441" t="s">
        <v>3412</v>
      </c>
      <c r="O1441" t="s">
        <v>993</v>
      </c>
      <c r="P1441" t="s">
        <v>3477</v>
      </c>
      <c r="Q1441" s="5">
        <f>INDEX(relevant_resources!B:B,MATCH(P1441,relevant_resources!A:A,0))</f>
        <v>0</v>
      </c>
      <c r="R1441">
        <f>COUNTIFS(resolve_2018!Y:Y,A1441)</f>
        <v>0</v>
      </c>
      <c r="S1441">
        <f>COUNTIFS(assign_old_new!A:A,A1441)</f>
        <v>0</v>
      </c>
      <c r="T1441" s="4" t="str">
        <f>IF(D1441="teppc","teppc",
IF(Q1441=0,"not relevant",
IF(R1441&gt;0,"in old list",
IF(S1441=0,"NEED TO ASSIGN",
INDEX(assign_old_new!D:D,MATCH(A1441,assign_old_new!A:A,0))))))</f>
        <v>teppc</v>
      </c>
      <c r="U1441">
        <f t="shared" si="44"/>
        <v>0</v>
      </c>
      <c r="V1441" s="5">
        <f t="shared" si="45"/>
        <v>0</v>
      </c>
    </row>
    <row r="1442" spans="1:22" hidden="1" x14ac:dyDescent="0.75">
      <c r="A1442" t="s">
        <v>8515</v>
      </c>
      <c r="B1442" t="s">
        <v>8516</v>
      </c>
      <c r="C1442" t="s">
        <v>8517</v>
      </c>
      <c r="D1442" t="s">
        <v>3425</v>
      </c>
      <c r="E1442" t="s">
        <v>906</v>
      </c>
      <c r="F1442" t="s">
        <v>906</v>
      </c>
      <c r="G1442" t="s">
        <v>4695</v>
      </c>
      <c r="H1442" t="s">
        <v>906</v>
      </c>
      <c r="I1442" t="s">
        <v>906</v>
      </c>
      <c r="J1442" s="2">
        <v>36678</v>
      </c>
      <c r="K1442" s="2">
        <v>55153</v>
      </c>
      <c r="L1442">
        <v>42</v>
      </c>
      <c r="M1442" t="s">
        <v>5038</v>
      </c>
      <c r="N1442" t="s">
        <v>3757</v>
      </c>
      <c r="O1442" t="s">
        <v>190</v>
      </c>
      <c r="P1442" t="s">
        <v>5039</v>
      </c>
      <c r="Q1442" s="5">
        <f>INDEX(relevant_resources!B:B,MATCH(P1442,relevant_resources!A:A,0))</f>
        <v>0</v>
      </c>
      <c r="R1442">
        <f>COUNTIFS(resolve_2018!Y:Y,A1442)</f>
        <v>0</v>
      </c>
      <c r="S1442">
        <f>COUNTIFS(assign_old_new!A:A,A1442)</f>
        <v>0</v>
      </c>
      <c r="T1442" s="4" t="str">
        <f>IF(D1442="teppc","teppc",
IF(Q1442=0,"not relevant",
IF(R1442&gt;0,"in old list",
IF(S1442=0,"NEED TO ASSIGN",
INDEX(assign_old_new!D:D,MATCH(A1442,assign_old_new!A:A,0))))))</f>
        <v>teppc</v>
      </c>
      <c r="U1442">
        <f t="shared" si="44"/>
        <v>0</v>
      </c>
      <c r="V1442" s="5">
        <f t="shared" si="45"/>
        <v>0</v>
      </c>
    </row>
    <row r="1443" spans="1:22" hidden="1" x14ac:dyDescent="0.75">
      <c r="A1443" t="s">
        <v>4422</v>
      </c>
      <c r="B1443" t="s">
        <v>4423</v>
      </c>
      <c r="C1443" t="s">
        <v>4424</v>
      </c>
      <c r="D1443" t="s">
        <v>3425</v>
      </c>
      <c r="E1443" t="s">
        <v>2592</v>
      </c>
      <c r="F1443" t="s">
        <v>2592</v>
      </c>
      <c r="G1443" t="s">
        <v>4353</v>
      </c>
      <c r="H1443" t="s">
        <v>3028</v>
      </c>
      <c r="I1443" t="s">
        <v>2592</v>
      </c>
      <c r="J1443" s="2">
        <v>34973</v>
      </c>
      <c r="K1443" s="2">
        <v>55153</v>
      </c>
      <c r="L1443">
        <v>42</v>
      </c>
      <c r="M1443" t="s">
        <v>3531</v>
      </c>
      <c r="N1443" t="s">
        <v>3532</v>
      </c>
      <c r="O1443" t="s">
        <v>3533</v>
      </c>
      <c r="P1443" t="s">
        <v>3592</v>
      </c>
      <c r="Q1443" s="5">
        <f>INDEX(relevant_resources!B:B,MATCH(P1443,relevant_resources!A:A,0))</f>
        <v>0</v>
      </c>
      <c r="R1443">
        <f>COUNTIFS(resolve_2018!Y:Y,A1443)</f>
        <v>0</v>
      </c>
      <c r="S1443">
        <f>COUNTIFS(assign_old_new!A:A,A1443)</f>
        <v>0</v>
      </c>
      <c r="T1443" s="4" t="str">
        <f>IF(D1443="teppc","teppc",
IF(Q1443=0,"not relevant",
IF(R1443&gt;0,"in old list",
IF(S1443=0,"NEED TO ASSIGN",
INDEX(assign_old_new!D:D,MATCH(A1443,assign_old_new!A:A,0))))))</f>
        <v>teppc</v>
      </c>
      <c r="U1443">
        <f t="shared" si="44"/>
        <v>0</v>
      </c>
      <c r="V1443" s="5">
        <f t="shared" si="45"/>
        <v>0</v>
      </c>
    </row>
    <row r="1444" spans="1:22" hidden="1" x14ac:dyDescent="0.75">
      <c r="A1444" t="s">
        <v>6686</v>
      </c>
      <c r="B1444" t="s">
        <v>6686</v>
      </c>
      <c r="C1444" t="s">
        <v>6687</v>
      </c>
      <c r="D1444" t="s">
        <v>3425</v>
      </c>
      <c r="E1444" t="s">
        <v>906</v>
      </c>
      <c r="F1444" t="s">
        <v>906</v>
      </c>
      <c r="G1444" t="s">
        <v>4695</v>
      </c>
      <c r="H1444" t="s">
        <v>906</v>
      </c>
      <c r="I1444" t="s">
        <v>906</v>
      </c>
      <c r="J1444" s="2">
        <v>32813</v>
      </c>
      <c r="K1444" s="2">
        <v>55153</v>
      </c>
      <c r="L1444">
        <v>42</v>
      </c>
      <c r="M1444" t="s">
        <v>5038</v>
      </c>
      <c r="N1444" t="s">
        <v>3757</v>
      </c>
      <c r="O1444" t="s">
        <v>190</v>
      </c>
      <c r="P1444" t="s">
        <v>5039</v>
      </c>
      <c r="Q1444" s="5">
        <f>INDEX(relevant_resources!B:B,MATCH(P1444,relevant_resources!A:A,0))</f>
        <v>0</v>
      </c>
      <c r="R1444">
        <f>COUNTIFS(resolve_2018!Y:Y,A1444)</f>
        <v>0</v>
      </c>
      <c r="S1444">
        <f>COUNTIFS(assign_old_new!A:A,A1444)</f>
        <v>0</v>
      </c>
      <c r="T1444" s="4" t="str">
        <f>IF(D1444="teppc","teppc",
IF(Q1444=0,"not relevant",
IF(R1444&gt;0,"in old list",
IF(S1444=0,"NEED TO ASSIGN",
INDEX(assign_old_new!D:D,MATCH(A1444,assign_old_new!A:A,0))))))</f>
        <v>teppc</v>
      </c>
      <c r="U1444">
        <f t="shared" si="44"/>
        <v>0</v>
      </c>
      <c r="V1444" s="5">
        <f t="shared" si="45"/>
        <v>0</v>
      </c>
    </row>
    <row r="1445" spans="1:22" hidden="1" x14ac:dyDescent="0.75">
      <c r="A1445" t="s">
        <v>6298</v>
      </c>
      <c r="B1445" t="s">
        <v>6299</v>
      </c>
      <c r="C1445" t="s">
        <v>6300</v>
      </c>
      <c r="D1445" t="s">
        <v>3425</v>
      </c>
      <c r="E1445" t="s">
        <v>906</v>
      </c>
      <c r="F1445" t="s">
        <v>906</v>
      </c>
      <c r="G1445" t="s">
        <v>4695</v>
      </c>
      <c r="H1445" t="s">
        <v>906</v>
      </c>
      <c r="I1445" t="s">
        <v>906</v>
      </c>
      <c r="J1445" s="2">
        <v>32448</v>
      </c>
      <c r="K1445" s="2">
        <v>55153</v>
      </c>
      <c r="L1445">
        <v>42</v>
      </c>
      <c r="M1445" t="s">
        <v>5038</v>
      </c>
      <c r="N1445" t="s">
        <v>3757</v>
      </c>
      <c r="O1445" t="s">
        <v>190</v>
      </c>
      <c r="P1445" t="s">
        <v>5039</v>
      </c>
      <c r="Q1445" s="5">
        <f>INDEX(relevant_resources!B:B,MATCH(P1445,relevant_resources!A:A,0))</f>
        <v>0</v>
      </c>
      <c r="R1445">
        <f>COUNTIFS(resolve_2018!Y:Y,A1445)</f>
        <v>0</v>
      </c>
      <c r="S1445">
        <f>COUNTIFS(assign_old_new!A:A,A1445)</f>
        <v>0</v>
      </c>
      <c r="T1445" s="4" t="str">
        <f>IF(D1445="teppc","teppc",
IF(Q1445=0,"not relevant",
IF(R1445&gt;0,"in old list",
IF(S1445=0,"NEED TO ASSIGN",
INDEX(assign_old_new!D:D,MATCH(A1445,assign_old_new!A:A,0))))))</f>
        <v>teppc</v>
      </c>
      <c r="U1445">
        <f t="shared" si="44"/>
        <v>0</v>
      </c>
      <c r="V1445" s="5">
        <f t="shared" si="45"/>
        <v>0</v>
      </c>
    </row>
    <row r="1446" spans="1:22" hidden="1" x14ac:dyDescent="0.75">
      <c r="A1446" t="s">
        <v>10071</v>
      </c>
      <c r="B1446" t="s">
        <v>10072</v>
      </c>
      <c r="C1446" t="s">
        <v>10073</v>
      </c>
      <c r="D1446" t="s">
        <v>9883</v>
      </c>
      <c r="E1446" t="s">
        <v>3333</v>
      </c>
      <c r="F1446" t="s">
        <v>3333</v>
      </c>
      <c r="G1446" t="s">
        <v>3334</v>
      </c>
      <c r="H1446" t="s">
        <v>3333</v>
      </c>
      <c r="I1446" t="s">
        <v>33</v>
      </c>
      <c r="J1446" s="6">
        <v>23743</v>
      </c>
      <c r="K1446" s="6">
        <v>55153</v>
      </c>
      <c r="L1446">
        <v>42</v>
      </c>
      <c r="M1446" t="s">
        <v>9884</v>
      </c>
      <c r="N1446" t="s">
        <v>3443</v>
      </c>
      <c r="O1446" t="s">
        <v>210</v>
      </c>
      <c r="P1446" t="s">
        <v>3709</v>
      </c>
      <c r="Q1446" s="5">
        <f>INDEX(relevant_resources!B:B,MATCH(P1446,relevant_resources!A:A,0))</f>
        <v>0</v>
      </c>
      <c r="R1446">
        <f>COUNTIFS(resolve_2018!Y:Y,A1446)</f>
        <v>0</v>
      </c>
      <c r="S1446">
        <f>COUNTIFS(assign_old_new!A:A,A1446)</f>
        <v>0</v>
      </c>
      <c r="T1446" s="4" t="str">
        <f>IF(D1446="teppc","teppc",
IF(Q1446=0,"not relevant",
IF(R1446&gt;0,"in old list",
IF(S1446=0,"NEED TO ASSIGN",
INDEX(assign_old_new!D:D,MATCH(A1446,assign_old_new!A:A,0))))))</f>
        <v>not relevant</v>
      </c>
      <c r="U1446">
        <f t="shared" si="44"/>
        <v>0</v>
      </c>
      <c r="V1446" s="5">
        <f t="shared" si="45"/>
        <v>0</v>
      </c>
    </row>
    <row r="1447" spans="1:22" hidden="1" x14ac:dyDescent="0.75">
      <c r="A1447" t="s">
        <v>5035</v>
      </c>
      <c r="B1447" t="s">
        <v>5036</v>
      </c>
      <c r="C1447" t="s">
        <v>5037</v>
      </c>
      <c r="D1447" t="s">
        <v>3425</v>
      </c>
      <c r="E1447" t="s">
        <v>906</v>
      </c>
      <c r="F1447" t="s">
        <v>906</v>
      </c>
      <c r="G1447" t="s">
        <v>4695</v>
      </c>
      <c r="H1447" t="s">
        <v>906</v>
      </c>
      <c r="I1447" t="s">
        <v>906</v>
      </c>
      <c r="J1447" s="2">
        <v>18476</v>
      </c>
      <c r="K1447" s="2">
        <v>55153</v>
      </c>
      <c r="L1447">
        <v>42</v>
      </c>
      <c r="M1447" t="s">
        <v>5038</v>
      </c>
      <c r="N1447" t="s">
        <v>3757</v>
      </c>
      <c r="O1447" t="s">
        <v>190</v>
      </c>
      <c r="P1447" t="s">
        <v>5039</v>
      </c>
      <c r="Q1447" s="5">
        <f>INDEX(relevant_resources!B:B,MATCH(P1447,relevant_resources!A:A,0))</f>
        <v>0</v>
      </c>
      <c r="R1447">
        <f>COUNTIFS(resolve_2018!Y:Y,A1447)</f>
        <v>0</v>
      </c>
      <c r="S1447">
        <f>COUNTIFS(assign_old_new!A:A,A1447)</f>
        <v>0</v>
      </c>
      <c r="T1447" s="4" t="str">
        <f>IF(D1447="teppc","teppc",
IF(Q1447=0,"not relevant",
IF(R1447&gt;0,"in old list",
IF(S1447=0,"NEED TO ASSIGN",
INDEX(assign_old_new!D:D,MATCH(A1447,assign_old_new!A:A,0))))))</f>
        <v>teppc</v>
      </c>
      <c r="U1447">
        <f t="shared" si="44"/>
        <v>0</v>
      </c>
      <c r="V1447" s="5">
        <f t="shared" si="45"/>
        <v>0</v>
      </c>
    </row>
    <row r="1448" spans="1:22" hidden="1" x14ac:dyDescent="0.75">
      <c r="A1448" t="s">
        <v>7300</v>
      </c>
      <c r="B1448" t="s">
        <v>7300</v>
      </c>
      <c r="C1448" t="s">
        <v>7301</v>
      </c>
      <c r="D1448" t="s">
        <v>3425</v>
      </c>
      <c r="E1448" t="s">
        <v>1054</v>
      </c>
      <c r="F1448" t="s">
        <v>1054</v>
      </c>
      <c r="G1448" t="s">
        <v>3447</v>
      </c>
      <c r="H1448" t="s">
        <v>3428</v>
      </c>
      <c r="I1448" t="s">
        <v>3429</v>
      </c>
      <c r="J1448" s="2">
        <v>43395</v>
      </c>
      <c r="K1448" s="2">
        <v>54877</v>
      </c>
      <c r="L1448">
        <v>41.5</v>
      </c>
      <c r="M1448" t="s">
        <v>3531</v>
      </c>
      <c r="N1448" t="s">
        <v>3532</v>
      </c>
      <c r="O1448" t="s">
        <v>3533</v>
      </c>
      <c r="P1448" t="s">
        <v>3549</v>
      </c>
      <c r="Q1448" s="5">
        <f>INDEX(relevant_resources!B:B,MATCH(P1448,relevant_resources!A:A,0))</f>
        <v>0</v>
      </c>
      <c r="R1448">
        <f>COUNTIFS(resolve_2018!Y:Y,A1448)</f>
        <v>0</v>
      </c>
      <c r="S1448">
        <f>COUNTIFS(assign_old_new!A:A,A1448)</f>
        <v>0</v>
      </c>
      <c r="T1448" s="4" t="str">
        <f>IF(D1448="teppc","teppc",
IF(Q1448=0,"not relevant",
IF(R1448&gt;0,"in old list",
IF(S1448=0,"NEED TO ASSIGN",
INDEX(assign_old_new!D:D,MATCH(A1448,assign_old_new!A:A,0))))))</f>
        <v>teppc</v>
      </c>
      <c r="U1448">
        <f t="shared" si="44"/>
        <v>0</v>
      </c>
      <c r="V1448" s="5">
        <f t="shared" si="45"/>
        <v>0</v>
      </c>
    </row>
    <row r="1449" spans="1:22" hidden="1" x14ac:dyDescent="0.75">
      <c r="A1449" t="s">
        <v>8987</v>
      </c>
      <c r="B1449" t="s">
        <v>8987</v>
      </c>
      <c r="C1449" t="s">
        <v>8988</v>
      </c>
      <c r="D1449" t="s">
        <v>3425</v>
      </c>
      <c r="E1449" t="s">
        <v>1054</v>
      </c>
      <c r="F1449" t="s">
        <v>1054</v>
      </c>
      <c r="G1449" t="s">
        <v>3447</v>
      </c>
      <c r="H1449" t="s">
        <v>3428</v>
      </c>
      <c r="I1449" t="s">
        <v>3429</v>
      </c>
      <c r="J1449" s="2">
        <v>38260</v>
      </c>
      <c r="K1449" s="2">
        <v>55123</v>
      </c>
      <c r="L1449">
        <v>41.4</v>
      </c>
      <c r="M1449" t="s">
        <v>3438</v>
      </c>
      <c r="N1449" t="s">
        <v>3412</v>
      </c>
      <c r="O1449" t="s">
        <v>993</v>
      </c>
      <c r="P1449" t="s">
        <v>3477</v>
      </c>
      <c r="Q1449" s="5">
        <f>INDEX(relevant_resources!B:B,MATCH(P1449,relevant_resources!A:A,0))</f>
        <v>0</v>
      </c>
      <c r="R1449">
        <f>COUNTIFS(resolve_2018!Y:Y,A1449)</f>
        <v>0</v>
      </c>
      <c r="S1449">
        <f>COUNTIFS(assign_old_new!A:A,A1449)</f>
        <v>0</v>
      </c>
      <c r="T1449" s="4" t="str">
        <f>IF(D1449="teppc","teppc",
IF(Q1449=0,"not relevant",
IF(R1449&gt;0,"in old list",
IF(S1449=0,"NEED TO ASSIGN",
INDEX(assign_old_new!D:D,MATCH(A1449,assign_old_new!A:A,0))))))</f>
        <v>teppc</v>
      </c>
      <c r="U1449">
        <f t="shared" si="44"/>
        <v>0</v>
      </c>
      <c r="V1449" s="5">
        <f t="shared" si="45"/>
        <v>0</v>
      </c>
    </row>
    <row r="1450" spans="1:22" hidden="1" x14ac:dyDescent="0.75">
      <c r="A1450" t="s">
        <v>10065</v>
      </c>
      <c r="B1450" t="s">
        <v>10065</v>
      </c>
      <c r="C1450" t="s">
        <v>10066</v>
      </c>
      <c r="D1450" t="s">
        <v>9883</v>
      </c>
      <c r="E1450" t="s">
        <v>1128</v>
      </c>
      <c r="F1450" t="s">
        <v>1128</v>
      </c>
      <c r="G1450" t="s">
        <v>3379</v>
      </c>
      <c r="H1450" t="s">
        <v>1128</v>
      </c>
      <c r="I1450" t="s">
        <v>33</v>
      </c>
      <c r="J1450" s="6">
        <v>37151</v>
      </c>
      <c r="K1450" s="6">
        <v>55153</v>
      </c>
      <c r="L1450">
        <v>41.4</v>
      </c>
      <c r="M1450" t="s">
        <v>3548</v>
      </c>
      <c r="N1450" t="s">
        <v>3532</v>
      </c>
      <c r="O1450" t="s">
        <v>3533</v>
      </c>
      <c r="P1450" t="s">
        <v>9894</v>
      </c>
      <c r="Q1450" s="5">
        <f>INDEX(relevant_resources!B:B,MATCH(P1450,relevant_resources!A:A,0))</f>
        <v>0</v>
      </c>
      <c r="R1450">
        <f>COUNTIFS(resolve_2018!Y:Y,A1450)</f>
        <v>0</v>
      </c>
      <c r="S1450">
        <f>COUNTIFS(assign_old_new!A:A,A1450)</f>
        <v>0</v>
      </c>
      <c r="T1450" s="4" t="str">
        <f>IF(D1450="teppc","teppc",
IF(Q1450=0,"not relevant",
IF(R1450&gt;0,"in old list",
IF(S1450=0,"NEED TO ASSIGN",
INDEX(assign_old_new!D:D,MATCH(A1450,assign_old_new!A:A,0))))))</f>
        <v>not relevant</v>
      </c>
      <c r="U1450">
        <f t="shared" si="44"/>
        <v>0</v>
      </c>
      <c r="V1450" s="5">
        <f t="shared" si="45"/>
        <v>0</v>
      </c>
    </row>
    <row r="1451" spans="1:22" hidden="1" x14ac:dyDescent="0.75">
      <c r="A1451" t="s">
        <v>10213</v>
      </c>
      <c r="B1451" t="s">
        <v>10213</v>
      </c>
      <c r="C1451" t="s">
        <v>10214</v>
      </c>
      <c r="D1451" t="s">
        <v>9883</v>
      </c>
      <c r="E1451" t="s">
        <v>1128</v>
      </c>
      <c r="F1451" t="s">
        <v>1128</v>
      </c>
      <c r="G1451" t="s">
        <v>3379</v>
      </c>
      <c r="H1451" t="s">
        <v>1128</v>
      </c>
      <c r="I1451" t="s">
        <v>33</v>
      </c>
      <c r="J1451" s="6">
        <v>37117</v>
      </c>
      <c r="K1451" s="6">
        <v>55153</v>
      </c>
      <c r="L1451">
        <v>41.4</v>
      </c>
      <c r="M1451" t="s">
        <v>3548</v>
      </c>
      <c r="N1451" t="s">
        <v>3532</v>
      </c>
      <c r="O1451" t="s">
        <v>3533</v>
      </c>
      <c r="P1451" t="s">
        <v>9894</v>
      </c>
      <c r="Q1451" s="5">
        <f>INDEX(relevant_resources!B:B,MATCH(P1451,relevant_resources!A:A,0))</f>
        <v>0</v>
      </c>
      <c r="R1451">
        <f>COUNTIFS(resolve_2018!Y:Y,A1451)</f>
        <v>0</v>
      </c>
      <c r="S1451">
        <f>COUNTIFS(assign_old_new!A:A,A1451)</f>
        <v>0</v>
      </c>
      <c r="T1451" s="4" t="str">
        <f>IF(D1451="teppc","teppc",
IF(Q1451=0,"not relevant",
IF(R1451&gt;0,"in old list",
IF(S1451=0,"NEED TO ASSIGN",
INDEX(assign_old_new!D:D,MATCH(A1451,assign_old_new!A:A,0))))))</f>
        <v>not relevant</v>
      </c>
      <c r="U1451">
        <f t="shared" si="44"/>
        <v>0</v>
      </c>
      <c r="V1451" s="5">
        <f t="shared" si="45"/>
        <v>0</v>
      </c>
    </row>
    <row r="1452" spans="1:22" hidden="1" x14ac:dyDescent="0.75">
      <c r="A1452" t="s">
        <v>8105</v>
      </c>
      <c r="B1452" t="s">
        <v>8106</v>
      </c>
      <c r="C1452" t="s">
        <v>8107</v>
      </c>
      <c r="D1452" t="s">
        <v>3425</v>
      </c>
      <c r="E1452" t="s">
        <v>3775</v>
      </c>
      <c r="F1452" t="s">
        <v>3775</v>
      </c>
      <c r="G1452" t="s">
        <v>3776</v>
      </c>
      <c r="H1452" t="s">
        <v>3775</v>
      </c>
      <c r="I1452" t="s">
        <v>3429</v>
      </c>
      <c r="J1452" s="2">
        <v>43239</v>
      </c>
      <c r="K1452" s="2">
        <v>55153</v>
      </c>
      <c r="L1452">
        <v>41</v>
      </c>
      <c r="M1452" t="s">
        <v>3506</v>
      </c>
      <c r="N1452" t="s">
        <v>3385</v>
      </c>
      <c r="O1452" t="s">
        <v>3386</v>
      </c>
      <c r="P1452" t="s">
        <v>4290</v>
      </c>
      <c r="Q1452" s="5">
        <f>INDEX(relevant_resources!B:B,MATCH(P1452,relevant_resources!A:A,0))</f>
        <v>0</v>
      </c>
      <c r="R1452">
        <f>COUNTIFS(resolve_2018!Y:Y,A1452)</f>
        <v>0</v>
      </c>
      <c r="S1452">
        <f>COUNTIFS(assign_old_new!A:A,A1452)</f>
        <v>0</v>
      </c>
      <c r="T1452" s="4" t="str">
        <f>IF(D1452="teppc","teppc",
IF(Q1452=0,"not relevant",
IF(R1452&gt;0,"in old list",
IF(S1452=0,"NEED TO ASSIGN",
INDEX(assign_old_new!D:D,MATCH(A1452,assign_old_new!A:A,0))))))</f>
        <v>teppc</v>
      </c>
      <c r="U1452">
        <f t="shared" si="44"/>
        <v>0</v>
      </c>
      <c r="V1452" s="5">
        <f t="shared" si="45"/>
        <v>0</v>
      </c>
    </row>
    <row r="1453" spans="1:22" hidden="1" x14ac:dyDescent="0.75">
      <c r="A1453" t="s">
        <v>7287</v>
      </c>
      <c r="B1453" t="s">
        <v>7287</v>
      </c>
      <c r="C1453" t="s">
        <v>7287</v>
      </c>
      <c r="D1453" t="s">
        <v>3425</v>
      </c>
      <c r="E1453" t="s">
        <v>1054</v>
      </c>
      <c r="F1453" t="s">
        <v>1054</v>
      </c>
      <c r="G1453" t="s">
        <v>3447</v>
      </c>
      <c r="H1453" t="s">
        <v>3428</v>
      </c>
      <c r="I1453" t="s">
        <v>3429</v>
      </c>
      <c r="J1453" s="2">
        <v>42430</v>
      </c>
      <c r="K1453" s="2">
        <v>55153</v>
      </c>
      <c r="L1453">
        <v>41</v>
      </c>
      <c r="M1453" t="s">
        <v>3448</v>
      </c>
      <c r="N1453" t="s">
        <v>3336</v>
      </c>
      <c r="O1453" t="s">
        <v>3356</v>
      </c>
      <c r="P1453" t="s">
        <v>3449</v>
      </c>
      <c r="Q1453" s="5">
        <f>INDEX(relevant_resources!B:B,MATCH(P1453,relevant_resources!A:A,0))</f>
        <v>0</v>
      </c>
      <c r="R1453">
        <f>COUNTIFS(resolve_2018!Y:Y,A1453)</f>
        <v>0</v>
      </c>
      <c r="S1453">
        <f>COUNTIFS(assign_old_new!A:A,A1453)</f>
        <v>0</v>
      </c>
      <c r="T1453" s="4" t="str">
        <f>IF(D1453="teppc","teppc",
IF(Q1453=0,"not relevant",
IF(R1453&gt;0,"in old list",
IF(S1453=0,"NEED TO ASSIGN",
INDEX(assign_old_new!D:D,MATCH(A1453,assign_old_new!A:A,0))))))</f>
        <v>teppc</v>
      </c>
      <c r="U1453">
        <f t="shared" si="44"/>
        <v>0</v>
      </c>
      <c r="V1453" s="5">
        <f t="shared" si="45"/>
        <v>0</v>
      </c>
    </row>
    <row r="1454" spans="1:22" hidden="1" x14ac:dyDescent="0.75">
      <c r="A1454" t="s">
        <v>4767</v>
      </c>
      <c r="B1454" t="s">
        <v>4767</v>
      </c>
      <c r="C1454" t="s">
        <v>4768</v>
      </c>
      <c r="D1454" t="s">
        <v>3425</v>
      </c>
      <c r="E1454" t="s">
        <v>3883</v>
      </c>
      <c r="F1454" t="s">
        <v>3883</v>
      </c>
      <c r="G1454" t="s">
        <v>3884</v>
      </c>
      <c r="H1454" t="s">
        <v>3883</v>
      </c>
      <c r="I1454" t="s">
        <v>1080</v>
      </c>
      <c r="J1454" s="2">
        <v>37956</v>
      </c>
      <c r="K1454" s="2">
        <v>55153</v>
      </c>
      <c r="L1454">
        <v>41</v>
      </c>
      <c r="M1454" t="s">
        <v>3438</v>
      </c>
      <c r="N1454" t="s">
        <v>3412</v>
      </c>
      <c r="O1454" t="s">
        <v>993</v>
      </c>
      <c r="P1454" t="s">
        <v>3712</v>
      </c>
      <c r="Q1454" s="5">
        <f>INDEX(relevant_resources!B:B,MATCH(P1454,relevant_resources!A:A,0))</f>
        <v>0</v>
      </c>
      <c r="R1454">
        <f>COUNTIFS(resolve_2018!Y:Y,A1454)</f>
        <v>0</v>
      </c>
      <c r="S1454">
        <f>COUNTIFS(assign_old_new!A:A,A1454)</f>
        <v>0</v>
      </c>
      <c r="T1454" s="4" t="str">
        <f>IF(D1454="teppc","teppc",
IF(Q1454=0,"not relevant",
IF(R1454&gt;0,"in old list",
IF(S1454=0,"NEED TO ASSIGN",
INDEX(assign_old_new!D:D,MATCH(A1454,assign_old_new!A:A,0))))))</f>
        <v>teppc</v>
      </c>
      <c r="U1454">
        <f t="shared" si="44"/>
        <v>0</v>
      </c>
      <c r="V1454" s="5">
        <f t="shared" si="45"/>
        <v>0</v>
      </c>
    </row>
    <row r="1455" spans="1:22" hidden="1" x14ac:dyDescent="0.75">
      <c r="A1455" t="s">
        <v>7075</v>
      </c>
      <c r="B1455" t="s">
        <v>7075</v>
      </c>
      <c r="C1455" t="s">
        <v>7076</v>
      </c>
      <c r="D1455" t="s">
        <v>3425</v>
      </c>
      <c r="E1455" t="s">
        <v>1054</v>
      </c>
      <c r="F1455" t="s">
        <v>1054</v>
      </c>
      <c r="G1455" t="s">
        <v>3447</v>
      </c>
      <c r="H1455" t="s">
        <v>3428</v>
      </c>
      <c r="I1455" t="s">
        <v>3429</v>
      </c>
      <c r="J1455" s="2">
        <v>37773</v>
      </c>
      <c r="K1455" s="2">
        <v>55123</v>
      </c>
      <c r="L1455">
        <v>41</v>
      </c>
      <c r="M1455" t="s">
        <v>3531</v>
      </c>
      <c r="N1455" t="s">
        <v>3532</v>
      </c>
      <c r="O1455" t="s">
        <v>3533</v>
      </c>
      <c r="P1455" t="s">
        <v>3549</v>
      </c>
      <c r="Q1455" s="5">
        <f>INDEX(relevant_resources!B:B,MATCH(P1455,relevant_resources!A:A,0))</f>
        <v>0</v>
      </c>
      <c r="R1455">
        <f>COUNTIFS(resolve_2018!Y:Y,A1455)</f>
        <v>0</v>
      </c>
      <c r="S1455">
        <f>COUNTIFS(assign_old_new!A:A,A1455)</f>
        <v>0</v>
      </c>
      <c r="T1455" s="4" t="str">
        <f>IF(D1455="teppc","teppc",
IF(Q1455=0,"not relevant",
IF(R1455&gt;0,"in old list",
IF(S1455=0,"NEED TO ASSIGN",
INDEX(assign_old_new!D:D,MATCH(A1455,assign_old_new!A:A,0))))))</f>
        <v>teppc</v>
      </c>
      <c r="U1455">
        <f t="shared" si="44"/>
        <v>0</v>
      </c>
      <c r="V1455" s="5">
        <f t="shared" si="45"/>
        <v>0</v>
      </c>
    </row>
    <row r="1456" spans="1:22" hidden="1" x14ac:dyDescent="0.75">
      <c r="A1456" t="s">
        <v>10033</v>
      </c>
      <c r="B1456" t="s">
        <v>10033</v>
      </c>
      <c r="C1456" t="s">
        <v>10034</v>
      </c>
      <c r="D1456" t="s">
        <v>9883</v>
      </c>
      <c r="E1456" t="s">
        <v>1128</v>
      </c>
      <c r="F1456" t="s">
        <v>1128</v>
      </c>
      <c r="G1456" t="s">
        <v>3379</v>
      </c>
      <c r="H1456" t="s">
        <v>1128</v>
      </c>
      <c r="I1456" t="s">
        <v>33</v>
      </c>
      <c r="J1456" s="6">
        <v>37499</v>
      </c>
      <c r="K1456" s="6">
        <v>55153</v>
      </c>
      <c r="L1456">
        <v>41</v>
      </c>
      <c r="M1456" t="s">
        <v>9884</v>
      </c>
      <c r="N1456" t="s">
        <v>3412</v>
      </c>
      <c r="O1456" t="s">
        <v>993</v>
      </c>
      <c r="P1456" t="s">
        <v>3413</v>
      </c>
      <c r="Q1456" s="5">
        <f>INDEX(relevant_resources!B:B,MATCH(P1456,relevant_resources!A:A,0))</f>
        <v>1</v>
      </c>
      <c r="R1456">
        <f>COUNTIFS(resolve_2018!Y:Y,A1456)</f>
        <v>0</v>
      </c>
      <c r="S1456">
        <f>COUNTIFS(assign_old_new!A:A,A1456)</f>
        <v>1</v>
      </c>
      <c r="T1456" s="4" t="str">
        <f>IF(D1456="teppc","teppc",
IF(Q1456=0,"not relevant",
IF(R1456&gt;0,"in old list",
IF(S1456=0,"NEED TO ASSIGN",
INDEX(assign_old_new!D:D,MATCH(A1456,assign_old_new!A:A,0))))))</f>
        <v>old</v>
      </c>
      <c r="U1456">
        <f t="shared" si="44"/>
        <v>1</v>
      </c>
      <c r="V1456" s="5">
        <f t="shared" si="45"/>
        <v>0</v>
      </c>
    </row>
    <row r="1457" spans="1:22" hidden="1" x14ac:dyDescent="0.75">
      <c r="A1457" t="s">
        <v>3674</v>
      </c>
      <c r="B1457" t="s">
        <v>3675</v>
      </c>
      <c r="C1457" t="s">
        <v>3676</v>
      </c>
      <c r="D1457" t="s">
        <v>3425</v>
      </c>
      <c r="E1457" t="s">
        <v>3666</v>
      </c>
      <c r="F1457" t="s">
        <v>3666</v>
      </c>
      <c r="G1457" t="s">
        <v>3667</v>
      </c>
      <c r="H1457" t="s">
        <v>3666</v>
      </c>
      <c r="I1457" t="s">
        <v>2274</v>
      </c>
      <c r="J1457" s="2">
        <v>37500</v>
      </c>
      <c r="K1457" s="2">
        <v>55153</v>
      </c>
      <c r="L1457">
        <v>40.799999999999997</v>
      </c>
      <c r="M1457" t="s">
        <v>3548</v>
      </c>
      <c r="N1457" t="s">
        <v>3532</v>
      </c>
      <c r="O1457" t="s">
        <v>3533</v>
      </c>
      <c r="P1457" t="s">
        <v>3534</v>
      </c>
      <c r="Q1457" s="5">
        <f>INDEX(relevant_resources!B:B,MATCH(P1457,relevant_resources!A:A,0))</f>
        <v>0</v>
      </c>
      <c r="R1457">
        <f>COUNTIFS(resolve_2018!Y:Y,A1457)</f>
        <v>0</v>
      </c>
      <c r="S1457">
        <f>COUNTIFS(assign_old_new!A:A,A1457)</f>
        <v>0</v>
      </c>
      <c r="T1457" s="4" t="str">
        <f>IF(D1457="teppc","teppc",
IF(Q1457=0,"not relevant",
IF(R1457&gt;0,"in old list",
IF(S1457=0,"NEED TO ASSIGN",
INDEX(assign_old_new!D:D,MATCH(A1457,assign_old_new!A:A,0))))))</f>
        <v>teppc</v>
      </c>
      <c r="U1457">
        <f t="shared" si="44"/>
        <v>0</v>
      </c>
      <c r="V1457" s="5">
        <f t="shared" si="45"/>
        <v>0</v>
      </c>
    </row>
    <row r="1458" spans="1:22" hidden="1" x14ac:dyDescent="0.75">
      <c r="A1458" t="s">
        <v>3445</v>
      </c>
      <c r="B1458" t="s">
        <v>3445</v>
      </c>
      <c r="C1458" t="s">
        <v>3446</v>
      </c>
      <c r="D1458" t="s">
        <v>3425</v>
      </c>
      <c r="E1458" t="s">
        <v>1054</v>
      </c>
      <c r="F1458" t="s">
        <v>1054</v>
      </c>
      <c r="G1458" t="s">
        <v>3447</v>
      </c>
      <c r="H1458" t="s">
        <v>3428</v>
      </c>
      <c r="I1458" t="s">
        <v>3429</v>
      </c>
      <c r="J1458" s="2">
        <v>37135</v>
      </c>
      <c r="K1458" s="2">
        <v>55123</v>
      </c>
      <c r="L1458">
        <v>40.799999999999997</v>
      </c>
      <c r="M1458" t="s">
        <v>3448</v>
      </c>
      <c r="N1458" t="s">
        <v>3336</v>
      </c>
      <c r="O1458" t="s">
        <v>3356</v>
      </c>
      <c r="P1458" t="s">
        <v>3449</v>
      </c>
      <c r="Q1458" s="5">
        <f>INDEX(relevant_resources!B:B,MATCH(P1458,relevant_resources!A:A,0))</f>
        <v>0</v>
      </c>
      <c r="R1458">
        <f>COUNTIFS(resolve_2018!Y:Y,A1458)</f>
        <v>0</v>
      </c>
      <c r="S1458">
        <f>COUNTIFS(assign_old_new!A:A,A1458)</f>
        <v>0</v>
      </c>
      <c r="T1458" s="4" t="str">
        <f>IF(D1458="teppc","teppc",
IF(Q1458=0,"not relevant",
IF(R1458&gt;0,"in old list",
IF(S1458=0,"NEED TO ASSIGN",
INDEX(assign_old_new!D:D,MATCH(A1458,assign_old_new!A:A,0))))))</f>
        <v>teppc</v>
      </c>
      <c r="U1458">
        <f t="shared" si="44"/>
        <v>0</v>
      </c>
      <c r="V1458" s="5">
        <f t="shared" si="45"/>
        <v>0</v>
      </c>
    </row>
    <row r="1459" spans="1:22" hidden="1" x14ac:dyDescent="0.75">
      <c r="A1459" t="s">
        <v>3450</v>
      </c>
      <c r="B1459" t="s">
        <v>3450</v>
      </c>
      <c r="C1459" t="s">
        <v>3451</v>
      </c>
      <c r="D1459" t="s">
        <v>3425</v>
      </c>
      <c r="E1459" t="s">
        <v>1054</v>
      </c>
      <c r="F1459" t="s">
        <v>1054</v>
      </c>
      <c r="G1459" t="s">
        <v>3447</v>
      </c>
      <c r="H1459" t="s">
        <v>3428</v>
      </c>
      <c r="I1459" t="s">
        <v>3429</v>
      </c>
      <c r="J1459" s="2">
        <v>37135</v>
      </c>
      <c r="K1459" s="2">
        <v>55123</v>
      </c>
      <c r="L1459">
        <v>40.799999999999997</v>
      </c>
      <c r="M1459" t="s">
        <v>3448</v>
      </c>
      <c r="N1459" t="s">
        <v>3336</v>
      </c>
      <c r="O1459" t="s">
        <v>3356</v>
      </c>
      <c r="P1459" t="s">
        <v>3449</v>
      </c>
      <c r="Q1459" s="5">
        <f>INDEX(relevant_resources!B:B,MATCH(P1459,relevant_resources!A:A,0))</f>
        <v>0</v>
      </c>
      <c r="R1459">
        <f>COUNTIFS(resolve_2018!Y:Y,A1459)</f>
        <v>0</v>
      </c>
      <c r="S1459">
        <f>COUNTIFS(assign_old_new!A:A,A1459)</f>
        <v>0</v>
      </c>
      <c r="T1459" s="4" t="str">
        <f>IF(D1459="teppc","teppc",
IF(Q1459=0,"not relevant",
IF(R1459&gt;0,"in old list",
IF(S1459=0,"NEED TO ASSIGN",
INDEX(assign_old_new!D:D,MATCH(A1459,assign_old_new!A:A,0))))))</f>
        <v>teppc</v>
      </c>
      <c r="U1459">
        <f t="shared" si="44"/>
        <v>0</v>
      </c>
      <c r="V1459" s="5">
        <f t="shared" si="45"/>
        <v>0</v>
      </c>
    </row>
    <row r="1460" spans="1:22" hidden="1" x14ac:dyDescent="0.75">
      <c r="A1460" t="s">
        <v>5459</v>
      </c>
      <c r="B1460" t="s">
        <v>5459</v>
      </c>
      <c r="C1460" t="s">
        <v>5460</v>
      </c>
      <c r="D1460" t="s">
        <v>3425</v>
      </c>
      <c r="E1460" t="s">
        <v>4088</v>
      </c>
      <c r="F1460" t="s">
        <v>4088</v>
      </c>
      <c r="G1460" t="s">
        <v>4089</v>
      </c>
      <c r="H1460" t="s">
        <v>2156</v>
      </c>
      <c r="I1460" t="s">
        <v>1080</v>
      </c>
      <c r="J1460" s="2">
        <v>36251</v>
      </c>
      <c r="K1460" s="2">
        <v>55153</v>
      </c>
      <c r="L1460">
        <v>40.799999999999997</v>
      </c>
      <c r="M1460" t="s">
        <v>3438</v>
      </c>
      <c r="N1460" t="s">
        <v>3412</v>
      </c>
      <c r="O1460" t="s">
        <v>993</v>
      </c>
      <c r="P1460" t="s">
        <v>3712</v>
      </c>
      <c r="Q1460" s="5">
        <f>INDEX(relevant_resources!B:B,MATCH(P1460,relevant_resources!A:A,0))</f>
        <v>0</v>
      </c>
      <c r="R1460">
        <f>COUNTIFS(resolve_2018!Y:Y,A1460)</f>
        <v>0</v>
      </c>
      <c r="S1460">
        <f>COUNTIFS(assign_old_new!A:A,A1460)</f>
        <v>0</v>
      </c>
      <c r="T1460" s="4" t="str">
        <f>IF(D1460="teppc","teppc",
IF(Q1460=0,"not relevant",
IF(R1460&gt;0,"in old list",
IF(S1460=0,"NEED TO ASSIGN",
INDEX(assign_old_new!D:D,MATCH(A1460,assign_old_new!A:A,0))))))</f>
        <v>teppc</v>
      </c>
      <c r="U1460">
        <f t="shared" si="44"/>
        <v>0</v>
      </c>
      <c r="V1460" s="5">
        <f t="shared" si="45"/>
        <v>0</v>
      </c>
    </row>
    <row r="1461" spans="1:22" hidden="1" x14ac:dyDescent="0.75">
      <c r="A1461" t="s">
        <v>4495</v>
      </c>
      <c r="B1461" t="s">
        <v>4495</v>
      </c>
      <c r="C1461" t="s">
        <v>4496</v>
      </c>
      <c r="D1461" t="s">
        <v>3425</v>
      </c>
      <c r="E1461" t="s">
        <v>3426</v>
      </c>
      <c r="F1461" t="s">
        <v>3426</v>
      </c>
      <c r="G1461" t="s">
        <v>3427</v>
      </c>
      <c r="H1461" t="s">
        <v>3428</v>
      </c>
      <c r="I1461" t="s">
        <v>3429</v>
      </c>
      <c r="J1461" s="2">
        <v>40452</v>
      </c>
      <c r="K1461" s="2">
        <v>51406</v>
      </c>
      <c r="L1461">
        <v>40.67</v>
      </c>
      <c r="M1461" t="s">
        <v>3448</v>
      </c>
      <c r="N1461" t="s">
        <v>3336</v>
      </c>
      <c r="O1461" t="s">
        <v>3356</v>
      </c>
      <c r="P1461" t="s">
        <v>3449</v>
      </c>
      <c r="Q1461" s="5">
        <f>INDEX(relevant_resources!B:B,MATCH(P1461,relevant_resources!A:A,0))</f>
        <v>0</v>
      </c>
      <c r="R1461">
        <f>COUNTIFS(resolve_2018!Y:Y,A1461)</f>
        <v>0</v>
      </c>
      <c r="S1461">
        <f>COUNTIFS(assign_old_new!A:A,A1461)</f>
        <v>0</v>
      </c>
      <c r="T1461" s="4" t="str">
        <f>IF(D1461="teppc","teppc",
IF(Q1461=0,"not relevant",
IF(R1461&gt;0,"in old list",
IF(S1461=0,"NEED TO ASSIGN",
INDEX(assign_old_new!D:D,MATCH(A1461,assign_old_new!A:A,0))))))</f>
        <v>teppc</v>
      </c>
      <c r="U1461">
        <f t="shared" si="44"/>
        <v>0</v>
      </c>
      <c r="V1461" s="5">
        <f t="shared" si="45"/>
        <v>0</v>
      </c>
    </row>
    <row r="1462" spans="1:22" hidden="1" x14ac:dyDescent="0.75">
      <c r="A1462" t="s">
        <v>7011</v>
      </c>
      <c r="B1462" t="s">
        <v>7011</v>
      </c>
      <c r="C1462" t="s">
        <v>7012</v>
      </c>
      <c r="D1462" t="s">
        <v>3425</v>
      </c>
      <c r="E1462" t="s">
        <v>3584</v>
      </c>
      <c r="F1462" t="s">
        <v>3584</v>
      </c>
      <c r="G1462" t="s">
        <v>3585</v>
      </c>
      <c r="H1462" t="s">
        <v>3482</v>
      </c>
      <c r="I1462" t="s">
        <v>1080</v>
      </c>
      <c r="J1462" s="2">
        <v>23163</v>
      </c>
      <c r="K1462" s="2">
        <v>55153</v>
      </c>
      <c r="L1462">
        <v>40.5</v>
      </c>
      <c r="M1462" t="s">
        <v>210</v>
      </c>
      <c r="N1462" t="s">
        <v>3443</v>
      </c>
      <c r="O1462" t="s">
        <v>210</v>
      </c>
      <c r="P1462" t="s">
        <v>3568</v>
      </c>
      <c r="Q1462" s="5">
        <f>INDEX(relevant_resources!B:B,MATCH(P1462,relevant_resources!A:A,0))</f>
        <v>0</v>
      </c>
      <c r="R1462">
        <f>COUNTIFS(resolve_2018!Y:Y,A1462)</f>
        <v>0</v>
      </c>
      <c r="S1462">
        <f>COUNTIFS(assign_old_new!A:A,A1462)</f>
        <v>0</v>
      </c>
      <c r="T1462" s="4" t="str">
        <f>IF(D1462="teppc","teppc",
IF(Q1462=0,"not relevant",
IF(R1462&gt;0,"in old list",
IF(S1462=0,"NEED TO ASSIGN",
INDEX(assign_old_new!D:D,MATCH(A1462,assign_old_new!A:A,0))))))</f>
        <v>teppc</v>
      </c>
      <c r="U1462">
        <f t="shared" si="44"/>
        <v>0</v>
      </c>
      <c r="V1462" s="5">
        <f t="shared" si="45"/>
        <v>0</v>
      </c>
    </row>
    <row r="1463" spans="1:22" hidden="1" x14ac:dyDescent="0.75">
      <c r="A1463" t="s">
        <v>7005</v>
      </c>
      <c r="B1463" t="s">
        <v>7005</v>
      </c>
      <c r="C1463" t="s">
        <v>7006</v>
      </c>
      <c r="D1463" t="s">
        <v>3425</v>
      </c>
      <c r="E1463" t="s">
        <v>3584</v>
      </c>
      <c r="F1463" t="s">
        <v>3584</v>
      </c>
      <c r="G1463" t="s">
        <v>3585</v>
      </c>
      <c r="H1463" t="s">
        <v>3482</v>
      </c>
      <c r="I1463" t="s">
        <v>1080</v>
      </c>
      <c r="J1463" s="2">
        <v>23132</v>
      </c>
      <c r="K1463" s="2">
        <v>55153</v>
      </c>
      <c r="L1463">
        <v>40.5</v>
      </c>
      <c r="M1463" t="s">
        <v>210</v>
      </c>
      <c r="N1463" t="s">
        <v>3443</v>
      </c>
      <c r="O1463" t="s">
        <v>210</v>
      </c>
      <c r="P1463" t="s">
        <v>3568</v>
      </c>
      <c r="Q1463" s="5">
        <f>INDEX(relevant_resources!B:B,MATCH(P1463,relevant_resources!A:A,0))</f>
        <v>0</v>
      </c>
      <c r="R1463">
        <f>COUNTIFS(resolve_2018!Y:Y,A1463)</f>
        <v>0</v>
      </c>
      <c r="S1463">
        <f>COUNTIFS(assign_old_new!A:A,A1463)</f>
        <v>0</v>
      </c>
      <c r="T1463" s="4" t="str">
        <f>IF(D1463="teppc","teppc",
IF(Q1463=0,"not relevant",
IF(R1463&gt;0,"in old list",
IF(S1463=0,"NEED TO ASSIGN",
INDEX(assign_old_new!D:D,MATCH(A1463,assign_old_new!A:A,0))))))</f>
        <v>teppc</v>
      </c>
      <c r="U1463">
        <f t="shared" si="44"/>
        <v>0</v>
      </c>
      <c r="V1463" s="5">
        <f t="shared" si="45"/>
        <v>0</v>
      </c>
    </row>
    <row r="1464" spans="1:22" hidden="1" x14ac:dyDescent="0.75">
      <c r="A1464" t="s">
        <v>7009</v>
      </c>
      <c r="B1464" t="s">
        <v>7009</v>
      </c>
      <c r="C1464" t="s">
        <v>7010</v>
      </c>
      <c r="D1464" t="s">
        <v>3425</v>
      </c>
      <c r="E1464" t="s">
        <v>3584</v>
      </c>
      <c r="F1464" t="s">
        <v>3584</v>
      </c>
      <c r="G1464" t="s">
        <v>3585</v>
      </c>
      <c r="H1464" t="s">
        <v>3482</v>
      </c>
      <c r="I1464" t="s">
        <v>1080</v>
      </c>
      <c r="J1464" s="2">
        <v>23102</v>
      </c>
      <c r="K1464" s="2">
        <v>55153</v>
      </c>
      <c r="L1464">
        <v>40.5</v>
      </c>
      <c r="M1464" t="s">
        <v>210</v>
      </c>
      <c r="N1464" t="s">
        <v>3443</v>
      </c>
      <c r="O1464" t="s">
        <v>210</v>
      </c>
      <c r="P1464" t="s">
        <v>3568</v>
      </c>
      <c r="Q1464" s="5">
        <f>INDEX(relevant_resources!B:B,MATCH(P1464,relevant_resources!A:A,0))</f>
        <v>0</v>
      </c>
      <c r="R1464">
        <f>COUNTIFS(resolve_2018!Y:Y,A1464)</f>
        <v>0</v>
      </c>
      <c r="S1464">
        <f>COUNTIFS(assign_old_new!A:A,A1464)</f>
        <v>0</v>
      </c>
      <c r="T1464" s="4" t="str">
        <f>IF(D1464="teppc","teppc",
IF(Q1464=0,"not relevant",
IF(R1464&gt;0,"in old list",
IF(S1464=0,"NEED TO ASSIGN",
INDEX(assign_old_new!D:D,MATCH(A1464,assign_old_new!A:A,0))))))</f>
        <v>teppc</v>
      </c>
      <c r="U1464">
        <f t="shared" si="44"/>
        <v>0</v>
      </c>
      <c r="V1464" s="5">
        <f t="shared" si="45"/>
        <v>0</v>
      </c>
    </row>
    <row r="1465" spans="1:22" hidden="1" x14ac:dyDescent="0.75">
      <c r="A1465" t="s">
        <v>7007</v>
      </c>
      <c r="B1465" t="s">
        <v>7007</v>
      </c>
      <c r="C1465" t="s">
        <v>7008</v>
      </c>
      <c r="D1465" t="s">
        <v>3425</v>
      </c>
      <c r="E1465" t="s">
        <v>3584</v>
      </c>
      <c r="F1465" t="s">
        <v>3584</v>
      </c>
      <c r="G1465" t="s">
        <v>3585</v>
      </c>
      <c r="H1465" t="s">
        <v>3482</v>
      </c>
      <c r="I1465" t="s">
        <v>1080</v>
      </c>
      <c r="J1465" s="2">
        <v>23071</v>
      </c>
      <c r="K1465" s="2">
        <v>55153</v>
      </c>
      <c r="L1465">
        <v>40.5</v>
      </c>
      <c r="M1465" t="s">
        <v>210</v>
      </c>
      <c r="N1465" t="s">
        <v>3443</v>
      </c>
      <c r="O1465" t="s">
        <v>210</v>
      </c>
      <c r="P1465" t="s">
        <v>3568</v>
      </c>
      <c r="Q1465" s="5">
        <f>INDEX(relevant_resources!B:B,MATCH(P1465,relevant_resources!A:A,0))</f>
        <v>0</v>
      </c>
      <c r="R1465">
        <f>COUNTIFS(resolve_2018!Y:Y,A1465)</f>
        <v>0</v>
      </c>
      <c r="S1465">
        <f>COUNTIFS(assign_old_new!A:A,A1465)</f>
        <v>0</v>
      </c>
      <c r="T1465" s="4" t="str">
        <f>IF(D1465="teppc","teppc",
IF(Q1465=0,"not relevant",
IF(R1465&gt;0,"in old list",
IF(S1465=0,"NEED TO ASSIGN",
INDEX(assign_old_new!D:D,MATCH(A1465,assign_old_new!A:A,0))))))</f>
        <v>teppc</v>
      </c>
      <c r="U1465">
        <f t="shared" si="44"/>
        <v>0</v>
      </c>
      <c r="V1465" s="5">
        <f t="shared" si="45"/>
        <v>0</v>
      </c>
    </row>
    <row r="1466" spans="1:22" hidden="1" x14ac:dyDescent="0.75">
      <c r="A1466" t="s">
        <v>8068</v>
      </c>
      <c r="B1466" t="s">
        <v>8069</v>
      </c>
      <c r="C1466" t="s">
        <v>8070</v>
      </c>
      <c r="D1466" t="s">
        <v>3425</v>
      </c>
      <c r="E1466" t="s">
        <v>2403</v>
      </c>
      <c r="F1466" t="s">
        <v>2403</v>
      </c>
      <c r="G1466" t="s">
        <v>3436</v>
      </c>
      <c r="H1466" t="s">
        <v>3437</v>
      </c>
      <c r="I1466" t="s">
        <v>2274</v>
      </c>
      <c r="J1466" s="2">
        <v>37773</v>
      </c>
      <c r="K1466" s="2">
        <v>55153</v>
      </c>
      <c r="L1466">
        <v>40.4</v>
      </c>
      <c r="M1466" t="s">
        <v>3548</v>
      </c>
      <c r="N1466" t="s">
        <v>3532</v>
      </c>
      <c r="O1466" t="s">
        <v>3533</v>
      </c>
      <c r="P1466" t="s">
        <v>3534</v>
      </c>
      <c r="Q1466" s="5">
        <f>INDEX(relevant_resources!B:B,MATCH(P1466,relevant_resources!A:A,0))</f>
        <v>0</v>
      </c>
      <c r="R1466">
        <f>COUNTIFS(resolve_2018!Y:Y,A1466)</f>
        <v>0</v>
      </c>
      <c r="S1466">
        <f>COUNTIFS(assign_old_new!A:A,A1466)</f>
        <v>0</v>
      </c>
      <c r="T1466" s="4" t="str">
        <f>IF(D1466="teppc","teppc",
IF(Q1466=0,"not relevant",
IF(R1466&gt;0,"in old list",
IF(S1466=0,"NEED TO ASSIGN",
INDEX(assign_old_new!D:D,MATCH(A1466,assign_old_new!A:A,0))))))</f>
        <v>teppc</v>
      </c>
      <c r="U1466">
        <f t="shared" si="44"/>
        <v>0</v>
      </c>
      <c r="V1466" s="5">
        <f t="shared" si="45"/>
        <v>0</v>
      </c>
    </row>
    <row r="1467" spans="1:22" hidden="1" x14ac:dyDescent="0.75">
      <c r="A1467" t="s">
        <v>8071</v>
      </c>
      <c r="B1467" t="s">
        <v>8072</v>
      </c>
      <c r="C1467" t="s">
        <v>8073</v>
      </c>
      <c r="D1467" t="s">
        <v>3425</v>
      </c>
      <c r="E1467" t="s">
        <v>2403</v>
      </c>
      <c r="F1467" t="s">
        <v>2403</v>
      </c>
      <c r="G1467" t="s">
        <v>3436</v>
      </c>
      <c r="H1467" t="s">
        <v>3437</v>
      </c>
      <c r="I1467" t="s">
        <v>2274</v>
      </c>
      <c r="J1467" s="2">
        <v>37773</v>
      </c>
      <c r="K1467" s="2">
        <v>55153</v>
      </c>
      <c r="L1467">
        <v>40.4</v>
      </c>
      <c r="M1467" t="s">
        <v>3548</v>
      </c>
      <c r="N1467" t="s">
        <v>3532</v>
      </c>
      <c r="O1467" t="s">
        <v>3533</v>
      </c>
      <c r="P1467" t="s">
        <v>3534</v>
      </c>
      <c r="Q1467" s="5">
        <f>INDEX(relevant_resources!B:B,MATCH(P1467,relevant_resources!A:A,0))</f>
        <v>0</v>
      </c>
      <c r="R1467">
        <f>COUNTIFS(resolve_2018!Y:Y,A1467)</f>
        <v>0</v>
      </c>
      <c r="S1467">
        <f>COUNTIFS(assign_old_new!A:A,A1467)</f>
        <v>0</v>
      </c>
      <c r="T1467" s="4" t="str">
        <f>IF(D1467="teppc","teppc",
IF(Q1467=0,"not relevant",
IF(R1467&gt;0,"in old list",
IF(S1467=0,"NEED TO ASSIGN",
INDEX(assign_old_new!D:D,MATCH(A1467,assign_old_new!A:A,0))))))</f>
        <v>teppc</v>
      </c>
      <c r="U1467">
        <f t="shared" si="44"/>
        <v>0</v>
      </c>
      <c r="V1467" s="5">
        <f t="shared" si="45"/>
        <v>0</v>
      </c>
    </row>
    <row r="1468" spans="1:22" hidden="1" x14ac:dyDescent="0.75">
      <c r="A1468" t="s">
        <v>8074</v>
      </c>
      <c r="B1468" t="s">
        <v>8075</v>
      </c>
      <c r="C1468" t="s">
        <v>8076</v>
      </c>
      <c r="D1468" t="s">
        <v>3425</v>
      </c>
      <c r="E1468" t="s">
        <v>2403</v>
      </c>
      <c r="F1468" t="s">
        <v>2403</v>
      </c>
      <c r="G1468" t="s">
        <v>3436</v>
      </c>
      <c r="H1468" t="s">
        <v>3437</v>
      </c>
      <c r="I1468" t="s">
        <v>2274</v>
      </c>
      <c r="J1468" s="2">
        <v>37773</v>
      </c>
      <c r="K1468" s="2">
        <v>55153</v>
      </c>
      <c r="L1468">
        <v>40.4</v>
      </c>
      <c r="M1468" t="s">
        <v>3548</v>
      </c>
      <c r="N1468" t="s">
        <v>3532</v>
      </c>
      <c r="O1468" t="s">
        <v>3533</v>
      </c>
      <c r="P1468" t="s">
        <v>3534</v>
      </c>
      <c r="Q1468" s="5">
        <f>INDEX(relevant_resources!B:B,MATCH(P1468,relevant_resources!A:A,0))</f>
        <v>0</v>
      </c>
      <c r="R1468">
        <f>COUNTIFS(resolve_2018!Y:Y,A1468)</f>
        <v>0</v>
      </c>
      <c r="S1468">
        <f>COUNTIFS(assign_old_new!A:A,A1468)</f>
        <v>0</v>
      </c>
      <c r="T1468" s="4" t="str">
        <f>IF(D1468="teppc","teppc",
IF(Q1468=0,"not relevant",
IF(R1468&gt;0,"in old list",
IF(S1468=0,"NEED TO ASSIGN",
INDEX(assign_old_new!D:D,MATCH(A1468,assign_old_new!A:A,0))))))</f>
        <v>teppc</v>
      </c>
      <c r="U1468">
        <f t="shared" si="44"/>
        <v>0</v>
      </c>
      <c r="V1468" s="5">
        <f t="shared" si="45"/>
        <v>0</v>
      </c>
    </row>
    <row r="1469" spans="1:22" hidden="1" x14ac:dyDescent="0.75">
      <c r="A1469" t="s">
        <v>8077</v>
      </c>
      <c r="B1469" t="s">
        <v>8078</v>
      </c>
      <c r="C1469" t="s">
        <v>8079</v>
      </c>
      <c r="D1469" t="s">
        <v>3425</v>
      </c>
      <c r="E1469" t="s">
        <v>2403</v>
      </c>
      <c r="F1469" t="s">
        <v>2403</v>
      </c>
      <c r="G1469" t="s">
        <v>3436</v>
      </c>
      <c r="H1469" t="s">
        <v>3437</v>
      </c>
      <c r="I1469" t="s">
        <v>2274</v>
      </c>
      <c r="J1469" s="2">
        <v>37773</v>
      </c>
      <c r="K1469" s="2">
        <v>55153</v>
      </c>
      <c r="L1469">
        <v>40.4</v>
      </c>
      <c r="M1469" t="s">
        <v>3548</v>
      </c>
      <c r="N1469" t="s">
        <v>3532</v>
      </c>
      <c r="O1469" t="s">
        <v>3533</v>
      </c>
      <c r="P1469" t="s">
        <v>3534</v>
      </c>
      <c r="Q1469" s="5">
        <f>INDEX(relevant_resources!B:B,MATCH(P1469,relevant_resources!A:A,0))</f>
        <v>0</v>
      </c>
      <c r="R1469">
        <f>COUNTIFS(resolve_2018!Y:Y,A1469)</f>
        <v>0</v>
      </c>
      <c r="S1469">
        <f>COUNTIFS(assign_old_new!A:A,A1469)</f>
        <v>0</v>
      </c>
      <c r="T1469" s="4" t="str">
        <f>IF(D1469="teppc","teppc",
IF(Q1469=0,"not relevant",
IF(R1469&gt;0,"in old list",
IF(S1469=0,"NEED TO ASSIGN",
INDEX(assign_old_new!D:D,MATCH(A1469,assign_old_new!A:A,0))))))</f>
        <v>teppc</v>
      </c>
      <c r="U1469">
        <f t="shared" si="44"/>
        <v>0</v>
      </c>
      <c r="V1469" s="5">
        <f t="shared" si="45"/>
        <v>0</v>
      </c>
    </row>
    <row r="1470" spans="1:22" hidden="1" x14ac:dyDescent="0.75">
      <c r="A1470" t="s">
        <v>7934</v>
      </c>
      <c r="B1470" t="s">
        <v>7935</v>
      </c>
      <c r="C1470" t="s">
        <v>7936</v>
      </c>
      <c r="D1470" t="s">
        <v>3425</v>
      </c>
      <c r="E1470" t="s">
        <v>3578</v>
      </c>
      <c r="F1470" t="s">
        <v>3578</v>
      </c>
      <c r="G1470" t="s">
        <v>3579</v>
      </c>
      <c r="H1470" t="s">
        <v>3578</v>
      </c>
      <c r="I1470" t="s">
        <v>3429</v>
      </c>
      <c r="J1470" s="2">
        <v>19725</v>
      </c>
      <c r="K1470" s="2">
        <v>55153</v>
      </c>
      <c r="L1470">
        <v>40.25</v>
      </c>
      <c r="M1470" t="s">
        <v>210</v>
      </c>
      <c r="N1470" t="s">
        <v>3443</v>
      </c>
      <c r="O1470" t="s">
        <v>210</v>
      </c>
      <c r="P1470" t="s">
        <v>3444</v>
      </c>
      <c r="Q1470" s="5">
        <f>INDEX(relevant_resources!B:B,MATCH(P1470,relevant_resources!A:A,0))</f>
        <v>0</v>
      </c>
      <c r="R1470">
        <f>COUNTIFS(resolve_2018!Y:Y,A1470)</f>
        <v>0</v>
      </c>
      <c r="S1470">
        <f>COUNTIFS(assign_old_new!A:A,A1470)</f>
        <v>0</v>
      </c>
      <c r="T1470" s="4" t="str">
        <f>IF(D1470="teppc","teppc",
IF(Q1470=0,"not relevant",
IF(R1470&gt;0,"in old list",
IF(S1470=0,"NEED TO ASSIGN",
INDEX(assign_old_new!D:D,MATCH(A1470,assign_old_new!A:A,0))))))</f>
        <v>teppc</v>
      </c>
      <c r="U1470">
        <f t="shared" si="44"/>
        <v>0</v>
      </c>
      <c r="V1470" s="5">
        <f t="shared" si="45"/>
        <v>0</v>
      </c>
    </row>
    <row r="1471" spans="1:22" hidden="1" x14ac:dyDescent="0.75">
      <c r="A1471" t="s">
        <v>11370</v>
      </c>
      <c r="B1471" t="s">
        <v>11370</v>
      </c>
      <c r="C1471" t="s">
        <v>11371</v>
      </c>
      <c r="D1471" t="s">
        <v>9883</v>
      </c>
      <c r="E1471" t="s">
        <v>1128</v>
      </c>
      <c r="F1471" t="s">
        <v>1128</v>
      </c>
      <c r="G1471" t="s">
        <v>3379</v>
      </c>
      <c r="H1471" t="s">
        <v>1128</v>
      </c>
      <c r="I1471" t="s">
        <v>33</v>
      </c>
      <c r="J1471" s="6">
        <v>32938</v>
      </c>
      <c r="K1471" s="6">
        <v>55153</v>
      </c>
      <c r="L1471">
        <v>40.200000000000003</v>
      </c>
      <c r="M1471" t="s">
        <v>3548</v>
      </c>
      <c r="N1471" t="s">
        <v>3849</v>
      </c>
      <c r="O1471" t="s">
        <v>3850</v>
      </c>
      <c r="P1471" t="s">
        <v>10070</v>
      </c>
      <c r="Q1471" s="5">
        <f>INDEX(relevant_resources!B:B,MATCH(P1471,relevant_resources!A:A,0))</f>
        <v>0</v>
      </c>
      <c r="R1471">
        <f>COUNTIFS(resolve_2018!Y:Y,A1471)</f>
        <v>0</v>
      </c>
      <c r="S1471">
        <f>COUNTIFS(assign_old_new!A:A,A1471)</f>
        <v>0</v>
      </c>
      <c r="T1471" s="4" t="str">
        <f>IF(D1471="teppc","teppc",
IF(Q1471=0,"not relevant",
IF(R1471&gt;0,"in old list",
IF(S1471=0,"NEED TO ASSIGN",
INDEX(assign_old_new!D:D,MATCH(A1471,assign_old_new!A:A,0))))))</f>
        <v>not relevant</v>
      </c>
      <c r="U1471">
        <f t="shared" si="44"/>
        <v>0</v>
      </c>
      <c r="V1471" s="5">
        <f t="shared" si="45"/>
        <v>0</v>
      </c>
    </row>
    <row r="1472" spans="1:22" hidden="1" x14ac:dyDescent="0.75">
      <c r="A1472" t="s">
        <v>10168</v>
      </c>
      <c r="B1472" t="s">
        <v>10168</v>
      </c>
      <c r="D1472" t="s">
        <v>9883</v>
      </c>
      <c r="E1472" t="s">
        <v>3333</v>
      </c>
      <c r="F1472" t="s">
        <v>3333</v>
      </c>
      <c r="G1472" t="s">
        <v>3334</v>
      </c>
      <c r="H1472" t="s">
        <v>3333</v>
      </c>
      <c r="I1472" t="s">
        <v>33</v>
      </c>
      <c r="J1472" t="s">
        <v>9889</v>
      </c>
      <c r="K1472" s="6">
        <v>55153</v>
      </c>
      <c r="L1472">
        <v>40</v>
      </c>
      <c r="M1472" t="s">
        <v>3327</v>
      </c>
      <c r="N1472" t="s">
        <v>3327</v>
      </c>
      <c r="O1472" t="s">
        <v>3328</v>
      </c>
      <c r="P1472" t="s">
        <v>3324</v>
      </c>
      <c r="Q1472" s="5">
        <f>INDEX(relevant_resources!B:B,MATCH(P1472,relevant_resources!A:A,0))</f>
        <v>1</v>
      </c>
      <c r="R1472">
        <f>COUNTIFS(resolve_2018!Y:Y,A1472)</f>
        <v>0</v>
      </c>
      <c r="S1472">
        <f>COUNTIFS(assign_old_new!A:A,A1472)</f>
        <v>1</v>
      </c>
      <c r="T1472" s="4" t="str">
        <f>IF(D1472="teppc","teppc",
IF(Q1472=0,"not relevant",
IF(R1472&gt;0,"in old list",
IF(S1472=0,"NEED TO ASSIGN",
INDEX(assign_old_new!D:D,MATCH(A1472,assign_old_new!A:A,0))))))</f>
        <v>old</v>
      </c>
      <c r="U1472">
        <f t="shared" si="44"/>
        <v>1</v>
      </c>
      <c r="V1472" s="5">
        <f t="shared" si="45"/>
        <v>0</v>
      </c>
    </row>
    <row r="1473" spans="1:22" hidden="1" x14ac:dyDescent="0.75">
      <c r="A1473" t="s">
        <v>11158</v>
      </c>
      <c r="B1473" t="s">
        <v>11158</v>
      </c>
      <c r="D1473" t="s">
        <v>9883</v>
      </c>
      <c r="E1473" t="s">
        <v>3319</v>
      </c>
      <c r="F1473" t="s">
        <v>3319</v>
      </c>
      <c r="G1473" t="s">
        <v>3320</v>
      </c>
      <c r="H1473" t="s">
        <v>3319</v>
      </c>
      <c r="I1473" t="s">
        <v>33</v>
      </c>
      <c r="J1473" t="s">
        <v>9889</v>
      </c>
      <c r="K1473" s="6">
        <v>55153</v>
      </c>
      <c r="L1473">
        <v>40</v>
      </c>
      <c r="M1473" t="s">
        <v>4707</v>
      </c>
      <c r="N1473" t="s">
        <v>4707</v>
      </c>
      <c r="O1473" t="s">
        <v>4708</v>
      </c>
      <c r="P1473" t="s">
        <v>10080</v>
      </c>
      <c r="Q1473" s="5">
        <f>INDEX(relevant_resources!B:B,MATCH(P1473,relevant_resources!A:A,0))</f>
        <v>0</v>
      </c>
      <c r="R1473">
        <f>COUNTIFS(resolve_2018!Y:Y,A1473)</f>
        <v>0</v>
      </c>
      <c r="S1473">
        <f>COUNTIFS(assign_old_new!A:A,A1473)</f>
        <v>1</v>
      </c>
      <c r="T1473" s="4" t="str">
        <f>IF(D1473="teppc","teppc",
IF(Q1473=0,"not relevant",
IF(R1473&gt;0,"in old list",
IF(S1473=0,"NEED TO ASSIGN",
INDEX(assign_old_new!D:D,MATCH(A1473,assign_old_new!A:A,0))))))</f>
        <v>not relevant</v>
      </c>
      <c r="U1473">
        <f t="shared" si="44"/>
        <v>1</v>
      </c>
      <c r="V1473" s="5">
        <f t="shared" si="45"/>
        <v>0</v>
      </c>
    </row>
    <row r="1474" spans="1:22" hidden="1" x14ac:dyDescent="0.75">
      <c r="A1474" t="s">
        <v>11213</v>
      </c>
      <c r="B1474" t="s">
        <v>11213</v>
      </c>
      <c r="C1474" t="s">
        <v>11214</v>
      </c>
      <c r="D1474" t="s">
        <v>9883</v>
      </c>
      <c r="E1474" t="s">
        <v>3718</v>
      </c>
      <c r="F1474" t="s">
        <v>1128</v>
      </c>
      <c r="G1474" t="s">
        <v>3379</v>
      </c>
      <c r="H1474" t="s">
        <v>1128</v>
      </c>
      <c r="I1474" t="s">
        <v>33</v>
      </c>
      <c r="J1474" t="s">
        <v>9889</v>
      </c>
      <c r="K1474" s="6">
        <v>55153</v>
      </c>
      <c r="L1474">
        <v>40</v>
      </c>
      <c r="M1474" t="s">
        <v>10138</v>
      </c>
      <c r="N1474" t="s">
        <v>3443</v>
      </c>
      <c r="O1474" t="s">
        <v>210</v>
      </c>
      <c r="P1474" t="s">
        <v>3709</v>
      </c>
      <c r="Q1474" s="5">
        <f>INDEX(relevant_resources!B:B,MATCH(P1474,relevant_resources!A:A,0))</f>
        <v>0</v>
      </c>
      <c r="R1474">
        <f>COUNTIFS(resolve_2018!Y:Y,A1474)</f>
        <v>0</v>
      </c>
      <c r="S1474">
        <f>COUNTIFS(assign_old_new!A:A,A1474)</f>
        <v>0</v>
      </c>
      <c r="T1474" s="4" t="str">
        <f>IF(D1474="teppc","teppc",
IF(Q1474=0,"not relevant",
IF(R1474&gt;0,"in old list",
IF(S1474=0,"NEED TO ASSIGN",
INDEX(assign_old_new!D:D,MATCH(A1474,assign_old_new!A:A,0))))))</f>
        <v>not relevant</v>
      </c>
      <c r="U1474">
        <f t="shared" ref="U1474:U1537" si="46">OR(R1474&gt;0,S1474&gt;0)*1</f>
        <v>0</v>
      </c>
      <c r="V1474" s="5">
        <f t="shared" si="45"/>
        <v>0</v>
      </c>
    </row>
    <row r="1475" spans="1:22" hidden="1" x14ac:dyDescent="0.75">
      <c r="A1475" t="s">
        <v>3895</v>
      </c>
      <c r="B1475" t="s">
        <v>3896</v>
      </c>
      <c r="D1475" t="s">
        <v>3425</v>
      </c>
      <c r="E1475" t="s">
        <v>3614</v>
      </c>
      <c r="F1475" t="s">
        <v>3614</v>
      </c>
      <c r="G1475" t="s">
        <v>3615</v>
      </c>
      <c r="H1475" t="s">
        <v>3616</v>
      </c>
      <c r="I1475" t="s">
        <v>1080</v>
      </c>
      <c r="J1475" s="2">
        <v>42735</v>
      </c>
      <c r="K1475" s="2">
        <v>55153</v>
      </c>
      <c r="L1475">
        <v>40</v>
      </c>
      <c r="M1475" t="s">
        <v>3438</v>
      </c>
      <c r="N1475" t="s">
        <v>3412</v>
      </c>
      <c r="O1475" t="s">
        <v>993</v>
      </c>
      <c r="P1475" t="s">
        <v>3712</v>
      </c>
      <c r="Q1475" s="5">
        <f>INDEX(relevant_resources!B:B,MATCH(P1475,relevant_resources!A:A,0))</f>
        <v>0</v>
      </c>
      <c r="R1475">
        <f>COUNTIFS(resolve_2018!Y:Y,A1475)</f>
        <v>0</v>
      </c>
      <c r="S1475">
        <f>COUNTIFS(assign_old_new!A:A,A1475)</f>
        <v>0</v>
      </c>
      <c r="T1475" s="4" t="str">
        <f>IF(D1475="teppc","teppc",
IF(Q1475=0,"not relevant",
IF(R1475&gt;0,"in old list",
IF(S1475=0,"NEED TO ASSIGN",
INDEX(assign_old_new!D:D,MATCH(A1475,assign_old_new!A:A,0))))))</f>
        <v>teppc</v>
      </c>
      <c r="U1475">
        <f t="shared" si="46"/>
        <v>0</v>
      </c>
      <c r="V1475" s="5">
        <f t="shared" ref="V1475:V1538" si="47">AND(Q1475=1,U1475=0,D1475="caiso")*1</f>
        <v>0</v>
      </c>
    </row>
    <row r="1476" spans="1:22" hidden="1" x14ac:dyDescent="0.75">
      <c r="A1476" t="s">
        <v>5193</v>
      </c>
      <c r="B1476" t="s">
        <v>5194</v>
      </c>
      <c r="C1476" t="s">
        <v>5195</v>
      </c>
      <c r="D1476" t="s">
        <v>3425</v>
      </c>
      <c r="E1476" t="s">
        <v>3620</v>
      </c>
      <c r="F1476" t="s">
        <v>3620</v>
      </c>
      <c r="G1476" t="s">
        <v>3621</v>
      </c>
      <c r="H1476" t="s">
        <v>3616</v>
      </c>
      <c r="I1476" t="s">
        <v>1080</v>
      </c>
      <c r="J1476" s="2">
        <v>42735</v>
      </c>
      <c r="K1476" s="2">
        <v>55153</v>
      </c>
      <c r="L1476">
        <v>40</v>
      </c>
      <c r="M1476" t="s">
        <v>3438</v>
      </c>
      <c r="N1476" t="s">
        <v>3412</v>
      </c>
      <c r="O1476" t="s">
        <v>993</v>
      </c>
      <c r="P1476" t="s">
        <v>3712</v>
      </c>
      <c r="Q1476" s="5">
        <f>INDEX(relevant_resources!B:B,MATCH(P1476,relevant_resources!A:A,0))</f>
        <v>0</v>
      </c>
      <c r="R1476">
        <f>COUNTIFS(resolve_2018!Y:Y,A1476)</f>
        <v>0</v>
      </c>
      <c r="S1476">
        <f>COUNTIFS(assign_old_new!A:A,A1476)</f>
        <v>0</v>
      </c>
      <c r="T1476" s="4" t="str">
        <f>IF(D1476="teppc","teppc",
IF(Q1476=0,"not relevant",
IF(R1476&gt;0,"in old list",
IF(S1476=0,"NEED TO ASSIGN",
INDEX(assign_old_new!D:D,MATCH(A1476,assign_old_new!A:A,0))))))</f>
        <v>teppc</v>
      </c>
      <c r="U1476">
        <f t="shared" si="46"/>
        <v>0</v>
      </c>
      <c r="V1476" s="5">
        <f t="shared" si="47"/>
        <v>0</v>
      </c>
    </row>
    <row r="1477" spans="1:22" hidden="1" x14ac:dyDescent="0.75">
      <c r="A1477" t="s">
        <v>6324</v>
      </c>
      <c r="B1477" t="s">
        <v>6325</v>
      </c>
      <c r="C1477" t="s">
        <v>5195</v>
      </c>
      <c r="D1477" t="s">
        <v>3425</v>
      </c>
      <c r="E1477" t="s">
        <v>3620</v>
      </c>
      <c r="F1477" t="s">
        <v>3620</v>
      </c>
      <c r="G1477" t="s">
        <v>3621</v>
      </c>
      <c r="H1477" t="s">
        <v>3616</v>
      </c>
      <c r="I1477" t="s">
        <v>1080</v>
      </c>
      <c r="J1477" s="2">
        <v>42735</v>
      </c>
      <c r="K1477" s="2">
        <v>55153</v>
      </c>
      <c r="L1477">
        <v>40</v>
      </c>
      <c r="M1477" t="s">
        <v>3438</v>
      </c>
      <c r="N1477" t="s">
        <v>3412</v>
      </c>
      <c r="O1477" t="s">
        <v>993</v>
      </c>
      <c r="P1477" t="s">
        <v>3712</v>
      </c>
      <c r="Q1477" s="5">
        <f>INDEX(relevant_resources!B:B,MATCH(P1477,relevant_resources!A:A,0))</f>
        <v>0</v>
      </c>
      <c r="R1477">
        <f>COUNTIFS(resolve_2018!Y:Y,A1477)</f>
        <v>0</v>
      </c>
      <c r="S1477">
        <f>COUNTIFS(assign_old_new!A:A,A1477)</f>
        <v>0</v>
      </c>
      <c r="T1477" s="4" t="str">
        <f>IF(D1477="teppc","teppc",
IF(Q1477=0,"not relevant",
IF(R1477&gt;0,"in old list",
IF(S1477=0,"NEED TO ASSIGN",
INDEX(assign_old_new!D:D,MATCH(A1477,assign_old_new!A:A,0))))))</f>
        <v>teppc</v>
      </c>
      <c r="U1477">
        <f t="shared" si="46"/>
        <v>0</v>
      </c>
      <c r="V1477" s="5">
        <f t="shared" si="47"/>
        <v>0</v>
      </c>
    </row>
    <row r="1478" spans="1:22" hidden="1" x14ac:dyDescent="0.75">
      <c r="A1478" t="s">
        <v>8030</v>
      </c>
      <c r="B1478" t="s">
        <v>8031</v>
      </c>
      <c r="C1478" t="s">
        <v>5195</v>
      </c>
      <c r="D1478" t="s">
        <v>3425</v>
      </c>
      <c r="E1478" t="s">
        <v>3620</v>
      </c>
      <c r="F1478" t="s">
        <v>3620</v>
      </c>
      <c r="G1478" t="s">
        <v>3621</v>
      </c>
      <c r="H1478" t="s">
        <v>3616</v>
      </c>
      <c r="I1478" t="s">
        <v>1080</v>
      </c>
      <c r="J1478" s="2">
        <v>42735</v>
      </c>
      <c r="K1478" s="2">
        <v>55153</v>
      </c>
      <c r="L1478">
        <v>40</v>
      </c>
      <c r="M1478" t="s">
        <v>3438</v>
      </c>
      <c r="N1478" t="s">
        <v>3412</v>
      </c>
      <c r="O1478" t="s">
        <v>993</v>
      </c>
      <c r="P1478" t="s">
        <v>3712</v>
      </c>
      <c r="Q1478" s="5">
        <f>INDEX(relevant_resources!B:B,MATCH(P1478,relevant_resources!A:A,0))</f>
        <v>0</v>
      </c>
      <c r="R1478">
        <f>COUNTIFS(resolve_2018!Y:Y,A1478)</f>
        <v>0</v>
      </c>
      <c r="S1478">
        <f>COUNTIFS(assign_old_new!A:A,A1478)</f>
        <v>0</v>
      </c>
      <c r="T1478" s="4" t="str">
        <f>IF(D1478="teppc","teppc",
IF(Q1478=0,"not relevant",
IF(R1478&gt;0,"in old list",
IF(S1478=0,"NEED TO ASSIGN",
INDEX(assign_old_new!D:D,MATCH(A1478,assign_old_new!A:A,0))))))</f>
        <v>teppc</v>
      </c>
      <c r="U1478">
        <f t="shared" si="46"/>
        <v>0</v>
      </c>
      <c r="V1478" s="5">
        <f t="shared" si="47"/>
        <v>0</v>
      </c>
    </row>
    <row r="1479" spans="1:22" hidden="1" x14ac:dyDescent="0.75">
      <c r="A1479" t="s">
        <v>3249</v>
      </c>
      <c r="B1479" t="s">
        <v>3249</v>
      </c>
      <c r="C1479" t="s">
        <v>3248</v>
      </c>
      <c r="D1479" t="s">
        <v>9883</v>
      </c>
      <c r="E1479" t="s">
        <v>1128</v>
      </c>
      <c r="F1479" t="s">
        <v>1128</v>
      </c>
      <c r="G1479" t="s">
        <v>3379</v>
      </c>
      <c r="H1479" t="s">
        <v>1128</v>
      </c>
      <c r="I1479" t="s">
        <v>33</v>
      </c>
      <c r="J1479" s="2">
        <v>42707</v>
      </c>
      <c r="K1479" s="6">
        <v>55153</v>
      </c>
      <c r="L1479">
        <v>40</v>
      </c>
      <c r="M1479" t="s">
        <v>4346</v>
      </c>
      <c r="N1479" t="s">
        <v>4346</v>
      </c>
      <c r="O1479" t="s">
        <v>3386</v>
      </c>
      <c r="P1479" t="s">
        <v>3324</v>
      </c>
      <c r="Q1479" s="5">
        <f>INDEX(relevant_resources!B:B,MATCH(P1479,relevant_resources!A:A,0))</f>
        <v>1</v>
      </c>
      <c r="R1479">
        <f>COUNTIFS(resolve_2018!Y:Y,A1479)</f>
        <v>1</v>
      </c>
      <c r="S1479">
        <f>COUNTIFS(assign_old_new!A:A,A1479)</f>
        <v>0</v>
      </c>
      <c r="T1479" s="4" t="str">
        <f>IF(D1479="teppc","teppc",
IF(Q1479=0,"not relevant",
IF(R1479&gt;0,"in old list",
IF(S1479=0,"NEED TO ASSIGN",
INDEX(assign_old_new!D:D,MATCH(A1479,assign_old_new!A:A,0))))))</f>
        <v>in old list</v>
      </c>
      <c r="U1479">
        <f t="shared" si="46"/>
        <v>1</v>
      </c>
      <c r="V1479" s="5">
        <f t="shared" si="47"/>
        <v>0</v>
      </c>
    </row>
    <row r="1480" spans="1:22" hidden="1" x14ac:dyDescent="0.75">
      <c r="A1480" t="s">
        <v>3252</v>
      </c>
      <c r="B1480" t="s">
        <v>3252</v>
      </c>
      <c r="C1480" t="s">
        <v>3251</v>
      </c>
      <c r="D1480" t="s">
        <v>9883</v>
      </c>
      <c r="E1480" t="s">
        <v>3333</v>
      </c>
      <c r="F1480" t="s">
        <v>3333</v>
      </c>
      <c r="G1480" t="s">
        <v>3334</v>
      </c>
      <c r="H1480" t="s">
        <v>3333</v>
      </c>
      <c r="I1480" t="s">
        <v>33</v>
      </c>
      <c r="J1480" s="6">
        <v>42493</v>
      </c>
      <c r="K1480" s="6">
        <v>55153</v>
      </c>
      <c r="L1480">
        <v>40</v>
      </c>
      <c r="M1480" t="s">
        <v>9884</v>
      </c>
      <c r="N1480" t="s">
        <v>4346</v>
      </c>
      <c r="O1480" t="s">
        <v>3386</v>
      </c>
      <c r="P1480" t="s">
        <v>3324</v>
      </c>
      <c r="Q1480" s="5">
        <f>INDEX(relevant_resources!B:B,MATCH(P1480,relevant_resources!A:A,0))</f>
        <v>1</v>
      </c>
      <c r="R1480">
        <f>COUNTIFS(resolve_2018!Y:Y,A1480)</f>
        <v>1</v>
      </c>
      <c r="S1480">
        <f>COUNTIFS(assign_old_new!A:A,A1480)</f>
        <v>0</v>
      </c>
      <c r="T1480" s="4" t="str">
        <f>IF(D1480="teppc","teppc",
IF(Q1480=0,"not relevant",
IF(R1480&gt;0,"in old list",
IF(S1480=0,"NEED TO ASSIGN",
INDEX(assign_old_new!D:D,MATCH(A1480,assign_old_new!A:A,0))))))</f>
        <v>in old list</v>
      </c>
      <c r="U1480">
        <f t="shared" si="46"/>
        <v>1</v>
      </c>
      <c r="V1480" s="5">
        <f t="shared" si="47"/>
        <v>0</v>
      </c>
    </row>
    <row r="1481" spans="1:22" hidden="1" x14ac:dyDescent="0.75">
      <c r="A1481" t="s">
        <v>7084</v>
      </c>
      <c r="B1481" t="s">
        <v>7084</v>
      </c>
      <c r="C1481" t="s">
        <v>7085</v>
      </c>
      <c r="D1481" t="s">
        <v>3425</v>
      </c>
      <c r="E1481" t="s">
        <v>3426</v>
      </c>
      <c r="F1481" t="s">
        <v>3426</v>
      </c>
      <c r="G1481" t="s">
        <v>3427</v>
      </c>
      <c r="H1481" t="s">
        <v>3428</v>
      </c>
      <c r="I1481" t="s">
        <v>3429</v>
      </c>
      <c r="J1481" s="2">
        <v>42309</v>
      </c>
      <c r="K1481" s="2">
        <v>53267</v>
      </c>
      <c r="L1481">
        <v>40</v>
      </c>
      <c r="M1481" t="s">
        <v>3448</v>
      </c>
      <c r="N1481" t="s">
        <v>3336</v>
      </c>
      <c r="O1481" t="s">
        <v>3356</v>
      </c>
      <c r="P1481" t="s">
        <v>3449</v>
      </c>
      <c r="Q1481" s="5">
        <f>INDEX(relevant_resources!B:B,MATCH(P1481,relevant_resources!A:A,0))</f>
        <v>0</v>
      </c>
      <c r="R1481">
        <f>COUNTIFS(resolve_2018!Y:Y,A1481)</f>
        <v>0</v>
      </c>
      <c r="S1481">
        <f>COUNTIFS(assign_old_new!A:A,A1481)</f>
        <v>0</v>
      </c>
      <c r="T1481" s="4" t="str">
        <f>IF(D1481="teppc","teppc",
IF(Q1481=0,"not relevant",
IF(R1481&gt;0,"in old list",
IF(S1481=0,"NEED TO ASSIGN",
INDEX(assign_old_new!D:D,MATCH(A1481,assign_old_new!A:A,0))))))</f>
        <v>teppc</v>
      </c>
      <c r="U1481">
        <f t="shared" si="46"/>
        <v>0</v>
      </c>
      <c r="V1481" s="5">
        <f t="shared" si="47"/>
        <v>0</v>
      </c>
    </row>
    <row r="1482" spans="1:22" hidden="1" x14ac:dyDescent="0.75">
      <c r="A1482" t="s">
        <v>5529</v>
      </c>
      <c r="B1482" t="s">
        <v>5529</v>
      </c>
      <c r="C1482" t="s">
        <v>5530</v>
      </c>
      <c r="D1482" t="s">
        <v>3425</v>
      </c>
      <c r="E1482" t="s">
        <v>3426</v>
      </c>
      <c r="F1482" t="s">
        <v>3426</v>
      </c>
      <c r="G1482" t="s">
        <v>3427</v>
      </c>
      <c r="H1482" t="s">
        <v>3428</v>
      </c>
      <c r="I1482" t="s">
        <v>3429</v>
      </c>
      <c r="J1482" s="2">
        <v>42248</v>
      </c>
      <c r="K1482" s="2">
        <v>53206</v>
      </c>
      <c r="L1482">
        <v>40</v>
      </c>
      <c r="M1482" t="s">
        <v>3448</v>
      </c>
      <c r="N1482" t="s">
        <v>3336</v>
      </c>
      <c r="O1482" t="s">
        <v>3356</v>
      </c>
      <c r="P1482" t="s">
        <v>3449</v>
      </c>
      <c r="Q1482" s="5">
        <f>INDEX(relevant_resources!B:B,MATCH(P1482,relevant_resources!A:A,0))</f>
        <v>0</v>
      </c>
      <c r="R1482">
        <f>COUNTIFS(resolve_2018!Y:Y,A1482)</f>
        <v>0</v>
      </c>
      <c r="S1482">
        <f>COUNTIFS(assign_old_new!A:A,A1482)</f>
        <v>0</v>
      </c>
      <c r="T1482" s="4" t="str">
        <f>IF(D1482="teppc","teppc",
IF(Q1482=0,"not relevant",
IF(R1482&gt;0,"in old list",
IF(S1482=0,"NEED TO ASSIGN",
INDEX(assign_old_new!D:D,MATCH(A1482,assign_old_new!A:A,0))))))</f>
        <v>teppc</v>
      </c>
      <c r="U1482">
        <f t="shared" si="46"/>
        <v>0</v>
      </c>
      <c r="V1482" s="5">
        <f t="shared" si="47"/>
        <v>0</v>
      </c>
    </row>
    <row r="1483" spans="1:22" hidden="1" x14ac:dyDescent="0.75">
      <c r="A1483" t="s">
        <v>9126</v>
      </c>
      <c r="B1483" t="s">
        <v>9126</v>
      </c>
      <c r="C1483" t="s">
        <v>9127</v>
      </c>
      <c r="D1483" t="s">
        <v>3425</v>
      </c>
      <c r="E1483" t="s">
        <v>3611</v>
      </c>
      <c r="F1483" t="s">
        <v>3611</v>
      </c>
      <c r="G1483" t="s">
        <v>3379</v>
      </c>
      <c r="H1483" t="s">
        <v>1128</v>
      </c>
      <c r="I1483" t="s">
        <v>33</v>
      </c>
      <c r="J1483" s="2">
        <v>41986</v>
      </c>
      <c r="K1483" s="2">
        <v>55153</v>
      </c>
      <c r="L1483">
        <v>40</v>
      </c>
      <c r="M1483" t="s">
        <v>3438</v>
      </c>
      <c r="N1483" t="s">
        <v>3412</v>
      </c>
      <c r="O1483" t="s">
        <v>993</v>
      </c>
      <c r="P1483" t="s">
        <v>3413</v>
      </c>
      <c r="Q1483" s="5">
        <f>INDEX(relevant_resources!B:B,MATCH(P1483,relevant_resources!A:A,0))</f>
        <v>1</v>
      </c>
      <c r="R1483">
        <f>COUNTIFS(resolve_2018!Y:Y,A1483)</f>
        <v>0</v>
      </c>
      <c r="S1483">
        <f>COUNTIFS(assign_old_new!A:A,A1483)</f>
        <v>0</v>
      </c>
      <c r="T1483" s="4" t="str">
        <f>IF(D1483="teppc","teppc",
IF(Q1483=0,"not relevant",
IF(R1483&gt;0,"in old list",
IF(S1483=0,"NEED TO ASSIGN",
INDEX(assign_old_new!D:D,MATCH(A1483,assign_old_new!A:A,0))))))</f>
        <v>teppc</v>
      </c>
      <c r="U1483">
        <f t="shared" si="46"/>
        <v>0</v>
      </c>
      <c r="V1483" s="5">
        <f t="shared" si="47"/>
        <v>0</v>
      </c>
    </row>
    <row r="1484" spans="1:22" hidden="1" x14ac:dyDescent="0.75">
      <c r="A1484" t="s">
        <v>4576</v>
      </c>
      <c r="B1484" t="s">
        <v>4577</v>
      </c>
      <c r="C1484" t="s">
        <v>4578</v>
      </c>
      <c r="D1484" t="s">
        <v>3425</v>
      </c>
      <c r="E1484" t="s">
        <v>3578</v>
      </c>
      <c r="F1484" t="s">
        <v>3578</v>
      </c>
      <c r="G1484" t="s">
        <v>3579</v>
      </c>
      <c r="H1484" t="s">
        <v>3578</v>
      </c>
      <c r="I1484" t="s">
        <v>3429</v>
      </c>
      <c r="J1484" s="2">
        <v>41944</v>
      </c>
      <c r="K1484" s="2">
        <v>55153</v>
      </c>
      <c r="L1484">
        <v>40</v>
      </c>
      <c r="M1484" t="s">
        <v>3548</v>
      </c>
      <c r="N1484" t="s">
        <v>3532</v>
      </c>
      <c r="O1484" t="s">
        <v>3533</v>
      </c>
      <c r="P1484" t="s">
        <v>3549</v>
      </c>
      <c r="Q1484" s="5">
        <f>INDEX(relevant_resources!B:B,MATCH(P1484,relevant_resources!A:A,0))</f>
        <v>0</v>
      </c>
      <c r="R1484">
        <f>COUNTIFS(resolve_2018!Y:Y,A1484)</f>
        <v>0</v>
      </c>
      <c r="S1484">
        <f>COUNTIFS(assign_old_new!A:A,A1484)</f>
        <v>0</v>
      </c>
      <c r="T1484" s="4" t="str">
        <f>IF(D1484="teppc","teppc",
IF(Q1484=0,"not relevant",
IF(R1484&gt;0,"in old list",
IF(S1484=0,"NEED TO ASSIGN",
INDEX(assign_old_new!D:D,MATCH(A1484,assign_old_new!A:A,0))))))</f>
        <v>teppc</v>
      </c>
      <c r="U1484">
        <f t="shared" si="46"/>
        <v>0</v>
      </c>
      <c r="V1484" s="5">
        <f t="shared" si="47"/>
        <v>0</v>
      </c>
    </row>
    <row r="1485" spans="1:22" hidden="1" x14ac:dyDescent="0.75">
      <c r="A1485" t="s">
        <v>3543</v>
      </c>
      <c r="B1485" t="s">
        <v>3544</v>
      </c>
      <c r="C1485" t="s">
        <v>3545</v>
      </c>
      <c r="D1485" t="s">
        <v>3425</v>
      </c>
      <c r="E1485" t="s">
        <v>3546</v>
      </c>
      <c r="F1485" t="s">
        <v>3546</v>
      </c>
      <c r="G1485" t="s">
        <v>3547</v>
      </c>
      <c r="H1485" t="s">
        <v>3546</v>
      </c>
      <c r="I1485" t="s">
        <v>3429</v>
      </c>
      <c r="J1485" s="2">
        <v>41640</v>
      </c>
      <c r="K1485" s="2">
        <v>47588</v>
      </c>
      <c r="L1485">
        <v>40</v>
      </c>
      <c r="M1485" t="s">
        <v>3548</v>
      </c>
      <c r="N1485" t="s">
        <v>3532</v>
      </c>
      <c r="O1485" t="s">
        <v>3533</v>
      </c>
      <c r="P1485" t="s">
        <v>3549</v>
      </c>
      <c r="Q1485" s="5">
        <f>INDEX(relevant_resources!B:B,MATCH(P1485,relevant_resources!A:A,0))</f>
        <v>0</v>
      </c>
      <c r="R1485">
        <f>COUNTIFS(resolve_2018!Y:Y,A1485)</f>
        <v>0</v>
      </c>
      <c r="S1485">
        <f>COUNTIFS(assign_old_new!A:A,A1485)</f>
        <v>0</v>
      </c>
      <c r="T1485" s="4" t="str">
        <f>IF(D1485="teppc","teppc",
IF(Q1485=0,"not relevant",
IF(R1485&gt;0,"in old list",
IF(S1485=0,"NEED TO ASSIGN",
INDEX(assign_old_new!D:D,MATCH(A1485,assign_old_new!A:A,0))))))</f>
        <v>teppc</v>
      </c>
      <c r="U1485">
        <f t="shared" si="46"/>
        <v>0</v>
      </c>
      <c r="V1485" s="5">
        <f t="shared" si="47"/>
        <v>0</v>
      </c>
    </row>
    <row r="1486" spans="1:22" hidden="1" x14ac:dyDescent="0.75">
      <c r="A1486" t="s">
        <v>850</v>
      </c>
      <c r="B1486" t="s">
        <v>850</v>
      </c>
      <c r="C1486" t="s">
        <v>10055</v>
      </c>
      <c r="D1486" t="s">
        <v>9883</v>
      </c>
      <c r="E1486" t="s">
        <v>9887</v>
      </c>
      <c r="F1486" t="s">
        <v>9887</v>
      </c>
      <c r="G1486" t="s">
        <v>9888</v>
      </c>
      <c r="H1486" t="s">
        <v>9887</v>
      </c>
      <c r="I1486" t="s">
        <v>33</v>
      </c>
      <c r="J1486" s="6">
        <v>41275</v>
      </c>
      <c r="K1486" s="6">
        <v>55153</v>
      </c>
      <c r="L1486">
        <v>40</v>
      </c>
      <c r="M1486" t="s">
        <v>9884</v>
      </c>
      <c r="N1486" t="s">
        <v>4346</v>
      </c>
      <c r="O1486" t="s">
        <v>3386</v>
      </c>
      <c r="P1486" t="s">
        <v>3324</v>
      </c>
      <c r="Q1486" s="5">
        <f>INDEX(relevant_resources!B:B,MATCH(P1486,relevant_resources!A:A,0))</f>
        <v>1</v>
      </c>
      <c r="R1486">
        <f>COUNTIFS(resolve_2018!Y:Y,A1486)</f>
        <v>1</v>
      </c>
      <c r="S1486">
        <f>COUNTIFS(assign_old_new!A:A,A1486)</f>
        <v>0</v>
      </c>
      <c r="T1486" s="4" t="str">
        <f>IF(D1486="teppc","teppc",
IF(Q1486=0,"not relevant",
IF(R1486&gt;0,"in old list",
IF(S1486=0,"NEED TO ASSIGN",
INDEX(assign_old_new!D:D,MATCH(A1486,assign_old_new!A:A,0))))))</f>
        <v>in old list</v>
      </c>
      <c r="U1486">
        <f t="shared" si="46"/>
        <v>1</v>
      </c>
      <c r="V1486" s="5">
        <f t="shared" si="47"/>
        <v>0</v>
      </c>
    </row>
    <row r="1487" spans="1:22" hidden="1" x14ac:dyDescent="0.75">
      <c r="A1487" t="s">
        <v>8841</v>
      </c>
      <c r="B1487" t="s">
        <v>8841</v>
      </c>
      <c r="C1487" t="s">
        <v>8842</v>
      </c>
      <c r="D1487" t="s">
        <v>3425</v>
      </c>
      <c r="E1487" t="s">
        <v>3812</v>
      </c>
      <c r="F1487" t="s">
        <v>3812</v>
      </c>
      <c r="G1487" t="s">
        <v>3813</v>
      </c>
      <c r="H1487" t="s">
        <v>3814</v>
      </c>
      <c r="I1487" t="s">
        <v>1080</v>
      </c>
      <c r="J1487" s="2">
        <v>41274</v>
      </c>
      <c r="K1487" s="2">
        <v>55123</v>
      </c>
      <c r="L1487">
        <v>40</v>
      </c>
      <c r="M1487" t="s">
        <v>3438</v>
      </c>
      <c r="N1487" t="s">
        <v>3412</v>
      </c>
      <c r="O1487" t="s">
        <v>993</v>
      </c>
      <c r="P1487" t="s">
        <v>3712</v>
      </c>
      <c r="Q1487" s="5">
        <f>INDEX(relevant_resources!B:B,MATCH(P1487,relevant_resources!A:A,0))</f>
        <v>0</v>
      </c>
      <c r="R1487">
        <f>COUNTIFS(resolve_2018!Y:Y,A1487)</f>
        <v>0</v>
      </c>
      <c r="S1487">
        <f>COUNTIFS(assign_old_new!A:A,A1487)</f>
        <v>0</v>
      </c>
      <c r="T1487" s="4" t="str">
        <f>IF(D1487="teppc","teppc",
IF(Q1487=0,"not relevant",
IF(R1487&gt;0,"in old list",
IF(S1487=0,"NEED TO ASSIGN",
INDEX(assign_old_new!D:D,MATCH(A1487,assign_old_new!A:A,0))))))</f>
        <v>teppc</v>
      </c>
      <c r="U1487">
        <f t="shared" si="46"/>
        <v>0</v>
      </c>
      <c r="V1487" s="5">
        <f t="shared" si="47"/>
        <v>0</v>
      </c>
    </row>
    <row r="1488" spans="1:22" hidden="1" x14ac:dyDescent="0.75">
      <c r="A1488" t="s">
        <v>7065</v>
      </c>
      <c r="B1488" t="s">
        <v>7065</v>
      </c>
      <c r="C1488" t="s">
        <v>7066</v>
      </c>
      <c r="D1488" t="s">
        <v>3425</v>
      </c>
      <c r="E1488" t="s">
        <v>3635</v>
      </c>
      <c r="F1488" t="s">
        <v>3635</v>
      </c>
      <c r="G1488" t="s">
        <v>3636</v>
      </c>
      <c r="H1488" t="s">
        <v>3616</v>
      </c>
      <c r="I1488" t="s">
        <v>1080</v>
      </c>
      <c r="J1488" s="2">
        <v>41265</v>
      </c>
      <c r="K1488" s="2">
        <v>55153</v>
      </c>
      <c r="L1488">
        <v>40</v>
      </c>
      <c r="M1488" t="s">
        <v>3438</v>
      </c>
      <c r="N1488" t="s">
        <v>3412</v>
      </c>
      <c r="O1488" t="s">
        <v>993</v>
      </c>
      <c r="P1488" t="s">
        <v>3712</v>
      </c>
      <c r="Q1488" s="5">
        <f>INDEX(relevant_resources!B:B,MATCH(P1488,relevant_resources!A:A,0))</f>
        <v>0</v>
      </c>
      <c r="R1488">
        <f>COUNTIFS(resolve_2018!Y:Y,A1488)</f>
        <v>0</v>
      </c>
      <c r="S1488">
        <f>COUNTIFS(assign_old_new!A:A,A1488)</f>
        <v>0</v>
      </c>
      <c r="T1488" s="4" t="str">
        <f>IF(D1488="teppc","teppc",
IF(Q1488=0,"not relevant",
IF(R1488&gt;0,"in old list",
IF(S1488=0,"NEED TO ASSIGN",
INDEX(assign_old_new!D:D,MATCH(A1488,assign_old_new!A:A,0))))))</f>
        <v>teppc</v>
      </c>
      <c r="U1488">
        <f t="shared" si="46"/>
        <v>0</v>
      </c>
      <c r="V1488" s="5">
        <f t="shared" si="47"/>
        <v>0</v>
      </c>
    </row>
    <row r="1489" spans="1:22" hidden="1" x14ac:dyDescent="0.75">
      <c r="A1489" t="s">
        <v>6100</v>
      </c>
      <c r="B1489" t="s">
        <v>6100</v>
      </c>
      <c r="C1489" t="s">
        <v>6101</v>
      </c>
      <c r="D1489" t="s">
        <v>3425</v>
      </c>
      <c r="E1489" t="s">
        <v>3614</v>
      </c>
      <c r="F1489" t="s">
        <v>3614</v>
      </c>
      <c r="G1489" t="s">
        <v>3615</v>
      </c>
      <c r="H1489" t="s">
        <v>3616</v>
      </c>
      <c r="I1489" t="s">
        <v>1080</v>
      </c>
      <c r="J1489" s="2">
        <v>41251</v>
      </c>
      <c r="K1489" s="2">
        <v>55153</v>
      </c>
      <c r="L1489">
        <v>40</v>
      </c>
      <c r="M1489" t="s">
        <v>3438</v>
      </c>
      <c r="N1489" t="s">
        <v>3412</v>
      </c>
      <c r="O1489" t="s">
        <v>993</v>
      </c>
      <c r="P1489" t="s">
        <v>3712</v>
      </c>
      <c r="Q1489" s="5">
        <f>INDEX(relevant_resources!B:B,MATCH(P1489,relevant_resources!A:A,0))</f>
        <v>0</v>
      </c>
      <c r="R1489">
        <f>COUNTIFS(resolve_2018!Y:Y,A1489)</f>
        <v>0</v>
      </c>
      <c r="S1489">
        <f>COUNTIFS(assign_old_new!A:A,A1489)</f>
        <v>0</v>
      </c>
      <c r="T1489" s="4" t="str">
        <f>IF(D1489="teppc","teppc",
IF(Q1489=0,"not relevant",
IF(R1489&gt;0,"in old list",
IF(S1489=0,"NEED TO ASSIGN",
INDEX(assign_old_new!D:D,MATCH(A1489,assign_old_new!A:A,0))))))</f>
        <v>teppc</v>
      </c>
      <c r="U1489">
        <f t="shared" si="46"/>
        <v>0</v>
      </c>
      <c r="V1489" s="5">
        <f t="shared" si="47"/>
        <v>0</v>
      </c>
    </row>
    <row r="1490" spans="1:22" hidden="1" x14ac:dyDescent="0.75">
      <c r="A1490" t="s">
        <v>7168</v>
      </c>
      <c r="B1490" t="s">
        <v>7168</v>
      </c>
      <c r="C1490" t="s">
        <v>7169</v>
      </c>
      <c r="D1490" t="s">
        <v>3425</v>
      </c>
      <c r="E1490" t="s">
        <v>3752</v>
      </c>
      <c r="F1490" t="s">
        <v>3752</v>
      </c>
      <c r="G1490" t="s">
        <v>3753</v>
      </c>
      <c r="H1490" t="s">
        <v>2156</v>
      </c>
      <c r="I1490" t="s">
        <v>1080</v>
      </c>
      <c r="J1490" s="2">
        <v>40330</v>
      </c>
      <c r="K1490" s="2">
        <v>55153</v>
      </c>
      <c r="L1490">
        <v>40</v>
      </c>
      <c r="M1490" t="s">
        <v>3548</v>
      </c>
      <c r="N1490" t="s">
        <v>3532</v>
      </c>
      <c r="O1490" t="s">
        <v>3533</v>
      </c>
      <c r="P1490" t="s">
        <v>3815</v>
      </c>
      <c r="Q1490" s="5">
        <f>INDEX(relevant_resources!B:B,MATCH(P1490,relevant_resources!A:A,0))</f>
        <v>0</v>
      </c>
      <c r="R1490">
        <f>COUNTIFS(resolve_2018!Y:Y,A1490)</f>
        <v>0</v>
      </c>
      <c r="S1490">
        <f>COUNTIFS(assign_old_new!A:A,A1490)</f>
        <v>0</v>
      </c>
      <c r="T1490" s="4" t="str">
        <f>IF(D1490="teppc","teppc",
IF(Q1490=0,"not relevant",
IF(R1490&gt;0,"in old list",
IF(S1490=0,"NEED TO ASSIGN",
INDEX(assign_old_new!D:D,MATCH(A1490,assign_old_new!A:A,0))))))</f>
        <v>teppc</v>
      </c>
      <c r="U1490">
        <f t="shared" si="46"/>
        <v>0</v>
      </c>
      <c r="V1490" s="5">
        <f t="shared" si="47"/>
        <v>0</v>
      </c>
    </row>
    <row r="1491" spans="1:22" hidden="1" x14ac:dyDescent="0.75">
      <c r="A1491" t="s">
        <v>9122</v>
      </c>
      <c r="B1491" t="s">
        <v>9122</v>
      </c>
      <c r="C1491" t="s">
        <v>9123</v>
      </c>
      <c r="D1491" t="s">
        <v>3425</v>
      </c>
      <c r="E1491" t="s">
        <v>1054</v>
      </c>
      <c r="F1491" t="s">
        <v>1054</v>
      </c>
      <c r="G1491" t="s">
        <v>3447</v>
      </c>
      <c r="H1491" t="s">
        <v>3428</v>
      </c>
      <c r="I1491" t="s">
        <v>3429</v>
      </c>
      <c r="J1491" s="2">
        <v>39326</v>
      </c>
      <c r="K1491" s="2">
        <v>55123</v>
      </c>
      <c r="L1491">
        <v>40</v>
      </c>
      <c r="M1491" t="s">
        <v>3438</v>
      </c>
      <c r="N1491" t="s">
        <v>3412</v>
      </c>
      <c r="O1491" t="s">
        <v>993</v>
      </c>
      <c r="P1491" t="s">
        <v>3477</v>
      </c>
      <c r="Q1491" s="5">
        <f>INDEX(relevant_resources!B:B,MATCH(P1491,relevant_resources!A:A,0))</f>
        <v>0</v>
      </c>
      <c r="R1491">
        <f>COUNTIFS(resolve_2018!Y:Y,A1491)</f>
        <v>0</v>
      </c>
      <c r="S1491">
        <f>COUNTIFS(assign_old_new!A:A,A1491)</f>
        <v>0</v>
      </c>
      <c r="T1491" s="4" t="str">
        <f>IF(D1491="teppc","teppc",
IF(Q1491=0,"not relevant",
IF(R1491&gt;0,"in old list",
IF(S1491=0,"NEED TO ASSIGN",
INDEX(assign_old_new!D:D,MATCH(A1491,assign_old_new!A:A,0))))))</f>
        <v>teppc</v>
      </c>
      <c r="U1491">
        <f t="shared" si="46"/>
        <v>0</v>
      </c>
      <c r="V1491" s="5">
        <f t="shared" si="47"/>
        <v>0</v>
      </c>
    </row>
    <row r="1492" spans="1:22" hidden="1" x14ac:dyDescent="0.75">
      <c r="A1492" t="s">
        <v>9124</v>
      </c>
      <c r="B1492" t="s">
        <v>9124</v>
      </c>
      <c r="C1492" t="s">
        <v>9125</v>
      </c>
      <c r="D1492" t="s">
        <v>3425</v>
      </c>
      <c r="E1492" t="s">
        <v>1054</v>
      </c>
      <c r="F1492" t="s">
        <v>1054</v>
      </c>
      <c r="G1492" t="s">
        <v>3447</v>
      </c>
      <c r="H1492" t="s">
        <v>3428</v>
      </c>
      <c r="I1492" t="s">
        <v>3429</v>
      </c>
      <c r="J1492" s="2">
        <v>39052</v>
      </c>
      <c r="K1492" s="2">
        <v>55123</v>
      </c>
      <c r="L1492">
        <v>40</v>
      </c>
      <c r="M1492" t="s">
        <v>3438</v>
      </c>
      <c r="N1492" t="s">
        <v>3412</v>
      </c>
      <c r="O1492" t="s">
        <v>993</v>
      </c>
      <c r="P1492" t="s">
        <v>3477</v>
      </c>
      <c r="Q1492" s="5">
        <f>INDEX(relevant_resources!B:B,MATCH(P1492,relevant_resources!A:A,0))</f>
        <v>0</v>
      </c>
      <c r="R1492">
        <f>COUNTIFS(resolve_2018!Y:Y,A1492)</f>
        <v>0</v>
      </c>
      <c r="S1492">
        <f>COUNTIFS(assign_old_new!A:A,A1492)</f>
        <v>0</v>
      </c>
      <c r="T1492" s="4" t="str">
        <f>IF(D1492="teppc","teppc",
IF(Q1492=0,"not relevant",
IF(R1492&gt;0,"in old list",
IF(S1492=0,"NEED TO ASSIGN",
INDEX(assign_old_new!D:D,MATCH(A1492,assign_old_new!A:A,0))))))</f>
        <v>teppc</v>
      </c>
      <c r="U1492">
        <f t="shared" si="46"/>
        <v>0</v>
      </c>
      <c r="V1492" s="5">
        <f t="shared" si="47"/>
        <v>0</v>
      </c>
    </row>
    <row r="1493" spans="1:22" hidden="1" x14ac:dyDescent="0.75">
      <c r="A1493" t="s">
        <v>7166</v>
      </c>
      <c r="B1493" t="s">
        <v>7166</v>
      </c>
      <c r="C1493" t="s">
        <v>7167</v>
      </c>
      <c r="D1493" t="s">
        <v>3425</v>
      </c>
      <c r="E1493" t="s">
        <v>3752</v>
      </c>
      <c r="F1493" t="s">
        <v>3752</v>
      </c>
      <c r="G1493" t="s">
        <v>3753</v>
      </c>
      <c r="H1493" t="s">
        <v>2156</v>
      </c>
      <c r="I1493" t="s">
        <v>1080</v>
      </c>
      <c r="J1493" s="2">
        <v>38808</v>
      </c>
      <c r="K1493" s="2">
        <v>55153</v>
      </c>
      <c r="L1493">
        <v>40</v>
      </c>
      <c r="M1493" t="s">
        <v>3548</v>
      </c>
      <c r="N1493" t="s">
        <v>3532</v>
      </c>
      <c r="O1493" t="s">
        <v>3533</v>
      </c>
      <c r="P1493" t="s">
        <v>3815</v>
      </c>
      <c r="Q1493" s="5">
        <f>INDEX(relevant_resources!B:B,MATCH(P1493,relevant_resources!A:A,0))</f>
        <v>0</v>
      </c>
      <c r="R1493">
        <f>COUNTIFS(resolve_2018!Y:Y,A1493)</f>
        <v>0</v>
      </c>
      <c r="S1493">
        <f>COUNTIFS(assign_old_new!A:A,A1493)</f>
        <v>0</v>
      </c>
      <c r="T1493" s="4" t="str">
        <f>IF(D1493="teppc","teppc",
IF(Q1493=0,"not relevant",
IF(R1493&gt;0,"in old list",
IF(S1493=0,"NEED TO ASSIGN",
INDEX(assign_old_new!D:D,MATCH(A1493,assign_old_new!A:A,0))))))</f>
        <v>teppc</v>
      </c>
      <c r="U1493">
        <f t="shared" si="46"/>
        <v>0</v>
      </c>
      <c r="V1493" s="5">
        <f t="shared" si="47"/>
        <v>0</v>
      </c>
    </row>
    <row r="1494" spans="1:22" hidden="1" x14ac:dyDescent="0.75">
      <c r="A1494" t="s">
        <v>6792</v>
      </c>
      <c r="B1494" t="s">
        <v>6793</v>
      </c>
      <c r="C1494" t="s">
        <v>6794</v>
      </c>
      <c r="D1494" t="s">
        <v>3425</v>
      </c>
      <c r="E1494" t="s">
        <v>2403</v>
      </c>
      <c r="F1494" t="s">
        <v>2403</v>
      </c>
      <c r="G1494" t="s">
        <v>3436</v>
      </c>
      <c r="H1494" t="s">
        <v>3437</v>
      </c>
      <c r="I1494" t="s">
        <v>2274</v>
      </c>
      <c r="J1494" s="2">
        <v>37438</v>
      </c>
      <c r="K1494" s="2">
        <v>55153</v>
      </c>
      <c r="L1494">
        <v>40</v>
      </c>
      <c r="M1494" t="s">
        <v>3548</v>
      </c>
      <c r="N1494" t="s">
        <v>3532</v>
      </c>
      <c r="O1494" t="s">
        <v>3533</v>
      </c>
      <c r="P1494" t="s">
        <v>3534</v>
      </c>
      <c r="Q1494" s="5">
        <f>INDEX(relevant_resources!B:B,MATCH(P1494,relevant_resources!A:A,0))</f>
        <v>0</v>
      </c>
      <c r="R1494">
        <f>COUNTIFS(resolve_2018!Y:Y,A1494)</f>
        <v>0</v>
      </c>
      <c r="S1494">
        <f>COUNTIFS(assign_old_new!A:A,A1494)</f>
        <v>0</v>
      </c>
      <c r="T1494" s="4" t="str">
        <f>IF(D1494="teppc","teppc",
IF(Q1494=0,"not relevant",
IF(R1494&gt;0,"in old list",
IF(S1494=0,"NEED TO ASSIGN",
INDEX(assign_old_new!D:D,MATCH(A1494,assign_old_new!A:A,0))))))</f>
        <v>teppc</v>
      </c>
      <c r="U1494">
        <f t="shared" si="46"/>
        <v>0</v>
      </c>
      <c r="V1494" s="5">
        <f t="shared" si="47"/>
        <v>0</v>
      </c>
    </row>
    <row r="1495" spans="1:22" hidden="1" x14ac:dyDescent="0.75">
      <c r="A1495" t="s">
        <v>6795</v>
      </c>
      <c r="B1495" t="s">
        <v>6796</v>
      </c>
      <c r="C1495" t="s">
        <v>6797</v>
      </c>
      <c r="D1495" t="s">
        <v>3425</v>
      </c>
      <c r="E1495" t="s">
        <v>2403</v>
      </c>
      <c r="F1495" t="s">
        <v>2403</v>
      </c>
      <c r="G1495" t="s">
        <v>3436</v>
      </c>
      <c r="H1495" t="s">
        <v>3437</v>
      </c>
      <c r="I1495" t="s">
        <v>2274</v>
      </c>
      <c r="J1495" s="2">
        <v>37438</v>
      </c>
      <c r="K1495" s="2">
        <v>55153</v>
      </c>
      <c r="L1495">
        <v>40</v>
      </c>
      <c r="M1495" t="s">
        <v>3548</v>
      </c>
      <c r="N1495" t="s">
        <v>3532</v>
      </c>
      <c r="O1495" t="s">
        <v>3533</v>
      </c>
      <c r="P1495" t="s">
        <v>3534</v>
      </c>
      <c r="Q1495" s="5">
        <f>INDEX(relevant_resources!B:B,MATCH(P1495,relevant_resources!A:A,0))</f>
        <v>0</v>
      </c>
      <c r="R1495">
        <f>COUNTIFS(resolve_2018!Y:Y,A1495)</f>
        <v>0</v>
      </c>
      <c r="S1495">
        <f>COUNTIFS(assign_old_new!A:A,A1495)</f>
        <v>0</v>
      </c>
      <c r="T1495" s="4" t="str">
        <f>IF(D1495="teppc","teppc",
IF(Q1495=0,"not relevant",
IF(R1495&gt;0,"in old list",
IF(S1495=0,"NEED TO ASSIGN",
INDEX(assign_old_new!D:D,MATCH(A1495,assign_old_new!A:A,0))))))</f>
        <v>teppc</v>
      </c>
      <c r="U1495">
        <f t="shared" si="46"/>
        <v>0</v>
      </c>
      <c r="V1495" s="5">
        <f t="shared" si="47"/>
        <v>0</v>
      </c>
    </row>
    <row r="1496" spans="1:22" hidden="1" x14ac:dyDescent="0.75">
      <c r="A1496" t="s">
        <v>6650</v>
      </c>
      <c r="B1496" t="s">
        <v>6650</v>
      </c>
      <c r="C1496" t="s">
        <v>6651</v>
      </c>
      <c r="D1496" t="s">
        <v>3425</v>
      </c>
      <c r="E1496" t="s">
        <v>3578</v>
      </c>
      <c r="F1496" t="s">
        <v>3578</v>
      </c>
      <c r="G1496" t="s">
        <v>3579</v>
      </c>
      <c r="H1496" t="s">
        <v>3578</v>
      </c>
      <c r="I1496" t="s">
        <v>3429</v>
      </c>
      <c r="J1496" s="2">
        <v>37316</v>
      </c>
      <c r="K1496" s="2">
        <v>55153</v>
      </c>
      <c r="L1496">
        <v>40</v>
      </c>
      <c r="M1496" t="s">
        <v>3548</v>
      </c>
      <c r="N1496" t="s">
        <v>3532</v>
      </c>
      <c r="O1496" t="s">
        <v>3533</v>
      </c>
      <c r="P1496" t="s">
        <v>3549</v>
      </c>
      <c r="Q1496" s="5">
        <f>INDEX(relevant_resources!B:B,MATCH(P1496,relevant_resources!A:A,0))</f>
        <v>0</v>
      </c>
      <c r="R1496">
        <f>COUNTIFS(resolve_2018!Y:Y,A1496)</f>
        <v>0</v>
      </c>
      <c r="S1496">
        <f>COUNTIFS(assign_old_new!A:A,A1496)</f>
        <v>0</v>
      </c>
      <c r="T1496" s="4" t="str">
        <f>IF(D1496="teppc","teppc",
IF(Q1496=0,"not relevant",
IF(R1496&gt;0,"in old list",
IF(S1496=0,"NEED TO ASSIGN",
INDEX(assign_old_new!D:D,MATCH(A1496,assign_old_new!A:A,0))))))</f>
        <v>teppc</v>
      </c>
      <c r="U1496">
        <f t="shared" si="46"/>
        <v>0</v>
      </c>
      <c r="V1496" s="5">
        <f t="shared" si="47"/>
        <v>0</v>
      </c>
    </row>
    <row r="1497" spans="1:22" hidden="1" x14ac:dyDescent="0.75">
      <c r="A1497" t="s">
        <v>4414</v>
      </c>
      <c r="B1497" t="s">
        <v>4414</v>
      </c>
      <c r="C1497" t="s">
        <v>4415</v>
      </c>
      <c r="D1497" t="s">
        <v>3425</v>
      </c>
      <c r="E1497" t="s">
        <v>1054</v>
      </c>
      <c r="F1497" t="s">
        <v>1054</v>
      </c>
      <c r="G1497" t="s">
        <v>3447</v>
      </c>
      <c r="H1497" t="s">
        <v>3428</v>
      </c>
      <c r="I1497" t="s">
        <v>3429</v>
      </c>
      <c r="J1497" s="2">
        <v>37135</v>
      </c>
      <c r="K1497" s="2">
        <v>55123</v>
      </c>
      <c r="L1497">
        <v>40</v>
      </c>
      <c r="M1497" t="s">
        <v>3531</v>
      </c>
      <c r="N1497" t="s">
        <v>3532</v>
      </c>
      <c r="O1497" t="s">
        <v>3533</v>
      </c>
      <c r="P1497" t="s">
        <v>3549</v>
      </c>
      <c r="Q1497" s="5">
        <f>INDEX(relevant_resources!B:B,MATCH(P1497,relevant_resources!A:A,0))</f>
        <v>0</v>
      </c>
      <c r="R1497">
        <f>COUNTIFS(resolve_2018!Y:Y,A1497)</f>
        <v>0</v>
      </c>
      <c r="S1497">
        <f>COUNTIFS(assign_old_new!A:A,A1497)</f>
        <v>0</v>
      </c>
      <c r="T1497" s="4" t="str">
        <f>IF(D1497="teppc","teppc",
IF(Q1497=0,"not relevant",
IF(R1497&gt;0,"in old list",
IF(S1497=0,"NEED TO ASSIGN",
INDEX(assign_old_new!D:D,MATCH(A1497,assign_old_new!A:A,0))))))</f>
        <v>teppc</v>
      </c>
      <c r="U1497">
        <f t="shared" si="46"/>
        <v>0</v>
      </c>
      <c r="V1497" s="5">
        <f t="shared" si="47"/>
        <v>0</v>
      </c>
    </row>
    <row r="1498" spans="1:22" hidden="1" x14ac:dyDescent="0.75">
      <c r="A1498" t="s">
        <v>4416</v>
      </c>
      <c r="B1498" t="s">
        <v>4416</v>
      </c>
      <c r="C1498" t="s">
        <v>4417</v>
      </c>
      <c r="D1498" t="s">
        <v>3425</v>
      </c>
      <c r="E1498" t="s">
        <v>1054</v>
      </c>
      <c r="F1498" t="s">
        <v>1054</v>
      </c>
      <c r="G1498" t="s">
        <v>3447</v>
      </c>
      <c r="H1498" t="s">
        <v>3428</v>
      </c>
      <c r="I1498" t="s">
        <v>3429</v>
      </c>
      <c r="J1498" s="2">
        <v>37135</v>
      </c>
      <c r="K1498" s="2">
        <v>55123</v>
      </c>
      <c r="L1498">
        <v>40</v>
      </c>
      <c r="M1498" t="s">
        <v>4364</v>
      </c>
      <c r="N1498" t="s">
        <v>3849</v>
      </c>
      <c r="O1498" t="s">
        <v>3850</v>
      </c>
      <c r="P1498" t="s">
        <v>3851</v>
      </c>
      <c r="Q1498" s="5">
        <f>INDEX(relevant_resources!B:B,MATCH(P1498,relevant_resources!A:A,0))</f>
        <v>0</v>
      </c>
      <c r="R1498">
        <f>COUNTIFS(resolve_2018!Y:Y,A1498)</f>
        <v>0</v>
      </c>
      <c r="S1498">
        <f>COUNTIFS(assign_old_new!A:A,A1498)</f>
        <v>0</v>
      </c>
      <c r="T1498" s="4" t="str">
        <f>IF(D1498="teppc","teppc",
IF(Q1498=0,"not relevant",
IF(R1498&gt;0,"in old list",
IF(S1498=0,"NEED TO ASSIGN",
INDEX(assign_old_new!D:D,MATCH(A1498,assign_old_new!A:A,0))))))</f>
        <v>teppc</v>
      </c>
      <c r="U1498">
        <f t="shared" si="46"/>
        <v>0</v>
      </c>
      <c r="V1498" s="5">
        <f t="shared" si="47"/>
        <v>0</v>
      </c>
    </row>
    <row r="1499" spans="1:22" hidden="1" x14ac:dyDescent="0.75">
      <c r="A1499" t="s">
        <v>5539</v>
      </c>
      <c r="B1499" t="s">
        <v>5540</v>
      </c>
      <c r="C1499" t="s">
        <v>5541</v>
      </c>
      <c r="D1499" t="s">
        <v>3425</v>
      </c>
      <c r="E1499" t="s">
        <v>3546</v>
      </c>
      <c r="F1499" t="s">
        <v>3546</v>
      </c>
      <c r="G1499" t="s">
        <v>3547</v>
      </c>
      <c r="H1499" t="s">
        <v>3546</v>
      </c>
      <c r="I1499" t="s">
        <v>3429</v>
      </c>
      <c r="J1499" s="2">
        <v>37135</v>
      </c>
      <c r="K1499" s="2">
        <v>55153</v>
      </c>
      <c r="L1499">
        <v>40</v>
      </c>
      <c r="M1499" t="s">
        <v>3531</v>
      </c>
      <c r="N1499" t="s">
        <v>3532</v>
      </c>
      <c r="O1499" t="s">
        <v>3533</v>
      </c>
      <c r="P1499" t="s">
        <v>3549</v>
      </c>
      <c r="Q1499" s="5">
        <f>INDEX(relevant_resources!B:B,MATCH(P1499,relevant_resources!A:A,0))</f>
        <v>0</v>
      </c>
      <c r="R1499">
        <f>COUNTIFS(resolve_2018!Y:Y,A1499)</f>
        <v>0</v>
      </c>
      <c r="S1499">
        <f>COUNTIFS(assign_old_new!A:A,A1499)</f>
        <v>0</v>
      </c>
      <c r="T1499" s="4" t="str">
        <f>IF(D1499="teppc","teppc",
IF(Q1499=0,"not relevant",
IF(R1499&gt;0,"in old list",
IF(S1499=0,"NEED TO ASSIGN",
INDEX(assign_old_new!D:D,MATCH(A1499,assign_old_new!A:A,0))))))</f>
        <v>teppc</v>
      </c>
      <c r="U1499">
        <f t="shared" si="46"/>
        <v>0</v>
      </c>
      <c r="V1499" s="5">
        <f t="shared" si="47"/>
        <v>0</v>
      </c>
    </row>
    <row r="1500" spans="1:22" hidden="1" x14ac:dyDescent="0.75">
      <c r="A1500" t="s">
        <v>5542</v>
      </c>
      <c r="B1500" t="s">
        <v>5543</v>
      </c>
      <c r="C1500" t="s">
        <v>5544</v>
      </c>
      <c r="D1500" t="s">
        <v>3425</v>
      </c>
      <c r="E1500" t="s">
        <v>3546</v>
      </c>
      <c r="F1500" t="s">
        <v>3546</v>
      </c>
      <c r="G1500" t="s">
        <v>3547</v>
      </c>
      <c r="H1500" t="s">
        <v>3546</v>
      </c>
      <c r="I1500" t="s">
        <v>3429</v>
      </c>
      <c r="J1500" s="2">
        <v>37135</v>
      </c>
      <c r="K1500" s="2">
        <v>55153</v>
      </c>
      <c r="L1500">
        <v>40</v>
      </c>
      <c r="M1500" t="s">
        <v>3531</v>
      </c>
      <c r="N1500" t="s">
        <v>3532</v>
      </c>
      <c r="O1500" t="s">
        <v>3533</v>
      </c>
      <c r="P1500" t="s">
        <v>3549</v>
      </c>
      <c r="Q1500" s="5">
        <f>INDEX(relevant_resources!B:B,MATCH(P1500,relevant_resources!A:A,0))</f>
        <v>0</v>
      </c>
      <c r="R1500">
        <f>COUNTIFS(resolve_2018!Y:Y,A1500)</f>
        <v>0</v>
      </c>
      <c r="S1500">
        <f>COUNTIFS(assign_old_new!A:A,A1500)</f>
        <v>0</v>
      </c>
      <c r="T1500" s="4" t="str">
        <f>IF(D1500="teppc","teppc",
IF(Q1500=0,"not relevant",
IF(R1500&gt;0,"in old list",
IF(S1500=0,"NEED TO ASSIGN",
INDEX(assign_old_new!D:D,MATCH(A1500,assign_old_new!A:A,0))))))</f>
        <v>teppc</v>
      </c>
      <c r="U1500">
        <f t="shared" si="46"/>
        <v>0</v>
      </c>
      <c r="V1500" s="5">
        <f t="shared" si="47"/>
        <v>0</v>
      </c>
    </row>
    <row r="1501" spans="1:22" hidden="1" x14ac:dyDescent="0.75">
      <c r="A1501" t="s">
        <v>5545</v>
      </c>
      <c r="B1501" t="s">
        <v>5546</v>
      </c>
      <c r="C1501" t="s">
        <v>5547</v>
      </c>
      <c r="D1501" t="s">
        <v>3425</v>
      </c>
      <c r="E1501" t="s">
        <v>3546</v>
      </c>
      <c r="F1501" t="s">
        <v>3546</v>
      </c>
      <c r="G1501" t="s">
        <v>3547</v>
      </c>
      <c r="H1501" t="s">
        <v>3546</v>
      </c>
      <c r="I1501" t="s">
        <v>3429</v>
      </c>
      <c r="J1501" s="2">
        <v>37135</v>
      </c>
      <c r="K1501" s="2">
        <v>55153</v>
      </c>
      <c r="L1501">
        <v>40</v>
      </c>
      <c r="M1501" t="s">
        <v>3531</v>
      </c>
      <c r="N1501" t="s">
        <v>3532</v>
      </c>
      <c r="O1501" t="s">
        <v>3533</v>
      </c>
      <c r="P1501" t="s">
        <v>3549</v>
      </c>
      <c r="Q1501" s="5">
        <f>INDEX(relevant_resources!B:B,MATCH(P1501,relevant_resources!A:A,0))</f>
        <v>0</v>
      </c>
      <c r="R1501">
        <f>COUNTIFS(resolve_2018!Y:Y,A1501)</f>
        <v>0</v>
      </c>
      <c r="S1501">
        <f>COUNTIFS(assign_old_new!A:A,A1501)</f>
        <v>0</v>
      </c>
      <c r="T1501" s="4" t="str">
        <f>IF(D1501="teppc","teppc",
IF(Q1501=0,"not relevant",
IF(R1501&gt;0,"in old list",
IF(S1501=0,"NEED TO ASSIGN",
INDEX(assign_old_new!D:D,MATCH(A1501,assign_old_new!A:A,0))))))</f>
        <v>teppc</v>
      </c>
      <c r="U1501">
        <f t="shared" si="46"/>
        <v>0</v>
      </c>
      <c r="V1501" s="5">
        <f t="shared" si="47"/>
        <v>0</v>
      </c>
    </row>
    <row r="1502" spans="1:22" hidden="1" x14ac:dyDescent="0.75">
      <c r="A1502" t="s">
        <v>5548</v>
      </c>
      <c r="B1502" t="s">
        <v>5549</v>
      </c>
      <c r="C1502" t="s">
        <v>5550</v>
      </c>
      <c r="D1502" t="s">
        <v>3425</v>
      </c>
      <c r="E1502" t="s">
        <v>3546</v>
      </c>
      <c r="F1502" t="s">
        <v>3546</v>
      </c>
      <c r="G1502" t="s">
        <v>3547</v>
      </c>
      <c r="H1502" t="s">
        <v>3546</v>
      </c>
      <c r="I1502" t="s">
        <v>3429</v>
      </c>
      <c r="J1502" s="2">
        <v>37135</v>
      </c>
      <c r="K1502" s="2">
        <v>55153</v>
      </c>
      <c r="L1502">
        <v>40</v>
      </c>
      <c r="M1502" t="s">
        <v>3531</v>
      </c>
      <c r="N1502" t="s">
        <v>3532</v>
      </c>
      <c r="O1502" t="s">
        <v>3533</v>
      </c>
      <c r="P1502" t="s">
        <v>3549</v>
      </c>
      <c r="Q1502" s="5">
        <f>INDEX(relevant_resources!B:B,MATCH(P1502,relevant_resources!A:A,0))</f>
        <v>0</v>
      </c>
      <c r="R1502">
        <f>COUNTIFS(resolve_2018!Y:Y,A1502)</f>
        <v>0</v>
      </c>
      <c r="S1502">
        <f>COUNTIFS(assign_old_new!A:A,A1502)</f>
        <v>0</v>
      </c>
      <c r="T1502" s="4" t="str">
        <f>IF(D1502="teppc","teppc",
IF(Q1502=0,"not relevant",
IF(R1502&gt;0,"in old list",
IF(S1502=0,"NEED TO ASSIGN",
INDEX(assign_old_new!D:D,MATCH(A1502,assign_old_new!A:A,0))))))</f>
        <v>teppc</v>
      </c>
      <c r="U1502">
        <f t="shared" si="46"/>
        <v>0</v>
      </c>
      <c r="V1502" s="5">
        <f t="shared" si="47"/>
        <v>0</v>
      </c>
    </row>
    <row r="1503" spans="1:22" hidden="1" x14ac:dyDescent="0.75">
      <c r="A1503" t="s">
        <v>5551</v>
      </c>
      <c r="B1503" t="s">
        <v>5552</v>
      </c>
      <c r="C1503" t="s">
        <v>5553</v>
      </c>
      <c r="D1503" t="s">
        <v>3425</v>
      </c>
      <c r="E1503" t="s">
        <v>3546</v>
      </c>
      <c r="F1503" t="s">
        <v>3546</v>
      </c>
      <c r="G1503" t="s">
        <v>3547</v>
      </c>
      <c r="H1503" t="s">
        <v>3546</v>
      </c>
      <c r="I1503" t="s">
        <v>3429</v>
      </c>
      <c r="J1503" s="2">
        <v>37135</v>
      </c>
      <c r="K1503" s="2">
        <v>55153</v>
      </c>
      <c r="L1503">
        <v>40</v>
      </c>
      <c r="M1503" t="s">
        <v>3531</v>
      </c>
      <c r="N1503" t="s">
        <v>3532</v>
      </c>
      <c r="O1503" t="s">
        <v>3533</v>
      </c>
      <c r="P1503" t="s">
        <v>3549</v>
      </c>
      <c r="Q1503" s="5">
        <f>INDEX(relevant_resources!B:B,MATCH(P1503,relevant_resources!A:A,0))</f>
        <v>0</v>
      </c>
      <c r="R1503">
        <f>COUNTIFS(resolve_2018!Y:Y,A1503)</f>
        <v>0</v>
      </c>
      <c r="S1503">
        <f>COUNTIFS(assign_old_new!A:A,A1503)</f>
        <v>0</v>
      </c>
      <c r="T1503" s="4" t="str">
        <f>IF(D1503="teppc","teppc",
IF(Q1503=0,"not relevant",
IF(R1503&gt;0,"in old list",
IF(S1503=0,"NEED TO ASSIGN",
INDEX(assign_old_new!D:D,MATCH(A1503,assign_old_new!A:A,0))))))</f>
        <v>teppc</v>
      </c>
      <c r="U1503">
        <f t="shared" si="46"/>
        <v>0</v>
      </c>
      <c r="V1503" s="5">
        <f t="shared" si="47"/>
        <v>0</v>
      </c>
    </row>
    <row r="1504" spans="1:22" hidden="1" x14ac:dyDescent="0.75">
      <c r="A1504" t="s">
        <v>5554</v>
      </c>
      <c r="B1504" t="s">
        <v>5555</v>
      </c>
      <c r="C1504" t="s">
        <v>5556</v>
      </c>
      <c r="D1504" t="s">
        <v>3425</v>
      </c>
      <c r="E1504" t="s">
        <v>3546</v>
      </c>
      <c r="F1504" t="s">
        <v>3546</v>
      </c>
      <c r="G1504" t="s">
        <v>3547</v>
      </c>
      <c r="H1504" t="s">
        <v>3546</v>
      </c>
      <c r="I1504" t="s">
        <v>3429</v>
      </c>
      <c r="J1504" s="2">
        <v>37135</v>
      </c>
      <c r="K1504" s="2">
        <v>55153</v>
      </c>
      <c r="L1504">
        <v>40</v>
      </c>
      <c r="M1504" t="s">
        <v>3531</v>
      </c>
      <c r="N1504" t="s">
        <v>3532</v>
      </c>
      <c r="O1504" t="s">
        <v>3533</v>
      </c>
      <c r="P1504" t="s">
        <v>3549</v>
      </c>
      <c r="Q1504" s="5">
        <f>INDEX(relevant_resources!B:B,MATCH(P1504,relevant_resources!A:A,0))</f>
        <v>0</v>
      </c>
      <c r="R1504">
        <f>COUNTIFS(resolve_2018!Y:Y,A1504)</f>
        <v>0</v>
      </c>
      <c r="S1504">
        <f>COUNTIFS(assign_old_new!A:A,A1504)</f>
        <v>0</v>
      </c>
      <c r="T1504" s="4" t="str">
        <f>IF(D1504="teppc","teppc",
IF(Q1504=0,"not relevant",
IF(R1504&gt;0,"in old list",
IF(S1504=0,"NEED TO ASSIGN",
INDEX(assign_old_new!D:D,MATCH(A1504,assign_old_new!A:A,0))))))</f>
        <v>teppc</v>
      </c>
      <c r="U1504">
        <f t="shared" si="46"/>
        <v>0</v>
      </c>
      <c r="V1504" s="5">
        <f t="shared" si="47"/>
        <v>0</v>
      </c>
    </row>
    <row r="1505" spans="1:22" hidden="1" x14ac:dyDescent="0.75">
      <c r="A1505" t="s">
        <v>7394</v>
      </c>
      <c r="B1505" t="s">
        <v>7395</v>
      </c>
      <c r="C1505" t="s">
        <v>7396</v>
      </c>
      <c r="D1505" t="s">
        <v>3425</v>
      </c>
      <c r="E1505" t="s">
        <v>3578</v>
      </c>
      <c r="F1505" t="s">
        <v>3578</v>
      </c>
      <c r="G1505" t="s">
        <v>3579</v>
      </c>
      <c r="H1505" t="s">
        <v>3578</v>
      </c>
      <c r="I1505" t="s">
        <v>3429</v>
      </c>
      <c r="J1505" s="2">
        <v>37012</v>
      </c>
      <c r="K1505" s="2">
        <v>55153</v>
      </c>
      <c r="L1505">
        <v>40</v>
      </c>
      <c r="M1505" t="s">
        <v>3548</v>
      </c>
      <c r="N1505" t="s">
        <v>3532</v>
      </c>
      <c r="O1505" t="s">
        <v>3533</v>
      </c>
      <c r="P1505" t="s">
        <v>3549</v>
      </c>
      <c r="Q1505" s="5">
        <f>INDEX(relevant_resources!B:B,MATCH(P1505,relevant_resources!A:A,0))</f>
        <v>0</v>
      </c>
      <c r="R1505">
        <f>COUNTIFS(resolve_2018!Y:Y,A1505)</f>
        <v>0</v>
      </c>
      <c r="S1505">
        <f>COUNTIFS(assign_old_new!A:A,A1505)</f>
        <v>0</v>
      </c>
      <c r="T1505" s="4" t="str">
        <f>IF(D1505="teppc","teppc",
IF(Q1505=0,"not relevant",
IF(R1505&gt;0,"in old list",
IF(S1505=0,"NEED TO ASSIGN",
INDEX(assign_old_new!D:D,MATCH(A1505,assign_old_new!A:A,0))))))</f>
        <v>teppc</v>
      </c>
      <c r="U1505">
        <f t="shared" si="46"/>
        <v>0</v>
      </c>
      <c r="V1505" s="5">
        <f t="shared" si="47"/>
        <v>0</v>
      </c>
    </row>
    <row r="1506" spans="1:22" hidden="1" x14ac:dyDescent="0.75">
      <c r="A1506" t="s">
        <v>7391</v>
      </c>
      <c r="B1506" t="s">
        <v>7392</v>
      </c>
      <c r="C1506" t="s">
        <v>7393</v>
      </c>
      <c r="D1506" t="s">
        <v>3425</v>
      </c>
      <c r="E1506" t="s">
        <v>3578</v>
      </c>
      <c r="F1506" t="s">
        <v>3578</v>
      </c>
      <c r="G1506" t="s">
        <v>3579</v>
      </c>
      <c r="H1506" t="s">
        <v>3578</v>
      </c>
      <c r="I1506" t="s">
        <v>3429</v>
      </c>
      <c r="J1506" s="2">
        <v>36708</v>
      </c>
      <c r="K1506" s="2">
        <v>55153</v>
      </c>
      <c r="L1506">
        <v>40</v>
      </c>
      <c r="M1506" t="s">
        <v>3548</v>
      </c>
      <c r="N1506" t="s">
        <v>3532</v>
      </c>
      <c r="O1506" t="s">
        <v>3533</v>
      </c>
      <c r="P1506" t="s">
        <v>3549</v>
      </c>
      <c r="Q1506" s="5">
        <f>INDEX(relevant_resources!B:B,MATCH(P1506,relevant_resources!A:A,0))</f>
        <v>0</v>
      </c>
      <c r="R1506">
        <f>COUNTIFS(resolve_2018!Y:Y,A1506)</f>
        <v>0</v>
      </c>
      <c r="S1506">
        <f>COUNTIFS(assign_old_new!A:A,A1506)</f>
        <v>0</v>
      </c>
      <c r="T1506" s="4" t="str">
        <f>IF(D1506="teppc","teppc",
IF(Q1506=0,"not relevant",
IF(R1506&gt;0,"in old list",
IF(S1506=0,"NEED TO ASSIGN",
INDEX(assign_old_new!D:D,MATCH(A1506,assign_old_new!A:A,0))))))</f>
        <v>teppc</v>
      </c>
      <c r="U1506">
        <f t="shared" si="46"/>
        <v>0</v>
      </c>
      <c r="V1506" s="5">
        <f t="shared" si="47"/>
        <v>0</v>
      </c>
    </row>
    <row r="1507" spans="1:22" hidden="1" x14ac:dyDescent="0.75">
      <c r="A1507" t="s">
        <v>4996</v>
      </c>
      <c r="B1507" t="s">
        <v>4996</v>
      </c>
      <c r="C1507" t="s">
        <v>4997</v>
      </c>
      <c r="D1507" t="s">
        <v>3425</v>
      </c>
      <c r="E1507" t="s">
        <v>1054</v>
      </c>
      <c r="F1507" t="s">
        <v>1054</v>
      </c>
      <c r="G1507" t="s">
        <v>3447</v>
      </c>
      <c r="H1507" t="s">
        <v>3428</v>
      </c>
      <c r="I1507" t="s">
        <v>3429</v>
      </c>
      <c r="J1507" s="2">
        <v>31517</v>
      </c>
      <c r="K1507" s="2">
        <v>55123</v>
      </c>
      <c r="L1507">
        <v>40</v>
      </c>
      <c r="M1507" t="s">
        <v>3531</v>
      </c>
      <c r="N1507" t="s">
        <v>3532</v>
      </c>
      <c r="O1507" t="s">
        <v>3533</v>
      </c>
      <c r="P1507" t="s">
        <v>3549</v>
      </c>
      <c r="Q1507" s="5">
        <f>INDEX(relevant_resources!B:B,MATCH(P1507,relevant_resources!A:A,0))</f>
        <v>0</v>
      </c>
      <c r="R1507">
        <f>COUNTIFS(resolve_2018!Y:Y,A1507)</f>
        <v>0</v>
      </c>
      <c r="S1507">
        <f>COUNTIFS(assign_old_new!A:A,A1507)</f>
        <v>0</v>
      </c>
      <c r="T1507" s="4" t="str">
        <f>IF(D1507="teppc","teppc",
IF(Q1507=0,"not relevant",
IF(R1507&gt;0,"in old list",
IF(S1507=0,"NEED TO ASSIGN",
INDEX(assign_old_new!D:D,MATCH(A1507,assign_old_new!A:A,0))))))</f>
        <v>teppc</v>
      </c>
      <c r="U1507">
        <f t="shared" si="46"/>
        <v>0</v>
      </c>
      <c r="V1507" s="5">
        <f t="shared" si="47"/>
        <v>0</v>
      </c>
    </row>
    <row r="1508" spans="1:22" hidden="1" x14ac:dyDescent="0.75">
      <c r="A1508" t="s">
        <v>6273</v>
      </c>
      <c r="B1508" t="s">
        <v>6273</v>
      </c>
      <c r="C1508" t="s">
        <v>6274</v>
      </c>
      <c r="D1508" t="s">
        <v>3425</v>
      </c>
      <c r="E1508" t="s">
        <v>3482</v>
      </c>
      <c r="F1508" t="s">
        <v>3482</v>
      </c>
      <c r="G1508" t="s">
        <v>3483</v>
      </c>
      <c r="H1508" t="s">
        <v>3482</v>
      </c>
      <c r="I1508" t="s">
        <v>1080</v>
      </c>
      <c r="J1508" s="2">
        <v>28034</v>
      </c>
      <c r="K1508" s="2">
        <v>47484</v>
      </c>
      <c r="L1508">
        <v>40</v>
      </c>
      <c r="M1508" t="s">
        <v>3448</v>
      </c>
      <c r="N1508" t="s">
        <v>3336</v>
      </c>
      <c r="O1508" t="s">
        <v>3356</v>
      </c>
      <c r="P1508" t="s">
        <v>3484</v>
      </c>
      <c r="Q1508" s="5">
        <f>INDEX(relevant_resources!B:B,MATCH(P1508,relevant_resources!A:A,0))</f>
        <v>0</v>
      </c>
      <c r="R1508">
        <f>COUNTIFS(resolve_2018!Y:Y,A1508)</f>
        <v>0</v>
      </c>
      <c r="S1508">
        <f>COUNTIFS(assign_old_new!A:A,A1508)</f>
        <v>0</v>
      </c>
      <c r="T1508" s="4" t="str">
        <f>IF(D1508="teppc","teppc",
IF(Q1508=0,"not relevant",
IF(R1508&gt;0,"in old list",
IF(S1508=0,"NEED TO ASSIGN",
INDEX(assign_old_new!D:D,MATCH(A1508,assign_old_new!A:A,0))))))</f>
        <v>teppc</v>
      </c>
      <c r="U1508">
        <f t="shared" si="46"/>
        <v>0</v>
      </c>
      <c r="V1508" s="5">
        <f t="shared" si="47"/>
        <v>0</v>
      </c>
    </row>
    <row r="1509" spans="1:22" hidden="1" x14ac:dyDescent="0.75">
      <c r="A1509" t="s">
        <v>5861</v>
      </c>
      <c r="B1509" t="s">
        <v>5861</v>
      </c>
      <c r="C1509" t="s">
        <v>5862</v>
      </c>
      <c r="D1509" t="s">
        <v>3425</v>
      </c>
      <c r="E1509" t="s">
        <v>3482</v>
      </c>
      <c r="F1509" t="s">
        <v>3482</v>
      </c>
      <c r="G1509" t="s">
        <v>3483</v>
      </c>
      <c r="H1509" t="s">
        <v>3482</v>
      </c>
      <c r="I1509" t="s">
        <v>1080</v>
      </c>
      <c r="J1509" s="2">
        <v>24654</v>
      </c>
      <c r="K1509" s="2">
        <v>55153</v>
      </c>
      <c r="L1509">
        <v>40</v>
      </c>
      <c r="M1509" t="s">
        <v>210</v>
      </c>
      <c r="N1509" t="s">
        <v>3443</v>
      </c>
      <c r="O1509" t="s">
        <v>210</v>
      </c>
      <c r="P1509" t="s">
        <v>3568</v>
      </c>
      <c r="Q1509" s="5">
        <f>INDEX(relevant_resources!B:B,MATCH(P1509,relevant_resources!A:A,0))</f>
        <v>0</v>
      </c>
      <c r="R1509">
        <f>COUNTIFS(resolve_2018!Y:Y,A1509)</f>
        <v>0</v>
      </c>
      <c r="S1509">
        <f>COUNTIFS(assign_old_new!A:A,A1509)</f>
        <v>0</v>
      </c>
      <c r="T1509" s="4" t="str">
        <f>IF(D1509="teppc","teppc",
IF(Q1509=0,"not relevant",
IF(R1509&gt;0,"in old list",
IF(S1509=0,"NEED TO ASSIGN",
INDEX(assign_old_new!D:D,MATCH(A1509,assign_old_new!A:A,0))))))</f>
        <v>teppc</v>
      </c>
      <c r="U1509">
        <f t="shared" si="46"/>
        <v>0</v>
      </c>
      <c r="V1509" s="5">
        <f t="shared" si="47"/>
        <v>0</v>
      </c>
    </row>
    <row r="1510" spans="1:22" hidden="1" x14ac:dyDescent="0.75">
      <c r="A1510" t="s">
        <v>5863</v>
      </c>
      <c r="B1510" t="s">
        <v>5863</v>
      </c>
      <c r="C1510" t="s">
        <v>5864</v>
      </c>
      <c r="D1510" t="s">
        <v>3425</v>
      </c>
      <c r="E1510" t="s">
        <v>3482</v>
      </c>
      <c r="F1510" t="s">
        <v>3482</v>
      </c>
      <c r="G1510" t="s">
        <v>3483</v>
      </c>
      <c r="H1510" t="s">
        <v>3482</v>
      </c>
      <c r="I1510" t="s">
        <v>1080</v>
      </c>
      <c r="J1510" s="2">
        <v>24654</v>
      </c>
      <c r="K1510" s="2">
        <v>55153</v>
      </c>
      <c r="L1510">
        <v>40</v>
      </c>
      <c r="M1510" t="s">
        <v>210</v>
      </c>
      <c r="N1510" t="s">
        <v>3443</v>
      </c>
      <c r="O1510" t="s">
        <v>210</v>
      </c>
      <c r="P1510" t="s">
        <v>3568</v>
      </c>
      <c r="Q1510" s="5">
        <f>INDEX(relevant_resources!B:B,MATCH(P1510,relevant_resources!A:A,0))</f>
        <v>0</v>
      </c>
      <c r="R1510">
        <f>COUNTIFS(resolve_2018!Y:Y,A1510)</f>
        <v>0</v>
      </c>
      <c r="S1510">
        <f>COUNTIFS(assign_old_new!A:A,A1510)</f>
        <v>0</v>
      </c>
      <c r="T1510" s="4" t="str">
        <f>IF(D1510="teppc","teppc",
IF(Q1510=0,"not relevant",
IF(R1510&gt;0,"in old list",
IF(S1510=0,"NEED TO ASSIGN",
INDEX(assign_old_new!D:D,MATCH(A1510,assign_old_new!A:A,0))))))</f>
        <v>teppc</v>
      </c>
      <c r="U1510">
        <f t="shared" si="46"/>
        <v>0</v>
      </c>
      <c r="V1510" s="5">
        <f t="shared" si="47"/>
        <v>0</v>
      </c>
    </row>
    <row r="1511" spans="1:22" hidden="1" x14ac:dyDescent="0.75">
      <c r="A1511" t="s">
        <v>10831</v>
      </c>
      <c r="B1511" t="s">
        <v>10832</v>
      </c>
      <c r="C1511" t="s">
        <v>10833</v>
      </c>
      <c r="D1511" t="s">
        <v>9883</v>
      </c>
      <c r="E1511" t="s">
        <v>3333</v>
      </c>
      <c r="F1511" t="s">
        <v>3333</v>
      </c>
      <c r="G1511" t="s">
        <v>3334</v>
      </c>
      <c r="H1511" t="s">
        <v>3333</v>
      </c>
      <c r="I1511" t="s">
        <v>33</v>
      </c>
      <c r="J1511" s="6">
        <v>23743</v>
      </c>
      <c r="K1511" s="6">
        <v>55153</v>
      </c>
      <c r="L1511">
        <v>40</v>
      </c>
      <c r="M1511" t="s">
        <v>9884</v>
      </c>
      <c r="N1511" t="s">
        <v>3443</v>
      </c>
      <c r="O1511" t="s">
        <v>210</v>
      </c>
      <c r="P1511" t="s">
        <v>3709</v>
      </c>
      <c r="Q1511" s="5">
        <f>INDEX(relevant_resources!B:B,MATCH(P1511,relevant_resources!A:A,0))</f>
        <v>0</v>
      </c>
      <c r="R1511">
        <f>COUNTIFS(resolve_2018!Y:Y,A1511)</f>
        <v>0</v>
      </c>
      <c r="S1511">
        <f>COUNTIFS(assign_old_new!A:A,A1511)</f>
        <v>0</v>
      </c>
      <c r="T1511" s="4" t="str">
        <f>IF(D1511="teppc","teppc",
IF(Q1511=0,"not relevant",
IF(R1511&gt;0,"in old list",
IF(S1511=0,"NEED TO ASSIGN",
INDEX(assign_old_new!D:D,MATCH(A1511,assign_old_new!A:A,0))))))</f>
        <v>not relevant</v>
      </c>
      <c r="U1511">
        <f t="shared" si="46"/>
        <v>0</v>
      </c>
      <c r="V1511" s="5">
        <f t="shared" si="47"/>
        <v>0</v>
      </c>
    </row>
    <row r="1512" spans="1:22" hidden="1" x14ac:dyDescent="0.75">
      <c r="A1512" t="s">
        <v>5832</v>
      </c>
      <c r="B1512" t="s">
        <v>5833</v>
      </c>
      <c r="C1512" t="s">
        <v>5832</v>
      </c>
      <c r="D1512" t="s">
        <v>3425</v>
      </c>
      <c r="E1512" t="s">
        <v>2647</v>
      </c>
      <c r="F1512" t="s">
        <v>2647</v>
      </c>
      <c r="G1512" t="s">
        <v>3500</v>
      </c>
      <c r="H1512" t="s">
        <v>2646</v>
      </c>
      <c r="I1512" t="s">
        <v>2647</v>
      </c>
      <c r="J1512" s="2">
        <v>23682</v>
      </c>
      <c r="K1512" s="2">
        <v>55153</v>
      </c>
      <c r="L1512">
        <v>40</v>
      </c>
      <c r="M1512" t="s">
        <v>3519</v>
      </c>
      <c r="N1512" t="s">
        <v>3520</v>
      </c>
      <c r="O1512" t="s">
        <v>3432</v>
      </c>
      <c r="P1512" t="s">
        <v>5829</v>
      </c>
      <c r="Q1512" s="5">
        <f>INDEX(relevant_resources!B:B,MATCH(P1512,relevant_resources!A:A,0))</f>
        <v>0</v>
      </c>
      <c r="R1512">
        <f>COUNTIFS(resolve_2018!Y:Y,A1512)</f>
        <v>0</v>
      </c>
      <c r="S1512">
        <f>COUNTIFS(assign_old_new!A:A,A1512)</f>
        <v>0</v>
      </c>
      <c r="T1512" s="4" t="str">
        <f>IF(D1512="teppc","teppc",
IF(Q1512=0,"not relevant",
IF(R1512&gt;0,"in old list",
IF(S1512=0,"NEED TO ASSIGN",
INDEX(assign_old_new!D:D,MATCH(A1512,assign_old_new!A:A,0))))))</f>
        <v>teppc</v>
      </c>
      <c r="U1512">
        <f t="shared" si="46"/>
        <v>0</v>
      </c>
      <c r="V1512" s="5">
        <f t="shared" si="47"/>
        <v>0</v>
      </c>
    </row>
    <row r="1513" spans="1:22" hidden="1" x14ac:dyDescent="0.75">
      <c r="A1513" t="s">
        <v>5830</v>
      </c>
      <c r="B1513" t="s">
        <v>5831</v>
      </c>
      <c r="C1513" t="s">
        <v>5830</v>
      </c>
      <c r="D1513" t="s">
        <v>3425</v>
      </c>
      <c r="E1513" t="s">
        <v>2647</v>
      </c>
      <c r="F1513" t="s">
        <v>2647</v>
      </c>
      <c r="G1513" t="s">
        <v>3500</v>
      </c>
      <c r="H1513" t="s">
        <v>2646</v>
      </c>
      <c r="I1513" t="s">
        <v>2647</v>
      </c>
      <c r="J1513" s="2">
        <v>21794</v>
      </c>
      <c r="K1513" s="2">
        <v>55153</v>
      </c>
      <c r="L1513">
        <v>40</v>
      </c>
      <c r="M1513" t="s">
        <v>3519</v>
      </c>
      <c r="N1513" t="s">
        <v>3520</v>
      </c>
      <c r="O1513" t="s">
        <v>3432</v>
      </c>
      <c r="P1513" t="s">
        <v>5829</v>
      </c>
      <c r="Q1513" s="5">
        <f>INDEX(relevant_resources!B:B,MATCH(P1513,relevant_resources!A:A,0))</f>
        <v>0</v>
      </c>
      <c r="R1513">
        <f>COUNTIFS(resolve_2018!Y:Y,A1513)</f>
        <v>0</v>
      </c>
      <c r="S1513">
        <f>COUNTIFS(assign_old_new!A:A,A1513)</f>
        <v>0</v>
      </c>
      <c r="T1513" s="4" t="str">
        <f>IF(D1513="teppc","teppc",
IF(Q1513=0,"not relevant",
IF(R1513&gt;0,"in old list",
IF(S1513=0,"NEED TO ASSIGN",
INDEX(assign_old_new!D:D,MATCH(A1513,assign_old_new!A:A,0))))))</f>
        <v>teppc</v>
      </c>
      <c r="U1513">
        <f t="shared" si="46"/>
        <v>0</v>
      </c>
      <c r="V1513" s="5">
        <f t="shared" si="47"/>
        <v>0</v>
      </c>
    </row>
    <row r="1514" spans="1:22" hidden="1" x14ac:dyDescent="0.75">
      <c r="A1514" t="s">
        <v>6783</v>
      </c>
      <c r="B1514" t="s">
        <v>6783</v>
      </c>
      <c r="C1514" t="s">
        <v>6784</v>
      </c>
      <c r="D1514" t="s">
        <v>3425</v>
      </c>
      <c r="E1514" t="s">
        <v>3482</v>
      </c>
      <c r="F1514" t="s">
        <v>3482</v>
      </c>
      <c r="G1514" t="s">
        <v>3483</v>
      </c>
      <c r="H1514" t="s">
        <v>3482</v>
      </c>
      <c r="I1514" t="s">
        <v>1080</v>
      </c>
      <c r="J1514" s="2">
        <v>20210</v>
      </c>
      <c r="K1514" s="2">
        <v>55153</v>
      </c>
      <c r="L1514">
        <v>40</v>
      </c>
      <c r="M1514" t="s">
        <v>210</v>
      </c>
      <c r="N1514" t="s">
        <v>3443</v>
      </c>
      <c r="O1514" t="s">
        <v>210</v>
      </c>
      <c r="P1514" t="s">
        <v>3568</v>
      </c>
      <c r="Q1514" s="5">
        <f>INDEX(relevant_resources!B:B,MATCH(P1514,relevant_resources!A:A,0))</f>
        <v>0</v>
      </c>
      <c r="R1514">
        <f>COUNTIFS(resolve_2018!Y:Y,A1514)</f>
        <v>0</v>
      </c>
      <c r="S1514">
        <f>COUNTIFS(assign_old_new!A:A,A1514)</f>
        <v>0</v>
      </c>
      <c r="T1514" s="4" t="str">
        <f>IF(D1514="teppc","teppc",
IF(Q1514=0,"not relevant",
IF(R1514&gt;0,"in old list",
IF(S1514=0,"NEED TO ASSIGN",
INDEX(assign_old_new!D:D,MATCH(A1514,assign_old_new!A:A,0))))))</f>
        <v>teppc</v>
      </c>
      <c r="U1514">
        <f t="shared" si="46"/>
        <v>0</v>
      </c>
      <c r="V1514" s="5">
        <f t="shared" si="47"/>
        <v>0</v>
      </c>
    </row>
    <row r="1515" spans="1:22" hidden="1" x14ac:dyDescent="0.75">
      <c r="A1515" t="s">
        <v>6785</v>
      </c>
      <c r="B1515" t="s">
        <v>6785</v>
      </c>
      <c r="C1515" t="s">
        <v>6786</v>
      </c>
      <c r="D1515" t="s">
        <v>3425</v>
      </c>
      <c r="E1515" t="s">
        <v>3482</v>
      </c>
      <c r="F1515" t="s">
        <v>3482</v>
      </c>
      <c r="G1515" t="s">
        <v>3483</v>
      </c>
      <c r="H1515" t="s">
        <v>3482</v>
      </c>
      <c r="I1515" t="s">
        <v>1080</v>
      </c>
      <c r="J1515" s="2">
        <v>20149</v>
      </c>
      <c r="K1515" s="2">
        <v>55153</v>
      </c>
      <c r="L1515">
        <v>40</v>
      </c>
      <c r="M1515" t="s">
        <v>210</v>
      </c>
      <c r="N1515" t="s">
        <v>3443</v>
      </c>
      <c r="O1515" t="s">
        <v>210</v>
      </c>
      <c r="P1515" t="s">
        <v>3568</v>
      </c>
      <c r="Q1515" s="5">
        <f>INDEX(relevant_resources!B:B,MATCH(P1515,relevant_resources!A:A,0))</f>
        <v>0</v>
      </c>
      <c r="R1515">
        <f>COUNTIFS(resolve_2018!Y:Y,A1515)</f>
        <v>0</v>
      </c>
      <c r="S1515">
        <f>COUNTIFS(assign_old_new!A:A,A1515)</f>
        <v>0</v>
      </c>
      <c r="T1515" s="4" t="str">
        <f>IF(D1515="teppc","teppc",
IF(Q1515=0,"not relevant",
IF(R1515&gt;0,"in old list",
IF(S1515=0,"NEED TO ASSIGN",
INDEX(assign_old_new!D:D,MATCH(A1515,assign_old_new!A:A,0))))))</f>
        <v>teppc</v>
      </c>
      <c r="U1515">
        <f t="shared" si="46"/>
        <v>0</v>
      </c>
      <c r="V1515" s="5">
        <f t="shared" si="47"/>
        <v>0</v>
      </c>
    </row>
    <row r="1516" spans="1:22" hidden="1" x14ac:dyDescent="0.75">
      <c r="A1516" t="s">
        <v>6787</v>
      </c>
      <c r="B1516" t="s">
        <v>6787</v>
      </c>
      <c r="C1516" t="s">
        <v>6788</v>
      </c>
      <c r="D1516" t="s">
        <v>3425</v>
      </c>
      <c r="E1516" t="s">
        <v>3482</v>
      </c>
      <c r="F1516" t="s">
        <v>3482</v>
      </c>
      <c r="G1516" t="s">
        <v>3483</v>
      </c>
      <c r="H1516" t="s">
        <v>3482</v>
      </c>
      <c r="I1516" t="s">
        <v>1080</v>
      </c>
      <c r="J1516" s="2">
        <v>20090</v>
      </c>
      <c r="K1516" s="2">
        <v>55153</v>
      </c>
      <c r="L1516">
        <v>40</v>
      </c>
      <c r="M1516" t="s">
        <v>210</v>
      </c>
      <c r="N1516" t="s">
        <v>3443</v>
      </c>
      <c r="O1516" t="s">
        <v>210</v>
      </c>
      <c r="P1516" t="s">
        <v>3568</v>
      </c>
      <c r="Q1516" s="5">
        <f>INDEX(relevant_resources!B:B,MATCH(P1516,relevant_resources!A:A,0))</f>
        <v>0</v>
      </c>
      <c r="R1516">
        <f>COUNTIFS(resolve_2018!Y:Y,A1516)</f>
        <v>0</v>
      </c>
      <c r="S1516">
        <f>COUNTIFS(assign_old_new!A:A,A1516)</f>
        <v>0</v>
      </c>
      <c r="T1516" s="4" t="str">
        <f>IF(D1516="teppc","teppc",
IF(Q1516=0,"not relevant",
IF(R1516&gt;0,"in old list",
IF(S1516=0,"NEED TO ASSIGN",
INDEX(assign_old_new!D:D,MATCH(A1516,assign_old_new!A:A,0))))))</f>
        <v>teppc</v>
      </c>
      <c r="U1516">
        <f t="shared" si="46"/>
        <v>0</v>
      </c>
      <c r="V1516" s="5">
        <f t="shared" si="47"/>
        <v>0</v>
      </c>
    </row>
    <row r="1517" spans="1:22" hidden="1" x14ac:dyDescent="0.75">
      <c r="A1517" t="s">
        <v>6620</v>
      </c>
      <c r="B1517" t="s">
        <v>6620</v>
      </c>
      <c r="C1517" t="s">
        <v>6621</v>
      </c>
      <c r="D1517" t="s">
        <v>3425</v>
      </c>
      <c r="E1517" t="s">
        <v>3584</v>
      </c>
      <c r="F1517" t="s">
        <v>3584</v>
      </c>
      <c r="G1517" t="s">
        <v>3585</v>
      </c>
      <c r="H1517" t="s">
        <v>3482</v>
      </c>
      <c r="I1517" t="s">
        <v>1080</v>
      </c>
      <c r="J1517" s="2">
        <v>16681</v>
      </c>
      <c r="K1517" s="2">
        <v>55153</v>
      </c>
      <c r="L1517">
        <v>40</v>
      </c>
      <c r="M1517" t="s">
        <v>210</v>
      </c>
      <c r="N1517" t="s">
        <v>3443</v>
      </c>
      <c r="O1517" t="s">
        <v>210</v>
      </c>
      <c r="P1517" t="s">
        <v>3568</v>
      </c>
      <c r="Q1517" s="5">
        <f>INDEX(relevant_resources!B:B,MATCH(P1517,relevant_resources!A:A,0))</f>
        <v>0</v>
      </c>
      <c r="R1517">
        <f>COUNTIFS(resolve_2018!Y:Y,A1517)</f>
        <v>0</v>
      </c>
      <c r="S1517">
        <f>COUNTIFS(assign_old_new!A:A,A1517)</f>
        <v>0</v>
      </c>
      <c r="T1517" s="4" t="str">
        <f>IF(D1517="teppc","teppc",
IF(Q1517=0,"not relevant",
IF(R1517&gt;0,"in old list",
IF(S1517=0,"NEED TO ASSIGN",
INDEX(assign_old_new!D:D,MATCH(A1517,assign_old_new!A:A,0))))))</f>
        <v>teppc</v>
      </c>
      <c r="U1517">
        <f t="shared" si="46"/>
        <v>0</v>
      </c>
      <c r="V1517" s="5">
        <f t="shared" si="47"/>
        <v>0</v>
      </c>
    </row>
    <row r="1518" spans="1:22" hidden="1" x14ac:dyDescent="0.75">
      <c r="A1518" t="s">
        <v>7073</v>
      </c>
      <c r="B1518" t="s">
        <v>7073</v>
      </c>
      <c r="C1518" t="s">
        <v>7074</v>
      </c>
      <c r="D1518" t="s">
        <v>3425</v>
      </c>
      <c r="E1518" t="s">
        <v>1054</v>
      </c>
      <c r="F1518" t="s">
        <v>1054</v>
      </c>
      <c r="G1518" t="s">
        <v>3447</v>
      </c>
      <c r="H1518" t="s">
        <v>3428</v>
      </c>
      <c r="I1518" t="s">
        <v>3429</v>
      </c>
      <c r="J1518" s="2">
        <v>35339</v>
      </c>
      <c r="K1518" s="2">
        <v>55123</v>
      </c>
      <c r="L1518">
        <v>39.799999999999997</v>
      </c>
      <c r="M1518" t="s">
        <v>3519</v>
      </c>
      <c r="N1518" t="s">
        <v>3520</v>
      </c>
      <c r="O1518" t="s">
        <v>3432</v>
      </c>
      <c r="P1518" t="s">
        <v>3433</v>
      </c>
      <c r="Q1518" s="5">
        <f>INDEX(relevant_resources!B:B,MATCH(P1518,relevant_resources!A:A,0))</f>
        <v>0</v>
      </c>
      <c r="R1518">
        <f>COUNTIFS(resolve_2018!Y:Y,A1518)</f>
        <v>0</v>
      </c>
      <c r="S1518">
        <f>COUNTIFS(assign_old_new!A:A,A1518)</f>
        <v>0</v>
      </c>
      <c r="T1518" s="4" t="str">
        <f>IF(D1518="teppc","teppc",
IF(Q1518=0,"not relevant",
IF(R1518&gt;0,"in old list",
IF(S1518=0,"NEED TO ASSIGN",
INDEX(assign_old_new!D:D,MATCH(A1518,assign_old_new!A:A,0))))))</f>
        <v>teppc</v>
      </c>
      <c r="U1518">
        <f t="shared" si="46"/>
        <v>0</v>
      </c>
      <c r="V1518" s="5">
        <f t="shared" si="47"/>
        <v>0</v>
      </c>
    </row>
    <row r="1519" spans="1:22" hidden="1" x14ac:dyDescent="0.75">
      <c r="A1519" t="s">
        <v>3783</v>
      </c>
      <c r="B1519" t="s">
        <v>3784</v>
      </c>
      <c r="C1519" t="s">
        <v>3785</v>
      </c>
      <c r="D1519" t="s">
        <v>3425</v>
      </c>
      <c r="E1519" t="s">
        <v>3775</v>
      </c>
      <c r="F1519" t="s">
        <v>3775</v>
      </c>
      <c r="G1519" t="s">
        <v>3776</v>
      </c>
      <c r="H1519" t="s">
        <v>3775</v>
      </c>
      <c r="I1519" t="s">
        <v>3429</v>
      </c>
      <c r="J1519" s="2">
        <v>41287</v>
      </c>
      <c r="K1519" s="2">
        <v>55123</v>
      </c>
      <c r="L1519">
        <v>39.700000000000003</v>
      </c>
      <c r="M1519" t="s">
        <v>3548</v>
      </c>
      <c r="N1519" t="s">
        <v>3532</v>
      </c>
      <c r="O1519" t="s">
        <v>3533</v>
      </c>
      <c r="P1519" t="s">
        <v>3549</v>
      </c>
      <c r="Q1519" s="5">
        <f>INDEX(relevant_resources!B:B,MATCH(P1519,relevant_resources!A:A,0))</f>
        <v>0</v>
      </c>
      <c r="R1519">
        <f>COUNTIFS(resolve_2018!Y:Y,A1519)</f>
        <v>0</v>
      </c>
      <c r="S1519">
        <f>COUNTIFS(assign_old_new!A:A,A1519)</f>
        <v>0</v>
      </c>
      <c r="T1519" s="4" t="str">
        <f>IF(D1519="teppc","teppc",
IF(Q1519=0,"not relevant",
IF(R1519&gt;0,"in old list",
IF(S1519=0,"NEED TO ASSIGN",
INDEX(assign_old_new!D:D,MATCH(A1519,assign_old_new!A:A,0))))))</f>
        <v>teppc</v>
      </c>
      <c r="U1519">
        <f t="shared" si="46"/>
        <v>0</v>
      </c>
      <c r="V1519" s="5">
        <f t="shared" si="47"/>
        <v>0</v>
      </c>
    </row>
    <row r="1520" spans="1:22" hidden="1" x14ac:dyDescent="0.75">
      <c r="A1520" t="s">
        <v>3777</v>
      </c>
      <c r="B1520" t="s">
        <v>3778</v>
      </c>
      <c r="C1520" t="s">
        <v>3779</v>
      </c>
      <c r="D1520" t="s">
        <v>3425</v>
      </c>
      <c r="E1520" t="s">
        <v>3775</v>
      </c>
      <c r="F1520" t="s">
        <v>3775</v>
      </c>
      <c r="G1520" t="s">
        <v>3776</v>
      </c>
      <c r="H1520" t="s">
        <v>3775</v>
      </c>
      <c r="I1520" t="s">
        <v>3429</v>
      </c>
      <c r="J1520" s="2">
        <v>41286</v>
      </c>
      <c r="K1520" s="2">
        <v>55123</v>
      </c>
      <c r="L1520">
        <v>39.700000000000003</v>
      </c>
      <c r="M1520" t="s">
        <v>3548</v>
      </c>
      <c r="N1520" t="s">
        <v>3532</v>
      </c>
      <c r="O1520" t="s">
        <v>3533</v>
      </c>
      <c r="P1520" t="s">
        <v>3549</v>
      </c>
      <c r="Q1520" s="5">
        <f>INDEX(relevant_resources!B:B,MATCH(P1520,relevant_resources!A:A,0))</f>
        <v>0</v>
      </c>
      <c r="R1520">
        <f>COUNTIFS(resolve_2018!Y:Y,A1520)</f>
        <v>0</v>
      </c>
      <c r="S1520">
        <f>COUNTIFS(assign_old_new!A:A,A1520)</f>
        <v>0</v>
      </c>
      <c r="T1520" s="4" t="str">
        <f>IF(D1520="teppc","teppc",
IF(Q1520=0,"not relevant",
IF(R1520&gt;0,"in old list",
IF(S1520=0,"NEED TO ASSIGN",
INDEX(assign_old_new!D:D,MATCH(A1520,assign_old_new!A:A,0))))))</f>
        <v>teppc</v>
      </c>
      <c r="U1520">
        <f t="shared" si="46"/>
        <v>0</v>
      </c>
      <c r="V1520" s="5">
        <f t="shared" si="47"/>
        <v>0</v>
      </c>
    </row>
    <row r="1521" spans="1:22" hidden="1" x14ac:dyDescent="0.75">
      <c r="A1521" t="s">
        <v>3780</v>
      </c>
      <c r="B1521" t="s">
        <v>3781</v>
      </c>
      <c r="C1521" t="s">
        <v>3782</v>
      </c>
      <c r="D1521" t="s">
        <v>3425</v>
      </c>
      <c r="E1521" t="s">
        <v>3775</v>
      </c>
      <c r="F1521" t="s">
        <v>3775</v>
      </c>
      <c r="G1521" t="s">
        <v>3776</v>
      </c>
      <c r="H1521" t="s">
        <v>3775</v>
      </c>
      <c r="I1521" t="s">
        <v>3429</v>
      </c>
      <c r="J1521" s="2">
        <v>41286</v>
      </c>
      <c r="K1521" s="2">
        <v>55123</v>
      </c>
      <c r="L1521">
        <v>39.700000000000003</v>
      </c>
      <c r="M1521" t="s">
        <v>3548</v>
      </c>
      <c r="N1521" t="s">
        <v>3532</v>
      </c>
      <c r="O1521" t="s">
        <v>3533</v>
      </c>
      <c r="P1521" t="s">
        <v>3549</v>
      </c>
      <c r="Q1521" s="5">
        <f>INDEX(relevant_resources!B:B,MATCH(P1521,relevant_resources!A:A,0))</f>
        <v>0</v>
      </c>
      <c r="R1521">
        <f>COUNTIFS(resolve_2018!Y:Y,A1521)</f>
        <v>0</v>
      </c>
      <c r="S1521">
        <f>COUNTIFS(assign_old_new!A:A,A1521)</f>
        <v>0</v>
      </c>
      <c r="T1521" s="4" t="str">
        <f>IF(D1521="teppc","teppc",
IF(Q1521=0,"not relevant",
IF(R1521&gt;0,"in old list",
IF(S1521=0,"NEED TO ASSIGN",
INDEX(assign_old_new!D:D,MATCH(A1521,assign_old_new!A:A,0))))))</f>
        <v>teppc</v>
      </c>
      <c r="U1521">
        <f t="shared" si="46"/>
        <v>0</v>
      </c>
      <c r="V1521" s="5">
        <f t="shared" si="47"/>
        <v>0</v>
      </c>
    </row>
    <row r="1522" spans="1:22" hidden="1" x14ac:dyDescent="0.75">
      <c r="A1522" t="s">
        <v>10030</v>
      </c>
      <c r="B1522" t="s">
        <v>10031</v>
      </c>
      <c r="C1522" t="s">
        <v>10032</v>
      </c>
      <c r="D1522" t="s">
        <v>9883</v>
      </c>
      <c r="E1522" t="s">
        <v>3333</v>
      </c>
      <c r="F1522" t="s">
        <v>3333</v>
      </c>
      <c r="G1522" t="s">
        <v>3334</v>
      </c>
      <c r="H1522" t="s">
        <v>3333</v>
      </c>
      <c r="I1522" t="s">
        <v>33</v>
      </c>
      <c r="J1522" s="6">
        <v>21186</v>
      </c>
      <c r="K1522" s="6">
        <v>55153</v>
      </c>
      <c r="L1522">
        <v>39.5</v>
      </c>
      <c r="M1522" t="s">
        <v>9884</v>
      </c>
      <c r="N1522" t="s">
        <v>3443</v>
      </c>
      <c r="O1522" t="s">
        <v>210</v>
      </c>
      <c r="P1522" t="s">
        <v>3709</v>
      </c>
      <c r="Q1522" s="5">
        <f>INDEX(relevant_resources!B:B,MATCH(P1522,relevant_resources!A:A,0))</f>
        <v>0</v>
      </c>
      <c r="R1522">
        <f>COUNTIFS(resolve_2018!Y:Y,A1522)</f>
        <v>0</v>
      </c>
      <c r="S1522">
        <f>COUNTIFS(assign_old_new!A:A,A1522)</f>
        <v>0</v>
      </c>
      <c r="T1522" s="4" t="str">
        <f>IF(D1522="teppc","teppc",
IF(Q1522=0,"not relevant",
IF(R1522&gt;0,"in old list",
IF(S1522=0,"NEED TO ASSIGN",
INDEX(assign_old_new!D:D,MATCH(A1522,assign_old_new!A:A,0))))))</f>
        <v>not relevant</v>
      </c>
      <c r="U1522">
        <f t="shared" si="46"/>
        <v>0</v>
      </c>
      <c r="V1522" s="5">
        <f t="shared" si="47"/>
        <v>0</v>
      </c>
    </row>
    <row r="1523" spans="1:22" hidden="1" x14ac:dyDescent="0.75">
      <c r="A1523" t="s">
        <v>5791</v>
      </c>
      <c r="B1523" t="s">
        <v>5792</v>
      </c>
      <c r="C1523" t="s">
        <v>5793</v>
      </c>
      <c r="D1523" t="s">
        <v>3425</v>
      </c>
      <c r="E1523" t="s">
        <v>3635</v>
      </c>
      <c r="F1523" t="s">
        <v>3635</v>
      </c>
      <c r="G1523" t="s">
        <v>3636</v>
      </c>
      <c r="H1523" t="s">
        <v>3616</v>
      </c>
      <c r="I1523" t="s">
        <v>1080</v>
      </c>
      <c r="J1523" s="2">
        <v>40422</v>
      </c>
      <c r="K1523" s="2">
        <v>55153</v>
      </c>
      <c r="L1523">
        <v>39</v>
      </c>
      <c r="M1523" t="s">
        <v>3438</v>
      </c>
      <c r="N1523" t="s">
        <v>3412</v>
      </c>
      <c r="O1523" t="s">
        <v>993</v>
      </c>
      <c r="P1523" t="s">
        <v>3712</v>
      </c>
      <c r="Q1523" s="5">
        <f>INDEX(relevant_resources!B:B,MATCH(P1523,relevant_resources!A:A,0))</f>
        <v>0</v>
      </c>
      <c r="R1523">
        <f>COUNTIFS(resolve_2018!Y:Y,A1523)</f>
        <v>0</v>
      </c>
      <c r="S1523">
        <f>COUNTIFS(assign_old_new!A:A,A1523)</f>
        <v>0</v>
      </c>
      <c r="T1523" s="4" t="str">
        <f>IF(D1523="teppc","teppc",
IF(Q1523=0,"not relevant",
IF(R1523&gt;0,"in old list",
IF(S1523=0,"NEED TO ASSIGN",
INDEX(assign_old_new!D:D,MATCH(A1523,assign_old_new!A:A,0))))))</f>
        <v>teppc</v>
      </c>
      <c r="U1523">
        <f t="shared" si="46"/>
        <v>0</v>
      </c>
      <c r="V1523" s="5">
        <f t="shared" si="47"/>
        <v>0</v>
      </c>
    </row>
    <row r="1524" spans="1:22" hidden="1" x14ac:dyDescent="0.75">
      <c r="A1524" t="s">
        <v>5739</v>
      </c>
      <c r="B1524" t="s">
        <v>5739</v>
      </c>
      <c r="C1524" t="s">
        <v>5740</v>
      </c>
      <c r="D1524" t="s">
        <v>3425</v>
      </c>
      <c r="E1524" t="s">
        <v>3620</v>
      </c>
      <c r="F1524" t="s">
        <v>3620</v>
      </c>
      <c r="G1524" t="s">
        <v>3621</v>
      </c>
      <c r="H1524" t="s">
        <v>3616</v>
      </c>
      <c r="I1524" t="s">
        <v>1080</v>
      </c>
      <c r="J1524" s="2">
        <v>39783</v>
      </c>
      <c r="K1524" s="2">
        <v>55153</v>
      </c>
      <c r="L1524">
        <v>39</v>
      </c>
      <c r="M1524" t="s">
        <v>3438</v>
      </c>
      <c r="N1524" t="s">
        <v>3412</v>
      </c>
      <c r="O1524" t="s">
        <v>993</v>
      </c>
      <c r="P1524" t="s">
        <v>3712</v>
      </c>
      <c r="Q1524" s="5">
        <f>INDEX(relevant_resources!B:B,MATCH(P1524,relevant_resources!A:A,0))</f>
        <v>0</v>
      </c>
      <c r="R1524">
        <f>COUNTIFS(resolve_2018!Y:Y,A1524)</f>
        <v>0</v>
      </c>
      <c r="S1524">
        <f>COUNTIFS(assign_old_new!A:A,A1524)</f>
        <v>0</v>
      </c>
      <c r="T1524" s="4" t="str">
        <f>IF(D1524="teppc","teppc",
IF(Q1524=0,"not relevant",
IF(R1524&gt;0,"in old list",
IF(S1524=0,"NEED TO ASSIGN",
INDEX(assign_old_new!D:D,MATCH(A1524,assign_old_new!A:A,0))))))</f>
        <v>teppc</v>
      </c>
      <c r="U1524">
        <f t="shared" si="46"/>
        <v>0</v>
      </c>
      <c r="V1524" s="5">
        <f t="shared" si="47"/>
        <v>0</v>
      </c>
    </row>
    <row r="1525" spans="1:22" hidden="1" x14ac:dyDescent="0.75">
      <c r="A1525" t="s">
        <v>9621</v>
      </c>
      <c r="B1525" t="s">
        <v>9621</v>
      </c>
      <c r="C1525" t="s">
        <v>9622</v>
      </c>
      <c r="D1525" t="s">
        <v>3425</v>
      </c>
      <c r="E1525" t="s">
        <v>3752</v>
      </c>
      <c r="F1525" t="s">
        <v>3752</v>
      </c>
      <c r="G1525" t="s">
        <v>3753</v>
      </c>
      <c r="H1525" t="s">
        <v>2156</v>
      </c>
      <c r="I1525" t="s">
        <v>1080</v>
      </c>
      <c r="J1525" s="2">
        <v>37530</v>
      </c>
      <c r="K1525" s="2">
        <v>55153</v>
      </c>
      <c r="L1525">
        <v>39</v>
      </c>
      <c r="M1525" t="s">
        <v>3548</v>
      </c>
      <c r="N1525" t="s">
        <v>3532</v>
      </c>
      <c r="O1525" t="s">
        <v>3533</v>
      </c>
      <c r="P1525" t="s">
        <v>3815</v>
      </c>
      <c r="Q1525" s="5">
        <f>INDEX(relevant_resources!B:B,MATCH(P1525,relevant_resources!A:A,0))</f>
        <v>0</v>
      </c>
      <c r="R1525">
        <f>COUNTIFS(resolve_2018!Y:Y,A1525)</f>
        <v>0</v>
      </c>
      <c r="S1525">
        <f>COUNTIFS(assign_old_new!A:A,A1525)</f>
        <v>0</v>
      </c>
      <c r="T1525" s="4" t="str">
        <f>IF(D1525="teppc","teppc",
IF(Q1525=0,"not relevant",
IF(R1525&gt;0,"in old list",
IF(S1525=0,"NEED TO ASSIGN",
INDEX(assign_old_new!D:D,MATCH(A1525,assign_old_new!A:A,0))))))</f>
        <v>teppc</v>
      </c>
      <c r="U1525">
        <f t="shared" si="46"/>
        <v>0</v>
      </c>
      <c r="V1525" s="5">
        <f t="shared" si="47"/>
        <v>0</v>
      </c>
    </row>
    <row r="1526" spans="1:22" hidden="1" x14ac:dyDescent="0.75">
      <c r="A1526" t="s">
        <v>9617</v>
      </c>
      <c r="B1526" t="s">
        <v>9617</v>
      </c>
      <c r="C1526" t="s">
        <v>9618</v>
      </c>
      <c r="D1526" t="s">
        <v>3425</v>
      </c>
      <c r="E1526" t="s">
        <v>3752</v>
      </c>
      <c r="F1526" t="s">
        <v>3752</v>
      </c>
      <c r="G1526" t="s">
        <v>3753</v>
      </c>
      <c r="H1526" t="s">
        <v>2156</v>
      </c>
      <c r="I1526" t="s">
        <v>1080</v>
      </c>
      <c r="J1526" s="2">
        <v>37408</v>
      </c>
      <c r="K1526" s="2">
        <v>55153</v>
      </c>
      <c r="L1526">
        <v>39</v>
      </c>
      <c r="M1526" t="s">
        <v>3548</v>
      </c>
      <c r="N1526" t="s">
        <v>3532</v>
      </c>
      <c r="O1526" t="s">
        <v>3533</v>
      </c>
      <c r="P1526" t="s">
        <v>3815</v>
      </c>
      <c r="Q1526" s="5">
        <f>INDEX(relevant_resources!B:B,MATCH(P1526,relevant_resources!A:A,0))</f>
        <v>0</v>
      </c>
      <c r="R1526">
        <f>COUNTIFS(resolve_2018!Y:Y,A1526)</f>
        <v>0</v>
      </c>
      <c r="S1526">
        <f>COUNTIFS(assign_old_new!A:A,A1526)</f>
        <v>0</v>
      </c>
      <c r="T1526" s="4" t="str">
        <f>IF(D1526="teppc","teppc",
IF(Q1526=0,"not relevant",
IF(R1526&gt;0,"in old list",
IF(S1526=0,"NEED TO ASSIGN",
INDEX(assign_old_new!D:D,MATCH(A1526,assign_old_new!A:A,0))))))</f>
        <v>teppc</v>
      </c>
      <c r="U1526">
        <f t="shared" si="46"/>
        <v>0</v>
      </c>
      <c r="V1526" s="5">
        <f t="shared" si="47"/>
        <v>0</v>
      </c>
    </row>
    <row r="1527" spans="1:22" hidden="1" x14ac:dyDescent="0.75">
      <c r="A1527" t="s">
        <v>9619</v>
      </c>
      <c r="B1527" t="s">
        <v>9619</v>
      </c>
      <c r="C1527" t="s">
        <v>9620</v>
      </c>
      <c r="D1527" t="s">
        <v>3425</v>
      </c>
      <c r="E1527" t="s">
        <v>3752</v>
      </c>
      <c r="F1527" t="s">
        <v>3752</v>
      </c>
      <c r="G1527" t="s">
        <v>3753</v>
      </c>
      <c r="H1527" t="s">
        <v>2156</v>
      </c>
      <c r="I1527" t="s">
        <v>1080</v>
      </c>
      <c r="J1527" s="2">
        <v>37408</v>
      </c>
      <c r="K1527" s="2">
        <v>55153</v>
      </c>
      <c r="L1527">
        <v>39</v>
      </c>
      <c r="M1527" t="s">
        <v>3548</v>
      </c>
      <c r="N1527" t="s">
        <v>3532</v>
      </c>
      <c r="O1527" t="s">
        <v>3533</v>
      </c>
      <c r="P1527" t="s">
        <v>3815</v>
      </c>
      <c r="Q1527" s="5">
        <f>INDEX(relevant_resources!B:B,MATCH(P1527,relevant_resources!A:A,0))</f>
        <v>0</v>
      </c>
      <c r="R1527">
        <f>COUNTIFS(resolve_2018!Y:Y,A1527)</f>
        <v>0</v>
      </c>
      <c r="S1527">
        <f>COUNTIFS(assign_old_new!A:A,A1527)</f>
        <v>0</v>
      </c>
      <c r="T1527" s="4" t="str">
        <f>IF(D1527="teppc","teppc",
IF(Q1527=0,"not relevant",
IF(R1527&gt;0,"in old list",
IF(S1527=0,"NEED TO ASSIGN",
INDEX(assign_old_new!D:D,MATCH(A1527,assign_old_new!A:A,0))))))</f>
        <v>teppc</v>
      </c>
      <c r="U1527">
        <f t="shared" si="46"/>
        <v>0</v>
      </c>
      <c r="V1527" s="5">
        <f t="shared" si="47"/>
        <v>0</v>
      </c>
    </row>
    <row r="1528" spans="1:22" hidden="1" x14ac:dyDescent="0.75">
      <c r="A1528" t="s">
        <v>9613</v>
      </c>
      <c r="B1528" t="s">
        <v>9613</v>
      </c>
      <c r="C1528" t="s">
        <v>9614</v>
      </c>
      <c r="D1528" t="s">
        <v>3425</v>
      </c>
      <c r="E1528" t="s">
        <v>3752</v>
      </c>
      <c r="F1528" t="s">
        <v>3752</v>
      </c>
      <c r="G1528" t="s">
        <v>3753</v>
      </c>
      <c r="H1528" t="s">
        <v>2156</v>
      </c>
      <c r="I1528" t="s">
        <v>1080</v>
      </c>
      <c r="J1528" s="2">
        <v>37165</v>
      </c>
      <c r="K1528" s="2">
        <v>55153</v>
      </c>
      <c r="L1528">
        <v>39</v>
      </c>
      <c r="M1528" t="s">
        <v>3548</v>
      </c>
      <c r="N1528" t="s">
        <v>3532</v>
      </c>
      <c r="O1528" t="s">
        <v>3533</v>
      </c>
      <c r="P1528" t="s">
        <v>3815</v>
      </c>
      <c r="Q1528" s="5">
        <f>INDEX(relevant_resources!B:B,MATCH(P1528,relevant_resources!A:A,0))</f>
        <v>0</v>
      </c>
      <c r="R1528">
        <f>COUNTIFS(resolve_2018!Y:Y,A1528)</f>
        <v>0</v>
      </c>
      <c r="S1528">
        <f>COUNTIFS(assign_old_new!A:A,A1528)</f>
        <v>0</v>
      </c>
      <c r="T1528" s="4" t="str">
        <f>IF(D1528="teppc","teppc",
IF(Q1528=0,"not relevant",
IF(R1528&gt;0,"in old list",
IF(S1528=0,"NEED TO ASSIGN",
INDEX(assign_old_new!D:D,MATCH(A1528,assign_old_new!A:A,0))))))</f>
        <v>teppc</v>
      </c>
      <c r="U1528">
        <f t="shared" si="46"/>
        <v>0</v>
      </c>
      <c r="V1528" s="5">
        <f t="shared" si="47"/>
        <v>0</v>
      </c>
    </row>
    <row r="1529" spans="1:22" hidden="1" x14ac:dyDescent="0.75">
      <c r="A1529" t="s">
        <v>9615</v>
      </c>
      <c r="B1529" t="s">
        <v>9615</v>
      </c>
      <c r="C1529" t="s">
        <v>9616</v>
      </c>
      <c r="D1529" t="s">
        <v>3425</v>
      </c>
      <c r="E1529" t="s">
        <v>3752</v>
      </c>
      <c r="F1529" t="s">
        <v>3752</v>
      </c>
      <c r="G1529" t="s">
        <v>3753</v>
      </c>
      <c r="H1529" t="s">
        <v>2156</v>
      </c>
      <c r="I1529" t="s">
        <v>1080</v>
      </c>
      <c r="J1529" s="2">
        <v>37165</v>
      </c>
      <c r="K1529" s="2">
        <v>55153</v>
      </c>
      <c r="L1529">
        <v>39</v>
      </c>
      <c r="M1529" t="s">
        <v>3548</v>
      </c>
      <c r="N1529" t="s">
        <v>3532</v>
      </c>
      <c r="O1529" t="s">
        <v>3533</v>
      </c>
      <c r="P1529" t="s">
        <v>3815</v>
      </c>
      <c r="Q1529" s="5">
        <f>INDEX(relevant_resources!B:B,MATCH(P1529,relevant_resources!A:A,0))</f>
        <v>0</v>
      </c>
      <c r="R1529">
        <f>COUNTIFS(resolve_2018!Y:Y,A1529)</f>
        <v>0</v>
      </c>
      <c r="S1529">
        <f>COUNTIFS(assign_old_new!A:A,A1529)</f>
        <v>0</v>
      </c>
      <c r="T1529" s="4" t="str">
        <f>IF(D1529="teppc","teppc",
IF(Q1529=0,"not relevant",
IF(R1529&gt;0,"in old list",
IF(S1529=0,"NEED TO ASSIGN",
INDEX(assign_old_new!D:D,MATCH(A1529,assign_old_new!A:A,0))))))</f>
        <v>teppc</v>
      </c>
      <c r="U1529">
        <f t="shared" si="46"/>
        <v>0</v>
      </c>
      <c r="V1529" s="5">
        <f t="shared" si="47"/>
        <v>0</v>
      </c>
    </row>
    <row r="1530" spans="1:22" hidden="1" x14ac:dyDescent="0.75">
      <c r="A1530" t="s">
        <v>11540</v>
      </c>
      <c r="B1530" t="s">
        <v>11540</v>
      </c>
      <c r="D1530" t="s">
        <v>9883</v>
      </c>
      <c r="E1530" t="s">
        <v>3333</v>
      </c>
      <c r="F1530" t="s">
        <v>3333</v>
      </c>
      <c r="G1530" t="s">
        <v>3334</v>
      </c>
      <c r="H1530" t="s">
        <v>3333</v>
      </c>
      <c r="I1530" t="s">
        <v>33</v>
      </c>
      <c r="J1530" s="6">
        <v>33522</v>
      </c>
      <c r="K1530" s="6">
        <v>55153</v>
      </c>
      <c r="L1530">
        <v>39</v>
      </c>
      <c r="M1530" t="s">
        <v>3531</v>
      </c>
      <c r="N1530" t="s">
        <v>3849</v>
      </c>
      <c r="O1530" t="s">
        <v>3850</v>
      </c>
      <c r="P1530" t="s">
        <v>10070</v>
      </c>
      <c r="Q1530" s="5">
        <f>INDEX(relevant_resources!B:B,MATCH(P1530,relevant_resources!A:A,0))</f>
        <v>0</v>
      </c>
      <c r="R1530">
        <f>COUNTIFS(resolve_2018!Y:Y,A1530)</f>
        <v>0</v>
      </c>
      <c r="S1530">
        <f>COUNTIFS(assign_old_new!A:A,A1530)</f>
        <v>0</v>
      </c>
      <c r="T1530" s="4" t="str">
        <f>IF(D1530="teppc","teppc",
IF(Q1530=0,"not relevant",
IF(R1530&gt;0,"in old list",
IF(S1530=0,"NEED TO ASSIGN",
INDEX(assign_old_new!D:D,MATCH(A1530,assign_old_new!A:A,0))))))</f>
        <v>not relevant</v>
      </c>
      <c r="U1530">
        <f t="shared" si="46"/>
        <v>0</v>
      </c>
      <c r="V1530" s="5">
        <f t="shared" si="47"/>
        <v>0</v>
      </c>
    </row>
    <row r="1531" spans="1:22" hidden="1" x14ac:dyDescent="0.75">
      <c r="A1531" t="s">
        <v>10828</v>
      </c>
      <c r="B1531" t="s">
        <v>10829</v>
      </c>
      <c r="C1531" t="s">
        <v>10830</v>
      </c>
      <c r="D1531" t="s">
        <v>9883</v>
      </c>
      <c r="E1531" t="s">
        <v>3333</v>
      </c>
      <c r="F1531" t="s">
        <v>3333</v>
      </c>
      <c r="G1531" t="s">
        <v>3334</v>
      </c>
      <c r="H1531" t="s">
        <v>3333</v>
      </c>
      <c r="I1531" t="s">
        <v>33</v>
      </c>
      <c r="J1531" s="6">
        <v>23743</v>
      </c>
      <c r="K1531" s="6">
        <v>55153</v>
      </c>
      <c r="L1531">
        <v>39</v>
      </c>
      <c r="M1531" t="s">
        <v>9884</v>
      </c>
      <c r="N1531" t="s">
        <v>3443</v>
      </c>
      <c r="O1531" t="s">
        <v>210</v>
      </c>
      <c r="P1531" t="s">
        <v>3709</v>
      </c>
      <c r="Q1531" s="5">
        <f>INDEX(relevant_resources!B:B,MATCH(P1531,relevant_resources!A:A,0))</f>
        <v>0</v>
      </c>
      <c r="R1531">
        <f>COUNTIFS(resolve_2018!Y:Y,A1531)</f>
        <v>0</v>
      </c>
      <c r="S1531">
        <f>COUNTIFS(assign_old_new!A:A,A1531)</f>
        <v>0</v>
      </c>
      <c r="T1531" s="4" t="str">
        <f>IF(D1531="teppc","teppc",
IF(Q1531=0,"not relevant",
IF(R1531&gt;0,"in old list",
IF(S1531=0,"NEED TO ASSIGN",
INDEX(assign_old_new!D:D,MATCH(A1531,assign_old_new!A:A,0))))))</f>
        <v>not relevant</v>
      </c>
      <c r="U1531">
        <f t="shared" si="46"/>
        <v>0</v>
      </c>
      <c r="V1531" s="5">
        <f t="shared" si="47"/>
        <v>0</v>
      </c>
    </row>
    <row r="1532" spans="1:22" hidden="1" x14ac:dyDescent="0.75">
      <c r="A1532" t="s">
        <v>1994</v>
      </c>
      <c r="B1532" t="s">
        <v>1994</v>
      </c>
      <c r="D1532" t="s">
        <v>9883</v>
      </c>
      <c r="E1532" t="s">
        <v>1128</v>
      </c>
      <c r="F1532" t="s">
        <v>1128</v>
      </c>
      <c r="G1532" t="s">
        <v>3379</v>
      </c>
      <c r="H1532" t="s">
        <v>1128</v>
      </c>
      <c r="I1532" t="s">
        <v>33</v>
      </c>
      <c r="J1532" s="6">
        <v>31019</v>
      </c>
      <c r="K1532" s="6">
        <v>55153</v>
      </c>
      <c r="L1532">
        <v>38.97</v>
      </c>
      <c r="M1532" t="s">
        <v>9884</v>
      </c>
      <c r="N1532" t="s">
        <v>3412</v>
      </c>
      <c r="O1532" t="s">
        <v>993</v>
      </c>
      <c r="P1532" t="s">
        <v>3413</v>
      </c>
      <c r="Q1532" s="5">
        <f>INDEX(relevant_resources!B:B,MATCH(P1532,relevant_resources!A:A,0))</f>
        <v>1</v>
      </c>
      <c r="R1532">
        <f>COUNTIFS(resolve_2018!Y:Y,A1532)</f>
        <v>2</v>
      </c>
      <c r="S1532">
        <f>COUNTIFS(assign_old_new!A:A,A1532)</f>
        <v>0</v>
      </c>
      <c r="T1532" s="4" t="str">
        <f>IF(D1532="teppc","teppc",
IF(Q1532=0,"not relevant",
IF(R1532&gt;0,"in old list",
IF(S1532=0,"NEED TO ASSIGN",
INDEX(assign_old_new!D:D,MATCH(A1532,assign_old_new!A:A,0))))))</f>
        <v>in old list</v>
      </c>
      <c r="U1532">
        <f t="shared" si="46"/>
        <v>1</v>
      </c>
      <c r="V1532" s="5">
        <f t="shared" si="47"/>
        <v>0</v>
      </c>
    </row>
    <row r="1533" spans="1:22" hidden="1" x14ac:dyDescent="0.75">
      <c r="A1533" t="s">
        <v>2613</v>
      </c>
      <c r="B1533" t="s">
        <v>2613</v>
      </c>
      <c r="C1533" t="s">
        <v>10684</v>
      </c>
      <c r="D1533" t="s">
        <v>9883</v>
      </c>
      <c r="E1533" t="s">
        <v>9887</v>
      </c>
      <c r="F1533" t="s">
        <v>9887</v>
      </c>
      <c r="G1533" t="s">
        <v>9888</v>
      </c>
      <c r="H1533" t="s">
        <v>9887</v>
      </c>
      <c r="I1533" t="s">
        <v>33</v>
      </c>
      <c r="J1533" s="6">
        <v>30317</v>
      </c>
      <c r="K1533" s="6">
        <v>55153</v>
      </c>
      <c r="L1533">
        <v>38.85</v>
      </c>
      <c r="M1533" t="s">
        <v>9884</v>
      </c>
      <c r="N1533" t="s">
        <v>3757</v>
      </c>
      <c r="O1533" t="s">
        <v>190</v>
      </c>
      <c r="P1533" t="s">
        <v>4506</v>
      </c>
      <c r="Q1533" s="5">
        <f>INDEX(relevant_resources!B:B,MATCH(P1533,relevant_resources!A:A,0))</f>
        <v>0</v>
      </c>
      <c r="R1533">
        <f>COUNTIFS(resolve_2018!Y:Y,A1533)</f>
        <v>10</v>
      </c>
      <c r="S1533">
        <f>COUNTIFS(assign_old_new!A:A,A1533)</f>
        <v>0</v>
      </c>
      <c r="T1533" s="4" t="str">
        <f>IF(D1533="teppc","teppc",
IF(Q1533=0,"not relevant",
IF(R1533&gt;0,"in old list",
IF(S1533=0,"NEED TO ASSIGN",
INDEX(assign_old_new!D:D,MATCH(A1533,assign_old_new!A:A,0))))))</f>
        <v>not relevant</v>
      </c>
      <c r="U1533">
        <f t="shared" si="46"/>
        <v>1</v>
      </c>
      <c r="V1533" s="5">
        <f t="shared" si="47"/>
        <v>0</v>
      </c>
    </row>
    <row r="1534" spans="1:22" hidden="1" x14ac:dyDescent="0.75">
      <c r="A1534" t="s">
        <v>4298</v>
      </c>
      <c r="B1534" t="s">
        <v>4299</v>
      </c>
      <c r="C1534" t="s">
        <v>4298</v>
      </c>
      <c r="D1534" t="s">
        <v>3425</v>
      </c>
      <c r="E1534" t="s">
        <v>3546</v>
      </c>
      <c r="F1534" t="s">
        <v>3546</v>
      </c>
      <c r="G1534" t="s">
        <v>3547</v>
      </c>
      <c r="H1534" t="s">
        <v>3546</v>
      </c>
      <c r="I1534" t="s">
        <v>3429</v>
      </c>
      <c r="J1534" s="2">
        <v>43189</v>
      </c>
      <c r="K1534" s="2">
        <v>54877</v>
      </c>
      <c r="L1534">
        <v>38.700000000000003</v>
      </c>
      <c r="M1534" t="s">
        <v>3442</v>
      </c>
      <c r="N1534" t="s">
        <v>3443</v>
      </c>
      <c r="O1534" t="s">
        <v>210</v>
      </c>
      <c r="P1534" t="s">
        <v>3444</v>
      </c>
      <c r="Q1534" s="5">
        <f>INDEX(relevant_resources!B:B,MATCH(P1534,relevant_resources!A:A,0))</f>
        <v>0</v>
      </c>
      <c r="R1534">
        <f>COUNTIFS(resolve_2018!Y:Y,A1534)</f>
        <v>0</v>
      </c>
      <c r="S1534">
        <f>COUNTIFS(assign_old_new!A:A,A1534)</f>
        <v>0</v>
      </c>
      <c r="T1534" s="4" t="str">
        <f>IF(D1534="teppc","teppc",
IF(Q1534=0,"not relevant",
IF(R1534&gt;0,"in old list",
IF(S1534=0,"NEED TO ASSIGN",
INDEX(assign_old_new!D:D,MATCH(A1534,assign_old_new!A:A,0))))))</f>
        <v>teppc</v>
      </c>
      <c r="U1534">
        <f t="shared" si="46"/>
        <v>0</v>
      </c>
      <c r="V1534" s="5">
        <f t="shared" si="47"/>
        <v>0</v>
      </c>
    </row>
    <row r="1535" spans="1:22" hidden="1" x14ac:dyDescent="0.75">
      <c r="A1535" t="s">
        <v>4945</v>
      </c>
      <c r="B1535" t="s">
        <v>4945</v>
      </c>
      <c r="C1535" t="s">
        <v>4946</v>
      </c>
      <c r="D1535" t="s">
        <v>3425</v>
      </c>
      <c r="E1535" t="s">
        <v>3426</v>
      </c>
      <c r="F1535" t="s">
        <v>3426</v>
      </c>
      <c r="G1535" t="s">
        <v>3427</v>
      </c>
      <c r="H1535" t="s">
        <v>3428</v>
      </c>
      <c r="I1535" t="s">
        <v>3429</v>
      </c>
      <c r="J1535" s="2">
        <v>38027</v>
      </c>
      <c r="K1535" s="2">
        <v>51411</v>
      </c>
      <c r="L1535">
        <v>38.700000000000003</v>
      </c>
      <c r="M1535" t="s">
        <v>3448</v>
      </c>
      <c r="N1535" t="s">
        <v>3336</v>
      </c>
      <c r="O1535" t="s">
        <v>3356</v>
      </c>
      <c r="P1535" t="s">
        <v>3449</v>
      </c>
      <c r="Q1535" s="5">
        <f>INDEX(relevant_resources!B:B,MATCH(P1535,relevant_resources!A:A,0))</f>
        <v>0</v>
      </c>
      <c r="R1535">
        <f>COUNTIFS(resolve_2018!Y:Y,A1535)</f>
        <v>0</v>
      </c>
      <c r="S1535">
        <f>COUNTIFS(assign_old_new!A:A,A1535)</f>
        <v>0</v>
      </c>
      <c r="T1535" s="4" t="str">
        <f>IF(D1535="teppc","teppc",
IF(Q1535=0,"not relevant",
IF(R1535&gt;0,"in old list",
IF(S1535=0,"NEED TO ASSIGN",
INDEX(assign_old_new!D:D,MATCH(A1535,assign_old_new!A:A,0))))))</f>
        <v>teppc</v>
      </c>
      <c r="U1535">
        <f t="shared" si="46"/>
        <v>0</v>
      </c>
      <c r="V1535" s="5">
        <f t="shared" si="47"/>
        <v>0</v>
      </c>
    </row>
    <row r="1536" spans="1:22" hidden="1" x14ac:dyDescent="0.75">
      <c r="A1536" t="s">
        <v>6691</v>
      </c>
      <c r="B1536" t="s">
        <v>6691</v>
      </c>
      <c r="C1536" t="s">
        <v>6692</v>
      </c>
      <c r="D1536" t="s">
        <v>3425</v>
      </c>
      <c r="E1536" t="s">
        <v>3883</v>
      </c>
      <c r="F1536" t="s">
        <v>3883</v>
      </c>
      <c r="G1536" t="s">
        <v>3884</v>
      </c>
      <c r="H1536" t="s">
        <v>3883</v>
      </c>
      <c r="I1536" t="s">
        <v>1080</v>
      </c>
      <c r="J1536" s="2">
        <v>20760</v>
      </c>
      <c r="K1536" s="2">
        <v>55153</v>
      </c>
      <c r="L1536">
        <v>38.5</v>
      </c>
      <c r="M1536" t="s">
        <v>210</v>
      </c>
      <c r="N1536" t="s">
        <v>3443</v>
      </c>
      <c r="O1536" t="s">
        <v>210</v>
      </c>
      <c r="P1536" t="s">
        <v>3568</v>
      </c>
      <c r="Q1536" s="5">
        <f>INDEX(relevant_resources!B:B,MATCH(P1536,relevant_resources!A:A,0))</f>
        <v>0</v>
      </c>
      <c r="R1536">
        <f>COUNTIFS(resolve_2018!Y:Y,A1536)</f>
        <v>0</v>
      </c>
      <c r="S1536">
        <f>COUNTIFS(assign_old_new!A:A,A1536)</f>
        <v>0</v>
      </c>
      <c r="T1536" s="4" t="str">
        <f>IF(D1536="teppc","teppc",
IF(Q1536=0,"not relevant",
IF(R1536&gt;0,"in old list",
IF(S1536=0,"NEED TO ASSIGN",
INDEX(assign_old_new!D:D,MATCH(A1536,assign_old_new!A:A,0))))))</f>
        <v>teppc</v>
      </c>
      <c r="U1536">
        <f t="shared" si="46"/>
        <v>0</v>
      </c>
      <c r="V1536" s="5">
        <f t="shared" si="47"/>
        <v>0</v>
      </c>
    </row>
    <row r="1537" spans="1:22" hidden="1" x14ac:dyDescent="0.75">
      <c r="A1537" t="s">
        <v>8376</v>
      </c>
      <c r="B1537" t="s">
        <v>8376</v>
      </c>
      <c r="C1537" t="s">
        <v>8377</v>
      </c>
      <c r="D1537" t="s">
        <v>3425</v>
      </c>
      <c r="E1537" t="s">
        <v>3426</v>
      </c>
      <c r="F1537" t="s">
        <v>3426</v>
      </c>
      <c r="G1537" t="s">
        <v>3427</v>
      </c>
      <c r="H1537" t="s">
        <v>3428</v>
      </c>
      <c r="I1537" t="s">
        <v>3429</v>
      </c>
      <c r="J1537" s="2">
        <v>42826</v>
      </c>
      <c r="K1537" s="2">
        <v>48669</v>
      </c>
      <c r="L1537">
        <v>38.33</v>
      </c>
      <c r="M1537" t="s">
        <v>210</v>
      </c>
      <c r="N1537" t="s">
        <v>3443</v>
      </c>
      <c r="O1537" t="s">
        <v>210</v>
      </c>
      <c r="P1537" t="s">
        <v>3444</v>
      </c>
      <c r="Q1537" s="5">
        <f>INDEX(relevant_resources!B:B,MATCH(P1537,relevant_resources!A:A,0))</f>
        <v>0</v>
      </c>
      <c r="R1537">
        <f>COUNTIFS(resolve_2018!Y:Y,A1537)</f>
        <v>0</v>
      </c>
      <c r="S1537">
        <f>COUNTIFS(assign_old_new!A:A,A1537)</f>
        <v>0</v>
      </c>
      <c r="T1537" s="4" t="str">
        <f>IF(D1537="teppc","teppc",
IF(Q1537=0,"not relevant",
IF(R1537&gt;0,"in old list",
IF(S1537=0,"NEED TO ASSIGN",
INDEX(assign_old_new!D:D,MATCH(A1537,assign_old_new!A:A,0))))))</f>
        <v>teppc</v>
      </c>
      <c r="U1537">
        <f t="shared" si="46"/>
        <v>0</v>
      </c>
      <c r="V1537" s="5">
        <f t="shared" si="47"/>
        <v>0</v>
      </c>
    </row>
    <row r="1538" spans="1:22" hidden="1" x14ac:dyDescent="0.75">
      <c r="A1538" t="s">
        <v>8372</v>
      </c>
      <c r="B1538" t="s">
        <v>8372</v>
      </c>
      <c r="C1538" t="s">
        <v>8373</v>
      </c>
      <c r="D1538" t="s">
        <v>3425</v>
      </c>
      <c r="E1538" t="s">
        <v>3426</v>
      </c>
      <c r="F1538" t="s">
        <v>3426</v>
      </c>
      <c r="G1538" t="s">
        <v>3427</v>
      </c>
      <c r="H1538" t="s">
        <v>3428</v>
      </c>
      <c r="I1538" t="s">
        <v>3429</v>
      </c>
      <c r="J1538" s="2">
        <v>42095</v>
      </c>
      <c r="K1538" s="2">
        <v>48669</v>
      </c>
      <c r="L1538">
        <v>38.33</v>
      </c>
      <c r="M1538" t="s">
        <v>210</v>
      </c>
      <c r="N1538" t="s">
        <v>3443</v>
      </c>
      <c r="O1538" t="s">
        <v>210</v>
      </c>
      <c r="P1538" t="s">
        <v>3444</v>
      </c>
      <c r="Q1538" s="5">
        <f>INDEX(relevant_resources!B:B,MATCH(P1538,relevant_resources!A:A,0))</f>
        <v>0</v>
      </c>
      <c r="R1538">
        <f>COUNTIFS(resolve_2018!Y:Y,A1538)</f>
        <v>0</v>
      </c>
      <c r="S1538">
        <f>COUNTIFS(assign_old_new!A:A,A1538)</f>
        <v>0</v>
      </c>
      <c r="T1538" s="4" t="str">
        <f>IF(D1538="teppc","teppc",
IF(Q1538=0,"not relevant",
IF(R1538&gt;0,"in old list",
IF(S1538=0,"NEED TO ASSIGN",
INDEX(assign_old_new!D:D,MATCH(A1538,assign_old_new!A:A,0))))))</f>
        <v>teppc</v>
      </c>
      <c r="U1538">
        <f t="shared" ref="U1538:U1601" si="48">OR(R1538&gt;0,S1538&gt;0)*1</f>
        <v>0</v>
      </c>
      <c r="V1538" s="5">
        <f t="shared" si="47"/>
        <v>0</v>
      </c>
    </row>
    <row r="1539" spans="1:22" hidden="1" x14ac:dyDescent="0.75">
      <c r="A1539" t="s">
        <v>8374</v>
      </c>
      <c r="B1539" t="s">
        <v>8374</v>
      </c>
      <c r="C1539" t="s">
        <v>8375</v>
      </c>
      <c r="D1539" t="s">
        <v>3425</v>
      </c>
      <c r="E1539" t="s">
        <v>3426</v>
      </c>
      <c r="F1539" t="s">
        <v>3426</v>
      </c>
      <c r="G1539" t="s">
        <v>3427</v>
      </c>
      <c r="H1539" t="s">
        <v>3428</v>
      </c>
      <c r="I1539" t="s">
        <v>3429</v>
      </c>
      <c r="J1539" s="2">
        <v>42095</v>
      </c>
      <c r="K1539" s="2">
        <v>48669</v>
      </c>
      <c r="L1539">
        <v>38.33</v>
      </c>
      <c r="M1539" t="s">
        <v>210</v>
      </c>
      <c r="N1539" t="s">
        <v>3443</v>
      </c>
      <c r="O1539" t="s">
        <v>210</v>
      </c>
      <c r="P1539" t="s">
        <v>3444</v>
      </c>
      <c r="Q1539" s="5">
        <f>INDEX(relevant_resources!B:B,MATCH(P1539,relevant_resources!A:A,0))</f>
        <v>0</v>
      </c>
      <c r="R1539">
        <f>COUNTIFS(resolve_2018!Y:Y,A1539)</f>
        <v>0</v>
      </c>
      <c r="S1539">
        <f>COUNTIFS(assign_old_new!A:A,A1539)</f>
        <v>0</v>
      </c>
      <c r="T1539" s="4" t="str">
        <f>IF(D1539="teppc","teppc",
IF(Q1539=0,"not relevant",
IF(R1539&gt;0,"in old list",
IF(S1539=0,"NEED TO ASSIGN",
INDEX(assign_old_new!D:D,MATCH(A1539,assign_old_new!A:A,0))))))</f>
        <v>teppc</v>
      </c>
      <c r="U1539">
        <f t="shared" si="48"/>
        <v>0</v>
      </c>
      <c r="V1539" s="5">
        <f t="shared" ref="V1539:V1602" si="49">AND(Q1539=1,U1539=0,D1539="caiso")*1</f>
        <v>0</v>
      </c>
    </row>
    <row r="1540" spans="1:22" hidden="1" x14ac:dyDescent="0.75">
      <c r="A1540" t="s">
        <v>1999</v>
      </c>
      <c r="B1540" t="s">
        <v>1999</v>
      </c>
      <c r="C1540" t="s">
        <v>10266</v>
      </c>
      <c r="D1540" t="s">
        <v>9883</v>
      </c>
      <c r="E1540" t="s">
        <v>1128</v>
      </c>
      <c r="F1540" t="s">
        <v>1128</v>
      </c>
      <c r="G1540" t="s">
        <v>3379</v>
      </c>
      <c r="H1540" t="s">
        <v>1128</v>
      </c>
      <c r="I1540" t="s">
        <v>33</v>
      </c>
      <c r="J1540" s="6">
        <v>30681</v>
      </c>
      <c r="K1540" s="6">
        <v>55153</v>
      </c>
      <c r="L1540">
        <v>38.24</v>
      </c>
      <c r="M1540" t="s">
        <v>9884</v>
      </c>
      <c r="N1540" t="s">
        <v>3412</v>
      </c>
      <c r="O1540" t="s">
        <v>993</v>
      </c>
      <c r="P1540" t="s">
        <v>3413</v>
      </c>
      <c r="Q1540" s="5">
        <f>INDEX(relevant_resources!B:B,MATCH(P1540,relevant_resources!A:A,0))</f>
        <v>1</v>
      </c>
      <c r="R1540">
        <f>COUNTIFS(resolve_2018!Y:Y,A1540)</f>
        <v>1</v>
      </c>
      <c r="S1540">
        <f>COUNTIFS(assign_old_new!A:A,A1540)</f>
        <v>0</v>
      </c>
      <c r="T1540" s="4" t="str">
        <f>IF(D1540="teppc","teppc",
IF(Q1540=0,"not relevant",
IF(R1540&gt;0,"in old list",
IF(S1540=0,"NEED TO ASSIGN",
INDEX(assign_old_new!D:D,MATCH(A1540,assign_old_new!A:A,0))))))</f>
        <v>in old list</v>
      </c>
      <c r="U1540">
        <f t="shared" si="48"/>
        <v>1</v>
      </c>
      <c r="V1540" s="5">
        <f t="shared" si="49"/>
        <v>0</v>
      </c>
    </row>
    <row r="1541" spans="1:22" hidden="1" x14ac:dyDescent="0.75">
      <c r="A1541" t="s">
        <v>5114</v>
      </c>
      <c r="B1541" t="s">
        <v>5115</v>
      </c>
      <c r="C1541" t="s">
        <v>5114</v>
      </c>
      <c r="D1541" t="s">
        <v>3425</v>
      </c>
      <c r="E1541" t="s">
        <v>3183</v>
      </c>
      <c r="F1541" t="s">
        <v>3183</v>
      </c>
      <c r="G1541" t="s">
        <v>3590</v>
      </c>
      <c r="H1541" t="s">
        <v>3591</v>
      </c>
      <c r="I1541" t="s">
        <v>2592</v>
      </c>
      <c r="J1541" s="2">
        <v>32599</v>
      </c>
      <c r="K1541" s="2">
        <v>55153</v>
      </c>
      <c r="L1541">
        <v>38.200000000000003</v>
      </c>
      <c r="M1541" t="s">
        <v>210</v>
      </c>
      <c r="N1541" t="s">
        <v>3443</v>
      </c>
      <c r="O1541" t="s">
        <v>210</v>
      </c>
      <c r="P1541" t="s">
        <v>4354</v>
      </c>
      <c r="Q1541" s="5">
        <f>INDEX(relevant_resources!B:B,MATCH(P1541,relevant_resources!A:A,0))</f>
        <v>0</v>
      </c>
      <c r="R1541">
        <f>COUNTIFS(resolve_2018!Y:Y,A1541)</f>
        <v>0</v>
      </c>
      <c r="S1541">
        <f>COUNTIFS(assign_old_new!A:A,A1541)</f>
        <v>0</v>
      </c>
      <c r="T1541" s="4" t="str">
        <f>IF(D1541="teppc","teppc",
IF(Q1541=0,"not relevant",
IF(R1541&gt;0,"in old list",
IF(S1541=0,"NEED TO ASSIGN",
INDEX(assign_old_new!D:D,MATCH(A1541,assign_old_new!A:A,0))))))</f>
        <v>teppc</v>
      </c>
      <c r="U1541">
        <f t="shared" si="48"/>
        <v>0</v>
      </c>
      <c r="V1541" s="5">
        <f t="shared" si="49"/>
        <v>0</v>
      </c>
    </row>
    <row r="1542" spans="1:22" hidden="1" x14ac:dyDescent="0.75">
      <c r="A1542" t="s">
        <v>10656</v>
      </c>
      <c r="B1542" t="s">
        <v>10656</v>
      </c>
      <c r="D1542" t="s">
        <v>9883</v>
      </c>
      <c r="E1542" t="s">
        <v>1128</v>
      </c>
      <c r="F1542" t="s">
        <v>1128</v>
      </c>
      <c r="G1542" t="s">
        <v>3379</v>
      </c>
      <c r="H1542" t="s">
        <v>1128</v>
      </c>
      <c r="I1542" t="s">
        <v>33</v>
      </c>
      <c r="J1542" t="s">
        <v>9889</v>
      </c>
      <c r="K1542" s="6">
        <v>55153</v>
      </c>
      <c r="L1542">
        <v>38.159999999999997</v>
      </c>
      <c r="M1542" t="s">
        <v>3412</v>
      </c>
      <c r="N1542" t="s">
        <v>3412</v>
      </c>
      <c r="O1542" t="s">
        <v>993</v>
      </c>
      <c r="P1542" t="s">
        <v>3413</v>
      </c>
      <c r="Q1542" s="5">
        <f>INDEX(relevant_resources!B:B,MATCH(P1542,relevant_resources!A:A,0))</f>
        <v>1</v>
      </c>
      <c r="R1542">
        <f>COUNTIFS(resolve_2018!Y:Y,A1542)</f>
        <v>0</v>
      </c>
      <c r="S1542">
        <f>COUNTIFS(assign_old_new!A:A,A1542)</f>
        <v>1</v>
      </c>
      <c r="T1542" s="4" t="str">
        <f>IF(D1542="teppc","teppc",
IF(Q1542=0,"not relevant",
IF(R1542&gt;0,"in old list",
IF(S1542=0,"NEED TO ASSIGN",
INDEX(assign_old_new!D:D,MATCH(A1542,assign_old_new!A:A,0))))))</f>
        <v>old</v>
      </c>
      <c r="U1542">
        <f t="shared" si="48"/>
        <v>1</v>
      </c>
      <c r="V1542" s="5">
        <f t="shared" si="49"/>
        <v>0</v>
      </c>
    </row>
    <row r="1543" spans="1:22" hidden="1" x14ac:dyDescent="0.75">
      <c r="A1543" t="s">
        <v>7997</v>
      </c>
      <c r="B1543" t="s">
        <v>7997</v>
      </c>
      <c r="C1543" t="s">
        <v>7998</v>
      </c>
      <c r="D1543" t="s">
        <v>3425</v>
      </c>
      <c r="E1543" t="s">
        <v>3426</v>
      </c>
      <c r="F1543" t="s">
        <v>3426</v>
      </c>
      <c r="G1543" t="s">
        <v>3427</v>
      </c>
      <c r="H1543" t="s">
        <v>3428</v>
      </c>
      <c r="I1543" t="s">
        <v>3429</v>
      </c>
      <c r="J1543" s="2">
        <v>41000</v>
      </c>
      <c r="K1543" s="2">
        <v>44531</v>
      </c>
      <c r="L1543">
        <v>38</v>
      </c>
      <c r="M1543" t="s">
        <v>3448</v>
      </c>
      <c r="N1543" t="s">
        <v>3336</v>
      </c>
      <c r="O1543" t="s">
        <v>3356</v>
      </c>
      <c r="P1543" t="s">
        <v>3449</v>
      </c>
      <c r="Q1543" s="5">
        <f>INDEX(relevant_resources!B:B,MATCH(P1543,relevant_resources!A:A,0))</f>
        <v>0</v>
      </c>
      <c r="R1543">
        <f>COUNTIFS(resolve_2018!Y:Y,A1543)</f>
        <v>0</v>
      </c>
      <c r="S1543">
        <f>COUNTIFS(assign_old_new!A:A,A1543)</f>
        <v>0</v>
      </c>
      <c r="T1543" s="4" t="str">
        <f>IF(D1543="teppc","teppc",
IF(Q1543=0,"not relevant",
IF(R1543&gt;0,"in old list",
IF(S1543=0,"NEED TO ASSIGN",
INDEX(assign_old_new!D:D,MATCH(A1543,assign_old_new!A:A,0))))))</f>
        <v>teppc</v>
      </c>
      <c r="U1543">
        <f t="shared" si="48"/>
        <v>0</v>
      </c>
      <c r="V1543" s="5">
        <f t="shared" si="49"/>
        <v>0</v>
      </c>
    </row>
    <row r="1544" spans="1:22" hidden="1" x14ac:dyDescent="0.75">
      <c r="A1544" t="s">
        <v>5653</v>
      </c>
      <c r="B1544" t="s">
        <v>5653</v>
      </c>
      <c r="C1544" t="s">
        <v>5654</v>
      </c>
      <c r="D1544" t="s">
        <v>3425</v>
      </c>
      <c r="E1544" t="s">
        <v>3752</v>
      </c>
      <c r="F1544" t="s">
        <v>3752</v>
      </c>
      <c r="G1544" t="s">
        <v>3753</v>
      </c>
      <c r="H1544" t="s">
        <v>2156</v>
      </c>
      <c r="I1544" t="s">
        <v>1080</v>
      </c>
      <c r="J1544" s="2">
        <v>37469</v>
      </c>
      <c r="K1544" s="2">
        <v>55153</v>
      </c>
      <c r="L1544">
        <v>38</v>
      </c>
      <c r="M1544" t="s">
        <v>3548</v>
      </c>
      <c r="N1544" t="s">
        <v>3532</v>
      </c>
      <c r="O1544" t="s">
        <v>3533</v>
      </c>
      <c r="P1544" t="s">
        <v>3815</v>
      </c>
      <c r="Q1544" s="5">
        <f>INDEX(relevant_resources!B:B,MATCH(P1544,relevant_resources!A:A,0))</f>
        <v>0</v>
      </c>
      <c r="R1544">
        <f>COUNTIFS(resolve_2018!Y:Y,A1544)</f>
        <v>0</v>
      </c>
      <c r="S1544">
        <f>COUNTIFS(assign_old_new!A:A,A1544)</f>
        <v>0</v>
      </c>
      <c r="T1544" s="4" t="str">
        <f>IF(D1544="teppc","teppc",
IF(Q1544=0,"not relevant",
IF(R1544&gt;0,"in old list",
IF(S1544=0,"NEED TO ASSIGN",
INDEX(assign_old_new!D:D,MATCH(A1544,assign_old_new!A:A,0))))))</f>
        <v>teppc</v>
      </c>
      <c r="U1544">
        <f t="shared" si="48"/>
        <v>0</v>
      </c>
      <c r="V1544" s="5">
        <f t="shared" si="49"/>
        <v>0</v>
      </c>
    </row>
    <row r="1545" spans="1:22" hidden="1" x14ac:dyDescent="0.75">
      <c r="A1545" t="s">
        <v>5649</v>
      </c>
      <c r="B1545" t="s">
        <v>5649</v>
      </c>
      <c r="C1545" t="s">
        <v>5650</v>
      </c>
      <c r="D1545" t="s">
        <v>3425</v>
      </c>
      <c r="E1545" t="s">
        <v>3752</v>
      </c>
      <c r="F1545" t="s">
        <v>3752</v>
      </c>
      <c r="G1545" t="s">
        <v>3753</v>
      </c>
      <c r="H1545" t="s">
        <v>2156</v>
      </c>
      <c r="I1545" t="s">
        <v>1080</v>
      </c>
      <c r="J1545" s="2">
        <v>37438</v>
      </c>
      <c r="K1545" s="2">
        <v>55153</v>
      </c>
      <c r="L1545">
        <v>38</v>
      </c>
      <c r="M1545" t="s">
        <v>3548</v>
      </c>
      <c r="N1545" t="s">
        <v>3532</v>
      </c>
      <c r="O1545" t="s">
        <v>3533</v>
      </c>
      <c r="P1545" t="s">
        <v>3815</v>
      </c>
      <c r="Q1545" s="5">
        <f>INDEX(relevant_resources!B:B,MATCH(P1545,relevant_resources!A:A,0))</f>
        <v>0</v>
      </c>
      <c r="R1545">
        <f>COUNTIFS(resolve_2018!Y:Y,A1545)</f>
        <v>0</v>
      </c>
      <c r="S1545">
        <f>COUNTIFS(assign_old_new!A:A,A1545)</f>
        <v>0</v>
      </c>
      <c r="T1545" s="4" t="str">
        <f>IF(D1545="teppc","teppc",
IF(Q1545=0,"not relevant",
IF(R1545&gt;0,"in old list",
IF(S1545=0,"NEED TO ASSIGN",
INDEX(assign_old_new!D:D,MATCH(A1545,assign_old_new!A:A,0))))))</f>
        <v>teppc</v>
      </c>
      <c r="U1545">
        <f t="shared" si="48"/>
        <v>0</v>
      </c>
      <c r="V1545" s="5">
        <f t="shared" si="49"/>
        <v>0</v>
      </c>
    </row>
    <row r="1546" spans="1:22" hidden="1" x14ac:dyDescent="0.75">
      <c r="A1546" t="s">
        <v>5651</v>
      </c>
      <c r="B1546" t="s">
        <v>5651</v>
      </c>
      <c r="C1546" t="s">
        <v>5652</v>
      </c>
      <c r="D1546" t="s">
        <v>3425</v>
      </c>
      <c r="E1546" t="s">
        <v>3752</v>
      </c>
      <c r="F1546" t="s">
        <v>3752</v>
      </c>
      <c r="G1546" t="s">
        <v>3753</v>
      </c>
      <c r="H1546" t="s">
        <v>2156</v>
      </c>
      <c r="I1546" t="s">
        <v>1080</v>
      </c>
      <c r="J1546" s="2">
        <v>37438</v>
      </c>
      <c r="K1546" s="2">
        <v>55153</v>
      </c>
      <c r="L1546">
        <v>38</v>
      </c>
      <c r="M1546" t="s">
        <v>3548</v>
      </c>
      <c r="N1546" t="s">
        <v>3532</v>
      </c>
      <c r="O1546" t="s">
        <v>3533</v>
      </c>
      <c r="P1546" t="s">
        <v>3815</v>
      </c>
      <c r="Q1546" s="5">
        <f>INDEX(relevant_resources!B:B,MATCH(P1546,relevant_resources!A:A,0))</f>
        <v>0</v>
      </c>
      <c r="R1546">
        <f>COUNTIFS(resolve_2018!Y:Y,A1546)</f>
        <v>0</v>
      </c>
      <c r="S1546">
        <f>COUNTIFS(assign_old_new!A:A,A1546)</f>
        <v>0</v>
      </c>
      <c r="T1546" s="4" t="str">
        <f>IF(D1546="teppc","teppc",
IF(Q1546=0,"not relevant",
IF(R1546&gt;0,"in old list",
IF(S1546=0,"NEED TO ASSIGN",
INDEX(assign_old_new!D:D,MATCH(A1546,assign_old_new!A:A,0))))))</f>
        <v>teppc</v>
      </c>
      <c r="U1546">
        <f t="shared" si="48"/>
        <v>0</v>
      </c>
      <c r="V1546" s="5">
        <f t="shared" si="49"/>
        <v>0</v>
      </c>
    </row>
    <row r="1547" spans="1:22" hidden="1" x14ac:dyDescent="0.75">
      <c r="A1547" t="s">
        <v>11086</v>
      </c>
      <c r="B1547" t="s">
        <v>11087</v>
      </c>
      <c r="D1547" t="s">
        <v>9883</v>
      </c>
      <c r="E1547" t="s">
        <v>3333</v>
      </c>
      <c r="F1547" t="s">
        <v>3333</v>
      </c>
      <c r="G1547" t="s">
        <v>3334</v>
      </c>
      <c r="H1547" t="s">
        <v>3333</v>
      </c>
      <c r="I1547" t="s">
        <v>33</v>
      </c>
      <c r="J1547" s="6">
        <v>31413</v>
      </c>
      <c r="K1547" s="6">
        <v>55153</v>
      </c>
      <c r="L1547">
        <v>38</v>
      </c>
      <c r="M1547" t="s">
        <v>9884</v>
      </c>
      <c r="N1547" t="s">
        <v>3849</v>
      </c>
      <c r="O1547" t="s">
        <v>3850</v>
      </c>
      <c r="P1547" t="s">
        <v>10070</v>
      </c>
      <c r="Q1547" s="5">
        <f>INDEX(relevant_resources!B:B,MATCH(P1547,relevant_resources!A:A,0))</f>
        <v>0</v>
      </c>
      <c r="R1547">
        <f>COUNTIFS(resolve_2018!Y:Y,A1547)</f>
        <v>0</v>
      </c>
      <c r="S1547">
        <f>COUNTIFS(assign_old_new!A:A,A1547)</f>
        <v>0</v>
      </c>
      <c r="T1547" s="4" t="str">
        <f>IF(D1547="teppc","teppc",
IF(Q1547=0,"not relevant",
IF(R1547&gt;0,"in old list",
IF(S1547=0,"NEED TO ASSIGN",
INDEX(assign_old_new!D:D,MATCH(A1547,assign_old_new!A:A,0))))))</f>
        <v>not relevant</v>
      </c>
      <c r="U1547">
        <f t="shared" si="48"/>
        <v>0</v>
      </c>
      <c r="V1547" s="5">
        <f t="shared" si="49"/>
        <v>0</v>
      </c>
    </row>
    <row r="1548" spans="1:22" hidden="1" x14ac:dyDescent="0.75">
      <c r="A1548" t="s">
        <v>1099</v>
      </c>
      <c r="B1548" t="s">
        <v>11193</v>
      </c>
      <c r="C1548" t="s">
        <v>11194</v>
      </c>
      <c r="D1548" t="s">
        <v>9883</v>
      </c>
      <c r="E1548" t="s">
        <v>9887</v>
      </c>
      <c r="F1548" t="s">
        <v>9887</v>
      </c>
      <c r="G1548" t="s">
        <v>9888</v>
      </c>
      <c r="H1548" t="s">
        <v>9887</v>
      </c>
      <c r="I1548" t="s">
        <v>33</v>
      </c>
      <c r="J1548" s="6">
        <v>30674</v>
      </c>
      <c r="K1548" s="6">
        <v>55153</v>
      </c>
      <c r="L1548">
        <v>38</v>
      </c>
      <c r="N1548" t="s">
        <v>3412</v>
      </c>
      <c r="O1548" t="s">
        <v>993</v>
      </c>
      <c r="P1548" t="s">
        <v>3413</v>
      </c>
      <c r="Q1548" s="5">
        <f>INDEX(relevant_resources!B:B,MATCH(P1548,relevant_resources!A:A,0))</f>
        <v>1</v>
      </c>
      <c r="R1548">
        <f>COUNTIFS(resolve_2018!Y:Y,A1548)</f>
        <v>1</v>
      </c>
      <c r="S1548">
        <f>COUNTIFS(assign_old_new!A:A,A1548)</f>
        <v>0</v>
      </c>
      <c r="T1548" s="4" t="str">
        <f>IF(D1548="teppc","teppc",
IF(Q1548=0,"not relevant",
IF(R1548&gt;0,"in old list",
IF(S1548=0,"NEED TO ASSIGN",
INDEX(assign_old_new!D:D,MATCH(A1548,assign_old_new!A:A,0))))))</f>
        <v>in old list</v>
      </c>
      <c r="U1548">
        <f t="shared" si="48"/>
        <v>1</v>
      </c>
      <c r="V1548" s="5">
        <f t="shared" si="49"/>
        <v>0</v>
      </c>
    </row>
    <row r="1549" spans="1:22" hidden="1" x14ac:dyDescent="0.75">
      <c r="A1549" t="s">
        <v>9477</v>
      </c>
      <c r="B1549" t="s">
        <v>9478</v>
      </c>
      <c r="C1549" t="s">
        <v>9479</v>
      </c>
      <c r="D1549" t="s">
        <v>3425</v>
      </c>
      <c r="E1549" t="s">
        <v>906</v>
      </c>
      <c r="F1549" t="s">
        <v>906</v>
      </c>
      <c r="G1549" t="s">
        <v>4695</v>
      </c>
      <c r="H1549" t="s">
        <v>906</v>
      </c>
      <c r="I1549" t="s">
        <v>906</v>
      </c>
      <c r="J1549" s="2">
        <v>26816</v>
      </c>
      <c r="K1549" s="2">
        <v>55153</v>
      </c>
      <c r="L1549">
        <v>38</v>
      </c>
      <c r="M1549" t="s">
        <v>5038</v>
      </c>
      <c r="N1549" t="s">
        <v>3757</v>
      </c>
      <c r="O1549" t="s">
        <v>190</v>
      </c>
      <c r="P1549" t="s">
        <v>5039</v>
      </c>
      <c r="Q1549" s="5">
        <f>INDEX(relevant_resources!B:B,MATCH(P1549,relevant_resources!A:A,0))</f>
        <v>0</v>
      </c>
      <c r="R1549">
        <f>COUNTIFS(resolve_2018!Y:Y,A1549)</f>
        <v>0</v>
      </c>
      <c r="S1549">
        <f>COUNTIFS(assign_old_new!A:A,A1549)</f>
        <v>0</v>
      </c>
      <c r="T1549" s="4" t="str">
        <f>IF(D1549="teppc","teppc",
IF(Q1549=0,"not relevant",
IF(R1549&gt;0,"in old list",
IF(S1549=0,"NEED TO ASSIGN",
INDEX(assign_old_new!D:D,MATCH(A1549,assign_old_new!A:A,0))))))</f>
        <v>teppc</v>
      </c>
      <c r="U1549">
        <f t="shared" si="48"/>
        <v>0</v>
      </c>
      <c r="V1549" s="5">
        <f t="shared" si="49"/>
        <v>0</v>
      </c>
    </row>
    <row r="1550" spans="1:22" hidden="1" x14ac:dyDescent="0.75">
      <c r="A1550" t="s">
        <v>5270</v>
      </c>
      <c r="B1550" t="s">
        <v>5271</v>
      </c>
      <c r="C1550" t="s">
        <v>5270</v>
      </c>
      <c r="D1550" t="s">
        <v>3425</v>
      </c>
      <c r="E1550" t="s">
        <v>2592</v>
      </c>
      <c r="F1550" t="s">
        <v>2592</v>
      </c>
      <c r="G1550" t="s">
        <v>4353</v>
      </c>
      <c r="H1550" t="s">
        <v>3028</v>
      </c>
      <c r="I1550" t="s">
        <v>2592</v>
      </c>
      <c r="J1550" s="2">
        <v>40909</v>
      </c>
      <c r="K1550" s="2">
        <v>54789</v>
      </c>
      <c r="L1550">
        <v>37.9</v>
      </c>
      <c r="M1550" t="s">
        <v>3506</v>
      </c>
      <c r="N1550" t="s">
        <v>3385</v>
      </c>
      <c r="O1550" t="s">
        <v>3386</v>
      </c>
      <c r="P1550" t="s">
        <v>4886</v>
      </c>
      <c r="Q1550" s="5">
        <f>INDEX(relevant_resources!B:B,MATCH(P1550,relevant_resources!A:A,0))</f>
        <v>0</v>
      </c>
      <c r="R1550">
        <f>COUNTIFS(resolve_2018!Y:Y,A1550)</f>
        <v>0</v>
      </c>
      <c r="S1550">
        <f>COUNTIFS(assign_old_new!A:A,A1550)</f>
        <v>0</v>
      </c>
      <c r="T1550" s="4" t="str">
        <f>IF(D1550="teppc","teppc",
IF(Q1550=0,"not relevant",
IF(R1550&gt;0,"in old list",
IF(S1550=0,"NEED TO ASSIGN",
INDEX(assign_old_new!D:D,MATCH(A1550,assign_old_new!A:A,0))))))</f>
        <v>teppc</v>
      </c>
      <c r="U1550">
        <f t="shared" si="48"/>
        <v>0</v>
      </c>
      <c r="V1550" s="5">
        <f t="shared" si="49"/>
        <v>0</v>
      </c>
    </row>
    <row r="1551" spans="1:22" hidden="1" x14ac:dyDescent="0.75">
      <c r="A1551" t="s">
        <v>4312</v>
      </c>
      <c r="B1551" t="s">
        <v>4312</v>
      </c>
      <c r="C1551" t="s">
        <v>4313</v>
      </c>
      <c r="D1551" t="s">
        <v>3425</v>
      </c>
      <c r="E1551" t="s">
        <v>1054</v>
      </c>
      <c r="F1551" t="s">
        <v>1054</v>
      </c>
      <c r="G1551" t="s">
        <v>3447</v>
      </c>
      <c r="H1551" t="s">
        <v>3428</v>
      </c>
      <c r="I1551" t="s">
        <v>3429</v>
      </c>
      <c r="J1551" s="2">
        <v>27030</v>
      </c>
      <c r="K1551" s="2">
        <v>55123</v>
      </c>
      <c r="L1551">
        <v>37.799999999999997</v>
      </c>
      <c r="M1551" t="s">
        <v>3519</v>
      </c>
      <c r="N1551" t="s">
        <v>3520</v>
      </c>
      <c r="O1551" t="s">
        <v>3432</v>
      </c>
      <c r="P1551" t="s">
        <v>3433</v>
      </c>
      <c r="Q1551" s="5">
        <f>INDEX(relevant_resources!B:B,MATCH(P1551,relevant_resources!A:A,0))</f>
        <v>0</v>
      </c>
      <c r="R1551">
        <f>COUNTIFS(resolve_2018!Y:Y,A1551)</f>
        <v>0</v>
      </c>
      <c r="S1551">
        <f>COUNTIFS(assign_old_new!A:A,A1551)</f>
        <v>0</v>
      </c>
      <c r="T1551" s="4" t="str">
        <f>IF(D1551="teppc","teppc",
IF(Q1551=0,"not relevant",
IF(R1551&gt;0,"in old list",
IF(S1551=0,"NEED TO ASSIGN",
INDEX(assign_old_new!D:D,MATCH(A1551,assign_old_new!A:A,0))))))</f>
        <v>teppc</v>
      </c>
      <c r="U1551">
        <f t="shared" si="48"/>
        <v>0</v>
      </c>
      <c r="V1551" s="5">
        <f t="shared" si="49"/>
        <v>0</v>
      </c>
    </row>
    <row r="1552" spans="1:22" hidden="1" x14ac:dyDescent="0.75">
      <c r="A1552" t="s">
        <v>4776</v>
      </c>
      <c r="B1552" t="s">
        <v>4777</v>
      </c>
      <c r="C1552" t="s">
        <v>4776</v>
      </c>
      <c r="D1552" t="s">
        <v>3425</v>
      </c>
      <c r="E1552" t="s">
        <v>2647</v>
      </c>
      <c r="F1552" t="s">
        <v>2647</v>
      </c>
      <c r="G1552" t="s">
        <v>3500</v>
      </c>
      <c r="H1552" t="s">
        <v>2646</v>
      </c>
      <c r="I1552" t="s">
        <v>2647</v>
      </c>
      <c r="J1552" s="2">
        <v>39966</v>
      </c>
      <c r="K1552" s="2">
        <v>55153</v>
      </c>
      <c r="L1552">
        <v>37.5</v>
      </c>
      <c r="M1552" t="s">
        <v>210</v>
      </c>
      <c r="N1552" t="s">
        <v>3443</v>
      </c>
      <c r="O1552" t="s">
        <v>210</v>
      </c>
      <c r="P1552" t="s">
        <v>3905</v>
      </c>
      <c r="Q1552" s="5">
        <f>INDEX(relevant_resources!B:B,MATCH(P1552,relevant_resources!A:A,0))</f>
        <v>0</v>
      </c>
      <c r="R1552">
        <f>COUNTIFS(resolve_2018!Y:Y,A1552)</f>
        <v>0</v>
      </c>
      <c r="S1552">
        <f>COUNTIFS(assign_old_new!A:A,A1552)</f>
        <v>0</v>
      </c>
      <c r="T1552" s="4" t="str">
        <f>IF(D1552="teppc","teppc",
IF(Q1552=0,"not relevant",
IF(R1552&gt;0,"in old list",
IF(S1552=0,"NEED TO ASSIGN",
INDEX(assign_old_new!D:D,MATCH(A1552,assign_old_new!A:A,0))))))</f>
        <v>teppc</v>
      </c>
      <c r="U1552">
        <f t="shared" si="48"/>
        <v>0</v>
      </c>
      <c r="V1552" s="5">
        <f t="shared" si="49"/>
        <v>0</v>
      </c>
    </row>
    <row r="1553" spans="1:22" hidden="1" x14ac:dyDescent="0.75">
      <c r="A1553" t="s">
        <v>4187</v>
      </c>
      <c r="B1553" t="s">
        <v>4187</v>
      </c>
      <c r="C1553" t="s">
        <v>4188</v>
      </c>
      <c r="D1553" t="s">
        <v>3425</v>
      </c>
      <c r="E1553" t="s">
        <v>3426</v>
      </c>
      <c r="F1553" t="s">
        <v>3426</v>
      </c>
      <c r="G1553" t="s">
        <v>3427</v>
      </c>
      <c r="H1553" t="s">
        <v>3428</v>
      </c>
      <c r="I1553" t="s">
        <v>3429</v>
      </c>
      <c r="J1553" s="2">
        <v>37571</v>
      </c>
      <c r="K1553" s="2">
        <v>48669</v>
      </c>
      <c r="L1553">
        <v>37.5</v>
      </c>
      <c r="M1553" t="s">
        <v>210</v>
      </c>
      <c r="N1553" t="s">
        <v>3443</v>
      </c>
      <c r="O1553" t="s">
        <v>210</v>
      </c>
      <c r="P1553" t="s">
        <v>3444</v>
      </c>
      <c r="Q1553" s="5">
        <f>INDEX(relevant_resources!B:B,MATCH(P1553,relevant_resources!A:A,0))</f>
        <v>0</v>
      </c>
      <c r="R1553">
        <f>COUNTIFS(resolve_2018!Y:Y,A1553)</f>
        <v>0</v>
      </c>
      <c r="S1553">
        <f>COUNTIFS(assign_old_new!A:A,A1553)</f>
        <v>0</v>
      </c>
      <c r="T1553" s="4" t="str">
        <f>IF(D1553="teppc","teppc",
IF(Q1553=0,"not relevant",
IF(R1553&gt;0,"in old list",
IF(S1553=0,"NEED TO ASSIGN",
INDEX(assign_old_new!D:D,MATCH(A1553,assign_old_new!A:A,0))))))</f>
        <v>teppc</v>
      </c>
      <c r="U1553">
        <f t="shared" si="48"/>
        <v>0</v>
      </c>
      <c r="V1553" s="5">
        <f t="shared" si="49"/>
        <v>0</v>
      </c>
    </row>
    <row r="1554" spans="1:22" hidden="1" x14ac:dyDescent="0.75">
      <c r="A1554" t="s">
        <v>4189</v>
      </c>
      <c r="B1554" t="s">
        <v>4189</v>
      </c>
      <c r="C1554" t="s">
        <v>4190</v>
      </c>
      <c r="D1554" t="s">
        <v>3425</v>
      </c>
      <c r="E1554" t="s">
        <v>3426</v>
      </c>
      <c r="F1554" t="s">
        <v>3426</v>
      </c>
      <c r="G1554" t="s">
        <v>3427</v>
      </c>
      <c r="H1554" t="s">
        <v>3428</v>
      </c>
      <c r="I1554" t="s">
        <v>3429</v>
      </c>
      <c r="J1554" s="2">
        <v>37571</v>
      </c>
      <c r="K1554" s="2">
        <v>48669</v>
      </c>
      <c r="L1554">
        <v>37.5</v>
      </c>
      <c r="M1554" t="s">
        <v>210</v>
      </c>
      <c r="N1554" t="s">
        <v>3443</v>
      </c>
      <c r="O1554" t="s">
        <v>210</v>
      </c>
      <c r="P1554" t="s">
        <v>3444</v>
      </c>
      <c r="Q1554" s="5">
        <f>INDEX(relevant_resources!B:B,MATCH(P1554,relevant_resources!A:A,0))</f>
        <v>0</v>
      </c>
      <c r="R1554">
        <f>COUNTIFS(resolve_2018!Y:Y,A1554)</f>
        <v>0</v>
      </c>
      <c r="S1554">
        <f>COUNTIFS(assign_old_new!A:A,A1554)</f>
        <v>0</v>
      </c>
      <c r="T1554" s="4" t="str">
        <f>IF(D1554="teppc","teppc",
IF(Q1554=0,"not relevant",
IF(R1554&gt;0,"in old list",
IF(S1554=0,"NEED TO ASSIGN",
INDEX(assign_old_new!D:D,MATCH(A1554,assign_old_new!A:A,0))))))</f>
        <v>teppc</v>
      </c>
      <c r="U1554">
        <f t="shared" si="48"/>
        <v>0</v>
      </c>
      <c r="V1554" s="5">
        <f t="shared" si="49"/>
        <v>0</v>
      </c>
    </row>
    <row r="1555" spans="1:22" hidden="1" x14ac:dyDescent="0.75">
      <c r="A1555" t="s">
        <v>4191</v>
      </c>
      <c r="B1555" t="s">
        <v>4191</v>
      </c>
      <c r="C1555" t="s">
        <v>4192</v>
      </c>
      <c r="D1555" t="s">
        <v>3425</v>
      </c>
      <c r="E1555" t="s">
        <v>3426</v>
      </c>
      <c r="F1555" t="s">
        <v>3426</v>
      </c>
      <c r="G1555" t="s">
        <v>3427</v>
      </c>
      <c r="H1555" t="s">
        <v>3428</v>
      </c>
      <c r="I1555" t="s">
        <v>3429</v>
      </c>
      <c r="J1555" s="2">
        <v>37571</v>
      </c>
      <c r="K1555" s="2">
        <v>48669</v>
      </c>
      <c r="L1555">
        <v>37.5</v>
      </c>
      <c r="M1555" t="s">
        <v>210</v>
      </c>
      <c r="N1555" t="s">
        <v>3443</v>
      </c>
      <c r="O1555" t="s">
        <v>210</v>
      </c>
      <c r="P1555" t="s">
        <v>3444</v>
      </c>
      <c r="Q1555" s="5">
        <f>INDEX(relevant_resources!B:B,MATCH(P1555,relevant_resources!A:A,0))</f>
        <v>0</v>
      </c>
      <c r="R1555">
        <f>COUNTIFS(resolve_2018!Y:Y,A1555)</f>
        <v>0</v>
      </c>
      <c r="S1555">
        <f>COUNTIFS(assign_old_new!A:A,A1555)</f>
        <v>0</v>
      </c>
      <c r="T1555" s="4" t="str">
        <f>IF(D1555="teppc","teppc",
IF(Q1555=0,"not relevant",
IF(R1555&gt;0,"in old list",
IF(S1555=0,"NEED TO ASSIGN",
INDEX(assign_old_new!D:D,MATCH(A1555,assign_old_new!A:A,0))))))</f>
        <v>teppc</v>
      </c>
      <c r="U1555">
        <f t="shared" si="48"/>
        <v>0</v>
      </c>
      <c r="V1555" s="5">
        <f t="shared" si="49"/>
        <v>0</v>
      </c>
    </row>
    <row r="1556" spans="1:22" hidden="1" x14ac:dyDescent="0.75">
      <c r="A1556" t="s">
        <v>4193</v>
      </c>
      <c r="B1556" t="s">
        <v>4193</v>
      </c>
      <c r="C1556" t="s">
        <v>4194</v>
      </c>
      <c r="D1556" t="s">
        <v>3425</v>
      </c>
      <c r="E1556" t="s">
        <v>3426</v>
      </c>
      <c r="F1556" t="s">
        <v>3426</v>
      </c>
      <c r="G1556" t="s">
        <v>3427</v>
      </c>
      <c r="H1556" t="s">
        <v>3428</v>
      </c>
      <c r="I1556" t="s">
        <v>3429</v>
      </c>
      <c r="J1556" s="2">
        <v>37571</v>
      </c>
      <c r="K1556" s="2">
        <v>48669</v>
      </c>
      <c r="L1556">
        <v>37.5</v>
      </c>
      <c r="M1556" t="s">
        <v>210</v>
      </c>
      <c r="N1556" t="s">
        <v>3443</v>
      </c>
      <c r="O1556" t="s">
        <v>210</v>
      </c>
      <c r="P1556" t="s">
        <v>3444</v>
      </c>
      <c r="Q1556" s="5">
        <f>INDEX(relevant_resources!B:B,MATCH(P1556,relevant_resources!A:A,0))</f>
        <v>0</v>
      </c>
      <c r="R1556">
        <f>COUNTIFS(resolve_2018!Y:Y,A1556)</f>
        <v>0</v>
      </c>
      <c r="S1556">
        <f>COUNTIFS(assign_old_new!A:A,A1556)</f>
        <v>0</v>
      </c>
      <c r="T1556" s="4" t="str">
        <f>IF(D1556="teppc","teppc",
IF(Q1556=0,"not relevant",
IF(R1556&gt;0,"in old list",
IF(S1556=0,"NEED TO ASSIGN",
INDEX(assign_old_new!D:D,MATCH(A1556,assign_old_new!A:A,0))))))</f>
        <v>teppc</v>
      </c>
      <c r="U1556">
        <f t="shared" si="48"/>
        <v>0</v>
      </c>
      <c r="V1556" s="5">
        <f t="shared" si="49"/>
        <v>0</v>
      </c>
    </row>
    <row r="1557" spans="1:22" hidden="1" x14ac:dyDescent="0.75">
      <c r="A1557" t="s">
        <v>10303</v>
      </c>
      <c r="B1557" t="s">
        <v>10304</v>
      </c>
      <c r="C1557" t="s">
        <v>10305</v>
      </c>
      <c r="D1557" t="s">
        <v>9883</v>
      </c>
      <c r="E1557" t="s">
        <v>3333</v>
      </c>
      <c r="F1557" t="s">
        <v>3333</v>
      </c>
      <c r="G1557" t="s">
        <v>3334</v>
      </c>
      <c r="H1557" t="s">
        <v>3333</v>
      </c>
      <c r="I1557" t="s">
        <v>33</v>
      </c>
      <c r="J1557" s="6">
        <v>23012</v>
      </c>
      <c r="K1557" s="6">
        <v>55153</v>
      </c>
      <c r="L1557">
        <v>37.5</v>
      </c>
      <c r="M1557" t="s">
        <v>9884</v>
      </c>
      <c r="N1557" t="s">
        <v>3443</v>
      </c>
      <c r="O1557" t="s">
        <v>210</v>
      </c>
      <c r="P1557" t="s">
        <v>3709</v>
      </c>
      <c r="Q1557" s="5">
        <f>INDEX(relevant_resources!B:B,MATCH(P1557,relevant_resources!A:A,0))</f>
        <v>0</v>
      </c>
      <c r="R1557">
        <f>COUNTIFS(resolve_2018!Y:Y,A1557)</f>
        <v>0</v>
      </c>
      <c r="S1557">
        <f>COUNTIFS(assign_old_new!A:A,A1557)</f>
        <v>0</v>
      </c>
      <c r="T1557" s="4" t="str">
        <f>IF(D1557="teppc","teppc",
IF(Q1557=0,"not relevant",
IF(R1557&gt;0,"in old list",
IF(S1557=0,"NEED TO ASSIGN",
INDEX(assign_old_new!D:D,MATCH(A1557,assign_old_new!A:A,0))))))</f>
        <v>not relevant</v>
      </c>
      <c r="U1557">
        <f t="shared" si="48"/>
        <v>0</v>
      </c>
      <c r="V1557" s="5">
        <f t="shared" si="49"/>
        <v>0</v>
      </c>
    </row>
    <row r="1558" spans="1:22" hidden="1" x14ac:dyDescent="0.75">
      <c r="A1558" t="s">
        <v>2799</v>
      </c>
      <c r="B1558" t="s">
        <v>9330</v>
      </c>
      <c r="C1558" t="s">
        <v>9331</v>
      </c>
      <c r="D1558" t="s">
        <v>3425</v>
      </c>
      <c r="E1558" t="s">
        <v>2647</v>
      </c>
      <c r="F1558" t="s">
        <v>2647</v>
      </c>
      <c r="G1558" t="s">
        <v>3500</v>
      </c>
      <c r="H1558" t="s">
        <v>2646</v>
      </c>
      <c r="I1558" t="s">
        <v>2647</v>
      </c>
      <c r="J1558" s="2">
        <v>19115</v>
      </c>
      <c r="K1558" s="2">
        <v>55153</v>
      </c>
      <c r="L1558">
        <v>37.5</v>
      </c>
      <c r="M1558" t="s">
        <v>210</v>
      </c>
      <c r="N1558" t="s">
        <v>3443</v>
      </c>
      <c r="O1558" t="s">
        <v>210</v>
      </c>
      <c r="P1558" t="s">
        <v>3905</v>
      </c>
      <c r="Q1558" s="5">
        <f>INDEX(relevant_resources!B:B,MATCH(P1558,relevant_resources!A:A,0))</f>
        <v>0</v>
      </c>
      <c r="R1558">
        <f>COUNTIFS(resolve_2018!Y:Y,A1558)</f>
        <v>1</v>
      </c>
      <c r="S1558">
        <f>COUNTIFS(assign_old_new!A:A,A1558)</f>
        <v>0</v>
      </c>
      <c r="T1558" s="4" t="str">
        <f>IF(D1558="teppc","teppc",
IF(Q1558=0,"not relevant",
IF(R1558&gt;0,"in old list",
IF(S1558=0,"NEED TO ASSIGN",
INDEX(assign_old_new!D:D,MATCH(A1558,assign_old_new!A:A,0))))))</f>
        <v>teppc</v>
      </c>
      <c r="U1558">
        <f t="shared" si="48"/>
        <v>1</v>
      </c>
      <c r="V1558" s="5">
        <f t="shared" si="49"/>
        <v>0</v>
      </c>
    </row>
    <row r="1559" spans="1:22" hidden="1" x14ac:dyDescent="0.75">
      <c r="A1559" t="s">
        <v>2797</v>
      </c>
      <c r="B1559" t="s">
        <v>7125</v>
      </c>
      <c r="C1559" t="s">
        <v>7126</v>
      </c>
      <c r="D1559" t="s">
        <v>3425</v>
      </c>
      <c r="E1559" t="s">
        <v>2647</v>
      </c>
      <c r="F1559" t="s">
        <v>2647</v>
      </c>
      <c r="G1559" t="s">
        <v>3500</v>
      </c>
      <c r="H1559" t="s">
        <v>2646</v>
      </c>
      <c r="I1559" t="s">
        <v>2647</v>
      </c>
      <c r="J1559" s="2">
        <v>19085</v>
      </c>
      <c r="K1559" s="2">
        <v>55153</v>
      </c>
      <c r="L1559">
        <v>37.5</v>
      </c>
      <c r="M1559" t="s">
        <v>210</v>
      </c>
      <c r="N1559" t="s">
        <v>3443</v>
      </c>
      <c r="O1559" t="s">
        <v>210</v>
      </c>
      <c r="P1559" t="s">
        <v>3905</v>
      </c>
      <c r="Q1559" s="5">
        <f>INDEX(relevant_resources!B:B,MATCH(P1559,relevant_resources!A:A,0))</f>
        <v>0</v>
      </c>
      <c r="R1559">
        <f>COUNTIFS(resolve_2018!Y:Y,A1559)</f>
        <v>1</v>
      </c>
      <c r="S1559">
        <f>COUNTIFS(assign_old_new!A:A,A1559)</f>
        <v>0</v>
      </c>
      <c r="T1559" s="4" t="str">
        <f>IF(D1559="teppc","teppc",
IF(Q1559=0,"not relevant",
IF(R1559&gt;0,"in old list",
IF(S1559=0,"NEED TO ASSIGN",
INDEX(assign_old_new!D:D,MATCH(A1559,assign_old_new!A:A,0))))))</f>
        <v>teppc</v>
      </c>
      <c r="U1559">
        <f t="shared" si="48"/>
        <v>1</v>
      </c>
      <c r="V1559" s="5">
        <f t="shared" si="49"/>
        <v>0</v>
      </c>
    </row>
    <row r="1560" spans="1:22" hidden="1" x14ac:dyDescent="0.75">
      <c r="A1560" t="s">
        <v>4497</v>
      </c>
      <c r="B1560" t="s">
        <v>4497</v>
      </c>
      <c r="C1560" t="s">
        <v>4498</v>
      </c>
      <c r="D1560" t="s">
        <v>3425</v>
      </c>
      <c r="E1560" t="s">
        <v>3426</v>
      </c>
      <c r="F1560" t="s">
        <v>3426</v>
      </c>
      <c r="G1560" t="s">
        <v>3427</v>
      </c>
      <c r="H1560" t="s">
        <v>3428</v>
      </c>
      <c r="I1560" t="s">
        <v>3429</v>
      </c>
      <c r="J1560" s="2">
        <v>40452</v>
      </c>
      <c r="K1560" s="2">
        <v>51406</v>
      </c>
      <c r="L1560">
        <v>37.33</v>
      </c>
      <c r="M1560" t="s">
        <v>3448</v>
      </c>
      <c r="N1560" t="s">
        <v>3336</v>
      </c>
      <c r="O1560" t="s">
        <v>3356</v>
      </c>
      <c r="P1560" t="s">
        <v>3449</v>
      </c>
      <c r="Q1560" s="5">
        <f>INDEX(relevant_resources!B:B,MATCH(P1560,relevant_resources!A:A,0))</f>
        <v>0</v>
      </c>
      <c r="R1560">
        <f>COUNTIFS(resolve_2018!Y:Y,A1560)</f>
        <v>0</v>
      </c>
      <c r="S1560">
        <f>COUNTIFS(assign_old_new!A:A,A1560)</f>
        <v>0</v>
      </c>
      <c r="T1560" s="4" t="str">
        <f>IF(D1560="teppc","teppc",
IF(Q1560=0,"not relevant",
IF(R1560&gt;0,"in old list",
IF(S1560=0,"NEED TO ASSIGN",
INDEX(assign_old_new!D:D,MATCH(A1560,assign_old_new!A:A,0))))))</f>
        <v>teppc</v>
      </c>
      <c r="U1560">
        <f t="shared" si="48"/>
        <v>0</v>
      </c>
      <c r="V1560" s="5">
        <f t="shared" si="49"/>
        <v>0</v>
      </c>
    </row>
    <row r="1561" spans="1:22" hidden="1" x14ac:dyDescent="0.75">
      <c r="A1561" t="s">
        <v>9671</v>
      </c>
      <c r="B1561" t="s">
        <v>9671</v>
      </c>
      <c r="C1561" t="s">
        <v>9672</v>
      </c>
      <c r="D1561" t="s">
        <v>3425</v>
      </c>
      <c r="E1561" t="s">
        <v>3482</v>
      </c>
      <c r="F1561" t="s">
        <v>3482</v>
      </c>
      <c r="G1561" t="s">
        <v>3483</v>
      </c>
      <c r="H1561" t="s">
        <v>3482</v>
      </c>
      <c r="I1561" t="s">
        <v>1080</v>
      </c>
      <c r="J1561" s="2">
        <v>27760</v>
      </c>
      <c r="K1561" s="2">
        <v>55153</v>
      </c>
      <c r="L1561">
        <v>37.200000000000003</v>
      </c>
      <c r="M1561" t="s">
        <v>3448</v>
      </c>
      <c r="N1561" t="s">
        <v>3336</v>
      </c>
      <c r="O1561" t="s">
        <v>3356</v>
      </c>
      <c r="P1561" t="s">
        <v>3484</v>
      </c>
      <c r="Q1561" s="5">
        <f>INDEX(relevant_resources!B:B,MATCH(P1561,relevant_resources!A:A,0))</f>
        <v>0</v>
      </c>
      <c r="R1561">
        <f>COUNTIFS(resolve_2018!Y:Y,A1561)</f>
        <v>0</v>
      </c>
      <c r="S1561">
        <f>COUNTIFS(assign_old_new!A:A,A1561)</f>
        <v>0</v>
      </c>
      <c r="T1561" s="4" t="str">
        <f>IF(D1561="teppc","teppc",
IF(Q1561=0,"not relevant",
IF(R1561&gt;0,"in old list",
IF(S1561=0,"NEED TO ASSIGN",
INDEX(assign_old_new!D:D,MATCH(A1561,assign_old_new!A:A,0))))))</f>
        <v>teppc</v>
      </c>
      <c r="U1561">
        <f t="shared" si="48"/>
        <v>0</v>
      </c>
      <c r="V1561" s="5">
        <f t="shared" si="49"/>
        <v>0</v>
      </c>
    </row>
    <row r="1562" spans="1:22" hidden="1" x14ac:dyDescent="0.75">
      <c r="A1562" t="s">
        <v>9445</v>
      </c>
      <c r="B1562" t="s">
        <v>9446</v>
      </c>
      <c r="C1562" t="s">
        <v>9447</v>
      </c>
      <c r="D1562" t="s">
        <v>3425</v>
      </c>
      <c r="E1562" t="s">
        <v>3546</v>
      </c>
      <c r="F1562" t="s">
        <v>3546</v>
      </c>
      <c r="G1562" t="s">
        <v>3547</v>
      </c>
      <c r="H1562" t="s">
        <v>3546</v>
      </c>
      <c r="I1562" t="s">
        <v>3429</v>
      </c>
      <c r="J1562" s="2">
        <v>37073</v>
      </c>
      <c r="K1562" s="2">
        <v>55153</v>
      </c>
      <c r="L1562">
        <v>37</v>
      </c>
      <c r="M1562" t="s">
        <v>3548</v>
      </c>
      <c r="N1562" t="s">
        <v>3532</v>
      </c>
      <c r="O1562" t="s">
        <v>3533</v>
      </c>
      <c r="P1562" t="s">
        <v>3549</v>
      </c>
      <c r="Q1562" s="5">
        <f>INDEX(relevant_resources!B:B,MATCH(P1562,relevant_resources!A:A,0))</f>
        <v>0</v>
      </c>
      <c r="R1562">
        <f>COUNTIFS(resolve_2018!Y:Y,A1562)</f>
        <v>0</v>
      </c>
      <c r="S1562">
        <f>COUNTIFS(assign_old_new!A:A,A1562)</f>
        <v>0</v>
      </c>
      <c r="T1562" s="4" t="str">
        <f>IF(D1562="teppc","teppc",
IF(Q1562=0,"not relevant",
IF(R1562&gt;0,"in old list",
IF(S1562=0,"NEED TO ASSIGN",
INDEX(assign_old_new!D:D,MATCH(A1562,assign_old_new!A:A,0))))))</f>
        <v>teppc</v>
      </c>
      <c r="U1562">
        <f t="shared" si="48"/>
        <v>0</v>
      </c>
      <c r="V1562" s="5">
        <f t="shared" si="49"/>
        <v>0</v>
      </c>
    </row>
    <row r="1563" spans="1:22" hidden="1" x14ac:dyDescent="0.75">
      <c r="A1563" t="s">
        <v>9442</v>
      </c>
      <c r="B1563" t="s">
        <v>9443</v>
      </c>
      <c r="C1563" t="s">
        <v>9444</v>
      </c>
      <c r="D1563" t="s">
        <v>3425</v>
      </c>
      <c r="E1563" t="s">
        <v>3546</v>
      </c>
      <c r="F1563" t="s">
        <v>3546</v>
      </c>
      <c r="G1563" t="s">
        <v>3547</v>
      </c>
      <c r="H1563" t="s">
        <v>3546</v>
      </c>
      <c r="I1563" t="s">
        <v>3429</v>
      </c>
      <c r="J1563" s="2">
        <v>36678</v>
      </c>
      <c r="K1563" s="2">
        <v>55153</v>
      </c>
      <c r="L1563">
        <v>37</v>
      </c>
      <c r="M1563" t="s">
        <v>3548</v>
      </c>
      <c r="N1563" t="s">
        <v>3532</v>
      </c>
      <c r="O1563" t="s">
        <v>3533</v>
      </c>
      <c r="P1563" t="s">
        <v>3549</v>
      </c>
      <c r="Q1563" s="5">
        <f>INDEX(relevant_resources!B:B,MATCH(P1563,relevant_resources!A:A,0))</f>
        <v>0</v>
      </c>
      <c r="R1563">
        <f>COUNTIFS(resolve_2018!Y:Y,A1563)</f>
        <v>0</v>
      </c>
      <c r="S1563">
        <f>COUNTIFS(assign_old_new!A:A,A1563)</f>
        <v>0</v>
      </c>
      <c r="T1563" s="4" t="str">
        <f>IF(D1563="teppc","teppc",
IF(Q1563=0,"not relevant",
IF(R1563&gt;0,"in old list",
IF(S1563=0,"NEED TO ASSIGN",
INDEX(assign_old_new!D:D,MATCH(A1563,assign_old_new!A:A,0))))))</f>
        <v>teppc</v>
      </c>
      <c r="U1563">
        <f t="shared" si="48"/>
        <v>0</v>
      </c>
      <c r="V1563" s="5">
        <f t="shared" si="49"/>
        <v>0</v>
      </c>
    </row>
    <row r="1564" spans="1:22" hidden="1" x14ac:dyDescent="0.75">
      <c r="A1564" t="s">
        <v>1073</v>
      </c>
      <c r="B1564" t="s">
        <v>1073</v>
      </c>
      <c r="C1564" t="s">
        <v>10014</v>
      </c>
      <c r="D1564" t="s">
        <v>9883</v>
      </c>
      <c r="E1564" t="s">
        <v>9887</v>
      </c>
      <c r="F1564" t="s">
        <v>9887</v>
      </c>
      <c r="G1564" t="s">
        <v>9888</v>
      </c>
      <c r="H1564" t="s">
        <v>9887</v>
      </c>
      <c r="I1564" t="s">
        <v>33</v>
      </c>
      <c r="J1564" s="6">
        <v>40568</v>
      </c>
      <c r="K1564" s="6">
        <v>55153</v>
      </c>
      <c r="L1564">
        <v>36.799999999999997</v>
      </c>
      <c r="M1564" t="s">
        <v>9884</v>
      </c>
      <c r="N1564" t="s">
        <v>3412</v>
      </c>
      <c r="O1564" t="s">
        <v>993</v>
      </c>
      <c r="P1564" t="s">
        <v>3413</v>
      </c>
      <c r="Q1564" s="5">
        <f>INDEX(relevant_resources!B:B,MATCH(P1564,relevant_resources!A:A,0))</f>
        <v>1</v>
      </c>
      <c r="R1564">
        <f>COUNTIFS(resolve_2018!Y:Y,A1564)</f>
        <v>1</v>
      </c>
      <c r="S1564">
        <f>COUNTIFS(assign_old_new!A:A,A1564)</f>
        <v>0</v>
      </c>
      <c r="T1564" s="4" t="str">
        <f>IF(D1564="teppc","teppc",
IF(Q1564=0,"not relevant",
IF(R1564&gt;0,"in old list",
IF(S1564=0,"NEED TO ASSIGN",
INDEX(assign_old_new!D:D,MATCH(A1564,assign_old_new!A:A,0))))))</f>
        <v>in old list</v>
      </c>
      <c r="U1564">
        <f t="shared" si="48"/>
        <v>1</v>
      </c>
      <c r="V1564" s="5">
        <f t="shared" si="49"/>
        <v>0</v>
      </c>
    </row>
    <row r="1565" spans="1:22" hidden="1" x14ac:dyDescent="0.75">
      <c r="A1565" t="s">
        <v>5784</v>
      </c>
      <c r="B1565" t="s">
        <v>5784</v>
      </c>
      <c r="C1565" t="s">
        <v>5785</v>
      </c>
      <c r="D1565" t="s">
        <v>3425</v>
      </c>
      <c r="E1565" t="s">
        <v>4111</v>
      </c>
      <c r="F1565" t="s">
        <v>4111</v>
      </c>
      <c r="G1565" t="s">
        <v>4112</v>
      </c>
      <c r="H1565" t="s">
        <v>3482</v>
      </c>
      <c r="I1565" t="s">
        <v>1080</v>
      </c>
      <c r="J1565" s="2">
        <v>10714</v>
      </c>
      <c r="K1565" s="2">
        <v>55153</v>
      </c>
      <c r="L1565">
        <v>36.799999999999997</v>
      </c>
      <c r="M1565" t="s">
        <v>210</v>
      </c>
      <c r="N1565" t="s">
        <v>3443</v>
      </c>
      <c r="O1565" t="s">
        <v>210</v>
      </c>
      <c r="P1565" t="s">
        <v>3568</v>
      </c>
      <c r="Q1565" s="5">
        <f>INDEX(relevant_resources!B:B,MATCH(P1565,relevant_resources!A:A,0))</f>
        <v>0</v>
      </c>
      <c r="R1565">
        <f>COUNTIFS(resolve_2018!Y:Y,A1565)</f>
        <v>0</v>
      </c>
      <c r="S1565">
        <f>COUNTIFS(assign_old_new!A:A,A1565)</f>
        <v>0</v>
      </c>
      <c r="T1565" s="4" t="str">
        <f>IF(D1565="teppc","teppc",
IF(Q1565=0,"not relevant",
IF(R1565&gt;0,"in old list",
IF(S1565=0,"NEED TO ASSIGN",
INDEX(assign_old_new!D:D,MATCH(A1565,assign_old_new!A:A,0))))))</f>
        <v>teppc</v>
      </c>
      <c r="U1565">
        <f t="shared" si="48"/>
        <v>0</v>
      </c>
      <c r="V1565" s="5">
        <f t="shared" si="49"/>
        <v>0</v>
      </c>
    </row>
    <row r="1566" spans="1:22" hidden="1" x14ac:dyDescent="0.75">
      <c r="A1566" t="s">
        <v>5780</v>
      </c>
      <c r="B1566" t="s">
        <v>5780</v>
      </c>
      <c r="C1566" t="s">
        <v>5781</v>
      </c>
      <c r="D1566" t="s">
        <v>3425</v>
      </c>
      <c r="E1566" t="s">
        <v>4111</v>
      </c>
      <c r="F1566" t="s">
        <v>4111</v>
      </c>
      <c r="G1566" t="s">
        <v>4112</v>
      </c>
      <c r="H1566" t="s">
        <v>3482</v>
      </c>
      <c r="I1566" t="s">
        <v>1080</v>
      </c>
      <c r="J1566" s="2">
        <v>9011</v>
      </c>
      <c r="K1566" s="2">
        <v>55153</v>
      </c>
      <c r="L1566">
        <v>36.799999999999997</v>
      </c>
      <c r="M1566" t="s">
        <v>210</v>
      </c>
      <c r="N1566" t="s">
        <v>3443</v>
      </c>
      <c r="O1566" t="s">
        <v>210</v>
      </c>
      <c r="P1566" t="s">
        <v>3568</v>
      </c>
      <c r="Q1566" s="5">
        <f>INDEX(relevant_resources!B:B,MATCH(P1566,relevant_resources!A:A,0))</f>
        <v>0</v>
      </c>
      <c r="R1566">
        <f>COUNTIFS(resolve_2018!Y:Y,A1566)</f>
        <v>0</v>
      </c>
      <c r="S1566">
        <f>COUNTIFS(assign_old_new!A:A,A1566)</f>
        <v>0</v>
      </c>
      <c r="T1566" s="4" t="str">
        <f>IF(D1566="teppc","teppc",
IF(Q1566=0,"not relevant",
IF(R1566&gt;0,"in old list",
IF(S1566=0,"NEED TO ASSIGN",
INDEX(assign_old_new!D:D,MATCH(A1566,assign_old_new!A:A,0))))))</f>
        <v>teppc</v>
      </c>
      <c r="U1566">
        <f t="shared" si="48"/>
        <v>0</v>
      </c>
      <c r="V1566" s="5">
        <f t="shared" si="49"/>
        <v>0</v>
      </c>
    </row>
    <row r="1567" spans="1:22" hidden="1" x14ac:dyDescent="0.75">
      <c r="A1567" t="s">
        <v>5782</v>
      </c>
      <c r="B1567" t="s">
        <v>5782</v>
      </c>
      <c r="C1567" t="s">
        <v>5783</v>
      </c>
      <c r="D1567" t="s">
        <v>3425</v>
      </c>
      <c r="E1567" t="s">
        <v>4111</v>
      </c>
      <c r="F1567" t="s">
        <v>4111</v>
      </c>
      <c r="G1567" t="s">
        <v>4112</v>
      </c>
      <c r="H1567" t="s">
        <v>3482</v>
      </c>
      <c r="I1567" t="s">
        <v>1080</v>
      </c>
      <c r="J1567" s="2">
        <v>9011</v>
      </c>
      <c r="K1567" s="2">
        <v>55153</v>
      </c>
      <c r="L1567">
        <v>36.799999999999997</v>
      </c>
      <c r="M1567" t="s">
        <v>210</v>
      </c>
      <c r="N1567" t="s">
        <v>3443</v>
      </c>
      <c r="O1567" t="s">
        <v>210</v>
      </c>
      <c r="P1567" t="s">
        <v>3568</v>
      </c>
      <c r="Q1567" s="5">
        <f>INDEX(relevant_resources!B:B,MATCH(P1567,relevant_resources!A:A,0))</f>
        <v>0</v>
      </c>
      <c r="R1567">
        <f>COUNTIFS(resolve_2018!Y:Y,A1567)</f>
        <v>0</v>
      </c>
      <c r="S1567">
        <f>COUNTIFS(assign_old_new!A:A,A1567)</f>
        <v>0</v>
      </c>
      <c r="T1567" s="4" t="str">
        <f>IF(D1567="teppc","teppc",
IF(Q1567=0,"not relevant",
IF(R1567&gt;0,"in old list",
IF(S1567=0,"NEED TO ASSIGN",
INDEX(assign_old_new!D:D,MATCH(A1567,assign_old_new!A:A,0))))))</f>
        <v>teppc</v>
      </c>
      <c r="U1567">
        <f t="shared" si="48"/>
        <v>0</v>
      </c>
      <c r="V1567" s="5">
        <f t="shared" si="49"/>
        <v>0</v>
      </c>
    </row>
    <row r="1568" spans="1:22" hidden="1" x14ac:dyDescent="0.75">
      <c r="A1568" t="s">
        <v>11121</v>
      </c>
      <c r="B1568" t="s">
        <v>11121</v>
      </c>
      <c r="C1568" t="s">
        <v>11122</v>
      </c>
      <c r="D1568" t="s">
        <v>9883</v>
      </c>
      <c r="E1568" t="s">
        <v>1128</v>
      </c>
      <c r="F1568" t="s">
        <v>3333</v>
      </c>
      <c r="G1568" t="s">
        <v>3334</v>
      </c>
      <c r="H1568" t="s">
        <v>3333</v>
      </c>
      <c r="I1568" t="s">
        <v>33</v>
      </c>
      <c r="J1568" s="6">
        <v>2558</v>
      </c>
      <c r="K1568" s="6">
        <v>55153</v>
      </c>
      <c r="L1568">
        <v>36.799999999999997</v>
      </c>
      <c r="M1568" t="s">
        <v>9884</v>
      </c>
      <c r="N1568" t="s">
        <v>3443</v>
      </c>
      <c r="O1568" t="s">
        <v>210</v>
      </c>
      <c r="P1568" t="s">
        <v>3709</v>
      </c>
      <c r="Q1568" s="5">
        <f>INDEX(relevant_resources!B:B,MATCH(P1568,relevant_resources!A:A,0))</f>
        <v>0</v>
      </c>
      <c r="R1568">
        <f>COUNTIFS(resolve_2018!Y:Y,A1568)</f>
        <v>0</v>
      </c>
      <c r="S1568">
        <f>COUNTIFS(assign_old_new!A:A,A1568)</f>
        <v>0</v>
      </c>
      <c r="T1568" s="4" t="str">
        <f>IF(D1568="teppc","teppc",
IF(Q1568=0,"not relevant",
IF(R1568&gt;0,"in old list",
IF(S1568=0,"NEED TO ASSIGN",
INDEX(assign_old_new!D:D,MATCH(A1568,assign_old_new!A:A,0))))))</f>
        <v>not relevant</v>
      </c>
      <c r="U1568">
        <f t="shared" si="48"/>
        <v>0</v>
      </c>
      <c r="V1568" s="5">
        <f t="shared" si="49"/>
        <v>0</v>
      </c>
    </row>
    <row r="1569" spans="1:22" hidden="1" x14ac:dyDescent="0.75">
      <c r="A1569" t="s">
        <v>9732</v>
      </c>
      <c r="B1569" t="s">
        <v>9732</v>
      </c>
      <c r="C1569" t="s">
        <v>9733</v>
      </c>
      <c r="D1569" t="s">
        <v>3425</v>
      </c>
      <c r="E1569" t="s">
        <v>3426</v>
      </c>
      <c r="F1569" t="s">
        <v>3426</v>
      </c>
      <c r="G1569" t="s">
        <v>3427</v>
      </c>
      <c r="H1569" t="s">
        <v>3428</v>
      </c>
      <c r="I1569" t="s">
        <v>3429</v>
      </c>
      <c r="J1569" s="2">
        <v>42309</v>
      </c>
      <c r="K1569" s="2">
        <v>51441</v>
      </c>
      <c r="L1569">
        <v>36</v>
      </c>
      <c r="M1569" t="s">
        <v>3438</v>
      </c>
      <c r="N1569" t="s">
        <v>3412</v>
      </c>
      <c r="O1569" t="s">
        <v>993</v>
      </c>
      <c r="P1569" t="s">
        <v>3477</v>
      </c>
      <c r="Q1569" s="5">
        <f>INDEX(relevant_resources!B:B,MATCH(P1569,relevant_resources!A:A,0))</f>
        <v>0</v>
      </c>
      <c r="R1569">
        <f>COUNTIFS(resolve_2018!Y:Y,A1569)</f>
        <v>0</v>
      </c>
      <c r="S1569">
        <f>COUNTIFS(assign_old_new!A:A,A1569)</f>
        <v>0</v>
      </c>
      <c r="T1569" s="4" t="str">
        <f>IF(D1569="teppc","teppc",
IF(Q1569=0,"not relevant",
IF(R1569&gt;0,"in old list",
IF(S1569=0,"NEED TO ASSIGN",
INDEX(assign_old_new!D:D,MATCH(A1569,assign_old_new!A:A,0))))))</f>
        <v>teppc</v>
      </c>
      <c r="U1569">
        <f t="shared" si="48"/>
        <v>0</v>
      </c>
      <c r="V1569" s="5">
        <f t="shared" si="49"/>
        <v>0</v>
      </c>
    </row>
    <row r="1570" spans="1:22" hidden="1" x14ac:dyDescent="0.75">
      <c r="A1570" t="s">
        <v>4772</v>
      </c>
      <c r="B1570" t="s">
        <v>4772</v>
      </c>
      <c r="C1570" t="s">
        <v>4773</v>
      </c>
      <c r="D1570" t="s">
        <v>3425</v>
      </c>
      <c r="E1570" t="s">
        <v>3426</v>
      </c>
      <c r="F1570" t="s">
        <v>3426</v>
      </c>
      <c r="G1570" t="s">
        <v>3427</v>
      </c>
      <c r="H1570" t="s">
        <v>3428</v>
      </c>
      <c r="I1570" t="s">
        <v>3429</v>
      </c>
      <c r="J1570" s="2">
        <v>41902</v>
      </c>
      <c r="K1570" s="2">
        <v>49207</v>
      </c>
      <c r="L1570">
        <v>36</v>
      </c>
      <c r="M1570" t="s">
        <v>3448</v>
      </c>
      <c r="N1570" t="s">
        <v>3336</v>
      </c>
      <c r="O1570" t="s">
        <v>3356</v>
      </c>
      <c r="P1570" t="s">
        <v>3449</v>
      </c>
      <c r="Q1570" s="5">
        <f>INDEX(relevant_resources!B:B,MATCH(P1570,relevant_resources!A:A,0))</f>
        <v>0</v>
      </c>
      <c r="R1570">
        <f>COUNTIFS(resolve_2018!Y:Y,A1570)</f>
        <v>0</v>
      </c>
      <c r="S1570">
        <f>COUNTIFS(assign_old_new!A:A,A1570)</f>
        <v>0</v>
      </c>
      <c r="T1570" s="4" t="str">
        <f>IF(D1570="teppc","teppc",
IF(Q1570=0,"not relevant",
IF(R1570&gt;0,"in old list",
IF(S1570=0,"NEED TO ASSIGN",
INDEX(assign_old_new!D:D,MATCH(A1570,assign_old_new!A:A,0))))))</f>
        <v>teppc</v>
      </c>
      <c r="U1570">
        <f t="shared" si="48"/>
        <v>0</v>
      </c>
      <c r="V1570" s="5">
        <f t="shared" si="49"/>
        <v>0</v>
      </c>
    </row>
    <row r="1571" spans="1:22" hidden="1" x14ac:dyDescent="0.75">
      <c r="A1571" t="s">
        <v>10941</v>
      </c>
      <c r="B1571" t="s">
        <v>10941</v>
      </c>
      <c r="C1571" t="s">
        <v>10942</v>
      </c>
      <c r="D1571" t="s">
        <v>9883</v>
      </c>
      <c r="E1571" t="s">
        <v>1128</v>
      </c>
      <c r="F1571" t="s">
        <v>1128</v>
      </c>
      <c r="G1571" t="s">
        <v>3379</v>
      </c>
      <c r="H1571" t="s">
        <v>1128</v>
      </c>
      <c r="I1571" t="s">
        <v>33</v>
      </c>
      <c r="J1571" s="6">
        <v>37420</v>
      </c>
      <c r="K1571" s="6">
        <v>55153</v>
      </c>
      <c r="L1571">
        <v>36</v>
      </c>
      <c r="M1571" t="s">
        <v>3548</v>
      </c>
      <c r="N1571" t="s">
        <v>3532</v>
      </c>
      <c r="O1571" t="s">
        <v>3533</v>
      </c>
      <c r="P1571" t="s">
        <v>9894</v>
      </c>
      <c r="Q1571" s="5">
        <f>INDEX(relevant_resources!B:B,MATCH(P1571,relevant_resources!A:A,0))</f>
        <v>0</v>
      </c>
      <c r="R1571">
        <f>COUNTIFS(resolve_2018!Y:Y,A1571)</f>
        <v>0</v>
      </c>
      <c r="S1571">
        <f>COUNTIFS(assign_old_new!A:A,A1571)</f>
        <v>0</v>
      </c>
      <c r="T1571" s="4" t="str">
        <f>IF(D1571="teppc","teppc",
IF(Q1571=0,"not relevant",
IF(R1571&gt;0,"in old list",
IF(S1571=0,"NEED TO ASSIGN",
INDEX(assign_old_new!D:D,MATCH(A1571,assign_old_new!A:A,0))))))</f>
        <v>not relevant</v>
      </c>
      <c r="U1571">
        <f t="shared" si="48"/>
        <v>0</v>
      </c>
      <c r="V1571" s="5">
        <f t="shared" si="49"/>
        <v>0</v>
      </c>
    </row>
    <row r="1572" spans="1:22" hidden="1" x14ac:dyDescent="0.75">
      <c r="A1572" t="s">
        <v>4277</v>
      </c>
      <c r="B1572" t="s">
        <v>4278</v>
      </c>
      <c r="C1572" t="s">
        <v>4279</v>
      </c>
      <c r="D1572" t="s">
        <v>3425</v>
      </c>
      <c r="E1572" t="s">
        <v>3426</v>
      </c>
      <c r="F1572" t="s">
        <v>3426</v>
      </c>
      <c r="G1572" t="s">
        <v>3427</v>
      </c>
      <c r="H1572" t="s">
        <v>3428</v>
      </c>
      <c r="I1572" t="s">
        <v>3429</v>
      </c>
      <c r="J1572" s="2">
        <v>36861</v>
      </c>
      <c r="K1572" s="2">
        <v>55123</v>
      </c>
      <c r="L1572">
        <v>36</v>
      </c>
      <c r="M1572" t="s">
        <v>3448</v>
      </c>
      <c r="N1572" t="s">
        <v>3336</v>
      </c>
      <c r="O1572" t="s">
        <v>3356</v>
      </c>
      <c r="P1572" t="s">
        <v>3449</v>
      </c>
      <c r="Q1572" s="5">
        <f>INDEX(relevant_resources!B:B,MATCH(P1572,relevant_resources!A:A,0))</f>
        <v>0</v>
      </c>
      <c r="R1572">
        <f>COUNTIFS(resolve_2018!Y:Y,A1572)</f>
        <v>0</v>
      </c>
      <c r="S1572">
        <f>COUNTIFS(assign_old_new!A:A,A1572)</f>
        <v>0</v>
      </c>
      <c r="T1572" s="4" t="str">
        <f>IF(D1572="teppc","teppc",
IF(Q1572=0,"not relevant",
IF(R1572&gt;0,"in old list",
IF(S1572=0,"NEED TO ASSIGN",
INDEX(assign_old_new!D:D,MATCH(A1572,assign_old_new!A:A,0))))))</f>
        <v>teppc</v>
      </c>
      <c r="U1572">
        <f t="shared" si="48"/>
        <v>0</v>
      </c>
      <c r="V1572" s="5">
        <f t="shared" si="49"/>
        <v>0</v>
      </c>
    </row>
    <row r="1573" spans="1:22" hidden="1" x14ac:dyDescent="0.75">
      <c r="A1573" t="s">
        <v>8713</v>
      </c>
      <c r="B1573" t="s">
        <v>8713</v>
      </c>
      <c r="C1573" t="s">
        <v>8714</v>
      </c>
      <c r="D1573" t="s">
        <v>3425</v>
      </c>
      <c r="E1573" t="s">
        <v>4088</v>
      </c>
      <c r="F1573" t="s">
        <v>4088</v>
      </c>
      <c r="G1573" t="s">
        <v>4089</v>
      </c>
      <c r="H1573" t="s">
        <v>2156</v>
      </c>
      <c r="I1573" t="s">
        <v>1080</v>
      </c>
      <c r="J1573" s="2">
        <v>36281</v>
      </c>
      <c r="K1573" s="2">
        <v>55153</v>
      </c>
      <c r="L1573">
        <v>36</v>
      </c>
      <c r="M1573" t="s">
        <v>3531</v>
      </c>
      <c r="N1573" t="s">
        <v>3532</v>
      </c>
      <c r="O1573" t="s">
        <v>3533</v>
      </c>
      <c r="P1573" t="s">
        <v>3815</v>
      </c>
      <c r="Q1573" s="5">
        <f>INDEX(relevant_resources!B:B,MATCH(P1573,relevant_resources!A:A,0))</f>
        <v>0</v>
      </c>
      <c r="R1573">
        <f>COUNTIFS(resolve_2018!Y:Y,A1573)</f>
        <v>0</v>
      </c>
      <c r="S1573">
        <f>COUNTIFS(assign_old_new!A:A,A1573)</f>
        <v>0</v>
      </c>
      <c r="T1573" s="4" t="str">
        <f>IF(D1573="teppc","teppc",
IF(Q1573=0,"not relevant",
IF(R1573&gt;0,"in old list",
IF(S1573=0,"NEED TO ASSIGN",
INDEX(assign_old_new!D:D,MATCH(A1573,assign_old_new!A:A,0))))))</f>
        <v>teppc</v>
      </c>
      <c r="U1573">
        <f t="shared" si="48"/>
        <v>0</v>
      </c>
      <c r="V1573" s="5">
        <f t="shared" si="49"/>
        <v>0</v>
      </c>
    </row>
    <row r="1574" spans="1:22" hidden="1" x14ac:dyDescent="0.75">
      <c r="A1574" t="s">
        <v>8327</v>
      </c>
      <c r="B1574" t="s">
        <v>8327</v>
      </c>
      <c r="C1574" t="s">
        <v>8328</v>
      </c>
      <c r="D1574" t="s">
        <v>3425</v>
      </c>
      <c r="E1574" t="s">
        <v>3404</v>
      </c>
      <c r="F1574" t="s">
        <v>3404</v>
      </c>
      <c r="G1574" t="s">
        <v>3518</v>
      </c>
      <c r="H1574" t="s">
        <v>3404</v>
      </c>
      <c r="I1574" t="s">
        <v>2274</v>
      </c>
      <c r="J1574" s="2">
        <v>26724</v>
      </c>
      <c r="K1574" s="2">
        <v>55153</v>
      </c>
      <c r="L1574">
        <v>36</v>
      </c>
      <c r="M1574" t="s">
        <v>210</v>
      </c>
      <c r="N1574" t="s">
        <v>3443</v>
      </c>
      <c r="O1574" t="s">
        <v>210</v>
      </c>
      <c r="P1574" t="s">
        <v>3497</v>
      </c>
      <c r="Q1574" s="5">
        <f>INDEX(relevant_resources!B:B,MATCH(P1574,relevant_resources!A:A,0))</f>
        <v>0</v>
      </c>
      <c r="R1574">
        <f>COUNTIFS(resolve_2018!Y:Y,A1574)</f>
        <v>0</v>
      </c>
      <c r="S1574">
        <f>COUNTIFS(assign_old_new!A:A,A1574)</f>
        <v>0</v>
      </c>
      <c r="T1574" s="4" t="str">
        <f>IF(D1574="teppc","teppc",
IF(Q1574=0,"not relevant",
IF(R1574&gt;0,"in old list",
IF(S1574=0,"NEED TO ASSIGN",
INDEX(assign_old_new!D:D,MATCH(A1574,assign_old_new!A:A,0))))))</f>
        <v>teppc</v>
      </c>
      <c r="U1574">
        <f t="shared" si="48"/>
        <v>0</v>
      </c>
      <c r="V1574" s="5">
        <f t="shared" si="49"/>
        <v>0</v>
      </c>
    </row>
    <row r="1575" spans="1:22" hidden="1" x14ac:dyDescent="0.75">
      <c r="A1575" t="s">
        <v>8709</v>
      </c>
      <c r="B1575" t="s">
        <v>8709</v>
      </c>
      <c r="C1575" t="s">
        <v>8710</v>
      </c>
      <c r="D1575" t="s">
        <v>3425</v>
      </c>
      <c r="E1575" t="s">
        <v>4088</v>
      </c>
      <c r="F1575" t="s">
        <v>4088</v>
      </c>
      <c r="G1575" t="s">
        <v>4089</v>
      </c>
      <c r="H1575" t="s">
        <v>2156</v>
      </c>
      <c r="I1575" t="s">
        <v>1080</v>
      </c>
      <c r="J1575" s="2">
        <v>38473</v>
      </c>
      <c r="K1575" s="2">
        <v>55153</v>
      </c>
      <c r="L1575">
        <v>35.79</v>
      </c>
      <c r="M1575" t="s">
        <v>3531</v>
      </c>
      <c r="N1575" t="s">
        <v>3532</v>
      </c>
      <c r="O1575" t="s">
        <v>3533</v>
      </c>
      <c r="P1575" t="s">
        <v>3815</v>
      </c>
      <c r="Q1575" s="5">
        <f>INDEX(relevant_resources!B:B,MATCH(P1575,relevant_resources!A:A,0))</f>
        <v>0</v>
      </c>
      <c r="R1575">
        <f>COUNTIFS(resolve_2018!Y:Y,A1575)</f>
        <v>0</v>
      </c>
      <c r="S1575">
        <f>COUNTIFS(assign_old_new!A:A,A1575)</f>
        <v>0</v>
      </c>
      <c r="T1575" s="4" t="str">
        <f>IF(D1575="teppc","teppc",
IF(Q1575=0,"not relevant",
IF(R1575&gt;0,"in old list",
IF(S1575=0,"NEED TO ASSIGN",
INDEX(assign_old_new!D:D,MATCH(A1575,assign_old_new!A:A,0))))))</f>
        <v>teppc</v>
      </c>
      <c r="U1575">
        <f t="shared" si="48"/>
        <v>0</v>
      </c>
      <c r="V1575" s="5">
        <f t="shared" si="49"/>
        <v>0</v>
      </c>
    </row>
    <row r="1576" spans="1:22" hidden="1" x14ac:dyDescent="0.75">
      <c r="A1576" t="s">
        <v>8711</v>
      </c>
      <c r="B1576" t="s">
        <v>8711</v>
      </c>
      <c r="C1576" t="s">
        <v>8712</v>
      </c>
      <c r="D1576" t="s">
        <v>3425</v>
      </c>
      <c r="E1576" t="s">
        <v>4088</v>
      </c>
      <c r="F1576" t="s">
        <v>4088</v>
      </c>
      <c r="G1576" t="s">
        <v>4089</v>
      </c>
      <c r="H1576" t="s">
        <v>2156</v>
      </c>
      <c r="I1576" t="s">
        <v>1080</v>
      </c>
      <c r="J1576" s="2">
        <v>38473</v>
      </c>
      <c r="K1576" s="2">
        <v>55153</v>
      </c>
      <c r="L1576">
        <v>35.79</v>
      </c>
      <c r="M1576" t="s">
        <v>3531</v>
      </c>
      <c r="N1576" t="s">
        <v>3532</v>
      </c>
      <c r="O1576" t="s">
        <v>3533</v>
      </c>
      <c r="P1576" t="s">
        <v>3815</v>
      </c>
      <c r="Q1576" s="5">
        <f>INDEX(relevant_resources!B:B,MATCH(P1576,relevant_resources!A:A,0))</f>
        <v>0</v>
      </c>
      <c r="R1576">
        <f>COUNTIFS(resolve_2018!Y:Y,A1576)</f>
        <v>0</v>
      </c>
      <c r="S1576">
        <f>COUNTIFS(assign_old_new!A:A,A1576)</f>
        <v>0</v>
      </c>
      <c r="T1576" s="4" t="str">
        <f>IF(D1576="teppc","teppc",
IF(Q1576=0,"not relevant",
IF(R1576&gt;0,"in old list",
IF(S1576=0,"NEED TO ASSIGN",
INDEX(assign_old_new!D:D,MATCH(A1576,assign_old_new!A:A,0))))))</f>
        <v>teppc</v>
      </c>
      <c r="U1576">
        <f t="shared" si="48"/>
        <v>0</v>
      </c>
      <c r="V1576" s="5">
        <f t="shared" si="49"/>
        <v>0</v>
      </c>
    </row>
    <row r="1577" spans="1:22" hidden="1" x14ac:dyDescent="0.75">
      <c r="A1577" t="s">
        <v>9246</v>
      </c>
      <c r="B1577" t="s">
        <v>9246</v>
      </c>
      <c r="C1577" t="s">
        <v>9247</v>
      </c>
      <c r="D1577" t="s">
        <v>3425</v>
      </c>
      <c r="E1577" t="s">
        <v>3614</v>
      </c>
      <c r="F1577" t="s">
        <v>3614</v>
      </c>
      <c r="G1577" t="s">
        <v>3615</v>
      </c>
      <c r="H1577" t="s">
        <v>3616</v>
      </c>
      <c r="I1577" t="s">
        <v>1080</v>
      </c>
      <c r="J1577" s="2">
        <v>40309</v>
      </c>
      <c r="K1577" s="2">
        <v>55153</v>
      </c>
      <c r="L1577">
        <v>35.700000000000003</v>
      </c>
      <c r="M1577" t="s">
        <v>3438</v>
      </c>
      <c r="N1577" t="s">
        <v>3412</v>
      </c>
      <c r="O1577" t="s">
        <v>993</v>
      </c>
      <c r="P1577" t="s">
        <v>3712</v>
      </c>
      <c r="Q1577" s="5">
        <f>INDEX(relevant_resources!B:B,MATCH(P1577,relevant_resources!A:A,0))</f>
        <v>0</v>
      </c>
      <c r="R1577">
        <f>COUNTIFS(resolve_2018!Y:Y,A1577)</f>
        <v>0</v>
      </c>
      <c r="S1577">
        <f>COUNTIFS(assign_old_new!A:A,A1577)</f>
        <v>0</v>
      </c>
      <c r="T1577" s="4" t="str">
        <f>IF(D1577="teppc","teppc",
IF(Q1577=0,"not relevant",
IF(R1577&gt;0,"in old list",
IF(S1577=0,"NEED TO ASSIGN",
INDEX(assign_old_new!D:D,MATCH(A1577,assign_old_new!A:A,0))))))</f>
        <v>teppc</v>
      </c>
      <c r="U1577">
        <f t="shared" si="48"/>
        <v>0</v>
      </c>
      <c r="V1577" s="5">
        <f t="shared" si="49"/>
        <v>0</v>
      </c>
    </row>
    <row r="1578" spans="1:22" hidden="1" x14ac:dyDescent="0.75">
      <c r="A1578" t="s">
        <v>4513</v>
      </c>
      <c r="B1578" t="s">
        <v>4514</v>
      </c>
      <c r="C1578" t="s">
        <v>4515</v>
      </c>
      <c r="D1578" t="s">
        <v>3425</v>
      </c>
      <c r="E1578" t="s">
        <v>3611</v>
      </c>
      <c r="F1578" t="s">
        <v>3611</v>
      </c>
      <c r="G1578" t="s">
        <v>3379</v>
      </c>
      <c r="H1578" t="s">
        <v>1128</v>
      </c>
      <c r="I1578" t="s">
        <v>33</v>
      </c>
      <c r="J1578" s="2">
        <v>28915</v>
      </c>
      <c r="K1578" s="2">
        <v>55153</v>
      </c>
      <c r="L1578">
        <v>35.700000000000003</v>
      </c>
      <c r="M1578" t="s">
        <v>3766</v>
      </c>
      <c r="N1578" t="s">
        <v>3757</v>
      </c>
      <c r="O1578" t="s">
        <v>190</v>
      </c>
      <c r="P1578" t="s">
        <v>4506</v>
      </c>
      <c r="Q1578" s="5">
        <f>INDEX(relevant_resources!B:B,MATCH(P1578,relevant_resources!A:A,0))</f>
        <v>0</v>
      </c>
      <c r="R1578">
        <f>COUNTIFS(resolve_2018!Y:Y,A1578)</f>
        <v>0</v>
      </c>
      <c r="S1578">
        <f>COUNTIFS(assign_old_new!A:A,A1578)</f>
        <v>0</v>
      </c>
      <c r="T1578" s="4" t="str">
        <f>IF(D1578="teppc","teppc",
IF(Q1578=0,"not relevant",
IF(R1578&gt;0,"in old list",
IF(S1578=0,"NEED TO ASSIGN",
INDEX(assign_old_new!D:D,MATCH(A1578,assign_old_new!A:A,0))))))</f>
        <v>teppc</v>
      </c>
      <c r="U1578">
        <f t="shared" si="48"/>
        <v>0</v>
      </c>
      <c r="V1578" s="5">
        <f t="shared" si="49"/>
        <v>0</v>
      </c>
    </row>
    <row r="1579" spans="1:22" hidden="1" x14ac:dyDescent="0.75">
      <c r="A1579" t="s">
        <v>4510</v>
      </c>
      <c r="B1579" t="s">
        <v>4511</v>
      </c>
      <c r="C1579" t="s">
        <v>4512</v>
      </c>
      <c r="D1579" t="s">
        <v>3425</v>
      </c>
      <c r="E1579" t="s">
        <v>3611</v>
      </c>
      <c r="F1579" t="s">
        <v>3611</v>
      </c>
      <c r="G1579" t="s">
        <v>3379</v>
      </c>
      <c r="H1579" t="s">
        <v>1128</v>
      </c>
      <c r="I1579" t="s">
        <v>33</v>
      </c>
      <c r="J1579" s="2">
        <v>28856</v>
      </c>
      <c r="K1579" s="2">
        <v>55153</v>
      </c>
      <c r="L1579">
        <v>35.700000000000003</v>
      </c>
      <c r="M1579" t="s">
        <v>3766</v>
      </c>
      <c r="N1579" t="s">
        <v>3757</v>
      </c>
      <c r="O1579" t="s">
        <v>190</v>
      </c>
      <c r="P1579" t="s">
        <v>4506</v>
      </c>
      <c r="Q1579" s="5">
        <f>INDEX(relevant_resources!B:B,MATCH(P1579,relevant_resources!A:A,0))</f>
        <v>0</v>
      </c>
      <c r="R1579">
        <f>COUNTIFS(resolve_2018!Y:Y,A1579)</f>
        <v>0</v>
      </c>
      <c r="S1579">
        <f>COUNTIFS(assign_old_new!A:A,A1579)</f>
        <v>0</v>
      </c>
      <c r="T1579" s="4" t="str">
        <f>IF(D1579="teppc","teppc",
IF(Q1579=0,"not relevant",
IF(R1579&gt;0,"in old list",
IF(S1579=0,"NEED TO ASSIGN",
INDEX(assign_old_new!D:D,MATCH(A1579,assign_old_new!A:A,0))))))</f>
        <v>teppc</v>
      </c>
      <c r="U1579">
        <f t="shared" si="48"/>
        <v>0</v>
      </c>
      <c r="V1579" s="5">
        <f t="shared" si="49"/>
        <v>0</v>
      </c>
    </row>
    <row r="1580" spans="1:22" hidden="1" x14ac:dyDescent="0.75">
      <c r="A1580" t="s">
        <v>4503</v>
      </c>
      <c r="B1580" t="s">
        <v>4504</v>
      </c>
      <c r="C1580" t="s">
        <v>4505</v>
      </c>
      <c r="D1580" t="s">
        <v>3425</v>
      </c>
      <c r="E1580" t="s">
        <v>3611</v>
      </c>
      <c r="F1580" t="s">
        <v>3611</v>
      </c>
      <c r="G1580" t="s">
        <v>3379</v>
      </c>
      <c r="H1580" t="s">
        <v>1128</v>
      </c>
      <c r="I1580" t="s">
        <v>33</v>
      </c>
      <c r="J1580" s="2">
        <v>26938</v>
      </c>
      <c r="K1580" s="2">
        <v>55153</v>
      </c>
      <c r="L1580">
        <v>35.700000000000003</v>
      </c>
      <c r="M1580" t="s">
        <v>3766</v>
      </c>
      <c r="N1580" t="s">
        <v>3757</v>
      </c>
      <c r="O1580" t="s">
        <v>190</v>
      </c>
      <c r="P1580" t="s">
        <v>4506</v>
      </c>
      <c r="Q1580" s="5">
        <f>INDEX(relevant_resources!B:B,MATCH(P1580,relevant_resources!A:A,0))</f>
        <v>0</v>
      </c>
      <c r="R1580">
        <f>COUNTIFS(resolve_2018!Y:Y,A1580)</f>
        <v>0</v>
      </c>
      <c r="S1580">
        <f>COUNTIFS(assign_old_new!A:A,A1580)</f>
        <v>0</v>
      </c>
      <c r="T1580" s="4" t="str">
        <f>IF(D1580="teppc","teppc",
IF(Q1580=0,"not relevant",
IF(R1580&gt;0,"in old list",
IF(S1580=0,"NEED TO ASSIGN",
INDEX(assign_old_new!D:D,MATCH(A1580,assign_old_new!A:A,0))))))</f>
        <v>teppc</v>
      </c>
      <c r="U1580">
        <f t="shared" si="48"/>
        <v>0</v>
      </c>
      <c r="V1580" s="5">
        <f t="shared" si="49"/>
        <v>0</v>
      </c>
    </row>
    <row r="1581" spans="1:22" hidden="1" x14ac:dyDescent="0.75">
      <c r="A1581" t="s">
        <v>4507</v>
      </c>
      <c r="B1581" t="s">
        <v>4508</v>
      </c>
      <c r="C1581" t="s">
        <v>4509</v>
      </c>
      <c r="D1581" t="s">
        <v>3425</v>
      </c>
      <c r="E1581" t="s">
        <v>3611</v>
      </c>
      <c r="F1581" t="s">
        <v>3611</v>
      </c>
      <c r="G1581" t="s">
        <v>3379</v>
      </c>
      <c r="H1581" t="s">
        <v>1128</v>
      </c>
      <c r="I1581" t="s">
        <v>33</v>
      </c>
      <c r="J1581" s="2">
        <v>26785</v>
      </c>
      <c r="K1581" s="2">
        <v>55153</v>
      </c>
      <c r="L1581">
        <v>35.700000000000003</v>
      </c>
      <c r="M1581" t="s">
        <v>3766</v>
      </c>
      <c r="N1581" t="s">
        <v>3757</v>
      </c>
      <c r="O1581" t="s">
        <v>190</v>
      </c>
      <c r="P1581" t="s">
        <v>4506</v>
      </c>
      <c r="Q1581" s="5">
        <f>INDEX(relevant_resources!B:B,MATCH(P1581,relevant_resources!A:A,0))</f>
        <v>0</v>
      </c>
      <c r="R1581">
        <f>COUNTIFS(resolve_2018!Y:Y,A1581)</f>
        <v>0</v>
      </c>
      <c r="S1581">
        <f>COUNTIFS(assign_old_new!A:A,A1581)</f>
        <v>0</v>
      </c>
      <c r="T1581" s="4" t="str">
        <f>IF(D1581="teppc","teppc",
IF(Q1581=0,"not relevant",
IF(R1581&gt;0,"in old list",
IF(S1581=0,"NEED TO ASSIGN",
INDEX(assign_old_new!D:D,MATCH(A1581,assign_old_new!A:A,0))))))</f>
        <v>teppc</v>
      </c>
      <c r="U1581">
        <f t="shared" si="48"/>
        <v>0</v>
      </c>
      <c r="V1581" s="5">
        <f t="shared" si="49"/>
        <v>0</v>
      </c>
    </row>
    <row r="1582" spans="1:22" hidden="1" x14ac:dyDescent="0.75">
      <c r="A1582" t="s">
        <v>10781</v>
      </c>
      <c r="B1582" t="s">
        <v>10781</v>
      </c>
      <c r="C1582" t="s">
        <v>10782</v>
      </c>
      <c r="D1582" t="s">
        <v>9883</v>
      </c>
      <c r="E1582" t="s">
        <v>3319</v>
      </c>
      <c r="F1582" t="s">
        <v>3319</v>
      </c>
      <c r="G1582" t="s">
        <v>3320</v>
      </c>
      <c r="H1582" t="s">
        <v>3319</v>
      </c>
      <c r="I1582" t="s">
        <v>33</v>
      </c>
      <c r="J1582" s="6">
        <v>38876</v>
      </c>
      <c r="K1582" s="6">
        <v>55153</v>
      </c>
      <c r="L1582">
        <v>35.5</v>
      </c>
      <c r="M1582" t="s">
        <v>3548</v>
      </c>
      <c r="N1582" t="s">
        <v>3532</v>
      </c>
      <c r="O1582" t="s">
        <v>3533</v>
      </c>
      <c r="P1582" t="s">
        <v>9894</v>
      </c>
      <c r="Q1582" s="5">
        <f>INDEX(relevant_resources!B:B,MATCH(P1582,relevant_resources!A:A,0))</f>
        <v>0</v>
      </c>
      <c r="R1582">
        <f>COUNTIFS(resolve_2018!Y:Y,A1582)</f>
        <v>0</v>
      </c>
      <c r="S1582">
        <f>COUNTIFS(assign_old_new!A:A,A1582)</f>
        <v>0</v>
      </c>
      <c r="T1582" s="4" t="str">
        <f>IF(D1582="teppc","teppc",
IF(Q1582=0,"not relevant",
IF(R1582&gt;0,"in old list",
IF(S1582=0,"NEED TO ASSIGN",
INDEX(assign_old_new!D:D,MATCH(A1582,assign_old_new!A:A,0))))))</f>
        <v>not relevant</v>
      </c>
      <c r="U1582">
        <f t="shared" si="48"/>
        <v>0</v>
      </c>
      <c r="V1582" s="5">
        <f t="shared" si="49"/>
        <v>0</v>
      </c>
    </row>
    <row r="1583" spans="1:22" hidden="1" x14ac:dyDescent="0.75">
      <c r="A1583" t="s">
        <v>5603</v>
      </c>
      <c r="B1583" t="s">
        <v>5604</v>
      </c>
      <c r="C1583" t="s">
        <v>5603</v>
      </c>
      <c r="D1583" t="s">
        <v>3425</v>
      </c>
      <c r="E1583" t="s">
        <v>3578</v>
      </c>
      <c r="F1583" t="s">
        <v>3578</v>
      </c>
      <c r="G1583" t="s">
        <v>3579</v>
      </c>
      <c r="H1583" t="s">
        <v>3578</v>
      </c>
      <c r="I1583" t="s">
        <v>3429</v>
      </c>
      <c r="J1583" s="2">
        <v>22282</v>
      </c>
      <c r="K1583" s="2">
        <v>55153</v>
      </c>
      <c r="L1583">
        <v>35.159999999999997</v>
      </c>
      <c r="M1583" t="s">
        <v>210</v>
      </c>
      <c r="N1583" t="s">
        <v>3443</v>
      </c>
      <c r="O1583" t="s">
        <v>210</v>
      </c>
      <c r="P1583" t="s">
        <v>3444</v>
      </c>
      <c r="Q1583" s="5">
        <f>INDEX(relevant_resources!B:B,MATCH(P1583,relevant_resources!A:A,0))</f>
        <v>0</v>
      </c>
      <c r="R1583">
        <f>COUNTIFS(resolve_2018!Y:Y,A1583)</f>
        <v>0</v>
      </c>
      <c r="S1583">
        <f>COUNTIFS(assign_old_new!A:A,A1583)</f>
        <v>0</v>
      </c>
      <c r="T1583" s="4" t="str">
        <f>IF(D1583="teppc","teppc",
IF(Q1583=0,"not relevant",
IF(R1583&gt;0,"in old list",
IF(S1583=0,"NEED TO ASSIGN",
INDEX(assign_old_new!D:D,MATCH(A1583,assign_old_new!A:A,0))))))</f>
        <v>teppc</v>
      </c>
      <c r="U1583">
        <f t="shared" si="48"/>
        <v>0</v>
      </c>
      <c r="V1583" s="5">
        <f t="shared" si="49"/>
        <v>0</v>
      </c>
    </row>
    <row r="1584" spans="1:22" hidden="1" x14ac:dyDescent="0.75">
      <c r="A1584" t="s">
        <v>5601</v>
      </c>
      <c r="B1584" t="s">
        <v>5602</v>
      </c>
      <c r="C1584" t="s">
        <v>5601</v>
      </c>
      <c r="D1584" t="s">
        <v>3425</v>
      </c>
      <c r="E1584" t="s">
        <v>3578</v>
      </c>
      <c r="F1584" t="s">
        <v>3578</v>
      </c>
      <c r="G1584" t="s">
        <v>3579</v>
      </c>
      <c r="H1584" t="s">
        <v>3578</v>
      </c>
      <c r="I1584" t="s">
        <v>3429</v>
      </c>
      <c r="J1584" s="2">
        <v>22251</v>
      </c>
      <c r="K1584" s="2">
        <v>55153</v>
      </c>
      <c r="L1584">
        <v>35.159999999999997</v>
      </c>
      <c r="M1584" t="s">
        <v>210</v>
      </c>
      <c r="N1584" t="s">
        <v>3443</v>
      </c>
      <c r="O1584" t="s">
        <v>210</v>
      </c>
      <c r="P1584" t="s">
        <v>3444</v>
      </c>
      <c r="Q1584" s="5">
        <f>INDEX(relevant_resources!B:B,MATCH(P1584,relevant_resources!A:A,0))</f>
        <v>0</v>
      </c>
      <c r="R1584">
        <f>COUNTIFS(resolve_2018!Y:Y,A1584)</f>
        <v>0</v>
      </c>
      <c r="S1584">
        <f>COUNTIFS(assign_old_new!A:A,A1584)</f>
        <v>0</v>
      </c>
      <c r="T1584" s="4" t="str">
        <f>IF(D1584="teppc","teppc",
IF(Q1584=0,"not relevant",
IF(R1584&gt;0,"in old list",
IF(S1584=0,"NEED TO ASSIGN",
INDEX(assign_old_new!D:D,MATCH(A1584,assign_old_new!A:A,0))))))</f>
        <v>teppc</v>
      </c>
      <c r="U1584">
        <f t="shared" si="48"/>
        <v>0</v>
      </c>
      <c r="V1584" s="5">
        <f t="shared" si="49"/>
        <v>0</v>
      </c>
    </row>
    <row r="1585" spans="1:22" hidden="1" x14ac:dyDescent="0.75">
      <c r="A1585" t="s">
        <v>4547</v>
      </c>
      <c r="B1585" t="s">
        <v>4547</v>
      </c>
      <c r="C1585" t="s">
        <v>4548</v>
      </c>
      <c r="D1585" t="s">
        <v>3425</v>
      </c>
      <c r="E1585" t="s">
        <v>3611</v>
      </c>
      <c r="F1585" t="s">
        <v>3611</v>
      </c>
      <c r="G1585" t="s">
        <v>3379</v>
      </c>
      <c r="H1585" t="s">
        <v>1128</v>
      </c>
      <c r="I1585" t="s">
        <v>33</v>
      </c>
      <c r="J1585" s="2">
        <v>40920</v>
      </c>
      <c r="K1585" s="2">
        <v>55123</v>
      </c>
      <c r="L1585">
        <v>35</v>
      </c>
      <c r="M1585" t="s">
        <v>3473</v>
      </c>
      <c r="N1585" t="s">
        <v>3327</v>
      </c>
      <c r="O1585" t="s">
        <v>3328</v>
      </c>
      <c r="P1585" t="s">
        <v>3324</v>
      </c>
      <c r="Q1585" s="5">
        <f>INDEX(relevant_resources!B:B,MATCH(P1585,relevant_resources!A:A,0))</f>
        <v>1</v>
      </c>
      <c r="R1585">
        <f>COUNTIFS(resolve_2018!Y:Y,A1585)</f>
        <v>0</v>
      </c>
      <c r="S1585">
        <f>COUNTIFS(assign_old_new!A:A,A1585)</f>
        <v>0</v>
      </c>
      <c r="T1585" s="4" t="str">
        <f>IF(D1585="teppc","teppc",
IF(Q1585=0,"not relevant",
IF(R1585&gt;0,"in old list",
IF(S1585=0,"NEED TO ASSIGN",
INDEX(assign_old_new!D:D,MATCH(A1585,assign_old_new!A:A,0))))))</f>
        <v>teppc</v>
      </c>
      <c r="U1585">
        <f t="shared" si="48"/>
        <v>0</v>
      </c>
      <c r="V1585" s="5">
        <f t="shared" si="49"/>
        <v>0</v>
      </c>
    </row>
    <row r="1586" spans="1:22" hidden="1" x14ac:dyDescent="0.75">
      <c r="A1586" t="s">
        <v>4913</v>
      </c>
      <c r="B1586" t="s">
        <v>4913</v>
      </c>
      <c r="C1586" t="s">
        <v>4914</v>
      </c>
      <c r="D1586" t="s">
        <v>3425</v>
      </c>
      <c r="E1586" t="s">
        <v>3482</v>
      </c>
      <c r="F1586" t="s">
        <v>3482</v>
      </c>
      <c r="G1586" t="s">
        <v>3483</v>
      </c>
      <c r="H1586" t="s">
        <v>3482</v>
      </c>
      <c r="I1586" t="s">
        <v>1080</v>
      </c>
      <c r="J1586" s="2">
        <v>34486</v>
      </c>
      <c r="K1586" s="2">
        <v>55153</v>
      </c>
      <c r="L1586">
        <v>35</v>
      </c>
      <c r="M1586" t="s">
        <v>210</v>
      </c>
      <c r="N1586" t="s">
        <v>3443</v>
      </c>
      <c r="O1586" t="s">
        <v>210</v>
      </c>
      <c r="P1586" t="s">
        <v>3568</v>
      </c>
      <c r="Q1586" s="5">
        <f>INDEX(relevant_resources!B:B,MATCH(P1586,relevant_resources!A:A,0))</f>
        <v>0</v>
      </c>
      <c r="R1586">
        <f>COUNTIFS(resolve_2018!Y:Y,A1586)</f>
        <v>0</v>
      </c>
      <c r="S1586">
        <f>COUNTIFS(assign_old_new!A:A,A1586)</f>
        <v>0</v>
      </c>
      <c r="T1586" s="4" t="str">
        <f>IF(D1586="teppc","teppc",
IF(Q1586=0,"not relevant",
IF(R1586&gt;0,"in old list",
IF(S1586=0,"NEED TO ASSIGN",
INDEX(assign_old_new!D:D,MATCH(A1586,assign_old_new!A:A,0))))))</f>
        <v>teppc</v>
      </c>
      <c r="U1586">
        <f t="shared" si="48"/>
        <v>0</v>
      </c>
      <c r="V1586" s="5">
        <f t="shared" si="49"/>
        <v>0</v>
      </c>
    </row>
    <row r="1587" spans="1:22" hidden="1" x14ac:dyDescent="0.75">
      <c r="A1587" t="s">
        <v>4915</v>
      </c>
      <c r="B1587" t="s">
        <v>4915</v>
      </c>
      <c r="C1587" t="s">
        <v>4916</v>
      </c>
      <c r="D1587" t="s">
        <v>3425</v>
      </c>
      <c r="E1587" t="s">
        <v>3482</v>
      </c>
      <c r="F1587" t="s">
        <v>3482</v>
      </c>
      <c r="G1587" t="s">
        <v>3483</v>
      </c>
      <c r="H1587" t="s">
        <v>3482</v>
      </c>
      <c r="I1587" t="s">
        <v>1080</v>
      </c>
      <c r="J1587" s="2">
        <v>34486</v>
      </c>
      <c r="K1587" s="2">
        <v>55153</v>
      </c>
      <c r="L1587">
        <v>35</v>
      </c>
      <c r="M1587" t="s">
        <v>210</v>
      </c>
      <c r="N1587" t="s">
        <v>3443</v>
      </c>
      <c r="O1587" t="s">
        <v>210</v>
      </c>
      <c r="P1587" t="s">
        <v>3568</v>
      </c>
      <c r="Q1587" s="5">
        <f>INDEX(relevant_resources!B:B,MATCH(P1587,relevant_resources!A:A,0))</f>
        <v>0</v>
      </c>
      <c r="R1587">
        <f>COUNTIFS(resolve_2018!Y:Y,A1587)</f>
        <v>0</v>
      </c>
      <c r="S1587">
        <f>COUNTIFS(assign_old_new!A:A,A1587)</f>
        <v>0</v>
      </c>
      <c r="T1587" s="4" t="str">
        <f>IF(D1587="teppc","teppc",
IF(Q1587=0,"not relevant",
IF(R1587&gt;0,"in old list",
IF(S1587=0,"NEED TO ASSIGN",
INDEX(assign_old_new!D:D,MATCH(A1587,assign_old_new!A:A,0))))))</f>
        <v>teppc</v>
      </c>
      <c r="U1587">
        <f t="shared" si="48"/>
        <v>0</v>
      </c>
      <c r="V1587" s="5">
        <f t="shared" si="49"/>
        <v>0</v>
      </c>
    </row>
    <row r="1588" spans="1:22" hidden="1" x14ac:dyDescent="0.75">
      <c r="A1588" t="s">
        <v>4949</v>
      </c>
      <c r="B1588" t="s">
        <v>4950</v>
      </c>
      <c r="C1588" t="s">
        <v>4949</v>
      </c>
      <c r="D1588" t="s">
        <v>3425</v>
      </c>
      <c r="E1588" t="s">
        <v>3578</v>
      </c>
      <c r="F1588" t="s">
        <v>3578</v>
      </c>
      <c r="G1588" t="s">
        <v>3579</v>
      </c>
      <c r="H1588" t="s">
        <v>3578</v>
      </c>
      <c r="I1588" t="s">
        <v>3429</v>
      </c>
      <c r="J1588" s="2">
        <v>28703</v>
      </c>
      <c r="K1588" s="2">
        <v>55153</v>
      </c>
      <c r="L1588">
        <v>35</v>
      </c>
      <c r="M1588" t="s">
        <v>210</v>
      </c>
      <c r="N1588" t="s">
        <v>3443</v>
      </c>
      <c r="O1588" t="s">
        <v>210</v>
      </c>
      <c r="P1588" t="s">
        <v>3444</v>
      </c>
      <c r="Q1588" s="5">
        <f>INDEX(relevant_resources!B:B,MATCH(P1588,relevant_resources!A:A,0))</f>
        <v>0</v>
      </c>
      <c r="R1588">
        <f>COUNTIFS(resolve_2018!Y:Y,A1588)</f>
        <v>0</v>
      </c>
      <c r="S1588">
        <f>COUNTIFS(assign_old_new!A:A,A1588)</f>
        <v>0</v>
      </c>
      <c r="T1588" s="4" t="str">
        <f>IF(D1588="teppc","teppc",
IF(Q1588=0,"not relevant",
IF(R1588&gt;0,"in old list",
IF(S1588=0,"NEED TO ASSIGN",
INDEX(assign_old_new!D:D,MATCH(A1588,assign_old_new!A:A,0))))))</f>
        <v>teppc</v>
      </c>
      <c r="U1588">
        <f t="shared" si="48"/>
        <v>0</v>
      </c>
      <c r="V1588" s="5">
        <f t="shared" si="49"/>
        <v>0</v>
      </c>
    </row>
    <row r="1589" spans="1:22" hidden="1" x14ac:dyDescent="0.75">
      <c r="A1589" t="s">
        <v>9113</v>
      </c>
      <c r="B1589" t="s">
        <v>9113</v>
      </c>
      <c r="C1589" t="s">
        <v>9114</v>
      </c>
      <c r="D1589" t="s">
        <v>3425</v>
      </c>
      <c r="E1589" t="s">
        <v>3482</v>
      </c>
      <c r="F1589" t="s">
        <v>3482</v>
      </c>
      <c r="G1589" t="s">
        <v>3483</v>
      </c>
      <c r="H1589" t="s">
        <v>3482</v>
      </c>
      <c r="I1589" t="s">
        <v>1080</v>
      </c>
      <c r="J1589" s="2">
        <v>21551</v>
      </c>
      <c r="K1589" s="2">
        <v>55153</v>
      </c>
      <c r="L1589">
        <v>35</v>
      </c>
      <c r="M1589" t="s">
        <v>210</v>
      </c>
      <c r="N1589" t="s">
        <v>3443</v>
      </c>
      <c r="O1589" t="s">
        <v>210</v>
      </c>
      <c r="P1589" t="s">
        <v>3568</v>
      </c>
      <c r="Q1589" s="5">
        <f>INDEX(relevant_resources!B:B,MATCH(P1589,relevant_resources!A:A,0))</f>
        <v>0</v>
      </c>
      <c r="R1589">
        <f>COUNTIFS(resolve_2018!Y:Y,A1589)</f>
        <v>0</v>
      </c>
      <c r="S1589">
        <f>COUNTIFS(assign_old_new!A:A,A1589)</f>
        <v>0</v>
      </c>
      <c r="T1589" s="4" t="str">
        <f>IF(D1589="teppc","teppc",
IF(Q1589=0,"not relevant",
IF(R1589&gt;0,"in old list",
IF(S1589=0,"NEED TO ASSIGN",
INDEX(assign_old_new!D:D,MATCH(A1589,assign_old_new!A:A,0))))))</f>
        <v>teppc</v>
      </c>
      <c r="U1589">
        <f t="shared" si="48"/>
        <v>0</v>
      </c>
      <c r="V1589" s="5">
        <f t="shared" si="49"/>
        <v>0</v>
      </c>
    </row>
    <row r="1590" spans="1:22" hidden="1" x14ac:dyDescent="0.75">
      <c r="A1590" t="s">
        <v>9115</v>
      </c>
      <c r="B1590" t="s">
        <v>9115</v>
      </c>
      <c r="C1590" t="s">
        <v>9116</v>
      </c>
      <c r="D1590" t="s">
        <v>3425</v>
      </c>
      <c r="E1590" t="s">
        <v>3482</v>
      </c>
      <c r="F1590" t="s">
        <v>3482</v>
      </c>
      <c r="G1590" t="s">
        <v>3483</v>
      </c>
      <c r="H1590" t="s">
        <v>3482</v>
      </c>
      <c r="I1590" t="s">
        <v>1080</v>
      </c>
      <c r="J1590" s="2">
        <v>21520</v>
      </c>
      <c r="K1590" s="2">
        <v>55153</v>
      </c>
      <c r="L1590">
        <v>35</v>
      </c>
      <c r="M1590" t="s">
        <v>210</v>
      </c>
      <c r="N1590" t="s">
        <v>3443</v>
      </c>
      <c r="O1590" t="s">
        <v>210</v>
      </c>
      <c r="P1590" t="s">
        <v>3568</v>
      </c>
      <c r="Q1590" s="5">
        <f>INDEX(relevant_resources!B:B,MATCH(P1590,relevant_resources!A:A,0))</f>
        <v>0</v>
      </c>
      <c r="R1590">
        <f>COUNTIFS(resolve_2018!Y:Y,A1590)</f>
        <v>0</v>
      </c>
      <c r="S1590">
        <f>COUNTIFS(assign_old_new!A:A,A1590)</f>
        <v>0</v>
      </c>
      <c r="T1590" s="4" t="str">
        <f>IF(D1590="teppc","teppc",
IF(Q1590=0,"not relevant",
IF(R1590&gt;0,"in old list",
IF(S1590=0,"NEED TO ASSIGN",
INDEX(assign_old_new!D:D,MATCH(A1590,assign_old_new!A:A,0))))))</f>
        <v>teppc</v>
      </c>
      <c r="U1590">
        <f t="shared" si="48"/>
        <v>0</v>
      </c>
      <c r="V1590" s="5">
        <f t="shared" si="49"/>
        <v>0</v>
      </c>
    </row>
    <row r="1591" spans="1:22" hidden="1" x14ac:dyDescent="0.75">
      <c r="A1591" t="s">
        <v>8436</v>
      </c>
      <c r="B1591" t="s">
        <v>8436</v>
      </c>
      <c r="C1591" t="s">
        <v>8437</v>
      </c>
      <c r="D1591" t="s">
        <v>3425</v>
      </c>
      <c r="E1591" t="s">
        <v>1054</v>
      </c>
      <c r="F1591" t="s">
        <v>1054</v>
      </c>
      <c r="G1591" t="s">
        <v>3447</v>
      </c>
      <c r="H1591" t="s">
        <v>3428</v>
      </c>
      <c r="I1591" t="s">
        <v>3429</v>
      </c>
      <c r="J1591" s="2">
        <v>38930</v>
      </c>
      <c r="K1591" s="2">
        <v>55123</v>
      </c>
      <c r="L1591">
        <v>34.5</v>
      </c>
      <c r="M1591" t="s">
        <v>3438</v>
      </c>
      <c r="N1591" t="s">
        <v>3412</v>
      </c>
      <c r="O1591" t="s">
        <v>993</v>
      </c>
      <c r="P1591" t="s">
        <v>3477</v>
      </c>
      <c r="Q1591" s="5">
        <f>INDEX(relevant_resources!B:B,MATCH(P1591,relevant_resources!A:A,0))</f>
        <v>0</v>
      </c>
      <c r="R1591">
        <f>COUNTIFS(resolve_2018!Y:Y,A1591)</f>
        <v>0</v>
      </c>
      <c r="S1591">
        <f>COUNTIFS(assign_old_new!A:A,A1591)</f>
        <v>0</v>
      </c>
      <c r="T1591" s="4" t="str">
        <f>IF(D1591="teppc","teppc",
IF(Q1591=0,"not relevant",
IF(R1591&gt;0,"in old list",
IF(S1591=0,"NEED TO ASSIGN",
INDEX(assign_old_new!D:D,MATCH(A1591,assign_old_new!A:A,0))))))</f>
        <v>teppc</v>
      </c>
      <c r="U1591">
        <f t="shared" si="48"/>
        <v>0</v>
      </c>
      <c r="V1591" s="5">
        <f t="shared" si="49"/>
        <v>0</v>
      </c>
    </row>
    <row r="1592" spans="1:22" hidden="1" x14ac:dyDescent="0.75">
      <c r="A1592" t="s">
        <v>8438</v>
      </c>
      <c r="B1592" t="s">
        <v>8438</v>
      </c>
      <c r="C1592" t="s">
        <v>8439</v>
      </c>
      <c r="D1592" t="s">
        <v>3425</v>
      </c>
      <c r="E1592" t="s">
        <v>1054</v>
      </c>
      <c r="F1592" t="s">
        <v>1054</v>
      </c>
      <c r="G1592" t="s">
        <v>3447</v>
      </c>
      <c r="H1592" t="s">
        <v>3428</v>
      </c>
      <c r="I1592" t="s">
        <v>3429</v>
      </c>
      <c r="J1592" s="2">
        <v>38930</v>
      </c>
      <c r="K1592" s="2">
        <v>55123</v>
      </c>
      <c r="L1592">
        <v>34.5</v>
      </c>
      <c r="M1592" t="s">
        <v>3438</v>
      </c>
      <c r="N1592" t="s">
        <v>3412</v>
      </c>
      <c r="O1592" t="s">
        <v>993</v>
      </c>
      <c r="P1592" t="s">
        <v>3477</v>
      </c>
      <c r="Q1592" s="5">
        <f>INDEX(relevant_resources!B:B,MATCH(P1592,relevant_resources!A:A,0))</f>
        <v>0</v>
      </c>
      <c r="R1592">
        <f>COUNTIFS(resolve_2018!Y:Y,A1592)</f>
        <v>0</v>
      </c>
      <c r="S1592">
        <f>COUNTIFS(assign_old_new!A:A,A1592)</f>
        <v>0</v>
      </c>
      <c r="T1592" s="4" t="str">
        <f>IF(D1592="teppc","teppc",
IF(Q1592=0,"not relevant",
IF(R1592&gt;0,"in old list",
IF(S1592=0,"NEED TO ASSIGN",
INDEX(assign_old_new!D:D,MATCH(A1592,assign_old_new!A:A,0))))))</f>
        <v>teppc</v>
      </c>
      <c r="U1592">
        <f t="shared" si="48"/>
        <v>0</v>
      </c>
      <c r="V1592" s="5">
        <f t="shared" si="49"/>
        <v>0</v>
      </c>
    </row>
    <row r="1593" spans="1:22" hidden="1" x14ac:dyDescent="0.75">
      <c r="A1593" t="s">
        <v>11551</v>
      </c>
      <c r="B1593" t="s">
        <v>11551</v>
      </c>
      <c r="D1593" t="s">
        <v>9883</v>
      </c>
      <c r="E1593" t="s">
        <v>3333</v>
      </c>
      <c r="F1593" t="s">
        <v>3333</v>
      </c>
      <c r="G1593" t="s">
        <v>3334</v>
      </c>
      <c r="H1593" t="s">
        <v>3333</v>
      </c>
      <c r="I1593" t="s">
        <v>33</v>
      </c>
      <c r="J1593" s="6">
        <v>33212</v>
      </c>
      <c r="K1593" s="6">
        <v>55153</v>
      </c>
      <c r="L1593">
        <v>34.5</v>
      </c>
      <c r="M1593" t="s">
        <v>3511</v>
      </c>
      <c r="N1593" t="s">
        <v>3532</v>
      </c>
      <c r="O1593" t="s">
        <v>3533</v>
      </c>
      <c r="P1593" t="s">
        <v>9894</v>
      </c>
      <c r="Q1593" s="5">
        <f>INDEX(relevant_resources!B:B,MATCH(P1593,relevant_resources!A:A,0))</f>
        <v>0</v>
      </c>
      <c r="R1593">
        <f>COUNTIFS(resolve_2018!Y:Y,A1593)</f>
        <v>0</v>
      </c>
      <c r="S1593">
        <f>COUNTIFS(assign_old_new!A:A,A1593)</f>
        <v>0</v>
      </c>
      <c r="T1593" s="4" t="str">
        <f>IF(D1593="teppc","teppc",
IF(Q1593=0,"not relevant",
IF(R1593&gt;0,"in old list",
IF(S1593=0,"NEED TO ASSIGN",
INDEX(assign_old_new!D:D,MATCH(A1593,assign_old_new!A:A,0))))))</f>
        <v>not relevant</v>
      </c>
      <c r="U1593">
        <f t="shared" si="48"/>
        <v>0</v>
      </c>
      <c r="V1593" s="5">
        <f t="shared" si="49"/>
        <v>0</v>
      </c>
    </row>
    <row r="1594" spans="1:22" hidden="1" x14ac:dyDescent="0.75">
      <c r="A1594" t="s">
        <v>11461</v>
      </c>
      <c r="B1594" t="s">
        <v>11461</v>
      </c>
      <c r="C1594" t="s">
        <v>11462</v>
      </c>
      <c r="D1594" t="s">
        <v>9883</v>
      </c>
      <c r="E1594" t="s">
        <v>3333</v>
      </c>
      <c r="F1594" t="s">
        <v>3333</v>
      </c>
      <c r="G1594" t="s">
        <v>3334</v>
      </c>
      <c r="H1594" t="s">
        <v>3333</v>
      </c>
      <c r="I1594" t="s">
        <v>33</v>
      </c>
      <c r="J1594" s="6">
        <v>32539</v>
      </c>
      <c r="K1594" s="6">
        <v>55153</v>
      </c>
      <c r="L1594">
        <v>34.47</v>
      </c>
      <c r="M1594" t="s">
        <v>3548</v>
      </c>
      <c r="N1594" t="s">
        <v>3849</v>
      </c>
      <c r="O1594" t="s">
        <v>3850</v>
      </c>
      <c r="P1594" t="s">
        <v>10070</v>
      </c>
      <c r="Q1594" s="5">
        <f>INDEX(relevant_resources!B:B,MATCH(P1594,relevant_resources!A:A,0))</f>
        <v>0</v>
      </c>
      <c r="R1594">
        <f>COUNTIFS(resolve_2018!Y:Y,A1594)</f>
        <v>0</v>
      </c>
      <c r="S1594">
        <f>COUNTIFS(assign_old_new!A:A,A1594)</f>
        <v>0</v>
      </c>
      <c r="T1594" s="4" t="str">
        <f>IF(D1594="teppc","teppc",
IF(Q1594=0,"not relevant",
IF(R1594&gt;0,"in old list",
IF(S1594=0,"NEED TO ASSIGN",
INDEX(assign_old_new!D:D,MATCH(A1594,assign_old_new!A:A,0))))))</f>
        <v>not relevant</v>
      </c>
      <c r="U1594">
        <f t="shared" si="48"/>
        <v>0</v>
      </c>
      <c r="V1594" s="5">
        <f t="shared" si="49"/>
        <v>0</v>
      </c>
    </row>
    <row r="1595" spans="1:22" hidden="1" x14ac:dyDescent="0.75">
      <c r="A1595" t="s">
        <v>9016</v>
      </c>
      <c r="B1595" t="s">
        <v>9016</v>
      </c>
      <c r="C1595" t="s">
        <v>9017</v>
      </c>
      <c r="D1595" t="s">
        <v>3425</v>
      </c>
      <c r="E1595" t="s">
        <v>1054</v>
      </c>
      <c r="F1595" t="s">
        <v>1054</v>
      </c>
      <c r="G1595" t="s">
        <v>3447</v>
      </c>
      <c r="H1595" t="s">
        <v>3428</v>
      </c>
      <c r="I1595" t="s">
        <v>3429</v>
      </c>
      <c r="J1595" s="2">
        <v>31517</v>
      </c>
      <c r="K1595" s="2">
        <v>55123</v>
      </c>
      <c r="L1595">
        <v>34.4</v>
      </c>
      <c r="M1595" t="s">
        <v>4364</v>
      </c>
      <c r="N1595" t="s">
        <v>3849</v>
      </c>
      <c r="O1595" t="s">
        <v>3850</v>
      </c>
      <c r="P1595" t="s">
        <v>3851</v>
      </c>
      <c r="Q1595" s="5">
        <f>INDEX(relevant_resources!B:B,MATCH(P1595,relevant_resources!A:A,0))</f>
        <v>0</v>
      </c>
      <c r="R1595">
        <f>COUNTIFS(resolve_2018!Y:Y,A1595)</f>
        <v>0</v>
      </c>
      <c r="S1595">
        <f>COUNTIFS(assign_old_new!A:A,A1595)</f>
        <v>0</v>
      </c>
      <c r="T1595" s="4" t="str">
        <f>IF(D1595="teppc","teppc",
IF(Q1595=0,"not relevant",
IF(R1595&gt;0,"in old list",
IF(S1595=0,"NEED TO ASSIGN",
INDEX(assign_old_new!D:D,MATCH(A1595,assign_old_new!A:A,0))))))</f>
        <v>teppc</v>
      </c>
      <c r="U1595">
        <f t="shared" si="48"/>
        <v>0</v>
      </c>
      <c r="V1595" s="5">
        <f t="shared" si="49"/>
        <v>0</v>
      </c>
    </row>
    <row r="1596" spans="1:22" hidden="1" x14ac:dyDescent="0.75">
      <c r="A1596" t="s">
        <v>5841</v>
      </c>
      <c r="B1596" t="s">
        <v>5842</v>
      </c>
      <c r="C1596" t="s">
        <v>5841</v>
      </c>
      <c r="D1596" t="s">
        <v>3425</v>
      </c>
      <c r="E1596" t="s">
        <v>2647</v>
      </c>
      <c r="F1596" t="s">
        <v>2647</v>
      </c>
      <c r="G1596" t="s">
        <v>3500</v>
      </c>
      <c r="H1596" t="s">
        <v>2646</v>
      </c>
      <c r="I1596" t="s">
        <v>2647</v>
      </c>
      <c r="J1596" s="2">
        <v>46023</v>
      </c>
      <c r="K1596" s="2">
        <v>55153</v>
      </c>
      <c r="L1596">
        <v>34</v>
      </c>
      <c r="M1596" t="s">
        <v>3531</v>
      </c>
      <c r="N1596" t="s">
        <v>3532</v>
      </c>
      <c r="O1596" t="s">
        <v>3533</v>
      </c>
      <c r="P1596" t="s">
        <v>5837</v>
      </c>
      <c r="Q1596" s="5">
        <f>INDEX(relevant_resources!B:B,MATCH(P1596,relevant_resources!A:A,0))</f>
        <v>0</v>
      </c>
      <c r="R1596">
        <f>COUNTIFS(resolve_2018!Y:Y,A1596)</f>
        <v>0</v>
      </c>
      <c r="S1596">
        <f>COUNTIFS(assign_old_new!A:A,A1596)</f>
        <v>0</v>
      </c>
      <c r="T1596" s="4" t="str">
        <f>IF(D1596="teppc","teppc",
IF(Q1596=0,"not relevant",
IF(R1596&gt;0,"in old list",
IF(S1596=0,"NEED TO ASSIGN",
INDEX(assign_old_new!D:D,MATCH(A1596,assign_old_new!A:A,0))))))</f>
        <v>teppc</v>
      </c>
      <c r="U1596">
        <f t="shared" si="48"/>
        <v>0</v>
      </c>
      <c r="V1596" s="5">
        <f t="shared" si="49"/>
        <v>0</v>
      </c>
    </row>
    <row r="1597" spans="1:22" hidden="1" x14ac:dyDescent="0.75">
      <c r="A1597" t="s">
        <v>5756</v>
      </c>
      <c r="B1597" t="s">
        <v>5756</v>
      </c>
      <c r="C1597" t="s">
        <v>5757</v>
      </c>
      <c r="D1597" t="s">
        <v>3425</v>
      </c>
      <c r="E1597" t="s">
        <v>2403</v>
      </c>
      <c r="F1597" t="s">
        <v>2403</v>
      </c>
      <c r="G1597" t="s">
        <v>3436</v>
      </c>
      <c r="H1597" t="s">
        <v>3437</v>
      </c>
      <c r="I1597" t="s">
        <v>2274</v>
      </c>
      <c r="J1597" s="2">
        <v>41974</v>
      </c>
      <c r="K1597" s="2">
        <v>55153</v>
      </c>
      <c r="L1597">
        <v>34</v>
      </c>
      <c r="M1597" t="s">
        <v>3438</v>
      </c>
      <c r="N1597" t="s">
        <v>3412</v>
      </c>
      <c r="O1597" t="s">
        <v>993</v>
      </c>
      <c r="P1597" t="s">
        <v>3439</v>
      </c>
      <c r="Q1597" s="5">
        <f>INDEX(relevant_resources!B:B,MATCH(P1597,relevant_resources!A:A,0))</f>
        <v>0</v>
      </c>
      <c r="R1597">
        <f>COUNTIFS(resolve_2018!Y:Y,A1597)</f>
        <v>0</v>
      </c>
      <c r="S1597">
        <f>COUNTIFS(assign_old_new!A:A,A1597)</f>
        <v>0</v>
      </c>
      <c r="T1597" s="4" t="str">
        <f>IF(D1597="teppc","teppc",
IF(Q1597=0,"not relevant",
IF(R1597&gt;0,"in old list",
IF(S1597=0,"NEED TO ASSIGN",
INDEX(assign_old_new!D:D,MATCH(A1597,assign_old_new!A:A,0))))))</f>
        <v>teppc</v>
      </c>
      <c r="U1597">
        <f t="shared" si="48"/>
        <v>0</v>
      </c>
      <c r="V1597" s="5">
        <f t="shared" si="49"/>
        <v>0</v>
      </c>
    </row>
    <row r="1598" spans="1:22" hidden="1" x14ac:dyDescent="0.75">
      <c r="A1598" t="s">
        <v>3475</v>
      </c>
      <c r="B1598" t="s">
        <v>3475</v>
      </c>
      <c r="C1598" t="s">
        <v>3476</v>
      </c>
      <c r="D1598" t="s">
        <v>3425</v>
      </c>
      <c r="E1598" t="s">
        <v>1054</v>
      </c>
      <c r="F1598" t="s">
        <v>1054</v>
      </c>
      <c r="G1598" t="s">
        <v>3447</v>
      </c>
      <c r="H1598" t="s">
        <v>3428</v>
      </c>
      <c r="I1598" t="s">
        <v>3429</v>
      </c>
      <c r="J1598" s="2">
        <v>40483</v>
      </c>
      <c r="K1598" s="2">
        <v>55153</v>
      </c>
      <c r="L1598">
        <v>34</v>
      </c>
      <c r="M1598" t="s">
        <v>3438</v>
      </c>
      <c r="N1598" t="s">
        <v>3412</v>
      </c>
      <c r="O1598" t="s">
        <v>993</v>
      </c>
      <c r="P1598" t="s">
        <v>3477</v>
      </c>
      <c r="Q1598" s="5">
        <f>INDEX(relevant_resources!B:B,MATCH(P1598,relevant_resources!A:A,0))</f>
        <v>0</v>
      </c>
      <c r="R1598">
        <f>COUNTIFS(resolve_2018!Y:Y,A1598)</f>
        <v>0</v>
      </c>
      <c r="S1598">
        <f>COUNTIFS(assign_old_new!A:A,A1598)</f>
        <v>0</v>
      </c>
      <c r="T1598" s="4" t="str">
        <f>IF(D1598="teppc","teppc",
IF(Q1598=0,"not relevant",
IF(R1598&gt;0,"in old list",
IF(S1598=0,"NEED TO ASSIGN",
INDEX(assign_old_new!D:D,MATCH(A1598,assign_old_new!A:A,0))))))</f>
        <v>teppc</v>
      </c>
      <c r="U1598">
        <f t="shared" si="48"/>
        <v>0</v>
      </c>
      <c r="V1598" s="5">
        <f t="shared" si="49"/>
        <v>0</v>
      </c>
    </row>
    <row r="1599" spans="1:22" hidden="1" x14ac:dyDescent="0.75">
      <c r="A1599" t="s">
        <v>3478</v>
      </c>
      <c r="B1599" t="s">
        <v>3478</v>
      </c>
      <c r="C1599" t="s">
        <v>3479</v>
      </c>
      <c r="D1599" t="s">
        <v>3425</v>
      </c>
      <c r="E1599" t="s">
        <v>1054</v>
      </c>
      <c r="F1599" t="s">
        <v>1054</v>
      </c>
      <c r="G1599" t="s">
        <v>3447</v>
      </c>
      <c r="H1599" t="s">
        <v>3428</v>
      </c>
      <c r="I1599" t="s">
        <v>3429</v>
      </c>
      <c r="J1599" s="2">
        <v>40483</v>
      </c>
      <c r="K1599" s="2">
        <v>55153</v>
      </c>
      <c r="L1599">
        <v>34</v>
      </c>
      <c r="M1599" t="s">
        <v>3438</v>
      </c>
      <c r="N1599" t="s">
        <v>3412</v>
      </c>
      <c r="O1599" t="s">
        <v>993</v>
      </c>
      <c r="P1599" t="s">
        <v>3477</v>
      </c>
      <c r="Q1599" s="5">
        <f>INDEX(relevant_resources!B:B,MATCH(P1599,relevant_resources!A:A,0))</f>
        <v>0</v>
      </c>
      <c r="R1599">
        <f>COUNTIFS(resolve_2018!Y:Y,A1599)</f>
        <v>0</v>
      </c>
      <c r="S1599">
        <f>COUNTIFS(assign_old_new!A:A,A1599)</f>
        <v>0</v>
      </c>
      <c r="T1599" s="4" t="str">
        <f>IF(D1599="teppc","teppc",
IF(Q1599=0,"not relevant",
IF(R1599&gt;0,"in old list",
IF(S1599=0,"NEED TO ASSIGN",
INDEX(assign_old_new!D:D,MATCH(A1599,assign_old_new!A:A,0))))))</f>
        <v>teppc</v>
      </c>
      <c r="U1599">
        <f t="shared" si="48"/>
        <v>0</v>
      </c>
      <c r="V1599" s="5">
        <f t="shared" si="49"/>
        <v>0</v>
      </c>
    </row>
    <row r="1600" spans="1:22" hidden="1" x14ac:dyDescent="0.75">
      <c r="A1600" t="s">
        <v>10443</v>
      </c>
      <c r="B1600" t="s">
        <v>10443</v>
      </c>
      <c r="D1600" t="s">
        <v>9883</v>
      </c>
      <c r="E1600" t="s">
        <v>1128</v>
      </c>
      <c r="F1600" t="s">
        <v>1128</v>
      </c>
      <c r="G1600" t="s">
        <v>3379</v>
      </c>
      <c r="H1600" t="s">
        <v>1128</v>
      </c>
      <c r="I1600" t="s">
        <v>33</v>
      </c>
      <c r="J1600" s="6">
        <v>32143</v>
      </c>
      <c r="K1600" s="6">
        <v>55153</v>
      </c>
      <c r="L1600">
        <v>34</v>
      </c>
      <c r="M1600" t="s">
        <v>9884</v>
      </c>
      <c r="N1600" t="s">
        <v>3849</v>
      </c>
      <c r="O1600" t="s">
        <v>3850</v>
      </c>
      <c r="P1600" t="s">
        <v>10070</v>
      </c>
      <c r="Q1600" s="5">
        <f>INDEX(relevant_resources!B:B,MATCH(P1600,relevant_resources!A:A,0))</f>
        <v>0</v>
      </c>
      <c r="R1600">
        <f>COUNTIFS(resolve_2018!Y:Y,A1600)</f>
        <v>0</v>
      </c>
      <c r="S1600">
        <f>COUNTIFS(assign_old_new!A:A,A1600)</f>
        <v>0</v>
      </c>
      <c r="T1600" s="4" t="str">
        <f>IF(D1600="teppc","teppc",
IF(Q1600=0,"not relevant",
IF(R1600&gt;0,"in old list",
IF(S1600=0,"NEED TO ASSIGN",
INDEX(assign_old_new!D:D,MATCH(A1600,assign_old_new!A:A,0))))))</f>
        <v>not relevant</v>
      </c>
      <c r="U1600">
        <f t="shared" si="48"/>
        <v>0</v>
      </c>
      <c r="V1600" s="5">
        <f t="shared" si="49"/>
        <v>0</v>
      </c>
    </row>
    <row r="1601" spans="1:22" hidden="1" x14ac:dyDescent="0.75">
      <c r="A1601" t="s">
        <v>10685</v>
      </c>
      <c r="B1601" t="s">
        <v>10685</v>
      </c>
      <c r="C1601" t="s">
        <v>10686</v>
      </c>
      <c r="D1601" t="s">
        <v>9883</v>
      </c>
      <c r="E1601" t="s">
        <v>9887</v>
      </c>
      <c r="F1601" t="s">
        <v>9887</v>
      </c>
      <c r="G1601" t="s">
        <v>9888</v>
      </c>
      <c r="H1601" t="s">
        <v>9887</v>
      </c>
      <c r="I1601" t="s">
        <v>33</v>
      </c>
      <c r="J1601" s="6">
        <v>30317</v>
      </c>
      <c r="K1601" s="6">
        <v>55153</v>
      </c>
      <c r="L1601">
        <v>34</v>
      </c>
      <c r="M1601" t="s">
        <v>9884</v>
      </c>
      <c r="N1601" t="s">
        <v>3757</v>
      </c>
      <c r="O1601" t="s">
        <v>190</v>
      </c>
      <c r="P1601" t="s">
        <v>4506</v>
      </c>
      <c r="Q1601" s="5">
        <f>INDEX(relevant_resources!B:B,MATCH(P1601,relevant_resources!A:A,0))</f>
        <v>0</v>
      </c>
      <c r="R1601">
        <f>COUNTIFS(resolve_2018!Y:Y,A1601)</f>
        <v>0</v>
      </c>
      <c r="S1601">
        <f>COUNTIFS(assign_old_new!A:A,A1601)</f>
        <v>0</v>
      </c>
      <c r="T1601" s="4" t="str">
        <f>IF(D1601="teppc","teppc",
IF(Q1601=0,"not relevant",
IF(R1601&gt;0,"in old list",
IF(S1601=0,"NEED TO ASSIGN",
INDEX(assign_old_new!D:D,MATCH(A1601,assign_old_new!A:A,0))))))</f>
        <v>not relevant</v>
      </c>
      <c r="U1601">
        <f t="shared" si="48"/>
        <v>0</v>
      </c>
      <c r="V1601" s="5">
        <f t="shared" si="49"/>
        <v>0</v>
      </c>
    </row>
    <row r="1602" spans="1:22" hidden="1" x14ac:dyDescent="0.75">
      <c r="A1602" t="s">
        <v>10291</v>
      </c>
      <c r="B1602" t="s">
        <v>10291</v>
      </c>
      <c r="D1602" t="s">
        <v>9883</v>
      </c>
      <c r="E1602" t="s">
        <v>1128</v>
      </c>
      <c r="F1602" t="s">
        <v>1128</v>
      </c>
      <c r="G1602" t="s">
        <v>3379</v>
      </c>
      <c r="H1602" t="s">
        <v>1128</v>
      </c>
      <c r="I1602" t="s">
        <v>33</v>
      </c>
      <c r="J1602" s="6">
        <v>31291</v>
      </c>
      <c r="K1602" s="6">
        <v>55153</v>
      </c>
      <c r="L1602">
        <v>33.6</v>
      </c>
      <c r="M1602" t="s">
        <v>9884</v>
      </c>
      <c r="N1602" t="s">
        <v>4346</v>
      </c>
      <c r="O1602" t="s">
        <v>3386</v>
      </c>
      <c r="P1602" t="s">
        <v>3324</v>
      </c>
      <c r="Q1602" s="5">
        <f>INDEX(relevant_resources!B:B,MATCH(P1602,relevant_resources!A:A,0))</f>
        <v>1</v>
      </c>
      <c r="R1602">
        <f>COUNTIFS(resolve_2018!Y:Y,A1602)</f>
        <v>0</v>
      </c>
      <c r="S1602">
        <f>COUNTIFS(assign_old_new!A:A,A1602)</f>
        <v>1</v>
      </c>
      <c r="T1602" s="4" t="str">
        <f>IF(D1602="teppc","teppc",
IF(Q1602=0,"not relevant",
IF(R1602&gt;0,"in old list",
IF(S1602=0,"NEED TO ASSIGN",
INDEX(assign_old_new!D:D,MATCH(A1602,assign_old_new!A:A,0))))))</f>
        <v>old</v>
      </c>
      <c r="U1602">
        <f t="shared" ref="U1602:U1665" si="50">OR(R1602&gt;0,S1602&gt;0)*1</f>
        <v>1</v>
      </c>
      <c r="V1602" s="5">
        <f t="shared" si="49"/>
        <v>0</v>
      </c>
    </row>
    <row r="1603" spans="1:22" hidden="1" x14ac:dyDescent="0.75">
      <c r="A1603" t="s">
        <v>7596</v>
      </c>
      <c r="B1603" t="s">
        <v>7597</v>
      </c>
      <c r="C1603" t="s">
        <v>7598</v>
      </c>
      <c r="D1603" t="s">
        <v>3425</v>
      </c>
      <c r="E1603" t="s">
        <v>906</v>
      </c>
      <c r="F1603" t="s">
        <v>906</v>
      </c>
      <c r="G1603" t="s">
        <v>4695</v>
      </c>
      <c r="H1603" t="s">
        <v>906</v>
      </c>
      <c r="I1603" t="s">
        <v>906</v>
      </c>
      <c r="J1603" s="2">
        <v>40283</v>
      </c>
      <c r="K1603" s="2">
        <v>55153</v>
      </c>
      <c r="L1603">
        <v>33.5</v>
      </c>
      <c r="M1603" t="s">
        <v>5038</v>
      </c>
      <c r="N1603" t="s">
        <v>3757</v>
      </c>
      <c r="O1603" t="s">
        <v>190</v>
      </c>
      <c r="P1603" t="s">
        <v>5039</v>
      </c>
      <c r="Q1603" s="5">
        <f>INDEX(relevant_resources!B:B,MATCH(P1603,relevant_resources!A:A,0))</f>
        <v>0</v>
      </c>
      <c r="R1603">
        <f>COUNTIFS(resolve_2018!Y:Y,A1603)</f>
        <v>0</v>
      </c>
      <c r="S1603">
        <f>COUNTIFS(assign_old_new!A:A,A1603)</f>
        <v>0</v>
      </c>
      <c r="T1603" s="4" t="str">
        <f>IF(D1603="teppc","teppc",
IF(Q1603=0,"not relevant",
IF(R1603&gt;0,"in old list",
IF(S1603=0,"NEED TO ASSIGN",
INDEX(assign_old_new!D:D,MATCH(A1603,assign_old_new!A:A,0))))))</f>
        <v>teppc</v>
      </c>
      <c r="U1603">
        <f t="shared" si="50"/>
        <v>0</v>
      </c>
      <c r="V1603" s="5">
        <f t="shared" ref="V1603:V1666" si="51">AND(Q1603=1,U1603=0,D1603="caiso")*1</f>
        <v>0</v>
      </c>
    </row>
    <row r="1604" spans="1:22" hidden="1" x14ac:dyDescent="0.75">
      <c r="A1604" t="s">
        <v>6336</v>
      </c>
      <c r="B1604" t="s">
        <v>6336</v>
      </c>
      <c r="C1604" t="s">
        <v>6337</v>
      </c>
      <c r="D1604" t="s">
        <v>3425</v>
      </c>
      <c r="E1604" t="s">
        <v>3426</v>
      </c>
      <c r="F1604" t="s">
        <v>3426</v>
      </c>
      <c r="G1604" t="s">
        <v>3427</v>
      </c>
      <c r="H1604" t="s">
        <v>3428</v>
      </c>
      <c r="I1604" t="s">
        <v>3429</v>
      </c>
      <c r="J1604" s="2">
        <v>42491</v>
      </c>
      <c r="K1604" s="2">
        <v>57100</v>
      </c>
      <c r="L1604">
        <v>33.1</v>
      </c>
      <c r="M1604" t="s">
        <v>210</v>
      </c>
      <c r="N1604" t="s">
        <v>3443</v>
      </c>
      <c r="O1604" t="s">
        <v>210</v>
      </c>
      <c r="P1604" t="s">
        <v>3444</v>
      </c>
      <c r="Q1604" s="5">
        <f>INDEX(relevant_resources!B:B,MATCH(P1604,relevant_resources!A:A,0))</f>
        <v>0</v>
      </c>
      <c r="R1604">
        <f>COUNTIFS(resolve_2018!Y:Y,A1604)</f>
        <v>0</v>
      </c>
      <c r="S1604">
        <f>COUNTIFS(assign_old_new!A:A,A1604)</f>
        <v>0</v>
      </c>
      <c r="T1604" s="4" t="str">
        <f>IF(D1604="teppc","teppc",
IF(Q1604=0,"not relevant",
IF(R1604&gt;0,"in old list",
IF(S1604=0,"NEED TO ASSIGN",
INDEX(assign_old_new!D:D,MATCH(A1604,assign_old_new!A:A,0))))))</f>
        <v>teppc</v>
      </c>
      <c r="U1604">
        <f t="shared" si="50"/>
        <v>0</v>
      </c>
      <c r="V1604" s="5">
        <f t="shared" si="51"/>
        <v>0</v>
      </c>
    </row>
    <row r="1605" spans="1:22" hidden="1" x14ac:dyDescent="0.75">
      <c r="A1605" t="s">
        <v>6338</v>
      </c>
      <c r="B1605" t="s">
        <v>6338</v>
      </c>
      <c r="C1605" t="s">
        <v>6339</v>
      </c>
      <c r="D1605" t="s">
        <v>3425</v>
      </c>
      <c r="E1605" t="s">
        <v>3426</v>
      </c>
      <c r="F1605" t="s">
        <v>3426</v>
      </c>
      <c r="G1605" t="s">
        <v>3427</v>
      </c>
      <c r="H1605" t="s">
        <v>3428</v>
      </c>
      <c r="I1605" t="s">
        <v>3429</v>
      </c>
      <c r="J1605" s="2">
        <v>42491</v>
      </c>
      <c r="K1605" s="2">
        <v>57100</v>
      </c>
      <c r="L1605">
        <v>33.1</v>
      </c>
      <c r="M1605" t="s">
        <v>210</v>
      </c>
      <c r="N1605" t="s">
        <v>3443</v>
      </c>
      <c r="O1605" t="s">
        <v>210</v>
      </c>
      <c r="P1605" t="s">
        <v>3444</v>
      </c>
      <c r="Q1605" s="5">
        <f>INDEX(relevant_resources!B:B,MATCH(P1605,relevant_resources!A:A,0))</f>
        <v>0</v>
      </c>
      <c r="R1605">
        <f>COUNTIFS(resolve_2018!Y:Y,A1605)</f>
        <v>0</v>
      </c>
      <c r="S1605">
        <f>COUNTIFS(assign_old_new!A:A,A1605)</f>
        <v>0</v>
      </c>
      <c r="T1605" s="4" t="str">
        <f>IF(D1605="teppc","teppc",
IF(Q1605=0,"not relevant",
IF(R1605&gt;0,"in old list",
IF(S1605=0,"NEED TO ASSIGN",
INDEX(assign_old_new!D:D,MATCH(A1605,assign_old_new!A:A,0))))))</f>
        <v>teppc</v>
      </c>
      <c r="U1605">
        <f t="shared" si="50"/>
        <v>0</v>
      </c>
      <c r="V1605" s="5">
        <f t="shared" si="51"/>
        <v>0</v>
      </c>
    </row>
    <row r="1606" spans="1:22" hidden="1" x14ac:dyDescent="0.75">
      <c r="A1606" t="s">
        <v>7081</v>
      </c>
      <c r="B1606" t="s">
        <v>7081</v>
      </c>
      <c r="D1606" t="s">
        <v>3425</v>
      </c>
      <c r="E1606" t="s">
        <v>3426</v>
      </c>
      <c r="F1606" t="s">
        <v>3426</v>
      </c>
      <c r="G1606" t="s">
        <v>3427</v>
      </c>
      <c r="H1606" t="s">
        <v>3428</v>
      </c>
      <c r="I1606" t="s">
        <v>3429</v>
      </c>
      <c r="J1606" s="2">
        <v>42793</v>
      </c>
      <c r="K1606" s="2">
        <v>54819</v>
      </c>
      <c r="L1606">
        <v>33</v>
      </c>
      <c r="M1606" t="s">
        <v>3438</v>
      </c>
      <c r="N1606" t="s">
        <v>3412</v>
      </c>
      <c r="O1606" t="s">
        <v>993</v>
      </c>
      <c r="P1606" t="s">
        <v>3477</v>
      </c>
      <c r="Q1606" s="5">
        <f>INDEX(relevant_resources!B:B,MATCH(P1606,relevant_resources!A:A,0))</f>
        <v>0</v>
      </c>
      <c r="R1606">
        <f>COUNTIFS(resolve_2018!Y:Y,A1606)</f>
        <v>0</v>
      </c>
      <c r="S1606">
        <f>COUNTIFS(assign_old_new!A:A,A1606)</f>
        <v>0</v>
      </c>
      <c r="T1606" s="4" t="str">
        <f>IF(D1606="teppc","teppc",
IF(Q1606=0,"not relevant",
IF(R1606&gt;0,"in old list",
IF(S1606=0,"NEED TO ASSIGN",
INDEX(assign_old_new!D:D,MATCH(A1606,assign_old_new!A:A,0))))))</f>
        <v>teppc</v>
      </c>
      <c r="U1606">
        <f t="shared" si="50"/>
        <v>0</v>
      </c>
      <c r="V1606" s="5">
        <f t="shared" si="51"/>
        <v>0</v>
      </c>
    </row>
    <row r="1607" spans="1:22" hidden="1" x14ac:dyDescent="0.75">
      <c r="A1607" t="s">
        <v>6920</v>
      </c>
      <c r="B1607" t="s">
        <v>6920</v>
      </c>
      <c r="C1607" t="s">
        <v>6921</v>
      </c>
      <c r="D1607" t="s">
        <v>3425</v>
      </c>
      <c r="E1607" t="s">
        <v>1054</v>
      </c>
      <c r="F1607" t="s">
        <v>1054</v>
      </c>
      <c r="G1607" t="s">
        <v>3447</v>
      </c>
      <c r="H1607" t="s">
        <v>3428</v>
      </c>
      <c r="I1607" t="s">
        <v>3429</v>
      </c>
      <c r="J1607" s="2">
        <v>40210</v>
      </c>
      <c r="K1607" s="2">
        <v>55153</v>
      </c>
      <c r="L1607">
        <v>33</v>
      </c>
      <c r="M1607" t="s">
        <v>3438</v>
      </c>
      <c r="N1607" t="s">
        <v>3412</v>
      </c>
      <c r="O1607" t="s">
        <v>993</v>
      </c>
      <c r="P1607" t="s">
        <v>3477</v>
      </c>
      <c r="Q1607" s="5">
        <f>INDEX(relevant_resources!B:B,MATCH(P1607,relevant_resources!A:A,0))</f>
        <v>0</v>
      </c>
      <c r="R1607">
        <f>COUNTIFS(resolve_2018!Y:Y,A1607)</f>
        <v>0</v>
      </c>
      <c r="S1607">
        <f>COUNTIFS(assign_old_new!A:A,A1607)</f>
        <v>0</v>
      </c>
      <c r="T1607" s="4" t="str">
        <f>IF(D1607="teppc","teppc",
IF(Q1607=0,"not relevant",
IF(R1607&gt;0,"in old list",
IF(S1607=0,"NEED TO ASSIGN",
INDEX(assign_old_new!D:D,MATCH(A1607,assign_old_new!A:A,0))))))</f>
        <v>teppc</v>
      </c>
      <c r="U1607">
        <f t="shared" si="50"/>
        <v>0</v>
      </c>
      <c r="V1607" s="5">
        <f t="shared" si="51"/>
        <v>0</v>
      </c>
    </row>
    <row r="1608" spans="1:22" hidden="1" x14ac:dyDescent="0.75">
      <c r="A1608" t="s">
        <v>6922</v>
      </c>
      <c r="B1608" t="s">
        <v>6922</v>
      </c>
      <c r="C1608" t="s">
        <v>6923</v>
      </c>
      <c r="D1608" t="s">
        <v>3425</v>
      </c>
      <c r="E1608" t="s">
        <v>1054</v>
      </c>
      <c r="F1608" t="s">
        <v>1054</v>
      </c>
      <c r="G1608" t="s">
        <v>3447</v>
      </c>
      <c r="H1608" t="s">
        <v>3428</v>
      </c>
      <c r="I1608" t="s">
        <v>3429</v>
      </c>
      <c r="J1608" s="2">
        <v>40210</v>
      </c>
      <c r="K1608" s="2">
        <v>55153</v>
      </c>
      <c r="L1608">
        <v>33</v>
      </c>
      <c r="M1608" t="s">
        <v>3438</v>
      </c>
      <c r="N1608" t="s">
        <v>3412</v>
      </c>
      <c r="O1608" t="s">
        <v>993</v>
      </c>
      <c r="P1608" t="s">
        <v>3477</v>
      </c>
      <c r="Q1608" s="5">
        <f>INDEX(relevant_resources!B:B,MATCH(P1608,relevant_resources!A:A,0))</f>
        <v>0</v>
      </c>
      <c r="R1608">
        <f>COUNTIFS(resolve_2018!Y:Y,A1608)</f>
        <v>0</v>
      </c>
      <c r="S1608">
        <f>COUNTIFS(assign_old_new!A:A,A1608)</f>
        <v>0</v>
      </c>
      <c r="T1608" s="4" t="str">
        <f>IF(D1608="teppc","teppc",
IF(Q1608=0,"not relevant",
IF(R1608&gt;0,"in old list",
IF(S1608=0,"NEED TO ASSIGN",
INDEX(assign_old_new!D:D,MATCH(A1608,assign_old_new!A:A,0))))))</f>
        <v>teppc</v>
      </c>
      <c r="U1608">
        <f t="shared" si="50"/>
        <v>0</v>
      </c>
      <c r="V1608" s="5">
        <f t="shared" si="51"/>
        <v>0</v>
      </c>
    </row>
    <row r="1609" spans="1:22" hidden="1" x14ac:dyDescent="0.75">
      <c r="A1609" t="s">
        <v>8630</v>
      </c>
      <c r="B1609" t="s">
        <v>8631</v>
      </c>
      <c r="C1609" t="s">
        <v>8632</v>
      </c>
      <c r="D1609" t="s">
        <v>3425</v>
      </c>
      <c r="E1609" t="s">
        <v>906</v>
      </c>
      <c r="F1609" t="s">
        <v>906</v>
      </c>
      <c r="G1609" t="s">
        <v>4695</v>
      </c>
      <c r="H1609" t="s">
        <v>906</v>
      </c>
      <c r="I1609" t="s">
        <v>906</v>
      </c>
      <c r="J1609" s="2">
        <v>34121</v>
      </c>
      <c r="K1609" s="2">
        <v>55153</v>
      </c>
      <c r="L1609">
        <v>33</v>
      </c>
      <c r="M1609" t="s">
        <v>3766</v>
      </c>
      <c r="N1609" t="s">
        <v>3757</v>
      </c>
      <c r="O1609" t="s">
        <v>190</v>
      </c>
      <c r="P1609" t="s">
        <v>5039</v>
      </c>
      <c r="Q1609" s="5">
        <f>INDEX(relevant_resources!B:B,MATCH(P1609,relevant_resources!A:A,0))</f>
        <v>0</v>
      </c>
      <c r="R1609">
        <f>COUNTIFS(resolve_2018!Y:Y,A1609)</f>
        <v>0</v>
      </c>
      <c r="S1609">
        <f>COUNTIFS(assign_old_new!A:A,A1609)</f>
        <v>0</v>
      </c>
      <c r="T1609" s="4" t="str">
        <f>IF(D1609="teppc","teppc",
IF(Q1609=0,"not relevant",
IF(R1609&gt;0,"in old list",
IF(S1609=0,"NEED TO ASSIGN",
INDEX(assign_old_new!D:D,MATCH(A1609,assign_old_new!A:A,0))))))</f>
        <v>teppc</v>
      </c>
      <c r="U1609">
        <f t="shared" si="50"/>
        <v>0</v>
      </c>
      <c r="V1609" s="5">
        <f t="shared" si="51"/>
        <v>0</v>
      </c>
    </row>
    <row r="1610" spans="1:22" hidden="1" x14ac:dyDescent="0.75">
      <c r="A1610" t="s">
        <v>9963</v>
      </c>
      <c r="B1610" t="s">
        <v>9964</v>
      </c>
      <c r="C1610" t="s">
        <v>9965</v>
      </c>
      <c r="D1610" t="s">
        <v>9883</v>
      </c>
      <c r="E1610" t="s">
        <v>3333</v>
      </c>
      <c r="F1610" t="s">
        <v>3333</v>
      </c>
      <c r="G1610" t="s">
        <v>3334</v>
      </c>
      <c r="H1610" t="s">
        <v>3333</v>
      </c>
      <c r="I1610" t="s">
        <v>33</v>
      </c>
      <c r="J1610" s="6">
        <v>9863</v>
      </c>
      <c r="K1610" s="6">
        <v>55153</v>
      </c>
      <c r="L1610">
        <v>33</v>
      </c>
      <c r="M1610" t="s">
        <v>9884</v>
      </c>
      <c r="N1610" t="s">
        <v>3443</v>
      </c>
      <c r="O1610" t="s">
        <v>210</v>
      </c>
      <c r="P1610" t="s">
        <v>3709</v>
      </c>
      <c r="Q1610" s="5">
        <f>INDEX(relevant_resources!B:B,MATCH(P1610,relevant_resources!A:A,0))</f>
        <v>0</v>
      </c>
      <c r="R1610">
        <f>COUNTIFS(resolve_2018!Y:Y,A1610)</f>
        <v>0</v>
      </c>
      <c r="S1610">
        <f>COUNTIFS(assign_old_new!A:A,A1610)</f>
        <v>0</v>
      </c>
      <c r="T1610" s="4" t="str">
        <f>IF(D1610="teppc","teppc",
IF(Q1610=0,"not relevant",
IF(R1610&gt;0,"in old list",
IF(S1610=0,"NEED TO ASSIGN",
INDEX(assign_old_new!D:D,MATCH(A1610,assign_old_new!A:A,0))))))</f>
        <v>not relevant</v>
      </c>
      <c r="U1610">
        <f t="shared" si="50"/>
        <v>0</v>
      </c>
      <c r="V1610" s="5">
        <f t="shared" si="51"/>
        <v>0</v>
      </c>
    </row>
    <row r="1611" spans="1:22" hidden="1" x14ac:dyDescent="0.75">
      <c r="A1611" t="s">
        <v>9579</v>
      </c>
      <c r="B1611" t="s">
        <v>9580</v>
      </c>
      <c r="C1611" t="s">
        <v>9581</v>
      </c>
      <c r="D1611" t="s">
        <v>3425</v>
      </c>
      <c r="E1611" t="s">
        <v>1054</v>
      </c>
      <c r="F1611" t="s">
        <v>1054</v>
      </c>
      <c r="G1611" t="s">
        <v>3447</v>
      </c>
      <c r="H1611" t="s">
        <v>3428</v>
      </c>
      <c r="I1611" t="s">
        <v>3429</v>
      </c>
      <c r="J1611" s="2">
        <v>42095</v>
      </c>
      <c r="K1611" s="2">
        <v>55153</v>
      </c>
      <c r="L1611">
        <v>32.799999999999997</v>
      </c>
      <c r="M1611" t="s">
        <v>3531</v>
      </c>
      <c r="N1611" t="s">
        <v>3532</v>
      </c>
      <c r="O1611" t="s">
        <v>3533</v>
      </c>
      <c r="P1611" t="s">
        <v>3549</v>
      </c>
      <c r="Q1611" s="5">
        <f>INDEX(relevant_resources!B:B,MATCH(P1611,relevant_resources!A:A,0))</f>
        <v>0</v>
      </c>
      <c r="R1611">
        <f>COUNTIFS(resolve_2018!Y:Y,A1611)</f>
        <v>0</v>
      </c>
      <c r="S1611">
        <f>COUNTIFS(assign_old_new!A:A,A1611)</f>
        <v>0</v>
      </c>
      <c r="T1611" s="4" t="str">
        <f>IF(D1611="teppc","teppc",
IF(Q1611=0,"not relevant",
IF(R1611&gt;0,"in old list",
IF(S1611=0,"NEED TO ASSIGN",
INDEX(assign_old_new!D:D,MATCH(A1611,assign_old_new!A:A,0))))))</f>
        <v>teppc</v>
      </c>
      <c r="U1611">
        <f t="shared" si="50"/>
        <v>0</v>
      </c>
      <c r="V1611" s="5">
        <f t="shared" si="51"/>
        <v>0</v>
      </c>
    </row>
    <row r="1612" spans="1:22" hidden="1" x14ac:dyDescent="0.75">
      <c r="A1612" t="s">
        <v>8159</v>
      </c>
      <c r="B1612" t="s">
        <v>8160</v>
      </c>
      <c r="C1612" t="s">
        <v>8161</v>
      </c>
      <c r="D1612" t="s">
        <v>3425</v>
      </c>
      <c r="E1612" t="s">
        <v>3546</v>
      </c>
      <c r="F1612" t="s">
        <v>3546</v>
      </c>
      <c r="G1612" t="s">
        <v>3547</v>
      </c>
      <c r="H1612" t="s">
        <v>3546</v>
      </c>
      <c r="I1612" t="s">
        <v>3429</v>
      </c>
      <c r="J1612" s="2">
        <v>42705</v>
      </c>
      <c r="K1612" s="2">
        <v>55153</v>
      </c>
      <c r="L1612">
        <v>32.700000000000003</v>
      </c>
      <c r="M1612" t="s">
        <v>3506</v>
      </c>
      <c r="N1612" t="s">
        <v>3385</v>
      </c>
      <c r="O1612" t="s">
        <v>3386</v>
      </c>
      <c r="P1612" t="s">
        <v>4290</v>
      </c>
      <c r="Q1612" s="5">
        <f>INDEX(relevant_resources!B:B,MATCH(P1612,relevant_resources!A:A,0))</f>
        <v>0</v>
      </c>
      <c r="R1612">
        <f>COUNTIFS(resolve_2018!Y:Y,A1612)</f>
        <v>0</v>
      </c>
      <c r="S1612">
        <f>COUNTIFS(assign_old_new!A:A,A1612)</f>
        <v>0</v>
      </c>
      <c r="T1612" s="4" t="str">
        <f>IF(D1612="teppc","teppc",
IF(Q1612=0,"not relevant",
IF(R1612&gt;0,"in old list",
IF(S1612=0,"NEED TO ASSIGN",
INDEX(assign_old_new!D:D,MATCH(A1612,assign_old_new!A:A,0))))))</f>
        <v>teppc</v>
      </c>
      <c r="U1612">
        <f t="shared" si="50"/>
        <v>0</v>
      </c>
      <c r="V1612" s="5">
        <f t="shared" si="51"/>
        <v>0</v>
      </c>
    </row>
    <row r="1613" spans="1:22" hidden="1" x14ac:dyDescent="0.75">
      <c r="A1613" t="s">
        <v>8658</v>
      </c>
      <c r="B1613" t="s">
        <v>8659</v>
      </c>
      <c r="C1613" t="s">
        <v>8660</v>
      </c>
      <c r="D1613" t="s">
        <v>3425</v>
      </c>
      <c r="E1613" t="s">
        <v>906</v>
      </c>
      <c r="F1613" t="s">
        <v>906</v>
      </c>
      <c r="G1613" t="s">
        <v>4695</v>
      </c>
      <c r="H1613" t="s">
        <v>906</v>
      </c>
      <c r="I1613" t="s">
        <v>906</v>
      </c>
      <c r="J1613" s="2">
        <v>40283</v>
      </c>
      <c r="K1613" s="2">
        <v>55153</v>
      </c>
      <c r="L1613">
        <v>32.5</v>
      </c>
      <c r="M1613" t="s">
        <v>3473</v>
      </c>
      <c r="N1613" t="s">
        <v>3327</v>
      </c>
      <c r="O1613" t="s">
        <v>3328</v>
      </c>
      <c r="P1613" t="s">
        <v>6064</v>
      </c>
      <c r="Q1613" s="5">
        <f>INDEX(relevant_resources!B:B,MATCH(P1613,relevant_resources!A:A,0))</f>
        <v>0</v>
      </c>
      <c r="R1613">
        <f>COUNTIFS(resolve_2018!Y:Y,A1613)</f>
        <v>0</v>
      </c>
      <c r="S1613">
        <f>COUNTIFS(assign_old_new!A:A,A1613)</f>
        <v>0</v>
      </c>
      <c r="T1613" s="4" t="str">
        <f>IF(D1613="teppc","teppc",
IF(Q1613=0,"not relevant",
IF(R1613&gt;0,"in old list",
IF(S1613=0,"NEED TO ASSIGN",
INDEX(assign_old_new!D:D,MATCH(A1613,assign_old_new!A:A,0))))))</f>
        <v>teppc</v>
      </c>
      <c r="U1613">
        <f t="shared" si="50"/>
        <v>0</v>
      </c>
      <c r="V1613" s="5">
        <f t="shared" si="51"/>
        <v>0</v>
      </c>
    </row>
    <row r="1614" spans="1:22" hidden="1" x14ac:dyDescent="0.75">
      <c r="A1614" t="s">
        <v>249</v>
      </c>
      <c r="B1614" t="s">
        <v>10596</v>
      </c>
      <c r="C1614" t="s">
        <v>10597</v>
      </c>
      <c r="D1614" t="s">
        <v>9883</v>
      </c>
      <c r="E1614" t="s">
        <v>3333</v>
      </c>
      <c r="F1614" t="s">
        <v>3333</v>
      </c>
      <c r="G1614" t="s">
        <v>3334</v>
      </c>
      <c r="H1614" t="s">
        <v>3333</v>
      </c>
      <c r="I1614" t="s">
        <v>33</v>
      </c>
      <c r="J1614" s="6">
        <v>32484</v>
      </c>
      <c r="K1614" s="6">
        <v>55153</v>
      </c>
      <c r="L1614">
        <v>32.5</v>
      </c>
      <c r="M1614" t="s">
        <v>9884</v>
      </c>
      <c r="N1614" t="s">
        <v>3443</v>
      </c>
      <c r="O1614" t="s">
        <v>210</v>
      </c>
      <c r="P1614" t="s">
        <v>3709</v>
      </c>
      <c r="Q1614" s="5">
        <f>INDEX(relevant_resources!B:B,MATCH(P1614,relevant_resources!A:A,0))</f>
        <v>0</v>
      </c>
      <c r="R1614">
        <f>COUNTIFS(resolve_2018!Y:Y,A1614)</f>
        <v>1</v>
      </c>
      <c r="S1614">
        <f>COUNTIFS(assign_old_new!A:A,A1614)</f>
        <v>0</v>
      </c>
      <c r="T1614" s="4" t="str">
        <f>IF(D1614="teppc","teppc",
IF(Q1614=0,"not relevant",
IF(R1614&gt;0,"in old list",
IF(S1614=0,"NEED TO ASSIGN",
INDEX(assign_old_new!D:D,MATCH(A1614,assign_old_new!A:A,0))))))</f>
        <v>not relevant</v>
      </c>
      <c r="U1614">
        <f t="shared" si="50"/>
        <v>1</v>
      </c>
      <c r="V1614" s="5">
        <f t="shared" si="51"/>
        <v>0</v>
      </c>
    </row>
    <row r="1615" spans="1:22" hidden="1" x14ac:dyDescent="0.75">
      <c r="A1615" t="s">
        <v>8941</v>
      </c>
      <c r="B1615" t="s">
        <v>8941</v>
      </c>
      <c r="C1615" t="s">
        <v>8942</v>
      </c>
      <c r="D1615" t="s">
        <v>3425</v>
      </c>
      <c r="E1615" t="s">
        <v>3426</v>
      </c>
      <c r="F1615" t="s">
        <v>3426</v>
      </c>
      <c r="G1615" t="s">
        <v>3427</v>
      </c>
      <c r="H1615" t="s">
        <v>3428</v>
      </c>
      <c r="I1615" t="s">
        <v>3429</v>
      </c>
      <c r="J1615" s="2">
        <v>21186</v>
      </c>
      <c r="K1615" s="2">
        <v>48669</v>
      </c>
      <c r="L1615">
        <v>32.5</v>
      </c>
      <c r="M1615" t="s">
        <v>210</v>
      </c>
      <c r="N1615" t="s">
        <v>3443</v>
      </c>
      <c r="O1615" t="s">
        <v>210</v>
      </c>
      <c r="P1615" t="s">
        <v>3444</v>
      </c>
      <c r="Q1615" s="5">
        <f>INDEX(relevant_resources!B:B,MATCH(P1615,relevant_resources!A:A,0))</f>
        <v>0</v>
      </c>
      <c r="R1615">
        <f>COUNTIFS(resolve_2018!Y:Y,A1615)</f>
        <v>0</v>
      </c>
      <c r="S1615">
        <f>COUNTIFS(assign_old_new!A:A,A1615)</f>
        <v>0</v>
      </c>
      <c r="T1615" s="4" t="str">
        <f>IF(D1615="teppc","teppc",
IF(Q1615=0,"not relevant",
IF(R1615&gt;0,"in old list",
IF(S1615=0,"NEED TO ASSIGN",
INDEX(assign_old_new!D:D,MATCH(A1615,assign_old_new!A:A,0))))))</f>
        <v>teppc</v>
      </c>
      <c r="U1615">
        <f t="shared" si="50"/>
        <v>0</v>
      </c>
      <c r="V1615" s="5">
        <f t="shared" si="51"/>
        <v>0</v>
      </c>
    </row>
    <row r="1616" spans="1:22" hidden="1" x14ac:dyDescent="0.75">
      <c r="A1616" t="s">
        <v>8943</v>
      </c>
      <c r="B1616" t="s">
        <v>8943</v>
      </c>
      <c r="C1616" t="s">
        <v>8944</v>
      </c>
      <c r="D1616" t="s">
        <v>3425</v>
      </c>
      <c r="E1616" t="s">
        <v>3426</v>
      </c>
      <c r="F1616" t="s">
        <v>3426</v>
      </c>
      <c r="G1616" t="s">
        <v>3427</v>
      </c>
      <c r="H1616" t="s">
        <v>3428</v>
      </c>
      <c r="I1616" t="s">
        <v>3429</v>
      </c>
      <c r="J1616" s="2">
        <v>21186</v>
      </c>
      <c r="K1616" s="2">
        <v>48669</v>
      </c>
      <c r="L1616">
        <v>32.5</v>
      </c>
      <c r="M1616" t="s">
        <v>210</v>
      </c>
      <c r="N1616" t="s">
        <v>3443</v>
      </c>
      <c r="O1616" t="s">
        <v>210</v>
      </c>
      <c r="P1616" t="s">
        <v>3444</v>
      </c>
      <c r="Q1616" s="5">
        <f>INDEX(relevant_resources!B:B,MATCH(P1616,relevant_resources!A:A,0))</f>
        <v>0</v>
      </c>
      <c r="R1616">
        <f>COUNTIFS(resolve_2018!Y:Y,A1616)</f>
        <v>0</v>
      </c>
      <c r="S1616">
        <f>COUNTIFS(assign_old_new!A:A,A1616)</f>
        <v>0</v>
      </c>
      <c r="T1616" s="4" t="str">
        <f>IF(D1616="teppc","teppc",
IF(Q1616=0,"not relevant",
IF(R1616&gt;0,"in old list",
IF(S1616=0,"NEED TO ASSIGN",
INDEX(assign_old_new!D:D,MATCH(A1616,assign_old_new!A:A,0))))))</f>
        <v>teppc</v>
      </c>
      <c r="U1616">
        <f t="shared" si="50"/>
        <v>0</v>
      </c>
      <c r="V1616" s="5">
        <f t="shared" si="51"/>
        <v>0</v>
      </c>
    </row>
    <row r="1617" spans="1:22" hidden="1" x14ac:dyDescent="0.75">
      <c r="A1617" t="s">
        <v>4056</v>
      </c>
      <c r="B1617" t="s">
        <v>4057</v>
      </c>
      <c r="C1617" t="s">
        <v>4058</v>
      </c>
      <c r="D1617" t="s">
        <v>3425</v>
      </c>
      <c r="E1617" t="s">
        <v>2403</v>
      </c>
      <c r="F1617" t="s">
        <v>2403</v>
      </c>
      <c r="G1617" t="s">
        <v>3436</v>
      </c>
      <c r="H1617" t="s">
        <v>3437</v>
      </c>
      <c r="I1617" t="s">
        <v>2274</v>
      </c>
      <c r="J1617" s="2">
        <v>18264</v>
      </c>
      <c r="K1617" s="2">
        <v>55153</v>
      </c>
      <c r="L1617">
        <v>32.5</v>
      </c>
      <c r="M1617" t="s">
        <v>3705</v>
      </c>
      <c r="N1617" t="s">
        <v>3512</v>
      </c>
      <c r="O1617" t="s">
        <v>3513</v>
      </c>
      <c r="P1617" t="s">
        <v>3514</v>
      </c>
      <c r="Q1617" s="5">
        <f>INDEX(relevant_resources!B:B,MATCH(P1617,relevant_resources!A:A,0))</f>
        <v>0</v>
      </c>
      <c r="R1617">
        <f>COUNTIFS(resolve_2018!Y:Y,A1617)</f>
        <v>0</v>
      </c>
      <c r="S1617">
        <f>COUNTIFS(assign_old_new!A:A,A1617)</f>
        <v>0</v>
      </c>
      <c r="T1617" s="4" t="str">
        <f>IF(D1617="teppc","teppc",
IF(Q1617=0,"not relevant",
IF(R1617&gt;0,"in old list",
IF(S1617=0,"NEED TO ASSIGN",
INDEX(assign_old_new!D:D,MATCH(A1617,assign_old_new!A:A,0))))))</f>
        <v>teppc</v>
      </c>
      <c r="U1617">
        <f t="shared" si="50"/>
        <v>0</v>
      </c>
      <c r="V1617" s="5">
        <f t="shared" si="51"/>
        <v>0</v>
      </c>
    </row>
    <row r="1618" spans="1:22" hidden="1" x14ac:dyDescent="0.75">
      <c r="A1618" t="s">
        <v>7791</v>
      </c>
      <c r="B1618" t="s">
        <v>7791</v>
      </c>
      <c r="C1618" t="s">
        <v>7792</v>
      </c>
      <c r="D1618" t="s">
        <v>3425</v>
      </c>
      <c r="E1618" t="s">
        <v>3858</v>
      </c>
      <c r="F1618" t="s">
        <v>3858</v>
      </c>
      <c r="G1618" t="s">
        <v>3859</v>
      </c>
      <c r="H1618" t="s">
        <v>3860</v>
      </c>
      <c r="I1618" t="s">
        <v>1080</v>
      </c>
      <c r="J1618" s="2">
        <v>21276</v>
      </c>
      <c r="K1618" s="2">
        <v>55153</v>
      </c>
      <c r="L1618">
        <v>32.4</v>
      </c>
      <c r="M1618" t="s">
        <v>210</v>
      </c>
      <c r="N1618" t="s">
        <v>3443</v>
      </c>
      <c r="O1618" t="s">
        <v>210</v>
      </c>
      <c r="P1618" t="s">
        <v>3568</v>
      </c>
      <c r="Q1618" s="5">
        <f>INDEX(relevant_resources!B:B,MATCH(P1618,relevant_resources!A:A,0))</f>
        <v>0</v>
      </c>
      <c r="R1618">
        <f>COUNTIFS(resolve_2018!Y:Y,A1618)</f>
        <v>0</v>
      </c>
      <c r="S1618">
        <f>COUNTIFS(assign_old_new!A:A,A1618)</f>
        <v>0</v>
      </c>
      <c r="T1618" s="4" t="str">
        <f>IF(D1618="teppc","teppc",
IF(Q1618=0,"not relevant",
IF(R1618&gt;0,"in old list",
IF(S1618=0,"NEED TO ASSIGN",
INDEX(assign_old_new!D:D,MATCH(A1618,assign_old_new!A:A,0))))))</f>
        <v>teppc</v>
      </c>
      <c r="U1618">
        <f t="shared" si="50"/>
        <v>0</v>
      </c>
      <c r="V1618" s="5">
        <f t="shared" si="51"/>
        <v>0</v>
      </c>
    </row>
    <row r="1619" spans="1:22" hidden="1" x14ac:dyDescent="0.75">
      <c r="A1619" t="s">
        <v>7789</v>
      </c>
      <c r="B1619" t="s">
        <v>7789</v>
      </c>
      <c r="C1619" t="s">
        <v>7790</v>
      </c>
      <c r="D1619" t="s">
        <v>3425</v>
      </c>
      <c r="E1619" t="s">
        <v>3858</v>
      </c>
      <c r="F1619" t="s">
        <v>3858</v>
      </c>
      <c r="G1619" t="s">
        <v>3859</v>
      </c>
      <c r="H1619" t="s">
        <v>3860</v>
      </c>
      <c r="I1619" t="s">
        <v>1080</v>
      </c>
      <c r="J1619" s="2">
        <v>21245</v>
      </c>
      <c r="K1619" s="2">
        <v>55153</v>
      </c>
      <c r="L1619">
        <v>32.4</v>
      </c>
      <c r="M1619" t="s">
        <v>210</v>
      </c>
      <c r="N1619" t="s">
        <v>3443</v>
      </c>
      <c r="O1619" t="s">
        <v>210</v>
      </c>
      <c r="P1619" t="s">
        <v>3568</v>
      </c>
      <c r="Q1619" s="5">
        <f>INDEX(relevant_resources!B:B,MATCH(P1619,relevant_resources!A:A,0))</f>
        <v>0</v>
      </c>
      <c r="R1619">
        <f>COUNTIFS(resolve_2018!Y:Y,A1619)</f>
        <v>0</v>
      </c>
      <c r="S1619">
        <f>COUNTIFS(assign_old_new!A:A,A1619)</f>
        <v>0</v>
      </c>
      <c r="T1619" s="4" t="str">
        <f>IF(D1619="teppc","teppc",
IF(Q1619=0,"not relevant",
IF(R1619&gt;0,"in old list",
IF(S1619=0,"NEED TO ASSIGN",
INDEX(assign_old_new!D:D,MATCH(A1619,assign_old_new!A:A,0))))))</f>
        <v>teppc</v>
      </c>
      <c r="U1619">
        <f t="shared" si="50"/>
        <v>0</v>
      </c>
      <c r="V1619" s="5">
        <f t="shared" si="51"/>
        <v>0</v>
      </c>
    </row>
    <row r="1620" spans="1:22" hidden="1" x14ac:dyDescent="0.75">
      <c r="A1620" t="s">
        <v>6398</v>
      </c>
      <c r="B1620" t="s">
        <v>6398</v>
      </c>
      <c r="C1620" t="s">
        <v>6399</v>
      </c>
      <c r="D1620" t="s">
        <v>3425</v>
      </c>
      <c r="E1620" t="s">
        <v>3426</v>
      </c>
      <c r="F1620" t="s">
        <v>3426</v>
      </c>
      <c r="G1620" t="s">
        <v>3427</v>
      </c>
      <c r="H1620" t="s">
        <v>3428</v>
      </c>
      <c r="I1620" t="s">
        <v>3429</v>
      </c>
      <c r="J1620" s="2">
        <v>41244</v>
      </c>
      <c r="K1620" s="2">
        <v>46736</v>
      </c>
      <c r="L1620">
        <v>32</v>
      </c>
      <c r="M1620" t="s">
        <v>3448</v>
      </c>
      <c r="N1620" t="s">
        <v>3336</v>
      </c>
      <c r="O1620" t="s">
        <v>3356</v>
      </c>
      <c r="P1620" t="s">
        <v>3449</v>
      </c>
      <c r="Q1620" s="5">
        <f>INDEX(relevant_resources!B:B,MATCH(P1620,relevant_resources!A:A,0))</f>
        <v>0</v>
      </c>
      <c r="R1620">
        <f>COUNTIFS(resolve_2018!Y:Y,A1620)</f>
        <v>0</v>
      </c>
      <c r="S1620">
        <f>COUNTIFS(assign_old_new!A:A,A1620)</f>
        <v>0</v>
      </c>
      <c r="T1620" s="4" t="str">
        <f>IF(D1620="teppc","teppc",
IF(Q1620=0,"not relevant",
IF(R1620&gt;0,"in old list",
IF(S1620=0,"NEED TO ASSIGN",
INDEX(assign_old_new!D:D,MATCH(A1620,assign_old_new!A:A,0))))))</f>
        <v>teppc</v>
      </c>
      <c r="U1620">
        <f t="shared" si="50"/>
        <v>0</v>
      </c>
      <c r="V1620" s="5">
        <f t="shared" si="51"/>
        <v>0</v>
      </c>
    </row>
    <row r="1621" spans="1:22" hidden="1" x14ac:dyDescent="0.75">
      <c r="A1621" t="s">
        <v>3454</v>
      </c>
      <c r="B1621" t="s">
        <v>3454</v>
      </c>
      <c r="C1621" t="s">
        <v>3455</v>
      </c>
      <c r="D1621" t="s">
        <v>3425</v>
      </c>
      <c r="E1621" t="s">
        <v>1054</v>
      </c>
      <c r="F1621" t="s">
        <v>1054</v>
      </c>
      <c r="G1621" t="s">
        <v>3447</v>
      </c>
      <c r="H1621" t="s">
        <v>3428</v>
      </c>
      <c r="I1621" t="s">
        <v>3429</v>
      </c>
      <c r="J1621" s="2">
        <v>40966</v>
      </c>
      <c r="K1621" s="2">
        <v>55153</v>
      </c>
      <c r="L1621">
        <v>32</v>
      </c>
      <c r="M1621" t="s">
        <v>3448</v>
      </c>
      <c r="N1621" t="s">
        <v>3336</v>
      </c>
      <c r="O1621" t="s">
        <v>3356</v>
      </c>
      <c r="P1621" t="s">
        <v>3449</v>
      </c>
      <c r="Q1621" s="5">
        <f>INDEX(relevant_resources!B:B,MATCH(P1621,relevant_resources!A:A,0))</f>
        <v>0</v>
      </c>
      <c r="R1621">
        <f>COUNTIFS(resolve_2018!Y:Y,A1621)</f>
        <v>0</v>
      </c>
      <c r="S1621">
        <f>COUNTIFS(assign_old_new!A:A,A1621)</f>
        <v>0</v>
      </c>
      <c r="T1621" s="4" t="str">
        <f>IF(D1621="teppc","teppc",
IF(Q1621=0,"not relevant",
IF(R1621&gt;0,"in old list",
IF(S1621=0,"NEED TO ASSIGN",
INDEX(assign_old_new!D:D,MATCH(A1621,assign_old_new!A:A,0))))))</f>
        <v>teppc</v>
      </c>
      <c r="U1621">
        <f t="shared" si="50"/>
        <v>0</v>
      </c>
      <c r="V1621" s="5">
        <f t="shared" si="51"/>
        <v>0</v>
      </c>
    </row>
    <row r="1622" spans="1:22" hidden="1" x14ac:dyDescent="0.75">
      <c r="A1622" t="s">
        <v>7561</v>
      </c>
      <c r="B1622" t="s">
        <v>7562</v>
      </c>
      <c r="C1622" t="s">
        <v>7563</v>
      </c>
      <c r="D1622" t="s">
        <v>3425</v>
      </c>
      <c r="E1622" t="s">
        <v>1054</v>
      </c>
      <c r="F1622" t="s">
        <v>1054</v>
      </c>
      <c r="G1622" t="s">
        <v>3447</v>
      </c>
      <c r="H1622" t="s">
        <v>3428</v>
      </c>
      <c r="I1622" t="s">
        <v>3429</v>
      </c>
      <c r="J1622" s="2">
        <v>37895</v>
      </c>
      <c r="K1622" s="2">
        <v>55123</v>
      </c>
      <c r="L1622">
        <v>32</v>
      </c>
      <c r="M1622" t="s">
        <v>210</v>
      </c>
      <c r="N1622" t="s">
        <v>3443</v>
      </c>
      <c r="O1622" t="s">
        <v>210</v>
      </c>
      <c r="P1622" t="s">
        <v>3444</v>
      </c>
      <c r="Q1622" s="5">
        <f>INDEX(relevant_resources!B:B,MATCH(P1622,relevant_resources!A:A,0))</f>
        <v>0</v>
      </c>
      <c r="R1622">
        <f>COUNTIFS(resolve_2018!Y:Y,A1622)</f>
        <v>0</v>
      </c>
      <c r="S1622">
        <f>COUNTIFS(assign_old_new!A:A,A1622)</f>
        <v>0</v>
      </c>
      <c r="T1622" s="4" t="str">
        <f>IF(D1622="teppc","teppc",
IF(Q1622=0,"not relevant",
IF(R1622&gt;0,"in old list",
IF(S1622=0,"NEED TO ASSIGN",
INDEX(assign_old_new!D:D,MATCH(A1622,assign_old_new!A:A,0))))))</f>
        <v>teppc</v>
      </c>
      <c r="U1622">
        <f t="shared" si="50"/>
        <v>0</v>
      </c>
      <c r="V1622" s="5">
        <f t="shared" si="51"/>
        <v>0</v>
      </c>
    </row>
    <row r="1623" spans="1:22" hidden="1" x14ac:dyDescent="0.75">
      <c r="A1623" t="s">
        <v>7564</v>
      </c>
      <c r="B1623" t="s">
        <v>7564</v>
      </c>
      <c r="C1623" t="s">
        <v>7565</v>
      </c>
      <c r="D1623" t="s">
        <v>3425</v>
      </c>
      <c r="E1623" t="s">
        <v>1054</v>
      </c>
      <c r="F1623" t="s">
        <v>1054</v>
      </c>
      <c r="G1623" t="s">
        <v>3447</v>
      </c>
      <c r="H1623" t="s">
        <v>3428</v>
      </c>
      <c r="I1623" t="s">
        <v>3429</v>
      </c>
      <c r="J1623" s="2">
        <v>37895</v>
      </c>
      <c r="K1623" s="2">
        <v>55123</v>
      </c>
      <c r="L1623">
        <v>32</v>
      </c>
      <c r="M1623" t="s">
        <v>210</v>
      </c>
      <c r="N1623" t="s">
        <v>3443</v>
      </c>
      <c r="O1623" t="s">
        <v>210</v>
      </c>
      <c r="P1623" t="s">
        <v>3444</v>
      </c>
      <c r="Q1623" s="5">
        <f>INDEX(relevant_resources!B:B,MATCH(P1623,relevant_resources!A:A,0))</f>
        <v>0</v>
      </c>
      <c r="R1623">
        <f>COUNTIFS(resolve_2018!Y:Y,A1623)</f>
        <v>0</v>
      </c>
      <c r="S1623">
        <f>COUNTIFS(assign_old_new!A:A,A1623)</f>
        <v>0</v>
      </c>
      <c r="T1623" s="4" t="str">
        <f>IF(D1623="teppc","teppc",
IF(Q1623=0,"not relevant",
IF(R1623&gt;0,"in old list",
IF(S1623=0,"NEED TO ASSIGN",
INDEX(assign_old_new!D:D,MATCH(A1623,assign_old_new!A:A,0))))))</f>
        <v>teppc</v>
      </c>
      <c r="U1623">
        <f t="shared" si="50"/>
        <v>0</v>
      </c>
      <c r="V1623" s="5">
        <f t="shared" si="51"/>
        <v>0</v>
      </c>
    </row>
    <row r="1624" spans="1:22" hidden="1" x14ac:dyDescent="0.75">
      <c r="A1624" t="s">
        <v>4712</v>
      </c>
      <c r="B1624" t="s">
        <v>4712</v>
      </c>
      <c r="C1624" t="s">
        <v>4713</v>
      </c>
      <c r="D1624" t="s">
        <v>3425</v>
      </c>
      <c r="E1624" t="s">
        <v>3812</v>
      </c>
      <c r="F1624" t="s">
        <v>3812</v>
      </c>
      <c r="G1624" t="s">
        <v>3813</v>
      </c>
      <c r="H1624" t="s">
        <v>3814</v>
      </c>
      <c r="I1624" t="s">
        <v>1080</v>
      </c>
      <c r="J1624" s="2">
        <v>21367</v>
      </c>
      <c r="K1624" s="2">
        <v>55153</v>
      </c>
      <c r="L1624">
        <v>32</v>
      </c>
      <c r="M1624" t="s">
        <v>210</v>
      </c>
      <c r="N1624" t="s">
        <v>3443</v>
      </c>
      <c r="O1624" t="s">
        <v>210</v>
      </c>
      <c r="P1624" t="s">
        <v>3568</v>
      </c>
      <c r="Q1624" s="5">
        <f>INDEX(relevant_resources!B:B,MATCH(P1624,relevant_resources!A:A,0))</f>
        <v>0</v>
      </c>
      <c r="R1624">
        <f>COUNTIFS(resolve_2018!Y:Y,A1624)</f>
        <v>0</v>
      </c>
      <c r="S1624">
        <f>COUNTIFS(assign_old_new!A:A,A1624)</f>
        <v>0</v>
      </c>
      <c r="T1624" s="4" t="str">
        <f>IF(D1624="teppc","teppc",
IF(Q1624=0,"not relevant",
IF(R1624&gt;0,"in old list",
IF(S1624=0,"NEED TO ASSIGN",
INDEX(assign_old_new!D:D,MATCH(A1624,assign_old_new!A:A,0))))))</f>
        <v>teppc</v>
      </c>
      <c r="U1624">
        <f t="shared" si="50"/>
        <v>0</v>
      </c>
      <c r="V1624" s="5">
        <f t="shared" si="51"/>
        <v>0</v>
      </c>
    </row>
    <row r="1625" spans="1:22" hidden="1" x14ac:dyDescent="0.75">
      <c r="A1625" t="s">
        <v>4714</v>
      </c>
      <c r="B1625" t="s">
        <v>4714</v>
      </c>
      <c r="C1625" t="s">
        <v>4715</v>
      </c>
      <c r="D1625" t="s">
        <v>3425</v>
      </c>
      <c r="E1625" t="s">
        <v>3812</v>
      </c>
      <c r="F1625" t="s">
        <v>3812</v>
      </c>
      <c r="G1625" t="s">
        <v>3813</v>
      </c>
      <c r="H1625" t="s">
        <v>3814</v>
      </c>
      <c r="I1625" t="s">
        <v>1080</v>
      </c>
      <c r="J1625" s="2">
        <v>21367</v>
      </c>
      <c r="K1625" s="2">
        <v>55153</v>
      </c>
      <c r="L1625">
        <v>32</v>
      </c>
      <c r="M1625" t="s">
        <v>210</v>
      </c>
      <c r="N1625" t="s">
        <v>3443</v>
      </c>
      <c r="O1625" t="s">
        <v>210</v>
      </c>
      <c r="P1625" t="s">
        <v>3568</v>
      </c>
      <c r="Q1625" s="5">
        <f>INDEX(relevant_resources!B:B,MATCH(P1625,relevant_resources!A:A,0))</f>
        <v>0</v>
      </c>
      <c r="R1625">
        <f>COUNTIFS(resolve_2018!Y:Y,A1625)</f>
        <v>0</v>
      </c>
      <c r="S1625">
        <f>COUNTIFS(assign_old_new!A:A,A1625)</f>
        <v>0</v>
      </c>
      <c r="T1625" s="4" t="str">
        <f>IF(D1625="teppc","teppc",
IF(Q1625=0,"not relevant",
IF(R1625&gt;0,"in old list",
IF(S1625=0,"NEED TO ASSIGN",
INDEX(assign_old_new!D:D,MATCH(A1625,assign_old_new!A:A,0))))))</f>
        <v>teppc</v>
      </c>
      <c r="U1625">
        <f t="shared" si="50"/>
        <v>0</v>
      </c>
      <c r="V1625" s="5">
        <f t="shared" si="51"/>
        <v>0</v>
      </c>
    </row>
    <row r="1626" spans="1:22" hidden="1" x14ac:dyDescent="0.75">
      <c r="A1626" t="s">
        <v>10814</v>
      </c>
      <c r="B1626" t="s">
        <v>10815</v>
      </c>
      <c r="C1626" t="s">
        <v>10816</v>
      </c>
      <c r="D1626" t="s">
        <v>9883</v>
      </c>
      <c r="E1626" t="s">
        <v>3333</v>
      </c>
      <c r="F1626" t="s">
        <v>3333</v>
      </c>
      <c r="G1626" t="s">
        <v>3334</v>
      </c>
      <c r="H1626" t="s">
        <v>3333</v>
      </c>
      <c r="I1626" t="s">
        <v>33</v>
      </c>
      <c r="J1626" s="6">
        <v>8037</v>
      </c>
      <c r="K1626" s="6">
        <v>55153</v>
      </c>
      <c r="L1626">
        <v>32</v>
      </c>
      <c r="M1626" t="s">
        <v>9884</v>
      </c>
      <c r="N1626" t="s">
        <v>3443</v>
      </c>
      <c r="O1626" t="s">
        <v>210</v>
      </c>
      <c r="P1626" t="s">
        <v>3709</v>
      </c>
      <c r="Q1626" s="5">
        <f>INDEX(relevant_resources!B:B,MATCH(P1626,relevant_resources!A:A,0))</f>
        <v>0</v>
      </c>
      <c r="R1626">
        <f>COUNTIFS(resolve_2018!Y:Y,A1626)</f>
        <v>0</v>
      </c>
      <c r="S1626">
        <f>COUNTIFS(assign_old_new!A:A,A1626)</f>
        <v>0</v>
      </c>
      <c r="T1626" s="4" t="str">
        <f>IF(D1626="teppc","teppc",
IF(Q1626=0,"not relevant",
IF(R1626&gt;0,"in old list",
IF(S1626=0,"NEED TO ASSIGN",
INDEX(assign_old_new!D:D,MATCH(A1626,assign_old_new!A:A,0))))))</f>
        <v>not relevant</v>
      </c>
      <c r="U1626">
        <f t="shared" si="50"/>
        <v>0</v>
      </c>
      <c r="V1626" s="5">
        <f t="shared" si="51"/>
        <v>0</v>
      </c>
    </row>
    <row r="1627" spans="1:22" hidden="1" x14ac:dyDescent="0.75">
      <c r="A1627" t="s">
        <v>10817</v>
      </c>
      <c r="B1627" t="s">
        <v>10818</v>
      </c>
      <c r="C1627" t="s">
        <v>10819</v>
      </c>
      <c r="D1627" t="s">
        <v>9883</v>
      </c>
      <c r="E1627" t="s">
        <v>3333</v>
      </c>
      <c r="F1627" t="s">
        <v>3333</v>
      </c>
      <c r="G1627" t="s">
        <v>3334</v>
      </c>
      <c r="H1627" t="s">
        <v>3333</v>
      </c>
      <c r="I1627" t="s">
        <v>33</v>
      </c>
      <c r="J1627" s="6">
        <v>8037</v>
      </c>
      <c r="K1627" s="6">
        <v>55153</v>
      </c>
      <c r="L1627">
        <v>32</v>
      </c>
      <c r="M1627" t="s">
        <v>9884</v>
      </c>
      <c r="N1627" t="s">
        <v>3443</v>
      </c>
      <c r="O1627" t="s">
        <v>210</v>
      </c>
      <c r="P1627" t="s">
        <v>3709</v>
      </c>
      <c r="Q1627" s="5">
        <f>INDEX(relevant_resources!B:B,MATCH(P1627,relevant_resources!A:A,0))</f>
        <v>0</v>
      </c>
      <c r="R1627">
        <f>COUNTIFS(resolve_2018!Y:Y,A1627)</f>
        <v>0</v>
      </c>
      <c r="S1627">
        <f>COUNTIFS(assign_old_new!A:A,A1627)</f>
        <v>0</v>
      </c>
      <c r="T1627" s="4" t="str">
        <f>IF(D1627="teppc","teppc",
IF(Q1627=0,"not relevant",
IF(R1627&gt;0,"in old list",
IF(S1627=0,"NEED TO ASSIGN",
INDEX(assign_old_new!D:D,MATCH(A1627,assign_old_new!A:A,0))))))</f>
        <v>not relevant</v>
      </c>
      <c r="U1627">
        <f t="shared" si="50"/>
        <v>0</v>
      </c>
      <c r="V1627" s="5">
        <f t="shared" si="51"/>
        <v>0</v>
      </c>
    </row>
    <row r="1628" spans="1:22" hidden="1" x14ac:dyDescent="0.75">
      <c r="A1628" t="s">
        <v>6688</v>
      </c>
      <c r="B1628" t="s">
        <v>6689</v>
      </c>
      <c r="C1628" t="s">
        <v>6690</v>
      </c>
      <c r="D1628" t="s">
        <v>3425</v>
      </c>
      <c r="E1628" t="s">
        <v>3883</v>
      </c>
      <c r="F1628" t="s">
        <v>3883</v>
      </c>
      <c r="G1628" t="s">
        <v>3884</v>
      </c>
      <c r="H1628" t="s">
        <v>3883</v>
      </c>
      <c r="I1628" t="s">
        <v>1080</v>
      </c>
      <c r="J1628" s="2">
        <v>20271</v>
      </c>
      <c r="K1628" s="2">
        <v>55153</v>
      </c>
      <c r="L1628">
        <v>31.99</v>
      </c>
      <c r="M1628" t="s">
        <v>210</v>
      </c>
      <c r="N1628" t="s">
        <v>3443</v>
      </c>
      <c r="O1628" t="s">
        <v>210</v>
      </c>
      <c r="P1628" t="s">
        <v>3568</v>
      </c>
      <c r="Q1628" s="5">
        <f>INDEX(relevant_resources!B:B,MATCH(P1628,relevant_resources!A:A,0))</f>
        <v>0</v>
      </c>
      <c r="R1628">
        <f>COUNTIFS(resolve_2018!Y:Y,A1628)</f>
        <v>0</v>
      </c>
      <c r="S1628">
        <f>COUNTIFS(assign_old_new!A:A,A1628)</f>
        <v>0</v>
      </c>
      <c r="T1628" s="4" t="str">
        <f>IF(D1628="teppc","teppc",
IF(Q1628=0,"not relevant",
IF(R1628&gt;0,"in old list",
IF(S1628=0,"NEED TO ASSIGN",
INDEX(assign_old_new!D:D,MATCH(A1628,assign_old_new!A:A,0))))))</f>
        <v>teppc</v>
      </c>
      <c r="U1628">
        <f t="shared" si="50"/>
        <v>0</v>
      </c>
      <c r="V1628" s="5">
        <f t="shared" si="51"/>
        <v>0</v>
      </c>
    </row>
    <row r="1629" spans="1:22" hidden="1" x14ac:dyDescent="0.75">
      <c r="A1629" t="s">
        <v>6286</v>
      </c>
      <c r="B1629" t="s">
        <v>6286</v>
      </c>
      <c r="C1629" t="s">
        <v>6287</v>
      </c>
      <c r="D1629" t="s">
        <v>3425</v>
      </c>
      <c r="E1629" t="s">
        <v>3426</v>
      </c>
      <c r="F1629" t="s">
        <v>3426</v>
      </c>
      <c r="G1629" t="s">
        <v>3427</v>
      </c>
      <c r="H1629" t="s">
        <v>3428</v>
      </c>
      <c r="I1629" t="s">
        <v>3429</v>
      </c>
      <c r="J1629" s="2">
        <v>42095</v>
      </c>
      <c r="K1629" s="2">
        <v>51226</v>
      </c>
      <c r="L1629">
        <v>31.7</v>
      </c>
      <c r="M1629" t="s">
        <v>3448</v>
      </c>
      <c r="N1629" t="s">
        <v>3336</v>
      </c>
      <c r="O1629" t="s">
        <v>3356</v>
      </c>
      <c r="P1629" t="s">
        <v>3449</v>
      </c>
      <c r="Q1629" s="5">
        <f>INDEX(relevant_resources!B:B,MATCH(P1629,relevant_resources!A:A,0))</f>
        <v>0</v>
      </c>
      <c r="R1629">
        <f>COUNTIFS(resolve_2018!Y:Y,A1629)</f>
        <v>0</v>
      </c>
      <c r="S1629">
        <f>COUNTIFS(assign_old_new!A:A,A1629)</f>
        <v>0</v>
      </c>
      <c r="T1629" s="4" t="str">
        <f>IF(D1629="teppc","teppc",
IF(Q1629=0,"not relevant",
IF(R1629&gt;0,"in old list",
IF(S1629=0,"NEED TO ASSIGN",
INDEX(assign_old_new!D:D,MATCH(A1629,assign_old_new!A:A,0))))))</f>
        <v>teppc</v>
      </c>
      <c r="U1629">
        <f t="shared" si="50"/>
        <v>0</v>
      </c>
      <c r="V1629" s="5">
        <f t="shared" si="51"/>
        <v>0</v>
      </c>
    </row>
    <row r="1630" spans="1:22" hidden="1" x14ac:dyDescent="0.75">
      <c r="A1630" t="s">
        <v>9018</v>
      </c>
      <c r="B1630" t="s">
        <v>9018</v>
      </c>
      <c r="C1630" t="s">
        <v>9019</v>
      </c>
      <c r="D1630" t="s">
        <v>3425</v>
      </c>
      <c r="E1630" t="s">
        <v>1054</v>
      </c>
      <c r="F1630" t="s">
        <v>1054</v>
      </c>
      <c r="G1630" t="s">
        <v>3447</v>
      </c>
      <c r="H1630" t="s">
        <v>3428</v>
      </c>
      <c r="I1630" t="s">
        <v>3429</v>
      </c>
      <c r="J1630" s="2">
        <v>31517</v>
      </c>
      <c r="K1630" s="2">
        <v>55123</v>
      </c>
      <c r="L1630">
        <v>31.4</v>
      </c>
      <c r="M1630" t="s">
        <v>4364</v>
      </c>
      <c r="N1630" t="s">
        <v>3849</v>
      </c>
      <c r="O1630" t="s">
        <v>3850</v>
      </c>
      <c r="P1630" t="s">
        <v>3851</v>
      </c>
      <c r="Q1630" s="5">
        <f>INDEX(relevant_resources!B:B,MATCH(P1630,relevant_resources!A:A,0))</f>
        <v>0</v>
      </c>
      <c r="R1630">
        <f>COUNTIFS(resolve_2018!Y:Y,A1630)</f>
        <v>0</v>
      </c>
      <c r="S1630">
        <f>COUNTIFS(assign_old_new!A:A,A1630)</f>
        <v>0</v>
      </c>
      <c r="T1630" s="4" t="str">
        <f>IF(D1630="teppc","teppc",
IF(Q1630=0,"not relevant",
IF(R1630&gt;0,"in old list",
IF(S1630=0,"NEED TO ASSIGN",
INDEX(assign_old_new!D:D,MATCH(A1630,assign_old_new!A:A,0))))))</f>
        <v>teppc</v>
      </c>
      <c r="U1630">
        <f t="shared" si="50"/>
        <v>0</v>
      </c>
      <c r="V1630" s="5">
        <f t="shared" si="51"/>
        <v>0</v>
      </c>
    </row>
    <row r="1631" spans="1:22" hidden="1" x14ac:dyDescent="0.75">
      <c r="A1631" t="s">
        <v>4703</v>
      </c>
      <c r="B1631" t="s">
        <v>4704</v>
      </c>
      <c r="C1631" t="s">
        <v>4705</v>
      </c>
      <c r="D1631" t="s">
        <v>3425</v>
      </c>
      <c r="E1631" t="s">
        <v>906</v>
      </c>
      <c r="F1631" t="s">
        <v>906</v>
      </c>
      <c r="G1631" t="s">
        <v>4695</v>
      </c>
      <c r="H1631" t="s">
        <v>906</v>
      </c>
      <c r="I1631" t="s">
        <v>906</v>
      </c>
      <c r="J1631" s="2">
        <v>42614</v>
      </c>
      <c r="K1631" s="2">
        <v>55153</v>
      </c>
      <c r="L1631">
        <v>31</v>
      </c>
      <c r="M1631" t="s">
        <v>4706</v>
      </c>
      <c r="N1631" t="s">
        <v>4707</v>
      </c>
      <c r="O1631" t="s">
        <v>4708</v>
      </c>
      <c r="P1631" t="s">
        <v>4709</v>
      </c>
      <c r="Q1631" s="5">
        <f>INDEX(relevant_resources!B:B,MATCH(P1631,relevant_resources!A:A,0))</f>
        <v>0</v>
      </c>
      <c r="R1631">
        <f>COUNTIFS(resolve_2018!Y:Y,A1631)</f>
        <v>0</v>
      </c>
      <c r="S1631">
        <f>COUNTIFS(assign_old_new!A:A,A1631)</f>
        <v>0</v>
      </c>
      <c r="T1631" s="4" t="str">
        <f>IF(D1631="teppc","teppc",
IF(Q1631=0,"not relevant",
IF(R1631&gt;0,"in old list",
IF(S1631=0,"NEED TO ASSIGN",
INDEX(assign_old_new!D:D,MATCH(A1631,assign_old_new!A:A,0))))))</f>
        <v>teppc</v>
      </c>
      <c r="U1631">
        <f t="shared" si="50"/>
        <v>0</v>
      </c>
      <c r="V1631" s="5">
        <f t="shared" si="51"/>
        <v>0</v>
      </c>
    </row>
    <row r="1632" spans="1:22" hidden="1" x14ac:dyDescent="0.75">
      <c r="A1632" t="s">
        <v>6843</v>
      </c>
      <c r="B1632" t="s">
        <v>6843</v>
      </c>
      <c r="C1632" t="s">
        <v>6844</v>
      </c>
      <c r="D1632" t="s">
        <v>3425</v>
      </c>
      <c r="E1632" t="s">
        <v>4244</v>
      </c>
      <c r="F1632" t="s">
        <v>4244</v>
      </c>
      <c r="G1632" t="s">
        <v>4245</v>
      </c>
      <c r="H1632" t="s">
        <v>3482</v>
      </c>
      <c r="I1632" t="s">
        <v>1080</v>
      </c>
      <c r="J1632" s="2">
        <v>41426</v>
      </c>
      <c r="K1632" s="2">
        <v>55153</v>
      </c>
      <c r="L1632">
        <v>31</v>
      </c>
      <c r="M1632" t="s">
        <v>210</v>
      </c>
      <c r="N1632" t="s">
        <v>3443</v>
      </c>
      <c r="O1632" t="s">
        <v>210</v>
      </c>
      <c r="P1632" t="s">
        <v>3568</v>
      </c>
      <c r="Q1632" s="5">
        <f>INDEX(relevant_resources!B:B,MATCH(P1632,relevant_resources!A:A,0))</f>
        <v>0</v>
      </c>
      <c r="R1632">
        <f>COUNTIFS(resolve_2018!Y:Y,A1632)</f>
        <v>0</v>
      </c>
      <c r="S1632">
        <f>COUNTIFS(assign_old_new!A:A,A1632)</f>
        <v>0</v>
      </c>
      <c r="T1632" s="4" t="str">
        <f>IF(D1632="teppc","teppc",
IF(Q1632=0,"not relevant",
IF(R1632&gt;0,"in old list",
IF(S1632=0,"NEED TO ASSIGN",
INDEX(assign_old_new!D:D,MATCH(A1632,assign_old_new!A:A,0))))))</f>
        <v>teppc</v>
      </c>
      <c r="U1632">
        <f t="shared" si="50"/>
        <v>0</v>
      </c>
      <c r="V1632" s="5">
        <f t="shared" si="51"/>
        <v>0</v>
      </c>
    </row>
    <row r="1633" spans="1:22" hidden="1" x14ac:dyDescent="0.75">
      <c r="A1633" t="s">
        <v>7241</v>
      </c>
      <c r="B1633" t="s">
        <v>7241</v>
      </c>
      <c r="C1633" t="s">
        <v>7242</v>
      </c>
      <c r="D1633" t="s">
        <v>3425</v>
      </c>
      <c r="E1633" t="s">
        <v>3482</v>
      </c>
      <c r="F1633" t="s">
        <v>3482</v>
      </c>
      <c r="G1633" t="s">
        <v>3483</v>
      </c>
      <c r="H1633" t="s">
        <v>3482</v>
      </c>
      <c r="I1633" t="s">
        <v>1080</v>
      </c>
      <c r="J1633" s="2">
        <v>37729</v>
      </c>
      <c r="K1633" s="2">
        <v>55153</v>
      </c>
      <c r="L1633">
        <v>31</v>
      </c>
      <c r="M1633" t="s">
        <v>3548</v>
      </c>
      <c r="N1633" t="s">
        <v>3532</v>
      </c>
      <c r="O1633" t="s">
        <v>3533</v>
      </c>
      <c r="P1633" t="s">
        <v>3815</v>
      </c>
      <c r="Q1633" s="5">
        <f>INDEX(relevant_resources!B:B,MATCH(P1633,relevant_resources!A:A,0))</f>
        <v>0</v>
      </c>
      <c r="R1633">
        <f>COUNTIFS(resolve_2018!Y:Y,A1633)</f>
        <v>0</v>
      </c>
      <c r="S1633">
        <f>COUNTIFS(assign_old_new!A:A,A1633)</f>
        <v>0</v>
      </c>
      <c r="T1633" s="4" t="str">
        <f>IF(D1633="teppc","teppc",
IF(Q1633=0,"not relevant",
IF(R1633&gt;0,"in old list",
IF(S1633=0,"NEED TO ASSIGN",
INDEX(assign_old_new!D:D,MATCH(A1633,assign_old_new!A:A,0))))))</f>
        <v>teppc</v>
      </c>
      <c r="U1633">
        <f t="shared" si="50"/>
        <v>0</v>
      </c>
      <c r="V1633" s="5">
        <f t="shared" si="51"/>
        <v>0</v>
      </c>
    </row>
    <row r="1634" spans="1:22" hidden="1" x14ac:dyDescent="0.75">
      <c r="A1634" t="s">
        <v>108</v>
      </c>
      <c r="B1634" t="s">
        <v>10029</v>
      </c>
      <c r="D1634" t="s">
        <v>9883</v>
      </c>
      <c r="E1634" t="s">
        <v>3333</v>
      </c>
      <c r="F1634" t="s">
        <v>3333</v>
      </c>
      <c r="G1634" t="s">
        <v>3334</v>
      </c>
      <c r="H1634" t="s">
        <v>3333</v>
      </c>
      <c r="I1634" t="s">
        <v>33</v>
      </c>
      <c r="J1634" s="6">
        <v>32798</v>
      </c>
      <c r="K1634" s="6">
        <v>55153</v>
      </c>
      <c r="L1634">
        <v>31</v>
      </c>
      <c r="M1634" t="s">
        <v>9884</v>
      </c>
      <c r="N1634" t="s">
        <v>3336</v>
      </c>
      <c r="O1634" t="s">
        <v>3356</v>
      </c>
      <c r="P1634" t="s">
        <v>3357</v>
      </c>
      <c r="Q1634" s="5">
        <f>INDEX(relevant_resources!B:B,MATCH(P1634,relevant_resources!A:A,0))</f>
        <v>0</v>
      </c>
      <c r="R1634">
        <f>COUNTIFS(resolve_2018!Y:Y,A1634)</f>
        <v>1</v>
      </c>
      <c r="S1634">
        <f>COUNTIFS(assign_old_new!A:A,A1634)</f>
        <v>0</v>
      </c>
      <c r="T1634" s="4" t="str">
        <f>IF(D1634="teppc","teppc",
IF(Q1634=0,"not relevant",
IF(R1634&gt;0,"in old list",
IF(S1634=0,"NEED TO ASSIGN",
INDEX(assign_old_new!D:D,MATCH(A1634,assign_old_new!A:A,0))))))</f>
        <v>not relevant</v>
      </c>
      <c r="U1634">
        <f t="shared" si="50"/>
        <v>1</v>
      </c>
      <c r="V1634" s="5">
        <f t="shared" si="51"/>
        <v>0</v>
      </c>
    </row>
    <row r="1635" spans="1:22" hidden="1" x14ac:dyDescent="0.75">
      <c r="A1635" t="s">
        <v>10953</v>
      </c>
      <c r="B1635" t="s">
        <v>10953</v>
      </c>
      <c r="D1635" t="s">
        <v>9883</v>
      </c>
      <c r="E1635" t="s">
        <v>1128</v>
      </c>
      <c r="F1635" t="s">
        <v>1128</v>
      </c>
      <c r="G1635" t="s">
        <v>3379</v>
      </c>
      <c r="H1635" t="s">
        <v>1128</v>
      </c>
      <c r="I1635" t="s">
        <v>33</v>
      </c>
      <c r="J1635" s="6">
        <v>30376</v>
      </c>
      <c r="K1635" s="6">
        <v>55153</v>
      </c>
      <c r="L1635">
        <v>31</v>
      </c>
      <c r="M1635" t="s">
        <v>9884</v>
      </c>
      <c r="N1635" t="s">
        <v>3412</v>
      </c>
      <c r="O1635" t="s">
        <v>993</v>
      </c>
      <c r="P1635" t="s">
        <v>3413</v>
      </c>
      <c r="Q1635" s="5">
        <f>INDEX(relevant_resources!B:B,MATCH(P1635,relevant_resources!A:A,0))</f>
        <v>1</v>
      </c>
      <c r="R1635">
        <f>COUNTIFS(resolve_2018!Y:Y,A1635)</f>
        <v>0</v>
      </c>
      <c r="S1635">
        <f>COUNTIFS(assign_old_new!A:A,A1635)</f>
        <v>1</v>
      </c>
      <c r="T1635" s="4" t="str">
        <f>IF(D1635="teppc","teppc",
IF(Q1635=0,"not relevant",
IF(R1635&gt;0,"in old list",
IF(S1635=0,"NEED TO ASSIGN",
INDEX(assign_old_new!D:D,MATCH(A1635,assign_old_new!A:A,0))))))</f>
        <v>old</v>
      </c>
      <c r="U1635">
        <f t="shared" si="50"/>
        <v>1</v>
      </c>
      <c r="V1635" s="5">
        <f t="shared" si="51"/>
        <v>0</v>
      </c>
    </row>
    <row r="1636" spans="1:22" hidden="1" x14ac:dyDescent="0.75">
      <c r="A1636" t="s">
        <v>8512</v>
      </c>
      <c r="B1636" t="s">
        <v>8513</v>
      </c>
      <c r="C1636" t="s">
        <v>8514</v>
      </c>
      <c r="D1636" t="s">
        <v>3425</v>
      </c>
      <c r="E1636" t="s">
        <v>3698</v>
      </c>
      <c r="F1636" t="s">
        <v>3698</v>
      </c>
      <c r="G1636" t="s">
        <v>3694</v>
      </c>
      <c r="H1636" t="s">
        <v>3407</v>
      </c>
      <c r="I1636" t="s">
        <v>2274</v>
      </c>
      <c r="J1636" s="2">
        <v>4323</v>
      </c>
      <c r="K1636" s="2">
        <v>55153</v>
      </c>
      <c r="L1636">
        <v>31</v>
      </c>
      <c r="M1636" t="s">
        <v>3766</v>
      </c>
      <c r="N1636" t="s">
        <v>3757</v>
      </c>
      <c r="O1636" t="s">
        <v>190</v>
      </c>
      <c r="P1636" t="s">
        <v>3758</v>
      </c>
      <c r="Q1636" s="5">
        <f>INDEX(relevant_resources!B:B,MATCH(P1636,relevant_resources!A:A,0))</f>
        <v>0</v>
      </c>
      <c r="R1636">
        <f>COUNTIFS(resolve_2018!Y:Y,A1636)</f>
        <v>0</v>
      </c>
      <c r="S1636">
        <f>COUNTIFS(assign_old_new!A:A,A1636)</f>
        <v>0</v>
      </c>
      <c r="T1636" s="4" t="str">
        <f>IF(D1636="teppc","teppc",
IF(Q1636=0,"not relevant",
IF(R1636&gt;0,"in old list",
IF(S1636=0,"NEED TO ASSIGN",
INDEX(assign_old_new!D:D,MATCH(A1636,assign_old_new!A:A,0))))))</f>
        <v>teppc</v>
      </c>
      <c r="U1636">
        <f t="shared" si="50"/>
        <v>0</v>
      </c>
      <c r="V1636" s="5">
        <f t="shared" si="51"/>
        <v>0</v>
      </c>
    </row>
    <row r="1637" spans="1:22" hidden="1" x14ac:dyDescent="0.75">
      <c r="A1637" t="s">
        <v>3618</v>
      </c>
      <c r="B1637" t="s">
        <v>3618</v>
      </c>
      <c r="C1637" t="s">
        <v>3619</v>
      </c>
      <c r="D1637" t="s">
        <v>3425</v>
      </c>
      <c r="E1637" t="s">
        <v>3620</v>
      </c>
      <c r="F1637" t="s">
        <v>3620</v>
      </c>
      <c r="G1637" t="s">
        <v>3621</v>
      </c>
      <c r="H1637" t="s">
        <v>3616</v>
      </c>
      <c r="I1637" t="s">
        <v>1080</v>
      </c>
      <c r="J1637" s="2">
        <v>28672</v>
      </c>
      <c r="K1637" s="2">
        <v>55153</v>
      </c>
      <c r="L1637">
        <v>30.78</v>
      </c>
      <c r="M1637" t="s">
        <v>210</v>
      </c>
      <c r="N1637" t="s">
        <v>3443</v>
      </c>
      <c r="O1637" t="s">
        <v>210</v>
      </c>
      <c r="P1637" t="s">
        <v>3568</v>
      </c>
      <c r="Q1637" s="5">
        <f>INDEX(relevant_resources!B:B,MATCH(P1637,relevant_resources!A:A,0))</f>
        <v>0</v>
      </c>
      <c r="R1637">
        <f>COUNTIFS(resolve_2018!Y:Y,A1637)</f>
        <v>0</v>
      </c>
      <c r="S1637">
        <f>COUNTIFS(assign_old_new!A:A,A1637)</f>
        <v>0</v>
      </c>
      <c r="T1637" s="4" t="str">
        <f>IF(D1637="teppc","teppc",
IF(Q1637=0,"not relevant",
IF(R1637&gt;0,"in old list",
IF(S1637=0,"NEED TO ASSIGN",
INDEX(assign_old_new!D:D,MATCH(A1637,assign_old_new!A:A,0))))))</f>
        <v>teppc</v>
      </c>
      <c r="U1637">
        <f t="shared" si="50"/>
        <v>0</v>
      </c>
      <c r="V1637" s="5">
        <f t="shared" si="51"/>
        <v>0</v>
      </c>
    </row>
    <row r="1638" spans="1:22" hidden="1" x14ac:dyDescent="0.75">
      <c r="A1638" t="s">
        <v>3622</v>
      </c>
      <c r="B1638" t="s">
        <v>3622</v>
      </c>
      <c r="C1638" t="s">
        <v>3623</v>
      </c>
      <c r="D1638" t="s">
        <v>3425</v>
      </c>
      <c r="E1638" t="s">
        <v>3620</v>
      </c>
      <c r="F1638" t="s">
        <v>3620</v>
      </c>
      <c r="G1638" t="s">
        <v>3621</v>
      </c>
      <c r="H1638" t="s">
        <v>3616</v>
      </c>
      <c r="I1638" t="s">
        <v>1080</v>
      </c>
      <c r="J1638" s="2">
        <v>28642</v>
      </c>
      <c r="K1638" s="2">
        <v>55153</v>
      </c>
      <c r="L1638">
        <v>30.78</v>
      </c>
      <c r="M1638" t="s">
        <v>210</v>
      </c>
      <c r="N1638" t="s">
        <v>3443</v>
      </c>
      <c r="O1638" t="s">
        <v>210</v>
      </c>
      <c r="P1638" t="s">
        <v>3568</v>
      </c>
      <c r="Q1638" s="5">
        <f>INDEX(relevant_resources!B:B,MATCH(P1638,relevant_resources!A:A,0))</f>
        <v>0</v>
      </c>
      <c r="R1638">
        <f>COUNTIFS(resolve_2018!Y:Y,A1638)</f>
        <v>0</v>
      </c>
      <c r="S1638">
        <f>COUNTIFS(assign_old_new!A:A,A1638)</f>
        <v>0</v>
      </c>
      <c r="T1638" s="4" t="str">
        <f>IF(D1638="teppc","teppc",
IF(Q1638=0,"not relevant",
IF(R1638&gt;0,"in old list",
IF(S1638=0,"NEED TO ASSIGN",
INDEX(assign_old_new!D:D,MATCH(A1638,assign_old_new!A:A,0))))))</f>
        <v>teppc</v>
      </c>
      <c r="U1638">
        <f t="shared" si="50"/>
        <v>0</v>
      </c>
      <c r="V1638" s="5">
        <f t="shared" si="51"/>
        <v>0</v>
      </c>
    </row>
    <row r="1639" spans="1:22" hidden="1" x14ac:dyDescent="0.75">
      <c r="A1639" t="s">
        <v>3624</v>
      </c>
      <c r="B1639" t="s">
        <v>3624</v>
      </c>
      <c r="C1639" t="s">
        <v>3625</v>
      </c>
      <c r="D1639" t="s">
        <v>3425</v>
      </c>
      <c r="E1639" t="s">
        <v>3620</v>
      </c>
      <c r="F1639" t="s">
        <v>3620</v>
      </c>
      <c r="G1639" t="s">
        <v>3621</v>
      </c>
      <c r="H1639" t="s">
        <v>3616</v>
      </c>
      <c r="I1639" t="s">
        <v>1080</v>
      </c>
      <c r="J1639" s="2">
        <v>28550</v>
      </c>
      <c r="K1639" s="2">
        <v>55153</v>
      </c>
      <c r="L1639">
        <v>30.78</v>
      </c>
      <c r="M1639" t="s">
        <v>210</v>
      </c>
      <c r="N1639" t="s">
        <v>3443</v>
      </c>
      <c r="O1639" t="s">
        <v>210</v>
      </c>
      <c r="P1639" t="s">
        <v>3568</v>
      </c>
      <c r="Q1639" s="5">
        <f>INDEX(relevant_resources!B:B,MATCH(P1639,relevant_resources!A:A,0))</f>
        <v>0</v>
      </c>
      <c r="R1639">
        <f>COUNTIFS(resolve_2018!Y:Y,A1639)</f>
        <v>0</v>
      </c>
      <c r="S1639">
        <f>COUNTIFS(assign_old_new!A:A,A1639)</f>
        <v>0</v>
      </c>
      <c r="T1639" s="4" t="str">
        <f>IF(D1639="teppc","teppc",
IF(Q1639=0,"not relevant",
IF(R1639&gt;0,"in old list",
IF(S1639=0,"NEED TO ASSIGN",
INDEX(assign_old_new!D:D,MATCH(A1639,assign_old_new!A:A,0))))))</f>
        <v>teppc</v>
      </c>
      <c r="U1639">
        <f t="shared" si="50"/>
        <v>0</v>
      </c>
      <c r="V1639" s="5">
        <f t="shared" si="51"/>
        <v>0</v>
      </c>
    </row>
    <row r="1640" spans="1:22" hidden="1" x14ac:dyDescent="0.75">
      <c r="A1640" t="s">
        <v>4395</v>
      </c>
      <c r="B1640" t="s">
        <v>4395</v>
      </c>
      <c r="C1640" t="s">
        <v>4396</v>
      </c>
      <c r="D1640" t="s">
        <v>3425</v>
      </c>
      <c r="E1640" t="s">
        <v>3426</v>
      </c>
      <c r="F1640" t="s">
        <v>3426</v>
      </c>
      <c r="G1640" t="s">
        <v>3427</v>
      </c>
      <c r="H1640" t="s">
        <v>3428</v>
      </c>
      <c r="I1640" t="s">
        <v>3429</v>
      </c>
      <c r="J1640" s="2">
        <v>41153</v>
      </c>
      <c r="K1640" s="2">
        <v>51439</v>
      </c>
      <c r="L1640">
        <v>30.65</v>
      </c>
      <c r="M1640" t="s">
        <v>3448</v>
      </c>
      <c r="N1640" t="s">
        <v>3336</v>
      </c>
      <c r="O1640" t="s">
        <v>3356</v>
      </c>
      <c r="P1640" t="s">
        <v>3449</v>
      </c>
      <c r="Q1640" s="5">
        <f>INDEX(relevant_resources!B:B,MATCH(P1640,relevant_resources!A:A,0))</f>
        <v>0</v>
      </c>
      <c r="R1640">
        <f>COUNTIFS(resolve_2018!Y:Y,A1640)</f>
        <v>0</v>
      </c>
      <c r="S1640">
        <f>COUNTIFS(assign_old_new!A:A,A1640)</f>
        <v>0</v>
      </c>
      <c r="T1640" s="4" t="str">
        <f>IF(D1640="teppc","teppc",
IF(Q1640=0,"not relevant",
IF(R1640&gt;0,"in old list",
IF(S1640=0,"NEED TO ASSIGN",
INDEX(assign_old_new!D:D,MATCH(A1640,assign_old_new!A:A,0))))))</f>
        <v>teppc</v>
      </c>
      <c r="U1640">
        <f t="shared" si="50"/>
        <v>0</v>
      </c>
      <c r="V1640" s="5">
        <f t="shared" si="51"/>
        <v>0</v>
      </c>
    </row>
    <row r="1641" spans="1:22" hidden="1" x14ac:dyDescent="0.75">
      <c r="A1641" t="s">
        <v>4397</v>
      </c>
      <c r="B1641" t="s">
        <v>4397</v>
      </c>
      <c r="C1641" t="s">
        <v>4398</v>
      </c>
      <c r="D1641" t="s">
        <v>3425</v>
      </c>
      <c r="E1641" t="s">
        <v>3426</v>
      </c>
      <c r="F1641" t="s">
        <v>3426</v>
      </c>
      <c r="G1641" t="s">
        <v>3427</v>
      </c>
      <c r="H1641" t="s">
        <v>3428</v>
      </c>
      <c r="I1641" t="s">
        <v>3429</v>
      </c>
      <c r="J1641" s="2">
        <v>41153</v>
      </c>
      <c r="K1641" s="2">
        <v>51439</v>
      </c>
      <c r="L1641">
        <v>30.65</v>
      </c>
      <c r="M1641" t="s">
        <v>3448</v>
      </c>
      <c r="N1641" t="s">
        <v>3336</v>
      </c>
      <c r="O1641" t="s">
        <v>3356</v>
      </c>
      <c r="P1641" t="s">
        <v>3449</v>
      </c>
      <c r="Q1641" s="5">
        <f>INDEX(relevant_resources!B:B,MATCH(P1641,relevant_resources!A:A,0))</f>
        <v>0</v>
      </c>
      <c r="R1641">
        <f>COUNTIFS(resolve_2018!Y:Y,A1641)</f>
        <v>0</v>
      </c>
      <c r="S1641">
        <f>COUNTIFS(assign_old_new!A:A,A1641)</f>
        <v>0</v>
      </c>
      <c r="T1641" s="4" t="str">
        <f>IF(D1641="teppc","teppc",
IF(Q1641=0,"not relevant",
IF(R1641&gt;0,"in old list",
IF(S1641=0,"NEED TO ASSIGN",
INDEX(assign_old_new!D:D,MATCH(A1641,assign_old_new!A:A,0))))))</f>
        <v>teppc</v>
      </c>
      <c r="U1641">
        <f t="shared" si="50"/>
        <v>0</v>
      </c>
      <c r="V1641" s="5">
        <f t="shared" si="51"/>
        <v>0</v>
      </c>
    </row>
    <row r="1642" spans="1:22" hidden="1" x14ac:dyDescent="0.75">
      <c r="A1642" t="s">
        <v>8554</v>
      </c>
      <c r="B1642" t="s">
        <v>8555</v>
      </c>
      <c r="C1642" t="s">
        <v>8556</v>
      </c>
      <c r="D1642" t="s">
        <v>3425</v>
      </c>
      <c r="E1642" t="s">
        <v>3546</v>
      </c>
      <c r="F1642" t="s">
        <v>3546</v>
      </c>
      <c r="G1642" t="s">
        <v>3547</v>
      </c>
      <c r="H1642" t="s">
        <v>3546</v>
      </c>
      <c r="I1642" t="s">
        <v>3429</v>
      </c>
      <c r="J1642" s="2">
        <v>42705</v>
      </c>
      <c r="K1642" s="2">
        <v>55153</v>
      </c>
      <c r="L1642">
        <v>30.2</v>
      </c>
      <c r="M1642" t="s">
        <v>3473</v>
      </c>
      <c r="N1642" t="s">
        <v>3327</v>
      </c>
      <c r="O1642" t="s">
        <v>3328</v>
      </c>
      <c r="P1642" t="s">
        <v>4290</v>
      </c>
      <c r="Q1642" s="5">
        <f>INDEX(relevant_resources!B:B,MATCH(P1642,relevant_resources!A:A,0))</f>
        <v>0</v>
      </c>
      <c r="R1642">
        <f>COUNTIFS(resolve_2018!Y:Y,A1642)</f>
        <v>0</v>
      </c>
      <c r="S1642">
        <f>COUNTIFS(assign_old_new!A:A,A1642)</f>
        <v>0</v>
      </c>
      <c r="T1642" s="4" t="str">
        <f>IF(D1642="teppc","teppc",
IF(Q1642=0,"not relevant",
IF(R1642&gt;0,"in old list",
IF(S1642=0,"NEED TO ASSIGN",
INDEX(assign_old_new!D:D,MATCH(A1642,assign_old_new!A:A,0))))))</f>
        <v>teppc</v>
      </c>
      <c r="U1642">
        <f t="shared" si="50"/>
        <v>0</v>
      </c>
      <c r="V1642" s="5">
        <f t="shared" si="51"/>
        <v>0</v>
      </c>
    </row>
    <row r="1643" spans="1:22" hidden="1" x14ac:dyDescent="0.75">
      <c r="A1643" t="s">
        <v>4603</v>
      </c>
      <c r="B1643" t="s">
        <v>4604</v>
      </c>
      <c r="C1643" t="s">
        <v>4605</v>
      </c>
      <c r="D1643" t="s">
        <v>3425</v>
      </c>
      <c r="E1643" t="s">
        <v>2403</v>
      </c>
      <c r="F1643" t="s">
        <v>2403</v>
      </c>
      <c r="G1643" t="s">
        <v>3436</v>
      </c>
      <c r="H1643" t="s">
        <v>3437</v>
      </c>
      <c r="I1643" t="s">
        <v>2274</v>
      </c>
      <c r="J1643" s="2">
        <v>41913</v>
      </c>
      <c r="K1643" s="2">
        <v>55153</v>
      </c>
      <c r="L1643">
        <v>30.2</v>
      </c>
      <c r="M1643" t="s">
        <v>3506</v>
      </c>
      <c r="N1643" t="s">
        <v>3385</v>
      </c>
      <c r="O1643" t="s">
        <v>3386</v>
      </c>
      <c r="P1643" t="s">
        <v>3474</v>
      </c>
      <c r="Q1643" s="5">
        <f>INDEX(relevant_resources!B:B,MATCH(P1643,relevant_resources!A:A,0))</f>
        <v>0</v>
      </c>
      <c r="R1643">
        <f>COUNTIFS(resolve_2018!Y:Y,A1643)</f>
        <v>0</v>
      </c>
      <c r="S1643">
        <f>COUNTIFS(assign_old_new!A:A,A1643)</f>
        <v>0</v>
      </c>
      <c r="T1643" s="4" t="str">
        <f>IF(D1643="teppc","teppc",
IF(Q1643=0,"not relevant",
IF(R1643&gt;0,"in old list",
IF(S1643=0,"NEED TO ASSIGN",
INDEX(assign_old_new!D:D,MATCH(A1643,assign_old_new!A:A,0))))))</f>
        <v>teppc</v>
      </c>
      <c r="U1643">
        <f t="shared" si="50"/>
        <v>0</v>
      </c>
      <c r="V1643" s="5">
        <f t="shared" si="51"/>
        <v>0</v>
      </c>
    </row>
    <row r="1644" spans="1:22" hidden="1" x14ac:dyDescent="0.75">
      <c r="A1644" t="s">
        <v>3747</v>
      </c>
      <c r="B1644" t="s">
        <v>3748</v>
      </c>
      <c r="C1644" t="s">
        <v>3749</v>
      </c>
      <c r="D1644" t="s">
        <v>3425</v>
      </c>
      <c r="E1644" t="s">
        <v>3546</v>
      </c>
      <c r="F1644" t="s">
        <v>3546</v>
      </c>
      <c r="G1644" t="s">
        <v>3547</v>
      </c>
      <c r="H1644" t="s">
        <v>3546</v>
      </c>
      <c r="I1644" t="s">
        <v>3429</v>
      </c>
      <c r="J1644" s="2">
        <v>41426</v>
      </c>
      <c r="K1644" s="2">
        <v>55153</v>
      </c>
      <c r="L1644">
        <v>30.02</v>
      </c>
      <c r="M1644" t="s">
        <v>210</v>
      </c>
      <c r="N1644" t="s">
        <v>3443</v>
      </c>
      <c r="O1644" t="s">
        <v>210</v>
      </c>
      <c r="P1644" t="s">
        <v>3444</v>
      </c>
      <c r="Q1644" s="5">
        <f>INDEX(relevant_resources!B:B,MATCH(P1644,relevant_resources!A:A,0))</f>
        <v>0</v>
      </c>
      <c r="R1644">
        <f>COUNTIFS(resolve_2018!Y:Y,A1644)</f>
        <v>0</v>
      </c>
      <c r="S1644">
        <f>COUNTIFS(assign_old_new!A:A,A1644)</f>
        <v>0</v>
      </c>
      <c r="T1644" s="4" t="str">
        <f>IF(D1644="teppc","teppc",
IF(Q1644=0,"not relevant",
IF(R1644&gt;0,"in old list",
IF(S1644=0,"NEED TO ASSIGN",
INDEX(assign_old_new!D:D,MATCH(A1644,assign_old_new!A:A,0))))))</f>
        <v>teppc</v>
      </c>
      <c r="U1644">
        <f t="shared" si="50"/>
        <v>0</v>
      </c>
      <c r="V1644" s="5">
        <f t="shared" si="51"/>
        <v>0</v>
      </c>
    </row>
    <row r="1645" spans="1:22" hidden="1" x14ac:dyDescent="0.75">
      <c r="A1645" t="s">
        <v>10516</v>
      </c>
      <c r="B1645" t="s">
        <v>10516</v>
      </c>
      <c r="C1645" t="s">
        <v>10517</v>
      </c>
      <c r="D1645" t="s">
        <v>9883</v>
      </c>
      <c r="E1645" t="s">
        <v>1128</v>
      </c>
      <c r="F1645" t="s">
        <v>1128</v>
      </c>
      <c r="G1645" t="s">
        <v>3379</v>
      </c>
      <c r="H1645" t="s">
        <v>1128</v>
      </c>
      <c r="I1645" t="s">
        <v>33</v>
      </c>
      <c r="J1645" t="s">
        <v>9889</v>
      </c>
      <c r="K1645" s="6">
        <v>55153</v>
      </c>
      <c r="L1645">
        <v>30</v>
      </c>
      <c r="M1645" t="s">
        <v>10518</v>
      </c>
      <c r="N1645" t="s">
        <v>4943</v>
      </c>
      <c r="O1645" t="s">
        <v>4944</v>
      </c>
      <c r="P1645" t="s">
        <v>3324</v>
      </c>
      <c r="Q1645" s="5">
        <f>INDEX(relevant_resources!B:B,MATCH(P1645,relevant_resources!A:A,0))</f>
        <v>1</v>
      </c>
      <c r="R1645">
        <f>COUNTIFS(resolve_2018!Y:Y,A1645)</f>
        <v>0</v>
      </c>
      <c r="S1645">
        <f>COUNTIFS(assign_old_new!A:A,A1645)</f>
        <v>1</v>
      </c>
      <c r="T1645" s="4" t="str">
        <f>IF(D1645="teppc","teppc",
IF(Q1645=0,"not relevant",
IF(R1645&gt;0,"in old list",
IF(S1645=0,"NEED TO ASSIGN",
INDEX(assign_old_new!D:D,MATCH(A1645,assign_old_new!A:A,0))))))</f>
        <v>old</v>
      </c>
      <c r="U1645">
        <f t="shared" si="50"/>
        <v>1</v>
      </c>
      <c r="V1645" s="5">
        <f t="shared" si="51"/>
        <v>0</v>
      </c>
    </row>
    <row r="1646" spans="1:22" hidden="1" x14ac:dyDescent="0.75">
      <c r="A1646" t="s">
        <v>1973</v>
      </c>
      <c r="B1646" t="s">
        <v>1973</v>
      </c>
      <c r="C1646" t="s">
        <v>10520</v>
      </c>
      <c r="D1646" t="s">
        <v>9883</v>
      </c>
      <c r="E1646" t="s">
        <v>1128</v>
      </c>
      <c r="F1646" t="s">
        <v>1128</v>
      </c>
      <c r="G1646" t="s">
        <v>3379</v>
      </c>
      <c r="H1646" t="s">
        <v>1128</v>
      </c>
      <c r="I1646" t="s">
        <v>33</v>
      </c>
      <c r="J1646" t="s">
        <v>9889</v>
      </c>
      <c r="K1646" s="6">
        <v>55153</v>
      </c>
      <c r="L1646">
        <v>30</v>
      </c>
      <c r="M1646" t="s">
        <v>10518</v>
      </c>
      <c r="N1646" t="s">
        <v>4943</v>
      </c>
      <c r="O1646" t="s">
        <v>4944</v>
      </c>
      <c r="P1646" t="s">
        <v>3324</v>
      </c>
      <c r="Q1646" s="5">
        <f>INDEX(relevant_resources!B:B,MATCH(P1646,relevant_resources!A:A,0))</f>
        <v>1</v>
      </c>
      <c r="R1646">
        <f>COUNTIFS(resolve_2018!Y:Y,A1646)</f>
        <v>2</v>
      </c>
      <c r="S1646">
        <f>COUNTIFS(assign_old_new!A:A,A1646)</f>
        <v>0</v>
      </c>
      <c r="T1646" s="4" t="str">
        <f>IF(D1646="teppc","teppc",
IF(Q1646=0,"not relevant",
IF(R1646&gt;0,"in old list",
IF(S1646=0,"NEED TO ASSIGN",
INDEX(assign_old_new!D:D,MATCH(A1646,assign_old_new!A:A,0))))))</f>
        <v>in old list</v>
      </c>
      <c r="U1646">
        <f t="shared" si="50"/>
        <v>1</v>
      </c>
      <c r="V1646" s="5">
        <f t="shared" si="51"/>
        <v>0</v>
      </c>
    </row>
    <row r="1647" spans="1:22" hidden="1" x14ac:dyDescent="0.75">
      <c r="A1647" t="s">
        <v>1976</v>
      </c>
      <c r="B1647" t="s">
        <v>1976</v>
      </c>
      <c r="C1647" t="s">
        <v>10521</v>
      </c>
      <c r="D1647" t="s">
        <v>9883</v>
      </c>
      <c r="E1647" t="s">
        <v>1128</v>
      </c>
      <c r="F1647" t="s">
        <v>1128</v>
      </c>
      <c r="G1647" t="s">
        <v>3379</v>
      </c>
      <c r="H1647" t="s">
        <v>1128</v>
      </c>
      <c r="I1647" t="s">
        <v>33</v>
      </c>
      <c r="J1647" t="s">
        <v>9889</v>
      </c>
      <c r="K1647" s="6">
        <v>55153</v>
      </c>
      <c r="L1647">
        <v>30</v>
      </c>
      <c r="M1647" t="s">
        <v>10518</v>
      </c>
      <c r="N1647" t="s">
        <v>4943</v>
      </c>
      <c r="O1647" t="s">
        <v>4944</v>
      </c>
      <c r="P1647" t="s">
        <v>3324</v>
      </c>
      <c r="Q1647" s="5">
        <f>INDEX(relevant_resources!B:B,MATCH(P1647,relevant_resources!A:A,0))</f>
        <v>1</v>
      </c>
      <c r="R1647">
        <f>COUNTIFS(resolve_2018!Y:Y,A1647)</f>
        <v>2</v>
      </c>
      <c r="S1647">
        <f>COUNTIFS(assign_old_new!A:A,A1647)</f>
        <v>0</v>
      </c>
      <c r="T1647" s="4" t="str">
        <f>IF(D1647="teppc","teppc",
IF(Q1647=0,"not relevant",
IF(R1647&gt;0,"in old list",
IF(S1647=0,"NEED TO ASSIGN",
INDEX(assign_old_new!D:D,MATCH(A1647,assign_old_new!A:A,0))))))</f>
        <v>in old list</v>
      </c>
      <c r="U1647">
        <f t="shared" si="50"/>
        <v>1</v>
      </c>
      <c r="V1647" s="5">
        <f t="shared" si="51"/>
        <v>0</v>
      </c>
    </row>
    <row r="1648" spans="1:22" hidden="1" x14ac:dyDescent="0.75">
      <c r="A1648" t="s">
        <v>3255</v>
      </c>
      <c r="B1648" t="s">
        <v>3255</v>
      </c>
      <c r="C1648" t="s">
        <v>3254</v>
      </c>
      <c r="D1648" t="s">
        <v>9883</v>
      </c>
      <c r="E1648" t="s">
        <v>3333</v>
      </c>
      <c r="F1648" t="s">
        <v>3333</v>
      </c>
      <c r="G1648" t="s">
        <v>3334</v>
      </c>
      <c r="H1648" t="s">
        <v>3333</v>
      </c>
      <c r="I1648" t="s">
        <v>33</v>
      </c>
      <c r="J1648" s="6">
        <v>42563</v>
      </c>
      <c r="K1648" s="6">
        <v>55153</v>
      </c>
      <c r="L1648">
        <v>30</v>
      </c>
      <c r="M1648" t="s">
        <v>9884</v>
      </c>
      <c r="N1648" t="s">
        <v>4346</v>
      </c>
      <c r="O1648" t="s">
        <v>3386</v>
      </c>
      <c r="P1648" t="s">
        <v>3324</v>
      </c>
      <c r="Q1648" s="5">
        <f>INDEX(relevant_resources!B:B,MATCH(P1648,relevant_resources!A:A,0))</f>
        <v>1</v>
      </c>
      <c r="R1648">
        <f>COUNTIFS(resolve_2018!Y:Y,A1648)</f>
        <v>1</v>
      </c>
      <c r="S1648">
        <f>COUNTIFS(assign_old_new!A:A,A1648)</f>
        <v>0</v>
      </c>
      <c r="T1648" s="4" t="str">
        <f>IF(D1648="teppc","teppc",
IF(Q1648=0,"not relevant",
IF(R1648&gt;0,"in old list",
IF(S1648=0,"NEED TO ASSIGN",
INDEX(assign_old_new!D:D,MATCH(A1648,assign_old_new!A:A,0))))))</f>
        <v>in old list</v>
      </c>
      <c r="U1648">
        <f t="shared" si="50"/>
        <v>1</v>
      </c>
      <c r="V1648" s="5">
        <f t="shared" si="51"/>
        <v>0</v>
      </c>
    </row>
    <row r="1649" spans="1:22" hidden="1" x14ac:dyDescent="0.75">
      <c r="A1649" t="s">
        <v>3257</v>
      </c>
      <c r="B1649" t="s">
        <v>3257</v>
      </c>
      <c r="C1649" t="s">
        <v>3256</v>
      </c>
      <c r="D1649" t="s">
        <v>9883</v>
      </c>
      <c r="E1649" t="s">
        <v>3333</v>
      </c>
      <c r="F1649" t="s">
        <v>3333</v>
      </c>
      <c r="G1649" t="s">
        <v>3334</v>
      </c>
      <c r="H1649" t="s">
        <v>3333</v>
      </c>
      <c r="I1649" t="s">
        <v>33</v>
      </c>
      <c r="J1649" s="6">
        <v>42530</v>
      </c>
      <c r="K1649" s="6">
        <v>55153</v>
      </c>
      <c r="L1649">
        <v>30</v>
      </c>
      <c r="M1649" t="s">
        <v>9884</v>
      </c>
      <c r="N1649" t="s">
        <v>4346</v>
      </c>
      <c r="O1649" t="s">
        <v>3386</v>
      </c>
      <c r="P1649" t="s">
        <v>3324</v>
      </c>
      <c r="Q1649" s="5">
        <f>INDEX(relevant_resources!B:B,MATCH(P1649,relevant_resources!A:A,0))</f>
        <v>1</v>
      </c>
      <c r="R1649">
        <f>COUNTIFS(resolve_2018!Y:Y,A1649)</f>
        <v>1</v>
      </c>
      <c r="S1649">
        <f>COUNTIFS(assign_old_new!A:A,A1649)</f>
        <v>0</v>
      </c>
      <c r="T1649" s="4" t="str">
        <f>IF(D1649="teppc","teppc",
IF(Q1649=0,"not relevant",
IF(R1649&gt;0,"in old list",
IF(S1649=0,"NEED TO ASSIGN",
INDEX(assign_old_new!D:D,MATCH(A1649,assign_old_new!A:A,0))))))</f>
        <v>in old list</v>
      </c>
      <c r="U1649">
        <f t="shared" si="50"/>
        <v>1</v>
      </c>
      <c r="V1649" s="5">
        <f t="shared" si="51"/>
        <v>0</v>
      </c>
    </row>
    <row r="1650" spans="1:22" hidden="1" x14ac:dyDescent="0.75">
      <c r="A1650" t="s">
        <v>8180</v>
      </c>
      <c r="B1650" t="s">
        <v>8181</v>
      </c>
      <c r="C1650" t="s">
        <v>8182</v>
      </c>
      <c r="D1650" t="s">
        <v>3425</v>
      </c>
      <c r="E1650" t="s">
        <v>3745</v>
      </c>
      <c r="F1650" t="s">
        <v>3745</v>
      </c>
      <c r="G1650" t="s">
        <v>3746</v>
      </c>
      <c r="H1650" t="s">
        <v>3745</v>
      </c>
      <c r="I1650" t="s">
        <v>2274</v>
      </c>
      <c r="J1650" s="2">
        <v>42491</v>
      </c>
      <c r="K1650" s="2">
        <v>55153</v>
      </c>
      <c r="L1650">
        <v>30</v>
      </c>
      <c r="M1650" t="s">
        <v>3473</v>
      </c>
      <c r="N1650" t="s">
        <v>3327</v>
      </c>
      <c r="O1650" t="s">
        <v>3328</v>
      </c>
      <c r="P1650" t="s">
        <v>3474</v>
      </c>
      <c r="Q1650" s="5">
        <f>INDEX(relevant_resources!B:B,MATCH(P1650,relevant_resources!A:A,0))</f>
        <v>0</v>
      </c>
      <c r="R1650">
        <f>COUNTIFS(resolve_2018!Y:Y,A1650)</f>
        <v>0</v>
      </c>
      <c r="S1650">
        <f>COUNTIFS(assign_old_new!A:A,A1650)</f>
        <v>0</v>
      </c>
      <c r="T1650" s="4" t="str">
        <f>IF(D1650="teppc","teppc",
IF(Q1650=0,"not relevant",
IF(R1650&gt;0,"in old list",
IF(S1650=0,"NEED TO ASSIGN",
INDEX(assign_old_new!D:D,MATCH(A1650,assign_old_new!A:A,0))))))</f>
        <v>teppc</v>
      </c>
      <c r="U1650">
        <f t="shared" si="50"/>
        <v>0</v>
      </c>
      <c r="V1650" s="5">
        <f t="shared" si="51"/>
        <v>0</v>
      </c>
    </row>
    <row r="1651" spans="1:22" hidden="1" x14ac:dyDescent="0.75">
      <c r="A1651" t="s">
        <v>8177</v>
      </c>
      <c r="B1651" t="s">
        <v>8178</v>
      </c>
      <c r="C1651" t="s">
        <v>8179</v>
      </c>
      <c r="D1651" t="s">
        <v>3425</v>
      </c>
      <c r="E1651" t="s">
        <v>3745</v>
      </c>
      <c r="F1651" t="s">
        <v>3745</v>
      </c>
      <c r="G1651" t="s">
        <v>3746</v>
      </c>
      <c r="H1651" t="s">
        <v>3745</v>
      </c>
      <c r="I1651" t="s">
        <v>2274</v>
      </c>
      <c r="J1651" s="2">
        <v>42217</v>
      </c>
      <c r="K1651" s="2">
        <v>55153</v>
      </c>
      <c r="L1651">
        <v>30</v>
      </c>
      <c r="M1651" t="s">
        <v>3438</v>
      </c>
      <c r="N1651" t="s">
        <v>3412</v>
      </c>
      <c r="O1651" t="s">
        <v>993</v>
      </c>
      <c r="P1651" t="s">
        <v>3439</v>
      </c>
      <c r="Q1651" s="5">
        <f>INDEX(relevant_resources!B:B,MATCH(P1651,relevant_resources!A:A,0))</f>
        <v>0</v>
      </c>
      <c r="R1651">
        <f>COUNTIFS(resolve_2018!Y:Y,A1651)</f>
        <v>0</v>
      </c>
      <c r="S1651">
        <f>COUNTIFS(assign_old_new!A:A,A1651)</f>
        <v>0</v>
      </c>
      <c r="T1651" s="4" t="str">
        <f>IF(D1651="teppc","teppc",
IF(Q1651=0,"not relevant",
IF(R1651&gt;0,"in old list",
IF(S1651=0,"NEED TO ASSIGN",
INDEX(assign_old_new!D:D,MATCH(A1651,assign_old_new!A:A,0))))))</f>
        <v>teppc</v>
      </c>
      <c r="U1651">
        <f t="shared" si="50"/>
        <v>0</v>
      </c>
      <c r="V1651" s="5">
        <f t="shared" si="51"/>
        <v>0</v>
      </c>
    </row>
    <row r="1652" spans="1:22" hidden="1" x14ac:dyDescent="0.75">
      <c r="A1652" t="s">
        <v>4726</v>
      </c>
      <c r="B1652" t="s">
        <v>4726</v>
      </c>
      <c r="C1652" t="s">
        <v>4727</v>
      </c>
      <c r="D1652" t="s">
        <v>3425</v>
      </c>
      <c r="E1652" t="s">
        <v>3546</v>
      </c>
      <c r="F1652" t="s">
        <v>3546</v>
      </c>
      <c r="G1652" t="s">
        <v>3547</v>
      </c>
      <c r="H1652" t="s">
        <v>3546</v>
      </c>
      <c r="I1652" t="s">
        <v>3429</v>
      </c>
      <c r="J1652" s="2">
        <v>41000</v>
      </c>
      <c r="K1652" s="2">
        <v>55153</v>
      </c>
      <c r="L1652">
        <v>30</v>
      </c>
      <c r="M1652" t="s">
        <v>3473</v>
      </c>
      <c r="N1652" t="s">
        <v>3327</v>
      </c>
      <c r="O1652" t="s">
        <v>3328</v>
      </c>
      <c r="P1652" t="s">
        <v>4290</v>
      </c>
      <c r="Q1652" s="5">
        <f>INDEX(relevant_resources!B:B,MATCH(P1652,relevant_resources!A:A,0))</f>
        <v>0</v>
      </c>
      <c r="R1652">
        <f>COUNTIFS(resolve_2018!Y:Y,A1652)</f>
        <v>0</v>
      </c>
      <c r="S1652">
        <f>COUNTIFS(assign_old_new!A:A,A1652)</f>
        <v>0</v>
      </c>
      <c r="T1652" s="4" t="str">
        <f>IF(D1652="teppc","teppc",
IF(Q1652=0,"not relevant",
IF(R1652&gt;0,"in old list",
IF(S1652=0,"NEED TO ASSIGN",
INDEX(assign_old_new!D:D,MATCH(A1652,assign_old_new!A:A,0))))))</f>
        <v>teppc</v>
      </c>
      <c r="U1652">
        <f t="shared" si="50"/>
        <v>0</v>
      </c>
      <c r="V1652" s="5">
        <f t="shared" si="51"/>
        <v>0</v>
      </c>
    </row>
    <row r="1653" spans="1:22" hidden="1" x14ac:dyDescent="0.75">
      <c r="A1653" t="s">
        <v>8567</v>
      </c>
      <c r="B1653" t="s">
        <v>8568</v>
      </c>
      <c r="C1653" t="s">
        <v>8569</v>
      </c>
      <c r="D1653" t="s">
        <v>3425</v>
      </c>
      <c r="E1653" t="s">
        <v>3546</v>
      </c>
      <c r="F1653" t="s">
        <v>3546</v>
      </c>
      <c r="G1653" t="s">
        <v>3547</v>
      </c>
      <c r="H1653" t="s">
        <v>3546</v>
      </c>
      <c r="I1653" t="s">
        <v>3429</v>
      </c>
      <c r="J1653" s="2">
        <v>40999</v>
      </c>
      <c r="K1653" s="2">
        <v>55153</v>
      </c>
      <c r="L1653">
        <v>30</v>
      </c>
      <c r="M1653" t="s">
        <v>3506</v>
      </c>
      <c r="N1653" t="s">
        <v>3385</v>
      </c>
      <c r="O1653" t="s">
        <v>3386</v>
      </c>
      <c r="P1653" t="s">
        <v>4290</v>
      </c>
      <c r="Q1653" s="5">
        <f>INDEX(relevant_resources!B:B,MATCH(P1653,relevant_resources!A:A,0))</f>
        <v>0</v>
      </c>
      <c r="R1653">
        <f>COUNTIFS(resolve_2018!Y:Y,A1653)</f>
        <v>0</v>
      </c>
      <c r="S1653">
        <f>COUNTIFS(assign_old_new!A:A,A1653)</f>
        <v>0</v>
      </c>
      <c r="T1653" s="4" t="str">
        <f>IF(D1653="teppc","teppc",
IF(Q1653=0,"not relevant",
IF(R1653&gt;0,"in old list",
IF(S1653=0,"NEED TO ASSIGN",
INDEX(assign_old_new!D:D,MATCH(A1653,assign_old_new!A:A,0))))))</f>
        <v>teppc</v>
      </c>
      <c r="U1653">
        <f t="shared" si="50"/>
        <v>0</v>
      </c>
      <c r="V1653" s="5">
        <f t="shared" si="51"/>
        <v>0</v>
      </c>
    </row>
    <row r="1654" spans="1:22" hidden="1" x14ac:dyDescent="0.75">
      <c r="A1654" t="s">
        <v>10553</v>
      </c>
      <c r="B1654" t="s">
        <v>10553</v>
      </c>
      <c r="C1654" t="s">
        <v>10554</v>
      </c>
      <c r="D1654" t="s">
        <v>9883</v>
      </c>
      <c r="E1654" t="s">
        <v>3333</v>
      </c>
      <c r="F1654" t="s">
        <v>3333</v>
      </c>
      <c r="G1654" t="s">
        <v>3334</v>
      </c>
      <c r="H1654" t="s">
        <v>3333</v>
      </c>
      <c r="I1654" t="s">
        <v>33</v>
      </c>
      <c r="J1654" s="6">
        <v>38687</v>
      </c>
      <c r="K1654" s="6">
        <v>55153</v>
      </c>
      <c r="L1654">
        <v>30</v>
      </c>
      <c r="M1654" t="s">
        <v>9884</v>
      </c>
      <c r="N1654" t="s">
        <v>3336</v>
      </c>
      <c r="O1654" t="s">
        <v>3356</v>
      </c>
      <c r="P1654" t="s">
        <v>3357</v>
      </c>
      <c r="Q1654" s="5">
        <f>INDEX(relevant_resources!B:B,MATCH(P1654,relevant_resources!A:A,0))</f>
        <v>0</v>
      </c>
      <c r="R1654">
        <f>COUNTIFS(resolve_2018!Y:Y,A1654)</f>
        <v>0</v>
      </c>
      <c r="S1654">
        <f>COUNTIFS(assign_old_new!A:A,A1654)</f>
        <v>0</v>
      </c>
      <c r="T1654" s="4" t="str">
        <f>IF(D1654="teppc","teppc",
IF(Q1654=0,"not relevant",
IF(R1654&gt;0,"in old list",
IF(S1654=0,"NEED TO ASSIGN",
INDEX(assign_old_new!D:D,MATCH(A1654,assign_old_new!A:A,0))))))</f>
        <v>not relevant</v>
      </c>
      <c r="U1654">
        <f t="shared" si="50"/>
        <v>0</v>
      </c>
      <c r="V1654" s="5">
        <f t="shared" si="51"/>
        <v>0</v>
      </c>
    </row>
    <row r="1655" spans="1:22" hidden="1" x14ac:dyDescent="0.75">
      <c r="A1655" t="s">
        <v>4589</v>
      </c>
      <c r="B1655" t="s">
        <v>4589</v>
      </c>
      <c r="C1655" t="s">
        <v>4590</v>
      </c>
      <c r="D1655" t="s">
        <v>3425</v>
      </c>
      <c r="E1655" t="s">
        <v>1054</v>
      </c>
      <c r="F1655" t="s">
        <v>1054</v>
      </c>
      <c r="G1655" t="s">
        <v>3447</v>
      </c>
      <c r="H1655" t="s">
        <v>3428</v>
      </c>
      <c r="I1655" t="s">
        <v>3429</v>
      </c>
      <c r="J1655" s="2">
        <v>38322</v>
      </c>
      <c r="K1655" s="2">
        <v>55123</v>
      </c>
      <c r="L1655">
        <v>30</v>
      </c>
      <c r="M1655" t="s">
        <v>3438</v>
      </c>
      <c r="N1655" t="s">
        <v>3412</v>
      </c>
      <c r="O1655" t="s">
        <v>993</v>
      </c>
      <c r="P1655" t="s">
        <v>3477</v>
      </c>
      <c r="Q1655" s="5">
        <f>INDEX(relevant_resources!B:B,MATCH(P1655,relevant_resources!A:A,0))</f>
        <v>0</v>
      </c>
      <c r="R1655">
        <f>COUNTIFS(resolve_2018!Y:Y,A1655)</f>
        <v>0</v>
      </c>
      <c r="S1655">
        <f>COUNTIFS(assign_old_new!A:A,A1655)</f>
        <v>0</v>
      </c>
      <c r="T1655" s="4" t="str">
        <f>IF(D1655="teppc","teppc",
IF(Q1655=0,"not relevant",
IF(R1655&gt;0,"in old list",
IF(S1655=0,"NEED TO ASSIGN",
INDEX(assign_old_new!D:D,MATCH(A1655,assign_old_new!A:A,0))))))</f>
        <v>teppc</v>
      </c>
      <c r="U1655">
        <f t="shared" si="50"/>
        <v>0</v>
      </c>
      <c r="V1655" s="5">
        <f t="shared" si="51"/>
        <v>0</v>
      </c>
    </row>
    <row r="1656" spans="1:22" hidden="1" x14ac:dyDescent="0.75">
      <c r="A1656" t="s">
        <v>6941</v>
      </c>
      <c r="B1656" t="s">
        <v>6941</v>
      </c>
      <c r="C1656" t="s">
        <v>6942</v>
      </c>
      <c r="D1656" t="s">
        <v>3425</v>
      </c>
      <c r="E1656" t="s">
        <v>1054</v>
      </c>
      <c r="F1656" t="s">
        <v>1054</v>
      </c>
      <c r="G1656" t="s">
        <v>3447</v>
      </c>
      <c r="H1656" t="s">
        <v>3428</v>
      </c>
      <c r="I1656" t="s">
        <v>3429</v>
      </c>
      <c r="J1656" s="2">
        <v>38322</v>
      </c>
      <c r="K1656" s="2">
        <v>55123</v>
      </c>
      <c r="L1656">
        <v>30</v>
      </c>
      <c r="M1656" t="s">
        <v>3438</v>
      </c>
      <c r="N1656" t="s">
        <v>3412</v>
      </c>
      <c r="O1656" t="s">
        <v>993</v>
      </c>
      <c r="P1656" t="s">
        <v>3477</v>
      </c>
      <c r="Q1656" s="5">
        <f>INDEX(relevant_resources!B:B,MATCH(P1656,relevant_resources!A:A,0))</f>
        <v>0</v>
      </c>
      <c r="R1656">
        <f>COUNTIFS(resolve_2018!Y:Y,A1656)</f>
        <v>0</v>
      </c>
      <c r="S1656">
        <f>COUNTIFS(assign_old_new!A:A,A1656)</f>
        <v>0</v>
      </c>
      <c r="T1656" s="4" t="str">
        <f>IF(D1656="teppc","teppc",
IF(Q1656=0,"not relevant",
IF(R1656&gt;0,"in old list",
IF(S1656=0,"NEED TO ASSIGN",
INDEX(assign_old_new!D:D,MATCH(A1656,assign_old_new!A:A,0))))))</f>
        <v>teppc</v>
      </c>
      <c r="U1656">
        <f t="shared" si="50"/>
        <v>0</v>
      </c>
      <c r="V1656" s="5">
        <f t="shared" si="51"/>
        <v>0</v>
      </c>
    </row>
    <row r="1657" spans="1:22" hidden="1" x14ac:dyDescent="0.75">
      <c r="A1657" t="s">
        <v>2563</v>
      </c>
      <c r="B1657" t="s">
        <v>2563</v>
      </c>
      <c r="D1657" t="s">
        <v>9883</v>
      </c>
      <c r="E1657" t="s">
        <v>1128</v>
      </c>
      <c r="F1657" t="s">
        <v>1128</v>
      </c>
      <c r="G1657" t="s">
        <v>3379</v>
      </c>
      <c r="H1657" t="s">
        <v>1128</v>
      </c>
      <c r="I1657" t="s">
        <v>33</v>
      </c>
      <c r="J1657" s="6">
        <v>36160</v>
      </c>
      <c r="K1657" s="6">
        <v>55153</v>
      </c>
      <c r="L1657">
        <v>30</v>
      </c>
      <c r="M1657" t="s">
        <v>9884</v>
      </c>
      <c r="N1657" t="s">
        <v>3412</v>
      </c>
      <c r="O1657" t="s">
        <v>993</v>
      </c>
      <c r="P1657" t="s">
        <v>3413</v>
      </c>
      <c r="Q1657" s="5">
        <f>INDEX(relevant_resources!B:B,MATCH(P1657,relevant_resources!A:A,0))</f>
        <v>1</v>
      </c>
      <c r="R1657">
        <f>COUNTIFS(resolve_2018!Y:Y,A1657)</f>
        <v>1</v>
      </c>
      <c r="S1657">
        <f>COUNTIFS(assign_old_new!A:A,A1657)</f>
        <v>0</v>
      </c>
      <c r="T1657" s="4" t="str">
        <f>IF(D1657="teppc","teppc",
IF(Q1657=0,"not relevant",
IF(R1657&gt;0,"in old list",
IF(S1657=0,"NEED TO ASSIGN",
INDEX(assign_old_new!D:D,MATCH(A1657,assign_old_new!A:A,0))))))</f>
        <v>in old list</v>
      </c>
      <c r="U1657">
        <f t="shared" si="50"/>
        <v>1</v>
      </c>
      <c r="V1657" s="5">
        <f t="shared" si="51"/>
        <v>0</v>
      </c>
    </row>
    <row r="1658" spans="1:22" hidden="1" x14ac:dyDescent="0.75">
      <c r="A1658" t="s">
        <v>8718</v>
      </c>
      <c r="B1658" t="s">
        <v>8719</v>
      </c>
      <c r="C1658" t="s">
        <v>8720</v>
      </c>
      <c r="D1658" t="s">
        <v>3425</v>
      </c>
      <c r="E1658" t="s">
        <v>3407</v>
      </c>
      <c r="F1658" t="s">
        <v>3407</v>
      </c>
      <c r="G1658" t="s">
        <v>3694</v>
      </c>
      <c r="H1658" t="s">
        <v>3407</v>
      </c>
      <c r="I1658" t="s">
        <v>2274</v>
      </c>
      <c r="J1658" s="2">
        <v>35886</v>
      </c>
      <c r="K1658" s="2">
        <v>55153</v>
      </c>
      <c r="L1658">
        <v>30</v>
      </c>
      <c r="M1658" t="s">
        <v>3506</v>
      </c>
      <c r="N1658" t="s">
        <v>3385</v>
      </c>
      <c r="O1658" t="s">
        <v>3386</v>
      </c>
      <c r="P1658" t="s">
        <v>3474</v>
      </c>
      <c r="Q1658" s="5">
        <f>INDEX(relevant_resources!B:B,MATCH(P1658,relevant_resources!A:A,0))</f>
        <v>0</v>
      </c>
      <c r="R1658">
        <f>COUNTIFS(resolve_2018!Y:Y,A1658)</f>
        <v>0</v>
      </c>
      <c r="S1658">
        <f>COUNTIFS(assign_old_new!A:A,A1658)</f>
        <v>0</v>
      </c>
      <c r="T1658" s="4" t="str">
        <f>IF(D1658="teppc","teppc",
IF(Q1658=0,"not relevant",
IF(R1658&gt;0,"in old list",
IF(S1658=0,"NEED TO ASSIGN",
INDEX(assign_old_new!D:D,MATCH(A1658,assign_old_new!A:A,0))))))</f>
        <v>teppc</v>
      </c>
      <c r="U1658">
        <f t="shared" si="50"/>
        <v>0</v>
      </c>
      <c r="V1658" s="5">
        <f t="shared" si="51"/>
        <v>0</v>
      </c>
    </row>
    <row r="1659" spans="1:22" hidden="1" x14ac:dyDescent="0.75">
      <c r="A1659" t="s">
        <v>8827</v>
      </c>
      <c r="B1659" t="s">
        <v>8827</v>
      </c>
      <c r="C1659" t="s">
        <v>8828</v>
      </c>
      <c r="D1659" t="s">
        <v>3425</v>
      </c>
      <c r="E1659" t="s">
        <v>3407</v>
      </c>
      <c r="F1659" t="s">
        <v>3407</v>
      </c>
      <c r="G1659" t="s">
        <v>3694</v>
      </c>
      <c r="H1659" t="s">
        <v>3407</v>
      </c>
      <c r="I1659" t="s">
        <v>2274</v>
      </c>
      <c r="J1659" s="2">
        <v>35886</v>
      </c>
      <c r="K1659" s="2">
        <v>55153</v>
      </c>
      <c r="L1659">
        <v>30</v>
      </c>
      <c r="M1659" t="s">
        <v>3506</v>
      </c>
      <c r="N1659" t="s">
        <v>3385</v>
      </c>
      <c r="O1659" t="s">
        <v>3386</v>
      </c>
      <c r="P1659" t="s">
        <v>3474</v>
      </c>
      <c r="Q1659" s="5">
        <f>INDEX(relevant_resources!B:B,MATCH(P1659,relevant_resources!A:A,0))</f>
        <v>0</v>
      </c>
      <c r="R1659">
        <f>COUNTIFS(resolve_2018!Y:Y,A1659)</f>
        <v>0</v>
      </c>
      <c r="S1659">
        <f>COUNTIFS(assign_old_new!A:A,A1659)</f>
        <v>0</v>
      </c>
      <c r="T1659" s="4" t="str">
        <f>IF(D1659="teppc","teppc",
IF(Q1659=0,"not relevant",
IF(R1659&gt;0,"in old list",
IF(S1659=0,"NEED TO ASSIGN",
INDEX(assign_old_new!D:D,MATCH(A1659,assign_old_new!A:A,0))))))</f>
        <v>teppc</v>
      </c>
      <c r="U1659">
        <f t="shared" si="50"/>
        <v>0</v>
      </c>
      <c r="V1659" s="5">
        <f t="shared" si="51"/>
        <v>0</v>
      </c>
    </row>
    <row r="1660" spans="1:22" hidden="1" x14ac:dyDescent="0.75">
      <c r="A1660" t="s">
        <v>7137</v>
      </c>
      <c r="B1660" t="s">
        <v>7138</v>
      </c>
      <c r="C1660" t="s">
        <v>7139</v>
      </c>
      <c r="D1660" t="s">
        <v>3425</v>
      </c>
      <c r="E1660" t="s">
        <v>2403</v>
      </c>
      <c r="F1660" t="s">
        <v>2403</v>
      </c>
      <c r="G1660" t="s">
        <v>3436</v>
      </c>
      <c r="H1660" t="s">
        <v>3437</v>
      </c>
      <c r="I1660" t="s">
        <v>2274</v>
      </c>
      <c r="J1660" s="2">
        <v>35065</v>
      </c>
      <c r="K1660" s="2">
        <v>55153</v>
      </c>
      <c r="L1660">
        <v>30</v>
      </c>
      <c r="M1660" t="s">
        <v>3548</v>
      </c>
      <c r="N1660" t="s">
        <v>3532</v>
      </c>
      <c r="O1660" t="s">
        <v>3533</v>
      </c>
      <c r="P1660" t="s">
        <v>3534</v>
      </c>
      <c r="Q1660" s="5">
        <f>INDEX(relevant_resources!B:B,MATCH(P1660,relevant_resources!A:A,0))</f>
        <v>0</v>
      </c>
      <c r="R1660">
        <f>COUNTIFS(resolve_2018!Y:Y,A1660)</f>
        <v>0</v>
      </c>
      <c r="S1660">
        <f>COUNTIFS(assign_old_new!A:A,A1660)</f>
        <v>0</v>
      </c>
      <c r="T1660" s="4" t="str">
        <f>IF(D1660="teppc","teppc",
IF(Q1660=0,"not relevant",
IF(R1660&gt;0,"in old list",
IF(S1660=0,"NEED TO ASSIGN",
INDEX(assign_old_new!D:D,MATCH(A1660,assign_old_new!A:A,0))))))</f>
        <v>teppc</v>
      </c>
      <c r="U1660">
        <f t="shared" si="50"/>
        <v>0</v>
      </c>
      <c r="V1660" s="5">
        <f t="shared" si="51"/>
        <v>0</v>
      </c>
    </row>
    <row r="1661" spans="1:22" hidden="1" x14ac:dyDescent="0.75">
      <c r="A1661" t="s">
        <v>7140</v>
      </c>
      <c r="B1661" t="s">
        <v>7141</v>
      </c>
      <c r="C1661" t="s">
        <v>7142</v>
      </c>
      <c r="D1661" t="s">
        <v>3425</v>
      </c>
      <c r="E1661" t="s">
        <v>2403</v>
      </c>
      <c r="F1661" t="s">
        <v>2403</v>
      </c>
      <c r="G1661" t="s">
        <v>3436</v>
      </c>
      <c r="H1661" t="s">
        <v>3437</v>
      </c>
      <c r="I1661" t="s">
        <v>2274</v>
      </c>
      <c r="J1661" s="2">
        <v>35065</v>
      </c>
      <c r="K1661" s="2">
        <v>55153</v>
      </c>
      <c r="L1661">
        <v>30</v>
      </c>
      <c r="M1661" t="s">
        <v>3548</v>
      </c>
      <c r="N1661" t="s">
        <v>3532</v>
      </c>
      <c r="O1661" t="s">
        <v>3533</v>
      </c>
      <c r="P1661" t="s">
        <v>3534</v>
      </c>
      <c r="Q1661" s="5">
        <f>INDEX(relevant_resources!B:B,MATCH(P1661,relevant_resources!A:A,0))</f>
        <v>0</v>
      </c>
      <c r="R1661">
        <f>COUNTIFS(resolve_2018!Y:Y,A1661)</f>
        <v>0</v>
      </c>
      <c r="S1661">
        <f>COUNTIFS(assign_old_new!A:A,A1661)</f>
        <v>0</v>
      </c>
      <c r="T1661" s="4" t="str">
        <f>IF(D1661="teppc","teppc",
IF(Q1661=0,"not relevant",
IF(R1661&gt;0,"in old list",
IF(S1661=0,"NEED TO ASSIGN",
INDEX(assign_old_new!D:D,MATCH(A1661,assign_old_new!A:A,0))))))</f>
        <v>teppc</v>
      </c>
      <c r="U1661">
        <f t="shared" si="50"/>
        <v>0</v>
      </c>
      <c r="V1661" s="5">
        <f t="shared" si="51"/>
        <v>0</v>
      </c>
    </row>
    <row r="1662" spans="1:22" hidden="1" x14ac:dyDescent="0.75">
      <c r="A1662" t="s">
        <v>10434</v>
      </c>
      <c r="B1662" t="s">
        <v>10434</v>
      </c>
      <c r="D1662" t="s">
        <v>9883</v>
      </c>
      <c r="E1662" t="s">
        <v>1128</v>
      </c>
      <c r="F1662" t="s">
        <v>1128</v>
      </c>
      <c r="G1662" t="s">
        <v>3379</v>
      </c>
      <c r="H1662" t="s">
        <v>1128</v>
      </c>
      <c r="I1662" t="s">
        <v>33</v>
      </c>
      <c r="J1662" s="6">
        <v>29952</v>
      </c>
      <c r="K1662" s="6">
        <v>55153</v>
      </c>
      <c r="L1662">
        <v>30</v>
      </c>
      <c r="M1662" t="s">
        <v>5614</v>
      </c>
      <c r="N1662" t="s">
        <v>3849</v>
      </c>
      <c r="O1662" t="s">
        <v>3850</v>
      </c>
      <c r="P1662" t="s">
        <v>10070</v>
      </c>
      <c r="Q1662" s="5">
        <f>INDEX(relevant_resources!B:B,MATCH(P1662,relevant_resources!A:A,0))</f>
        <v>0</v>
      </c>
      <c r="R1662">
        <f>COUNTIFS(resolve_2018!Y:Y,A1662)</f>
        <v>0</v>
      </c>
      <c r="S1662">
        <f>COUNTIFS(assign_old_new!A:A,A1662)</f>
        <v>0</v>
      </c>
      <c r="T1662" s="4" t="str">
        <f>IF(D1662="teppc","teppc",
IF(Q1662=0,"not relevant",
IF(R1662&gt;0,"in old list",
IF(S1662=0,"NEED TO ASSIGN",
INDEX(assign_old_new!D:D,MATCH(A1662,assign_old_new!A:A,0))))))</f>
        <v>not relevant</v>
      </c>
      <c r="U1662">
        <f t="shared" si="50"/>
        <v>0</v>
      </c>
      <c r="V1662" s="5">
        <f t="shared" si="51"/>
        <v>0</v>
      </c>
    </row>
    <row r="1663" spans="1:22" hidden="1" x14ac:dyDescent="0.75">
      <c r="A1663" t="s">
        <v>4516</v>
      </c>
      <c r="B1663" t="s">
        <v>4517</v>
      </c>
      <c r="C1663" t="s">
        <v>4518</v>
      </c>
      <c r="D1663" t="s">
        <v>3425</v>
      </c>
      <c r="E1663" t="s">
        <v>3775</v>
      </c>
      <c r="F1663" t="s">
        <v>3775</v>
      </c>
      <c r="G1663" t="s">
        <v>3776</v>
      </c>
      <c r="H1663" t="s">
        <v>3775</v>
      </c>
      <c r="I1663" t="s">
        <v>3429</v>
      </c>
      <c r="J1663" s="2">
        <v>29891</v>
      </c>
      <c r="K1663" s="2">
        <v>55153</v>
      </c>
      <c r="L1663">
        <v>30</v>
      </c>
      <c r="M1663" t="s">
        <v>3766</v>
      </c>
      <c r="N1663" t="s">
        <v>3757</v>
      </c>
      <c r="O1663" t="s">
        <v>190</v>
      </c>
      <c r="P1663" t="s">
        <v>4519</v>
      </c>
      <c r="Q1663" s="5">
        <f>INDEX(relevant_resources!B:B,MATCH(P1663,relevant_resources!A:A,0))</f>
        <v>0</v>
      </c>
      <c r="R1663">
        <f>COUNTIFS(resolve_2018!Y:Y,A1663)</f>
        <v>0</v>
      </c>
      <c r="S1663">
        <f>COUNTIFS(assign_old_new!A:A,A1663)</f>
        <v>0</v>
      </c>
      <c r="T1663" s="4" t="str">
        <f>IF(D1663="teppc","teppc",
IF(Q1663=0,"not relevant",
IF(R1663&gt;0,"in old list",
IF(S1663=0,"NEED TO ASSIGN",
INDEX(assign_old_new!D:D,MATCH(A1663,assign_old_new!A:A,0))))))</f>
        <v>teppc</v>
      </c>
      <c r="U1663">
        <f t="shared" si="50"/>
        <v>0</v>
      </c>
      <c r="V1663" s="5">
        <f t="shared" si="51"/>
        <v>0</v>
      </c>
    </row>
    <row r="1664" spans="1:22" hidden="1" x14ac:dyDescent="0.75">
      <c r="A1664" t="s">
        <v>7717</v>
      </c>
      <c r="B1664" t="s">
        <v>7718</v>
      </c>
      <c r="C1664" t="s">
        <v>7717</v>
      </c>
      <c r="D1664" t="s">
        <v>3425</v>
      </c>
      <c r="E1664" t="s">
        <v>3666</v>
      </c>
      <c r="F1664" t="s">
        <v>3666</v>
      </c>
      <c r="G1664" t="s">
        <v>3667</v>
      </c>
      <c r="H1664" t="s">
        <v>3666</v>
      </c>
      <c r="I1664" t="s">
        <v>2274</v>
      </c>
      <c r="J1664" s="2">
        <v>29852</v>
      </c>
      <c r="K1664" s="2">
        <v>55153</v>
      </c>
      <c r="L1664">
        <v>30</v>
      </c>
      <c r="M1664" t="s">
        <v>210</v>
      </c>
      <c r="N1664" t="s">
        <v>3443</v>
      </c>
      <c r="O1664" t="s">
        <v>210</v>
      </c>
      <c r="P1664" t="s">
        <v>3497</v>
      </c>
      <c r="Q1664" s="5">
        <f>INDEX(relevant_resources!B:B,MATCH(P1664,relevant_resources!A:A,0))</f>
        <v>0</v>
      </c>
      <c r="R1664">
        <f>COUNTIFS(resolve_2018!Y:Y,A1664)</f>
        <v>0</v>
      </c>
      <c r="S1664">
        <f>COUNTIFS(assign_old_new!A:A,A1664)</f>
        <v>0</v>
      </c>
      <c r="T1664" s="4" t="str">
        <f>IF(D1664="teppc","teppc",
IF(Q1664=0,"not relevant",
IF(R1664&gt;0,"in old list",
IF(S1664=0,"NEED TO ASSIGN",
INDEX(assign_old_new!D:D,MATCH(A1664,assign_old_new!A:A,0))))))</f>
        <v>teppc</v>
      </c>
      <c r="U1664">
        <f t="shared" si="50"/>
        <v>0</v>
      </c>
      <c r="V1664" s="5">
        <f t="shared" si="51"/>
        <v>0</v>
      </c>
    </row>
    <row r="1665" spans="1:22" hidden="1" x14ac:dyDescent="0.75">
      <c r="A1665" t="s">
        <v>8362</v>
      </c>
      <c r="B1665" t="s">
        <v>8362</v>
      </c>
      <c r="C1665" t="s">
        <v>8363</v>
      </c>
      <c r="D1665" t="s">
        <v>3425</v>
      </c>
      <c r="E1665" t="s">
        <v>1054</v>
      </c>
      <c r="F1665" t="s">
        <v>1054</v>
      </c>
      <c r="G1665" t="s">
        <v>3447</v>
      </c>
      <c r="H1665" t="s">
        <v>3428</v>
      </c>
      <c r="I1665" t="s">
        <v>3429</v>
      </c>
      <c r="J1665" s="2">
        <v>18629</v>
      </c>
      <c r="K1665" s="2">
        <v>55123</v>
      </c>
      <c r="L1665">
        <v>30</v>
      </c>
      <c r="M1665" t="s">
        <v>210</v>
      </c>
      <c r="N1665" t="s">
        <v>3443</v>
      </c>
      <c r="O1665" t="s">
        <v>210</v>
      </c>
      <c r="P1665" t="s">
        <v>3444</v>
      </c>
      <c r="Q1665" s="5">
        <f>INDEX(relevant_resources!B:B,MATCH(P1665,relevant_resources!A:A,0))</f>
        <v>0</v>
      </c>
      <c r="R1665">
        <f>COUNTIFS(resolve_2018!Y:Y,A1665)</f>
        <v>0</v>
      </c>
      <c r="S1665">
        <f>COUNTIFS(assign_old_new!A:A,A1665)</f>
        <v>0</v>
      </c>
      <c r="T1665" s="4" t="str">
        <f>IF(D1665="teppc","teppc",
IF(Q1665=0,"not relevant",
IF(R1665&gt;0,"in old list",
IF(S1665=0,"NEED TO ASSIGN",
INDEX(assign_old_new!D:D,MATCH(A1665,assign_old_new!A:A,0))))))</f>
        <v>teppc</v>
      </c>
      <c r="U1665">
        <f t="shared" si="50"/>
        <v>0</v>
      </c>
      <c r="V1665" s="5">
        <f t="shared" si="51"/>
        <v>0</v>
      </c>
    </row>
    <row r="1666" spans="1:22" hidden="1" x14ac:dyDescent="0.75">
      <c r="A1666" t="s">
        <v>6914</v>
      </c>
      <c r="B1666" t="s">
        <v>6915</v>
      </c>
      <c r="C1666" t="s">
        <v>6916</v>
      </c>
      <c r="D1666" t="s">
        <v>3425</v>
      </c>
      <c r="E1666" t="s">
        <v>3611</v>
      </c>
      <c r="F1666" t="s">
        <v>3611</v>
      </c>
      <c r="G1666" t="s">
        <v>3379</v>
      </c>
      <c r="H1666" t="s">
        <v>1128</v>
      </c>
      <c r="I1666" t="s">
        <v>33</v>
      </c>
      <c r="J1666" s="2">
        <v>18264</v>
      </c>
      <c r="K1666" s="2">
        <v>55153</v>
      </c>
      <c r="L1666">
        <v>30</v>
      </c>
      <c r="M1666" t="s">
        <v>3766</v>
      </c>
      <c r="N1666" t="s">
        <v>3757</v>
      </c>
      <c r="O1666" t="s">
        <v>190</v>
      </c>
      <c r="P1666" t="s">
        <v>4506</v>
      </c>
      <c r="Q1666" s="5">
        <f>INDEX(relevant_resources!B:B,MATCH(P1666,relevant_resources!A:A,0))</f>
        <v>0</v>
      </c>
      <c r="R1666">
        <f>COUNTIFS(resolve_2018!Y:Y,A1666)</f>
        <v>0</v>
      </c>
      <c r="S1666">
        <f>COUNTIFS(assign_old_new!A:A,A1666)</f>
        <v>0</v>
      </c>
      <c r="T1666" s="4" t="str">
        <f>IF(D1666="teppc","teppc",
IF(Q1666=0,"not relevant",
IF(R1666&gt;0,"in old list",
IF(S1666=0,"NEED TO ASSIGN",
INDEX(assign_old_new!D:D,MATCH(A1666,assign_old_new!A:A,0))))))</f>
        <v>teppc</v>
      </c>
      <c r="U1666">
        <f t="shared" ref="U1666:U1729" si="52">OR(R1666&gt;0,S1666&gt;0)*1</f>
        <v>0</v>
      </c>
      <c r="V1666" s="5">
        <f t="shared" si="51"/>
        <v>0</v>
      </c>
    </row>
    <row r="1667" spans="1:22" hidden="1" x14ac:dyDescent="0.75">
      <c r="A1667" t="s">
        <v>7719</v>
      </c>
      <c r="B1667" t="s">
        <v>7720</v>
      </c>
      <c r="C1667" t="s">
        <v>7719</v>
      </c>
      <c r="D1667" t="s">
        <v>3425</v>
      </c>
      <c r="E1667" t="s">
        <v>3666</v>
      </c>
      <c r="F1667" t="s">
        <v>3666</v>
      </c>
      <c r="G1667" t="s">
        <v>3667</v>
      </c>
      <c r="H1667" t="s">
        <v>3666</v>
      </c>
      <c r="I1667" t="s">
        <v>2274</v>
      </c>
      <c r="J1667" s="2">
        <v>15707</v>
      </c>
      <c r="K1667" s="2">
        <v>55153</v>
      </c>
      <c r="L1667">
        <v>30</v>
      </c>
      <c r="M1667" t="s">
        <v>210</v>
      </c>
      <c r="N1667" t="s">
        <v>3443</v>
      </c>
      <c r="O1667" t="s">
        <v>210</v>
      </c>
      <c r="P1667" t="s">
        <v>3497</v>
      </c>
      <c r="Q1667" s="5">
        <f>INDEX(relevant_resources!B:B,MATCH(P1667,relevant_resources!A:A,0))</f>
        <v>0</v>
      </c>
      <c r="R1667">
        <f>COUNTIFS(resolve_2018!Y:Y,A1667)</f>
        <v>0</v>
      </c>
      <c r="S1667">
        <f>COUNTIFS(assign_old_new!A:A,A1667)</f>
        <v>0</v>
      </c>
      <c r="T1667" s="4" t="str">
        <f>IF(D1667="teppc","teppc",
IF(Q1667=0,"not relevant",
IF(R1667&gt;0,"in old list",
IF(S1667=0,"NEED TO ASSIGN",
INDEX(assign_old_new!D:D,MATCH(A1667,assign_old_new!A:A,0))))))</f>
        <v>teppc</v>
      </c>
      <c r="U1667">
        <f t="shared" si="52"/>
        <v>0</v>
      </c>
      <c r="V1667" s="5">
        <f t="shared" ref="V1667:V1730" si="53">AND(Q1667=1,U1667=0,D1667="caiso")*1</f>
        <v>0</v>
      </c>
    </row>
    <row r="1668" spans="1:22" hidden="1" x14ac:dyDescent="0.75">
      <c r="A1668" t="s">
        <v>7715</v>
      </c>
      <c r="B1668" t="s">
        <v>7716</v>
      </c>
      <c r="C1668" t="s">
        <v>7715</v>
      </c>
      <c r="D1668" t="s">
        <v>3425</v>
      </c>
      <c r="E1668" t="s">
        <v>3666</v>
      </c>
      <c r="F1668" t="s">
        <v>3666</v>
      </c>
      <c r="G1668" t="s">
        <v>3667</v>
      </c>
      <c r="H1668" t="s">
        <v>3666</v>
      </c>
      <c r="I1668" t="s">
        <v>2274</v>
      </c>
      <c r="J1668" s="2">
        <v>15676</v>
      </c>
      <c r="K1668" s="2">
        <v>55153</v>
      </c>
      <c r="L1668">
        <v>30</v>
      </c>
      <c r="M1668" t="s">
        <v>210</v>
      </c>
      <c r="N1668" t="s">
        <v>3443</v>
      </c>
      <c r="O1668" t="s">
        <v>210</v>
      </c>
      <c r="P1668" t="s">
        <v>3497</v>
      </c>
      <c r="Q1668" s="5">
        <f>INDEX(relevant_resources!B:B,MATCH(P1668,relevant_resources!A:A,0))</f>
        <v>0</v>
      </c>
      <c r="R1668">
        <f>COUNTIFS(resolve_2018!Y:Y,A1668)</f>
        <v>0</v>
      </c>
      <c r="S1668">
        <f>COUNTIFS(assign_old_new!A:A,A1668)</f>
        <v>0</v>
      </c>
      <c r="T1668" s="4" t="str">
        <f>IF(D1668="teppc","teppc",
IF(Q1668=0,"not relevant",
IF(R1668&gt;0,"in old list",
IF(S1668=0,"NEED TO ASSIGN",
INDEX(assign_old_new!D:D,MATCH(A1668,assign_old_new!A:A,0))))))</f>
        <v>teppc</v>
      </c>
      <c r="U1668">
        <f t="shared" si="52"/>
        <v>0</v>
      </c>
      <c r="V1668" s="5">
        <f t="shared" si="53"/>
        <v>0</v>
      </c>
    </row>
    <row r="1669" spans="1:22" hidden="1" x14ac:dyDescent="0.75">
      <c r="A1669" t="s">
        <v>7721</v>
      </c>
      <c r="B1669" t="s">
        <v>7722</v>
      </c>
      <c r="C1669" t="s">
        <v>7721</v>
      </c>
      <c r="D1669" t="s">
        <v>3425</v>
      </c>
      <c r="E1669" t="s">
        <v>3666</v>
      </c>
      <c r="F1669" t="s">
        <v>3666</v>
      </c>
      <c r="G1669" t="s">
        <v>3667</v>
      </c>
      <c r="H1669" t="s">
        <v>3666</v>
      </c>
      <c r="I1669" t="s">
        <v>2274</v>
      </c>
      <c r="J1669" s="2">
        <v>15676</v>
      </c>
      <c r="K1669" s="2">
        <v>55153</v>
      </c>
      <c r="L1669">
        <v>30</v>
      </c>
      <c r="M1669" t="s">
        <v>210</v>
      </c>
      <c r="N1669" t="s">
        <v>3443</v>
      </c>
      <c r="O1669" t="s">
        <v>210</v>
      </c>
      <c r="P1669" t="s">
        <v>3497</v>
      </c>
      <c r="Q1669" s="5">
        <f>INDEX(relevant_resources!B:B,MATCH(P1669,relevant_resources!A:A,0))</f>
        <v>0</v>
      </c>
      <c r="R1669">
        <f>COUNTIFS(resolve_2018!Y:Y,A1669)</f>
        <v>0</v>
      </c>
      <c r="S1669">
        <f>COUNTIFS(assign_old_new!A:A,A1669)</f>
        <v>0</v>
      </c>
      <c r="T1669" s="4" t="str">
        <f>IF(D1669="teppc","teppc",
IF(Q1669=0,"not relevant",
IF(R1669&gt;0,"in old list",
IF(S1669=0,"NEED TO ASSIGN",
INDEX(assign_old_new!D:D,MATCH(A1669,assign_old_new!A:A,0))))))</f>
        <v>teppc</v>
      </c>
      <c r="U1669">
        <f t="shared" si="52"/>
        <v>0</v>
      </c>
      <c r="V1669" s="5">
        <f t="shared" si="53"/>
        <v>0</v>
      </c>
    </row>
    <row r="1670" spans="1:22" hidden="1" x14ac:dyDescent="0.75">
      <c r="A1670" t="s">
        <v>10801</v>
      </c>
      <c r="B1670" t="s">
        <v>10801</v>
      </c>
      <c r="C1670" t="s">
        <v>10802</v>
      </c>
      <c r="D1670" t="s">
        <v>9883</v>
      </c>
      <c r="E1670" t="s">
        <v>9887</v>
      </c>
      <c r="F1670" t="s">
        <v>9887</v>
      </c>
      <c r="G1670" t="s">
        <v>9888</v>
      </c>
      <c r="H1670" t="s">
        <v>9887</v>
      </c>
      <c r="I1670" t="s">
        <v>33</v>
      </c>
      <c r="J1670" s="6">
        <v>10959</v>
      </c>
      <c r="K1670" s="6">
        <v>55153</v>
      </c>
      <c r="L1670">
        <v>30</v>
      </c>
      <c r="M1670" t="s">
        <v>9884</v>
      </c>
      <c r="N1670" t="s">
        <v>3443</v>
      </c>
      <c r="O1670" t="s">
        <v>210</v>
      </c>
      <c r="P1670" t="s">
        <v>3709</v>
      </c>
      <c r="Q1670" s="5">
        <f>INDEX(relevant_resources!B:B,MATCH(P1670,relevant_resources!A:A,0))</f>
        <v>0</v>
      </c>
      <c r="R1670">
        <f>COUNTIFS(resolve_2018!Y:Y,A1670)</f>
        <v>0</v>
      </c>
      <c r="S1670">
        <f>COUNTIFS(assign_old_new!A:A,A1670)</f>
        <v>0</v>
      </c>
      <c r="T1670" s="4" t="str">
        <f>IF(D1670="teppc","teppc",
IF(Q1670=0,"not relevant",
IF(R1670&gt;0,"in old list",
IF(S1670=0,"NEED TO ASSIGN",
INDEX(assign_old_new!D:D,MATCH(A1670,assign_old_new!A:A,0))))))</f>
        <v>not relevant</v>
      </c>
      <c r="U1670">
        <f t="shared" si="52"/>
        <v>0</v>
      </c>
      <c r="V1670" s="5">
        <f t="shared" si="53"/>
        <v>0</v>
      </c>
    </row>
    <row r="1671" spans="1:22" hidden="1" x14ac:dyDescent="0.75">
      <c r="A1671" t="s">
        <v>8429</v>
      </c>
      <c r="B1671" t="s">
        <v>8430</v>
      </c>
      <c r="C1671" t="s">
        <v>8431</v>
      </c>
      <c r="D1671" t="s">
        <v>3425</v>
      </c>
      <c r="E1671" t="s">
        <v>3775</v>
      </c>
      <c r="F1671" t="s">
        <v>3775</v>
      </c>
      <c r="G1671" t="s">
        <v>3776</v>
      </c>
      <c r="H1671" t="s">
        <v>3775</v>
      </c>
      <c r="I1671" t="s">
        <v>3429</v>
      </c>
      <c r="J1671" s="2">
        <v>43178</v>
      </c>
      <c r="K1671" s="2">
        <v>55153</v>
      </c>
      <c r="L1671">
        <v>29.7</v>
      </c>
      <c r="M1671" t="s">
        <v>3438</v>
      </c>
      <c r="N1671" t="s">
        <v>3412</v>
      </c>
      <c r="O1671" t="s">
        <v>993</v>
      </c>
      <c r="P1671" t="s">
        <v>3477</v>
      </c>
      <c r="Q1671" s="5">
        <f>INDEX(relevant_resources!B:B,MATCH(P1671,relevant_resources!A:A,0))</f>
        <v>0</v>
      </c>
      <c r="R1671">
        <f>COUNTIFS(resolve_2018!Y:Y,A1671)</f>
        <v>0</v>
      </c>
      <c r="S1671">
        <f>COUNTIFS(assign_old_new!A:A,A1671)</f>
        <v>0</v>
      </c>
      <c r="T1671" s="4" t="str">
        <f>IF(D1671="teppc","teppc",
IF(Q1671=0,"not relevant",
IF(R1671&gt;0,"in old list",
IF(S1671=0,"NEED TO ASSIGN",
INDEX(assign_old_new!D:D,MATCH(A1671,assign_old_new!A:A,0))))))</f>
        <v>teppc</v>
      </c>
      <c r="U1671">
        <f t="shared" si="52"/>
        <v>0</v>
      </c>
      <c r="V1671" s="5">
        <f t="shared" si="53"/>
        <v>0</v>
      </c>
    </row>
    <row r="1672" spans="1:22" hidden="1" x14ac:dyDescent="0.75">
      <c r="A1672" t="s">
        <v>8237</v>
      </c>
      <c r="B1672" t="s">
        <v>8238</v>
      </c>
      <c r="C1672" t="s">
        <v>8239</v>
      </c>
      <c r="D1672" t="s">
        <v>3425</v>
      </c>
      <c r="E1672" t="s">
        <v>3546</v>
      </c>
      <c r="F1672" t="s">
        <v>3546</v>
      </c>
      <c r="G1672" t="s">
        <v>3547</v>
      </c>
      <c r="H1672" t="s">
        <v>3546</v>
      </c>
      <c r="I1672" t="s">
        <v>3429</v>
      </c>
      <c r="J1672" s="2">
        <v>37196</v>
      </c>
      <c r="K1672" s="2">
        <v>55153</v>
      </c>
      <c r="L1672">
        <v>29.7</v>
      </c>
      <c r="M1672" t="s">
        <v>3438</v>
      </c>
      <c r="N1672" t="s">
        <v>3412</v>
      </c>
      <c r="O1672" t="s">
        <v>993</v>
      </c>
      <c r="P1672" t="s">
        <v>3477</v>
      </c>
      <c r="Q1672" s="5">
        <f>INDEX(relevant_resources!B:B,MATCH(P1672,relevant_resources!A:A,0))</f>
        <v>0</v>
      </c>
      <c r="R1672">
        <f>COUNTIFS(resolve_2018!Y:Y,A1672)</f>
        <v>0</v>
      </c>
      <c r="S1672">
        <f>COUNTIFS(assign_old_new!A:A,A1672)</f>
        <v>0</v>
      </c>
      <c r="T1672" s="4" t="str">
        <f>IF(D1672="teppc","teppc",
IF(Q1672=0,"not relevant",
IF(R1672&gt;0,"in old list",
IF(S1672=0,"NEED TO ASSIGN",
INDEX(assign_old_new!D:D,MATCH(A1672,assign_old_new!A:A,0))))))</f>
        <v>teppc</v>
      </c>
      <c r="U1672">
        <f t="shared" si="52"/>
        <v>0</v>
      </c>
      <c r="V1672" s="5">
        <f t="shared" si="53"/>
        <v>0</v>
      </c>
    </row>
    <row r="1673" spans="1:22" hidden="1" x14ac:dyDescent="0.75">
      <c r="A1673" t="s">
        <v>4563</v>
      </c>
      <c r="B1673" t="s">
        <v>4563</v>
      </c>
      <c r="C1673" t="s">
        <v>4564</v>
      </c>
      <c r="D1673" t="s">
        <v>3425</v>
      </c>
      <c r="E1673" t="s">
        <v>4561</v>
      </c>
      <c r="F1673" t="s">
        <v>4561</v>
      </c>
      <c r="G1673" t="s">
        <v>4562</v>
      </c>
      <c r="H1673" t="s">
        <v>3482</v>
      </c>
      <c r="I1673" t="s">
        <v>1080</v>
      </c>
      <c r="J1673" s="2">
        <v>10441</v>
      </c>
      <c r="K1673" s="2">
        <v>55153</v>
      </c>
      <c r="L1673">
        <v>29.6</v>
      </c>
      <c r="M1673" t="s">
        <v>210</v>
      </c>
      <c r="N1673" t="s">
        <v>3443</v>
      </c>
      <c r="O1673" t="s">
        <v>210</v>
      </c>
      <c r="P1673" t="s">
        <v>3568</v>
      </c>
      <c r="Q1673" s="5">
        <f>INDEX(relevant_resources!B:B,MATCH(P1673,relevant_resources!A:A,0))</f>
        <v>0</v>
      </c>
      <c r="R1673">
        <f>COUNTIFS(resolve_2018!Y:Y,A1673)</f>
        <v>0</v>
      </c>
      <c r="S1673">
        <f>COUNTIFS(assign_old_new!A:A,A1673)</f>
        <v>0</v>
      </c>
      <c r="T1673" s="4" t="str">
        <f>IF(D1673="teppc","teppc",
IF(Q1673=0,"not relevant",
IF(R1673&gt;0,"in old list",
IF(S1673=0,"NEED TO ASSIGN",
INDEX(assign_old_new!D:D,MATCH(A1673,assign_old_new!A:A,0))))))</f>
        <v>teppc</v>
      </c>
      <c r="U1673">
        <f t="shared" si="52"/>
        <v>0</v>
      </c>
      <c r="V1673" s="5">
        <f t="shared" si="53"/>
        <v>0</v>
      </c>
    </row>
    <row r="1674" spans="1:22" hidden="1" x14ac:dyDescent="0.75">
      <c r="A1674" t="s">
        <v>4559</v>
      </c>
      <c r="B1674" t="s">
        <v>4559</v>
      </c>
      <c r="C1674" t="s">
        <v>4560</v>
      </c>
      <c r="D1674" t="s">
        <v>3425</v>
      </c>
      <c r="E1674" t="s">
        <v>4561</v>
      </c>
      <c r="F1674" t="s">
        <v>4561</v>
      </c>
      <c r="G1674" t="s">
        <v>4562</v>
      </c>
      <c r="H1674" t="s">
        <v>3482</v>
      </c>
      <c r="I1674" t="s">
        <v>1080</v>
      </c>
      <c r="J1674" s="2">
        <v>10106</v>
      </c>
      <c r="K1674" s="2">
        <v>55153</v>
      </c>
      <c r="L1674">
        <v>29.6</v>
      </c>
      <c r="M1674" t="s">
        <v>210</v>
      </c>
      <c r="N1674" t="s">
        <v>3443</v>
      </c>
      <c r="O1674" t="s">
        <v>210</v>
      </c>
      <c r="P1674" t="s">
        <v>3568</v>
      </c>
      <c r="Q1674" s="5">
        <f>INDEX(relevant_resources!B:B,MATCH(P1674,relevant_resources!A:A,0))</f>
        <v>0</v>
      </c>
      <c r="R1674">
        <f>COUNTIFS(resolve_2018!Y:Y,A1674)</f>
        <v>0</v>
      </c>
      <c r="S1674">
        <f>COUNTIFS(assign_old_new!A:A,A1674)</f>
        <v>0</v>
      </c>
      <c r="T1674" s="4" t="str">
        <f>IF(D1674="teppc","teppc",
IF(Q1674=0,"not relevant",
IF(R1674&gt;0,"in old list",
IF(S1674=0,"NEED TO ASSIGN",
INDEX(assign_old_new!D:D,MATCH(A1674,assign_old_new!A:A,0))))))</f>
        <v>teppc</v>
      </c>
      <c r="U1674">
        <f t="shared" si="52"/>
        <v>0</v>
      </c>
      <c r="V1674" s="5">
        <f t="shared" si="53"/>
        <v>0</v>
      </c>
    </row>
    <row r="1675" spans="1:22" hidden="1" x14ac:dyDescent="0.75">
      <c r="A1675" t="s">
        <v>5931</v>
      </c>
      <c r="B1675" t="s">
        <v>5932</v>
      </c>
      <c r="C1675" t="s">
        <v>5933</v>
      </c>
      <c r="D1675" t="s">
        <v>3425</v>
      </c>
      <c r="E1675" t="s">
        <v>3578</v>
      </c>
      <c r="F1675" t="s">
        <v>3578</v>
      </c>
      <c r="G1675" t="s">
        <v>3579</v>
      </c>
      <c r="H1675" t="s">
        <v>3578</v>
      </c>
      <c r="I1675" t="s">
        <v>3429</v>
      </c>
      <c r="J1675" s="2">
        <v>39692</v>
      </c>
      <c r="K1675" s="2">
        <v>55153</v>
      </c>
      <c r="L1675">
        <v>29.4</v>
      </c>
      <c r="M1675" t="s">
        <v>3438</v>
      </c>
      <c r="N1675" t="s">
        <v>3412</v>
      </c>
      <c r="O1675" t="s">
        <v>993</v>
      </c>
      <c r="P1675" t="s">
        <v>3477</v>
      </c>
      <c r="Q1675" s="5">
        <f>INDEX(relevant_resources!B:B,MATCH(P1675,relevant_resources!A:A,0))</f>
        <v>0</v>
      </c>
      <c r="R1675">
        <f>COUNTIFS(resolve_2018!Y:Y,A1675)</f>
        <v>0</v>
      </c>
      <c r="S1675">
        <f>COUNTIFS(assign_old_new!A:A,A1675)</f>
        <v>0</v>
      </c>
      <c r="T1675" s="4" t="str">
        <f>IF(D1675="teppc","teppc",
IF(Q1675=0,"not relevant",
IF(R1675&gt;0,"in old list",
IF(S1675=0,"NEED TO ASSIGN",
INDEX(assign_old_new!D:D,MATCH(A1675,assign_old_new!A:A,0))))))</f>
        <v>teppc</v>
      </c>
      <c r="U1675">
        <f t="shared" si="52"/>
        <v>0</v>
      </c>
      <c r="V1675" s="5">
        <f t="shared" si="53"/>
        <v>0</v>
      </c>
    </row>
    <row r="1676" spans="1:22" hidden="1" x14ac:dyDescent="0.75">
      <c r="A1676" t="s">
        <v>6508</v>
      </c>
      <c r="B1676" t="s">
        <v>6508</v>
      </c>
      <c r="C1676" t="s">
        <v>6509</v>
      </c>
      <c r="D1676" t="s">
        <v>3425</v>
      </c>
      <c r="E1676" t="s">
        <v>3883</v>
      </c>
      <c r="F1676" t="s">
        <v>3883</v>
      </c>
      <c r="G1676" t="s">
        <v>3884</v>
      </c>
      <c r="H1676" t="s">
        <v>3883</v>
      </c>
      <c r="I1676" t="s">
        <v>1080</v>
      </c>
      <c r="J1676" s="2">
        <v>37377</v>
      </c>
      <c r="K1676" s="2">
        <v>55153</v>
      </c>
      <c r="L1676">
        <v>29.4</v>
      </c>
      <c r="M1676" t="s">
        <v>3548</v>
      </c>
      <c r="N1676" t="s">
        <v>3532</v>
      </c>
      <c r="O1676" t="s">
        <v>3533</v>
      </c>
      <c r="P1676" t="s">
        <v>3815</v>
      </c>
      <c r="Q1676" s="5">
        <f>INDEX(relevant_resources!B:B,MATCH(P1676,relevant_resources!A:A,0))</f>
        <v>0</v>
      </c>
      <c r="R1676">
        <f>COUNTIFS(resolve_2018!Y:Y,A1676)</f>
        <v>0</v>
      </c>
      <c r="S1676">
        <f>COUNTIFS(assign_old_new!A:A,A1676)</f>
        <v>0</v>
      </c>
      <c r="T1676" s="4" t="str">
        <f>IF(D1676="teppc","teppc",
IF(Q1676=0,"not relevant",
IF(R1676&gt;0,"in old list",
IF(S1676=0,"NEED TO ASSIGN",
INDEX(assign_old_new!D:D,MATCH(A1676,assign_old_new!A:A,0))))))</f>
        <v>teppc</v>
      </c>
      <c r="U1676">
        <f t="shared" si="52"/>
        <v>0</v>
      </c>
      <c r="V1676" s="5">
        <f t="shared" si="53"/>
        <v>0</v>
      </c>
    </row>
    <row r="1677" spans="1:22" hidden="1" x14ac:dyDescent="0.75">
      <c r="A1677" t="s">
        <v>6510</v>
      </c>
      <c r="B1677" t="s">
        <v>6510</v>
      </c>
      <c r="C1677" t="s">
        <v>6511</v>
      </c>
      <c r="D1677" t="s">
        <v>3425</v>
      </c>
      <c r="E1677" t="s">
        <v>3883</v>
      </c>
      <c r="F1677" t="s">
        <v>3883</v>
      </c>
      <c r="G1677" t="s">
        <v>3884</v>
      </c>
      <c r="H1677" t="s">
        <v>3883</v>
      </c>
      <c r="I1677" t="s">
        <v>1080</v>
      </c>
      <c r="J1677" s="2">
        <v>37377</v>
      </c>
      <c r="K1677" s="2">
        <v>55153</v>
      </c>
      <c r="L1677">
        <v>29.4</v>
      </c>
      <c r="M1677" t="s">
        <v>3548</v>
      </c>
      <c r="N1677" t="s">
        <v>3532</v>
      </c>
      <c r="O1677" t="s">
        <v>3533</v>
      </c>
      <c r="P1677" t="s">
        <v>3815</v>
      </c>
      <c r="Q1677" s="5">
        <f>INDEX(relevant_resources!B:B,MATCH(P1677,relevant_resources!A:A,0))</f>
        <v>0</v>
      </c>
      <c r="R1677">
        <f>COUNTIFS(resolve_2018!Y:Y,A1677)</f>
        <v>0</v>
      </c>
      <c r="S1677">
        <f>COUNTIFS(assign_old_new!A:A,A1677)</f>
        <v>0</v>
      </c>
      <c r="T1677" s="4" t="str">
        <f>IF(D1677="teppc","teppc",
IF(Q1677=0,"not relevant",
IF(R1677&gt;0,"in old list",
IF(S1677=0,"NEED TO ASSIGN",
INDEX(assign_old_new!D:D,MATCH(A1677,assign_old_new!A:A,0))))))</f>
        <v>teppc</v>
      </c>
      <c r="U1677">
        <f t="shared" si="52"/>
        <v>0</v>
      </c>
      <c r="V1677" s="5">
        <f t="shared" si="53"/>
        <v>0</v>
      </c>
    </row>
    <row r="1678" spans="1:22" hidden="1" x14ac:dyDescent="0.75">
      <c r="A1678" t="s">
        <v>7083</v>
      </c>
      <c r="B1678" t="s">
        <v>7083</v>
      </c>
      <c r="D1678" t="s">
        <v>3425</v>
      </c>
      <c r="E1678" t="s">
        <v>3426</v>
      </c>
      <c r="F1678" t="s">
        <v>3426</v>
      </c>
      <c r="G1678" t="s">
        <v>3427</v>
      </c>
      <c r="H1678" t="s">
        <v>3428</v>
      </c>
      <c r="I1678" t="s">
        <v>3429</v>
      </c>
      <c r="J1678" s="2">
        <v>42793</v>
      </c>
      <c r="K1678" s="2">
        <v>55153</v>
      </c>
      <c r="L1678">
        <v>29.07</v>
      </c>
      <c r="M1678" t="s">
        <v>3438</v>
      </c>
      <c r="N1678" t="s">
        <v>3412</v>
      </c>
      <c r="O1678" t="s">
        <v>993</v>
      </c>
      <c r="P1678" t="s">
        <v>3477</v>
      </c>
      <c r="Q1678" s="5">
        <f>INDEX(relevant_resources!B:B,MATCH(P1678,relevant_resources!A:A,0))</f>
        <v>0</v>
      </c>
      <c r="R1678">
        <f>COUNTIFS(resolve_2018!Y:Y,A1678)</f>
        <v>0</v>
      </c>
      <c r="S1678">
        <f>COUNTIFS(assign_old_new!A:A,A1678)</f>
        <v>0</v>
      </c>
      <c r="T1678" s="4" t="str">
        <f>IF(D1678="teppc","teppc",
IF(Q1678=0,"not relevant",
IF(R1678&gt;0,"in old list",
IF(S1678=0,"NEED TO ASSIGN",
INDEX(assign_old_new!D:D,MATCH(A1678,assign_old_new!A:A,0))))))</f>
        <v>teppc</v>
      </c>
      <c r="U1678">
        <f t="shared" si="52"/>
        <v>0</v>
      </c>
      <c r="V1678" s="5">
        <f t="shared" si="53"/>
        <v>0</v>
      </c>
    </row>
    <row r="1679" spans="1:22" hidden="1" x14ac:dyDescent="0.75">
      <c r="A1679" t="s">
        <v>157</v>
      </c>
      <c r="B1679" t="s">
        <v>157</v>
      </c>
      <c r="C1679" t="s">
        <v>156</v>
      </c>
      <c r="D1679" t="s">
        <v>9883</v>
      </c>
      <c r="E1679" t="s">
        <v>3333</v>
      </c>
      <c r="F1679" t="s">
        <v>3333</v>
      </c>
      <c r="G1679" t="s">
        <v>3334</v>
      </c>
      <c r="H1679" t="s">
        <v>3333</v>
      </c>
      <c r="I1679" t="s">
        <v>33</v>
      </c>
      <c r="J1679" s="6">
        <v>32591</v>
      </c>
      <c r="K1679" s="6">
        <v>55153</v>
      </c>
      <c r="L1679">
        <v>29.07</v>
      </c>
      <c r="M1679" t="s">
        <v>9884</v>
      </c>
      <c r="N1679" t="s">
        <v>3336</v>
      </c>
      <c r="O1679" t="s">
        <v>3356</v>
      </c>
      <c r="P1679" t="s">
        <v>3357</v>
      </c>
      <c r="Q1679" s="5">
        <f>INDEX(relevant_resources!B:B,MATCH(P1679,relevant_resources!A:A,0))</f>
        <v>0</v>
      </c>
      <c r="R1679">
        <f>COUNTIFS(resolve_2018!Y:Y,A1679)</f>
        <v>1</v>
      </c>
      <c r="S1679">
        <f>COUNTIFS(assign_old_new!A:A,A1679)</f>
        <v>0</v>
      </c>
      <c r="T1679" s="4" t="str">
        <f>IF(D1679="teppc","teppc",
IF(Q1679=0,"not relevant",
IF(R1679&gt;0,"in old list",
IF(S1679=0,"NEED TO ASSIGN",
INDEX(assign_old_new!D:D,MATCH(A1679,assign_old_new!A:A,0))))))</f>
        <v>not relevant</v>
      </c>
      <c r="U1679">
        <f t="shared" si="52"/>
        <v>1</v>
      </c>
      <c r="V1679" s="5">
        <f t="shared" si="53"/>
        <v>0</v>
      </c>
    </row>
    <row r="1680" spans="1:22" hidden="1" x14ac:dyDescent="0.75">
      <c r="A1680" t="s">
        <v>9381</v>
      </c>
      <c r="B1680" t="s">
        <v>9381</v>
      </c>
      <c r="C1680" t="s">
        <v>9382</v>
      </c>
      <c r="D1680" t="s">
        <v>3425</v>
      </c>
      <c r="E1680" t="s">
        <v>3426</v>
      </c>
      <c r="F1680" t="s">
        <v>3426</v>
      </c>
      <c r="G1680" t="s">
        <v>3427</v>
      </c>
      <c r="H1680" t="s">
        <v>3428</v>
      </c>
      <c r="I1680" t="s">
        <v>3429</v>
      </c>
      <c r="J1680" s="2">
        <v>42491</v>
      </c>
      <c r="K1680" s="2">
        <v>57101</v>
      </c>
      <c r="L1680">
        <v>29.05</v>
      </c>
      <c r="M1680" t="s">
        <v>210</v>
      </c>
      <c r="N1680" t="s">
        <v>3443</v>
      </c>
      <c r="O1680" t="s">
        <v>210</v>
      </c>
      <c r="P1680" t="s">
        <v>3444</v>
      </c>
      <c r="Q1680" s="5">
        <f>INDEX(relevant_resources!B:B,MATCH(P1680,relevant_resources!A:A,0))</f>
        <v>0</v>
      </c>
      <c r="R1680">
        <f>COUNTIFS(resolve_2018!Y:Y,A1680)</f>
        <v>0</v>
      </c>
      <c r="S1680">
        <f>COUNTIFS(assign_old_new!A:A,A1680)</f>
        <v>0</v>
      </c>
      <c r="T1680" s="4" t="str">
        <f>IF(D1680="teppc","teppc",
IF(Q1680=0,"not relevant",
IF(R1680&gt;0,"in old list",
IF(S1680=0,"NEED TO ASSIGN",
INDEX(assign_old_new!D:D,MATCH(A1680,assign_old_new!A:A,0))))))</f>
        <v>teppc</v>
      </c>
      <c r="U1680">
        <f t="shared" si="52"/>
        <v>0</v>
      </c>
      <c r="V1680" s="5">
        <f t="shared" si="53"/>
        <v>0</v>
      </c>
    </row>
    <row r="1681" spans="1:22" hidden="1" x14ac:dyDescent="0.75">
      <c r="A1681" t="s">
        <v>9383</v>
      </c>
      <c r="B1681" t="s">
        <v>9383</v>
      </c>
      <c r="C1681" t="s">
        <v>9384</v>
      </c>
      <c r="D1681" t="s">
        <v>3425</v>
      </c>
      <c r="E1681" t="s">
        <v>3426</v>
      </c>
      <c r="F1681" t="s">
        <v>3426</v>
      </c>
      <c r="G1681" t="s">
        <v>3427</v>
      </c>
      <c r="H1681" t="s">
        <v>3428</v>
      </c>
      <c r="I1681" t="s">
        <v>3429</v>
      </c>
      <c r="J1681" s="2">
        <v>42491</v>
      </c>
      <c r="K1681" s="2">
        <v>57101</v>
      </c>
      <c r="L1681">
        <v>29.05</v>
      </c>
      <c r="M1681" t="s">
        <v>210</v>
      </c>
      <c r="N1681" t="s">
        <v>3443</v>
      </c>
      <c r="O1681" t="s">
        <v>210</v>
      </c>
      <c r="P1681" t="s">
        <v>3444</v>
      </c>
      <c r="Q1681" s="5">
        <f>INDEX(relevant_resources!B:B,MATCH(P1681,relevant_resources!A:A,0))</f>
        <v>0</v>
      </c>
      <c r="R1681">
        <f>COUNTIFS(resolve_2018!Y:Y,A1681)</f>
        <v>0</v>
      </c>
      <c r="S1681">
        <f>COUNTIFS(assign_old_new!A:A,A1681)</f>
        <v>0</v>
      </c>
      <c r="T1681" s="4" t="str">
        <f>IF(D1681="teppc","teppc",
IF(Q1681=0,"not relevant",
IF(R1681&gt;0,"in old list",
IF(S1681=0,"NEED TO ASSIGN",
INDEX(assign_old_new!D:D,MATCH(A1681,assign_old_new!A:A,0))))))</f>
        <v>teppc</v>
      </c>
      <c r="U1681">
        <f t="shared" si="52"/>
        <v>0</v>
      </c>
      <c r="V1681" s="5">
        <f t="shared" si="53"/>
        <v>0</v>
      </c>
    </row>
    <row r="1682" spans="1:22" hidden="1" x14ac:dyDescent="0.75">
      <c r="A1682" t="s">
        <v>6949</v>
      </c>
      <c r="B1682" t="s">
        <v>6949</v>
      </c>
      <c r="C1682" t="s">
        <v>6950</v>
      </c>
      <c r="D1682" t="s">
        <v>3425</v>
      </c>
      <c r="E1682" t="s">
        <v>3426</v>
      </c>
      <c r="F1682" t="s">
        <v>3426</v>
      </c>
      <c r="G1682" t="s">
        <v>3427</v>
      </c>
      <c r="H1682" t="s">
        <v>3428</v>
      </c>
      <c r="I1682" t="s">
        <v>3429</v>
      </c>
      <c r="J1682" s="2">
        <v>35384</v>
      </c>
      <c r="K1682" s="2">
        <v>51410</v>
      </c>
      <c r="L1682">
        <v>29</v>
      </c>
      <c r="M1682" t="s">
        <v>210</v>
      </c>
      <c r="N1682" t="s">
        <v>3443</v>
      </c>
      <c r="O1682" t="s">
        <v>210</v>
      </c>
      <c r="P1682" t="s">
        <v>3444</v>
      </c>
      <c r="Q1682" s="5">
        <f>INDEX(relevant_resources!B:B,MATCH(P1682,relevant_resources!A:A,0))</f>
        <v>0</v>
      </c>
      <c r="R1682">
        <f>COUNTIFS(resolve_2018!Y:Y,A1682)</f>
        <v>0</v>
      </c>
      <c r="S1682">
        <f>COUNTIFS(assign_old_new!A:A,A1682)</f>
        <v>0</v>
      </c>
      <c r="T1682" s="4" t="str">
        <f>IF(D1682="teppc","teppc",
IF(Q1682=0,"not relevant",
IF(R1682&gt;0,"in old list",
IF(S1682=0,"NEED TO ASSIGN",
INDEX(assign_old_new!D:D,MATCH(A1682,assign_old_new!A:A,0))))))</f>
        <v>teppc</v>
      </c>
      <c r="U1682">
        <f t="shared" si="52"/>
        <v>0</v>
      </c>
      <c r="V1682" s="5">
        <f t="shared" si="53"/>
        <v>0</v>
      </c>
    </row>
    <row r="1683" spans="1:22" hidden="1" x14ac:dyDescent="0.75">
      <c r="A1683" t="s">
        <v>6951</v>
      </c>
      <c r="B1683" t="s">
        <v>6951</v>
      </c>
      <c r="C1683" t="s">
        <v>6952</v>
      </c>
      <c r="D1683" t="s">
        <v>3425</v>
      </c>
      <c r="E1683" t="s">
        <v>3426</v>
      </c>
      <c r="F1683" t="s">
        <v>3426</v>
      </c>
      <c r="G1683" t="s">
        <v>3427</v>
      </c>
      <c r="H1683" t="s">
        <v>3428</v>
      </c>
      <c r="I1683" t="s">
        <v>3429</v>
      </c>
      <c r="J1683" s="2">
        <v>35384</v>
      </c>
      <c r="K1683" s="2">
        <v>51410</v>
      </c>
      <c r="L1683">
        <v>29</v>
      </c>
      <c r="M1683" t="s">
        <v>210</v>
      </c>
      <c r="N1683" t="s">
        <v>3443</v>
      </c>
      <c r="O1683" t="s">
        <v>210</v>
      </c>
      <c r="P1683" t="s">
        <v>3444</v>
      </c>
      <c r="Q1683" s="5">
        <f>INDEX(relevant_resources!B:B,MATCH(P1683,relevant_resources!A:A,0))</f>
        <v>0</v>
      </c>
      <c r="R1683">
        <f>COUNTIFS(resolve_2018!Y:Y,A1683)</f>
        <v>0</v>
      </c>
      <c r="S1683">
        <f>COUNTIFS(assign_old_new!A:A,A1683)</f>
        <v>0</v>
      </c>
      <c r="T1683" s="4" t="str">
        <f>IF(D1683="teppc","teppc",
IF(Q1683=0,"not relevant",
IF(R1683&gt;0,"in old list",
IF(S1683=0,"NEED TO ASSIGN",
INDEX(assign_old_new!D:D,MATCH(A1683,assign_old_new!A:A,0))))))</f>
        <v>teppc</v>
      </c>
      <c r="U1683">
        <f t="shared" si="52"/>
        <v>0</v>
      </c>
      <c r="V1683" s="5">
        <f t="shared" si="53"/>
        <v>0</v>
      </c>
    </row>
    <row r="1684" spans="1:22" hidden="1" x14ac:dyDescent="0.75">
      <c r="A1684" t="s">
        <v>9573</v>
      </c>
      <c r="B1684" t="s">
        <v>9573</v>
      </c>
      <c r="C1684" t="s">
        <v>9574</v>
      </c>
      <c r="D1684" t="s">
        <v>3425</v>
      </c>
      <c r="E1684" t="s">
        <v>1054</v>
      </c>
      <c r="F1684" t="s">
        <v>1054</v>
      </c>
      <c r="G1684" t="s">
        <v>3447</v>
      </c>
      <c r="H1684" t="s">
        <v>3428</v>
      </c>
      <c r="I1684" t="s">
        <v>3429</v>
      </c>
      <c r="J1684" s="2">
        <v>32874</v>
      </c>
      <c r="K1684" s="2">
        <v>55123</v>
      </c>
      <c r="L1684">
        <v>29</v>
      </c>
      <c r="M1684" t="s">
        <v>3448</v>
      </c>
      <c r="N1684" t="s">
        <v>3336</v>
      </c>
      <c r="O1684" t="s">
        <v>3356</v>
      </c>
      <c r="P1684" t="s">
        <v>3449</v>
      </c>
      <c r="Q1684" s="5">
        <f>INDEX(relevant_resources!B:B,MATCH(P1684,relevant_resources!A:A,0))</f>
        <v>0</v>
      </c>
      <c r="R1684">
        <f>COUNTIFS(resolve_2018!Y:Y,A1684)</f>
        <v>0</v>
      </c>
      <c r="S1684">
        <f>COUNTIFS(assign_old_new!A:A,A1684)</f>
        <v>0</v>
      </c>
      <c r="T1684" s="4" t="str">
        <f>IF(D1684="teppc","teppc",
IF(Q1684=0,"not relevant",
IF(R1684&gt;0,"in old list",
IF(S1684=0,"NEED TO ASSIGN",
INDEX(assign_old_new!D:D,MATCH(A1684,assign_old_new!A:A,0))))))</f>
        <v>teppc</v>
      </c>
      <c r="U1684">
        <f t="shared" si="52"/>
        <v>0</v>
      </c>
      <c r="V1684" s="5">
        <f t="shared" si="53"/>
        <v>0</v>
      </c>
    </row>
    <row r="1685" spans="1:22" hidden="1" x14ac:dyDescent="0.75">
      <c r="A1685" t="s">
        <v>10217</v>
      </c>
      <c r="B1685" t="s">
        <v>10217</v>
      </c>
      <c r="C1685" t="s">
        <v>10218</v>
      </c>
      <c r="D1685" t="s">
        <v>9883</v>
      </c>
      <c r="E1685" t="s">
        <v>3333</v>
      </c>
      <c r="F1685" t="s">
        <v>3333</v>
      </c>
      <c r="G1685" t="s">
        <v>3334</v>
      </c>
      <c r="H1685" t="s">
        <v>3333</v>
      </c>
      <c r="I1685" t="s">
        <v>33</v>
      </c>
      <c r="J1685" s="6">
        <v>8037</v>
      </c>
      <c r="K1685" s="6">
        <v>55153</v>
      </c>
      <c r="L1685">
        <v>28.9</v>
      </c>
      <c r="M1685" t="s">
        <v>9884</v>
      </c>
      <c r="N1685" t="s">
        <v>3443</v>
      </c>
      <c r="O1685" t="s">
        <v>210</v>
      </c>
      <c r="P1685" t="s">
        <v>3709</v>
      </c>
      <c r="Q1685" s="5">
        <f>INDEX(relevant_resources!B:B,MATCH(P1685,relevant_resources!A:A,0))</f>
        <v>0</v>
      </c>
      <c r="R1685">
        <f>COUNTIFS(resolve_2018!Y:Y,A1685)</f>
        <v>0</v>
      </c>
      <c r="S1685">
        <f>COUNTIFS(assign_old_new!A:A,A1685)</f>
        <v>0</v>
      </c>
      <c r="T1685" s="4" t="str">
        <f>IF(D1685="teppc","teppc",
IF(Q1685=0,"not relevant",
IF(R1685&gt;0,"in old list",
IF(S1685=0,"NEED TO ASSIGN",
INDEX(assign_old_new!D:D,MATCH(A1685,assign_old_new!A:A,0))))))</f>
        <v>not relevant</v>
      </c>
      <c r="U1685">
        <f t="shared" si="52"/>
        <v>0</v>
      </c>
      <c r="V1685" s="5">
        <f t="shared" si="53"/>
        <v>0</v>
      </c>
    </row>
    <row r="1686" spans="1:22" hidden="1" x14ac:dyDescent="0.75">
      <c r="A1686" t="s">
        <v>2056</v>
      </c>
      <c r="B1686" t="s">
        <v>2056</v>
      </c>
      <c r="D1686" t="s">
        <v>9883</v>
      </c>
      <c r="E1686" t="s">
        <v>1128</v>
      </c>
      <c r="F1686" t="s">
        <v>1128</v>
      </c>
      <c r="G1686" t="s">
        <v>3379</v>
      </c>
      <c r="H1686" t="s">
        <v>1128</v>
      </c>
      <c r="I1686" t="s">
        <v>33</v>
      </c>
      <c r="J1686" s="6">
        <v>31399</v>
      </c>
      <c r="K1686" s="6">
        <v>55153</v>
      </c>
      <c r="L1686">
        <v>28.84</v>
      </c>
      <c r="M1686" t="s">
        <v>9884</v>
      </c>
      <c r="N1686" t="s">
        <v>3412</v>
      </c>
      <c r="O1686" t="s">
        <v>993</v>
      </c>
      <c r="P1686" t="s">
        <v>3413</v>
      </c>
      <c r="Q1686" s="5">
        <f>INDEX(relevant_resources!B:B,MATCH(P1686,relevant_resources!A:A,0))</f>
        <v>1</v>
      </c>
      <c r="R1686">
        <f>COUNTIFS(resolve_2018!Y:Y,A1686)</f>
        <v>1</v>
      </c>
      <c r="S1686">
        <f>COUNTIFS(assign_old_new!A:A,A1686)</f>
        <v>0</v>
      </c>
      <c r="T1686" s="4" t="str">
        <f>IF(D1686="teppc","teppc",
IF(Q1686=0,"not relevant",
IF(R1686&gt;0,"in old list",
IF(S1686=0,"NEED TO ASSIGN",
INDEX(assign_old_new!D:D,MATCH(A1686,assign_old_new!A:A,0))))))</f>
        <v>in old list</v>
      </c>
      <c r="U1686">
        <f t="shared" si="52"/>
        <v>1</v>
      </c>
      <c r="V1686" s="5">
        <f t="shared" si="53"/>
        <v>0</v>
      </c>
    </row>
    <row r="1687" spans="1:22" hidden="1" x14ac:dyDescent="0.75">
      <c r="A1687" t="s">
        <v>4259</v>
      </c>
      <c r="B1687" t="s">
        <v>4260</v>
      </c>
      <c r="C1687" t="s">
        <v>4261</v>
      </c>
      <c r="D1687" t="s">
        <v>3425</v>
      </c>
      <c r="E1687" t="s">
        <v>3546</v>
      </c>
      <c r="F1687" t="s">
        <v>3546</v>
      </c>
      <c r="G1687" t="s">
        <v>3547</v>
      </c>
      <c r="H1687" t="s">
        <v>3546</v>
      </c>
      <c r="I1687" t="s">
        <v>3429</v>
      </c>
      <c r="J1687" s="2">
        <v>43466</v>
      </c>
      <c r="K1687" s="2">
        <v>55153</v>
      </c>
      <c r="L1687">
        <v>28.8</v>
      </c>
      <c r="M1687" t="s">
        <v>3438</v>
      </c>
      <c r="N1687" t="s">
        <v>3412</v>
      </c>
      <c r="O1687" t="s">
        <v>993</v>
      </c>
      <c r="P1687" t="s">
        <v>3477</v>
      </c>
      <c r="Q1687" s="5">
        <f>INDEX(relevant_resources!B:B,MATCH(P1687,relevant_resources!A:A,0))</f>
        <v>0</v>
      </c>
      <c r="R1687">
        <f>COUNTIFS(resolve_2018!Y:Y,A1687)</f>
        <v>0</v>
      </c>
      <c r="S1687">
        <f>COUNTIFS(assign_old_new!A:A,A1687)</f>
        <v>0</v>
      </c>
      <c r="T1687" s="4" t="str">
        <f>IF(D1687="teppc","teppc",
IF(Q1687=0,"not relevant",
IF(R1687&gt;0,"in old list",
IF(S1687=0,"NEED TO ASSIGN",
INDEX(assign_old_new!D:D,MATCH(A1687,assign_old_new!A:A,0))))))</f>
        <v>teppc</v>
      </c>
      <c r="U1687">
        <f t="shared" si="52"/>
        <v>0</v>
      </c>
      <c r="V1687" s="5">
        <f t="shared" si="53"/>
        <v>0</v>
      </c>
    </row>
    <row r="1688" spans="1:22" hidden="1" x14ac:dyDescent="0.75">
      <c r="A1688" t="s">
        <v>4262</v>
      </c>
      <c r="B1688" t="s">
        <v>4263</v>
      </c>
      <c r="C1688" t="s">
        <v>4264</v>
      </c>
      <c r="D1688" t="s">
        <v>3425</v>
      </c>
      <c r="E1688" t="s">
        <v>3546</v>
      </c>
      <c r="F1688" t="s">
        <v>3546</v>
      </c>
      <c r="G1688" t="s">
        <v>3547</v>
      </c>
      <c r="H1688" t="s">
        <v>3546</v>
      </c>
      <c r="I1688" t="s">
        <v>3429</v>
      </c>
      <c r="J1688" s="2">
        <v>43466</v>
      </c>
      <c r="K1688" s="2">
        <v>55153</v>
      </c>
      <c r="L1688">
        <v>28.8</v>
      </c>
      <c r="M1688" t="s">
        <v>3438</v>
      </c>
      <c r="N1688" t="s">
        <v>3412</v>
      </c>
      <c r="O1688" t="s">
        <v>993</v>
      </c>
      <c r="P1688" t="s">
        <v>3477</v>
      </c>
      <c r="Q1688" s="5">
        <f>INDEX(relevant_resources!B:B,MATCH(P1688,relevant_resources!A:A,0))</f>
        <v>0</v>
      </c>
      <c r="R1688">
        <f>COUNTIFS(resolve_2018!Y:Y,A1688)</f>
        <v>0</v>
      </c>
      <c r="S1688">
        <f>COUNTIFS(assign_old_new!A:A,A1688)</f>
        <v>0</v>
      </c>
      <c r="T1688" s="4" t="str">
        <f>IF(D1688="teppc","teppc",
IF(Q1688=0,"not relevant",
IF(R1688&gt;0,"in old list",
IF(S1688=0,"NEED TO ASSIGN",
INDEX(assign_old_new!D:D,MATCH(A1688,assign_old_new!A:A,0))))))</f>
        <v>teppc</v>
      </c>
      <c r="U1688">
        <f t="shared" si="52"/>
        <v>0</v>
      </c>
      <c r="V1688" s="5">
        <f t="shared" si="53"/>
        <v>0</v>
      </c>
    </row>
    <row r="1689" spans="1:22" hidden="1" x14ac:dyDescent="0.75">
      <c r="A1689" t="s">
        <v>4256</v>
      </c>
      <c r="B1689" t="s">
        <v>4257</v>
      </c>
      <c r="C1689" t="s">
        <v>4258</v>
      </c>
      <c r="D1689" t="s">
        <v>3425</v>
      </c>
      <c r="E1689" t="s">
        <v>3546</v>
      </c>
      <c r="F1689" t="s">
        <v>3546</v>
      </c>
      <c r="G1689" t="s">
        <v>3547</v>
      </c>
      <c r="H1689" t="s">
        <v>3546</v>
      </c>
      <c r="I1689" t="s">
        <v>3429</v>
      </c>
      <c r="J1689" s="2">
        <v>41198</v>
      </c>
      <c r="K1689" s="2">
        <v>55153</v>
      </c>
      <c r="L1689">
        <v>28.8</v>
      </c>
      <c r="M1689" t="s">
        <v>3438</v>
      </c>
      <c r="N1689" t="s">
        <v>3412</v>
      </c>
      <c r="O1689" t="s">
        <v>993</v>
      </c>
      <c r="P1689" t="s">
        <v>3477</v>
      </c>
      <c r="Q1689" s="5">
        <f>INDEX(relevant_resources!B:B,MATCH(P1689,relevant_resources!A:A,0))</f>
        <v>0</v>
      </c>
      <c r="R1689">
        <f>COUNTIFS(resolve_2018!Y:Y,A1689)</f>
        <v>0</v>
      </c>
      <c r="S1689">
        <f>COUNTIFS(assign_old_new!A:A,A1689)</f>
        <v>0</v>
      </c>
      <c r="T1689" s="4" t="str">
        <f>IF(D1689="teppc","teppc",
IF(Q1689=0,"not relevant",
IF(R1689&gt;0,"in old list",
IF(S1689=0,"NEED TO ASSIGN",
INDEX(assign_old_new!D:D,MATCH(A1689,assign_old_new!A:A,0))))))</f>
        <v>teppc</v>
      </c>
      <c r="U1689">
        <f t="shared" si="52"/>
        <v>0</v>
      </c>
      <c r="V1689" s="5">
        <f t="shared" si="53"/>
        <v>0</v>
      </c>
    </row>
    <row r="1690" spans="1:22" hidden="1" x14ac:dyDescent="0.75">
      <c r="A1690" t="s">
        <v>92</v>
      </c>
      <c r="B1690" t="s">
        <v>92</v>
      </c>
      <c r="C1690" t="s">
        <v>10789</v>
      </c>
      <c r="D1690" t="s">
        <v>9883</v>
      </c>
      <c r="E1690" t="s">
        <v>9887</v>
      </c>
      <c r="F1690" t="s">
        <v>9887</v>
      </c>
      <c r="G1690" t="s">
        <v>9888</v>
      </c>
      <c r="H1690" t="s">
        <v>9887</v>
      </c>
      <c r="I1690" t="s">
        <v>33</v>
      </c>
      <c r="J1690" s="6">
        <v>31493</v>
      </c>
      <c r="K1690" s="6">
        <v>55153</v>
      </c>
      <c r="L1690">
        <v>28.8</v>
      </c>
      <c r="M1690" t="s">
        <v>9884</v>
      </c>
      <c r="N1690" t="s">
        <v>3336</v>
      </c>
      <c r="O1690" t="s">
        <v>3356</v>
      </c>
      <c r="P1690" t="s">
        <v>3357</v>
      </c>
      <c r="Q1690" s="5">
        <f>INDEX(relevant_resources!B:B,MATCH(P1690,relevant_resources!A:A,0))</f>
        <v>0</v>
      </c>
      <c r="R1690">
        <f>COUNTIFS(resolve_2018!Y:Y,A1690)</f>
        <v>1</v>
      </c>
      <c r="S1690">
        <f>COUNTIFS(assign_old_new!A:A,A1690)</f>
        <v>0</v>
      </c>
      <c r="T1690" s="4" t="str">
        <f>IF(D1690="teppc","teppc",
IF(Q1690=0,"not relevant",
IF(R1690&gt;0,"in old list",
IF(S1690=0,"NEED TO ASSIGN",
INDEX(assign_old_new!D:D,MATCH(A1690,assign_old_new!A:A,0))))))</f>
        <v>not relevant</v>
      </c>
      <c r="U1690">
        <f t="shared" si="52"/>
        <v>1</v>
      </c>
      <c r="V1690" s="5">
        <f t="shared" si="53"/>
        <v>0</v>
      </c>
    </row>
    <row r="1691" spans="1:22" hidden="1" x14ac:dyDescent="0.75">
      <c r="A1691" t="s">
        <v>4675</v>
      </c>
      <c r="B1691" t="s">
        <v>4675</v>
      </c>
      <c r="C1691" t="s">
        <v>4676</v>
      </c>
      <c r="D1691" t="s">
        <v>3425</v>
      </c>
      <c r="E1691" t="s">
        <v>3025</v>
      </c>
      <c r="F1691" t="s">
        <v>3025</v>
      </c>
      <c r="G1691" t="s">
        <v>4098</v>
      </c>
      <c r="H1691" t="s">
        <v>3482</v>
      </c>
      <c r="I1691" t="s">
        <v>1080</v>
      </c>
      <c r="J1691" s="2">
        <v>29768</v>
      </c>
      <c r="K1691" s="2">
        <v>55153</v>
      </c>
      <c r="L1691">
        <v>28.8</v>
      </c>
      <c r="M1691" t="s">
        <v>3448</v>
      </c>
      <c r="N1691" t="s">
        <v>3336</v>
      </c>
      <c r="O1691" t="s">
        <v>3356</v>
      </c>
      <c r="P1691" t="s">
        <v>3484</v>
      </c>
      <c r="Q1691" s="5">
        <f>INDEX(relevant_resources!B:B,MATCH(P1691,relevant_resources!A:A,0))</f>
        <v>0</v>
      </c>
      <c r="R1691">
        <f>COUNTIFS(resolve_2018!Y:Y,A1691)</f>
        <v>0</v>
      </c>
      <c r="S1691">
        <f>COUNTIFS(assign_old_new!A:A,A1691)</f>
        <v>0</v>
      </c>
      <c r="T1691" s="4" t="str">
        <f>IF(D1691="teppc","teppc",
IF(Q1691=0,"not relevant",
IF(R1691&gt;0,"in old list",
IF(S1691=0,"NEED TO ASSIGN",
INDEX(assign_old_new!D:D,MATCH(A1691,assign_old_new!A:A,0))))))</f>
        <v>teppc</v>
      </c>
      <c r="U1691">
        <f t="shared" si="52"/>
        <v>0</v>
      </c>
      <c r="V1691" s="5">
        <f t="shared" si="53"/>
        <v>0</v>
      </c>
    </row>
    <row r="1692" spans="1:22" hidden="1" x14ac:dyDescent="0.75">
      <c r="A1692" t="s">
        <v>11377</v>
      </c>
      <c r="B1692" t="s">
        <v>11377</v>
      </c>
      <c r="C1692" t="s">
        <v>11378</v>
      </c>
      <c r="D1692" t="s">
        <v>9883</v>
      </c>
      <c r="E1692" t="s">
        <v>9887</v>
      </c>
      <c r="F1692" t="s">
        <v>9887</v>
      </c>
      <c r="G1692" t="s">
        <v>9888</v>
      </c>
      <c r="H1692" t="s">
        <v>9887</v>
      </c>
      <c r="I1692" t="s">
        <v>33</v>
      </c>
      <c r="J1692" s="6">
        <v>33165</v>
      </c>
      <c r="K1692" s="6">
        <v>55153</v>
      </c>
      <c r="L1692">
        <v>28.56</v>
      </c>
      <c r="M1692" t="s">
        <v>3705</v>
      </c>
      <c r="N1692" t="s">
        <v>3512</v>
      </c>
      <c r="O1692" t="s">
        <v>3513</v>
      </c>
      <c r="P1692" t="s">
        <v>9897</v>
      </c>
      <c r="Q1692" s="5">
        <f>INDEX(relevant_resources!B:B,MATCH(P1692,relevant_resources!A:A,0))</f>
        <v>0</v>
      </c>
      <c r="R1692">
        <f>COUNTIFS(resolve_2018!Y:Y,A1692)</f>
        <v>0</v>
      </c>
      <c r="S1692">
        <f>COUNTIFS(assign_old_new!A:A,A1692)</f>
        <v>0</v>
      </c>
      <c r="T1692" s="4" t="str">
        <f>IF(D1692="teppc","teppc",
IF(Q1692=0,"not relevant",
IF(R1692&gt;0,"in old list",
IF(S1692=0,"NEED TO ASSIGN",
INDEX(assign_old_new!D:D,MATCH(A1692,assign_old_new!A:A,0))))))</f>
        <v>not relevant</v>
      </c>
      <c r="U1692">
        <f t="shared" si="52"/>
        <v>0</v>
      </c>
      <c r="V1692" s="5">
        <f t="shared" si="53"/>
        <v>0</v>
      </c>
    </row>
    <row r="1693" spans="1:22" hidden="1" x14ac:dyDescent="0.75">
      <c r="A1693" t="s">
        <v>7031</v>
      </c>
      <c r="B1693" t="s">
        <v>7031</v>
      </c>
      <c r="C1693" t="s">
        <v>7032</v>
      </c>
      <c r="D1693" t="s">
        <v>3425</v>
      </c>
      <c r="E1693" t="s">
        <v>4088</v>
      </c>
      <c r="F1693" t="s">
        <v>4088</v>
      </c>
      <c r="G1693" t="s">
        <v>4089</v>
      </c>
      <c r="H1693" t="s">
        <v>2156</v>
      </c>
      <c r="I1693" t="s">
        <v>1080</v>
      </c>
      <c r="J1693" s="2">
        <v>40087</v>
      </c>
      <c r="K1693" s="2">
        <v>55153</v>
      </c>
      <c r="L1693">
        <v>28.5</v>
      </c>
      <c r="M1693" t="s">
        <v>3438</v>
      </c>
      <c r="N1693" t="s">
        <v>3412</v>
      </c>
      <c r="O1693" t="s">
        <v>993</v>
      </c>
      <c r="P1693" t="s">
        <v>3712</v>
      </c>
      <c r="Q1693" s="5">
        <f>INDEX(relevant_resources!B:B,MATCH(P1693,relevant_resources!A:A,0))</f>
        <v>0</v>
      </c>
      <c r="R1693">
        <f>COUNTIFS(resolve_2018!Y:Y,A1693)</f>
        <v>0</v>
      </c>
      <c r="S1693">
        <f>COUNTIFS(assign_old_new!A:A,A1693)</f>
        <v>0</v>
      </c>
      <c r="T1693" s="4" t="str">
        <f>IF(D1693="teppc","teppc",
IF(Q1693=0,"not relevant",
IF(R1693&gt;0,"in old list",
IF(S1693=0,"NEED TO ASSIGN",
INDEX(assign_old_new!D:D,MATCH(A1693,assign_old_new!A:A,0))))))</f>
        <v>teppc</v>
      </c>
      <c r="U1693">
        <f t="shared" si="52"/>
        <v>0</v>
      </c>
      <c r="V1693" s="5">
        <f t="shared" si="53"/>
        <v>0</v>
      </c>
    </row>
    <row r="1694" spans="1:22" hidden="1" x14ac:dyDescent="0.75">
      <c r="A1694" t="s">
        <v>7069</v>
      </c>
      <c r="B1694" t="s">
        <v>7069</v>
      </c>
      <c r="C1694" t="s">
        <v>7070</v>
      </c>
      <c r="D1694" t="s">
        <v>3425</v>
      </c>
      <c r="E1694" t="s">
        <v>1054</v>
      </c>
      <c r="F1694" t="s">
        <v>1054</v>
      </c>
      <c r="G1694" t="s">
        <v>3447</v>
      </c>
      <c r="H1694" t="s">
        <v>3428</v>
      </c>
      <c r="I1694" t="s">
        <v>3429</v>
      </c>
      <c r="J1694" s="2">
        <v>39114</v>
      </c>
      <c r="K1694" s="2">
        <v>55123</v>
      </c>
      <c r="L1694">
        <v>28.2</v>
      </c>
      <c r="M1694" t="s">
        <v>3531</v>
      </c>
      <c r="N1694" t="s">
        <v>3532</v>
      </c>
      <c r="O1694" t="s">
        <v>3533</v>
      </c>
      <c r="P1694" t="s">
        <v>3549</v>
      </c>
      <c r="Q1694" s="5">
        <f>INDEX(relevant_resources!B:B,MATCH(P1694,relevant_resources!A:A,0))</f>
        <v>0</v>
      </c>
      <c r="R1694">
        <f>COUNTIFS(resolve_2018!Y:Y,A1694)</f>
        <v>0</v>
      </c>
      <c r="S1694">
        <f>COUNTIFS(assign_old_new!A:A,A1694)</f>
        <v>0</v>
      </c>
      <c r="T1694" s="4" t="str">
        <f>IF(D1694="teppc","teppc",
IF(Q1694=0,"not relevant",
IF(R1694&gt;0,"in old list",
IF(S1694=0,"NEED TO ASSIGN",
INDEX(assign_old_new!D:D,MATCH(A1694,assign_old_new!A:A,0))))))</f>
        <v>teppc</v>
      </c>
      <c r="U1694">
        <f t="shared" si="52"/>
        <v>0</v>
      </c>
      <c r="V1694" s="5">
        <f t="shared" si="53"/>
        <v>0</v>
      </c>
    </row>
    <row r="1695" spans="1:22" hidden="1" x14ac:dyDescent="0.75">
      <c r="A1695" t="s">
        <v>6905</v>
      </c>
      <c r="B1695" t="s">
        <v>6905</v>
      </c>
      <c r="C1695" t="s">
        <v>6906</v>
      </c>
      <c r="D1695" t="s">
        <v>3425</v>
      </c>
      <c r="E1695" t="s">
        <v>3471</v>
      </c>
      <c r="F1695" t="s">
        <v>3471</v>
      </c>
      <c r="G1695" t="s">
        <v>3472</v>
      </c>
      <c r="H1695" t="s">
        <v>3437</v>
      </c>
      <c r="I1695" t="s">
        <v>2274</v>
      </c>
      <c r="J1695" s="2">
        <v>41782</v>
      </c>
      <c r="K1695" s="2">
        <v>49095</v>
      </c>
      <c r="L1695">
        <v>28.13</v>
      </c>
      <c r="M1695" t="s">
        <v>3473</v>
      </c>
      <c r="N1695" t="s">
        <v>3327</v>
      </c>
      <c r="O1695" t="s">
        <v>3328</v>
      </c>
      <c r="P1695" t="s">
        <v>3474</v>
      </c>
      <c r="Q1695" s="5">
        <f>INDEX(relevant_resources!B:B,MATCH(P1695,relevant_resources!A:A,0))</f>
        <v>0</v>
      </c>
      <c r="R1695">
        <f>COUNTIFS(resolve_2018!Y:Y,A1695)</f>
        <v>0</v>
      </c>
      <c r="S1695">
        <f>COUNTIFS(assign_old_new!A:A,A1695)</f>
        <v>0</v>
      </c>
      <c r="T1695" s="4" t="str">
        <f>IF(D1695="teppc","teppc",
IF(Q1695=0,"not relevant",
IF(R1695&gt;0,"in old list",
IF(S1695=0,"NEED TO ASSIGN",
INDEX(assign_old_new!D:D,MATCH(A1695,assign_old_new!A:A,0))))))</f>
        <v>teppc</v>
      </c>
      <c r="U1695">
        <f t="shared" si="52"/>
        <v>0</v>
      </c>
      <c r="V1695" s="5">
        <f t="shared" si="53"/>
        <v>0</v>
      </c>
    </row>
    <row r="1696" spans="1:22" hidden="1" x14ac:dyDescent="0.75">
      <c r="A1696" t="s">
        <v>2626</v>
      </c>
      <c r="B1696" t="s">
        <v>2626</v>
      </c>
      <c r="C1696" t="s">
        <v>10742</v>
      </c>
      <c r="D1696" t="s">
        <v>9883</v>
      </c>
      <c r="E1696" t="s">
        <v>1128</v>
      </c>
      <c r="F1696" t="s">
        <v>1128</v>
      </c>
      <c r="G1696" t="s">
        <v>3379</v>
      </c>
      <c r="H1696" t="s">
        <v>1128</v>
      </c>
      <c r="I1696" t="s">
        <v>33</v>
      </c>
      <c r="J1696" s="6">
        <v>41214</v>
      </c>
      <c r="K1696" s="6">
        <v>55153</v>
      </c>
      <c r="L1696">
        <v>28.1</v>
      </c>
      <c r="M1696" t="s">
        <v>10743</v>
      </c>
      <c r="N1696" t="s">
        <v>10744</v>
      </c>
      <c r="O1696" t="s">
        <v>3337</v>
      </c>
      <c r="P1696" t="s">
        <v>3338</v>
      </c>
      <c r="Q1696" s="5">
        <f>INDEX(relevant_resources!B:B,MATCH(P1696,relevant_resources!A:A,0))</f>
        <v>0</v>
      </c>
      <c r="R1696">
        <f>COUNTIFS(resolve_2018!Y:Y,A1696)</f>
        <v>2</v>
      </c>
      <c r="S1696">
        <f>COUNTIFS(assign_old_new!A:A,A1696)</f>
        <v>0</v>
      </c>
      <c r="T1696" s="4" t="str">
        <f>IF(D1696="teppc","teppc",
IF(Q1696=0,"not relevant",
IF(R1696&gt;0,"in old list",
IF(S1696=0,"NEED TO ASSIGN",
INDEX(assign_old_new!D:D,MATCH(A1696,assign_old_new!A:A,0))))))</f>
        <v>not relevant</v>
      </c>
      <c r="U1696">
        <f t="shared" si="52"/>
        <v>1</v>
      </c>
      <c r="V1696" s="5">
        <f t="shared" si="53"/>
        <v>0</v>
      </c>
    </row>
    <row r="1697" spans="1:22" hidden="1" x14ac:dyDescent="0.75">
      <c r="A1697" t="s">
        <v>4860</v>
      </c>
      <c r="B1697" t="s">
        <v>4861</v>
      </c>
      <c r="C1697" t="s">
        <v>4862</v>
      </c>
      <c r="D1697" t="s">
        <v>3425</v>
      </c>
      <c r="E1697" t="s">
        <v>2647</v>
      </c>
      <c r="F1697" t="s">
        <v>2647</v>
      </c>
      <c r="G1697" t="s">
        <v>3500</v>
      </c>
      <c r="H1697" t="s">
        <v>2646</v>
      </c>
      <c r="I1697" t="s">
        <v>2647</v>
      </c>
      <c r="J1697" s="2">
        <v>41609</v>
      </c>
      <c r="K1697" s="2">
        <v>55153</v>
      </c>
      <c r="L1697">
        <v>28</v>
      </c>
      <c r="M1697" t="s">
        <v>3506</v>
      </c>
      <c r="N1697" t="s">
        <v>3385</v>
      </c>
      <c r="O1697" t="s">
        <v>3386</v>
      </c>
      <c r="P1697" t="s">
        <v>3507</v>
      </c>
      <c r="Q1697" s="5">
        <f>INDEX(relevant_resources!B:B,MATCH(P1697,relevant_resources!A:A,0))</f>
        <v>0</v>
      </c>
      <c r="R1697">
        <f>COUNTIFS(resolve_2018!Y:Y,A1697)</f>
        <v>0</v>
      </c>
      <c r="S1697">
        <f>COUNTIFS(assign_old_new!A:A,A1697)</f>
        <v>0</v>
      </c>
      <c r="T1697" s="4" t="str">
        <f>IF(D1697="teppc","teppc",
IF(Q1697=0,"not relevant",
IF(R1697&gt;0,"in old list",
IF(S1697=0,"NEED TO ASSIGN",
INDEX(assign_old_new!D:D,MATCH(A1697,assign_old_new!A:A,0))))))</f>
        <v>teppc</v>
      </c>
      <c r="U1697">
        <f t="shared" si="52"/>
        <v>0</v>
      </c>
      <c r="V1697" s="5">
        <f t="shared" si="53"/>
        <v>0</v>
      </c>
    </row>
    <row r="1698" spans="1:22" hidden="1" x14ac:dyDescent="0.75">
      <c r="A1698" t="s">
        <v>6394</v>
      </c>
      <c r="B1698" t="s">
        <v>6394</v>
      </c>
      <c r="C1698" t="s">
        <v>6395</v>
      </c>
      <c r="D1698" t="s">
        <v>3425</v>
      </c>
      <c r="E1698" t="s">
        <v>3426</v>
      </c>
      <c r="F1698" t="s">
        <v>3426</v>
      </c>
      <c r="G1698" t="s">
        <v>3427</v>
      </c>
      <c r="H1698" t="s">
        <v>3428</v>
      </c>
      <c r="I1698" t="s">
        <v>3429</v>
      </c>
      <c r="J1698" s="2">
        <v>41244</v>
      </c>
      <c r="K1698" s="2">
        <v>46736</v>
      </c>
      <c r="L1698">
        <v>28</v>
      </c>
      <c r="M1698" t="s">
        <v>3448</v>
      </c>
      <c r="N1698" t="s">
        <v>3336</v>
      </c>
      <c r="O1698" t="s">
        <v>3356</v>
      </c>
      <c r="P1698" t="s">
        <v>3449</v>
      </c>
      <c r="Q1698" s="5">
        <f>INDEX(relevant_resources!B:B,MATCH(P1698,relevant_resources!A:A,0))</f>
        <v>0</v>
      </c>
      <c r="R1698">
        <f>COUNTIFS(resolve_2018!Y:Y,A1698)</f>
        <v>0</v>
      </c>
      <c r="S1698">
        <f>COUNTIFS(assign_old_new!A:A,A1698)</f>
        <v>0</v>
      </c>
      <c r="T1698" s="4" t="str">
        <f>IF(D1698="teppc","teppc",
IF(Q1698=0,"not relevant",
IF(R1698&gt;0,"in old list",
IF(S1698=0,"NEED TO ASSIGN",
INDEX(assign_old_new!D:D,MATCH(A1698,assign_old_new!A:A,0))))))</f>
        <v>teppc</v>
      </c>
      <c r="U1698">
        <f t="shared" si="52"/>
        <v>0</v>
      </c>
      <c r="V1698" s="5">
        <f t="shared" si="53"/>
        <v>0</v>
      </c>
    </row>
    <row r="1699" spans="1:22" hidden="1" x14ac:dyDescent="0.75">
      <c r="A1699" t="s">
        <v>7999</v>
      </c>
      <c r="B1699" t="s">
        <v>7999</v>
      </c>
      <c r="C1699" t="s">
        <v>8000</v>
      </c>
      <c r="D1699" t="s">
        <v>3425</v>
      </c>
      <c r="E1699" t="s">
        <v>3426</v>
      </c>
      <c r="F1699" t="s">
        <v>3426</v>
      </c>
      <c r="G1699" t="s">
        <v>3427</v>
      </c>
      <c r="H1699" t="s">
        <v>3428</v>
      </c>
      <c r="I1699" t="s">
        <v>3429</v>
      </c>
      <c r="J1699" s="2">
        <v>41244</v>
      </c>
      <c r="K1699" s="2">
        <v>51471</v>
      </c>
      <c r="L1699">
        <v>28</v>
      </c>
      <c r="M1699" t="s">
        <v>210</v>
      </c>
      <c r="N1699" t="s">
        <v>3443</v>
      </c>
      <c r="O1699" t="s">
        <v>210</v>
      </c>
      <c r="P1699" t="s">
        <v>3444</v>
      </c>
      <c r="Q1699" s="5">
        <f>INDEX(relevant_resources!B:B,MATCH(P1699,relevant_resources!A:A,0))</f>
        <v>0</v>
      </c>
      <c r="R1699">
        <f>COUNTIFS(resolve_2018!Y:Y,A1699)</f>
        <v>0</v>
      </c>
      <c r="S1699">
        <f>COUNTIFS(assign_old_new!A:A,A1699)</f>
        <v>0</v>
      </c>
      <c r="T1699" s="4" t="str">
        <f>IF(D1699="teppc","teppc",
IF(Q1699=0,"not relevant",
IF(R1699&gt;0,"in old list",
IF(S1699=0,"NEED TO ASSIGN",
INDEX(assign_old_new!D:D,MATCH(A1699,assign_old_new!A:A,0))))))</f>
        <v>teppc</v>
      </c>
      <c r="U1699">
        <f t="shared" si="52"/>
        <v>0</v>
      </c>
      <c r="V1699" s="5">
        <f t="shared" si="53"/>
        <v>0</v>
      </c>
    </row>
    <row r="1700" spans="1:22" hidden="1" x14ac:dyDescent="0.75">
      <c r="A1700" t="s">
        <v>8721</v>
      </c>
      <c r="B1700" t="s">
        <v>8722</v>
      </c>
      <c r="C1700" t="s">
        <v>8720</v>
      </c>
      <c r="D1700" t="s">
        <v>3425</v>
      </c>
      <c r="E1700" t="s">
        <v>3407</v>
      </c>
      <c r="F1700" t="s">
        <v>3407</v>
      </c>
      <c r="G1700" t="s">
        <v>3694</v>
      </c>
      <c r="H1700" t="s">
        <v>3407</v>
      </c>
      <c r="I1700" t="s">
        <v>2274</v>
      </c>
      <c r="J1700" s="2">
        <v>40969</v>
      </c>
      <c r="K1700" s="2">
        <v>55153</v>
      </c>
      <c r="L1700">
        <v>28</v>
      </c>
      <c r="M1700" t="s">
        <v>3506</v>
      </c>
      <c r="N1700" t="s">
        <v>3385</v>
      </c>
      <c r="O1700" t="s">
        <v>3386</v>
      </c>
      <c r="P1700" t="s">
        <v>3474</v>
      </c>
      <c r="Q1700" s="5">
        <f>INDEX(relevant_resources!B:B,MATCH(P1700,relevant_resources!A:A,0))</f>
        <v>0</v>
      </c>
      <c r="R1700">
        <f>COUNTIFS(resolve_2018!Y:Y,A1700)</f>
        <v>0</v>
      </c>
      <c r="S1700">
        <f>COUNTIFS(assign_old_new!A:A,A1700)</f>
        <v>0</v>
      </c>
      <c r="T1700" s="4" t="str">
        <f>IF(D1700="teppc","teppc",
IF(Q1700=0,"not relevant",
IF(R1700&gt;0,"in old list",
IF(S1700=0,"NEED TO ASSIGN",
INDEX(assign_old_new!D:D,MATCH(A1700,assign_old_new!A:A,0))))))</f>
        <v>teppc</v>
      </c>
      <c r="U1700">
        <f t="shared" si="52"/>
        <v>0</v>
      </c>
      <c r="V1700" s="5">
        <f t="shared" si="53"/>
        <v>0</v>
      </c>
    </row>
    <row r="1701" spans="1:22" hidden="1" x14ac:dyDescent="0.75">
      <c r="A1701" t="s">
        <v>4242</v>
      </c>
      <c r="B1701" t="s">
        <v>4242</v>
      </c>
      <c r="C1701" t="s">
        <v>4243</v>
      </c>
      <c r="D1701" t="s">
        <v>3425</v>
      </c>
      <c r="E1701" t="s">
        <v>4244</v>
      </c>
      <c r="F1701" t="s">
        <v>4244</v>
      </c>
      <c r="G1701" t="s">
        <v>4245</v>
      </c>
      <c r="H1701" t="s">
        <v>3482</v>
      </c>
      <c r="I1701" t="s">
        <v>1080</v>
      </c>
      <c r="J1701" s="2">
        <v>39173</v>
      </c>
      <c r="K1701" s="2">
        <v>55123</v>
      </c>
      <c r="L1701">
        <v>28</v>
      </c>
      <c r="M1701" t="s">
        <v>3448</v>
      </c>
      <c r="N1701" t="s">
        <v>3336</v>
      </c>
      <c r="O1701" t="s">
        <v>3356</v>
      </c>
      <c r="P1701" t="s">
        <v>3484</v>
      </c>
      <c r="Q1701" s="5">
        <f>INDEX(relevant_resources!B:B,MATCH(P1701,relevant_resources!A:A,0))</f>
        <v>0</v>
      </c>
      <c r="R1701">
        <f>COUNTIFS(resolve_2018!Y:Y,A1701)</f>
        <v>0</v>
      </c>
      <c r="S1701">
        <f>COUNTIFS(assign_old_new!A:A,A1701)</f>
        <v>0</v>
      </c>
      <c r="T1701" s="4" t="str">
        <f>IF(D1701="teppc","teppc",
IF(Q1701=0,"not relevant",
IF(R1701&gt;0,"in old list",
IF(S1701=0,"NEED TO ASSIGN",
INDEX(assign_old_new!D:D,MATCH(A1701,assign_old_new!A:A,0))))))</f>
        <v>teppc</v>
      </c>
      <c r="U1701">
        <f t="shared" si="52"/>
        <v>0</v>
      </c>
      <c r="V1701" s="5">
        <f t="shared" si="53"/>
        <v>0</v>
      </c>
    </row>
    <row r="1702" spans="1:22" hidden="1" x14ac:dyDescent="0.75">
      <c r="A1702" t="s">
        <v>10132</v>
      </c>
      <c r="B1702" t="s">
        <v>10132</v>
      </c>
      <c r="C1702" t="s">
        <v>10133</v>
      </c>
      <c r="D1702" t="s">
        <v>9883</v>
      </c>
      <c r="E1702" t="s">
        <v>1128</v>
      </c>
      <c r="F1702" t="s">
        <v>1128</v>
      </c>
      <c r="G1702" t="s">
        <v>3379</v>
      </c>
      <c r="H1702" t="s">
        <v>1128</v>
      </c>
      <c r="I1702" t="s">
        <v>33</v>
      </c>
      <c r="J1702" s="6">
        <v>38411</v>
      </c>
      <c r="K1702" s="6">
        <v>55153</v>
      </c>
      <c r="L1702">
        <v>28</v>
      </c>
      <c r="M1702" t="s">
        <v>3705</v>
      </c>
      <c r="N1702" t="s">
        <v>3512</v>
      </c>
      <c r="O1702" t="s">
        <v>3513</v>
      </c>
      <c r="P1702" t="s">
        <v>9897</v>
      </c>
      <c r="Q1702" s="5">
        <f>INDEX(relevant_resources!B:B,MATCH(P1702,relevant_resources!A:A,0))</f>
        <v>0</v>
      </c>
      <c r="R1702">
        <f>COUNTIFS(resolve_2018!Y:Y,A1702)</f>
        <v>0</v>
      </c>
      <c r="S1702">
        <f>COUNTIFS(assign_old_new!A:A,A1702)</f>
        <v>0</v>
      </c>
      <c r="T1702" s="4" t="str">
        <f>IF(D1702="teppc","teppc",
IF(Q1702=0,"not relevant",
IF(R1702&gt;0,"in old list",
IF(S1702=0,"NEED TO ASSIGN",
INDEX(assign_old_new!D:D,MATCH(A1702,assign_old_new!A:A,0))))))</f>
        <v>not relevant</v>
      </c>
      <c r="U1702">
        <f t="shared" si="52"/>
        <v>0</v>
      </c>
      <c r="V1702" s="5">
        <f t="shared" si="53"/>
        <v>0</v>
      </c>
    </row>
    <row r="1703" spans="1:22" hidden="1" x14ac:dyDescent="0.75">
      <c r="A1703" t="s">
        <v>5519</v>
      </c>
      <c r="B1703" t="s">
        <v>5519</v>
      </c>
      <c r="C1703" t="s">
        <v>5520</v>
      </c>
      <c r="D1703" t="s">
        <v>3425</v>
      </c>
      <c r="E1703" t="s">
        <v>1054</v>
      </c>
      <c r="F1703" t="s">
        <v>1054</v>
      </c>
      <c r="G1703" t="s">
        <v>3447</v>
      </c>
      <c r="H1703" t="s">
        <v>3428</v>
      </c>
      <c r="I1703" t="s">
        <v>3429</v>
      </c>
      <c r="J1703" s="2">
        <v>36251</v>
      </c>
      <c r="K1703" s="2">
        <v>55123</v>
      </c>
      <c r="L1703">
        <v>28</v>
      </c>
      <c r="M1703" t="s">
        <v>3531</v>
      </c>
      <c r="N1703" t="s">
        <v>3532</v>
      </c>
      <c r="O1703" t="s">
        <v>3533</v>
      </c>
      <c r="P1703" t="s">
        <v>3549</v>
      </c>
      <c r="Q1703" s="5">
        <f>INDEX(relevant_resources!B:B,MATCH(P1703,relevant_resources!A:A,0))</f>
        <v>0</v>
      </c>
      <c r="R1703">
        <f>COUNTIFS(resolve_2018!Y:Y,A1703)</f>
        <v>0</v>
      </c>
      <c r="S1703">
        <f>COUNTIFS(assign_old_new!A:A,A1703)</f>
        <v>0</v>
      </c>
      <c r="T1703" s="4" t="str">
        <f>IF(D1703="teppc","teppc",
IF(Q1703=0,"not relevant",
IF(R1703&gt;0,"in old list",
IF(S1703=0,"NEED TO ASSIGN",
INDEX(assign_old_new!D:D,MATCH(A1703,assign_old_new!A:A,0))))))</f>
        <v>teppc</v>
      </c>
      <c r="U1703">
        <f t="shared" si="52"/>
        <v>0</v>
      </c>
      <c r="V1703" s="5">
        <f t="shared" si="53"/>
        <v>0</v>
      </c>
    </row>
    <row r="1704" spans="1:22" hidden="1" x14ac:dyDescent="0.75">
      <c r="A1704" t="s">
        <v>7766</v>
      </c>
      <c r="B1704" t="s">
        <v>7766</v>
      </c>
      <c r="C1704" t="s">
        <v>7767</v>
      </c>
      <c r="D1704" t="s">
        <v>3425</v>
      </c>
      <c r="E1704" t="s">
        <v>3775</v>
      </c>
      <c r="F1704" t="s">
        <v>3775</v>
      </c>
      <c r="G1704" t="s">
        <v>3776</v>
      </c>
      <c r="H1704" t="s">
        <v>3775</v>
      </c>
      <c r="I1704" t="s">
        <v>3429</v>
      </c>
      <c r="J1704" s="2">
        <v>30164</v>
      </c>
      <c r="K1704" s="2">
        <v>55153</v>
      </c>
      <c r="L1704">
        <v>28</v>
      </c>
      <c r="M1704" t="s">
        <v>3531</v>
      </c>
      <c r="N1704" t="s">
        <v>3532</v>
      </c>
      <c r="O1704" t="s">
        <v>3533</v>
      </c>
      <c r="P1704" t="s">
        <v>3549</v>
      </c>
      <c r="Q1704" s="5">
        <f>INDEX(relevant_resources!B:B,MATCH(P1704,relevant_resources!A:A,0))</f>
        <v>0</v>
      </c>
      <c r="R1704">
        <f>COUNTIFS(resolve_2018!Y:Y,A1704)</f>
        <v>0</v>
      </c>
      <c r="S1704">
        <f>COUNTIFS(assign_old_new!A:A,A1704)</f>
        <v>0</v>
      </c>
      <c r="T1704" s="4" t="str">
        <f>IF(D1704="teppc","teppc",
IF(Q1704=0,"not relevant",
IF(R1704&gt;0,"in old list",
IF(S1704=0,"NEED TO ASSIGN",
INDEX(assign_old_new!D:D,MATCH(A1704,assign_old_new!A:A,0))))))</f>
        <v>teppc</v>
      </c>
      <c r="U1704">
        <f t="shared" si="52"/>
        <v>0</v>
      </c>
      <c r="V1704" s="5">
        <f t="shared" si="53"/>
        <v>0</v>
      </c>
    </row>
    <row r="1705" spans="1:22" hidden="1" x14ac:dyDescent="0.75">
      <c r="A1705" t="s">
        <v>7764</v>
      </c>
      <c r="B1705" t="s">
        <v>7764</v>
      </c>
      <c r="C1705" t="s">
        <v>7765</v>
      </c>
      <c r="D1705" t="s">
        <v>3425</v>
      </c>
      <c r="E1705" t="s">
        <v>3775</v>
      </c>
      <c r="F1705" t="s">
        <v>3775</v>
      </c>
      <c r="G1705" t="s">
        <v>3776</v>
      </c>
      <c r="H1705" t="s">
        <v>3775</v>
      </c>
      <c r="I1705" t="s">
        <v>3429</v>
      </c>
      <c r="J1705" s="2">
        <v>30133</v>
      </c>
      <c r="K1705" s="2">
        <v>55153</v>
      </c>
      <c r="L1705">
        <v>28</v>
      </c>
      <c r="M1705" t="s">
        <v>3531</v>
      </c>
      <c r="N1705" t="s">
        <v>3532</v>
      </c>
      <c r="O1705" t="s">
        <v>3533</v>
      </c>
      <c r="P1705" t="s">
        <v>3549</v>
      </c>
      <c r="Q1705" s="5">
        <f>INDEX(relevant_resources!B:B,MATCH(P1705,relevant_resources!A:A,0))</f>
        <v>0</v>
      </c>
      <c r="R1705">
        <f>COUNTIFS(resolve_2018!Y:Y,A1705)</f>
        <v>0</v>
      </c>
      <c r="S1705">
        <f>COUNTIFS(assign_old_new!A:A,A1705)</f>
        <v>0</v>
      </c>
      <c r="T1705" s="4" t="str">
        <f>IF(D1705="teppc","teppc",
IF(Q1705=0,"not relevant",
IF(R1705&gt;0,"in old list",
IF(S1705=0,"NEED TO ASSIGN",
INDEX(assign_old_new!D:D,MATCH(A1705,assign_old_new!A:A,0))))))</f>
        <v>teppc</v>
      </c>
      <c r="U1705">
        <f t="shared" si="52"/>
        <v>0</v>
      </c>
      <c r="V1705" s="5">
        <f t="shared" si="53"/>
        <v>0</v>
      </c>
    </row>
    <row r="1706" spans="1:22" hidden="1" x14ac:dyDescent="0.75">
      <c r="A1706" t="s">
        <v>4606</v>
      </c>
      <c r="B1706" t="s">
        <v>4606</v>
      </c>
      <c r="C1706" t="s">
        <v>4607</v>
      </c>
      <c r="D1706" t="s">
        <v>3425</v>
      </c>
      <c r="E1706" t="s">
        <v>3775</v>
      </c>
      <c r="F1706" t="s">
        <v>3775</v>
      </c>
      <c r="G1706" t="s">
        <v>3776</v>
      </c>
      <c r="H1706" t="s">
        <v>3775</v>
      </c>
      <c r="I1706" t="s">
        <v>3429</v>
      </c>
      <c r="J1706" s="2">
        <v>29921</v>
      </c>
      <c r="K1706" s="2">
        <v>47484</v>
      </c>
      <c r="L1706">
        <v>28</v>
      </c>
      <c r="M1706" t="s">
        <v>3791</v>
      </c>
      <c r="N1706" t="s">
        <v>3792</v>
      </c>
      <c r="O1706" t="s">
        <v>3533</v>
      </c>
      <c r="P1706" t="s">
        <v>3549</v>
      </c>
      <c r="Q1706" s="5">
        <f>INDEX(relevant_resources!B:B,MATCH(P1706,relevant_resources!A:A,0))</f>
        <v>0</v>
      </c>
      <c r="R1706">
        <f>COUNTIFS(resolve_2018!Y:Y,A1706)</f>
        <v>0</v>
      </c>
      <c r="S1706">
        <f>COUNTIFS(assign_old_new!A:A,A1706)</f>
        <v>0</v>
      </c>
      <c r="T1706" s="4" t="str">
        <f>IF(D1706="teppc","teppc",
IF(Q1706=0,"not relevant",
IF(R1706&gt;0,"in old list",
IF(S1706=0,"NEED TO ASSIGN",
INDEX(assign_old_new!D:D,MATCH(A1706,assign_old_new!A:A,0))))))</f>
        <v>teppc</v>
      </c>
      <c r="U1706">
        <f t="shared" si="52"/>
        <v>0</v>
      </c>
      <c r="V1706" s="5">
        <f t="shared" si="53"/>
        <v>0</v>
      </c>
    </row>
    <row r="1707" spans="1:22" hidden="1" x14ac:dyDescent="0.75">
      <c r="A1707" t="s">
        <v>3734</v>
      </c>
      <c r="B1707" t="s">
        <v>3734</v>
      </c>
      <c r="C1707" t="s">
        <v>3735</v>
      </c>
      <c r="D1707" t="s">
        <v>3425</v>
      </c>
      <c r="E1707" t="s">
        <v>3426</v>
      </c>
      <c r="F1707" t="s">
        <v>3426</v>
      </c>
      <c r="G1707" t="s">
        <v>3427</v>
      </c>
      <c r="H1707" t="s">
        <v>3428</v>
      </c>
      <c r="I1707" t="s">
        <v>3429</v>
      </c>
      <c r="J1707" s="2">
        <v>21520</v>
      </c>
      <c r="K1707" s="2">
        <v>48669</v>
      </c>
      <c r="L1707">
        <v>28</v>
      </c>
      <c r="M1707" t="s">
        <v>210</v>
      </c>
      <c r="N1707" t="s">
        <v>3443</v>
      </c>
      <c r="O1707" t="s">
        <v>210</v>
      </c>
      <c r="P1707" t="s">
        <v>3444</v>
      </c>
      <c r="Q1707" s="5">
        <f>INDEX(relevant_resources!B:B,MATCH(P1707,relevant_resources!A:A,0))</f>
        <v>0</v>
      </c>
      <c r="R1707">
        <f>COUNTIFS(resolve_2018!Y:Y,A1707)</f>
        <v>0</v>
      </c>
      <c r="S1707">
        <f>COUNTIFS(assign_old_new!A:A,A1707)</f>
        <v>0</v>
      </c>
      <c r="T1707" s="4" t="str">
        <f>IF(D1707="teppc","teppc",
IF(Q1707=0,"not relevant",
IF(R1707&gt;0,"in old list",
IF(S1707=0,"NEED TO ASSIGN",
INDEX(assign_old_new!D:D,MATCH(A1707,assign_old_new!A:A,0))))))</f>
        <v>teppc</v>
      </c>
      <c r="U1707">
        <f t="shared" si="52"/>
        <v>0</v>
      </c>
      <c r="V1707" s="5">
        <f t="shared" si="53"/>
        <v>0</v>
      </c>
    </row>
    <row r="1708" spans="1:22" hidden="1" x14ac:dyDescent="0.75">
      <c r="A1708" t="s">
        <v>5623</v>
      </c>
      <c r="B1708" t="s">
        <v>5623</v>
      </c>
      <c r="C1708" t="s">
        <v>5624</v>
      </c>
      <c r="D1708" t="s">
        <v>3425</v>
      </c>
      <c r="E1708" t="s">
        <v>1054</v>
      </c>
      <c r="F1708" t="s">
        <v>1054</v>
      </c>
      <c r="G1708" t="s">
        <v>3447</v>
      </c>
      <c r="H1708" t="s">
        <v>3428</v>
      </c>
      <c r="I1708" t="s">
        <v>3429</v>
      </c>
      <c r="J1708" s="2">
        <v>10594</v>
      </c>
      <c r="K1708" s="2">
        <v>55123</v>
      </c>
      <c r="L1708">
        <v>28</v>
      </c>
      <c r="M1708" t="s">
        <v>210</v>
      </c>
      <c r="N1708" t="s">
        <v>3443</v>
      </c>
      <c r="O1708" t="s">
        <v>210</v>
      </c>
      <c r="P1708" t="s">
        <v>3444</v>
      </c>
      <c r="Q1708" s="5">
        <f>INDEX(relevant_resources!B:B,MATCH(P1708,relevant_resources!A:A,0))</f>
        <v>0</v>
      </c>
      <c r="R1708">
        <f>COUNTIFS(resolve_2018!Y:Y,A1708)</f>
        <v>0</v>
      </c>
      <c r="S1708">
        <f>COUNTIFS(assign_old_new!A:A,A1708)</f>
        <v>0</v>
      </c>
      <c r="T1708" s="4" t="str">
        <f>IF(D1708="teppc","teppc",
IF(Q1708=0,"not relevant",
IF(R1708&gt;0,"in old list",
IF(S1708=0,"NEED TO ASSIGN",
INDEX(assign_old_new!D:D,MATCH(A1708,assign_old_new!A:A,0))))))</f>
        <v>teppc</v>
      </c>
      <c r="U1708">
        <f t="shared" si="52"/>
        <v>0</v>
      </c>
      <c r="V1708" s="5">
        <f t="shared" si="53"/>
        <v>0</v>
      </c>
    </row>
    <row r="1709" spans="1:22" hidden="1" x14ac:dyDescent="0.75">
      <c r="A1709" t="s">
        <v>7071</v>
      </c>
      <c r="B1709" t="s">
        <v>7071</v>
      </c>
      <c r="C1709" t="s">
        <v>7072</v>
      </c>
      <c r="D1709" t="s">
        <v>3425</v>
      </c>
      <c r="E1709" t="s">
        <v>1054</v>
      </c>
      <c r="F1709" t="s">
        <v>1054</v>
      </c>
      <c r="G1709" t="s">
        <v>3447</v>
      </c>
      <c r="H1709" t="s">
        <v>3428</v>
      </c>
      <c r="I1709" t="s">
        <v>3429</v>
      </c>
      <c r="J1709" s="2">
        <v>39114</v>
      </c>
      <c r="K1709" s="2">
        <v>55123</v>
      </c>
      <c r="L1709">
        <v>27.9</v>
      </c>
      <c r="M1709" t="s">
        <v>3531</v>
      </c>
      <c r="N1709" t="s">
        <v>3532</v>
      </c>
      <c r="O1709" t="s">
        <v>3533</v>
      </c>
      <c r="P1709" t="s">
        <v>3549</v>
      </c>
      <c r="Q1709" s="5">
        <f>INDEX(relevant_resources!B:B,MATCH(P1709,relevant_resources!A:A,0))</f>
        <v>0</v>
      </c>
      <c r="R1709">
        <f>COUNTIFS(resolve_2018!Y:Y,A1709)</f>
        <v>0</v>
      </c>
      <c r="S1709">
        <f>COUNTIFS(assign_old_new!A:A,A1709)</f>
        <v>0</v>
      </c>
      <c r="T1709" s="4" t="str">
        <f>IF(D1709="teppc","teppc",
IF(Q1709=0,"not relevant",
IF(R1709&gt;0,"in old list",
IF(S1709=0,"NEED TO ASSIGN",
INDEX(assign_old_new!D:D,MATCH(A1709,assign_old_new!A:A,0))))))</f>
        <v>teppc</v>
      </c>
      <c r="U1709">
        <f t="shared" si="52"/>
        <v>0</v>
      </c>
      <c r="V1709" s="5">
        <f t="shared" si="53"/>
        <v>0</v>
      </c>
    </row>
    <row r="1710" spans="1:22" hidden="1" x14ac:dyDescent="0.75">
      <c r="A1710" t="s">
        <v>10720</v>
      </c>
      <c r="B1710" t="s">
        <v>10720</v>
      </c>
      <c r="D1710" t="s">
        <v>9883</v>
      </c>
      <c r="E1710" t="s">
        <v>1128</v>
      </c>
      <c r="F1710" t="s">
        <v>1128</v>
      </c>
      <c r="G1710" t="s">
        <v>3379</v>
      </c>
      <c r="H1710" t="s">
        <v>1128</v>
      </c>
      <c r="I1710" t="s">
        <v>33</v>
      </c>
      <c r="J1710" t="s">
        <v>9889</v>
      </c>
      <c r="K1710" s="6">
        <v>55153</v>
      </c>
      <c r="L1710">
        <v>27.87</v>
      </c>
      <c r="M1710" t="s">
        <v>3412</v>
      </c>
      <c r="N1710" t="s">
        <v>3412</v>
      </c>
      <c r="O1710" t="s">
        <v>993</v>
      </c>
      <c r="P1710" t="s">
        <v>3413</v>
      </c>
      <c r="Q1710" s="5">
        <f>INDEX(relevant_resources!B:B,MATCH(P1710,relevant_resources!A:A,0))</f>
        <v>1</v>
      </c>
      <c r="R1710">
        <f>COUNTIFS(resolve_2018!Y:Y,A1710)</f>
        <v>0</v>
      </c>
      <c r="S1710">
        <f>COUNTIFS(assign_old_new!A:A,A1710)</f>
        <v>1</v>
      </c>
      <c r="T1710" s="4" t="str">
        <f>IF(D1710="teppc","teppc",
IF(Q1710=0,"not relevant",
IF(R1710&gt;0,"in old list",
IF(S1710=0,"NEED TO ASSIGN",
INDEX(assign_old_new!D:D,MATCH(A1710,assign_old_new!A:A,0))))))</f>
        <v>old</v>
      </c>
      <c r="U1710">
        <f t="shared" si="52"/>
        <v>1</v>
      </c>
      <c r="V1710" s="5">
        <f t="shared" si="53"/>
        <v>0</v>
      </c>
    </row>
    <row r="1711" spans="1:22" hidden="1" x14ac:dyDescent="0.75">
      <c r="A1711" t="s">
        <v>11453</v>
      </c>
      <c r="B1711" t="s">
        <v>11453</v>
      </c>
      <c r="C1711" t="s">
        <v>11454</v>
      </c>
      <c r="D1711" t="s">
        <v>9883</v>
      </c>
      <c r="E1711" t="s">
        <v>1128</v>
      </c>
      <c r="F1711" t="s">
        <v>1128</v>
      </c>
      <c r="G1711" t="s">
        <v>3379</v>
      </c>
      <c r="H1711" t="s">
        <v>1128</v>
      </c>
      <c r="I1711" t="s">
        <v>33</v>
      </c>
      <c r="J1711" s="6">
        <v>31485</v>
      </c>
      <c r="K1711" s="6">
        <v>55153</v>
      </c>
      <c r="L1711">
        <v>27.8</v>
      </c>
      <c r="M1711" t="s">
        <v>3548</v>
      </c>
      <c r="N1711" t="s">
        <v>3849</v>
      </c>
      <c r="O1711" t="s">
        <v>3850</v>
      </c>
      <c r="P1711" t="s">
        <v>10070</v>
      </c>
      <c r="Q1711" s="5">
        <f>INDEX(relevant_resources!B:B,MATCH(P1711,relevant_resources!A:A,0))</f>
        <v>0</v>
      </c>
      <c r="R1711">
        <f>COUNTIFS(resolve_2018!Y:Y,A1711)</f>
        <v>0</v>
      </c>
      <c r="S1711">
        <f>COUNTIFS(assign_old_new!A:A,A1711)</f>
        <v>0</v>
      </c>
      <c r="T1711" s="4" t="str">
        <f>IF(D1711="teppc","teppc",
IF(Q1711=0,"not relevant",
IF(R1711&gt;0,"in old list",
IF(S1711=0,"NEED TO ASSIGN",
INDEX(assign_old_new!D:D,MATCH(A1711,assign_old_new!A:A,0))))))</f>
        <v>not relevant</v>
      </c>
      <c r="U1711">
        <f t="shared" si="52"/>
        <v>0</v>
      </c>
      <c r="V1711" s="5">
        <f t="shared" si="53"/>
        <v>0</v>
      </c>
    </row>
    <row r="1712" spans="1:22" hidden="1" x14ac:dyDescent="0.75">
      <c r="A1712" t="s">
        <v>4320</v>
      </c>
      <c r="B1712" t="s">
        <v>4320</v>
      </c>
      <c r="C1712" t="s">
        <v>4321</v>
      </c>
      <c r="D1712" t="s">
        <v>3425</v>
      </c>
      <c r="E1712" t="s">
        <v>3891</v>
      </c>
      <c r="F1712" t="s">
        <v>3891</v>
      </c>
      <c r="G1712" t="s">
        <v>3892</v>
      </c>
      <c r="H1712" t="s">
        <v>3616</v>
      </c>
      <c r="I1712" t="s">
        <v>1080</v>
      </c>
      <c r="J1712" s="2">
        <v>19054</v>
      </c>
      <c r="K1712" s="2">
        <v>55153</v>
      </c>
      <c r="L1712">
        <v>27.6</v>
      </c>
      <c r="M1712" t="s">
        <v>210</v>
      </c>
      <c r="N1712" t="s">
        <v>3443</v>
      </c>
      <c r="O1712" t="s">
        <v>210</v>
      </c>
      <c r="P1712" t="s">
        <v>3568</v>
      </c>
      <c r="Q1712" s="5">
        <f>INDEX(relevant_resources!B:B,MATCH(P1712,relevant_resources!A:A,0))</f>
        <v>0</v>
      </c>
      <c r="R1712">
        <f>COUNTIFS(resolve_2018!Y:Y,A1712)</f>
        <v>0</v>
      </c>
      <c r="S1712">
        <f>COUNTIFS(assign_old_new!A:A,A1712)</f>
        <v>0</v>
      </c>
      <c r="T1712" s="4" t="str">
        <f>IF(D1712="teppc","teppc",
IF(Q1712=0,"not relevant",
IF(R1712&gt;0,"in old list",
IF(S1712=0,"NEED TO ASSIGN",
INDEX(assign_old_new!D:D,MATCH(A1712,assign_old_new!A:A,0))))))</f>
        <v>teppc</v>
      </c>
      <c r="U1712">
        <f t="shared" si="52"/>
        <v>0</v>
      </c>
      <c r="V1712" s="5">
        <f t="shared" si="53"/>
        <v>0</v>
      </c>
    </row>
    <row r="1713" spans="1:22" hidden="1" x14ac:dyDescent="0.75">
      <c r="A1713" t="s">
        <v>4322</v>
      </c>
      <c r="B1713" t="s">
        <v>4322</v>
      </c>
      <c r="C1713" t="s">
        <v>4323</v>
      </c>
      <c r="D1713" t="s">
        <v>3425</v>
      </c>
      <c r="E1713" t="s">
        <v>3891</v>
      </c>
      <c r="F1713" t="s">
        <v>3891</v>
      </c>
      <c r="G1713" t="s">
        <v>3892</v>
      </c>
      <c r="H1713" t="s">
        <v>3616</v>
      </c>
      <c r="I1713" t="s">
        <v>1080</v>
      </c>
      <c r="J1713" s="2">
        <v>19054</v>
      </c>
      <c r="K1713" s="2">
        <v>55153</v>
      </c>
      <c r="L1713">
        <v>27.6</v>
      </c>
      <c r="M1713" t="s">
        <v>210</v>
      </c>
      <c r="N1713" t="s">
        <v>3443</v>
      </c>
      <c r="O1713" t="s">
        <v>210</v>
      </c>
      <c r="P1713" t="s">
        <v>3568</v>
      </c>
      <c r="Q1713" s="5">
        <f>INDEX(relevant_resources!B:B,MATCH(P1713,relevant_resources!A:A,0))</f>
        <v>0</v>
      </c>
      <c r="R1713">
        <f>COUNTIFS(resolve_2018!Y:Y,A1713)</f>
        <v>0</v>
      </c>
      <c r="S1713">
        <f>COUNTIFS(assign_old_new!A:A,A1713)</f>
        <v>0</v>
      </c>
      <c r="T1713" s="4" t="str">
        <f>IF(D1713="teppc","teppc",
IF(Q1713=0,"not relevant",
IF(R1713&gt;0,"in old list",
IF(S1713=0,"NEED TO ASSIGN",
INDEX(assign_old_new!D:D,MATCH(A1713,assign_old_new!A:A,0))))))</f>
        <v>teppc</v>
      </c>
      <c r="U1713">
        <f t="shared" si="52"/>
        <v>0</v>
      </c>
      <c r="V1713" s="5">
        <f t="shared" si="53"/>
        <v>0</v>
      </c>
    </row>
    <row r="1714" spans="1:22" hidden="1" x14ac:dyDescent="0.75">
      <c r="A1714" t="s">
        <v>4324</v>
      </c>
      <c r="B1714" t="s">
        <v>4324</v>
      </c>
      <c r="C1714" t="s">
        <v>4325</v>
      </c>
      <c r="D1714" t="s">
        <v>3425</v>
      </c>
      <c r="E1714" t="s">
        <v>3891</v>
      </c>
      <c r="F1714" t="s">
        <v>3891</v>
      </c>
      <c r="G1714" t="s">
        <v>3892</v>
      </c>
      <c r="H1714" t="s">
        <v>3616</v>
      </c>
      <c r="I1714" t="s">
        <v>1080</v>
      </c>
      <c r="J1714" s="2">
        <v>19054</v>
      </c>
      <c r="K1714" s="2">
        <v>55153</v>
      </c>
      <c r="L1714">
        <v>27.6</v>
      </c>
      <c r="M1714" t="s">
        <v>210</v>
      </c>
      <c r="N1714" t="s">
        <v>3443</v>
      </c>
      <c r="O1714" t="s">
        <v>210</v>
      </c>
      <c r="P1714" t="s">
        <v>3568</v>
      </c>
      <c r="Q1714" s="5">
        <f>INDEX(relevant_resources!B:B,MATCH(P1714,relevant_resources!A:A,0))</f>
        <v>0</v>
      </c>
      <c r="R1714">
        <f>COUNTIFS(resolve_2018!Y:Y,A1714)</f>
        <v>0</v>
      </c>
      <c r="S1714">
        <f>COUNTIFS(assign_old_new!A:A,A1714)</f>
        <v>0</v>
      </c>
      <c r="T1714" s="4" t="str">
        <f>IF(D1714="teppc","teppc",
IF(Q1714=0,"not relevant",
IF(R1714&gt;0,"in old list",
IF(S1714=0,"NEED TO ASSIGN",
INDEX(assign_old_new!D:D,MATCH(A1714,assign_old_new!A:A,0))))))</f>
        <v>teppc</v>
      </c>
      <c r="U1714">
        <f t="shared" si="52"/>
        <v>0</v>
      </c>
      <c r="V1714" s="5">
        <f t="shared" si="53"/>
        <v>0</v>
      </c>
    </row>
    <row r="1715" spans="1:22" hidden="1" x14ac:dyDescent="0.75">
      <c r="A1715" t="s">
        <v>7305</v>
      </c>
      <c r="B1715" t="s">
        <v>7305</v>
      </c>
      <c r="C1715" t="s">
        <v>3844</v>
      </c>
      <c r="D1715" t="s">
        <v>3425</v>
      </c>
      <c r="E1715" t="s">
        <v>2647</v>
      </c>
      <c r="F1715" t="s">
        <v>2647</v>
      </c>
      <c r="G1715" t="s">
        <v>3500</v>
      </c>
      <c r="H1715" t="s">
        <v>2646</v>
      </c>
      <c r="I1715" t="s">
        <v>2647</v>
      </c>
      <c r="J1715" s="2">
        <v>42156</v>
      </c>
      <c r="K1715" s="2">
        <v>55153</v>
      </c>
      <c r="L1715">
        <v>27.5</v>
      </c>
      <c r="M1715" t="s">
        <v>7306</v>
      </c>
      <c r="N1715" t="s">
        <v>526</v>
      </c>
      <c r="O1715" t="s">
        <v>526</v>
      </c>
      <c r="P1715" t="s">
        <v>7307</v>
      </c>
      <c r="Q1715" s="5">
        <f>INDEX(relevant_resources!B:B,MATCH(P1715,relevant_resources!A:A,0))</f>
        <v>0</v>
      </c>
      <c r="R1715">
        <f>COUNTIFS(resolve_2018!Y:Y,A1715)</f>
        <v>0</v>
      </c>
      <c r="S1715">
        <f>COUNTIFS(assign_old_new!A:A,A1715)</f>
        <v>0</v>
      </c>
      <c r="T1715" s="4" t="str">
        <f>IF(D1715="teppc","teppc",
IF(Q1715=0,"not relevant",
IF(R1715&gt;0,"in old list",
IF(S1715=0,"NEED TO ASSIGN",
INDEX(assign_old_new!D:D,MATCH(A1715,assign_old_new!A:A,0))))))</f>
        <v>teppc</v>
      </c>
      <c r="U1715">
        <f t="shared" si="52"/>
        <v>0</v>
      </c>
      <c r="V1715" s="5">
        <f t="shared" si="53"/>
        <v>0</v>
      </c>
    </row>
    <row r="1716" spans="1:22" hidden="1" x14ac:dyDescent="0.75">
      <c r="A1716" t="s">
        <v>9155</v>
      </c>
      <c r="B1716" t="s">
        <v>9155</v>
      </c>
      <c r="C1716" t="s">
        <v>9156</v>
      </c>
      <c r="D1716" t="s">
        <v>3425</v>
      </c>
      <c r="E1716" t="s">
        <v>3578</v>
      </c>
      <c r="F1716" t="s">
        <v>3578</v>
      </c>
      <c r="G1716" t="s">
        <v>3579</v>
      </c>
      <c r="H1716" t="s">
        <v>3578</v>
      </c>
      <c r="I1716" t="s">
        <v>3429</v>
      </c>
      <c r="J1716" s="2">
        <v>35521</v>
      </c>
      <c r="K1716" s="2">
        <v>55153</v>
      </c>
      <c r="L1716">
        <v>27.5</v>
      </c>
      <c r="M1716" t="s">
        <v>210</v>
      </c>
      <c r="N1716" t="s">
        <v>3443</v>
      </c>
      <c r="O1716" t="s">
        <v>210</v>
      </c>
      <c r="P1716" t="s">
        <v>3444</v>
      </c>
      <c r="Q1716" s="5">
        <f>INDEX(relevant_resources!B:B,MATCH(P1716,relevant_resources!A:A,0))</f>
        <v>0</v>
      </c>
      <c r="R1716">
        <f>COUNTIFS(resolve_2018!Y:Y,A1716)</f>
        <v>0</v>
      </c>
      <c r="S1716">
        <f>COUNTIFS(assign_old_new!A:A,A1716)</f>
        <v>0</v>
      </c>
      <c r="T1716" s="4" t="str">
        <f>IF(D1716="teppc","teppc",
IF(Q1716=0,"not relevant",
IF(R1716&gt;0,"in old list",
IF(S1716=0,"NEED TO ASSIGN",
INDEX(assign_old_new!D:D,MATCH(A1716,assign_old_new!A:A,0))))))</f>
        <v>teppc</v>
      </c>
      <c r="U1716">
        <f t="shared" si="52"/>
        <v>0</v>
      </c>
      <c r="V1716" s="5">
        <f t="shared" si="53"/>
        <v>0</v>
      </c>
    </row>
    <row r="1717" spans="1:22" hidden="1" x14ac:dyDescent="0.75">
      <c r="A1717" t="s">
        <v>11413</v>
      </c>
      <c r="B1717" t="s">
        <v>11413</v>
      </c>
      <c r="C1717" t="s">
        <v>11414</v>
      </c>
      <c r="D1717" t="s">
        <v>9883</v>
      </c>
      <c r="E1717" t="s">
        <v>1128</v>
      </c>
      <c r="F1717" t="s">
        <v>1128</v>
      </c>
      <c r="G1717" t="s">
        <v>3379</v>
      </c>
      <c r="H1717" t="s">
        <v>1128</v>
      </c>
      <c r="I1717" t="s">
        <v>33</v>
      </c>
      <c r="J1717" s="2">
        <v>31048</v>
      </c>
      <c r="K1717" s="6">
        <v>55153</v>
      </c>
      <c r="L1717">
        <v>27.5</v>
      </c>
      <c r="M1717" t="s">
        <v>11399</v>
      </c>
      <c r="N1717" t="s">
        <v>3849</v>
      </c>
      <c r="O1717" t="s">
        <v>3850</v>
      </c>
      <c r="P1717" t="s">
        <v>10070</v>
      </c>
      <c r="Q1717" s="5">
        <f>INDEX(relevant_resources!B:B,MATCH(P1717,relevant_resources!A:A,0))</f>
        <v>0</v>
      </c>
      <c r="R1717">
        <f>COUNTIFS(resolve_2018!Y:Y,A1717)</f>
        <v>0</v>
      </c>
      <c r="S1717">
        <f>COUNTIFS(assign_old_new!A:A,A1717)</f>
        <v>0</v>
      </c>
      <c r="T1717" s="4" t="str">
        <f>IF(D1717="teppc","teppc",
IF(Q1717=0,"not relevant",
IF(R1717&gt;0,"in old list",
IF(S1717=0,"NEED TO ASSIGN",
INDEX(assign_old_new!D:D,MATCH(A1717,assign_old_new!A:A,0))))))</f>
        <v>not relevant</v>
      </c>
      <c r="U1717">
        <f t="shared" si="52"/>
        <v>0</v>
      </c>
      <c r="V1717" s="5">
        <f t="shared" si="53"/>
        <v>0</v>
      </c>
    </row>
    <row r="1718" spans="1:22" hidden="1" x14ac:dyDescent="0.75">
      <c r="A1718" t="s">
        <v>7698</v>
      </c>
      <c r="B1718" t="s">
        <v>7698</v>
      </c>
      <c r="C1718" t="s">
        <v>7699</v>
      </c>
      <c r="D1718" t="s">
        <v>3425</v>
      </c>
      <c r="E1718" t="s">
        <v>3482</v>
      </c>
      <c r="F1718" t="s">
        <v>3482</v>
      </c>
      <c r="G1718" t="s">
        <v>3483</v>
      </c>
      <c r="H1718" t="s">
        <v>3482</v>
      </c>
      <c r="I1718" t="s">
        <v>1080</v>
      </c>
      <c r="J1718" s="2">
        <v>23468</v>
      </c>
      <c r="K1718" s="2">
        <v>55153</v>
      </c>
      <c r="L1718">
        <v>27.5</v>
      </c>
      <c r="M1718" t="s">
        <v>210</v>
      </c>
      <c r="N1718" t="s">
        <v>3443</v>
      </c>
      <c r="O1718" t="s">
        <v>210</v>
      </c>
      <c r="P1718" t="s">
        <v>3568</v>
      </c>
      <c r="Q1718" s="5">
        <f>INDEX(relevant_resources!B:B,MATCH(P1718,relevant_resources!A:A,0))</f>
        <v>0</v>
      </c>
      <c r="R1718">
        <f>COUNTIFS(resolve_2018!Y:Y,A1718)</f>
        <v>0</v>
      </c>
      <c r="S1718">
        <f>COUNTIFS(assign_old_new!A:A,A1718)</f>
        <v>0</v>
      </c>
      <c r="T1718" s="4" t="str">
        <f>IF(D1718="teppc","teppc",
IF(Q1718=0,"not relevant",
IF(R1718&gt;0,"in old list",
IF(S1718=0,"NEED TO ASSIGN",
INDEX(assign_old_new!D:D,MATCH(A1718,assign_old_new!A:A,0))))))</f>
        <v>teppc</v>
      </c>
      <c r="U1718">
        <f t="shared" si="52"/>
        <v>0</v>
      </c>
      <c r="V1718" s="5">
        <f t="shared" si="53"/>
        <v>0</v>
      </c>
    </row>
    <row r="1719" spans="1:22" hidden="1" x14ac:dyDescent="0.75">
      <c r="A1719" t="s">
        <v>10297</v>
      </c>
      <c r="B1719" t="s">
        <v>10297</v>
      </c>
      <c r="C1719" t="s">
        <v>10298</v>
      </c>
      <c r="D1719" t="s">
        <v>9883</v>
      </c>
      <c r="E1719" t="s">
        <v>1128</v>
      </c>
      <c r="F1719" t="s">
        <v>1128</v>
      </c>
      <c r="G1719" t="s">
        <v>3379</v>
      </c>
      <c r="H1719" t="s">
        <v>1128</v>
      </c>
      <c r="I1719" t="s">
        <v>33</v>
      </c>
      <c r="J1719" t="s">
        <v>9889</v>
      </c>
      <c r="K1719" s="6">
        <v>55153</v>
      </c>
      <c r="L1719">
        <v>27.39</v>
      </c>
      <c r="M1719" t="s">
        <v>10299</v>
      </c>
      <c r="N1719" t="s">
        <v>3412</v>
      </c>
      <c r="O1719" t="s">
        <v>993</v>
      </c>
      <c r="P1719" t="s">
        <v>3413</v>
      </c>
      <c r="Q1719" s="5">
        <f>INDEX(relevant_resources!B:B,MATCH(P1719,relevant_resources!A:A,0))</f>
        <v>1</v>
      </c>
      <c r="R1719">
        <f>COUNTIFS(resolve_2018!Y:Y,A1719)</f>
        <v>0</v>
      </c>
      <c r="S1719">
        <f>COUNTIFS(assign_old_new!A:A,A1719)</f>
        <v>1</v>
      </c>
      <c r="T1719" s="4" t="str">
        <f>IF(D1719="teppc","teppc",
IF(Q1719=0,"not relevant",
IF(R1719&gt;0,"in old list",
IF(S1719=0,"NEED TO ASSIGN",
INDEX(assign_old_new!D:D,MATCH(A1719,assign_old_new!A:A,0))))))</f>
        <v>old</v>
      </c>
      <c r="U1719">
        <f t="shared" si="52"/>
        <v>1</v>
      </c>
      <c r="V1719" s="5">
        <f t="shared" si="53"/>
        <v>0</v>
      </c>
    </row>
    <row r="1720" spans="1:22" hidden="1" x14ac:dyDescent="0.75">
      <c r="A1720" t="s">
        <v>7021</v>
      </c>
      <c r="B1720" t="s">
        <v>7021</v>
      </c>
      <c r="C1720" t="s">
        <v>7022</v>
      </c>
      <c r="D1720" t="s">
        <v>3425</v>
      </c>
      <c r="E1720" t="s">
        <v>1054</v>
      </c>
      <c r="F1720" t="s">
        <v>1054</v>
      </c>
      <c r="G1720" t="s">
        <v>3447</v>
      </c>
      <c r="H1720" t="s">
        <v>3428</v>
      </c>
      <c r="I1720" t="s">
        <v>3429</v>
      </c>
      <c r="J1720" s="2">
        <v>37591</v>
      </c>
      <c r="K1720" s="2">
        <v>55153</v>
      </c>
      <c r="L1720">
        <v>27.2</v>
      </c>
      <c r="M1720" t="s">
        <v>3438</v>
      </c>
      <c r="N1720" t="s">
        <v>3412</v>
      </c>
      <c r="O1720" t="s">
        <v>993</v>
      </c>
      <c r="P1720" t="s">
        <v>3477</v>
      </c>
      <c r="Q1720" s="5">
        <f>INDEX(relevant_resources!B:B,MATCH(P1720,relevant_resources!A:A,0))</f>
        <v>0</v>
      </c>
      <c r="R1720">
        <f>COUNTIFS(resolve_2018!Y:Y,A1720)</f>
        <v>0</v>
      </c>
      <c r="S1720">
        <f>COUNTIFS(assign_old_new!A:A,A1720)</f>
        <v>0</v>
      </c>
      <c r="T1720" s="4" t="str">
        <f>IF(D1720="teppc","teppc",
IF(Q1720=0,"not relevant",
IF(R1720&gt;0,"in old list",
IF(S1720=0,"NEED TO ASSIGN",
INDEX(assign_old_new!D:D,MATCH(A1720,assign_old_new!A:A,0))))))</f>
        <v>teppc</v>
      </c>
      <c r="U1720">
        <f t="shared" si="52"/>
        <v>0</v>
      </c>
      <c r="V1720" s="5">
        <f t="shared" si="53"/>
        <v>0</v>
      </c>
    </row>
    <row r="1721" spans="1:22" hidden="1" x14ac:dyDescent="0.75">
      <c r="A1721" t="s">
        <v>116</v>
      </c>
      <c r="B1721" t="s">
        <v>116</v>
      </c>
      <c r="D1721" t="s">
        <v>9883</v>
      </c>
      <c r="E1721" t="s">
        <v>3333</v>
      </c>
      <c r="F1721" t="s">
        <v>3333</v>
      </c>
      <c r="G1721" t="s">
        <v>3334</v>
      </c>
      <c r="H1721" t="s">
        <v>3333</v>
      </c>
      <c r="I1721" t="s">
        <v>33</v>
      </c>
      <c r="J1721" s="6">
        <v>42256</v>
      </c>
      <c r="K1721" s="6">
        <v>55153</v>
      </c>
      <c r="L1721">
        <v>27.15</v>
      </c>
      <c r="M1721" t="s">
        <v>9884</v>
      </c>
      <c r="N1721" t="s">
        <v>3336</v>
      </c>
      <c r="O1721" t="s">
        <v>3356</v>
      </c>
      <c r="P1721" t="s">
        <v>3357</v>
      </c>
      <c r="Q1721" s="5">
        <f>INDEX(relevant_resources!B:B,MATCH(P1721,relevant_resources!A:A,0))</f>
        <v>0</v>
      </c>
      <c r="R1721">
        <f>COUNTIFS(resolve_2018!Y:Y,A1721)</f>
        <v>3</v>
      </c>
      <c r="S1721">
        <f>COUNTIFS(assign_old_new!A:A,A1721)</f>
        <v>0</v>
      </c>
      <c r="T1721" s="4" t="str">
        <f>IF(D1721="teppc","teppc",
IF(Q1721=0,"not relevant",
IF(R1721&gt;0,"in old list",
IF(S1721=0,"NEED TO ASSIGN",
INDEX(assign_old_new!D:D,MATCH(A1721,assign_old_new!A:A,0))))))</f>
        <v>not relevant</v>
      </c>
      <c r="U1721">
        <f t="shared" si="52"/>
        <v>1</v>
      </c>
      <c r="V1721" s="5">
        <f t="shared" si="53"/>
        <v>0</v>
      </c>
    </row>
    <row r="1722" spans="1:22" hidden="1" x14ac:dyDescent="0.75">
      <c r="A1722" t="s">
        <v>9736</v>
      </c>
      <c r="B1722" t="s">
        <v>9736</v>
      </c>
      <c r="C1722" t="s">
        <v>9737</v>
      </c>
      <c r="D1722" t="s">
        <v>3425</v>
      </c>
      <c r="E1722" t="s">
        <v>3426</v>
      </c>
      <c r="F1722" t="s">
        <v>3426</v>
      </c>
      <c r="G1722" t="s">
        <v>3427</v>
      </c>
      <c r="H1722" t="s">
        <v>3428</v>
      </c>
      <c r="I1722" t="s">
        <v>3429</v>
      </c>
      <c r="J1722" s="2">
        <v>42309</v>
      </c>
      <c r="K1722" s="2">
        <v>51441</v>
      </c>
      <c r="L1722">
        <v>27</v>
      </c>
      <c r="M1722" t="s">
        <v>3438</v>
      </c>
      <c r="N1722" t="s">
        <v>3412</v>
      </c>
      <c r="O1722" t="s">
        <v>993</v>
      </c>
      <c r="P1722" t="s">
        <v>3477</v>
      </c>
      <c r="Q1722" s="5">
        <f>INDEX(relevant_resources!B:B,MATCH(P1722,relevant_resources!A:A,0))</f>
        <v>0</v>
      </c>
      <c r="R1722">
        <f>COUNTIFS(resolve_2018!Y:Y,A1722)</f>
        <v>0</v>
      </c>
      <c r="S1722">
        <f>COUNTIFS(assign_old_new!A:A,A1722)</f>
        <v>0</v>
      </c>
      <c r="T1722" s="4" t="str">
        <f>IF(D1722="teppc","teppc",
IF(Q1722=0,"not relevant",
IF(R1722&gt;0,"in old list",
IF(S1722=0,"NEED TO ASSIGN",
INDEX(assign_old_new!D:D,MATCH(A1722,assign_old_new!A:A,0))))))</f>
        <v>teppc</v>
      </c>
      <c r="U1722">
        <f t="shared" si="52"/>
        <v>0</v>
      </c>
      <c r="V1722" s="5">
        <f t="shared" si="53"/>
        <v>0</v>
      </c>
    </row>
    <row r="1723" spans="1:22" hidden="1" x14ac:dyDescent="0.75">
      <c r="A1723" t="s">
        <v>4854</v>
      </c>
      <c r="B1723" t="s">
        <v>4855</v>
      </c>
      <c r="C1723" t="s">
        <v>4856</v>
      </c>
      <c r="D1723" t="s">
        <v>3425</v>
      </c>
      <c r="E1723" t="s">
        <v>2647</v>
      </c>
      <c r="F1723" t="s">
        <v>2647</v>
      </c>
      <c r="G1723" t="s">
        <v>3500</v>
      </c>
      <c r="H1723" t="s">
        <v>2646</v>
      </c>
      <c r="I1723" t="s">
        <v>2647</v>
      </c>
      <c r="J1723" s="2">
        <v>41609</v>
      </c>
      <c r="K1723" s="2">
        <v>55153</v>
      </c>
      <c r="L1723">
        <v>27</v>
      </c>
      <c r="M1723" t="s">
        <v>3506</v>
      </c>
      <c r="N1723" t="s">
        <v>3385</v>
      </c>
      <c r="O1723" t="s">
        <v>3386</v>
      </c>
      <c r="P1723" t="s">
        <v>3507</v>
      </c>
      <c r="Q1723" s="5">
        <f>INDEX(relevant_resources!B:B,MATCH(P1723,relevant_resources!A:A,0))</f>
        <v>0</v>
      </c>
      <c r="R1723">
        <f>COUNTIFS(resolve_2018!Y:Y,A1723)</f>
        <v>0</v>
      </c>
      <c r="S1723">
        <f>COUNTIFS(assign_old_new!A:A,A1723)</f>
        <v>0</v>
      </c>
      <c r="T1723" s="4" t="str">
        <f>IF(D1723="teppc","teppc",
IF(Q1723=0,"not relevant",
IF(R1723&gt;0,"in old list",
IF(S1723=0,"NEED TO ASSIGN",
INDEX(assign_old_new!D:D,MATCH(A1723,assign_old_new!A:A,0))))))</f>
        <v>teppc</v>
      </c>
      <c r="U1723">
        <f t="shared" si="52"/>
        <v>0</v>
      </c>
      <c r="V1723" s="5">
        <f t="shared" si="53"/>
        <v>0</v>
      </c>
    </row>
    <row r="1724" spans="1:22" hidden="1" x14ac:dyDescent="0.75">
      <c r="A1724" t="s">
        <v>4869</v>
      </c>
      <c r="B1724" t="s">
        <v>4870</v>
      </c>
      <c r="C1724" t="s">
        <v>4871</v>
      </c>
      <c r="D1724" t="s">
        <v>3425</v>
      </c>
      <c r="E1724" t="s">
        <v>2647</v>
      </c>
      <c r="F1724" t="s">
        <v>2647</v>
      </c>
      <c r="G1724" t="s">
        <v>3500</v>
      </c>
      <c r="H1724" t="s">
        <v>2646</v>
      </c>
      <c r="I1724" t="s">
        <v>2647</v>
      </c>
      <c r="J1724" s="2">
        <v>41609</v>
      </c>
      <c r="K1724" s="2">
        <v>55153</v>
      </c>
      <c r="L1724">
        <v>27</v>
      </c>
      <c r="M1724" t="s">
        <v>3506</v>
      </c>
      <c r="N1724" t="s">
        <v>3385</v>
      </c>
      <c r="O1724" t="s">
        <v>3386</v>
      </c>
      <c r="P1724" t="s">
        <v>3507</v>
      </c>
      <c r="Q1724" s="5">
        <f>INDEX(relevant_resources!B:B,MATCH(P1724,relevant_resources!A:A,0))</f>
        <v>0</v>
      </c>
      <c r="R1724">
        <f>COUNTIFS(resolve_2018!Y:Y,A1724)</f>
        <v>0</v>
      </c>
      <c r="S1724">
        <f>COUNTIFS(assign_old_new!A:A,A1724)</f>
        <v>0</v>
      </c>
      <c r="T1724" s="4" t="str">
        <f>IF(D1724="teppc","teppc",
IF(Q1724=0,"not relevant",
IF(R1724&gt;0,"in old list",
IF(S1724=0,"NEED TO ASSIGN",
INDEX(assign_old_new!D:D,MATCH(A1724,assign_old_new!A:A,0))))))</f>
        <v>teppc</v>
      </c>
      <c r="U1724">
        <f t="shared" si="52"/>
        <v>0</v>
      </c>
      <c r="V1724" s="5">
        <f t="shared" si="53"/>
        <v>0</v>
      </c>
    </row>
    <row r="1725" spans="1:22" hidden="1" x14ac:dyDescent="0.75">
      <c r="A1725" t="s">
        <v>8782</v>
      </c>
      <c r="B1725" t="s">
        <v>8783</v>
      </c>
      <c r="C1725" t="s">
        <v>8784</v>
      </c>
      <c r="D1725" t="s">
        <v>3425</v>
      </c>
      <c r="E1725" t="s">
        <v>4244</v>
      </c>
      <c r="F1725" t="s">
        <v>4244</v>
      </c>
      <c r="G1725" t="s">
        <v>4245</v>
      </c>
      <c r="H1725" t="s">
        <v>3482</v>
      </c>
      <c r="I1725" t="s">
        <v>1080</v>
      </c>
      <c r="J1725" s="2">
        <v>41426</v>
      </c>
      <c r="K1725" s="2">
        <v>55153</v>
      </c>
      <c r="L1725">
        <v>27</v>
      </c>
      <c r="M1725" t="s">
        <v>210</v>
      </c>
      <c r="N1725" t="s">
        <v>3443</v>
      </c>
      <c r="O1725" t="s">
        <v>210</v>
      </c>
      <c r="P1725" t="s">
        <v>3568</v>
      </c>
      <c r="Q1725" s="5">
        <f>INDEX(relevant_resources!B:B,MATCH(P1725,relevant_resources!A:A,0))</f>
        <v>0</v>
      </c>
      <c r="R1725">
        <f>COUNTIFS(resolve_2018!Y:Y,A1725)</f>
        <v>0</v>
      </c>
      <c r="S1725">
        <f>COUNTIFS(assign_old_new!A:A,A1725)</f>
        <v>0</v>
      </c>
      <c r="T1725" s="4" t="str">
        <f>IF(D1725="teppc","teppc",
IF(Q1725=0,"not relevant",
IF(R1725&gt;0,"in old list",
IF(S1725=0,"NEED TO ASSIGN",
INDEX(assign_old_new!D:D,MATCH(A1725,assign_old_new!A:A,0))))))</f>
        <v>teppc</v>
      </c>
      <c r="U1725">
        <f t="shared" si="52"/>
        <v>0</v>
      </c>
      <c r="V1725" s="5">
        <f t="shared" si="53"/>
        <v>0</v>
      </c>
    </row>
    <row r="1726" spans="1:22" hidden="1" x14ac:dyDescent="0.75">
      <c r="A1726" t="s">
        <v>7342</v>
      </c>
      <c r="B1726" t="s">
        <v>7343</v>
      </c>
      <c r="C1726" t="s">
        <v>7344</v>
      </c>
      <c r="D1726" t="s">
        <v>3425</v>
      </c>
      <c r="E1726" t="s">
        <v>3745</v>
      </c>
      <c r="F1726" t="s">
        <v>3745</v>
      </c>
      <c r="G1726" t="s">
        <v>3746</v>
      </c>
      <c r="H1726" t="s">
        <v>3745</v>
      </c>
      <c r="I1726" t="s">
        <v>2274</v>
      </c>
      <c r="J1726" s="2">
        <v>41244</v>
      </c>
      <c r="K1726" s="2">
        <v>55153</v>
      </c>
      <c r="L1726">
        <v>27</v>
      </c>
      <c r="M1726" t="s">
        <v>3473</v>
      </c>
      <c r="N1726" t="s">
        <v>3327</v>
      </c>
      <c r="O1726" t="s">
        <v>3328</v>
      </c>
      <c r="P1726" t="s">
        <v>3474</v>
      </c>
      <c r="Q1726" s="5">
        <f>INDEX(relevant_resources!B:B,MATCH(P1726,relevant_resources!A:A,0))</f>
        <v>0</v>
      </c>
      <c r="R1726">
        <f>COUNTIFS(resolve_2018!Y:Y,A1726)</f>
        <v>0</v>
      </c>
      <c r="S1726">
        <f>COUNTIFS(assign_old_new!A:A,A1726)</f>
        <v>0</v>
      </c>
      <c r="T1726" s="4" t="str">
        <f>IF(D1726="teppc","teppc",
IF(Q1726=0,"not relevant",
IF(R1726&gt;0,"in old list",
IF(S1726=0,"NEED TO ASSIGN",
INDEX(assign_old_new!D:D,MATCH(A1726,assign_old_new!A:A,0))))))</f>
        <v>teppc</v>
      </c>
      <c r="U1726">
        <f t="shared" si="52"/>
        <v>0</v>
      </c>
      <c r="V1726" s="5">
        <f t="shared" si="53"/>
        <v>0</v>
      </c>
    </row>
    <row r="1727" spans="1:22" hidden="1" x14ac:dyDescent="0.75">
      <c r="A1727" t="s">
        <v>5102</v>
      </c>
      <c r="B1727" t="s">
        <v>5102</v>
      </c>
      <c r="C1727" t="s">
        <v>5103</v>
      </c>
      <c r="D1727" t="s">
        <v>3425</v>
      </c>
      <c r="E1727" t="s">
        <v>3426</v>
      </c>
      <c r="F1727" t="s">
        <v>3426</v>
      </c>
      <c r="G1727" t="s">
        <v>3427</v>
      </c>
      <c r="H1727" t="s">
        <v>3428</v>
      </c>
      <c r="I1727" t="s">
        <v>3429</v>
      </c>
      <c r="J1727" s="2">
        <v>40602</v>
      </c>
      <c r="K1727" s="2">
        <v>49721</v>
      </c>
      <c r="L1727">
        <v>27</v>
      </c>
      <c r="M1727" t="s">
        <v>3438</v>
      </c>
      <c r="N1727" t="s">
        <v>3412</v>
      </c>
      <c r="O1727" t="s">
        <v>993</v>
      </c>
      <c r="P1727" t="s">
        <v>3477</v>
      </c>
      <c r="Q1727" s="5">
        <f>INDEX(relevant_resources!B:B,MATCH(P1727,relevant_resources!A:A,0))</f>
        <v>0</v>
      </c>
      <c r="R1727">
        <f>COUNTIFS(resolve_2018!Y:Y,A1727)</f>
        <v>0</v>
      </c>
      <c r="S1727">
        <f>COUNTIFS(assign_old_new!A:A,A1727)</f>
        <v>0</v>
      </c>
      <c r="T1727" s="4" t="str">
        <f>IF(D1727="teppc","teppc",
IF(Q1727=0,"not relevant",
IF(R1727&gt;0,"in old list",
IF(S1727=0,"NEED TO ASSIGN",
INDEX(assign_old_new!D:D,MATCH(A1727,assign_old_new!A:A,0))))))</f>
        <v>teppc</v>
      </c>
      <c r="U1727">
        <f t="shared" si="52"/>
        <v>0</v>
      </c>
      <c r="V1727" s="5">
        <f t="shared" si="53"/>
        <v>0</v>
      </c>
    </row>
    <row r="1728" spans="1:22" hidden="1" x14ac:dyDescent="0.75">
      <c r="A1728" t="s">
        <v>5633</v>
      </c>
      <c r="B1728" t="s">
        <v>5633</v>
      </c>
      <c r="C1728" t="s">
        <v>5634</v>
      </c>
      <c r="D1728" t="s">
        <v>3425</v>
      </c>
      <c r="E1728" t="s">
        <v>1054</v>
      </c>
      <c r="F1728" t="s">
        <v>1054</v>
      </c>
      <c r="G1728" t="s">
        <v>3447</v>
      </c>
      <c r="H1728" t="s">
        <v>3428</v>
      </c>
      <c r="I1728" t="s">
        <v>3429</v>
      </c>
      <c r="J1728" s="2">
        <v>38322</v>
      </c>
      <c r="K1728" s="2">
        <v>55153</v>
      </c>
      <c r="L1728">
        <v>27</v>
      </c>
      <c r="M1728" t="s">
        <v>3448</v>
      </c>
      <c r="N1728" t="s">
        <v>3336</v>
      </c>
      <c r="O1728" t="s">
        <v>3356</v>
      </c>
      <c r="P1728" t="s">
        <v>3449</v>
      </c>
      <c r="Q1728" s="5">
        <f>INDEX(relevant_resources!B:B,MATCH(P1728,relevant_resources!A:A,0))</f>
        <v>0</v>
      </c>
      <c r="R1728">
        <f>COUNTIFS(resolve_2018!Y:Y,A1728)</f>
        <v>0</v>
      </c>
      <c r="S1728">
        <f>COUNTIFS(assign_old_new!A:A,A1728)</f>
        <v>0</v>
      </c>
      <c r="T1728" s="4" t="str">
        <f>IF(D1728="teppc","teppc",
IF(Q1728=0,"not relevant",
IF(R1728&gt;0,"in old list",
IF(S1728=0,"NEED TO ASSIGN",
INDEX(assign_old_new!D:D,MATCH(A1728,assign_old_new!A:A,0))))))</f>
        <v>teppc</v>
      </c>
      <c r="U1728">
        <f t="shared" si="52"/>
        <v>0</v>
      </c>
      <c r="V1728" s="5">
        <f t="shared" si="53"/>
        <v>0</v>
      </c>
    </row>
    <row r="1729" spans="1:22" hidden="1" x14ac:dyDescent="0.75">
      <c r="A1729" t="s">
        <v>8989</v>
      </c>
      <c r="B1729" t="s">
        <v>8989</v>
      </c>
      <c r="C1729" t="s">
        <v>8990</v>
      </c>
      <c r="D1729" t="s">
        <v>3425</v>
      </c>
      <c r="E1729" t="s">
        <v>1054</v>
      </c>
      <c r="F1729" t="s">
        <v>1054</v>
      </c>
      <c r="G1729" t="s">
        <v>3447</v>
      </c>
      <c r="H1729" t="s">
        <v>3428</v>
      </c>
      <c r="I1729" t="s">
        <v>3429</v>
      </c>
      <c r="J1729" s="2">
        <v>38260</v>
      </c>
      <c r="K1729" s="2">
        <v>55123</v>
      </c>
      <c r="L1729">
        <v>27</v>
      </c>
      <c r="M1729" t="s">
        <v>3438</v>
      </c>
      <c r="N1729" t="s">
        <v>3412</v>
      </c>
      <c r="O1729" t="s">
        <v>993</v>
      </c>
      <c r="P1729" t="s">
        <v>3477</v>
      </c>
      <c r="Q1729" s="5">
        <f>INDEX(relevant_resources!B:B,MATCH(P1729,relevant_resources!A:A,0))</f>
        <v>0</v>
      </c>
      <c r="R1729">
        <f>COUNTIFS(resolve_2018!Y:Y,A1729)</f>
        <v>0</v>
      </c>
      <c r="S1729">
        <f>COUNTIFS(assign_old_new!A:A,A1729)</f>
        <v>0</v>
      </c>
      <c r="T1729" s="4" t="str">
        <f>IF(D1729="teppc","teppc",
IF(Q1729=0,"not relevant",
IF(R1729&gt;0,"in old list",
IF(S1729=0,"NEED TO ASSIGN",
INDEX(assign_old_new!D:D,MATCH(A1729,assign_old_new!A:A,0))))))</f>
        <v>teppc</v>
      </c>
      <c r="U1729">
        <f t="shared" si="52"/>
        <v>0</v>
      </c>
      <c r="V1729" s="5">
        <f t="shared" si="53"/>
        <v>0</v>
      </c>
    </row>
    <row r="1730" spans="1:22" hidden="1" x14ac:dyDescent="0.75">
      <c r="A1730" t="s">
        <v>8164</v>
      </c>
      <c r="B1730" t="s">
        <v>8165</v>
      </c>
      <c r="C1730" t="s">
        <v>8166</v>
      </c>
      <c r="D1730" t="s">
        <v>3425</v>
      </c>
      <c r="E1730" t="s">
        <v>3578</v>
      </c>
      <c r="F1730" t="s">
        <v>3578</v>
      </c>
      <c r="G1730" t="s">
        <v>3579</v>
      </c>
      <c r="H1730" t="s">
        <v>3578</v>
      </c>
      <c r="I1730" t="s">
        <v>3429</v>
      </c>
      <c r="J1730" s="2">
        <v>36342</v>
      </c>
      <c r="K1730" s="2">
        <v>55153</v>
      </c>
      <c r="L1730">
        <v>27</v>
      </c>
      <c r="M1730" t="s">
        <v>3531</v>
      </c>
      <c r="N1730" t="s">
        <v>3532</v>
      </c>
      <c r="O1730" t="s">
        <v>3533</v>
      </c>
      <c r="P1730" t="s">
        <v>3549</v>
      </c>
      <c r="Q1730" s="5">
        <f>INDEX(relevant_resources!B:B,MATCH(P1730,relevant_resources!A:A,0))</f>
        <v>0</v>
      </c>
      <c r="R1730">
        <f>COUNTIFS(resolve_2018!Y:Y,A1730)</f>
        <v>0</v>
      </c>
      <c r="S1730">
        <f>COUNTIFS(assign_old_new!A:A,A1730)</f>
        <v>0</v>
      </c>
      <c r="T1730" s="4" t="str">
        <f>IF(D1730="teppc","teppc",
IF(Q1730=0,"not relevant",
IF(R1730&gt;0,"in old list",
IF(S1730=0,"NEED TO ASSIGN",
INDEX(assign_old_new!D:D,MATCH(A1730,assign_old_new!A:A,0))))))</f>
        <v>teppc</v>
      </c>
      <c r="U1730">
        <f t="shared" ref="U1730:U1793" si="54">OR(R1730&gt;0,S1730&gt;0)*1</f>
        <v>0</v>
      </c>
      <c r="V1730" s="5">
        <f t="shared" si="53"/>
        <v>0</v>
      </c>
    </row>
    <row r="1731" spans="1:22" hidden="1" x14ac:dyDescent="0.75">
      <c r="A1731" t="s">
        <v>8167</v>
      </c>
      <c r="B1731" t="s">
        <v>8168</v>
      </c>
      <c r="C1731" t="s">
        <v>8169</v>
      </c>
      <c r="D1731" t="s">
        <v>3425</v>
      </c>
      <c r="E1731" t="s">
        <v>3578</v>
      </c>
      <c r="F1731" t="s">
        <v>3578</v>
      </c>
      <c r="G1731" t="s">
        <v>3579</v>
      </c>
      <c r="H1731" t="s">
        <v>3578</v>
      </c>
      <c r="I1731" t="s">
        <v>3429</v>
      </c>
      <c r="J1731" s="2">
        <v>36342</v>
      </c>
      <c r="K1731" s="2">
        <v>55153</v>
      </c>
      <c r="L1731">
        <v>27</v>
      </c>
      <c r="M1731" t="s">
        <v>3531</v>
      </c>
      <c r="N1731" t="s">
        <v>3532</v>
      </c>
      <c r="O1731" t="s">
        <v>3533</v>
      </c>
      <c r="P1731" t="s">
        <v>3549</v>
      </c>
      <c r="Q1731" s="5">
        <f>INDEX(relevant_resources!B:B,MATCH(P1731,relevant_resources!A:A,0))</f>
        <v>0</v>
      </c>
      <c r="R1731">
        <f>COUNTIFS(resolve_2018!Y:Y,A1731)</f>
        <v>0</v>
      </c>
      <c r="S1731">
        <f>COUNTIFS(assign_old_new!A:A,A1731)</f>
        <v>0</v>
      </c>
      <c r="T1731" s="4" t="str">
        <f>IF(D1731="teppc","teppc",
IF(Q1731=0,"not relevant",
IF(R1731&gt;0,"in old list",
IF(S1731=0,"NEED TO ASSIGN",
INDEX(assign_old_new!D:D,MATCH(A1731,assign_old_new!A:A,0))))))</f>
        <v>teppc</v>
      </c>
      <c r="U1731">
        <f t="shared" si="54"/>
        <v>0</v>
      </c>
      <c r="V1731" s="5">
        <f t="shared" ref="V1731:V1794" si="55">AND(Q1731=1,U1731=0,D1731="caiso")*1</f>
        <v>0</v>
      </c>
    </row>
    <row r="1732" spans="1:22" hidden="1" x14ac:dyDescent="0.75">
      <c r="A1732" t="s">
        <v>9295</v>
      </c>
      <c r="B1732" t="s">
        <v>9296</v>
      </c>
      <c r="C1732" t="s">
        <v>9297</v>
      </c>
      <c r="D1732" t="s">
        <v>3425</v>
      </c>
      <c r="E1732" t="s">
        <v>2592</v>
      </c>
      <c r="F1732" t="s">
        <v>2592</v>
      </c>
      <c r="G1732" t="s">
        <v>4353</v>
      </c>
      <c r="H1732" t="s">
        <v>3028</v>
      </c>
      <c r="I1732" t="s">
        <v>2592</v>
      </c>
      <c r="J1732" s="2">
        <v>36008</v>
      </c>
      <c r="K1732" s="2">
        <v>55153</v>
      </c>
      <c r="L1732">
        <v>27</v>
      </c>
      <c r="M1732" t="s">
        <v>3705</v>
      </c>
      <c r="N1732" t="s">
        <v>3512</v>
      </c>
      <c r="O1732" t="s">
        <v>3513</v>
      </c>
      <c r="P1732" t="s">
        <v>4421</v>
      </c>
      <c r="Q1732" s="5">
        <f>INDEX(relevant_resources!B:B,MATCH(P1732,relevant_resources!A:A,0))</f>
        <v>0</v>
      </c>
      <c r="R1732">
        <f>COUNTIFS(resolve_2018!Y:Y,A1732)</f>
        <v>0</v>
      </c>
      <c r="S1732">
        <f>COUNTIFS(assign_old_new!A:A,A1732)</f>
        <v>0</v>
      </c>
      <c r="T1732" s="4" t="str">
        <f>IF(D1732="teppc","teppc",
IF(Q1732=0,"not relevant",
IF(R1732&gt;0,"in old list",
IF(S1732=0,"NEED TO ASSIGN",
INDEX(assign_old_new!D:D,MATCH(A1732,assign_old_new!A:A,0))))))</f>
        <v>teppc</v>
      </c>
      <c r="U1732">
        <f t="shared" si="54"/>
        <v>0</v>
      </c>
      <c r="V1732" s="5">
        <f t="shared" si="55"/>
        <v>0</v>
      </c>
    </row>
    <row r="1733" spans="1:22" hidden="1" x14ac:dyDescent="0.75">
      <c r="A1733" t="s">
        <v>7095</v>
      </c>
      <c r="B1733" t="s">
        <v>7096</v>
      </c>
      <c r="C1733" t="s">
        <v>7097</v>
      </c>
      <c r="D1733" t="s">
        <v>3425</v>
      </c>
      <c r="E1733" t="s">
        <v>906</v>
      </c>
      <c r="F1733" t="s">
        <v>906</v>
      </c>
      <c r="G1733" t="s">
        <v>4695</v>
      </c>
      <c r="H1733" t="s">
        <v>906</v>
      </c>
      <c r="I1733" t="s">
        <v>906</v>
      </c>
      <c r="J1733" s="2">
        <v>32082</v>
      </c>
      <c r="K1733" s="2">
        <v>55153</v>
      </c>
      <c r="L1733">
        <v>27</v>
      </c>
      <c r="M1733" t="s">
        <v>3448</v>
      </c>
      <c r="N1733" t="s">
        <v>3336</v>
      </c>
      <c r="O1733" t="s">
        <v>3356</v>
      </c>
      <c r="P1733" t="s">
        <v>5052</v>
      </c>
      <c r="Q1733" s="5">
        <f>INDEX(relevant_resources!B:B,MATCH(P1733,relevant_resources!A:A,0))</f>
        <v>0</v>
      </c>
      <c r="R1733">
        <f>COUNTIFS(resolve_2018!Y:Y,A1733)</f>
        <v>0</v>
      </c>
      <c r="S1733">
        <f>COUNTIFS(assign_old_new!A:A,A1733)</f>
        <v>0</v>
      </c>
      <c r="T1733" s="4" t="str">
        <f>IF(D1733="teppc","teppc",
IF(Q1733=0,"not relevant",
IF(R1733&gt;0,"in old list",
IF(S1733=0,"NEED TO ASSIGN",
INDEX(assign_old_new!D:D,MATCH(A1733,assign_old_new!A:A,0))))))</f>
        <v>teppc</v>
      </c>
      <c r="U1733">
        <f t="shared" si="54"/>
        <v>0</v>
      </c>
      <c r="V1733" s="5">
        <f t="shared" si="55"/>
        <v>0</v>
      </c>
    </row>
    <row r="1734" spans="1:22" hidden="1" x14ac:dyDescent="0.75">
      <c r="A1734" t="s">
        <v>8542</v>
      </c>
      <c r="B1734" t="s">
        <v>8543</v>
      </c>
      <c r="C1734" t="s">
        <v>8544</v>
      </c>
      <c r="D1734" t="s">
        <v>3425</v>
      </c>
      <c r="E1734" t="s">
        <v>2647</v>
      </c>
      <c r="F1734" t="s">
        <v>2647</v>
      </c>
      <c r="G1734" t="s">
        <v>3500</v>
      </c>
      <c r="H1734" t="s">
        <v>2646</v>
      </c>
      <c r="I1734" t="s">
        <v>2647</v>
      </c>
      <c r="J1734" s="2">
        <v>31868</v>
      </c>
      <c r="K1734" s="2">
        <v>55153</v>
      </c>
      <c r="L1734">
        <v>27</v>
      </c>
      <c r="M1734" t="s">
        <v>210</v>
      </c>
      <c r="N1734" t="s">
        <v>3443</v>
      </c>
      <c r="O1734" t="s">
        <v>210</v>
      </c>
      <c r="P1734" t="s">
        <v>3905</v>
      </c>
      <c r="Q1734" s="5">
        <f>INDEX(relevant_resources!B:B,MATCH(P1734,relevant_resources!A:A,0))</f>
        <v>0</v>
      </c>
      <c r="R1734">
        <f>COUNTIFS(resolve_2018!Y:Y,A1734)</f>
        <v>0</v>
      </c>
      <c r="S1734">
        <f>COUNTIFS(assign_old_new!A:A,A1734)</f>
        <v>0</v>
      </c>
      <c r="T1734" s="4" t="str">
        <f>IF(D1734="teppc","teppc",
IF(Q1734=0,"not relevant",
IF(R1734&gt;0,"in old list",
IF(S1734=0,"NEED TO ASSIGN",
INDEX(assign_old_new!D:D,MATCH(A1734,assign_old_new!A:A,0))))))</f>
        <v>teppc</v>
      </c>
      <c r="U1734">
        <f t="shared" si="54"/>
        <v>0</v>
      </c>
      <c r="V1734" s="5">
        <f t="shared" si="55"/>
        <v>0</v>
      </c>
    </row>
    <row r="1735" spans="1:22" hidden="1" x14ac:dyDescent="0.75">
      <c r="A1735" t="s">
        <v>8533</v>
      </c>
      <c r="B1735" t="s">
        <v>8534</v>
      </c>
      <c r="C1735" t="s">
        <v>8535</v>
      </c>
      <c r="D1735" t="s">
        <v>3425</v>
      </c>
      <c r="E1735" t="s">
        <v>2647</v>
      </c>
      <c r="F1735" t="s">
        <v>2647</v>
      </c>
      <c r="G1735" t="s">
        <v>3500</v>
      </c>
      <c r="H1735" t="s">
        <v>2646</v>
      </c>
      <c r="I1735" t="s">
        <v>2647</v>
      </c>
      <c r="J1735" s="2">
        <v>30651</v>
      </c>
      <c r="K1735" s="2">
        <v>55153</v>
      </c>
      <c r="L1735">
        <v>27</v>
      </c>
      <c r="M1735" t="s">
        <v>210</v>
      </c>
      <c r="N1735" t="s">
        <v>3443</v>
      </c>
      <c r="O1735" t="s">
        <v>210</v>
      </c>
      <c r="P1735" t="s">
        <v>3905</v>
      </c>
      <c r="Q1735" s="5">
        <f>INDEX(relevant_resources!B:B,MATCH(P1735,relevant_resources!A:A,0))</f>
        <v>0</v>
      </c>
      <c r="R1735">
        <f>COUNTIFS(resolve_2018!Y:Y,A1735)</f>
        <v>0</v>
      </c>
      <c r="S1735">
        <f>COUNTIFS(assign_old_new!A:A,A1735)</f>
        <v>0</v>
      </c>
      <c r="T1735" s="4" t="str">
        <f>IF(D1735="teppc","teppc",
IF(Q1735=0,"not relevant",
IF(R1735&gt;0,"in old list",
IF(S1735=0,"NEED TO ASSIGN",
INDEX(assign_old_new!D:D,MATCH(A1735,assign_old_new!A:A,0))))))</f>
        <v>teppc</v>
      </c>
      <c r="U1735">
        <f t="shared" si="54"/>
        <v>0</v>
      </c>
      <c r="V1735" s="5">
        <f t="shared" si="55"/>
        <v>0</v>
      </c>
    </row>
    <row r="1736" spans="1:22" hidden="1" x14ac:dyDescent="0.75">
      <c r="A1736" t="s">
        <v>4972</v>
      </c>
      <c r="B1736" t="s">
        <v>4972</v>
      </c>
      <c r="C1736" t="s">
        <v>4973</v>
      </c>
      <c r="D1736" t="s">
        <v>3425</v>
      </c>
      <c r="E1736" t="s">
        <v>3584</v>
      </c>
      <c r="F1736" t="s">
        <v>3584</v>
      </c>
      <c r="G1736" t="s">
        <v>3585</v>
      </c>
      <c r="H1736" t="s">
        <v>3482</v>
      </c>
      <c r="I1736" t="s">
        <v>1080</v>
      </c>
      <c r="J1736" s="2">
        <v>19329</v>
      </c>
      <c r="K1736" s="2">
        <v>55153</v>
      </c>
      <c r="L1736">
        <v>27</v>
      </c>
      <c r="M1736" t="s">
        <v>210</v>
      </c>
      <c r="N1736" t="s">
        <v>3443</v>
      </c>
      <c r="O1736" t="s">
        <v>210</v>
      </c>
      <c r="P1736" t="s">
        <v>3568</v>
      </c>
      <c r="Q1736" s="5">
        <f>INDEX(relevant_resources!B:B,MATCH(P1736,relevant_resources!A:A,0))</f>
        <v>0</v>
      </c>
      <c r="R1736">
        <f>COUNTIFS(resolve_2018!Y:Y,A1736)</f>
        <v>0</v>
      </c>
      <c r="S1736">
        <f>COUNTIFS(assign_old_new!A:A,A1736)</f>
        <v>0</v>
      </c>
      <c r="T1736" s="4" t="str">
        <f>IF(D1736="teppc","teppc",
IF(Q1736=0,"not relevant",
IF(R1736&gt;0,"in old list",
IF(S1736=0,"NEED TO ASSIGN",
INDEX(assign_old_new!D:D,MATCH(A1736,assign_old_new!A:A,0))))))</f>
        <v>teppc</v>
      </c>
      <c r="U1736">
        <f t="shared" si="54"/>
        <v>0</v>
      </c>
      <c r="V1736" s="5">
        <f t="shared" si="55"/>
        <v>0</v>
      </c>
    </row>
    <row r="1737" spans="1:22" hidden="1" x14ac:dyDescent="0.75">
      <c r="A1737" t="s">
        <v>4970</v>
      </c>
      <c r="B1737" t="s">
        <v>4970</v>
      </c>
      <c r="C1737" t="s">
        <v>4971</v>
      </c>
      <c r="D1737" t="s">
        <v>3425</v>
      </c>
      <c r="E1737" t="s">
        <v>3584</v>
      </c>
      <c r="F1737" t="s">
        <v>3584</v>
      </c>
      <c r="G1737" t="s">
        <v>3585</v>
      </c>
      <c r="H1737" t="s">
        <v>3482</v>
      </c>
      <c r="I1737" t="s">
        <v>1080</v>
      </c>
      <c r="J1737" s="2">
        <v>11536</v>
      </c>
      <c r="K1737" s="2">
        <v>55153</v>
      </c>
      <c r="L1737">
        <v>27</v>
      </c>
      <c r="M1737" t="s">
        <v>210</v>
      </c>
      <c r="N1737" t="s">
        <v>3443</v>
      </c>
      <c r="O1737" t="s">
        <v>210</v>
      </c>
      <c r="P1737" t="s">
        <v>3568</v>
      </c>
      <c r="Q1737" s="5">
        <f>INDEX(relevant_resources!B:B,MATCH(P1737,relevant_resources!A:A,0))</f>
        <v>0</v>
      </c>
      <c r="R1737">
        <f>COUNTIFS(resolve_2018!Y:Y,A1737)</f>
        <v>0</v>
      </c>
      <c r="S1737">
        <f>COUNTIFS(assign_old_new!A:A,A1737)</f>
        <v>0</v>
      </c>
      <c r="T1737" s="4" t="str">
        <f>IF(D1737="teppc","teppc",
IF(Q1737=0,"not relevant",
IF(R1737&gt;0,"in old list",
IF(S1737=0,"NEED TO ASSIGN",
INDEX(assign_old_new!D:D,MATCH(A1737,assign_old_new!A:A,0))))))</f>
        <v>teppc</v>
      </c>
      <c r="U1737">
        <f t="shared" si="54"/>
        <v>0</v>
      </c>
      <c r="V1737" s="5">
        <f t="shared" si="55"/>
        <v>0</v>
      </c>
    </row>
    <row r="1738" spans="1:22" hidden="1" x14ac:dyDescent="0.75">
      <c r="A1738" t="s">
        <v>4968</v>
      </c>
      <c r="B1738" t="s">
        <v>4968</v>
      </c>
      <c r="C1738" t="s">
        <v>4969</v>
      </c>
      <c r="D1738" t="s">
        <v>3425</v>
      </c>
      <c r="E1738" t="s">
        <v>3584</v>
      </c>
      <c r="F1738" t="s">
        <v>3584</v>
      </c>
      <c r="G1738" t="s">
        <v>3585</v>
      </c>
      <c r="H1738" t="s">
        <v>3482</v>
      </c>
      <c r="I1738" t="s">
        <v>1080</v>
      </c>
      <c r="J1738" s="2">
        <v>11293</v>
      </c>
      <c r="K1738" s="2">
        <v>55153</v>
      </c>
      <c r="L1738">
        <v>27</v>
      </c>
      <c r="M1738" t="s">
        <v>210</v>
      </c>
      <c r="N1738" t="s">
        <v>3443</v>
      </c>
      <c r="O1738" t="s">
        <v>210</v>
      </c>
      <c r="P1738" t="s">
        <v>3568</v>
      </c>
      <c r="Q1738" s="5">
        <f>INDEX(relevant_resources!B:B,MATCH(P1738,relevant_resources!A:A,0))</f>
        <v>0</v>
      </c>
      <c r="R1738">
        <f>COUNTIFS(resolve_2018!Y:Y,A1738)</f>
        <v>0</v>
      </c>
      <c r="S1738">
        <f>COUNTIFS(assign_old_new!A:A,A1738)</f>
        <v>0</v>
      </c>
      <c r="T1738" s="4" t="str">
        <f>IF(D1738="teppc","teppc",
IF(Q1738=0,"not relevant",
IF(R1738&gt;0,"in old list",
IF(S1738=0,"NEED TO ASSIGN",
INDEX(assign_old_new!D:D,MATCH(A1738,assign_old_new!A:A,0))))))</f>
        <v>teppc</v>
      </c>
      <c r="U1738">
        <f t="shared" si="54"/>
        <v>0</v>
      </c>
      <c r="V1738" s="5">
        <f t="shared" si="55"/>
        <v>0</v>
      </c>
    </row>
    <row r="1739" spans="1:22" hidden="1" x14ac:dyDescent="0.75">
      <c r="A1739" t="s">
        <v>6943</v>
      </c>
      <c r="B1739" t="s">
        <v>6943</v>
      </c>
      <c r="C1739" t="s">
        <v>6944</v>
      </c>
      <c r="D1739" t="s">
        <v>3425</v>
      </c>
      <c r="E1739" t="s">
        <v>3584</v>
      </c>
      <c r="F1739" t="s">
        <v>3584</v>
      </c>
      <c r="G1739" t="s">
        <v>3585</v>
      </c>
      <c r="H1739" t="s">
        <v>3482</v>
      </c>
      <c r="I1739" t="s">
        <v>1080</v>
      </c>
      <c r="J1739" s="2">
        <v>31778</v>
      </c>
      <c r="K1739" s="2">
        <v>55153</v>
      </c>
      <c r="L1739">
        <v>26.8</v>
      </c>
      <c r="M1739" t="s">
        <v>210</v>
      </c>
      <c r="N1739" t="s">
        <v>3443</v>
      </c>
      <c r="O1739" t="s">
        <v>210</v>
      </c>
      <c r="P1739" t="s">
        <v>3568</v>
      </c>
      <c r="Q1739" s="5">
        <f>INDEX(relevant_resources!B:B,MATCH(P1739,relevant_resources!A:A,0))</f>
        <v>0</v>
      </c>
      <c r="R1739">
        <f>COUNTIFS(resolve_2018!Y:Y,A1739)</f>
        <v>0</v>
      </c>
      <c r="S1739">
        <f>COUNTIFS(assign_old_new!A:A,A1739)</f>
        <v>0</v>
      </c>
      <c r="T1739" s="4" t="str">
        <f>IF(D1739="teppc","teppc",
IF(Q1739=0,"not relevant",
IF(R1739&gt;0,"in old list",
IF(S1739=0,"NEED TO ASSIGN",
INDEX(assign_old_new!D:D,MATCH(A1739,assign_old_new!A:A,0))))))</f>
        <v>teppc</v>
      </c>
      <c r="U1739">
        <f t="shared" si="54"/>
        <v>0</v>
      </c>
      <c r="V1739" s="5">
        <f t="shared" si="55"/>
        <v>0</v>
      </c>
    </row>
    <row r="1740" spans="1:22" hidden="1" x14ac:dyDescent="0.75">
      <c r="A1740" t="s">
        <v>2710</v>
      </c>
      <c r="B1740" t="s">
        <v>2710</v>
      </c>
      <c r="C1740" t="s">
        <v>2709</v>
      </c>
      <c r="D1740" t="s">
        <v>9883</v>
      </c>
      <c r="E1740" t="s">
        <v>3333</v>
      </c>
      <c r="F1740" t="s">
        <v>3333</v>
      </c>
      <c r="G1740" t="s">
        <v>3334</v>
      </c>
      <c r="H1740" t="s">
        <v>3333</v>
      </c>
      <c r="I1740" t="s">
        <v>33</v>
      </c>
      <c r="J1740" s="6">
        <v>42361</v>
      </c>
      <c r="K1740" s="6">
        <v>55153</v>
      </c>
      <c r="L1740">
        <v>26.66</v>
      </c>
      <c r="M1740" t="s">
        <v>9884</v>
      </c>
      <c r="N1740" t="s">
        <v>4346</v>
      </c>
      <c r="O1740" t="s">
        <v>3386</v>
      </c>
      <c r="P1740" t="s">
        <v>3324</v>
      </c>
      <c r="Q1740" s="5">
        <f>INDEX(relevant_resources!B:B,MATCH(P1740,relevant_resources!A:A,0))</f>
        <v>1</v>
      </c>
      <c r="R1740">
        <f>COUNTIFS(resolve_2018!Y:Y,A1740)</f>
        <v>1</v>
      </c>
      <c r="S1740">
        <f>COUNTIFS(assign_old_new!A:A,A1740)</f>
        <v>0</v>
      </c>
      <c r="T1740" s="4" t="str">
        <f>IF(D1740="teppc","teppc",
IF(Q1740=0,"not relevant",
IF(R1740&gt;0,"in old list",
IF(S1740=0,"NEED TO ASSIGN",
INDEX(assign_old_new!D:D,MATCH(A1740,assign_old_new!A:A,0))))))</f>
        <v>in old list</v>
      </c>
      <c r="U1740">
        <f t="shared" si="54"/>
        <v>1</v>
      </c>
      <c r="V1740" s="5">
        <f t="shared" si="55"/>
        <v>0</v>
      </c>
    </row>
    <row r="1741" spans="1:22" hidden="1" x14ac:dyDescent="0.75">
      <c r="A1741" t="s">
        <v>7015</v>
      </c>
      <c r="B1741" t="s">
        <v>7015</v>
      </c>
      <c r="C1741" t="s">
        <v>7016</v>
      </c>
      <c r="D1741" t="s">
        <v>3425</v>
      </c>
      <c r="E1741" t="s">
        <v>1054</v>
      </c>
      <c r="F1741" t="s">
        <v>1054</v>
      </c>
      <c r="G1741" t="s">
        <v>3447</v>
      </c>
      <c r="H1741" t="s">
        <v>3428</v>
      </c>
      <c r="I1741" t="s">
        <v>3429</v>
      </c>
      <c r="J1741" s="2">
        <v>37591</v>
      </c>
      <c r="K1741" s="2">
        <v>55153</v>
      </c>
      <c r="L1741">
        <v>26.4</v>
      </c>
      <c r="M1741" t="s">
        <v>3438</v>
      </c>
      <c r="N1741" t="s">
        <v>3412</v>
      </c>
      <c r="O1741" t="s">
        <v>993</v>
      </c>
      <c r="P1741" t="s">
        <v>3477</v>
      </c>
      <c r="Q1741" s="5">
        <f>INDEX(relevant_resources!B:B,MATCH(P1741,relevant_resources!A:A,0))</f>
        <v>0</v>
      </c>
      <c r="R1741">
        <f>COUNTIFS(resolve_2018!Y:Y,A1741)</f>
        <v>0</v>
      </c>
      <c r="S1741">
        <f>COUNTIFS(assign_old_new!A:A,A1741)</f>
        <v>0</v>
      </c>
      <c r="T1741" s="4" t="str">
        <f>IF(D1741="teppc","teppc",
IF(Q1741=0,"not relevant",
IF(R1741&gt;0,"in old list",
IF(S1741=0,"NEED TO ASSIGN",
INDEX(assign_old_new!D:D,MATCH(A1741,assign_old_new!A:A,0))))))</f>
        <v>teppc</v>
      </c>
      <c r="U1741">
        <f t="shared" si="54"/>
        <v>0</v>
      </c>
      <c r="V1741" s="5">
        <f t="shared" si="55"/>
        <v>0</v>
      </c>
    </row>
    <row r="1742" spans="1:22" hidden="1" x14ac:dyDescent="0.75">
      <c r="A1742" t="s">
        <v>11555</v>
      </c>
      <c r="B1742" t="s">
        <v>11555</v>
      </c>
      <c r="D1742" t="s">
        <v>9883</v>
      </c>
      <c r="E1742" t="s">
        <v>9887</v>
      </c>
      <c r="F1742" t="s">
        <v>9887</v>
      </c>
      <c r="G1742" t="s">
        <v>9888</v>
      </c>
      <c r="H1742" t="s">
        <v>9887</v>
      </c>
      <c r="I1742" t="s">
        <v>33</v>
      </c>
      <c r="J1742" s="6">
        <v>31916</v>
      </c>
      <c r="K1742" s="6">
        <v>55153</v>
      </c>
      <c r="L1742">
        <v>26.35</v>
      </c>
      <c r="M1742" t="s">
        <v>3511</v>
      </c>
      <c r="N1742" t="s">
        <v>3532</v>
      </c>
      <c r="O1742" t="s">
        <v>3533</v>
      </c>
      <c r="P1742" t="s">
        <v>9894</v>
      </c>
      <c r="Q1742" s="5">
        <f>INDEX(relevant_resources!B:B,MATCH(P1742,relevant_resources!A:A,0))</f>
        <v>0</v>
      </c>
      <c r="R1742">
        <f>COUNTIFS(resolve_2018!Y:Y,A1742)</f>
        <v>0</v>
      </c>
      <c r="S1742">
        <f>COUNTIFS(assign_old_new!A:A,A1742)</f>
        <v>0</v>
      </c>
      <c r="T1742" s="4" t="str">
        <f>IF(D1742="teppc","teppc",
IF(Q1742=0,"not relevant",
IF(R1742&gt;0,"in old list",
IF(S1742=0,"NEED TO ASSIGN",
INDEX(assign_old_new!D:D,MATCH(A1742,assign_old_new!A:A,0))))))</f>
        <v>not relevant</v>
      </c>
      <c r="U1742">
        <f t="shared" si="54"/>
        <v>0</v>
      </c>
      <c r="V1742" s="5">
        <f t="shared" si="55"/>
        <v>0</v>
      </c>
    </row>
    <row r="1743" spans="1:22" hidden="1" x14ac:dyDescent="0.75">
      <c r="A1743" t="s">
        <v>6381</v>
      </c>
      <c r="B1743" t="s">
        <v>6382</v>
      </c>
      <c r="C1743" t="s">
        <v>6383</v>
      </c>
      <c r="D1743" t="s">
        <v>3425</v>
      </c>
      <c r="E1743" t="s">
        <v>2592</v>
      </c>
      <c r="F1743" t="s">
        <v>2592</v>
      </c>
      <c r="G1743" t="s">
        <v>4353</v>
      </c>
      <c r="H1743" t="s">
        <v>3028</v>
      </c>
      <c r="I1743" t="s">
        <v>2592</v>
      </c>
      <c r="J1743" s="2">
        <v>41091</v>
      </c>
      <c r="K1743" s="2">
        <v>55153</v>
      </c>
      <c r="L1743">
        <v>26.32</v>
      </c>
      <c r="M1743" t="s">
        <v>3473</v>
      </c>
      <c r="N1743" t="s">
        <v>3327</v>
      </c>
      <c r="O1743" t="s">
        <v>3328</v>
      </c>
      <c r="P1743" t="s">
        <v>4886</v>
      </c>
      <c r="Q1743" s="5">
        <f>INDEX(relevant_resources!B:B,MATCH(P1743,relevant_resources!A:A,0))</f>
        <v>0</v>
      </c>
      <c r="R1743">
        <f>COUNTIFS(resolve_2018!Y:Y,A1743)</f>
        <v>0</v>
      </c>
      <c r="S1743">
        <f>COUNTIFS(assign_old_new!A:A,A1743)</f>
        <v>0</v>
      </c>
      <c r="T1743" s="4" t="str">
        <f>IF(D1743="teppc","teppc",
IF(Q1743=0,"not relevant",
IF(R1743&gt;0,"in old list",
IF(S1743=0,"NEED TO ASSIGN",
INDEX(assign_old_new!D:D,MATCH(A1743,assign_old_new!A:A,0))))))</f>
        <v>teppc</v>
      </c>
      <c r="U1743">
        <f t="shared" si="54"/>
        <v>0</v>
      </c>
      <c r="V1743" s="5">
        <f t="shared" si="55"/>
        <v>0</v>
      </c>
    </row>
    <row r="1744" spans="1:22" hidden="1" x14ac:dyDescent="0.75">
      <c r="A1744" t="s">
        <v>4059</v>
      </c>
      <c r="B1744" t="s">
        <v>4059</v>
      </c>
      <c r="C1744" t="s">
        <v>4060</v>
      </c>
      <c r="D1744" t="s">
        <v>3425</v>
      </c>
      <c r="E1744" t="s">
        <v>3752</v>
      </c>
      <c r="F1744" t="s">
        <v>3752</v>
      </c>
      <c r="G1744" t="s">
        <v>3753</v>
      </c>
      <c r="H1744" t="s">
        <v>2156</v>
      </c>
      <c r="I1744" t="s">
        <v>1080</v>
      </c>
      <c r="J1744" s="2">
        <v>30864</v>
      </c>
      <c r="K1744" s="2">
        <v>55153</v>
      </c>
      <c r="L1744">
        <v>26.094999999999999</v>
      </c>
      <c r="M1744" t="s">
        <v>3766</v>
      </c>
      <c r="N1744" t="s">
        <v>3757</v>
      </c>
      <c r="O1744" t="s">
        <v>190</v>
      </c>
      <c r="P1744" t="s">
        <v>3767</v>
      </c>
      <c r="Q1744" s="5">
        <f>INDEX(relevant_resources!B:B,MATCH(P1744,relevant_resources!A:A,0))</f>
        <v>0</v>
      </c>
      <c r="R1744">
        <f>COUNTIFS(resolve_2018!Y:Y,A1744)</f>
        <v>0</v>
      </c>
      <c r="S1744">
        <f>COUNTIFS(assign_old_new!A:A,A1744)</f>
        <v>0</v>
      </c>
      <c r="T1744" s="4" t="str">
        <f>IF(D1744="teppc","teppc",
IF(Q1744=0,"not relevant",
IF(R1744&gt;0,"in old list",
IF(S1744=0,"NEED TO ASSIGN",
INDEX(assign_old_new!D:D,MATCH(A1744,assign_old_new!A:A,0))))))</f>
        <v>teppc</v>
      </c>
      <c r="U1744">
        <f t="shared" si="54"/>
        <v>0</v>
      </c>
      <c r="V1744" s="5">
        <f t="shared" si="55"/>
        <v>0</v>
      </c>
    </row>
    <row r="1745" spans="1:22" hidden="1" x14ac:dyDescent="0.75">
      <c r="A1745" t="s">
        <v>3832</v>
      </c>
      <c r="B1745" t="s">
        <v>3833</v>
      </c>
      <c r="C1745" t="s">
        <v>3834</v>
      </c>
      <c r="D1745" t="s">
        <v>3425</v>
      </c>
      <c r="E1745" t="s">
        <v>3698</v>
      </c>
      <c r="F1745" t="s">
        <v>3698</v>
      </c>
      <c r="G1745" t="s">
        <v>3694</v>
      </c>
      <c r="H1745" t="s">
        <v>3407</v>
      </c>
      <c r="I1745" t="s">
        <v>2274</v>
      </c>
      <c r="J1745" s="2">
        <v>44561</v>
      </c>
      <c r="K1745" s="2">
        <v>55153</v>
      </c>
      <c r="L1745">
        <v>26</v>
      </c>
      <c r="M1745" t="s">
        <v>3473</v>
      </c>
      <c r="N1745" t="s">
        <v>3327</v>
      </c>
      <c r="O1745" t="s">
        <v>3328</v>
      </c>
      <c r="P1745" t="s">
        <v>3474</v>
      </c>
      <c r="Q1745" s="5">
        <f>INDEX(relevant_resources!B:B,MATCH(P1745,relevant_resources!A:A,0))</f>
        <v>0</v>
      </c>
      <c r="R1745">
        <f>COUNTIFS(resolve_2018!Y:Y,A1745)</f>
        <v>0</v>
      </c>
      <c r="S1745">
        <f>COUNTIFS(assign_old_new!A:A,A1745)</f>
        <v>0</v>
      </c>
      <c r="T1745" s="4" t="str">
        <f>IF(D1745="teppc","teppc",
IF(Q1745=0,"not relevant",
IF(R1745&gt;0,"in old list",
IF(S1745=0,"NEED TO ASSIGN",
INDEX(assign_old_new!D:D,MATCH(A1745,assign_old_new!A:A,0))))))</f>
        <v>teppc</v>
      </c>
      <c r="U1745">
        <f t="shared" si="54"/>
        <v>0</v>
      </c>
      <c r="V1745" s="5">
        <f t="shared" si="55"/>
        <v>0</v>
      </c>
    </row>
    <row r="1746" spans="1:22" hidden="1" x14ac:dyDescent="0.75">
      <c r="A1746" t="s">
        <v>5094</v>
      </c>
      <c r="B1746" t="s">
        <v>5095</v>
      </c>
      <c r="D1746" t="s">
        <v>3425</v>
      </c>
      <c r="E1746" t="s">
        <v>3698</v>
      </c>
      <c r="F1746" t="s">
        <v>3698</v>
      </c>
      <c r="G1746" t="s">
        <v>3694</v>
      </c>
      <c r="H1746" t="s">
        <v>3407</v>
      </c>
      <c r="I1746" t="s">
        <v>2274</v>
      </c>
      <c r="J1746" s="2">
        <v>44561</v>
      </c>
      <c r="K1746" s="2">
        <v>55153</v>
      </c>
      <c r="L1746">
        <v>26</v>
      </c>
      <c r="M1746" t="s">
        <v>3473</v>
      </c>
      <c r="N1746" t="s">
        <v>3327</v>
      </c>
      <c r="O1746" t="s">
        <v>3328</v>
      </c>
      <c r="P1746" t="s">
        <v>3474</v>
      </c>
      <c r="Q1746" s="5">
        <f>INDEX(relevant_resources!B:B,MATCH(P1746,relevant_resources!A:A,0))</f>
        <v>0</v>
      </c>
      <c r="R1746">
        <f>COUNTIFS(resolve_2018!Y:Y,A1746)</f>
        <v>0</v>
      </c>
      <c r="S1746">
        <f>COUNTIFS(assign_old_new!A:A,A1746)</f>
        <v>0</v>
      </c>
      <c r="T1746" s="4" t="str">
        <f>IF(D1746="teppc","teppc",
IF(Q1746=0,"not relevant",
IF(R1746&gt;0,"in old list",
IF(S1746=0,"NEED TO ASSIGN",
INDEX(assign_old_new!D:D,MATCH(A1746,assign_old_new!A:A,0))))))</f>
        <v>teppc</v>
      </c>
      <c r="U1746">
        <f t="shared" si="54"/>
        <v>0</v>
      </c>
      <c r="V1746" s="5">
        <f t="shared" si="55"/>
        <v>0</v>
      </c>
    </row>
    <row r="1747" spans="1:22" hidden="1" x14ac:dyDescent="0.75">
      <c r="A1747" t="s">
        <v>5209</v>
      </c>
      <c r="B1747" t="s">
        <v>5210</v>
      </c>
      <c r="D1747" t="s">
        <v>3425</v>
      </c>
      <c r="E1747" t="s">
        <v>3407</v>
      </c>
      <c r="F1747" t="s">
        <v>3407</v>
      </c>
      <c r="G1747" t="s">
        <v>3694</v>
      </c>
      <c r="H1747" t="s">
        <v>3407</v>
      </c>
      <c r="I1747" t="s">
        <v>2274</v>
      </c>
      <c r="J1747" s="2">
        <v>44561</v>
      </c>
      <c r="K1747" s="2">
        <v>55153</v>
      </c>
      <c r="L1747">
        <v>26</v>
      </c>
      <c r="M1747" t="s">
        <v>3473</v>
      </c>
      <c r="N1747" t="s">
        <v>3327</v>
      </c>
      <c r="O1747" t="s">
        <v>3328</v>
      </c>
      <c r="P1747" t="s">
        <v>3474</v>
      </c>
      <c r="Q1747" s="5">
        <f>INDEX(relevant_resources!B:B,MATCH(P1747,relevant_resources!A:A,0))</f>
        <v>0</v>
      </c>
      <c r="R1747">
        <f>COUNTIFS(resolve_2018!Y:Y,A1747)</f>
        <v>0</v>
      </c>
      <c r="S1747">
        <f>COUNTIFS(assign_old_new!A:A,A1747)</f>
        <v>0</v>
      </c>
      <c r="T1747" s="4" t="str">
        <f>IF(D1747="teppc","teppc",
IF(Q1747=0,"not relevant",
IF(R1747&gt;0,"in old list",
IF(S1747=0,"NEED TO ASSIGN",
INDEX(assign_old_new!D:D,MATCH(A1747,assign_old_new!A:A,0))))))</f>
        <v>teppc</v>
      </c>
      <c r="U1747">
        <f t="shared" si="54"/>
        <v>0</v>
      </c>
      <c r="V1747" s="5">
        <f t="shared" si="55"/>
        <v>0</v>
      </c>
    </row>
    <row r="1748" spans="1:22" hidden="1" x14ac:dyDescent="0.75">
      <c r="A1748" t="s">
        <v>5428</v>
      </c>
      <c r="B1748" t="s">
        <v>5429</v>
      </c>
      <c r="D1748" t="s">
        <v>3425</v>
      </c>
      <c r="E1748" t="s">
        <v>3698</v>
      </c>
      <c r="F1748" t="s">
        <v>3698</v>
      </c>
      <c r="G1748" t="s">
        <v>3694</v>
      </c>
      <c r="H1748" t="s">
        <v>3407</v>
      </c>
      <c r="I1748" t="s">
        <v>2274</v>
      </c>
      <c r="J1748" s="2">
        <v>44561</v>
      </c>
      <c r="K1748" s="2">
        <v>55153</v>
      </c>
      <c r="L1748">
        <v>26</v>
      </c>
      <c r="M1748" t="s">
        <v>3473</v>
      </c>
      <c r="N1748" t="s">
        <v>3327</v>
      </c>
      <c r="O1748" t="s">
        <v>3328</v>
      </c>
      <c r="P1748" t="s">
        <v>3474</v>
      </c>
      <c r="Q1748" s="5">
        <f>INDEX(relevant_resources!B:B,MATCH(P1748,relevant_resources!A:A,0))</f>
        <v>0</v>
      </c>
      <c r="R1748">
        <f>COUNTIFS(resolve_2018!Y:Y,A1748)</f>
        <v>0</v>
      </c>
      <c r="S1748">
        <f>COUNTIFS(assign_old_new!A:A,A1748)</f>
        <v>0</v>
      </c>
      <c r="T1748" s="4" t="str">
        <f>IF(D1748="teppc","teppc",
IF(Q1748=0,"not relevant",
IF(R1748&gt;0,"in old list",
IF(S1748=0,"NEED TO ASSIGN",
INDEX(assign_old_new!D:D,MATCH(A1748,assign_old_new!A:A,0))))))</f>
        <v>teppc</v>
      </c>
      <c r="U1748">
        <f t="shared" si="54"/>
        <v>0</v>
      </c>
      <c r="V1748" s="5">
        <f t="shared" si="55"/>
        <v>0</v>
      </c>
    </row>
    <row r="1749" spans="1:22" hidden="1" x14ac:dyDescent="0.75">
      <c r="A1749" t="s">
        <v>9148</v>
      </c>
      <c r="B1749" t="s">
        <v>9149</v>
      </c>
      <c r="D1749" t="s">
        <v>3425</v>
      </c>
      <c r="E1749" t="s">
        <v>3407</v>
      </c>
      <c r="F1749" t="s">
        <v>3407</v>
      </c>
      <c r="G1749" t="s">
        <v>3694</v>
      </c>
      <c r="H1749" t="s">
        <v>3407</v>
      </c>
      <c r="I1749" t="s">
        <v>2274</v>
      </c>
      <c r="J1749" s="2">
        <v>44561</v>
      </c>
      <c r="K1749" s="2">
        <v>55153</v>
      </c>
      <c r="L1749">
        <v>26</v>
      </c>
      <c r="M1749" t="s">
        <v>3473</v>
      </c>
      <c r="N1749" t="s">
        <v>3327</v>
      </c>
      <c r="O1749" t="s">
        <v>3328</v>
      </c>
      <c r="P1749" t="s">
        <v>3474</v>
      </c>
      <c r="Q1749" s="5">
        <f>INDEX(relevant_resources!B:B,MATCH(P1749,relevant_resources!A:A,0))</f>
        <v>0</v>
      </c>
      <c r="R1749">
        <f>COUNTIFS(resolve_2018!Y:Y,A1749)</f>
        <v>0</v>
      </c>
      <c r="S1749">
        <f>COUNTIFS(assign_old_new!A:A,A1749)</f>
        <v>0</v>
      </c>
      <c r="T1749" s="4" t="str">
        <f>IF(D1749="teppc","teppc",
IF(Q1749=0,"not relevant",
IF(R1749&gt;0,"in old list",
IF(S1749=0,"NEED TO ASSIGN",
INDEX(assign_old_new!D:D,MATCH(A1749,assign_old_new!A:A,0))))))</f>
        <v>teppc</v>
      </c>
      <c r="U1749">
        <f t="shared" si="54"/>
        <v>0</v>
      </c>
      <c r="V1749" s="5">
        <f t="shared" si="55"/>
        <v>0</v>
      </c>
    </row>
    <row r="1750" spans="1:22" hidden="1" x14ac:dyDescent="0.75">
      <c r="A1750" t="s">
        <v>4851</v>
      </c>
      <c r="B1750" t="s">
        <v>4852</v>
      </c>
      <c r="C1750" t="s">
        <v>4853</v>
      </c>
      <c r="D1750" t="s">
        <v>3425</v>
      </c>
      <c r="E1750" t="s">
        <v>2647</v>
      </c>
      <c r="F1750" t="s">
        <v>2647</v>
      </c>
      <c r="G1750" t="s">
        <v>3500</v>
      </c>
      <c r="H1750" t="s">
        <v>2646</v>
      </c>
      <c r="I1750" t="s">
        <v>2647</v>
      </c>
      <c r="J1750" s="2">
        <v>41609</v>
      </c>
      <c r="K1750" s="2">
        <v>55153</v>
      </c>
      <c r="L1750">
        <v>26</v>
      </c>
      <c r="M1750" t="s">
        <v>3506</v>
      </c>
      <c r="N1750" t="s">
        <v>3385</v>
      </c>
      <c r="O1750" t="s">
        <v>3386</v>
      </c>
      <c r="P1750" t="s">
        <v>3507</v>
      </c>
      <c r="Q1750" s="5">
        <f>INDEX(relevant_resources!B:B,MATCH(P1750,relevant_resources!A:A,0))</f>
        <v>0</v>
      </c>
      <c r="R1750">
        <f>COUNTIFS(resolve_2018!Y:Y,A1750)</f>
        <v>0</v>
      </c>
      <c r="S1750">
        <f>COUNTIFS(assign_old_new!A:A,A1750)</f>
        <v>0</v>
      </c>
      <c r="T1750" s="4" t="str">
        <f>IF(D1750="teppc","teppc",
IF(Q1750=0,"not relevant",
IF(R1750&gt;0,"in old list",
IF(S1750=0,"NEED TO ASSIGN",
INDEX(assign_old_new!D:D,MATCH(A1750,assign_old_new!A:A,0))))))</f>
        <v>teppc</v>
      </c>
      <c r="U1750">
        <f t="shared" si="54"/>
        <v>0</v>
      </c>
      <c r="V1750" s="5">
        <f t="shared" si="55"/>
        <v>0</v>
      </c>
    </row>
    <row r="1751" spans="1:22" hidden="1" x14ac:dyDescent="0.75">
      <c r="A1751" t="s">
        <v>4857</v>
      </c>
      <c r="B1751" t="s">
        <v>4858</v>
      </c>
      <c r="C1751" t="s">
        <v>4859</v>
      </c>
      <c r="D1751" t="s">
        <v>3425</v>
      </c>
      <c r="E1751" t="s">
        <v>2647</v>
      </c>
      <c r="F1751" t="s">
        <v>2647</v>
      </c>
      <c r="G1751" t="s">
        <v>3500</v>
      </c>
      <c r="H1751" t="s">
        <v>2646</v>
      </c>
      <c r="I1751" t="s">
        <v>2647</v>
      </c>
      <c r="J1751" s="2">
        <v>41609</v>
      </c>
      <c r="K1751" s="2">
        <v>55153</v>
      </c>
      <c r="L1751">
        <v>26</v>
      </c>
      <c r="M1751" t="s">
        <v>3506</v>
      </c>
      <c r="N1751" t="s">
        <v>3385</v>
      </c>
      <c r="O1751" t="s">
        <v>3386</v>
      </c>
      <c r="P1751" t="s">
        <v>3507</v>
      </c>
      <c r="Q1751" s="5">
        <f>INDEX(relevant_resources!B:B,MATCH(P1751,relevant_resources!A:A,0))</f>
        <v>0</v>
      </c>
      <c r="R1751">
        <f>COUNTIFS(resolve_2018!Y:Y,A1751)</f>
        <v>0</v>
      </c>
      <c r="S1751">
        <f>COUNTIFS(assign_old_new!A:A,A1751)</f>
        <v>0</v>
      </c>
      <c r="T1751" s="4" t="str">
        <f>IF(D1751="teppc","teppc",
IF(Q1751=0,"not relevant",
IF(R1751&gt;0,"in old list",
IF(S1751=0,"NEED TO ASSIGN",
INDEX(assign_old_new!D:D,MATCH(A1751,assign_old_new!A:A,0))))))</f>
        <v>teppc</v>
      </c>
      <c r="U1751">
        <f t="shared" si="54"/>
        <v>0</v>
      </c>
      <c r="V1751" s="5">
        <f t="shared" si="55"/>
        <v>0</v>
      </c>
    </row>
    <row r="1752" spans="1:22" hidden="1" x14ac:dyDescent="0.75">
      <c r="A1752" t="s">
        <v>4866</v>
      </c>
      <c r="B1752" t="s">
        <v>4867</v>
      </c>
      <c r="C1752" t="s">
        <v>4868</v>
      </c>
      <c r="D1752" t="s">
        <v>3425</v>
      </c>
      <c r="E1752" t="s">
        <v>2647</v>
      </c>
      <c r="F1752" t="s">
        <v>2647</v>
      </c>
      <c r="G1752" t="s">
        <v>3500</v>
      </c>
      <c r="H1752" t="s">
        <v>2646</v>
      </c>
      <c r="I1752" t="s">
        <v>2647</v>
      </c>
      <c r="J1752" s="2">
        <v>41609</v>
      </c>
      <c r="K1752" s="2">
        <v>55153</v>
      </c>
      <c r="L1752">
        <v>26</v>
      </c>
      <c r="M1752" t="s">
        <v>3506</v>
      </c>
      <c r="N1752" t="s">
        <v>3385</v>
      </c>
      <c r="O1752" t="s">
        <v>3386</v>
      </c>
      <c r="P1752" t="s">
        <v>3507</v>
      </c>
      <c r="Q1752" s="5">
        <f>INDEX(relevant_resources!B:B,MATCH(P1752,relevant_resources!A:A,0))</f>
        <v>0</v>
      </c>
      <c r="R1752">
        <f>COUNTIFS(resolve_2018!Y:Y,A1752)</f>
        <v>0</v>
      </c>
      <c r="S1752">
        <f>COUNTIFS(assign_old_new!A:A,A1752)</f>
        <v>0</v>
      </c>
      <c r="T1752" s="4" t="str">
        <f>IF(D1752="teppc","teppc",
IF(Q1752=0,"not relevant",
IF(R1752&gt;0,"in old list",
IF(S1752=0,"NEED TO ASSIGN",
INDEX(assign_old_new!D:D,MATCH(A1752,assign_old_new!A:A,0))))))</f>
        <v>teppc</v>
      </c>
      <c r="U1752">
        <f t="shared" si="54"/>
        <v>0</v>
      </c>
      <c r="V1752" s="5">
        <f t="shared" si="55"/>
        <v>0</v>
      </c>
    </row>
    <row r="1753" spans="1:22" hidden="1" x14ac:dyDescent="0.75">
      <c r="A1753" t="s">
        <v>4872</v>
      </c>
      <c r="B1753" t="s">
        <v>4873</v>
      </c>
      <c r="C1753" t="s">
        <v>4874</v>
      </c>
      <c r="D1753" t="s">
        <v>3425</v>
      </c>
      <c r="E1753" t="s">
        <v>2647</v>
      </c>
      <c r="F1753" t="s">
        <v>2647</v>
      </c>
      <c r="G1753" t="s">
        <v>3500</v>
      </c>
      <c r="H1753" t="s">
        <v>2646</v>
      </c>
      <c r="I1753" t="s">
        <v>2647</v>
      </c>
      <c r="J1753" s="2">
        <v>41609</v>
      </c>
      <c r="K1753" s="2">
        <v>55153</v>
      </c>
      <c r="L1753">
        <v>26</v>
      </c>
      <c r="M1753" t="s">
        <v>3506</v>
      </c>
      <c r="N1753" t="s">
        <v>3385</v>
      </c>
      <c r="O1753" t="s">
        <v>3386</v>
      </c>
      <c r="P1753" t="s">
        <v>3507</v>
      </c>
      <c r="Q1753" s="5">
        <f>INDEX(relevant_resources!B:B,MATCH(P1753,relevant_resources!A:A,0))</f>
        <v>0</v>
      </c>
      <c r="R1753">
        <f>COUNTIFS(resolve_2018!Y:Y,A1753)</f>
        <v>0</v>
      </c>
      <c r="S1753">
        <f>COUNTIFS(assign_old_new!A:A,A1753)</f>
        <v>0</v>
      </c>
      <c r="T1753" s="4" t="str">
        <f>IF(D1753="teppc","teppc",
IF(Q1753=0,"not relevant",
IF(R1753&gt;0,"in old list",
IF(S1753=0,"NEED TO ASSIGN",
INDEX(assign_old_new!D:D,MATCH(A1753,assign_old_new!A:A,0))))))</f>
        <v>teppc</v>
      </c>
      <c r="U1753">
        <f t="shared" si="54"/>
        <v>0</v>
      </c>
      <c r="V1753" s="5">
        <f t="shared" si="55"/>
        <v>0</v>
      </c>
    </row>
    <row r="1754" spans="1:22" hidden="1" x14ac:dyDescent="0.75">
      <c r="A1754" t="s">
        <v>2250</v>
      </c>
      <c r="B1754" t="s">
        <v>2250</v>
      </c>
      <c r="C1754" t="s">
        <v>10018</v>
      </c>
      <c r="D1754" t="s">
        <v>9883</v>
      </c>
      <c r="E1754" t="s">
        <v>3319</v>
      </c>
      <c r="F1754" t="s">
        <v>3319</v>
      </c>
      <c r="G1754" t="s">
        <v>3320</v>
      </c>
      <c r="H1754" t="s">
        <v>3319</v>
      </c>
      <c r="I1754" t="s">
        <v>33</v>
      </c>
      <c r="J1754" s="6">
        <v>41317</v>
      </c>
      <c r="K1754" s="6">
        <v>55153</v>
      </c>
      <c r="L1754">
        <v>26</v>
      </c>
      <c r="M1754" t="s">
        <v>9884</v>
      </c>
      <c r="N1754" t="s">
        <v>4346</v>
      </c>
      <c r="O1754" t="s">
        <v>3386</v>
      </c>
      <c r="P1754" t="s">
        <v>3324</v>
      </c>
      <c r="Q1754" s="5">
        <f>INDEX(relevant_resources!B:B,MATCH(P1754,relevant_resources!A:A,0))</f>
        <v>1</v>
      </c>
      <c r="R1754">
        <f>COUNTIFS(resolve_2018!Y:Y,A1754)</f>
        <v>1</v>
      </c>
      <c r="S1754">
        <f>COUNTIFS(assign_old_new!A:A,A1754)</f>
        <v>0</v>
      </c>
      <c r="T1754" s="4" t="str">
        <f>IF(D1754="teppc","teppc",
IF(Q1754=0,"not relevant",
IF(R1754&gt;0,"in old list",
IF(S1754=0,"NEED TO ASSIGN",
INDEX(assign_old_new!D:D,MATCH(A1754,assign_old_new!A:A,0))))))</f>
        <v>in old list</v>
      </c>
      <c r="U1754">
        <f t="shared" si="54"/>
        <v>1</v>
      </c>
      <c r="V1754" s="5">
        <f t="shared" si="55"/>
        <v>0</v>
      </c>
    </row>
    <row r="1755" spans="1:22" hidden="1" x14ac:dyDescent="0.75">
      <c r="A1755" t="s">
        <v>8329</v>
      </c>
      <c r="B1755" t="s">
        <v>8330</v>
      </c>
      <c r="C1755" t="s">
        <v>8331</v>
      </c>
      <c r="D1755" t="s">
        <v>3425</v>
      </c>
      <c r="E1755" t="s">
        <v>3584</v>
      </c>
      <c r="F1755" t="s">
        <v>3584</v>
      </c>
      <c r="G1755" t="s">
        <v>3585</v>
      </c>
      <c r="H1755" t="s">
        <v>3482</v>
      </c>
      <c r="I1755" t="s">
        <v>1080</v>
      </c>
      <c r="J1755" s="2">
        <v>40909</v>
      </c>
      <c r="K1755" s="2">
        <v>55153</v>
      </c>
      <c r="L1755">
        <v>26</v>
      </c>
      <c r="M1755" t="s">
        <v>8332</v>
      </c>
      <c r="N1755" t="s">
        <v>8333</v>
      </c>
      <c r="O1755" t="s">
        <v>3356</v>
      </c>
      <c r="P1755" t="s">
        <v>3484</v>
      </c>
      <c r="Q1755" s="5">
        <f>INDEX(relevant_resources!B:B,MATCH(P1755,relevant_resources!A:A,0))</f>
        <v>0</v>
      </c>
      <c r="R1755">
        <f>COUNTIFS(resolve_2018!Y:Y,A1755)</f>
        <v>0</v>
      </c>
      <c r="S1755">
        <f>COUNTIFS(assign_old_new!A:A,A1755)</f>
        <v>0</v>
      </c>
      <c r="T1755" s="4" t="str">
        <f>IF(D1755="teppc","teppc",
IF(Q1755=0,"not relevant",
IF(R1755&gt;0,"in old list",
IF(S1755=0,"NEED TO ASSIGN",
INDEX(assign_old_new!D:D,MATCH(A1755,assign_old_new!A:A,0))))))</f>
        <v>teppc</v>
      </c>
      <c r="U1755">
        <f t="shared" si="54"/>
        <v>0</v>
      </c>
      <c r="V1755" s="5">
        <f t="shared" si="55"/>
        <v>0</v>
      </c>
    </row>
    <row r="1756" spans="1:22" hidden="1" x14ac:dyDescent="0.75">
      <c r="A1756" t="s">
        <v>7599</v>
      </c>
      <c r="B1756" t="s">
        <v>7600</v>
      </c>
      <c r="C1756" t="s">
        <v>7601</v>
      </c>
      <c r="D1756" t="s">
        <v>3425</v>
      </c>
      <c r="E1756" t="s">
        <v>906</v>
      </c>
      <c r="F1756" t="s">
        <v>906</v>
      </c>
      <c r="G1756" t="s">
        <v>4695</v>
      </c>
      <c r="H1756" t="s">
        <v>906</v>
      </c>
      <c r="I1756" t="s">
        <v>906</v>
      </c>
      <c r="J1756" s="2">
        <v>40283</v>
      </c>
      <c r="K1756" s="2">
        <v>55153</v>
      </c>
      <c r="L1756">
        <v>26</v>
      </c>
      <c r="M1756" t="s">
        <v>7602</v>
      </c>
      <c r="N1756" t="s">
        <v>7603</v>
      </c>
      <c r="O1756" t="s">
        <v>7603</v>
      </c>
      <c r="P1756" t="s">
        <v>7604</v>
      </c>
      <c r="Q1756" s="5">
        <f>INDEX(relevant_resources!B:B,MATCH(P1756,relevant_resources!A:A,0))</f>
        <v>0</v>
      </c>
      <c r="R1756">
        <f>COUNTIFS(resolve_2018!Y:Y,A1756)</f>
        <v>0</v>
      </c>
      <c r="S1756">
        <f>COUNTIFS(assign_old_new!A:A,A1756)</f>
        <v>0</v>
      </c>
      <c r="T1756" s="4" t="str">
        <f>IF(D1756="teppc","teppc",
IF(Q1756=0,"not relevant",
IF(R1756&gt;0,"in old list",
IF(S1756=0,"NEED TO ASSIGN",
INDEX(assign_old_new!D:D,MATCH(A1756,assign_old_new!A:A,0))))))</f>
        <v>teppc</v>
      </c>
      <c r="U1756">
        <f t="shared" si="54"/>
        <v>0</v>
      </c>
      <c r="V1756" s="5">
        <f t="shared" si="55"/>
        <v>0</v>
      </c>
    </row>
    <row r="1757" spans="1:22" hidden="1" x14ac:dyDescent="0.75">
      <c r="A1757" t="s">
        <v>9321</v>
      </c>
      <c r="B1757" t="s">
        <v>9321</v>
      </c>
      <c r="C1757" t="s">
        <v>9322</v>
      </c>
      <c r="D1757" t="s">
        <v>3425</v>
      </c>
      <c r="E1757" t="s">
        <v>1054</v>
      </c>
      <c r="F1757" t="s">
        <v>1054</v>
      </c>
      <c r="G1757" t="s">
        <v>3447</v>
      </c>
      <c r="H1757" t="s">
        <v>3428</v>
      </c>
      <c r="I1757" t="s">
        <v>3429</v>
      </c>
      <c r="J1757" s="2">
        <v>34335</v>
      </c>
      <c r="K1757" s="2">
        <v>55123</v>
      </c>
      <c r="L1757">
        <v>26</v>
      </c>
      <c r="M1757" t="s">
        <v>4364</v>
      </c>
      <c r="N1757" t="s">
        <v>3849</v>
      </c>
      <c r="O1757" t="s">
        <v>3850</v>
      </c>
      <c r="P1757" t="s">
        <v>3851</v>
      </c>
      <c r="Q1757" s="5">
        <f>INDEX(relevant_resources!B:B,MATCH(P1757,relevant_resources!A:A,0))</f>
        <v>0</v>
      </c>
      <c r="R1757">
        <f>COUNTIFS(resolve_2018!Y:Y,A1757)</f>
        <v>0</v>
      </c>
      <c r="S1757">
        <f>COUNTIFS(assign_old_new!A:A,A1757)</f>
        <v>0</v>
      </c>
      <c r="T1757" s="4" t="str">
        <f>IF(D1757="teppc","teppc",
IF(Q1757=0,"not relevant",
IF(R1757&gt;0,"in old list",
IF(S1757=0,"NEED TO ASSIGN",
INDEX(assign_old_new!D:D,MATCH(A1757,assign_old_new!A:A,0))))))</f>
        <v>teppc</v>
      </c>
      <c r="U1757">
        <f t="shared" si="54"/>
        <v>0</v>
      </c>
      <c r="V1757" s="5">
        <f t="shared" si="55"/>
        <v>0</v>
      </c>
    </row>
    <row r="1758" spans="1:22" hidden="1" x14ac:dyDescent="0.75">
      <c r="A1758" t="s">
        <v>8846</v>
      </c>
      <c r="B1758" t="s">
        <v>8846</v>
      </c>
      <c r="C1758" t="s">
        <v>8847</v>
      </c>
      <c r="D1758" t="s">
        <v>3425</v>
      </c>
      <c r="E1758" t="s">
        <v>3025</v>
      </c>
      <c r="F1758" t="s">
        <v>3025</v>
      </c>
      <c r="G1758" t="s">
        <v>4098</v>
      </c>
      <c r="H1758" t="s">
        <v>3482</v>
      </c>
      <c r="I1758" t="s">
        <v>1080</v>
      </c>
      <c r="J1758" s="2">
        <v>33482</v>
      </c>
      <c r="K1758" s="2">
        <v>55153</v>
      </c>
      <c r="L1758">
        <v>26</v>
      </c>
      <c r="M1758" t="s">
        <v>3448</v>
      </c>
      <c r="N1758" t="s">
        <v>3336</v>
      </c>
      <c r="O1758" t="s">
        <v>3356</v>
      </c>
      <c r="P1758" t="s">
        <v>3484</v>
      </c>
      <c r="Q1758" s="5">
        <f>INDEX(relevant_resources!B:B,MATCH(P1758,relevant_resources!A:A,0))</f>
        <v>0</v>
      </c>
      <c r="R1758">
        <f>COUNTIFS(resolve_2018!Y:Y,A1758)</f>
        <v>0</v>
      </c>
      <c r="S1758">
        <f>COUNTIFS(assign_old_new!A:A,A1758)</f>
        <v>0</v>
      </c>
      <c r="T1758" s="4" t="str">
        <f>IF(D1758="teppc","teppc",
IF(Q1758=0,"not relevant",
IF(R1758&gt;0,"in old list",
IF(S1758=0,"NEED TO ASSIGN",
INDEX(assign_old_new!D:D,MATCH(A1758,assign_old_new!A:A,0))))))</f>
        <v>teppc</v>
      </c>
      <c r="U1758">
        <f t="shared" si="54"/>
        <v>0</v>
      </c>
      <c r="V1758" s="5">
        <f t="shared" si="55"/>
        <v>0</v>
      </c>
    </row>
    <row r="1759" spans="1:22" hidden="1" x14ac:dyDescent="0.75">
      <c r="A1759" t="s">
        <v>11498</v>
      </c>
      <c r="B1759" t="s">
        <v>11498</v>
      </c>
      <c r="C1759" t="s">
        <v>11499</v>
      </c>
      <c r="D1759" t="s">
        <v>9883</v>
      </c>
      <c r="E1759" t="s">
        <v>1128</v>
      </c>
      <c r="F1759" t="s">
        <v>1128</v>
      </c>
      <c r="G1759" t="s">
        <v>3379</v>
      </c>
      <c r="H1759" t="s">
        <v>1128</v>
      </c>
      <c r="I1759" t="s">
        <v>33</v>
      </c>
      <c r="J1759" s="6">
        <v>32135</v>
      </c>
      <c r="K1759" s="6">
        <v>55153</v>
      </c>
      <c r="L1759">
        <v>26</v>
      </c>
      <c r="M1759" t="s">
        <v>3511</v>
      </c>
      <c r="N1759" t="s">
        <v>3849</v>
      </c>
      <c r="O1759" t="s">
        <v>3850</v>
      </c>
      <c r="P1759" t="s">
        <v>10070</v>
      </c>
      <c r="Q1759" s="5">
        <f>INDEX(relevant_resources!B:B,MATCH(P1759,relevant_resources!A:A,0))</f>
        <v>0</v>
      </c>
      <c r="R1759">
        <f>COUNTIFS(resolve_2018!Y:Y,A1759)</f>
        <v>0</v>
      </c>
      <c r="S1759">
        <f>COUNTIFS(assign_old_new!A:A,A1759)</f>
        <v>0</v>
      </c>
      <c r="T1759" s="4" t="str">
        <f>IF(D1759="teppc","teppc",
IF(Q1759=0,"not relevant",
IF(R1759&gt;0,"in old list",
IF(S1759=0,"NEED TO ASSIGN",
INDEX(assign_old_new!D:D,MATCH(A1759,assign_old_new!A:A,0))))))</f>
        <v>not relevant</v>
      </c>
      <c r="U1759">
        <f t="shared" si="54"/>
        <v>0</v>
      </c>
      <c r="V1759" s="5">
        <f t="shared" si="55"/>
        <v>0</v>
      </c>
    </row>
    <row r="1760" spans="1:22" hidden="1" x14ac:dyDescent="0.75">
      <c r="A1760" t="s">
        <v>525</v>
      </c>
      <c r="B1760" t="s">
        <v>10233</v>
      </c>
      <c r="C1760" t="s">
        <v>10234</v>
      </c>
      <c r="D1760" t="s">
        <v>9883</v>
      </c>
      <c r="E1760" t="s">
        <v>3333</v>
      </c>
      <c r="F1760" t="s">
        <v>3333</v>
      </c>
      <c r="G1760" t="s">
        <v>3334</v>
      </c>
      <c r="H1760" t="s">
        <v>3333</v>
      </c>
      <c r="I1760" t="s">
        <v>33</v>
      </c>
      <c r="J1760" s="6">
        <v>23743</v>
      </c>
      <c r="K1760" s="6">
        <v>55153</v>
      </c>
      <c r="L1760">
        <v>26</v>
      </c>
      <c r="M1760" t="s">
        <v>9884</v>
      </c>
      <c r="N1760" t="s">
        <v>3443</v>
      </c>
      <c r="O1760" t="s">
        <v>210</v>
      </c>
      <c r="P1760" t="s">
        <v>3709</v>
      </c>
      <c r="Q1760" s="5">
        <f>INDEX(relevant_resources!B:B,MATCH(P1760,relevant_resources!A:A,0))</f>
        <v>0</v>
      </c>
      <c r="R1760">
        <f>COUNTIFS(resolve_2018!Y:Y,A1760)</f>
        <v>1</v>
      </c>
      <c r="S1760">
        <f>COUNTIFS(assign_old_new!A:A,A1760)</f>
        <v>0</v>
      </c>
      <c r="T1760" s="4" t="str">
        <f>IF(D1760="teppc","teppc",
IF(Q1760=0,"not relevant",
IF(R1760&gt;0,"in old list",
IF(S1760=0,"NEED TO ASSIGN",
INDEX(assign_old_new!D:D,MATCH(A1760,assign_old_new!A:A,0))))))</f>
        <v>not relevant</v>
      </c>
      <c r="U1760">
        <f t="shared" si="54"/>
        <v>1</v>
      </c>
      <c r="V1760" s="5">
        <f t="shared" si="55"/>
        <v>0</v>
      </c>
    </row>
    <row r="1761" spans="1:22" hidden="1" x14ac:dyDescent="0.75">
      <c r="A1761" t="s">
        <v>4673</v>
      </c>
      <c r="B1761" t="s">
        <v>4673</v>
      </c>
      <c r="C1761" t="s">
        <v>4674</v>
      </c>
      <c r="D1761" t="s">
        <v>3425</v>
      </c>
      <c r="E1761" t="s">
        <v>3883</v>
      </c>
      <c r="F1761" t="s">
        <v>3883</v>
      </c>
      <c r="G1761" t="s">
        <v>3884</v>
      </c>
      <c r="H1761" t="s">
        <v>3883</v>
      </c>
      <c r="I1761" t="s">
        <v>1080</v>
      </c>
      <c r="J1761" s="2">
        <v>19664</v>
      </c>
      <c r="K1761" s="2">
        <v>55153</v>
      </c>
      <c r="L1761">
        <v>26</v>
      </c>
      <c r="M1761" t="s">
        <v>210</v>
      </c>
      <c r="N1761" t="s">
        <v>3443</v>
      </c>
      <c r="O1761" t="s">
        <v>210</v>
      </c>
      <c r="P1761" t="s">
        <v>3568</v>
      </c>
      <c r="Q1761" s="5">
        <f>INDEX(relevant_resources!B:B,MATCH(P1761,relevant_resources!A:A,0))</f>
        <v>0</v>
      </c>
      <c r="R1761">
        <f>COUNTIFS(resolve_2018!Y:Y,A1761)</f>
        <v>0</v>
      </c>
      <c r="S1761">
        <f>COUNTIFS(assign_old_new!A:A,A1761)</f>
        <v>0</v>
      </c>
      <c r="T1761" s="4" t="str">
        <f>IF(D1761="teppc","teppc",
IF(Q1761=0,"not relevant",
IF(R1761&gt;0,"in old list",
IF(S1761=0,"NEED TO ASSIGN",
INDEX(assign_old_new!D:D,MATCH(A1761,assign_old_new!A:A,0))))))</f>
        <v>teppc</v>
      </c>
      <c r="U1761">
        <f t="shared" si="54"/>
        <v>0</v>
      </c>
      <c r="V1761" s="5">
        <f t="shared" si="55"/>
        <v>0</v>
      </c>
    </row>
    <row r="1762" spans="1:22" hidden="1" x14ac:dyDescent="0.75">
      <c r="A1762" t="s">
        <v>10215</v>
      </c>
      <c r="B1762" t="s">
        <v>10215</v>
      </c>
      <c r="C1762" t="s">
        <v>10216</v>
      </c>
      <c r="D1762" t="s">
        <v>9883</v>
      </c>
      <c r="E1762" t="s">
        <v>3333</v>
      </c>
      <c r="F1762" t="s">
        <v>3333</v>
      </c>
      <c r="G1762" t="s">
        <v>3334</v>
      </c>
      <c r="H1762" t="s">
        <v>3333</v>
      </c>
      <c r="I1762" t="s">
        <v>33</v>
      </c>
      <c r="J1762" s="6">
        <v>4750</v>
      </c>
      <c r="K1762" s="6">
        <v>55153</v>
      </c>
      <c r="L1762">
        <v>26</v>
      </c>
      <c r="M1762" t="s">
        <v>9884</v>
      </c>
      <c r="N1762" t="s">
        <v>3443</v>
      </c>
      <c r="O1762" t="s">
        <v>210</v>
      </c>
      <c r="P1762" t="s">
        <v>3709</v>
      </c>
      <c r="Q1762" s="5">
        <f>INDEX(relevant_resources!B:B,MATCH(P1762,relevant_resources!A:A,0))</f>
        <v>0</v>
      </c>
      <c r="R1762">
        <f>COUNTIFS(resolve_2018!Y:Y,A1762)</f>
        <v>0</v>
      </c>
      <c r="S1762">
        <f>COUNTIFS(assign_old_new!A:A,A1762)</f>
        <v>0</v>
      </c>
      <c r="T1762" s="4" t="str">
        <f>IF(D1762="teppc","teppc",
IF(Q1762=0,"not relevant",
IF(R1762&gt;0,"in old list",
IF(S1762=0,"NEED TO ASSIGN",
INDEX(assign_old_new!D:D,MATCH(A1762,assign_old_new!A:A,0))))))</f>
        <v>not relevant</v>
      </c>
      <c r="U1762">
        <f t="shared" si="54"/>
        <v>0</v>
      </c>
      <c r="V1762" s="5">
        <f t="shared" si="55"/>
        <v>0</v>
      </c>
    </row>
    <row r="1763" spans="1:22" hidden="1" x14ac:dyDescent="0.75">
      <c r="A1763" t="s">
        <v>11074</v>
      </c>
      <c r="B1763" t="s">
        <v>11074</v>
      </c>
      <c r="C1763" t="s">
        <v>11075</v>
      </c>
      <c r="D1763" t="s">
        <v>9883</v>
      </c>
      <c r="E1763" t="s">
        <v>3333</v>
      </c>
      <c r="F1763" t="s">
        <v>3333</v>
      </c>
      <c r="G1763" t="s">
        <v>3334</v>
      </c>
      <c r="H1763" t="s">
        <v>3333</v>
      </c>
      <c r="I1763" t="s">
        <v>33</v>
      </c>
      <c r="J1763" s="6">
        <v>21186</v>
      </c>
      <c r="K1763" s="6">
        <v>55153</v>
      </c>
      <c r="L1763">
        <v>25.9</v>
      </c>
      <c r="M1763" t="s">
        <v>9884</v>
      </c>
      <c r="N1763" t="s">
        <v>3443</v>
      </c>
      <c r="O1763" t="s">
        <v>210</v>
      </c>
      <c r="P1763" t="s">
        <v>3709</v>
      </c>
      <c r="Q1763" s="5">
        <f>INDEX(relevant_resources!B:B,MATCH(P1763,relevant_resources!A:A,0))</f>
        <v>0</v>
      </c>
      <c r="R1763">
        <f>COUNTIFS(resolve_2018!Y:Y,A1763)</f>
        <v>0</v>
      </c>
      <c r="S1763">
        <f>COUNTIFS(assign_old_new!A:A,A1763)</f>
        <v>0</v>
      </c>
      <c r="T1763" s="4" t="str">
        <f>IF(D1763="teppc","teppc",
IF(Q1763=0,"not relevant",
IF(R1763&gt;0,"in old list",
IF(S1763=0,"NEED TO ASSIGN",
INDEX(assign_old_new!D:D,MATCH(A1763,assign_old_new!A:A,0))))))</f>
        <v>not relevant</v>
      </c>
      <c r="U1763">
        <f t="shared" si="54"/>
        <v>0</v>
      </c>
      <c r="V1763" s="5">
        <f t="shared" si="55"/>
        <v>0</v>
      </c>
    </row>
    <row r="1764" spans="1:22" hidden="1" x14ac:dyDescent="0.75">
      <c r="A1764" t="s">
        <v>7082</v>
      </c>
      <c r="B1764" t="s">
        <v>7082</v>
      </c>
      <c r="D1764" t="s">
        <v>3425</v>
      </c>
      <c r="E1764" t="s">
        <v>3426</v>
      </c>
      <c r="F1764" t="s">
        <v>3426</v>
      </c>
      <c r="G1764" t="s">
        <v>3427</v>
      </c>
      <c r="H1764" t="s">
        <v>3428</v>
      </c>
      <c r="I1764" t="s">
        <v>3429</v>
      </c>
      <c r="J1764" s="2">
        <v>42793</v>
      </c>
      <c r="K1764" s="2">
        <v>55153</v>
      </c>
      <c r="L1764">
        <v>25.84</v>
      </c>
      <c r="M1764" t="s">
        <v>3438</v>
      </c>
      <c r="N1764" t="s">
        <v>3412</v>
      </c>
      <c r="O1764" t="s">
        <v>993</v>
      </c>
      <c r="P1764" t="s">
        <v>3477</v>
      </c>
      <c r="Q1764" s="5">
        <f>INDEX(relevant_resources!B:B,MATCH(P1764,relevant_resources!A:A,0))</f>
        <v>0</v>
      </c>
      <c r="R1764">
        <f>COUNTIFS(resolve_2018!Y:Y,A1764)</f>
        <v>0</v>
      </c>
      <c r="S1764">
        <f>COUNTIFS(assign_old_new!A:A,A1764)</f>
        <v>0</v>
      </c>
      <c r="T1764" s="4" t="str">
        <f>IF(D1764="teppc","teppc",
IF(Q1764=0,"not relevant",
IF(R1764&gt;0,"in old list",
IF(S1764=0,"NEED TO ASSIGN",
INDEX(assign_old_new!D:D,MATCH(A1764,assign_old_new!A:A,0))))))</f>
        <v>teppc</v>
      </c>
      <c r="U1764">
        <f t="shared" si="54"/>
        <v>0</v>
      </c>
      <c r="V1764" s="5">
        <f t="shared" si="55"/>
        <v>0</v>
      </c>
    </row>
    <row r="1765" spans="1:22" hidden="1" x14ac:dyDescent="0.75">
      <c r="A1765" t="s">
        <v>8338</v>
      </c>
      <c r="B1765" t="s">
        <v>8339</v>
      </c>
      <c r="C1765" t="s">
        <v>8338</v>
      </c>
      <c r="D1765" t="s">
        <v>3425</v>
      </c>
      <c r="E1765" t="s">
        <v>2592</v>
      </c>
      <c r="F1765" t="s">
        <v>2592</v>
      </c>
      <c r="G1765" t="s">
        <v>4353</v>
      </c>
      <c r="H1765" t="s">
        <v>3028</v>
      </c>
      <c r="I1765" t="s">
        <v>2592</v>
      </c>
      <c r="J1765" s="2">
        <v>31533</v>
      </c>
      <c r="K1765" s="2">
        <v>55153</v>
      </c>
      <c r="L1765">
        <v>25.6</v>
      </c>
      <c r="M1765" t="s">
        <v>3548</v>
      </c>
      <c r="N1765" t="s">
        <v>3532</v>
      </c>
      <c r="O1765" t="s">
        <v>3533</v>
      </c>
      <c r="P1765" t="s">
        <v>3592</v>
      </c>
      <c r="Q1765" s="5">
        <f>INDEX(relevant_resources!B:B,MATCH(P1765,relevant_resources!A:A,0))</f>
        <v>0</v>
      </c>
      <c r="R1765">
        <f>COUNTIFS(resolve_2018!Y:Y,A1765)</f>
        <v>0</v>
      </c>
      <c r="S1765">
        <f>COUNTIFS(assign_old_new!A:A,A1765)</f>
        <v>0</v>
      </c>
      <c r="T1765" s="4" t="str">
        <f>IF(D1765="teppc","teppc",
IF(Q1765=0,"not relevant",
IF(R1765&gt;0,"in old list",
IF(S1765=0,"NEED TO ASSIGN",
INDEX(assign_old_new!D:D,MATCH(A1765,assign_old_new!A:A,0))))))</f>
        <v>teppc</v>
      </c>
      <c r="U1765">
        <f t="shared" si="54"/>
        <v>0</v>
      </c>
      <c r="V1765" s="5">
        <f t="shared" si="55"/>
        <v>0</v>
      </c>
    </row>
    <row r="1766" spans="1:22" hidden="1" x14ac:dyDescent="0.75">
      <c r="A1766" t="s">
        <v>8340</v>
      </c>
      <c r="B1766" t="s">
        <v>8341</v>
      </c>
      <c r="C1766" t="s">
        <v>8340</v>
      </c>
      <c r="D1766" t="s">
        <v>3425</v>
      </c>
      <c r="E1766" t="s">
        <v>2592</v>
      </c>
      <c r="F1766" t="s">
        <v>2592</v>
      </c>
      <c r="G1766" t="s">
        <v>4353</v>
      </c>
      <c r="H1766" t="s">
        <v>3028</v>
      </c>
      <c r="I1766" t="s">
        <v>2592</v>
      </c>
      <c r="J1766" s="2">
        <v>31503</v>
      </c>
      <c r="K1766" s="2">
        <v>55153</v>
      </c>
      <c r="L1766">
        <v>25.6</v>
      </c>
      <c r="M1766" t="s">
        <v>3548</v>
      </c>
      <c r="N1766" t="s">
        <v>3532</v>
      </c>
      <c r="O1766" t="s">
        <v>3533</v>
      </c>
      <c r="P1766" t="s">
        <v>3592</v>
      </c>
      <c r="Q1766" s="5">
        <f>INDEX(relevant_resources!B:B,MATCH(P1766,relevant_resources!A:A,0))</f>
        <v>0</v>
      </c>
      <c r="R1766">
        <f>COUNTIFS(resolve_2018!Y:Y,A1766)</f>
        <v>0</v>
      </c>
      <c r="S1766">
        <f>COUNTIFS(assign_old_new!A:A,A1766)</f>
        <v>0</v>
      </c>
      <c r="T1766" s="4" t="str">
        <f>IF(D1766="teppc","teppc",
IF(Q1766=0,"not relevant",
IF(R1766&gt;0,"in old list",
IF(S1766=0,"NEED TO ASSIGN",
INDEX(assign_old_new!D:D,MATCH(A1766,assign_old_new!A:A,0))))))</f>
        <v>teppc</v>
      </c>
      <c r="U1766">
        <f t="shared" si="54"/>
        <v>0</v>
      </c>
      <c r="V1766" s="5">
        <f t="shared" si="55"/>
        <v>0</v>
      </c>
    </row>
    <row r="1767" spans="1:22" hidden="1" x14ac:dyDescent="0.75">
      <c r="A1767" t="s">
        <v>1247</v>
      </c>
      <c r="B1767" t="s">
        <v>10503</v>
      </c>
      <c r="C1767" t="s">
        <v>10504</v>
      </c>
      <c r="D1767" t="s">
        <v>9883</v>
      </c>
      <c r="E1767" t="s">
        <v>1128</v>
      </c>
      <c r="F1767" t="s">
        <v>3333</v>
      </c>
      <c r="G1767" t="s">
        <v>3334</v>
      </c>
      <c r="H1767" t="s">
        <v>3333</v>
      </c>
      <c r="I1767" t="s">
        <v>33</v>
      </c>
      <c r="J1767" s="6">
        <v>2558</v>
      </c>
      <c r="K1767" s="6">
        <v>55153</v>
      </c>
      <c r="L1767">
        <v>25.6</v>
      </c>
      <c r="M1767" t="s">
        <v>9884</v>
      </c>
      <c r="N1767" t="s">
        <v>3443</v>
      </c>
      <c r="O1767" t="s">
        <v>210</v>
      </c>
      <c r="P1767" t="s">
        <v>3709</v>
      </c>
      <c r="Q1767" s="5">
        <f>INDEX(relevant_resources!B:B,MATCH(P1767,relevant_resources!A:A,0))</f>
        <v>0</v>
      </c>
      <c r="R1767">
        <f>COUNTIFS(resolve_2018!Y:Y,A1767)</f>
        <v>1</v>
      </c>
      <c r="S1767">
        <f>COUNTIFS(assign_old_new!A:A,A1767)</f>
        <v>0</v>
      </c>
      <c r="T1767" s="4" t="str">
        <f>IF(D1767="teppc","teppc",
IF(Q1767=0,"not relevant",
IF(R1767&gt;0,"in old list",
IF(S1767=0,"NEED TO ASSIGN",
INDEX(assign_old_new!D:D,MATCH(A1767,assign_old_new!A:A,0))))))</f>
        <v>not relevant</v>
      </c>
      <c r="U1767">
        <f t="shared" si="54"/>
        <v>1</v>
      </c>
      <c r="V1767" s="5">
        <f t="shared" si="55"/>
        <v>0</v>
      </c>
    </row>
    <row r="1768" spans="1:22" hidden="1" x14ac:dyDescent="0.75">
      <c r="A1768" t="s">
        <v>7101</v>
      </c>
      <c r="B1768" t="s">
        <v>7101</v>
      </c>
      <c r="C1768" t="s">
        <v>7102</v>
      </c>
      <c r="D1768" t="s">
        <v>3425</v>
      </c>
      <c r="E1768" t="s">
        <v>3775</v>
      </c>
      <c r="F1768" t="s">
        <v>3775</v>
      </c>
      <c r="G1768" t="s">
        <v>3776</v>
      </c>
      <c r="H1768" t="s">
        <v>3775</v>
      </c>
      <c r="I1768" t="s">
        <v>3429</v>
      </c>
      <c r="J1768" s="2">
        <v>27303</v>
      </c>
      <c r="K1768" s="2">
        <v>47484</v>
      </c>
      <c r="L1768">
        <v>25.55</v>
      </c>
      <c r="M1768" t="s">
        <v>3791</v>
      </c>
      <c r="N1768" t="s">
        <v>3792</v>
      </c>
      <c r="O1768" t="s">
        <v>3533</v>
      </c>
      <c r="P1768" t="s">
        <v>3549</v>
      </c>
      <c r="Q1768" s="5">
        <f>INDEX(relevant_resources!B:B,MATCH(P1768,relevant_resources!A:A,0))</f>
        <v>0</v>
      </c>
      <c r="R1768">
        <f>COUNTIFS(resolve_2018!Y:Y,A1768)</f>
        <v>0</v>
      </c>
      <c r="S1768">
        <f>COUNTIFS(assign_old_new!A:A,A1768)</f>
        <v>0</v>
      </c>
      <c r="T1768" s="4" t="str">
        <f>IF(D1768="teppc","teppc",
IF(Q1768=0,"not relevant",
IF(R1768&gt;0,"in old list",
IF(S1768=0,"NEED TO ASSIGN",
INDEX(assign_old_new!D:D,MATCH(A1768,assign_old_new!A:A,0))))))</f>
        <v>teppc</v>
      </c>
      <c r="U1768">
        <f t="shared" si="54"/>
        <v>0</v>
      </c>
      <c r="V1768" s="5">
        <f t="shared" si="55"/>
        <v>0</v>
      </c>
    </row>
    <row r="1769" spans="1:22" hidden="1" x14ac:dyDescent="0.75">
      <c r="A1769" t="s">
        <v>4165</v>
      </c>
      <c r="B1769" t="s">
        <v>4165</v>
      </c>
      <c r="C1769" t="s">
        <v>4166</v>
      </c>
      <c r="D1769" t="s">
        <v>3425</v>
      </c>
      <c r="E1769" t="s">
        <v>3426</v>
      </c>
      <c r="F1769" t="s">
        <v>3426</v>
      </c>
      <c r="G1769" t="s">
        <v>3427</v>
      </c>
      <c r="H1769" t="s">
        <v>3428</v>
      </c>
      <c r="I1769" t="s">
        <v>3429</v>
      </c>
      <c r="J1769" s="2">
        <v>42125</v>
      </c>
      <c r="K1769" s="2">
        <v>56734</v>
      </c>
      <c r="L1769">
        <v>25.5</v>
      </c>
      <c r="M1769" t="s">
        <v>210</v>
      </c>
      <c r="N1769" t="s">
        <v>3443</v>
      </c>
      <c r="O1769" t="s">
        <v>210</v>
      </c>
      <c r="P1769" t="s">
        <v>3444</v>
      </c>
      <c r="Q1769" s="5">
        <f>INDEX(relevant_resources!B:B,MATCH(P1769,relevant_resources!A:A,0))</f>
        <v>0</v>
      </c>
      <c r="R1769">
        <f>COUNTIFS(resolve_2018!Y:Y,A1769)</f>
        <v>0</v>
      </c>
      <c r="S1769">
        <f>COUNTIFS(assign_old_new!A:A,A1769)</f>
        <v>0</v>
      </c>
      <c r="T1769" s="4" t="str">
        <f>IF(D1769="teppc","teppc",
IF(Q1769=0,"not relevant",
IF(R1769&gt;0,"in old list",
IF(S1769=0,"NEED TO ASSIGN",
INDEX(assign_old_new!D:D,MATCH(A1769,assign_old_new!A:A,0))))))</f>
        <v>teppc</v>
      </c>
      <c r="U1769">
        <f t="shared" si="54"/>
        <v>0</v>
      </c>
      <c r="V1769" s="5">
        <f t="shared" si="55"/>
        <v>0</v>
      </c>
    </row>
    <row r="1770" spans="1:22" hidden="1" x14ac:dyDescent="0.75">
      <c r="A1770" t="s">
        <v>9238</v>
      </c>
      <c r="B1770" t="s">
        <v>9238</v>
      </c>
      <c r="C1770" t="s">
        <v>9239</v>
      </c>
      <c r="D1770" t="s">
        <v>3425</v>
      </c>
      <c r="E1770" t="s">
        <v>3426</v>
      </c>
      <c r="F1770" t="s">
        <v>3426</v>
      </c>
      <c r="G1770" t="s">
        <v>3427</v>
      </c>
      <c r="H1770" t="s">
        <v>3428</v>
      </c>
      <c r="I1770" t="s">
        <v>3429</v>
      </c>
      <c r="J1770" s="2">
        <v>42125</v>
      </c>
      <c r="K1770" s="2">
        <v>56735</v>
      </c>
      <c r="L1770">
        <v>25.5</v>
      </c>
      <c r="M1770" t="s">
        <v>210</v>
      </c>
      <c r="N1770" t="s">
        <v>3443</v>
      </c>
      <c r="O1770" t="s">
        <v>210</v>
      </c>
      <c r="P1770" t="s">
        <v>3444</v>
      </c>
      <c r="Q1770" s="5">
        <f>INDEX(relevant_resources!B:B,MATCH(P1770,relevant_resources!A:A,0))</f>
        <v>0</v>
      </c>
      <c r="R1770">
        <f>COUNTIFS(resolve_2018!Y:Y,A1770)</f>
        <v>0</v>
      </c>
      <c r="S1770">
        <f>COUNTIFS(assign_old_new!A:A,A1770)</f>
        <v>0</v>
      </c>
      <c r="T1770" s="4" t="str">
        <f>IF(D1770="teppc","teppc",
IF(Q1770=0,"not relevant",
IF(R1770&gt;0,"in old list",
IF(S1770=0,"NEED TO ASSIGN",
INDEX(assign_old_new!D:D,MATCH(A1770,assign_old_new!A:A,0))))))</f>
        <v>teppc</v>
      </c>
      <c r="U1770">
        <f t="shared" si="54"/>
        <v>0</v>
      </c>
      <c r="V1770" s="5">
        <f t="shared" si="55"/>
        <v>0</v>
      </c>
    </row>
    <row r="1771" spans="1:22" hidden="1" x14ac:dyDescent="0.75">
      <c r="A1771" t="s">
        <v>134</v>
      </c>
      <c r="B1771" t="s">
        <v>9990</v>
      </c>
      <c r="D1771" t="s">
        <v>9883</v>
      </c>
      <c r="E1771" t="s">
        <v>3333</v>
      </c>
      <c r="F1771" t="s">
        <v>3333</v>
      </c>
      <c r="G1771" t="s">
        <v>3334</v>
      </c>
      <c r="H1771" t="s">
        <v>3333</v>
      </c>
      <c r="I1771" t="s">
        <v>33</v>
      </c>
      <c r="J1771" s="6">
        <v>32751</v>
      </c>
      <c r="K1771" s="6">
        <v>55153</v>
      </c>
      <c r="L1771">
        <v>25.5</v>
      </c>
      <c r="M1771" t="s">
        <v>9884</v>
      </c>
      <c r="N1771" t="s">
        <v>3336</v>
      </c>
      <c r="O1771" t="s">
        <v>3356</v>
      </c>
      <c r="P1771" t="s">
        <v>3357</v>
      </c>
      <c r="Q1771" s="5">
        <f>INDEX(relevant_resources!B:B,MATCH(P1771,relevant_resources!A:A,0))</f>
        <v>0</v>
      </c>
      <c r="R1771">
        <f>COUNTIFS(resolve_2018!Y:Y,A1771)</f>
        <v>1</v>
      </c>
      <c r="S1771">
        <f>COUNTIFS(assign_old_new!A:A,A1771)</f>
        <v>0</v>
      </c>
      <c r="T1771" s="4" t="str">
        <f>IF(D1771="teppc","teppc",
IF(Q1771=0,"not relevant",
IF(R1771&gt;0,"in old list",
IF(S1771=0,"NEED TO ASSIGN",
INDEX(assign_old_new!D:D,MATCH(A1771,assign_old_new!A:A,0))))))</f>
        <v>not relevant</v>
      </c>
      <c r="U1771">
        <f t="shared" si="54"/>
        <v>1</v>
      </c>
      <c r="V1771" s="5">
        <f t="shared" si="55"/>
        <v>0</v>
      </c>
    </row>
    <row r="1772" spans="1:22" hidden="1" x14ac:dyDescent="0.75">
      <c r="A1772" t="s">
        <v>7534</v>
      </c>
      <c r="B1772" t="s">
        <v>7534</v>
      </c>
      <c r="C1772" t="s">
        <v>7535</v>
      </c>
      <c r="D1772" t="s">
        <v>3425</v>
      </c>
      <c r="E1772" t="s">
        <v>3858</v>
      </c>
      <c r="F1772" t="s">
        <v>3858</v>
      </c>
      <c r="G1772" t="s">
        <v>3859</v>
      </c>
      <c r="H1772" t="s">
        <v>3860</v>
      </c>
      <c r="I1772" t="s">
        <v>1080</v>
      </c>
      <c r="J1772" s="2">
        <v>11383</v>
      </c>
      <c r="K1772" s="2">
        <v>55153</v>
      </c>
      <c r="L1772">
        <v>25.5</v>
      </c>
      <c r="M1772" t="s">
        <v>210</v>
      </c>
      <c r="N1772" t="s">
        <v>3443</v>
      </c>
      <c r="O1772" t="s">
        <v>210</v>
      </c>
      <c r="P1772" t="s">
        <v>3568</v>
      </c>
      <c r="Q1772" s="5">
        <f>INDEX(relevant_resources!B:B,MATCH(P1772,relevant_resources!A:A,0))</f>
        <v>0</v>
      </c>
      <c r="R1772">
        <f>COUNTIFS(resolve_2018!Y:Y,A1772)</f>
        <v>0</v>
      </c>
      <c r="S1772">
        <f>COUNTIFS(assign_old_new!A:A,A1772)</f>
        <v>0</v>
      </c>
      <c r="T1772" s="4" t="str">
        <f>IF(D1772="teppc","teppc",
IF(Q1772=0,"not relevant",
IF(R1772&gt;0,"in old list",
IF(S1772=0,"NEED TO ASSIGN",
INDEX(assign_old_new!D:D,MATCH(A1772,assign_old_new!A:A,0))))))</f>
        <v>teppc</v>
      </c>
      <c r="U1772">
        <f t="shared" si="54"/>
        <v>0</v>
      </c>
      <c r="V1772" s="5">
        <f t="shared" si="55"/>
        <v>0</v>
      </c>
    </row>
    <row r="1773" spans="1:22" hidden="1" x14ac:dyDescent="0.75">
      <c r="A1773" t="s">
        <v>7532</v>
      </c>
      <c r="B1773" t="s">
        <v>7532</v>
      </c>
      <c r="C1773" t="s">
        <v>7533</v>
      </c>
      <c r="D1773" t="s">
        <v>3425</v>
      </c>
      <c r="E1773" t="s">
        <v>3858</v>
      </c>
      <c r="F1773" t="s">
        <v>3858</v>
      </c>
      <c r="G1773" t="s">
        <v>3859</v>
      </c>
      <c r="H1773" t="s">
        <v>3860</v>
      </c>
      <c r="I1773" t="s">
        <v>1080</v>
      </c>
      <c r="J1773" s="2">
        <v>8980</v>
      </c>
      <c r="K1773" s="2">
        <v>55153</v>
      </c>
      <c r="L1773">
        <v>25.5</v>
      </c>
      <c r="M1773" t="s">
        <v>210</v>
      </c>
      <c r="N1773" t="s">
        <v>3443</v>
      </c>
      <c r="O1773" t="s">
        <v>210</v>
      </c>
      <c r="P1773" t="s">
        <v>3568</v>
      </c>
      <c r="Q1773" s="5">
        <f>INDEX(relevant_resources!B:B,MATCH(P1773,relevant_resources!A:A,0))</f>
        <v>0</v>
      </c>
      <c r="R1773">
        <f>COUNTIFS(resolve_2018!Y:Y,A1773)</f>
        <v>0</v>
      </c>
      <c r="S1773">
        <f>COUNTIFS(assign_old_new!A:A,A1773)</f>
        <v>0</v>
      </c>
      <c r="T1773" s="4" t="str">
        <f>IF(D1773="teppc","teppc",
IF(Q1773=0,"not relevant",
IF(R1773&gt;0,"in old list",
IF(S1773=0,"NEED TO ASSIGN",
INDEX(assign_old_new!D:D,MATCH(A1773,assign_old_new!A:A,0))))))</f>
        <v>teppc</v>
      </c>
      <c r="U1773">
        <f t="shared" si="54"/>
        <v>0</v>
      </c>
      <c r="V1773" s="5">
        <f t="shared" si="55"/>
        <v>0</v>
      </c>
    </row>
    <row r="1774" spans="1:22" hidden="1" x14ac:dyDescent="0.75">
      <c r="A1774" t="s">
        <v>3604</v>
      </c>
      <c r="B1774" t="s">
        <v>3605</v>
      </c>
      <c r="C1774" t="s">
        <v>3606</v>
      </c>
      <c r="D1774" t="s">
        <v>3425</v>
      </c>
      <c r="E1774" t="s">
        <v>2403</v>
      </c>
      <c r="F1774" t="s">
        <v>2403</v>
      </c>
      <c r="G1774" t="s">
        <v>3436</v>
      </c>
      <c r="H1774" t="s">
        <v>3437</v>
      </c>
      <c r="I1774" t="s">
        <v>2274</v>
      </c>
      <c r="J1774" s="2">
        <v>42705</v>
      </c>
      <c r="K1774" s="2">
        <v>55153</v>
      </c>
      <c r="L1774">
        <v>25.2</v>
      </c>
      <c r="M1774" t="s">
        <v>3473</v>
      </c>
      <c r="N1774" t="s">
        <v>3327</v>
      </c>
      <c r="O1774" t="s">
        <v>3328</v>
      </c>
      <c r="P1774" t="s">
        <v>3474</v>
      </c>
      <c r="Q1774" s="5">
        <f>INDEX(relevant_resources!B:B,MATCH(P1774,relevant_resources!A:A,0))</f>
        <v>0</v>
      </c>
      <c r="R1774">
        <f>COUNTIFS(resolve_2018!Y:Y,A1774)</f>
        <v>0</v>
      </c>
      <c r="S1774">
        <f>COUNTIFS(assign_old_new!A:A,A1774)</f>
        <v>0</v>
      </c>
      <c r="T1774" s="4" t="str">
        <f>IF(D1774="teppc","teppc",
IF(Q1774=0,"not relevant",
IF(R1774&gt;0,"in old list",
IF(S1774=0,"NEED TO ASSIGN",
INDEX(assign_old_new!D:D,MATCH(A1774,assign_old_new!A:A,0))))))</f>
        <v>teppc</v>
      </c>
      <c r="U1774">
        <f t="shared" si="54"/>
        <v>0</v>
      </c>
      <c r="V1774" s="5">
        <f t="shared" si="55"/>
        <v>0</v>
      </c>
    </row>
    <row r="1775" spans="1:22" hidden="1" x14ac:dyDescent="0.75">
      <c r="A1775" t="s">
        <v>10763</v>
      </c>
      <c r="B1775" t="s">
        <v>10763</v>
      </c>
      <c r="C1775" t="s">
        <v>10764</v>
      </c>
      <c r="D1775" t="s">
        <v>9883</v>
      </c>
      <c r="E1775" t="s">
        <v>3333</v>
      </c>
      <c r="F1775" t="s">
        <v>3333</v>
      </c>
      <c r="G1775" t="s">
        <v>3334</v>
      </c>
      <c r="H1775" t="s">
        <v>3333</v>
      </c>
      <c r="I1775" t="s">
        <v>33</v>
      </c>
      <c r="J1775" s="6">
        <v>24473</v>
      </c>
      <c r="K1775" s="6">
        <v>55153</v>
      </c>
      <c r="L1775">
        <v>25.2</v>
      </c>
      <c r="M1775" t="s">
        <v>9884</v>
      </c>
      <c r="N1775" t="s">
        <v>4329</v>
      </c>
      <c r="O1775" t="s">
        <v>4330</v>
      </c>
      <c r="P1775" t="s">
        <v>10061</v>
      </c>
      <c r="Q1775" s="5">
        <f>INDEX(relevant_resources!B:B,MATCH(P1775,relevant_resources!A:A,0))</f>
        <v>0</v>
      </c>
      <c r="R1775">
        <f>COUNTIFS(resolve_2018!Y:Y,A1775)</f>
        <v>0</v>
      </c>
      <c r="S1775">
        <f>COUNTIFS(assign_old_new!A:A,A1775)</f>
        <v>0</v>
      </c>
      <c r="T1775" s="4" t="str">
        <f>IF(D1775="teppc","teppc",
IF(Q1775=0,"not relevant",
IF(R1775&gt;0,"in old list",
IF(S1775=0,"NEED TO ASSIGN",
INDEX(assign_old_new!D:D,MATCH(A1775,assign_old_new!A:A,0))))))</f>
        <v>not relevant</v>
      </c>
      <c r="U1775">
        <f t="shared" si="54"/>
        <v>0</v>
      </c>
      <c r="V1775" s="5">
        <f t="shared" si="55"/>
        <v>0</v>
      </c>
    </row>
    <row r="1776" spans="1:22" hidden="1" x14ac:dyDescent="0.75">
      <c r="A1776" t="s">
        <v>4998</v>
      </c>
      <c r="B1776" t="s">
        <v>4998</v>
      </c>
      <c r="C1776" t="s">
        <v>4999</v>
      </c>
      <c r="D1776" t="s">
        <v>3425</v>
      </c>
      <c r="E1776" t="s">
        <v>1054</v>
      </c>
      <c r="F1776" t="s">
        <v>1054</v>
      </c>
      <c r="G1776" t="s">
        <v>3447</v>
      </c>
      <c r="H1776" t="s">
        <v>3428</v>
      </c>
      <c r="I1776" t="s">
        <v>3429</v>
      </c>
      <c r="J1776" s="2">
        <v>40695</v>
      </c>
      <c r="K1776" s="2">
        <v>55153</v>
      </c>
      <c r="L1776">
        <v>25.1</v>
      </c>
      <c r="M1776" t="s">
        <v>3448</v>
      </c>
      <c r="N1776" t="s">
        <v>3336</v>
      </c>
      <c r="O1776" t="s">
        <v>3356</v>
      </c>
      <c r="P1776" t="s">
        <v>3449</v>
      </c>
      <c r="Q1776" s="5">
        <f>INDEX(relevant_resources!B:B,MATCH(P1776,relevant_resources!A:A,0))</f>
        <v>0</v>
      </c>
      <c r="R1776">
        <f>COUNTIFS(resolve_2018!Y:Y,A1776)</f>
        <v>0</v>
      </c>
      <c r="S1776">
        <f>COUNTIFS(assign_old_new!A:A,A1776)</f>
        <v>0</v>
      </c>
      <c r="T1776" s="4" t="str">
        <f>IF(D1776="teppc","teppc",
IF(Q1776=0,"not relevant",
IF(R1776&gt;0,"in old list",
IF(S1776=0,"NEED TO ASSIGN",
INDEX(assign_old_new!D:D,MATCH(A1776,assign_old_new!A:A,0))))))</f>
        <v>teppc</v>
      </c>
      <c r="U1776">
        <f t="shared" si="54"/>
        <v>0</v>
      </c>
      <c r="V1776" s="5">
        <f t="shared" si="55"/>
        <v>0</v>
      </c>
    </row>
    <row r="1777" spans="1:22" hidden="1" x14ac:dyDescent="0.75">
      <c r="A1777" t="s">
        <v>9458</v>
      </c>
      <c r="B1777" t="s">
        <v>9459</v>
      </c>
      <c r="C1777" t="s">
        <v>9460</v>
      </c>
      <c r="D1777" t="s">
        <v>3425</v>
      </c>
      <c r="E1777" t="s">
        <v>3482</v>
      </c>
      <c r="F1777" t="s">
        <v>3482</v>
      </c>
      <c r="G1777" t="s">
        <v>3483</v>
      </c>
      <c r="H1777" t="s">
        <v>3482</v>
      </c>
      <c r="I1777" t="s">
        <v>1080</v>
      </c>
      <c r="J1777" s="2">
        <v>36069</v>
      </c>
      <c r="K1777" s="2">
        <v>55153</v>
      </c>
      <c r="L1777">
        <v>25.1</v>
      </c>
      <c r="M1777" t="s">
        <v>3438</v>
      </c>
      <c r="N1777" t="s">
        <v>3412</v>
      </c>
      <c r="O1777" t="s">
        <v>993</v>
      </c>
      <c r="P1777" t="s">
        <v>3712</v>
      </c>
      <c r="Q1777" s="5">
        <f>INDEX(relevant_resources!B:B,MATCH(P1777,relevant_resources!A:A,0))</f>
        <v>0</v>
      </c>
      <c r="R1777">
        <f>COUNTIFS(resolve_2018!Y:Y,A1777)</f>
        <v>0</v>
      </c>
      <c r="S1777">
        <f>COUNTIFS(assign_old_new!A:A,A1777)</f>
        <v>0</v>
      </c>
      <c r="T1777" s="4" t="str">
        <f>IF(D1777="teppc","teppc",
IF(Q1777=0,"not relevant",
IF(R1777&gt;0,"in old list",
IF(S1777=0,"NEED TO ASSIGN",
INDEX(assign_old_new!D:D,MATCH(A1777,assign_old_new!A:A,0))))))</f>
        <v>teppc</v>
      </c>
      <c r="U1777">
        <f t="shared" si="54"/>
        <v>0</v>
      </c>
      <c r="V1777" s="5">
        <f t="shared" si="55"/>
        <v>0</v>
      </c>
    </row>
    <row r="1778" spans="1:22" hidden="1" x14ac:dyDescent="0.75">
      <c r="A1778" t="s">
        <v>8190</v>
      </c>
      <c r="B1778" t="s">
        <v>8191</v>
      </c>
      <c r="C1778" t="s">
        <v>8190</v>
      </c>
      <c r="D1778" t="s">
        <v>3425</v>
      </c>
      <c r="E1778" t="s">
        <v>2592</v>
      </c>
      <c r="F1778" t="s">
        <v>2592</v>
      </c>
      <c r="G1778" t="s">
        <v>4353</v>
      </c>
      <c r="H1778" t="s">
        <v>3028</v>
      </c>
      <c r="I1778" t="s">
        <v>2592</v>
      </c>
      <c r="J1778" s="2">
        <v>35186</v>
      </c>
      <c r="K1778" s="2">
        <v>55153</v>
      </c>
      <c r="L1778">
        <v>25.03</v>
      </c>
      <c r="M1778" t="s">
        <v>3548</v>
      </c>
      <c r="N1778" t="s">
        <v>3532</v>
      </c>
      <c r="O1778" t="s">
        <v>3533</v>
      </c>
      <c r="P1778" t="s">
        <v>3592</v>
      </c>
      <c r="Q1778" s="5">
        <f>INDEX(relevant_resources!B:B,MATCH(P1778,relevant_resources!A:A,0))</f>
        <v>0</v>
      </c>
      <c r="R1778">
        <f>COUNTIFS(resolve_2018!Y:Y,A1778)</f>
        <v>0</v>
      </c>
      <c r="S1778">
        <f>COUNTIFS(assign_old_new!A:A,A1778)</f>
        <v>0</v>
      </c>
      <c r="T1778" s="4" t="str">
        <f>IF(D1778="teppc","teppc",
IF(Q1778=0,"not relevant",
IF(R1778&gt;0,"in old list",
IF(S1778=0,"NEED TO ASSIGN",
INDEX(assign_old_new!D:D,MATCH(A1778,assign_old_new!A:A,0))))))</f>
        <v>teppc</v>
      </c>
      <c r="U1778">
        <f t="shared" si="54"/>
        <v>0</v>
      </c>
      <c r="V1778" s="5">
        <f t="shared" si="55"/>
        <v>0</v>
      </c>
    </row>
    <row r="1779" spans="1:22" hidden="1" x14ac:dyDescent="0.75">
      <c r="A1779" t="s">
        <v>8192</v>
      </c>
      <c r="B1779" t="s">
        <v>8193</v>
      </c>
      <c r="C1779" t="s">
        <v>8192</v>
      </c>
      <c r="D1779" t="s">
        <v>3425</v>
      </c>
      <c r="E1779" t="s">
        <v>2592</v>
      </c>
      <c r="F1779" t="s">
        <v>2592</v>
      </c>
      <c r="G1779" t="s">
        <v>4353</v>
      </c>
      <c r="H1779" t="s">
        <v>3028</v>
      </c>
      <c r="I1779" t="s">
        <v>2592</v>
      </c>
      <c r="J1779" s="2">
        <v>34486</v>
      </c>
      <c r="K1779" s="2">
        <v>55153</v>
      </c>
      <c r="L1779">
        <v>25.03</v>
      </c>
      <c r="M1779" t="s">
        <v>3548</v>
      </c>
      <c r="N1779" t="s">
        <v>3532</v>
      </c>
      <c r="O1779" t="s">
        <v>3533</v>
      </c>
      <c r="P1779" t="s">
        <v>3592</v>
      </c>
      <c r="Q1779" s="5">
        <f>INDEX(relevant_resources!B:B,MATCH(P1779,relevant_resources!A:A,0))</f>
        <v>0</v>
      </c>
      <c r="R1779">
        <f>COUNTIFS(resolve_2018!Y:Y,A1779)</f>
        <v>0</v>
      </c>
      <c r="S1779">
        <f>COUNTIFS(assign_old_new!A:A,A1779)</f>
        <v>0</v>
      </c>
      <c r="T1779" s="4" t="str">
        <f>IF(D1779="teppc","teppc",
IF(Q1779=0,"not relevant",
IF(R1779&gt;0,"in old list",
IF(S1779=0,"NEED TO ASSIGN",
INDEX(assign_old_new!D:D,MATCH(A1779,assign_old_new!A:A,0))))))</f>
        <v>teppc</v>
      </c>
      <c r="U1779">
        <f t="shared" si="54"/>
        <v>0</v>
      </c>
      <c r="V1779" s="5">
        <f t="shared" si="55"/>
        <v>0</v>
      </c>
    </row>
    <row r="1780" spans="1:22" hidden="1" x14ac:dyDescent="0.75">
      <c r="A1780" t="s">
        <v>6879</v>
      </c>
      <c r="B1780" t="s">
        <v>6880</v>
      </c>
      <c r="C1780" t="s">
        <v>6879</v>
      </c>
      <c r="D1780" t="s">
        <v>3425</v>
      </c>
      <c r="E1780" t="s">
        <v>3426</v>
      </c>
      <c r="F1780" t="s">
        <v>3426</v>
      </c>
      <c r="G1780" t="s">
        <v>3427</v>
      </c>
      <c r="H1780" t="s">
        <v>3428</v>
      </c>
      <c r="I1780" t="s">
        <v>3429</v>
      </c>
      <c r="J1780" s="2">
        <v>43189</v>
      </c>
      <c r="K1780" s="2">
        <v>54877</v>
      </c>
      <c r="L1780">
        <v>25</v>
      </c>
      <c r="M1780" t="s">
        <v>3442</v>
      </c>
      <c r="N1780" t="s">
        <v>3443</v>
      </c>
      <c r="O1780" t="s">
        <v>210</v>
      </c>
      <c r="P1780" t="s">
        <v>3444</v>
      </c>
      <c r="Q1780" s="5">
        <f>INDEX(relevant_resources!B:B,MATCH(P1780,relevant_resources!A:A,0))</f>
        <v>0</v>
      </c>
      <c r="R1780">
        <f>COUNTIFS(resolve_2018!Y:Y,A1780)</f>
        <v>0</v>
      </c>
      <c r="S1780">
        <f>COUNTIFS(assign_old_new!A:A,A1780)</f>
        <v>0</v>
      </c>
      <c r="T1780" s="4" t="str">
        <f>IF(D1780="teppc","teppc",
IF(Q1780=0,"not relevant",
IF(R1780&gt;0,"in old list",
IF(S1780=0,"NEED TO ASSIGN",
INDEX(assign_old_new!D:D,MATCH(A1780,assign_old_new!A:A,0))))))</f>
        <v>teppc</v>
      </c>
      <c r="U1780">
        <f t="shared" si="54"/>
        <v>0</v>
      </c>
      <c r="V1780" s="5">
        <f t="shared" si="55"/>
        <v>0</v>
      </c>
    </row>
    <row r="1781" spans="1:22" hidden="1" x14ac:dyDescent="0.75">
      <c r="A1781" t="s">
        <v>5641</v>
      </c>
      <c r="B1781" t="s">
        <v>5641</v>
      </c>
      <c r="C1781" t="s">
        <v>5642</v>
      </c>
      <c r="D1781" t="s">
        <v>3425</v>
      </c>
      <c r="E1781" t="s">
        <v>3812</v>
      </c>
      <c r="F1781" t="s">
        <v>3812</v>
      </c>
      <c r="G1781" t="s">
        <v>3813</v>
      </c>
      <c r="H1781" t="s">
        <v>3814</v>
      </c>
      <c r="I1781" t="s">
        <v>1080</v>
      </c>
      <c r="J1781" s="2">
        <v>42736</v>
      </c>
      <c r="K1781" s="2">
        <v>55153</v>
      </c>
      <c r="L1781">
        <v>25</v>
      </c>
      <c r="M1781" t="s">
        <v>3438</v>
      </c>
      <c r="N1781" t="s">
        <v>3412</v>
      </c>
      <c r="O1781" t="s">
        <v>993</v>
      </c>
      <c r="P1781" t="s">
        <v>3712</v>
      </c>
      <c r="Q1781" s="5">
        <f>INDEX(relevant_resources!B:B,MATCH(P1781,relevant_resources!A:A,0))</f>
        <v>0</v>
      </c>
      <c r="R1781">
        <f>COUNTIFS(resolve_2018!Y:Y,A1781)</f>
        <v>0</v>
      </c>
      <c r="S1781">
        <f>COUNTIFS(assign_old_new!A:A,A1781)</f>
        <v>0</v>
      </c>
      <c r="T1781" s="4" t="str">
        <f>IF(D1781="teppc","teppc",
IF(Q1781=0,"not relevant",
IF(R1781&gt;0,"in old list",
IF(S1781=0,"NEED TO ASSIGN",
INDEX(assign_old_new!D:D,MATCH(A1781,assign_old_new!A:A,0))))))</f>
        <v>teppc</v>
      </c>
      <c r="U1781">
        <f t="shared" si="54"/>
        <v>0</v>
      </c>
      <c r="V1781" s="5">
        <f t="shared" si="55"/>
        <v>0</v>
      </c>
    </row>
    <row r="1782" spans="1:22" hidden="1" x14ac:dyDescent="0.75">
      <c r="A1782" t="s">
        <v>9738</v>
      </c>
      <c r="B1782" t="s">
        <v>9738</v>
      </c>
      <c r="C1782" t="s">
        <v>9739</v>
      </c>
      <c r="D1782" t="s">
        <v>3425</v>
      </c>
      <c r="E1782" t="s">
        <v>2403</v>
      </c>
      <c r="F1782" t="s">
        <v>2403</v>
      </c>
      <c r="G1782" t="s">
        <v>3436</v>
      </c>
      <c r="H1782" t="s">
        <v>3437</v>
      </c>
      <c r="I1782" t="s">
        <v>2274</v>
      </c>
      <c r="J1782" s="2">
        <v>42705</v>
      </c>
      <c r="K1782" s="2">
        <v>54893</v>
      </c>
      <c r="L1782">
        <v>25</v>
      </c>
      <c r="M1782" t="s">
        <v>3438</v>
      </c>
      <c r="N1782" t="s">
        <v>3412</v>
      </c>
      <c r="O1782" t="s">
        <v>993</v>
      </c>
      <c r="P1782" t="s">
        <v>3439</v>
      </c>
      <c r="Q1782" s="5">
        <f>INDEX(relevant_resources!B:B,MATCH(P1782,relevant_resources!A:A,0))</f>
        <v>0</v>
      </c>
      <c r="R1782">
        <f>COUNTIFS(resolve_2018!Y:Y,A1782)</f>
        <v>0</v>
      </c>
      <c r="S1782">
        <f>COUNTIFS(assign_old_new!A:A,A1782)</f>
        <v>0</v>
      </c>
      <c r="T1782" s="4" t="str">
        <f>IF(D1782="teppc","teppc",
IF(Q1782=0,"not relevant",
IF(R1782&gt;0,"in old list",
IF(S1782=0,"NEED TO ASSIGN",
INDEX(assign_old_new!D:D,MATCH(A1782,assign_old_new!A:A,0))))))</f>
        <v>teppc</v>
      </c>
      <c r="U1782">
        <f t="shared" si="54"/>
        <v>0</v>
      </c>
      <c r="V1782" s="5">
        <f t="shared" si="55"/>
        <v>0</v>
      </c>
    </row>
    <row r="1783" spans="1:22" hidden="1" x14ac:dyDescent="0.75">
      <c r="A1783" t="s">
        <v>9713</v>
      </c>
      <c r="B1783" t="s">
        <v>9714</v>
      </c>
      <c r="C1783" t="s">
        <v>9715</v>
      </c>
      <c r="D1783" t="s">
        <v>3425</v>
      </c>
      <c r="E1783" t="s">
        <v>3698</v>
      </c>
      <c r="F1783" t="s">
        <v>3698</v>
      </c>
      <c r="G1783" t="s">
        <v>3694</v>
      </c>
      <c r="H1783" t="s">
        <v>3407</v>
      </c>
      <c r="I1783" t="s">
        <v>2274</v>
      </c>
      <c r="J1783" s="2">
        <v>42248</v>
      </c>
      <c r="K1783" s="2">
        <v>55153</v>
      </c>
      <c r="L1783">
        <v>25</v>
      </c>
      <c r="M1783" t="s">
        <v>3766</v>
      </c>
      <c r="N1783" t="s">
        <v>3757</v>
      </c>
      <c r="O1783" t="s">
        <v>190</v>
      </c>
      <c r="P1783" t="s">
        <v>3758</v>
      </c>
      <c r="Q1783" s="5">
        <f>INDEX(relevant_resources!B:B,MATCH(P1783,relevant_resources!A:A,0))</f>
        <v>0</v>
      </c>
      <c r="R1783">
        <f>COUNTIFS(resolve_2018!Y:Y,A1783)</f>
        <v>0</v>
      </c>
      <c r="S1783">
        <f>COUNTIFS(assign_old_new!A:A,A1783)</f>
        <v>0</v>
      </c>
      <c r="T1783" s="4" t="str">
        <f>IF(D1783="teppc","teppc",
IF(Q1783=0,"not relevant",
IF(R1783&gt;0,"in old list",
IF(S1783=0,"NEED TO ASSIGN",
INDEX(assign_old_new!D:D,MATCH(A1783,assign_old_new!A:A,0))))))</f>
        <v>teppc</v>
      </c>
      <c r="U1783">
        <f t="shared" si="54"/>
        <v>0</v>
      </c>
      <c r="V1783" s="5">
        <f t="shared" si="55"/>
        <v>0</v>
      </c>
    </row>
    <row r="1784" spans="1:22" hidden="1" x14ac:dyDescent="0.75">
      <c r="A1784" t="s">
        <v>5189</v>
      </c>
      <c r="B1784" t="s">
        <v>5189</v>
      </c>
      <c r="C1784" t="s">
        <v>5190</v>
      </c>
      <c r="D1784" t="s">
        <v>3425</v>
      </c>
      <c r="E1784" t="s">
        <v>3426</v>
      </c>
      <c r="F1784" t="s">
        <v>3426</v>
      </c>
      <c r="G1784" t="s">
        <v>3427</v>
      </c>
      <c r="H1784" t="s">
        <v>3428</v>
      </c>
      <c r="I1784" t="s">
        <v>3429</v>
      </c>
      <c r="J1784" s="2">
        <v>41936</v>
      </c>
      <c r="K1784" s="2">
        <v>55153</v>
      </c>
      <c r="L1784">
        <v>25</v>
      </c>
      <c r="M1784" t="s">
        <v>3531</v>
      </c>
      <c r="N1784" t="s">
        <v>3532</v>
      </c>
      <c r="O1784" t="s">
        <v>3533</v>
      </c>
      <c r="P1784" t="s">
        <v>3549</v>
      </c>
      <c r="Q1784" s="5">
        <f>INDEX(relevant_resources!B:B,MATCH(P1784,relevant_resources!A:A,0))</f>
        <v>0</v>
      </c>
      <c r="R1784">
        <f>COUNTIFS(resolve_2018!Y:Y,A1784)</f>
        <v>0</v>
      </c>
      <c r="S1784">
        <f>COUNTIFS(assign_old_new!A:A,A1784)</f>
        <v>0</v>
      </c>
      <c r="T1784" s="4" t="str">
        <f>IF(D1784="teppc","teppc",
IF(Q1784=0,"not relevant",
IF(R1784&gt;0,"in old list",
IF(S1784=0,"NEED TO ASSIGN",
INDEX(assign_old_new!D:D,MATCH(A1784,assign_old_new!A:A,0))))))</f>
        <v>teppc</v>
      </c>
      <c r="U1784">
        <f t="shared" si="54"/>
        <v>0</v>
      </c>
      <c r="V1784" s="5">
        <f t="shared" si="55"/>
        <v>0</v>
      </c>
    </row>
    <row r="1785" spans="1:22" hidden="1" x14ac:dyDescent="0.75">
      <c r="A1785" t="s">
        <v>11368</v>
      </c>
      <c r="B1785" t="s">
        <v>11368</v>
      </c>
      <c r="C1785" t="s">
        <v>11369</v>
      </c>
      <c r="D1785" t="s">
        <v>9883</v>
      </c>
      <c r="E1785" t="s">
        <v>3319</v>
      </c>
      <c r="F1785" t="s">
        <v>3319</v>
      </c>
      <c r="G1785" t="s">
        <v>3320</v>
      </c>
      <c r="H1785" t="s">
        <v>3319</v>
      </c>
      <c r="I1785" t="s">
        <v>33</v>
      </c>
      <c r="J1785" s="6">
        <v>41703</v>
      </c>
      <c r="K1785" s="6">
        <v>55153</v>
      </c>
      <c r="L1785">
        <v>25</v>
      </c>
      <c r="M1785" t="s">
        <v>3531</v>
      </c>
      <c r="N1785" t="s">
        <v>3849</v>
      </c>
      <c r="O1785" t="s">
        <v>3850</v>
      </c>
      <c r="P1785" t="s">
        <v>10070</v>
      </c>
      <c r="Q1785" s="5">
        <f>INDEX(relevant_resources!B:B,MATCH(P1785,relevant_resources!A:A,0))</f>
        <v>0</v>
      </c>
      <c r="R1785">
        <f>COUNTIFS(resolve_2018!Y:Y,A1785)</f>
        <v>0</v>
      </c>
      <c r="S1785">
        <f>COUNTIFS(assign_old_new!A:A,A1785)</f>
        <v>0</v>
      </c>
      <c r="T1785" s="4" t="str">
        <f>IF(D1785="teppc","teppc",
IF(Q1785=0,"not relevant",
IF(R1785&gt;0,"in old list",
IF(S1785=0,"NEED TO ASSIGN",
INDEX(assign_old_new!D:D,MATCH(A1785,assign_old_new!A:A,0))))))</f>
        <v>not relevant</v>
      </c>
      <c r="U1785">
        <f t="shared" si="54"/>
        <v>0</v>
      </c>
      <c r="V1785" s="5">
        <f t="shared" si="55"/>
        <v>0</v>
      </c>
    </row>
    <row r="1786" spans="1:22" hidden="1" x14ac:dyDescent="0.75">
      <c r="A1786" t="s">
        <v>4863</v>
      </c>
      <c r="B1786" t="s">
        <v>4864</v>
      </c>
      <c r="C1786" t="s">
        <v>4865</v>
      </c>
      <c r="D1786" t="s">
        <v>3425</v>
      </c>
      <c r="E1786" t="s">
        <v>2647</v>
      </c>
      <c r="F1786" t="s">
        <v>2647</v>
      </c>
      <c r="G1786" t="s">
        <v>3500</v>
      </c>
      <c r="H1786" t="s">
        <v>2646</v>
      </c>
      <c r="I1786" t="s">
        <v>2647</v>
      </c>
      <c r="J1786" s="2">
        <v>41609</v>
      </c>
      <c r="K1786" s="2">
        <v>55153</v>
      </c>
      <c r="L1786">
        <v>25</v>
      </c>
      <c r="M1786" t="s">
        <v>3506</v>
      </c>
      <c r="N1786" t="s">
        <v>3385</v>
      </c>
      <c r="O1786" t="s">
        <v>3386</v>
      </c>
      <c r="P1786" t="s">
        <v>3507</v>
      </c>
      <c r="Q1786" s="5">
        <f>INDEX(relevant_resources!B:B,MATCH(P1786,relevant_resources!A:A,0))</f>
        <v>0</v>
      </c>
      <c r="R1786">
        <f>COUNTIFS(resolve_2018!Y:Y,A1786)</f>
        <v>0</v>
      </c>
      <c r="S1786">
        <f>COUNTIFS(assign_old_new!A:A,A1786)</f>
        <v>0</v>
      </c>
      <c r="T1786" s="4" t="str">
        <f>IF(D1786="teppc","teppc",
IF(Q1786=0,"not relevant",
IF(R1786&gt;0,"in old list",
IF(S1786=0,"NEED TO ASSIGN",
INDEX(assign_old_new!D:D,MATCH(A1786,assign_old_new!A:A,0))))))</f>
        <v>teppc</v>
      </c>
      <c r="U1786">
        <f t="shared" si="54"/>
        <v>0</v>
      </c>
      <c r="V1786" s="5">
        <f t="shared" si="55"/>
        <v>0</v>
      </c>
    </row>
    <row r="1787" spans="1:22" hidden="1" x14ac:dyDescent="0.75">
      <c r="A1787" t="s">
        <v>8380</v>
      </c>
      <c r="B1787" t="s">
        <v>8380</v>
      </c>
      <c r="C1787" t="s">
        <v>8381</v>
      </c>
      <c r="D1787" t="s">
        <v>3425</v>
      </c>
      <c r="E1787" t="s">
        <v>3426</v>
      </c>
      <c r="F1787" t="s">
        <v>3426</v>
      </c>
      <c r="G1787" t="s">
        <v>3427</v>
      </c>
      <c r="H1787" t="s">
        <v>3428</v>
      </c>
      <c r="I1787" t="s">
        <v>3429</v>
      </c>
      <c r="J1787" s="2">
        <v>38138</v>
      </c>
      <c r="K1787" s="2">
        <v>51287</v>
      </c>
      <c r="L1787">
        <v>25</v>
      </c>
      <c r="M1787" t="s">
        <v>210</v>
      </c>
      <c r="N1787" t="s">
        <v>3443</v>
      </c>
      <c r="O1787" t="s">
        <v>210</v>
      </c>
      <c r="P1787" t="s">
        <v>3444</v>
      </c>
      <c r="Q1787" s="5">
        <f>INDEX(relevant_resources!B:B,MATCH(P1787,relevant_resources!A:A,0))</f>
        <v>0</v>
      </c>
      <c r="R1787">
        <f>COUNTIFS(resolve_2018!Y:Y,A1787)</f>
        <v>0</v>
      </c>
      <c r="S1787">
        <f>COUNTIFS(assign_old_new!A:A,A1787)</f>
        <v>0</v>
      </c>
      <c r="T1787" s="4" t="str">
        <f>IF(D1787="teppc","teppc",
IF(Q1787=0,"not relevant",
IF(R1787&gt;0,"in old list",
IF(S1787=0,"NEED TO ASSIGN",
INDEX(assign_old_new!D:D,MATCH(A1787,assign_old_new!A:A,0))))))</f>
        <v>teppc</v>
      </c>
      <c r="U1787">
        <f t="shared" si="54"/>
        <v>0</v>
      </c>
      <c r="V1787" s="5">
        <f t="shared" si="55"/>
        <v>0</v>
      </c>
    </row>
    <row r="1788" spans="1:22" hidden="1" x14ac:dyDescent="0.75">
      <c r="A1788" t="s">
        <v>8382</v>
      </c>
      <c r="B1788" t="s">
        <v>8382</v>
      </c>
      <c r="C1788" t="s">
        <v>8383</v>
      </c>
      <c r="D1788" t="s">
        <v>3425</v>
      </c>
      <c r="E1788" t="s">
        <v>3426</v>
      </c>
      <c r="F1788" t="s">
        <v>3426</v>
      </c>
      <c r="G1788" t="s">
        <v>3427</v>
      </c>
      <c r="H1788" t="s">
        <v>3428</v>
      </c>
      <c r="I1788" t="s">
        <v>3429</v>
      </c>
      <c r="J1788" s="2">
        <v>38138</v>
      </c>
      <c r="K1788" s="2">
        <v>51287</v>
      </c>
      <c r="L1788">
        <v>25</v>
      </c>
      <c r="M1788" t="s">
        <v>210</v>
      </c>
      <c r="N1788" t="s">
        <v>3443</v>
      </c>
      <c r="O1788" t="s">
        <v>210</v>
      </c>
      <c r="P1788" t="s">
        <v>3444</v>
      </c>
      <c r="Q1788" s="5">
        <f>INDEX(relevant_resources!B:B,MATCH(P1788,relevant_resources!A:A,0))</f>
        <v>0</v>
      </c>
      <c r="R1788">
        <f>COUNTIFS(resolve_2018!Y:Y,A1788)</f>
        <v>0</v>
      </c>
      <c r="S1788">
        <f>COUNTIFS(assign_old_new!A:A,A1788)</f>
        <v>0</v>
      </c>
      <c r="T1788" s="4" t="str">
        <f>IF(D1788="teppc","teppc",
IF(Q1788=0,"not relevant",
IF(R1788&gt;0,"in old list",
IF(S1788=0,"NEED TO ASSIGN",
INDEX(assign_old_new!D:D,MATCH(A1788,assign_old_new!A:A,0))))))</f>
        <v>teppc</v>
      </c>
      <c r="U1788">
        <f t="shared" si="54"/>
        <v>0</v>
      </c>
      <c r="V1788" s="5">
        <f t="shared" si="55"/>
        <v>0</v>
      </c>
    </row>
    <row r="1789" spans="1:22" hidden="1" x14ac:dyDescent="0.75">
      <c r="A1789" t="s">
        <v>4532</v>
      </c>
      <c r="B1789" t="s">
        <v>4533</v>
      </c>
      <c r="C1789" t="s">
        <v>4534</v>
      </c>
      <c r="D1789" t="s">
        <v>3425</v>
      </c>
      <c r="E1789" t="s">
        <v>3775</v>
      </c>
      <c r="F1789" t="s">
        <v>3775</v>
      </c>
      <c r="G1789" t="s">
        <v>3776</v>
      </c>
      <c r="H1789" t="s">
        <v>3775</v>
      </c>
      <c r="I1789" t="s">
        <v>3429</v>
      </c>
      <c r="J1789" s="2">
        <v>36708</v>
      </c>
      <c r="K1789" s="2">
        <v>55153</v>
      </c>
      <c r="L1789">
        <v>25</v>
      </c>
      <c r="M1789" t="s">
        <v>3766</v>
      </c>
      <c r="N1789" t="s">
        <v>3757</v>
      </c>
      <c r="O1789" t="s">
        <v>190</v>
      </c>
      <c r="P1789" t="s">
        <v>4519</v>
      </c>
      <c r="Q1789" s="5">
        <f>INDEX(relevant_resources!B:B,MATCH(P1789,relevant_resources!A:A,0))</f>
        <v>0</v>
      </c>
      <c r="R1789">
        <f>COUNTIFS(resolve_2018!Y:Y,A1789)</f>
        <v>0</v>
      </c>
      <c r="S1789">
        <f>COUNTIFS(assign_old_new!A:A,A1789)</f>
        <v>0</v>
      </c>
      <c r="T1789" s="4" t="str">
        <f>IF(D1789="teppc","teppc",
IF(Q1789=0,"not relevant",
IF(R1789&gt;0,"in old list",
IF(S1789=0,"NEED TO ASSIGN",
INDEX(assign_old_new!D:D,MATCH(A1789,assign_old_new!A:A,0))))))</f>
        <v>teppc</v>
      </c>
      <c r="U1789">
        <f t="shared" si="54"/>
        <v>0</v>
      </c>
      <c r="V1789" s="5">
        <f t="shared" si="55"/>
        <v>0</v>
      </c>
    </row>
    <row r="1790" spans="1:22" hidden="1" x14ac:dyDescent="0.75">
      <c r="A1790" t="s">
        <v>4535</v>
      </c>
      <c r="B1790" t="s">
        <v>4536</v>
      </c>
      <c r="C1790" t="s">
        <v>4537</v>
      </c>
      <c r="D1790" t="s">
        <v>3425</v>
      </c>
      <c r="E1790" t="s">
        <v>3775</v>
      </c>
      <c r="F1790" t="s">
        <v>3775</v>
      </c>
      <c r="G1790" t="s">
        <v>3776</v>
      </c>
      <c r="H1790" t="s">
        <v>3775</v>
      </c>
      <c r="I1790" t="s">
        <v>3429</v>
      </c>
      <c r="J1790" s="2">
        <v>36708</v>
      </c>
      <c r="K1790" s="2">
        <v>55153</v>
      </c>
      <c r="L1790">
        <v>25</v>
      </c>
      <c r="M1790" t="s">
        <v>3766</v>
      </c>
      <c r="N1790" t="s">
        <v>3757</v>
      </c>
      <c r="O1790" t="s">
        <v>190</v>
      </c>
      <c r="P1790" t="s">
        <v>4519</v>
      </c>
      <c r="Q1790" s="5">
        <f>INDEX(relevant_resources!B:B,MATCH(P1790,relevant_resources!A:A,0))</f>
        <v>0</v>
      </c>
      <c r="R1790">
        <f>COUNTIFS(resolve_2018!Y:Y,A1790)</f>
        <v>0</v>
      </c>
      <c r="S1790">
        <f>COUNTIFS(assign_old_new!A:A,A1790)</f>
        <v>0</v>
      </c>
      <c r="T1790" s="4" t="str">
        <f>IF(D1790="teppc","teppc",
IF(Q1790=0,"not relevant",
IF(R1790&gt;0,"in old list",
IF(S1790=0,"NEED TO ASSIGN",
INDEX(assign_old_new!D:D,MATCH(A1790,assign_old_new!A:A,0))))))</f>
        <v>teppc</v>
      </c>
      <c r="U1790">
        <f t="shared" si="54"/>
        <v>0</v>
      </c>
      <c r="V1790" s="5">
        <f t="shared" si="55"/>
        <v>0</v>
      </c>
    </row>
    <row r="1791" spans="1:22" hidden="1" x14ac:dyDescent="0.75">
      <c r="A1791" t="s">
        <v>4538</v>
      </c>
      <c r="B1791" t="s">
        <v>4539</v>
      </c>
      <c r="C1791" t="s">
        <v>4540</v>
      </c>
      <c r="D1791" t="s">
        <v>3425</v>
      </c>
      <c r="E1791" t="s">
        <v>3775</v>
      </c>
      <c r="F1791" t="s">
        <v>3775</v>
      </c>
      <c r="G1791" t="s">
        <v>3776</v>
      </c>
      <c r="H1791" t="s">
        <v>3775</v>
      </c>
      <c r="I1791" t="s">
        <v>3429</v>
      </c>
      <c r="J1791" s="2">
        <v>36708</v>
      </c>
      <c r="K1791" s="2">
        <v>55153</v>
      </c>
      <c r="L1791">
        <v>25</v>
      </c>
      <c r="M1791" t="s">
        <v>3766</v>
      </c>
      <c r="N1791" t="s">
        <v>3757</v>
      </c>
      <c r="O1791" t="s">
        <v>190</v>
      </c>
      <c r="P1791" t="s">
        <v>4519</v>
      </c>
      <c r="Q1791" s="5">
        <f>INDEX(relevant_resources!B:B,MATCH(P1791,relevant_resources!A:A,0))</f>
        <v>0</v>
      </c>
      <c r="R1791">
        <f>COUNTIFS(resolve_2018!Y:Y,A1791)</f>
        <v>0</v>
      </c>
      <c r="S1791">
        <f>COUNTIFS(assign_old_new!A:A,A1791)</f>
        <v>0</v>
      </c>
      <c r="T1791" s="4" t="str">
        <f>IF(D1791="teppc","teppc",
IF(Q1791=0,"not relevant",
IF(R1791&gt;0,"in old list",
IF(S1791=0,"NEED TO ASSIGN",
INDEX(assign_old_new!D:D,MATCH(A1791,assign_old_new!A:A,0))))))</f>
        <v>teppc</v>
      </c>
      <c r="U1791">
        <f t="shared" si="54"/>
        <v>0</v>
      </c>
      <c r="V1791" s="5">
        <f t="shared" si="55"/>
        <v>0</v>
      </c>
    </row>
    <row r="1792" spans="1:22" hidden="1" x14ac:dyDescent="0.75">
      <c r="A1792" t="s">
        <v>4541</v>
      </c>
      <c r="B1792" t="s">
        <v>4542</v>
      </c>
      <c r="C1792" t="s">
        <v>4543</v>
      </c>
      <c r="D1792" t="s">
        <v>3425</v>
      </c>
      <c r="E1792" t="s">
        <v>3775</v>
      </c>
      <c r="F1792" t="s">
        <v>3775</v>
      </c>
      <c r="G1792" t="s">
        <v>3776</v>
      </c>
      <c r="H1792" t="s">
        <v>3775</v>
      </c>
      <c r="I1792" t="s">
        <v>3429</v>
      </c>
      <c r="J1792" s="2">
        <v>36708</v>
      </c>
      <c r="K1792" s="2">
        <v>55153</v>
      </c>
      <c r="L1792">
        <v>25</v>
      </c>
      <c r="M1792" t="s">
        <v>3766</v>
      </c>
      <c r="N1792" t="s">
        <v>3757</v>
      </c>
      <c r="O1792" t="s">
        <v>190</v>
      </c>
      <c r="P1792" t="s">
        <v>4519</v>
      </c>
      <c r="Q1792" s="5">
        <f>INDEX(relevant_resources!B:B,MATCH(P1792,relevant_resources!A:A,0))</f>
        <v>0</v>
      </c>
      <c r="R1792">
        <f>COUNTIFS(resolve_2018!Y:Y,A1792)</f>
        <v>0</v>
      </c>
      <c r="S1792">
        <f>COUNTIFS(assign_old_new!A:A,A1792)</f>
        <v>0</v>
      </c>
      <c r="T1792" s="4" t="str">
        <f>IF(D1792="teppc","teppc",
IF(Q1792=0,"not relevant",
IF(R1792&gt;0,"in old list",
IF(S1792=0,"NEED TO ASSIGN",
INDEX(assign_old_new!D:D,MATCH(A1792,assign_old_new!A:A,0))))))</f>
        <v>teppc</v>
      </c>
      <c r="U1792">
        <f t="shared" si="54"/>
        <v>0</v>
      </c>
      <c r="V1792" s="5">
        <f t="shared" si="55"/>
        <v>0</v>
      </c>
    </row>
    <row r="1793" spans="1:22" hidden="1" x14ac:dyDescent="0.75">
      <c r="A1793" t="s">
        <v>127</v>
      </c>
      <c r="B1793" t="s">
        <v>127</v>
      </c>
      <c r="C1793" t="s">
        <v>10611</v>
      </c>
      <c r="D1793" t="s">
        <v>9883</v>
      </c>
      <c r="E1793" t="s">
        <v>3333</v>
      </c>
      <c r="F1793" t="s">
        <v>3333</v>
      </c>
      <c r="G1793" t="s">
        <v>3334</v>
      </c>
      <c r="H1793" t="s">
        <v>3333</v>
      </c>
      <c r="I1793" t="s">
        <v>33</v>
      </c>
      <c r="J1793" s="6">
        <v>32688</v>
      </c>
      <c r="K1793" s="6">
        <v>55153</v>
      </c>
      <c r="L1793">
        <v>25</v>
      </c>
      <c r="M1793" t="s">
        <v>9884</v>
      </c>
      <c r="N1793" t="s">
        <v>3336</v>
      </c>
      <c r="O1793" t="s">
        <v>3356</v>
      </c>
      <c r="P1793" t="s">
        <v>3357</v>
      </c>
      <c r="Q1793" s="5">
        <f>INDEX(relevant_resources!B:B,MATCH(P1793,relevant_resources!A:A,0))</f>
        <v>0</v>
      </c>
      <c r="R1793">
        <f>COUNTIFS(resolve_2018!Y:Y,A1793)</f>
        <v>1</v>
      </c>
      <c r="S1793">
        <f>COUNTIFS(assign_old_new!A:A,A1793)</f>
        <v>0</v>
      </c>
      <c r="T1793" s="4" t="str">
        <f>IF(D1793="teppc","teppc",
IF(Q1793=0,"not relevant",
IF(R1793&gt;0,"in old list",
IF(S1793=0,"NEED TO ASSIGN",
INDEX(assign_old_new!D:D,MATCH(A1793,assign_old_new!A:A,0))))))</f>
        <v>not relevant</v>
      </c>
      <c r="U1793">
        <f t="shared" si="54"/>
        <v>1</v>
      </c>
      <c r="V1793" s="5">
        <f t="shared" si="55"/>
        <v>0</v>
      </c>
    </row>
    <row r="1794" spans="1:22" hidden="1" x14ac:dyDescent="0.75">
      <c r="A1794" t="s">
        <v>9710</v>
      </c>
      <c r="B1794" t="s">
        <v>9711</v>
      </c>
      <c r="C1794" t="s">
        <v>9712</v>
      </c>
      <c r="D1794" t="s">
        <v>3425</v>
      </c>
      <c r="E1794" t="s">
        <v>3698</v>
      </c>
      <c r="F1794" t="s">
        <v>3698</v>
      </c>
      <c r="G1794" t="s">
        <v>3694</v>
      </c>
      <c r="H1794" t="s">
        <v>3407</v>
      </c>
      <c r="I1794" t="s">
        <v>2274</v>
      </c>
      <c r="J1794" s="2">
        <v>31260</v>
      </c>
      <c r="K1794" s="2">
        <v>47588</v>
      </c>
      <c r="L1794">
        <v>25</v>
      </c>
      <c r="M1794" t="s">
        <v>3766</v>
      </c>
      <c r="N1794" t="s">
        <v>3757</v>
      </c>
      <c r="O1794" t="s">
        <v>190</v>
      </c>
      <c r="P1794" t="s">
        <v>3758</v>
      </c>
      <c r="Q1794" s="5">
        <f>INDEX(relevant_resources!B:B,MATCH(P1794,relevant_resources!A:A,0))</f>
        <v>0</v>
      </c>
      <c r="R1794">
        <f>COUNTIFS(resolve_2018!Y:Y,A1794)</f>
        <v>0</v>
      </c>
      <c r="S1794">
        <f>COUNTIFS(assign_old_new!A:A,A1794)</f>
        <v>0</v>
      </c>
      <c r="T1794" s="4" t="str">
        <f>IF(D1794="teppc","teppc",
IF(Q1794=0,"not relevant",
IF(R1794&gt;0,"in old list",
IF(S1794=0,"NEED TO ASSIGN",
INDEX(assign_old_new!D:D,MATCH(A1794,assign_old_new!A:A,0))))))</f>
        <v>teppc</v>
      </c>
      <c r="U1794">
        <f t="shared" ref="U1794:U1857" si="56">OR(R1794&gt;0,S1794&gt;0)*1</f>
        <v>0</v>
      </c>
      <c r="V1794" s="5">
        <f t="shared" si="55"/>
        <v>0</v>
      </c>
    </row>
    <row r="1795" spans="1:22" hidden="1" x14ac:dyDescent="0.75">
      <c r="A1795" t="s">
        <v>483</v>
      </c>
      <c r="B1795" t="s">
        <v>483</v>
      </c>
      <c r="C1795" t="s">
        <v>10308</v>
      </c>
      <c r="D1795" t="s">
        <v>9883</v>
      </c>
      <c r="E1795" t="s">
        <v>3333</v>
      </c>
      <c r="F1795" t="s">
        <v>3333</v>
      </c>
      <c r="G1795" t="s">
        <v>3334</v>
      </c>
      <c r="H1795" t="s">
        <v>3333</v>
      </c>
      <c r="I1795" t="s">
        <v>33</v>
      </c>
      <c r="J1795" s="6">
        <v>31153</v>
      </c>
      <c r="K1795" s="6">
        <v>55153</v>
      </c>
      <c r="L1795">
        <v>25</v>
      </c>
      <c r="M1795" t="s">
        <v>9884</v>
      </c>
      <c r="N1795" t="s">
        <v>3443</v>
      </c>
      <c r="O1795" t="s">
        <v>210</v>
      </c>
      <c r="P1795" t="s">
        <v>3709</v>
      </c>
      <c r="Q1795" s="5">
        <f>INDEX(relevant_resources!B:B,MATCH(P1795,relevant_resources!A:A,0))</f>
        <v>0</v>
      </c>
      <c r="R1795">
        <f>COUNTIFS(resolve_2018!Y:Y,A1795)</f>
        <v>2</v>
      </c>
      <c r="S1795">
        <f>COUNTIFS(assign_old_new!A:A,A1795)</f>
        <v>0</v>
      </c>
      <c r="T1795" s="4" t="str">
        <f>IF(D1795="teppc","teppc",
IF(Q1795=0,"not relevant",
IF(R1795&gt;0,"in old list",
IF(S1795=0,"NEED TO ASSIGN",
INDEX(assign_old_new!D:D,MATCH(A1795,assign_old_new!A:A,0))))))</f>
        <v>not relevant</v>
      </c>
      <c r="U1795">
        <f t="shared" si="56"/>
        <v>1</v>
      </c>
      <c r="V1795" s="5">
        <f t="shared" ref="V1795:V1858" si="57">AND(Q1795=1,U1795=0,D1795="caiso")*1</f>
        <v>0</v>
      </c>
    </row>
    <row r="1796" spans="1:22" hidden="1" x14ac:dyDescent="0.75">
      <c r="A1796" t="s">
        <v>8312</v>
      </c>
      <c r="B1796" t="s">
        <v>8313</v>
      </c>
      <c r="C1796" t="s">
        <v>8312</v>
      </c>
      <c r="D1796" t="s">
        <v>3425</v>
      </c>
      <c r="E1796" t="s">
        <v>906</v>
      </c>
      <c r="F1796" t="s">
        <v>906</v>
      </c>
      <c r="G1796" t="s">
        <v>4695</v>
      </c>
      <c r="H1796" t="s">
        <v>906</v>
      </c>
      <c r="I1796" t="s">
        <v>906</v>
      </c>
      <c r="J1796" s="2">
        <v>29312</v>
      </c>
      <c r="K1796" s="2">
        <v>55153</v>
      </c>
      <c r="L1796">
        <v>25</v>
      </c>
      <c r="M1796" t="s">
        <v>3791</v>
      </c>
      <c r="N1796" t="s">
        <v>3792</v>
      </c>
      <c r="O1796" t="s">
        <v>3533</v>
      </c>
      <c r="P1796" t="s">
        <v>4696</v>
      </c>
      <c r="Q1796" s="5">
        <f>INDEX(relevant_resources!B:B,MATCH(P1796,relevant_resources!A:A,0))</f>
        <v>0</v>
      </c>
      <c r="R1796">
        <f>COUNTIFS(resolve_2018!Y:Y,A1796)</f>
        <v>0</v>
      </c>
      <c r="S1796">
        <f>COUNTIFS(assign_old_new!A:A,A1796)</f>
        <v>0</v>
      </c>
      <c r="T1796" s="4" t="str">
        <f>IF(D1796="teppc","teppc",
IF(Q1796=0,"not relevant",
IF(R1796&gt;0,"in old list",
IF(S1796=0,"NEED TO ASSIGN",
INDEX(assign_old_new!D:D,MATCH(A1796,assign_old_new!A:A,0))))))</f>
        <v>teppc</v>
      </c>
      <c r="U1796">
        <f t="shared" si="56"/>
        <v>0</v>
      </c>
      <c r="V1796" s="5">
        <f t="shared" si="57"/>
        <v>0</v>
      </c>
    </row>
    <row r="1797" spans="1:22" hidden="1" x14ac:dyDescent="0.75">
      <c r="A1797" t="s">
        <v>7492</v>
      </c>
      <c r="B1797" t="s">
        <v>7493</v>
      </c>
      <c r="C1797" t="s">
        <v>7492</v>
      </c>
      <c r="D1797" t="s">
        <v>3425</v>
      </c>
      <c r="E1797" t="s">
        <v>3745</v>
      </c>
      <c r="F1797" t="s">
        <v>3745</v>
      </c>
      <c r="G1797" t="s">
        <v>3746</v>
      </c>
      <c r="H1797" t="s">
        <v>3745</v>
      </c>
      <c r="I1797" t="s">
        <v>2274</v>
      </c>
      <c r="J1797" s="2">
        <v>26634</v>
      </c>
      <c r="K1797" s="2">
        <v>55153</v>
      </c>
      <c r="L1797">
        <v>25</v>
      </c>
      <c r="M1797" t="s">
        <v>3548</v>
      </c>
      <c r="N1797" t="s">
        <v>3532</v>
      </c>
      <c r="O1797" t="s">
        <v>3533</v>
      </c>
      <c r="P1797" t="s">
        <v>3534</v>
      </c>
      <c r="Q1797" s="5">
        <f>INDEX(relevant_resources!B:B,MATCH(P1797,relevant_resources!A:A,0))</f>
        <v>0</v>
      </c>
      <c r="R1797">
        <f>COUNTIFS(resolve_2018!Y:Y,A1797)</f>
        <v>0</v>
      </c>
      <c r="S1797">
        <f>COUNTIFS(assign_old_new!A:A,A1797)</f>
        <v>0</v>
      </c>
      <c r="T1797" s="4" t="str">
        <f>IF(D1797="teppc","teppc",
IF(Q1797=0,"not relevant",
IF(R1797&gt;0,"in old list",
IF(S1797=0,"NEED TO ASSIGN",
INDEX(assign_old_new!D:D,MATCH(A1797,assign_old_new!A:A,0))))))</f>
        <v>teppc</v>
      </c>
      <c r="U1797">
        <f t="shared" si="56"/>
        <v>0</v>
      </c>
      <c r="V1797" s="5">
        <f t="shared" si="57"/>
        <v>0</v>
      </c>
    </row>
    <row r="1798" spans="1:22" hidden="1" x14ac:dyDescent="0.75">
      <c r="A1798" t="s">
        <v>7494</v>
      </c>
      <c r="B1798" t="s">
        <v>7495</v>
      </c>
      <c r="C1798" t="s">
        <v>7494</v>
      </c>
      <c r="D1798" t="s">
        <v>3425</v>
      </c>
      <c r="E1798" t="s">
        <v>3745</v>
      </c>
      <c r="F1798" t="s">
        <v>3745</v>
      </c>
      <c r="G1798" t="s">
        <v>3746</v>
      </c>
      <c r="H1798" t="s">
        <v>3745</v>
      </c>
      <c r="I1798" t="s">
        <v>2274</v>
      </c>
      <c r="J1798" s="2">
        <v>26634</v>
      </c>
      <c r="K1798" s="2">
        <v>55153</v>
      </c>
      <c r="L1798">
        <v>25</v>
      </c>
      <c r="M1798" t="s">
        <v>3548</v>
      </c>
      <c r="N1798" t="s">
        <v>3532</v>
      </c>
      <c r="O1798" t="s">
        <v>3533</v>
      </c>
      <c r="P1798" t="s">
        <v>3534</v>
      </c>
      <c r="Q1798" s="5">
        <f>INDEX(relevant_resources!B:B,MATCH(P1798,relevant_resources!A:A,0))</f>
        <v>0</v>
      </c>
      <c r="R1798">
        <f>COUNTIFS(resolve_2018!Y:Y,A1798)</f>
        <v>0</v>
      </c>
      <c r="S1798">
        <f>COUNTIFS(assign_old_new!A:A,A1798)</f>
        <v>0</v>
      </c>
      <c r="T1798" s="4" t="str">
        <f>IF(D1798="teppc","teppc",
IF(Q1798=0,"not relevant",
IF(R1798&gt;0,"in old list",
IF(S1798=0,"NEED TO ASSIGN",
INDEX(assign_old_new!D:D,MATCH(A1798,assign_old_new!A:A,0))))))</f>
        <v>teppc</v>
      </c>
      <c r="U1798">
        <f t="shared" si="56"/>
        <v>0</v>
      </c>
      <c r="V1798" s="5">
        <f t="shared" si="57"/>
        <v>0</v>
      </c>
    </row>
    <row r="1799" spans="1:22" hidden="1" x14ac:dyDescent="0.75">
      <c r="A1799" t="s">
        <v>6781</v>
      </c>
      <c r="B1799" t="s">
        <v>6781</v>
      </c>
      <c r="C1799" t="s">
        <v>6782</v>
      </c>
      <c r="D1799" t="s">
        <v>3425</v>
      </c>
      <c r="E1799" t="s">
        <v>3482</v>
      </c>
      <c r="F1799" t="s">
        <v>3482</v>
      </c>
      <c r="G1799" t="s">
        <v>3483</v>
      </c>
      <c r="H1799" t="s">
        <v>3482</v>
      </c>
      <c r="I1799" t="s">
        <v>1080</v>
      </c>
      <c r="J1799" s="2">
        <v>24198</v>
      </c>
      <c r="K1799" s="2">
        <v>55153</v>
      </c>
      <c r="L1799">
        <v>25</v>
      </c>
      <c r="M1799" t="s">
        <v>3920</v>
      </c>
      <c r="N1799" t="s">
        <v>3921</v>
      </c>
      <c r="O1799" t="s">
        <v>3356</v>
      </c>
      <c r="P1799" t="s">
        <v>3484</v>
      </c>
      <c r="Q1799" s="5">
        <f>INDEX(relevant_resources!B:B,MATCH(P1799,relevant_resources!A:A,0))</f>
        <v>0</v>
      </c>
      <c r="R1799">
        <f>COUNTIFS(resolve_2018!Y:Y,A1799)</f>
        <v>0</v>
      </c>
      <c r="S1799">
        <f>COUNTIFS(assign_old_new!A:A,A1799)</f>
        <v>0</v>
      </c>
      <c r="T1799" s="4" t="str">
        <f>IF(D1799="teppc","teppc",
IF(Q1799=0,"not relevant",
IF(R1799&gt;0,"in old list",
IF(S1799=0,"NEED TO ASSIGN",
INDEX(assign_old_new!D:D,MATCH(A1799,assign_old_new!A:A,0))))))</f>
        <v>teppc</v>
      </c>
      <c r="U1799">
        <f t="shared" si="56"/>
        <v>0</v>
      </c>
      <c r="V1799" s="5">
        <f t="shared" si="57"/>
        <v>0</v>
      </c>
    </row>
    <row r="1800" spans="1:22" hidden="1" x14ac:dyDescent="0.75">
      <c r="A1800" t="s">
        <v>6625</v>
      </c>
      <c r="B1800" t="s">
        <v>6625</v>
      </c>
      <c r="C1800" t="s">
        <v>6626</v>
      </c>
      <c r="D1800" t="s">
        <v>3425</v>
      </c>
      <c r="E1800" t="s">
        <v>3426</v>
      </c>
      <c r="F1800" t="s">
        <v>3426</v>
      </c>
      <c r="G1800" t="s">
        <v>3427</v>
      </c>
      <c r="H1800" t="s">
        <v>3428</v>
      </c>
      <c r="I1800" t="s">
        <v>3429</v>
      </c>
      <c r="J1800" s="2">
        <v>20821</v>
      </c>
      <c r="K1800" s="2">
        <v>48669</v>
      </c>
      <c r="L1800">
        <v>25</v>
      </c>
      <c r="M1800" t="s">
        <v>210</v>
      </c>
      <c r="N1800" t="s">
        <v>3443</v>
      </c>
      <c r="O1800" t="s">
        <v>210</v>
      </c>
      <c r="P1800" t="s">
        <v>3444</v>
      </c>
      <c r="Q1800" s="5">
        <f>INDEX(relevant_resources!B:B,MATCH(P1800,relevant_resources!A:A,0))</f>
        <v>0</v>
      </c>
      <c r="R1800">
        <f>COUNTIFS(resolve_2018!Y:Y,A1800)</f>
        <v>0</v>
      </c>
      <c r="S1800">
        <f>COUNTIFS(assign_old_new!A:A,A1800)</f>
        <v>0</v>
      </c>
      <c r="T1800" s="4" t="str">
        <f>IF(D1800="teppc","teppc",
IF(Q1800=0,"not relevant",
IF(R1800&gt;0,"in old list",
IF(S1800=0,"NEED TO ASSIGN",
INDEX(assign_old_new!D:D,MATCH(A1800,assign_old_new!A:A,0))))))</f>
        <v>teppc</v>
      </c>
      <c r="U1800">
        <f t="shared" si="56"/>
        <v>0</v>
      </c>
      <c r="V1800" s="5">
        <f t="shared" si="57"/>
        <v>0</v>
      </c>
    </row>
    <row r="1801" spans="1:22" hidden="1" x14ac:dyDescent="0.75">
      <c r="A1801" t="s">
        <v>8310</v>
      </c>
      <c r="B1801" t="s">
        <v>8311</v>
      </c>
      <c r="C1801" t="s">
        <v>8310</v>
      </c>
      <c r="D1801" t="s">
        <v>3425</v>
      </c>
      <c r="E1801" t="s">
        <v>906</v>
      </c>
      <c r="F1801" t="s">
        <v>906</v>
      </c>
      <c r="G1801" t="s">
        <v>4695</v>
      </c>
      <c r="H1801" t="s">
        <v>906</v>
      </c>
      <c r="I1801" t="s">
        <v>906</v>
      </c>
      <c r="J1801" s="2">
        <v>20821</v>
      </c>
      <c r="K1801" s="2">
        <v>55153</v>
      </c>
      <c r="L1801">
        <v>25</v>
      </c>
      <c r="M1801" t="s">
        <v>3791</v>
      </c>
      <c r="N1801" t="s">
        <v>3792</v>
      </c>
      <c r="O1801" t="s">
        <v>3533</v>
      </c>
      <c r="P1801" t="s">
        <v>4696</v>
      </c>
      <c r="Q1801" s="5">
        <f>INDEX(relevant_resources!B:B,MATCH(P1801,relevant_resources!A:A,0))</f>
        <v>0</v>
      </c>
      <c r="R1801">
        <f>COUNTIFS(resolve_2018!Y:Y,A1801)</f>
        <v>0</v>
      </c>
      <c r="S1801">
        <f>COUNTIFS(assign_old_new!A:A,A1801)</f>
        <v>0</v>
      </c>
      <c r="T1801" s="4" t="str">
        <f>IF(D1801="teppc","teppc",
IF(Q1801=0,"not relevant",
IF(R1801&gt;0,"in old list",
IF(S1801=0,"NEED TO ASSIGN",
INDEX(assign_old_new!D:D,MATCH(A1801,assign_old_new!A:A,0))))))</f>
        <v>teppc</v>
      </c>
      <c r="U1801">
        <f t="shared" si="56"/>
        <v>0</v>
      </c>
      <c r="V1801" s="5">
        <f t="shared" si="57"/>
        <v>0</v>
      </c>
    </row>
    <row r="1802" spans="1:22" hidden="1" x14ac:dyDescent="0.75">
      <c r="A1802" t="s">
        <v>4026</v>
      </c>
      <c r="B1802" t="s">
        <v>4026</v>
      </c>
      <c r="C1802" t="s">
        <v>4027</v>
      </c>
      <c r="D1802" t="s">
        <v>3425</v>
      </c>
      <c r="E1802" t="s">
        <v>3614</v>
      </c>
      <c r="F1802" t="s">
        <v>3614</v>
      </c>
      <c r="G1802" t="s">
        <v>3615</v>
      </c>
      <c r="H1802" t="s">
        <v>3616</v>
      </c>
      <c r="I1802" t="s">
        <v>1080</v>
      </c>
      <c r="J1802" s="2">
        <v>18323</v>
      </c>
      <c r="K1802" s="2">
        <v>55153</v>
      </c>
      <c r="L1802">
        <v>25</v>
      </c>
      <c r="M1802" t="s">
        <v>210</v>
      </c>
      <c r="N1802" t="s">
        <v>3443</v>
      </c>
      <c r="O1802" t="s">
        <v>210</v>
      </c>
      <c r="P1802" t="s">
        <v>3568</v>
      </c>
      <c r="Q1802" s="5">
        <f>INDEX(relevant_resources!B:B,MATCH(P1802,relevant_resources!A:A,0))</f>
        <v>0</v>
      </c>
      <c r="R1802">
        <f>COUNTIFS(resolve_2018!Y:Y,A1802)</f>
        <v>0</v>
      </c>
      <c r="S1802">
        <f>COUNTIFS(assign_old_new!A:A,A1802)</f>
        <v>0</v>
      </c>
      <c r="T1802" s="4" t="str">
        <f>IF(D1802="teppc","teppc",
IF(Q1802=0,"not relevant",
IF(R1802&gt;0,"in old list",
IF(S1802=0,"NEED TO ASSIGN",
INDEX(assign_old_new!D:D,MATCH(A1802,assign_old_new!A:A,0))))))</f>
        <v>teppc</v>
      </c>
      <c r="U1802">
        <f t="shared" si="56"/>
        <v>0</v>
      </c>
      <c r="V1802" s="5">
        <f t="shared" si="57"/>
        <v>0</v>
      </c>
    </row>
    <row r="1803" spans="1:22" hidden="1" x14ac:dyDescent="0.75">
      <c r="A1803" t="s">
        <v>6454</v>
      </c>
      <c r="B1803" t="s">
        <v>6455</v>
      </c>
      <c r="C1803" t="s">
        <v>6454</v>
      </c>
      <c r="D1803" t="s">
        <v>3425</v>
      </c>
      <c r="E1803" t="s">
        <v>2592</v>
      </c>
      <c r="F1803" t="s">
        <v>2592</v>
      </c>
      <c r="G1803" t="s">
        <v>4353</v>
      </c>
      <c r="H1803" t="s">
        <v>3028</v>
      </c>
      <c r="I1803" t="s">
        <v>2592</v>
      </c>
      <c r="J1803" s="2">
        <v>18323</v>
      </c>
      <c r="K1803" s="2">
        <v>55153</v>
      </c>
      <c r="L1803">
        <v>25</v>
      </c>
      <c r="M1803" t="s">
        <v>210</v>
      </c>
      <c r="N1803" t="s">
        <v>3443</v>
      </c>
      <c r="O1803" t="s">
        <v>210</v>
      </c>
      <c r="P1803" t="s">
        <v>4354</v>
      </c>
      <c r="Q1803" s="5">
        <f>INDEX(relevant_resources!B:B,MATCH(P1803,relevant_resources!A:A,0))</f>
        <v>0</v>
      </c>
      <c r="R1803">
        <f>COUNTIFS(resolve_2018!Y:Y,A1803)</f>
        <v>0</v>
      </c>
      <c r="S1803">
        <f>COUNTIFS(assign_old_new!A:A,A1803)</f>
        <v>0</v>
      </c>
      <c r="T1803" s="4" t="str">
        <f>IF(D1803="teppc","teppc",
IF(Q1803=0,"not relevant",
IF(R1803&gt;0,"in old list",
IF(S1803=0,"NEED TO ASSIGN",
INDEX(assign_old_new!D:D,MATCH(A1803,assign_old_new!A:A,0))))))</f>
        <v>teppc</v>
      </c>
      <c r="U1803">
        <f t="shared" si="56"/>
        <v>0</v>
      </c>
      <c r="V1803" s="5">
        <f t="shared" si="57"/>
        <v>0</v>
      </c>
    </row>
    <row r="1804" spans="1:22" hidden="1" x14ac:dyDescent="0.75">
      <c r="A1804" t="s">
        <v>3906</v>
      </c>
      <c r="B1804" t="s">
        <v>3907</v>
      </c>
      <c r="D1804" t="s">
        <v>3425</v>
      </c>
      <c r="E1804" t="s">
        <v>3812</v>
      </c>
      <c r="F1804" t="s">
        <v>3812</v>
      </c>
      <c r="G1804" t="s">
        <v>3813</v>
      </c>
      <c r="H1804" t="s">
        <v>3814</v>
      </c>
      <c r="I1804" t="s">
        <v>1080</v>
      </c>
      <c r="J1804" s="2">
        <v>18264</v>
      </c>
      <c r="K1804" s="2">
        <v>55153</v>
      </c>
      <c r="L1804">
        <v>25</v>
      </c>
      <c r="M1804" t="s">
        <v>3438</v>
      </c>
      <c r="N1804" t="s">
        <v>3412</v>
      </c>
      <c r="O1804" t="s">
        <v>993</v>
      </c>
      <c r="P1804" t="s">
        <v>3712</v>
      </c>
      <c r="Q1804" s="5">
        <f>INDEX(relevant_resources!B:B,MATCH(P1804,relevant_resources!A:A,0))</f>
        <v>0</v>
      </c>
      <c r="R1804">
        <f>COUNTIFS(resolve_2018!Y:Y,A1804)</f>
        <v>0</v>
      </c>
      <c r="S1804">
        <f>COUNTIFS(assign_old_new!A:A,A1804)</f>
        <v>0</v>
      </c>
      <c r="T1804" s="4" t="str">
        <f>IF(D1804="teppc","teppc",
IF(Q1804=0,"not relevant",
IF(R1804&gt;0,"in old list",
IF(S1804=0,"NEED TO ASSIGN",
INDEX(assign_old_new!D:D,MATCH(A1804,assign_old_new!A:A,0))))))</f>
        <v>teppc</v>
      </c>
      <c r="U1804">
        <f t="shared" si="56"/>
        <v>0</v>
      </c>
      <c r="V1804" s="5">
        <f t="shared" si="57"/>
        <v>0</v>
      </c>
    </row>
    <row r="1805" spans="1:22" hidden="1" x14ac:dyDescent="0.75">
      <c r="A1805" t="s">
        <v>4024</v>
      </c>
      <c r="B1805" t="s">
        <v>4024</v>
      </c>
      <c r="C1805" t="s">
        <v>4025</v>
      </c>
      <c r="D1805" t="s">
        <v>3425</v>
      </c>
      <c r="E1805" t="s">
        <v>3614</v>
      </c>
      <c r="F1805" t="s">
        <v>3614</v>
      </c>
      <c r="G1805" t="s">
        <v>3615</v>
      </c>
      <c r="H1805" t="s">
        <v>3616</v>
      </c>
      <c r="I1805" t="s">
        <v>1080</v>
      </c>
      <c r="J1805" s="2">
        <v>18264</v>
      </c>
      <c r="K1805" s="2">
        <v>55153</v>
      </c>
      <c r="L1805">
        <v>25</v>
      </c>
      <c r="M1805" t="s">
        <v>210</v>
      </c>
      <c r="N1805" t="s">
        <v>3443</v>
      </c>
      <c r="O1805" t="s">
        <v>210</v>
      </c>
      <c r="P1805" t="s">
        <v>3568</v>
      </c>
      <c r="Q1805" s="5">
        <f>INDEX(relevant_resources!B:B,MATCH(P1805,relevant_resources!A:A,0))</f>
        <v>0</v>
      </c>
      <c r="R1805">
        <f>COUNTIFS(resolve_2018!Y:Y,A1805)</f>
        <v>0</v>
      </c>
      <c r="S1805">
        <f>COUNTIFS(assign_old_new!A:A,A1805)</f>
        <v>0</v>
      </c>
      <c r="T1805" s="4" t="str">
        <f>IF(D1805="teppc","teppc",
IF(Q1805=0,"not relevant",
IF(R1805&gt;0,"in old list",
IF(S1805=0,"NEED TO ASSIGN",
INDEX(assign_old_new!D:D,MATCH(A1805,assign_old_new!A:A,0))))))</f>
        <v>teppc</v>
      </c>
      <c r="U1805">
        <f t="shared" si="56"/>
        <v>0</v>
      </c>
      <c r="V1805" s="5">
        <f t="shared" si="57"/>
        <v>0</v>
      </c>
    </row>
    <row r="1806" spans="1:22" hidden="1" x14ac:dyDescent="0.75">
      <c r="A1806" t="s">
        <v>7409</v>
      </c>
      <c r="B1806" t="s">
        <v>7410</v>
      </c>
      <c r="D1806" t="s">
        <v>3425</v>
      </c>
      <c r="E1806" t="s">
        <v>3812</v>
      </c>
      <c r="F1806" t="s">
        <v>3812</v>
      </c>
      <c r="G1806" t="s">
        <v>3813</v>
      </c>
      <c r="H1806" t="s">
        <v>3814</v>
      </c>
      <c r="I1806" t="s">
        <v>1080</v>
      </c>
      <c r="J1806" s="2">
        <v>18264</v>
      </c>
      <c r="K1806" s="2">
        <v>55153</v>
      </c>
      <c r="L1806">
        <v>25</v>
      </c>
      <c r="M1806" t="s">
        <v>3438</v>
      </c>
      <c r="N1806" t="s">
        <v>3412</v>
      </c>
      <c r="O1806" t="s">
        <v>993</v>
      </c>
      <c r="P1806" t="s">
        <v>3712</v>
      </c>
      <c r="Q1806" s="5">
        <f>INDEX(relevant_resources!B:B,MATCH(P1806,relevant_resources!A:A,0))</f>
        <v>0</v>
      </c>
      <c r="R1806">
        <f>COUNTIFS(resolve_2018!Y:Y,A1806)</f>
        <v>0</v>
      </c>
      <c r="S1806">
        <f>COUNTIFS(assign_old_new!A:A,A1806)</f>
        <v>0</v>
      </c>
      <c r="T1806" s="4" t="str">
        <f>IF(D1806="teppc","teppc",
IF(Q1806=0,"not relevant",
IF(R1806&gt;0,"in old list",
IF(S1806=0,"NEED TO ASSIGN",
INDEX(assign_old_new!D:D,MATCH(A1806,assign_old_new!A:A,0))))))</f>
        <v>teppc</v>
      </c>
      <c r="U1806">
        <f t="shared" si="56"/>
        <v>0</v>
      </c>
      <c r="V1806" s="5">
        <f t="shared" si="57"/>
        <v>0</v>
      </c>
    </row>
    <row r="1807" spans="1:22" hidden="1" x14ac:dyDescent="0.75">
      <c r="A1807" t="s">
        <v>6456</v>
      </c>
      <c r="B1807" t="s">
        <v>6457</v>
      </c>
      <c r="C1807" t="s">
        <v>6456</v>
      </c>
      <c r="D1807" t="s">
        <v>3425</v>
      </c>
      <c r="E1807" t="s">
        <v>2592</v>
      </c>
      <c r="F1807" t="s">
        <v>2592</v>
      </c>
      <c r="G1807" t="s">
        <v>4353</v>
      </c>
      <c r="H1807" t="s">
        <v>3028</v>
      </c>
      <c r="I1807" t="s">
        <v>2592</v>
      </c>
      <c r="J1807" s="2">
        <v>18233</v>
      </c>
      <c r="K1807" s="2">
        <v>55153</v>
      </c>
      <c r="L1807">
        <v>25</v>
      </c>
      <c r="M1807" t="s">
        <v>210</v>
      </c>
      <c r="N1807" t="s">
        <v>3443</v>
      </c>
      <c r="O1807" t="s">
        <v>210</v>
      </c>
      <c r="P1807" t="s">
        <v>4354</v>
      </c>
      <c r="Q1807" s="5">
        <f>INDEX(relevant_resources!B:B,MATCH(P1807,relevant_resources!A:A,0))</f>
        <v>0</v>
      </c>
      <c r="R1807">
        <f>COUNTIFS(resolve_2018!Y:Y,A1807)</f>
        <v>0</v>
      </c>
      <c r="S1807">
        <f>COUNTIFS(assign_old_new!A:A,A1807)</f>
        <v>0</v>
      </c>
      <c r="T1807" s="4" t="str">
        <f>IF(D1807="teppc","teppc",
IF(Q1807=0,"not relevant",
IF(R1807&gt;0,"in old list",
IF(S1807=0,"NEED TO ASSIGN",
INDEX(assign_old_new!D:D,MATCH(A1807,assign_old_new!A:A,0))))))</f>
        <v>teppc</v>
      </c>
      <c r="U1807">
        <f t="shared" si="56"/>
        <v>0</v>
      </c>
      <c r="V1807" s="5">
        <f t="shared" si="57"/>
        <v>0</v>
      </c>
    </row>
    <row r="1808" spans="1:22" hidden="1" x14ac:dyDescent="0.75">
      <c r="A1808" t="s">
        <v>4022</v>
      </c>
      <c r="B1808" t="s">
        <v>4022</v>
      </c>
      <c r="C1808" t="s">
        <v>4023</v>
      </c>
      <c r="D1808" t="s">
        <v>3425</v>
      </c>
      <c r="E1808" t="s">
        <v>3614</v>
      </c>
      <c r="F1808" t="s">
        <v>3614</v>
      </c>
      <c r="G1808" t="s">
        <v>3615</v>
      </c>
      <c r="H1808" t="s">
        <v>3616</v>
      </c>
      <c r="I1808" t="s">
        <v>1080</v>
      </c>
      <c r="J1808" s="2">
        <v>18203</v>
      </c>
      <c r="K1808" s="2">
        <v>55153</v>
      </c>
      <c r="L1808">
        <v>25</v>
      </c>
      <c r="M1808" t="s">
        <v>210</v>
      </c>
      <c r="N1808" t="s">
        <v>3443</v>
      </c>
      <c r="O1808" t="s">
        <v>210</v>
      </c>
      <c r="P1808" t="s">
        <v>3568</v>
      </c>
      <c r="Q1808" s="5">
        <f>INDEX(relevant_resources!B:B,MATCH(P1808,relevant_resources!A:A,0))</f>
        <v>0</v>
      </c>
      <c r="R1808">
        <f>COUNTIFS(resolve_2018!Y:Y,A1808)</f>
        <v>0</v>
      </c>
      <c r="S1808">
        <f>COUNTIFS(assign_old_new!A:A,A1808)</f>
        <v>0</v>
      </c>
      <c r="T1808" s="4" t="str">
        <f>IF(D1808="teppc","teppc",
IF(Q1808=0,"not relevant",
IF(R1808&gt;0,"in old list",
IF(S1808=0,"NEED TO ASSIGN",
INDEX(assign_old_new!D:D,MATCH(A1808,assign_old_new!A:A,0))))))</f>
        <v>teppc</v>
      </c>
      <c r="U1808">
        <f t="shared" si="56"/>
        <v>0</v>
      </c>
      <c r="V1808" s="5">
        <f t="shared" si="57"/>
        <v>0</v>
      </c>
    </row>
    <row r="1809" spans="1:22" hidden="1" x14ac:dyDescent="0.75">
      <c r="A1809" t="s">
        <v>6458</v>
      </c>
      <c r="B1809" t="s">
        <v>6459</v>
      </c>
      <c r="C1809" t="s">
        <v>6458</v>
      </c>
      <c r="D1809" t="s">
        <v>3425</v>
      </c>
      <c r="E1809" t="s">
        <v>2592</v>
      </c>
      <c r="F1809" t="s">
        <v>2592</v>
      </c>
      <c r="G1809" t="s">
        <v>4353</v>
      </c>
      <c r="H1809" t="s">
        <v>3028</v>
      </c>
      <c r="I1809" t="s">
        <v>2592</v>
      </c>
      <c r="J1809" s="2">
        <v>18172</v>
      </c>
      <c r="K1809" s="2">
        <v>55153</v>
      </c>
      <c r="L1809">
        <v>25</v>
      </c>
      <c r="M1809" t="s">
        <v>210</v>
      </c>
      <c r="N1809" t="s">
        <v>3443</v>
      </c>
      <c r="O1809" t="s">
        <v>210</v>
      </c>
      <c r="P1809" t="s">
        <v>4354</v>
      </c>
      <c r="Q1809" s="5">
        <f>INDEX(relevant_resources!B:B,MATCH(P1809,relevant_resources!A:A,0))</f>
        <v>0</v>
      </c>
      <c r="R1809">
        <f>COUNTIFS(resolve_2018!Y:Y,A1809)</f>
        <v>0</v>
      </c>
      <c r="S1809">
        <f>COUNTIFS(assign_old_new!A:A,A1809)</f>
        <v>0</v>
      </c>
      <c r="T1809" s="4" t="str">
        <f>IF(D1809="teppc","teppc",
IF(Q1809=0,"not relevant",
IF(R1809&gt;0,"in old list",
IF(S1809=0,"NEED TO ASSIGN",
INDEX(assign_old_new!D:D,MATCH(A1809,assign_old_new!A:A,0))))))</f>
        <v>teppc</v>
      </c>
      <c r="U1809">
        <f t="shared" si="56"/>
        <v>0</v>
      </c>
      <c r="V1809" s="5">
        <f t="shared" si="57"/>
        <v>0</v>
      </c>
    </row>
    <row r="1810" spans="1:22" hidden="1" x14ac:dyDescent="0.75">
      <c r="A1810" t="s">
        <v>3582</v>
      </c>
      <c r="B1810" t="s">
        <v>3582</v>
      </c>
      <c r="C1810" t="s">
        <v>3583</v>
      </c>
      <c r="D1810" t="s">
        <v>3425</v>
      </c>
      <c r="E1810" t="s">
        <v>3584</v>
      </c>
      <c r="F1810" t="s">
        <v>3584</v>
      </c>
      <c r="G1810" t="s">
        <v>3585</v>
      </c>
      <c r="H1810" t="s">
        <v>3482</v>
      </c>
      <c r="I1810" t="s">
        <v>1080</v>
      </c>
      <c r="J1810" s="2">
        <v>17288</v>
      </c>
      <c r="K1810" s="2">
        <v>55153</v>
      </c>
      <c r="L1810">
        <v>25</v>
      </c>
      <c r="M1810" t="s">
        <v>210</v>
      </c>
      <c r="N1810" t="s">
        <v>3443</v>
      </c>
      <c r="O1810" t="s">
        <v>210</v>
      </c>
      <c r="P1810" t="s">
        <v>3568</v>
      </c>
      <c r="Q1810" s="5">
        <f>INDEX(relevant_resources!B:B,MATCH(P1810,relevant_resources!A:A,0))</f>
        <v>0</v>
      </c>
      <c r="R1810">
        <f>COUNTIFS(resolve_2018!Y:Y,A1810)</f>
        <v>0</v>
      </c>
      <c r="S1810">
        <f>COUNTIFS(assign_old_new!A:A,A1810)</f>
        <v>0</v>
      </c>
      <c r="T1810" s="4" t="str">
        <f>IF(D1810="teppc","teppc",
IF(Q1810=0,"not relevant",
IF(R1810&gt;0,"in old list",
IF(S1810=0,"NEED TO ASSIGN",
INDEX(assign_old_new!D:D,MATCH(A1810,assign_old_new!A:A,0))))))</f>
        <v>teppc</v>
      </c>
      <c r="U1810">
        <f t="shared" si="56"/>
        <v>0</v>
      </c>
      <c r="V1810" s="5">
        <f t="shared" si="57"/>
        <v>0</v>
      </c>
    </row>
    <row r="1811" spans="1:22" hidden="1" x14ac:dyDescent="0.75">
      <c r="A1811" t="s">
        <v>3586</v>
      </c>
      <c r="B1811" t="s">
        <v>3586</v>
      </c>
      <c r="C1811" t="s">
        <v>3587</v>
      </c>
      <c r="D1811" t="s">
        <v>3425</v>
      </c>
      <c r="E1811" t="s">
        <v>3584</v>
      </c>
      <c r="F1811" t="s">
        <v>3584</v>
      </c>
      <c r="G1811" t="s">
        <v>3585</v>
      </c>
      <c r="H1811" t="s">
        <v>3482</v>
      </c>
      <c r="I1811" t="s">
        <v>1080</v>
      </c>
      <c r="J1811" s="2">
        <v>16772</v>
      </c>
      <c r="K1811" s="2">
        <v>55153</v>
      </c>
      <c r="L1811">
        <v>25</v>
      </c>
      <c r="M1811" t="s">
        <v>210</v>
      </c>
      <c r="N1811" t="s">
        <v>3443</v>
      </c>
      <c r="O1811" t="s">
        <v>210</v>
      </c>
      <c r="P1811" t="s">
        <v>3568</v>
      </c>
      <c r="Q1811" s="5">
        <f>INDEX(relevant_resources!B:B,MATCH(P1811,relevant_resources!A:A,0))</f>
        <v>0</v>
      </c>
      <c r="R1811">
        <f>COUNTIFS(resolve_2018!Y:Y,A1811)</f>
        <v>0</v>
      </c>
      <c r="S1811">
        <f>COUNTIFS(assign_old_new!A:A,A1811)</f>
        <v>0</v>
      </c>
      <c r="T1811" s="4" t="str">
        <f>IF(D1811="teppc","teppc",
IF(Q1811=0,"not relevant",
IF(R1811&gt;0,"in old list",
IF(S1811=0,"NEED TO ASSIGN",
INDEX(assign_old_new!D:D,MATCH(A1811,assign_old_new!A:A,0))))))</f>
        <v>teppc</v>
      </c>
      <c r="U1811">
        <f t="shared" si="56"/>
        <v>0</v>
      </c>
      <c r="V1811" s="5">
        <f t="shared" si="57"/>
        <v>0</v>
      </c>
    </row>
    <row r="1812" spans="1:22" hidden="1" x14ac:dyDescent="0.75">
      <c r="A1812" t="s">
        <v>5463</v>
      </c>
      <c r="B1812" t="s">
        <v>5463</v>
      </c>
      <c r="C1812" t="s">
        <v>5464</v>
      </c>
      <c r="D1812" t="s">
        <v>3425</v>
      </c>
      <c r="E1812" t="s">
        <v>3620</v>
      </c>
      <c r="F1812" t="s">
        <v>3620</v>
      </c>
      <c r="G1812" t="s">
        <v>3621</v>
      </c>
      <c r="H1812" t="s">
        <v>3616</v>
      </c>
      <c r="I1812" t="s">
        <v>1080</v>
      </c>
      <c r="J1812" s="2">
        <v>36312</v>
      </c>
      <c r="K1812" s="2">
        <v>55153</v>
      </c>
      <c r="L1812">
        <v>24.8</v>
      </c>
      <c r="M1812" t="s">
        <v>3438</v>
      </c>
      <c r="N1812" t="s">
        <v>3412</v>
      </c>
      <c r="O1812" t="s">
        <v>993</v>
      </c>
      <c r="P1812" t="s">
        <v>3712</v>
      </c>
      <c r="Q1812" s="5">
        <f>INDEX(relevant_resources!B:B,MATCH(P1812,relevant_resources!A:A,0))</f>
        <v>0</v>
      </c>
      <c r="R1812">
        <f>COUNTIFS(resolve_2018!Y:Y,A1812)</f>
        <v>0</v>
      </c>
      <c r="S1812">
        <f>COUNTIFS(assign_old_new!A:A,A1812)</f>
        <v>0</v>
      </c>
      <c r="T1812" s="4" t="str">
        <f>IF(D1812="teppc","teppc",
IF(Q1812=0,"not relevant",
IF(R1812&gt;0,"in old list",
IF(S1812=0,"NEED TO ASSIGN",
INDEX(assign_old_new!D:D,MATCH(A1812,assign_old_new!A:A,0))))))</f>
        <v>teppc</v>
      </c>
      <c r="U1812">
        <f t="shared" si="56"/>
        <v>0</v>
      </c>
      <c r="V1812" s="5">
        <f t="shared" si="57"/>
        <v>0</v>
      </c>
    </row>
    <row r="1813" spans="1:22" hidden="1" x14ac:dyDescent="0.75">
      <c r="A1813" t="s">
        <v>9538</v>
      </c>
      <c r="B1813" t="s">
        <v>9539</v>
      </c>
      <c r="C1813" t="s">
        <v>9538</v>
      </c>
      <c r="D1813" t="s">
        <v>3425</v>
      </c>
      <c r="E1813" t="s">
        <v>3183</v>
      </c>
      <c r="F1813" t="s">
        <v>3183</v>
      </c>
      <c r="G1813" t="s">
        <v>3590</v>
      </c>
      <c r="H1813" t="s">
        <v>3591</v>
      </c>
      <c r="I1813" t="s">
        <v>2592</v>
      </c>
      <c r="J1813" s="2">
        <v>31503</v>
      </c>
      <c r="K1813" s="2">
        <v>55153</v>
      </c>
      <c r="L1813">
        <v>24.8</v>
      </c>
      <c r="M1813" t="s">
        <v>3531</v>
      </c>
      <c r="N1813" t="s">
        <v>3532</v>
      </c>
      <c r="O1813" t="s">
        <v>3533</v>
      </c>
      <c r="P1813" t="s">
        <v>3592</v>
      </c>
      <c r="Q1813" s="5">
        <f>INDEX(relevant_resources!B:B,MATCH(P1813,relevant_resources!A:A,0))</f>
        <v>0</v>
      </c>
      <c r="R1813">
        <f>COUNTIFS(resolve_2018!Y:Y,A1813)</f>
        <v>0</v>
      </c>
      <c r="S1813">
        <f>COUNTIFS(assign_old_new!A:A,A1813)</f>
        <v>0</v>
      </c>
      <c r="T1813" s="4" t="str">
        <f>IF(D1813="teppc","teppc",
IF(Q1813=0,"not relevant",
IF(R1813&gt;0,"in old list",
IF(S1813=0,"NEED TO ASSIGN",
INDEX(assign_old_new!D:D,MATCH(A1813,assign_old_new!A:A,0))))))</f>
        <v>teppc</v>
      </c>
      <c r="U1813">
        <f t="shared" si="56"/>
        <v>0</v>
      </c>
      <c r="V1813" s="5">
        <f t="shared" si="57"/>
        <v>0</v>
      </c>
    </row>
    <row r="1814" spans="1:22" hidden="1" x14ac:dyDescent="0.75">
      <c r="A1814" t="s">
        <v>9540</v>
      </c>
      <c r="B1814" t="s">
        <v>9541</v>
      </c>
      <c r="C1814" t="s">
        <v>9540</v>
      </c>
      <c r="D1814" t="s">
        <v>3425</v>
      </c>
      <c r="E1814" t="s">
        <v>3183</v>
      </c>
      <c r="F1814" t="s">
        <v>3183</v>
      </c>
      <c r="G1814" t="s">
        <v>3590</v>
      </c>
      <c r="H1814" t="s">
        <v>3591</v>
      </c>
      <c r="I1814" t="s">
        <v>2592</v>
      </c>
      <c r="J1814" s="2">
        <v>31503</v>
      </c>
      <c r="K1814" s="2">
        <v>55153</v>
      </c>
      <c r="L1814">
        <v>24.8</v>
      </c>
      <c r="M1814" t="s">
        <v>3531</v>
      </c>
      <c r="N1814" t="s">
        <v>3532</v>
      </c>
      <c r="O1814" t="s">
        <v>3533</v>
      </c>
      <c r="P1814" t="s">
        <v>3592</v>
      </c>
      <c r="Q1814" s="5">
        <f>INDEX(relevant_resources!B:B,MATCH(P1814,relevant_resources!A:A,0))</f>
        <v>0</v>
      </c>
      <c r="R1814">
        <f>COUNTIFS(resolve_2018!Y:Y,A1814)</f>
        <v>0</v>
      </c>
      <c r="S1814">
        <f>COUNTIFS(assign_old_new!A:A,A1814)</f>
        <v>0</v>
      </c>
      <c r="T1814" s="4" t="str">
        <f>IF(D1814="teppc","teppc",
IF(Q1814=0,"not relevant",
IF(R1814&gt;0,"in old list",
IF(S1814=0,"NEED TO ASSIGN",
INDEX(assign_old_new!D:D,MATCH(A1814,assign_old_new!A:A,0))))))</f>
        <v>teppc</v>
      </c>
      <c r="U1814">
        <f t="shared" si="56"/>
        <v>0</v>
      </c>
      <c r="V1814" s="5">
        <f t="shared" si="57"/>
        <v>0</v>
      </c>
    </row>
    <row r="1815" spans="1:22" hidden="1" x14ac:dyDescent="0.75">
      <c r="A1815" t="s">
        <v>10158</v>
      </c>
      <c r="B1815" t="s">
        <v>10159</v>
      </c>
      <c r="D1815" t="s">
        <v>9883</v>
      </c>
      <c r="E1815" t="s">
        <v>9887</v>
      </c>
      <c r="F1815" t="s">
        <v>9887</v>
      </c>
      <c r="G1815" t="s">
        <v>9888</v>
      </c>
      <c r="H1815" t="s">
        <v>9887</v>
      </c>
      <c r="I1815" t="s">
        <v>33</v>
      </c>
      <c r="J1815" s="6">
        <v>31778</v>
      </c>
      <c r="K1815" s="6">
        <v>55153</v>
      </c>
      <c r="L1815">
        <v>24.75</v>
      </c>
      <c r="M1815" t="s">
        <v>3548</v>
      </c>
      <c r="N1815" t="s">
        <v>3532</v>
      </c>
      <c r="O1815" t="s">
        <v>3533</v>
      </c>
      <c r="P1815" t="s">
        <v>9894</v>
      </c>
      <c r="Q1815" s="5">
        <f>INDEX(relevant_resources!B:B,MATCH(P1815,relevant_resources!A:A,0))</f>
        <v>0</v>
      </c>
      <c r="R1815">
        <f>COUNTIFS(resolve_2018!Y:Y,A1815)</f>
        <v>0</v>
      </c>
      <c r="S1815">
        <f>COUNTIFS(assign_old_new!A:A,A1815)</f>
        <v>0</v>
      </c>
      <c r="T1815" s="4" t="str">
        <f>IF(D1815="teppc","teppc",
IF(Q1815=0,"not relevant",
IF(R1815&gt;0,"in old list",
IF(S1815=0,"NEED TO ASSIGN",
INDEX(assign_old_new!D:D,MATCH(A1815,assign_old_new!A:A,0))))))</f>
        <v>not relevant</v>
      </c>
      <c r="U1815">
        <f t="shared" si="56"/>
        <v>0</v>
      </c>
      <c r="V1815" s="5">
        <f t="shared" si="57"/>
        <v>0</v>
      </c>
    </row>
    <row r="1816" spans="1:22" hidden="1" x14ac:dyDescent="0.75">
      <c r="A1816" t="s">
        <v>10160</v>
      </c>
      <c r="B1816" t="s">
        <v>10161</v>
      </c>
      <c r="D1816" t="s">
        <v>9883</v>
      </c>
      <c r="E1816" t="s">
        <v>9887</v>
      </c>
      <c r="F1816" t="s">
        <v>9887</v>
      </c>
      <c r="G1816" t="s">
        <v>9888</v>
      </c>
      <c r="H1816" t="s">
        <v>9887</v>
      </c>
      <c r="I1816" t="s">
        <v>33</v>
      </c>
      <c r="J1816" s="6">
        <v>31413</v>
      </c>
      <c r="K1816" s="6">
        <v>55153</v>
      </c>
      <c r="L1816">
        <v>24.75</v>
      </c>
      <c r="M1816" t="s">
        <v>3548</v>
      </c>
      <c r="N1816" t="s">
        <v>3532</v>
      </c>
      <c r="O1816" t="s">
        <v>3533</v>
      </c>
      <c r="P1816" t="s">
        <v>9894</v>
      </c>
      <c r="Q1816" s="5">
        <f>INDEX(relevant_resources!B:B,MATCH(P1816,relevant_resources!A:A,0))</f>
        <v>0</v>
      </c>
      <c r="R1816">
        <f>COUNTIFS(resolve_2018!Y:Y,A1816)</f>
        <v>0</v>
      </c>
      <c r="S1816">
        <f>COUNTIFS(assign_old_new!A:A,A1816)</f>
        <v>0</v>
      </c>
      <c r="T1816" s="4" t="str">
        <f>IF(D1816="teppc","teppc",
IF(Q1816=0,"not relevant",
IF(R1816&gt;0,"in old list",
IF(S1816=0,"NEED TO ASSIGN",
INDEX(assign_old_new!D:D,MATCH(A1816,assign_old_new!A:A,0))))))</f>
        <v>not relevant</v>
      </c>
      <c r="U1816">
        <f t="shared" si="56"/>
        <v>0</v>
      </c>
      <c r="V1816" s="5">
        <f t="shared" si="57"/>
        <v>0</v>
      </c>
    </row>
    <row r="1817" spans="1:22" hidden="1" x14ac:dyDescent="0.75">
      <c r="A1817" t="s">
        <v>4769</v>
      </c>
      <c r="B1817" t="s">
        <v>4770</v>
      </c>
      <c r="C1817" t="s">
        <v>4771</v>
      </c>
      <c r="D1817" t="s">
        <v>3425</v>
      </c>
      <c r="E1817" t="s">
        <v>3584</v>
      </c>
      <c r="F1817" t="s">
        <v>3584</v>
      </c>
      <c r="G1817" t="s">
        <v>3585</v>
      </c>
      <c r="H1817" t="s">
        <v>3482</v>
      </c>
      <c r="I1817" t="s">
        <v>1080</v>
      </c>
      <c r="J1817" s="2">
        <v>37263</v>
      </c>
      <c r="K1817" s="2">
        <v>55153</v>
      </c>
      <c r="L1817">
        <v>24.6</v>
      </c>
      <c r="M1817" t="s">
        <v>3438</v>
      </c>
      <c r="N1817" t="s">
        <v>3412</v>
      </c>
      <c r="O1817" t="s">
        <v>993</v>
      </c>
      <c r="P1817" t="s">
        <v>3712</v>
      </c>
      <c r="Q1817" s="5">
        <f>INDEX(relevant_resources!B:B,MATCH(P1817,relevant_resources!A:A,0))</f>
        <v>0</v>
      </c>
      <c r="R1817">
        <f>COUNTIFS(resolve_2018!Y:Y,A1817)</f>
        <v>0</v>
      </c>
      <c r="S1817">
        <f>COUNTIFS(assign_old_new!A:A,A1817)</f>
        <v>0</v>
      </c>
      <c r="T1817" s="4" t="str">
        <f>IF(D1817="teppc","teppc",
IF(Q1817=0,"not relevant",
IF(R1817&gt;0,"in old list",
IF(S1817=0,"NEED TO ASSIGN",
INDEX(assign_old_new!D:D,MATCH(A1817,assign_old_new!A:A,0))))))</f>
        <v>teppc</v>
      </c>
      <c r="U1817">
        <f t="shared" si="56"/>
        <v>0</v>
      </c>
      <c r="V1817" s="5">
        <f t="shared" si="57"/>
        <v>0</v>
      </c>
    </row>
    <row r="1818" spans="1:22" hidden="1" x14ac:dyDescent="0.75">
      <c r="A1818" t="s">
        <v>3950</v>
      </c>
      <c r="B1818" t="s">
        <v>3951</v>
      </c>
      <c r="C1818" t="s">
        <v>3952</v>
      </c>
      <c r="D1818" t="s">
        <v>3425</v>
      </c>
      <c r="E1818" t="s">
        <v>3578</v>
      </c>
      <c r="F1818" t="s">
        <v>3578</v>
      </c>
      <c r="G1818" t="s">
        <v>3579</v>
      </c>
      <c r="H1818" t="s">
        <v>3578</v>
      </c>
      <c r="I1818" t="s">
        <v>3429</v>
      </c>
      <c r="J1818" s="2">
        <v>20880</v>
      </c>
      <c r="K1818" s="2">
        <v>55153</v>
      </c>
      <c r="L1818">
        <v>24.6</v>
      </c>
      <c r="M1818" t="s">
        <v>3519</v>
      </c>
      <c r="N1818" t="s">
        <v>3520</v>
      </c>
      <c r="O1818" t="s">
        <v>3432</v>
      </c>
      <c r="P1818" t="s">
        <v>3433</v>
      </c>
      <c r="Q1818" s="5">
        <f>INDEX(relevant_resources!B:B,MATCH(P1818,relevant_resources!A:A,0))</f>
        <v>0</v>
      </c>
      <c r="R1818">
        <f>COUNTIFS(resolve_2018!Y:Y,A1818)</f>
        <v>0</v>
      </c>
      <c r="S1818">
        <f>COUNTIFS(assign_old_new!A:A,A1818)</f>
        <v>0</v>
      </c>
      <c r="T1818" s="4" t="str">
        <f>IF(D1818="teppc","teppc",
IF(Q1818=0,"not relevant",
IF(R1818&gt;0,"in old list",
IF(S1818=0,"NEED TO ASSIGN",
INDEX(assign_old_new!D:D,MATCH(A1818,assign_old_new!A:A,0))))))</f>
        <v>teppc</v>
      </c>
      <c r="U1818">
        <f t="shared" si="56"/>
        <v>0</v>
      </c>
      <c r="V1818" s="5">
        <f t="shared" si="57"/>
        <v>0</v>
      </c>
    </row>
    <row r="1819" spans="1:22" hidden="1" x14ac:dyDescent="0.75">
      <c r="A1819" t="s">
        <v>3856</v>
      </c>
      <c r="B1819" t="s">
        <v>3856</v>
      </c>
      <c r="C1819" t="s">
        <v>3857</v>
      </c>
      <c r="D1819" t="s">
        <v>3425</v>
      </c>
      <c r="E1819" t="s">
        <v>3858</v>
      </c>
      <c r="F1819" t="s">
        <v>3858</v>
      </c>
      <c r="G1819" t="s">
        <v>3859</v>
      </c>
      <c r="H1819" t="s">
        <v>3860</v>
      </c>
      <c r="I1819" t="s">
        <v>1080</v>
      </c>
      <c r="J1819" s="2">
        <v>36404</v>
      </c>
      <c r="K1819" s="2">
        <v>55153</v>
      </c>
      <c r="L1819">
        <v>24.5</v>
      </c>
      <c r="M1819" t="s">
        <v>3531</v>
      </c>
      <c r="N1819" t="s">
        <v>3532</v>
      </c>
      <c r="O1819" t="s">
        <v>3533</v>
      </c>
      <c r="P1819" t="s">
        <v>3815</v>
      </c>
      <c r="Q1819" s="5">
        <f>INDEX(relevant_resources!B:B,MATCH(P1819,relevant_resources!A:A,0))</f>
        <v>0</v>
      </c>
      <c r="R1819">
        <f>COUNTIFS(resolve_2018!Y:Y,A1819)</f>
        <v>0</v>
      </c>
      <c r="S1819">
        <f>COUNTIFS(assign_old_new!A:A,A1819)</f>
        <v>0</v>
      </c>
      <c r="T1819" s="4" t="str">
        <f>IF(D1819="teppc","teppc",
IF(Q1819=0,"not relevant",
IF(R1819&gt;0,"in old list",
IF(S1819=0,"NEED TO ASSIGN",
INDEX(assign_old_new!D:D,MATCH(A1819,assign_old_new!A:A,0))))))</f>
        <v>teppc</v>
      </c>
      <c r="U1819">
        <f t="shared" si="56"/>
        <v>0</v>
      </c>
      <c r="V1819" s="5">
        <f t="shared" si="57"/>
        <v>0</v>
      </c>
    </row>
    <row r="1820" spans="1:22" hidden="1" x14ac:dyDescent="0.75">
      <c r="A1820" t="s">
        <v>6806</v>
      </c>
      <c r="B1820" t="s">
        <v>6806</v>
      </c>
      <c r="C1820" t="s">
        <v>6807</v>
      </c>
      <c r="D1820" t="s">
        <v>3425</v>
      </c>
      <c r="E1820" t="s">
        <v>3482</v>
      </c>
      <c r="F1820" t="s">
        <v>3482</v>
      </c>
      <c r="G1820" t="s">
        <v>3483</v>
      </c>
      <c r="H1820" t="s">
        <v>3482</v>
      </c>
      <c r="I1820" t="s">
        <v>1080</v>
      </c>
      <c r="J1820" s="2">
        <v>28460</v>
      </c>
      <c r="K1820" s="2">
        <v>55153</v>
      </c>
      <c r="L1820">
        <v>24.5</v>
      </c>
      <c r="M1820" t="s">
        <v>210</v>
      </c>
      <c r="N1820" t="s">
        <v>3443</v>
      </c>
      <c r="O1820" t="s">
        <v>210</v>
      </c>
      <c r="P1820" t="s">
        <v>3568</v>
      </c>
      <c r="Q1820" s="5">
        <f>INDEX(relevant_resources!B:B,MATCH(P1820,relevant_resources!A:A,0))</f>
        <v>0</v>
      </c>
      <c r="R1820">
        <f>COUNTIFS(resolve_2018!Y:Y,A1820)</f>
        <v>0</v>
      </c>
      <c r="S1820">
        <f>COUNTIFS(assign_old_new!A:A,A1820)</f>
        <v>0</v>
      </c>
      <c r="T1820" s="4" t="str">
        <f>IF(D1820="teppc","teppc",
IF(Q1820=0,"not relevant",
IF(R1820&gt;0,"in old list",
IF(S1820=0,"NEED TO ASSIGN",
INDEX(assign_old_new!D:D,MATCH(A1820,assign_old_new!A:A,0))))))</f>
        <v>teppc</v>
      </c>
      <c r="U1820">
        <f t="shared" si="56"/>
        <v>0</v>
      </c>
      <c r="V1820" s="5">
        <f t="shared" si="57"/>
        <v>0</v>
      </c>
    </row>
    <row r="1821" spans="1:22" hidden="1" x14ac:dyDescent="0.75">
      <c r="A1821" t="s">
        <v>6804</v>
      </c>
      <c r="B1821" t="s">
        <v>6804</v>
      </c>
      <c r="C1821" t="s">
        <v>6805</v>
      </c>
      <c r="D1821" t="s">
        <v>3425</v>
      </c>
      <c r="E1821" t="s">
        <v>3482</v>
      </c>
      <c r="F1821" t="s">
        <v>3482</v>
      </c>
      <c r="G1821" t="s">
        <v>3483</v>
      </c>
      <c r="H1821" t="s">
        <v>3482</v>
      </c>
      <c r="I1821" t="s">
        <v>1080</v>
      </c>
      <c r="J1821" s="2">
        <v>28369</v>
      </c>
      <c r="K1821" s="2">
        <v>55153</v>
      </c>
      <c r="L1821">
        <v>24.5</v>
      </c>
      <c r="M1821" t="s">
        <v>210</v>
      </c>
      <c r="N1821" t="s">
        <v>3443</v>
      </c>
      <c r="O1821" t="s">
        <v>210</v>
      </c>
      <c r="P1821" t="s">
        <v>3568</v>
      </c>
      <c r="Q1821" s="5">
        <f>INDEX(relevant_resources!B:B,MATCH(P1821,relevant_resources!A:A,0))</f>
        <v>0</v>
      </c>
      <c r="R1821">
        <f>COUNTIFS(resolve_2018!Y:Y,A1821)</f>
        <v>0</v>
      </c>
      <c r="S1821">
        <f>COUNTIFS(assign_old_new!A:A,A1821)</f>
        <v>0</v>
      </c>
      <c r="T1821" s="4" t="str">
        <f>IF(D1821="teppc","teppc",
IF(Q1821=0,"not relevant",
IF(R1821&gt;0,"in old list",
IF(S1821=0,"NEED TO ASSIGN",
INDEX(assign_old_new!D:D,MATCH(A1821,assign_old_new!A:A,0))))))</f>
        <v>teppc</v>
      </c>
      <c r="U1821">
        <f t="shared" si="56"/>
        <v>0</v>
      </c>
      <c r="V1821" s="5">
        <f t="shared" si="57"/>
        <v>0</v>
      </c>
    </row>
    <row r="1822" spans="1:22" hidden="1" x14ac:dyDescent="0.75">
      <c r="A1822" t="s">
        <v>8290</v>
      </c>
      <c r="B1822" t="s">
        <v>8291</v>
      </c>
      <c r="C1822" t="s">
        <v>8292</v>
      </c>
      <c r="D1822" t="s">
        <v>3425</v>
      </c>
      <c r="E1822" t="s">
        <v>2592</v>
      </c>
      <c r="F1822" t="s">
        <v>2592</v>
      </c>
      <c r="G1822" t="s">
        <v>4353</v>
      </c>
      <c r="H1822" t="s">
        <v>3028</v>
      </c>
      <c r="I1822" t="s">
        <v>2592</v>
      </c>
      <c r="J1822" s="2">
        <v>24016</v>
      </c>
      <c r="K1822" s="2">
        <v>55153</v>
      </c>
      <c r="L1822">
        <v>24.5</v>
      </c>
      <c r="M1822" t="s">
        <v>210</v>
      </c>
      <c r="N1822" t="s">
        <v>3443</v>
      </c>
      <c r="O1822" t="s">
        <v>210</v>
      </c>
      <c r="P1822" t="s">
        <v>4354</v>
      </c>
      <c r="Q1822" s="5">
        <f>INDEX(relevant_resources!B:B,MATCH(P1822,relevant_resources!A:A,0))</f>
        <v>0</v>
      </c>
      <c r="R1822">
        <f>COUNTIFS(resolve_2018!Y:Y,A1822)</f>
        <v>0</v>
      </c>
      <c r="S1822">
        <f>COUNTIFS(assign_old_new!A:A,A1822)</f>
        <v>0</v>
      </c>
      <c r="T1822" s="4" t="str">
        <f>IF(D1822="teppc","teppc",
IF(Q1822=0,"not relevant",
IF(R1822&gt;0,"in old list",
IF(S1822=0,"NEED TO ASSIGN",
INDEX(assign_old_new!D:D,MATCH(A1822,assign_old_new!A:A,0))))))</f>
        <v>teppc</v>
      </c>
      <c r="U1822">
        <f t="shared" si="56"/>
        <v>0</v>
      </c>
      <c r="V1822" s="5">
        <f t="shared" si="57"/>
        <v>0</v>
      </c>
    </row>
    <row r="1823" spans="1:22" hidden="1" x14ac:dyDescent="0.75">
      <c r="A1823" t="s">
        <v>11130</v>
      </c>
      <c r="B1823" t="s">
        <v>11130</v>
      </c>
      <c r="D1823" t="s">
        <v>9883</v>
      </c>
      <c r="E1823" t="s">
        <v>1128</v>
      </c>
      <c r="F1823" t="s">
        <v>1128</v>
      </c>
      <c r="G1823" t="s">
        <v>3379</v>
      </c>
      <c r="H1823" t="s">
        <v>1128</v>
      </c>
      <c r="I1823" t="s">
        <v>33</v>
      </c>
      <c r="J1823" t="s">
        <v>9889</v>
      </c>
      <c r="K1823" s="6">
        <v>55153</v>
      </c>
      <c r="L1823">
        <v>24.49</v>
      </c>
      <c r="M1823" t="s">
        <v>9884</v>
      </c>
      <c r="N1823" t="s">
        <v>4346</v>
      </c>
      <c r="O1823" t="s">
        <v>3386</v>
      </c>
      <c r="P1823" t="s">
        <v>3324</v>
      </c>
      <c r="Q1823" s="5">
        <f>INDEX(relevant_resources!B:B,MATCH(P1823,relevant_resources!A:A,0))</f>
        <v>1</v>
      </c>
      <c r="R1823">
        <f>COUNTIFS(resolve_2018!Y:Y,A1823)</f>
        <v>0</v>
      </c>
      <c r="S1823">
        <f>COUNTIFS(assign_old_new!A:A,A1823)</f>
        <v>1</v>
      </c>
      <c r="T1823" s="4" t="str">
        <f>IF(D1823="teppc","teppc",
IF(Q1823=0,"not relevant",
IF(R1823&gt;0,"in old list",
IF(S1823=0,"NEED TO ASSIGN",
INDEX(assign_old_new!D:D,MATCH(A1823,assign_old_new!A:A,0))))))</f>
        <v>old</v>
      </c>
      <c r="U1823">
        <f t="shared" si="56"/>
        <v>1</v>
      </c>
      <c r="V1823" s="5">
        <f t="shared" si="57"/>
        <v>0</v>
      </c>
    </row>
    <row r="1824" spans="1:22" hidden="1" x14ac:dyDescent="0.75">
      <c r="A1824" t="s">
        <v>148</v>
      </c>
      <c r="B1824" t="s">
        <v>148</v>
      </c>
      <c r="C1824" t="s">
        <v>147</v>
      </c>
      <c r="D1824" t="s">
        <v>9883</v>
      </c>
      <c r="E1824" t="s">
        <v>3333</v>
      </c>
      <c r="F1824" t="s">
        <v>3333</v>
      </c>
      <c r="G1824" t="s">
        <v>3334</v>
      </c>
      <c r="H1824" t="s">
        <v>3333</v>
      </c>
      <c r="I1824" t="s">
        <v>33</v>
      </c>
      <c r="J1824" s="6">
        <v>32668</v>
      </c>
      <c r="K1824" s="6">
        <v>55153</v>
      </c>
      <c r="L1824">
        <v>24.4</v>
      </c>
      <c r="M1824" t="s">
        <v>9884</v>
      </c>
      <c r="N1824" t="s">
        <v>3336</v>
      </c>
      <c r="O1824" t="s">
        <v>3356</v>
      </c>
      <c r="P1824" t="s">
        <v>3357</v>
      </c>
      <c r="Q1824" s="5">
        <f>INDEX(relevant_resources!B:B,MATCH(P1824,relevant_resources!A:A,0))</f>
        <v>0</v>
      </c>
      <c r="R1824">
        <f>COUNTIFS(resolve_2018!Y:Y,A1824)</f>
        <v>1</v>
      </c>
      <c r="S1824">
        <f>COUNTIFS(assign_old_new!A:A,A1824)</f>
        <v>0</v>
      </c>
      <c r="T1824" s="4" t="str">
        <f>IF(D1824="teppc","teppc",
IF(Q1824=0,"not relevant",
IF(R1824&gt;0,"in old list",
IF(S1824=0,"NEED TO ASSIGN",
INDEX(assign_old_new!D:D,MATCH(A1824,assign_old_new!A:A,0))))))</f>
        <v>not relevant</v>
      </c>
      <c r="U1824">
        <f t="shared" si="56"/>
        <v>1</v>
      </c>
      <c r="V1824" s="5">
        <f t="shared" si="57"/>
        <v>0</v>
      </c>
    </row>
    <row r="1825" spans="1:22" hidden="1" x14ac:dyDescent="0.75">
      <c r="A1825" t="s">
        <v>145</v>
      </c>
      <c r="B1825" t="s">
        <v>11085</v>
      </c>
      <c r="C1825" t="s">
        <v>144</v>
      </c>
      <c r="D1825" t="s">
        <v>9883</v>
      </c>
      <c r="E1825" t="s">
        <v>3333</v>
      </c>
      <c r="F1825" t="s">
        <v>3333</v>
      </c>
      <c r="G1825" t="s">
        <v>3334</v>
      </c>
      <c r="H1825" t="s">
        <v>3333</v>
      </c>
      <c r="I1825" t="s">
        <v>33</v>
      </c>
      <c r="J1825" s="6">
        <v>32344</v>
      </c>
      <c r="K1825" s="6">
        <v>55153</v>
      </c>
      <c r="L1825">
        <v>24.3</v>
      </c>
      <c r="M1825" t="s">
        <v>9884</v>
      </c>
      <c r="N1825" t="s">
        <v>3336</v>
      </c>
      <c r="O1825" t="s">
        <v>3356</v>
      </c>
      <c r="P1825" t="s">
        <v>3357</v>
      </c>
      <c r="Q1825" s="5">
        <f>INDEX(relevant_resources!B:B,MATCH(P1825,relevant_resources!A:A,0))</f>
        <v>0</v>
      </c>
      <c r="R1825">
        <f>COUNTIFS(resolve_2018!Y:Y,A1825)</f>
        <v>1</v>
      </c>
      <c r="S1825">
        <f>COUNTIFS(assign_old_new!A:A,A1825)</f>
        <v>0</v>
      </c>
      <c r="T1825" s="4" t="str">
        <f>IF(D1825="teppc","teppc",
IF(Q1825=0,"not relevant",
IF(R1825&gt;0,"in old list",
IF(S1825=0,"NEED TO ASSIGN",
INDEX(assign_old_new!D:D,MATCH(A1825,assign_old_new!A:A,0))))))</f>
        <v>not relevant</v>
      </c>
      <c r="U1825">
        <f t="shared" si="56"/>
        <v>1</v>
      </c>
      <c r="V1825" s="5">
        <f t="shared" si="57"/>
        <v>0</v>
      </c>
    </row>
    <row r="1826" spans="1:22" hidden="1" x14ac:dyDescent="0.75">
      <c r="A1826" t="s">
        <v>11352</v>
      </c>
      <c r="B1826" t="s">
        <v>11352</v>
      </c>
      <c r="C1826" t="s">
        <v>11353</v>
      </c>
      <c r="D1826" t="s">
        <v>9883</v>
      </c>
      <c r="E1826" t="s">
        <v>3333</v>
      </c>
      <c r="F1826" t="s">
        <v>3333</v>
      </c>
      <c r="G1826" t="s">
        <v>3334</v>
      </c>
      <c r="H1826" t="s">
        <v>3333</v>
      </c>
      <c r="I1826" t="s">
        <v>33</v>
      </c>
      <c r="J1826" s="6">
        <v>30239</v>
      </c>
      <c r="K1826" s="6">
        <v>55153</v>
      </c>
      <c r="L1826">
        <v>24.3</v>
      </c>
      <c r="M1826" t="s">
        <v>3548</v>
      </c>
      <c r="N1826" t="s">
        <v>3849</v>
      </c>
      <c r="O1826" t="s">
        <v>3850</v>
      </c>
      <c r="P1826" t="s">
        <v>10070</v>
      </c>
      <c r="Q1826" s="5">
        <f>INDEX(relevant_resources!B:B,MATCH(P1826,relevant_resources!A:A,0))</f>
        <v>0</v>
      </c>
      <c r="R1826">
        <f>COUNTIFS(resolve_2018!Y:Y,A1826)</f>
        <v>0</v>
      </c>
      <c r="S1826">
        <f>COUNTIFS(assign_old_new!A:A,A1826)</f>
        <v>0</v>
      </c>
      <c r="T1826" s="4" t="str">
        <f>IF(D1826="teppc","teppc",
IF(Q1826=0,"not relevant",
IF(R1826&gt;0,"in old list",
IF(S1826=0,"NEED TO ASSIGN",
INDEX(assign_old_new!D:D,MATCH(A1826,assign_old_new!A:A,0))))))</f>
        <v>not relevant</v>
      </c>
      <c r="U1826">
        <f t="shared" si="56"/>
        <v>0</v>
      </c>
      <c r="V1826" s="5">
        <f t="shared" si="57"/>
        <v>0</v>
      </c>
    </row>
    <row r="1827" spans="1:22" hidden="1" x14ac:dyDescent="0.75">
      <c r="A1827" t="s">
        <v>9502</v>
      </c>
      <c r="B1827" t="s">
        <v>9503</v>
      </c>
      <c r="C1827" t="s">
        <v>9502</v>
      </c>
      <c r="D1827" t="s">
        <v>3425</v>
      </c>
      <c r="E1827" t="s">
        <v>3426</v>
      </c>
      <c r="F1827" t="s">
        <v>3426</v>
      </c>
      <c r="G1827" t="s">
        <v>3427</v>
      </c>
      <c r="H1827" t="s">
        <v>3428</v>
      </c>
      <c r="I1827" t="s">
        <v>3429</v>
      </c>
      <c r="J1827" s="2">
        <v>43189</v>
      </c>
      <c r="K1827" s="2">
        <v>54877</v>
      </c>
      <c r="L1827">
        <v>24</v>
      </c>
      <c r="M1827" t="s">
        <v>3920</v>
      </c>
      <c r="N1827" t="s">
        <v>3921</v>
      </c>
      <c r="O1827" t="s">
        <v>3356</v>
      </c>
      <c r="P1827" t="s">
        <v>3449</v>
      </c>
      <c r="Q1827" s="5">
        <f>INDEX(relevant_resources!B:B,MATCH(P1827,relevant_resources!A:A,0))</f>
        <v>0</v>
      </c>
      <c r="R1827">
        <f>COUNTIFS(resolve_2018!Y:Y,A1827)</f>
        <v>0</v>
      </c>
      <c r="S1827">
        <f>COUNTIFS(assign_old_new!A:A,A1827)</f>
        <v>0</v>
      </c>
      <c r="T1827" s="4" t="str">
        <f>IF(D1827="teppc","teppc",
IF(Q1827=0,"not relevant",
IF(R1827&gt;0,"in old list",
IF(S1827=0,"NEED TO ASSIGN",
INDEX(assign_old_new!D:D,MATCH(A1827,assign_old_new!A:A,0))))))</f>
        <v>teppc</v>
      </c>
      <c r="U1827">
        <f t="shared" si="56"/>
        <v>0</v>
      </c>
      <c r="V1827" s="5">
        <f t="shared" si="57"/>
        <v>0</v>
      </c>
    </row>
    <row r="1828" spans="1:22" hidden="1" x14ac:dyDescent="0.75">
      <c r="A1828" t="s">
        <v>4875</v>
      </c>
      <c r="B1828" t="s">
        <v>4876</v>
      </c>
      <c r="C1828" t="s">
        <v>4877</v>
      </c>
      <c r="D1828" t="s">
        <v>3425</v>
      </c>
      <c r="E1828" t="s">
        <v>2647</v>
      </c>
      <c r="F1828" t="s">
        <v>2647</v>
      </c>
      <c r="G1828" t="s">
        <v>3500</v>
      </c>
      <c r="H1828" t="s">
        <v>2646</v>
      </c>
      <c r="I1828" t="s">
        <v>2647</v>
      </c>
      <c r="J1828" s="2">
        <v>41609</v>
      </c>
      <c r="K1828" s="2">
        <v>55153</v>
      </c>
      <c r="L1828">
        <v>24</v>
      </c>
      <c r="M1828" t="s">
        <v>3506</v>
      </c>
      <c r="N1828" t="s">
        <v>3385</v>
      </c>
      <c r="O1828" t="s">
        <v>3386</v>
      </c>
      <c r="P1828" t="s">
        <v>3507</v>
      </c>
      <c r="Q1828" s="5">
        <f>INDEX(relevant_resources!B:B,MATCH(P1828,relevant_resources!A:A,0))</f>
        <v>0</v>
      </c>
      <c r="R1828">
        <f>COUNTIFS(resolve_2018!Y:Y,A1828)</f>
        <v>0</v>
      </c>
      <c r="S1828">
        <f>COUNTIFS(assign_old_new!A:A,A1828)</f>
        <v>0</v>
      </c>
      <c r="T1828" s="4" t="str">
        <f>IF(D1828="teppc","teppc",
IF(Q1828=0,"not relevant",
IF(R1828&gt;0,"in old list",
IF(S1828=0,"NEED TO ASSIGN",
INDEX(assign_old_new!D:D,MATCH(A1828,assign_old_new!A:A,0))))))</f>
        <v>teppc</v>
      </c>
      <c r="U1828">
        <f t="shared" si="56"/>
        <v>0</v>
      </c>
      <c r="V1828" s="5">
        <f t="shared" si="57"/>
        <v>0</v>
      </c>
    </row>
    <row r="1829" spans="1:22" hidden="1" x14ac:dyDescent="0.75">
      <c r="A1829" t="s">
        <v>5096</v>
      </c>
      <c r="B1829" t="s">
        <v>5096</v>
      </c>
      <c r="C1829" t="s">
        <v>5097</v>
      </c>
      <c r="D1829" t="s">
        <v>3425</v>
      </c>
      <c r="E1829" t="s">
        <v>3426</v>
      </c>
      <c r="F1829" t="s">
        <v>3426</v>
      </c>
      <c r="G1829" t="s">
        <v>3427</v>
      </c>
      <c r="H1829" t="s">
        <v>3428</v>
      </c>
      <c r="I1829" t="s">
        <v>3429</v>
      </c>
      <c r="J1829" s="2">
        <v>40602</v>
      </c>
      <c r="K1829" s="2">
        <v>49721</v>
      </c>
      <c r="L1829">
        <v>24</v>
      </c>
      <c r="M1829" t="s">
        <v>3438</v>
      </c>
      <c r="N1829" t="s">
        <v>3412</v>
      </c>
      <c r="O1829" t="s">
        <v>993</v>
      </c>
      <c r="P1829" t="s">
        <v>3477</v>
      </c>
      <c r="Q1829" s="5">
        <f>INDEX(relevant_resources!B:B,MATCH(P1829,relevant_resources!A:A,0))</f>
        <v>0</v>
      </c>
      <c r="R1829">
        <f>COUNTIFS(resolve_2018!Y:Y,A1829)</f>
        <v>0</v>
      </c>
      <c r="S1829">
        <f>COUNTIFS(assign_old_new!A:A,A1829)</f>
        <v>0</v>
      </c>
      <c r="T1829" s="4" t="str">
        <f>IF(D1829="teppc","teppc",
IF(Q1829=0,"not relevant",
IF(R1829&gt;0,"in old list",
IF(S1829=0,"NEED TO ASSIGN",
INDEX(assign_old_new!D:D,MATCH(A1829,assign_old_new!A:A,0))))))</f>
        <v>teppc</v>
      </c>
      <c r="U1829">
        <f t="shared" si="56"/>
        <v>0</v>
      </c>
      <c r="V1829" s="5">
        <f t="shared" si="57"/>
        <v>0</v>
      </c>
    </row>
    <row r="1830" spans="1:22" hidden="1" x14ac:dyDescent="0.75">
      <c r="A1830" t="s">
        <v>5098</v>
      </c>
      <c r="B1830" t="s">
        <v>5098</v>
      </c>
      <c r="C1830" t="s">
        <v>5099</v>
      </c>
      <c r="D1830" t="s">
        <v>3425</v>
      </c>
      <c r="E1830" t="s">
        <v>3426</v>
      </c>
      <c r="F1830" t="s">
        <v>3426</v>
      </c>
      <c r="G1830" t="s">
        <v>3427</v>
      </c>
      <c r="H1830" t="s">
        <v>3428</v>
      </c>
      <c r="I1830" t="s">
        <v>3429</v>
      </c>
      <c r="J1830" s="2">
        <v>40602</v>
      </c>
      <c r="K1830" s="2">
        <v>49721</v>
      </c>
      <c r="L1830">
        <v>24</v>
      </c>
      <c r="M1830" t="s">
        <v>3438</v>
      </c>
      <c r="N1830" t="s">
        <v>3412</v>
      </c>
      <c r="O1830" t="s">
        <v>993</v>
      </c>
      <c r="P1830" t="s">
        <v>3477</v>
      </c>
      <c r="Q1830" s="5">
        <f>INDEX(relevant_resources!B:B,MATCH(P1830,relevant_resources!A:A,0))</f>
        <v>0</v>
      </c>
      <c r="R1830">
        <f>COUNTIFS(resolve_2018!Y:Y,A1830)</f>
        <v>0</v>
      </c>
      <c r="S1830">
        <f>COUNTIFS(assign_old_new!A:A,A1830)</f>
        <v>0</v>
      </c>
      <c r="T1830" s="4" t="str">
        <f>IF(D1830="teppc","teppc",
IF(Q1830=0,"not relevant",
IF(R1830&gt;0,"in old list",
IF(S1830=0,"NEED TO ASSIGN",
INDEX(assign_old_new!D:D,MATCH(A1830,assign_old_new!A:A,0))))))</f>
        <v>teppc</v>
      </c>
      <c r="U1830">
        <f t="shared" si="56"/>
        <v>0</v>
      </c>
      <c r="V1830" s="5">
        <f t="shared" si="57"/>
        <v>0</v>
      </c>
    </row>
    <row r="1831" spans="1:22" hidden="1" x14ac:dyDescent="0.75">
      <c r="A1831" t="s">
        <v>5100</v>
      </c>
      <c r="B1831" t="s">
        <v>5100</v>
      </c>
      <c r="C1831" t="s">
        <v>5101</v>
      </c>
      <c r="D1831" t="s">
        <v>3425</v>
      </c>
      <c r="E1831" t="s">
        <v>3426</v>
      </c>
      <c r="F1831" t="s">
        <v>3426</v>
      </c>
      <c r="G1831" t="s">
        <v>3427</v>
      </c>
      <c r="H1831" t="s">
        <v>3428</v>
      </c>
      <c r="I1831" t="s">
        <v>3429</v>
      </c>
      <c r="J1831" s="2">
        <v>40602</v>
      </c>
      <c r="K1831" s="2">
        <v>49721</v>
      </c>
      <c r="L1831">
        <v>24</v>
      </c>
      <c r="M1831" t="s">
        <v>3438</v>
      </c>
      <c r="N1831" t="s">
        <v>3412</v>
      </c>
      <c r="O1831" t="s">
        <v>993</v>
      </c>
      <c r="P1831" t="s">
        <v>3477</v>
      </c>
      <c r="Q1831" s="5">
        <f>INDEX(relevant_resources!B:B,MATCH(P1831,relevant_resources!A:A,0))</f>
        <v>0</v>
      </c>
      <c r="R1831">
        <f>COUNTIFS(resolve_2018!Y:Y,A1831)</f>
        <v>0</v>
      </c>
      <c r="S1831">
        <f>COUNTIFS(assign_old_new!A:A,A1831)</f>
        <v>0</v>
      </c>
      <c r="T1831" s="4" t="str">
        <f>IF(D1831="teppc","teppc",
IF(Q1831=0,"not relevant",
IF(R1831&gt;0,"in old list",
IF(S1831=0,"NEED TO ASSIGN",
INDEX(assign_old_new!D:D,MATCH(A1831,assign_old_new!A:A,0))))))</f>
        <v>teppc</v>
      </c>
      <c r="U1831">
        <f t="shared" si="56"/>
        <v>0</v>
      </c>
      <c r="V1831" s="5">
        <f t="shared" si="57"/>
        <v>0</v>
      </c>
    </row>
    <row r="1832" spans="1:22" hidden="1" x14ac:dyDescent="0.75">
      <c r="A1832" t="s">
        <v>5104</v>
      </c>
      <c r="B1832" t="s">
        <v>5104</v>
      </c>
      <c r="C1832" t="s">
        <v>5105</v>
      </c>
      <c r="D1832" t="s">
        <v>3425</v>
      </c>
      <c r="E1832" t="s">
        <v>3426</v>
      </c>
      <c r="F1832" t="s">
        <v>3426</v>
      </c>
      <c r="G1832" t="s">
        <v>3427</v>
      </c>
      <c r="H1832" t="s">
        <v>3428</v>
      </c>
      <c r="I1832" t="s">
        <v>3429</v>
      </c>
      <c r="J1832" s="2">
        <v>40602</v>
      </c>
      <c r="K1832" s="2">
        <v>49721</v>
      </c>
      <c r="L1832">
        <v>24</v>
      </c>
      <c r="M1832" t="s">
        <v>3438</v>
      </c>
      <c r="N1832" t="s">
        <v>3412</v>
      </c>
      <c r="O1832" t="s">
        <v>993</v>
      </c>
      <c r="P1832" t="s">
        <v>3477</v>
      </c>
      <c r="Q1832" s="5">
        <f>INDEX(relevant_resources!B:B,MATCH(P1832,relevant_resources!A:A,0))</f>
        <v>0</v>
      </c>
      <c r="R1832">
        <f>COUNTIFS(resolve_2018!Y:Y,A1832)</f>
        <v>0</v>
      </c>
      <c r="S1832">
        <f>COUNTIFS(assign_old_new!A:A,A1832)</f>
        <v>0</v>
      </c>
      <c r="T1832" s="4" t="str">
        <f>IF(D1832="teppc","teppc",
IF(Q1832=0,"not relevant",
IF(R1832&gt;0,"in old list",
IF(S1832=0,"NEED TO ASSIGN",
INDEX(assign_old_new!D:D,MATCH(A1832,assign_old_new!A:A,0))))))</f>
        <v>teppc</v>
      </c>
      <c r="U1832">
        <f t="shared" si="56"/>
        <v>0</v>
      </c>
      <c r="V1832" s="5">
        <f t="shared" si="57"/>
        <v>0</v>
      </c>
    </row>
    <row r="1833" spans="1:22" hidden="1" x14ac:dyDescent="0.75">
      <c r="A1833" t="s">
        <v>6573</v>
      </c>
      <c r="B1833" t="s">
        <v>6574</v>
      </c>
      <c r="C1833" t="s">
        <v>6575</v>
      </c>
      <c r="D1833" t="s">
        <v>3425</v>
      </c>
      <c r="E1833" t="s">
        <v>2403</v>
      </c>
      <c r="F1833" t="s">
        <v>2403</v>
      </c>
      <c r="G1833" t="s">
        <v>3436</v>
      </c>
      <c r="H1833" t="s">
        <v>3437</v>
      </c>
      <c r="I1833" t="s">
        <v>2274</v>
      </c>
      <c r="J1833" s="2">
        <v>40057</v>
      </c>
      <c r="K1833" s="2">
        <v>55153</v>
      </c>
      <c r="L1833">
        <v>24</v>
      </c>
      <c r="M1833" t="s">
        <v>3548</v>
      </c>
      <c r="N1833" t="s">
        <v>3532</v>
      </c>
      <c r="O1833" t="s">
        <v>3533</v>
      </c>
      <c r="P1833" t="s">
        <v>3534</v>
      </c>
      <c r="Q1833" s="5">
        <f>INDEX(relevant_resources!B:B,MATCH(P1833,relevant_resources!A:A,0))</f>
        <v>0</v>
      </c>
      <c r="R1833">
        <f>COUNTIFS(resolve_2018!Y:Y,A1833)</f>
        <v>0</v>
      </c>
      <c r="S1833">
        <f>COUNTIFS(assign_old_new!A:A,A1833)</f>
        <v>0</v>
      </c>
      <c r="T1833" s="4" t="str">
        <f>IF(D1833="teppc","teppc",
IF(Q1833=0,"not relevant",
IF(R1833&gt;0,"in old list",
IF(S1833=0,"NEED TO ASSIGN",
INDEX(assign_old_new!D:D,MATCH(A1833,assign_old_new!A:A,0))))))</f>
        <v>teppc</v>
      </c>
      <c r="U1833">
        <f t="shared" si="56"/>
        <v>0</v>
      </c>
      <c r="V1833" s="5">
        <f t="shared" si="57"/>
        <v>0</v>
      </c>
    </row>
    <row r="1834" spans="1:22" hidden="1" x14ac:dyDescent="0.75">
      <c r="A1834" t="s">
        <v>6512</v>
      </c>
      <c r="B1834" t="s">
        <v>6513</v>
      </c>
      <c r="C1834" t="s">
        <v>6514</v>
      </c>
      <c r="D1834" t="s">
        <v>3425</v>
      </c>
      <c r="E1834" t="s">
        <v>3584</v>
      </c>
      <c r="F1834" t="s">
        <v>3584</v>
      </c>
      <c r="G1834" t="s">
        <v>3585</v>
      </c>
      <c r="H1834" t="s">
        <v>3482</v>
      </c>
      <c r="I1834" t="s">
        <v>1080</v>
      </c>
      <c r="J1834" s="2">
        <v>37262</v>
      </c>
      <c r="K1834" s="2">
        <v>55153</v>
      </c>
      <c r="L1834">
        <v>24</v>
      </c>
      <c r="M1834" t="s">
        <v>3438</v>
      </c>
      <c r="N1834" t="s">
        <v>3412</v>
      </c>
      <c r="O1834" t="s">
        <v>993</v>
      </c>
      <c r="P1834" t="s">
        <v>3712</v>
      </c>
      <c r="Q1834" s="5">
        <f>INDEX(relevant_resources!B:B,MATCH(P1834,relevant_resources!A:A,0))</f>
        <v>0</v>
      </c>
      <c r="R1834">
        <f>COUNTIFS(resolve_2018!Y:Y,A1834)</f>
        <v>0</v>
      </c>
      <c r="S1834">
        <f>COUNTIFS(assign_old_new!A:A,A1834)</f>
        <v>0</v>
      </c>
      <c r="T1834" s="4" t="str">
        <f>IF(D1834="teppc","teppc",
IF(Q1834=0,"not relevant",
IF(R1834&gt;0,"in old list",
IF(S1834=0,"NEED TO ASSIGN",
INDEX(assign_old_new!D:D,MATCH(A1834,assign_old_new!A:A,0))))))</f>
        <v>teppc</v>
      </c>
      <c r="U1834">
        <f t="shared" si="56"/>
        <v>0</v>
      </c>
      <c r="V1834" s="5">
        <f t="shared" si="57"/>
        <v>0</v>
      </c>
    </row>
    <row r="1835" spans="1:22" hidden="1" x14ac:dyDescent="0.75">
      <c r="A1835" t="s">
        <v>283</v>
      </c>
      <c r="B1835" t="s">
        <v>283</v>
      </c>
      <c r="C1835" t="s">
        <v>10292</v>
      </c>
      <c r="D1835" t="s">
        <v>9883</v>
      </c>
      <c r="E1835" t="s">
        <v>1128</v>
      </c>
      <c r="F1835" t="s">
        <v>1128</v>
      </c>
      <c r="G1835" t="s">
        <v>3379</v>
      </c>
      <c r="H1835" t="s">
        <v>1128</v>
      </c>
      <c r="I1835" t="s">
        <v>33</v>
      </c>
      <c r="J1835" s="6">
        <v>34335</v>
      </c>
      <c r="K1835" s="6">
        <v>55153</v>
      </c>
      <c r="L1835">
        <v>24</v>
      </c>
      <c r="M1835" t="s">
        <v>9884</v>
      </c>
      <c r="N1835" t="s">
        <v>3443</v>
      </c>
      <c r="O1835" t="s">
        <v>210</v>
      </c>
      <c r="P1835" t="s">
        <v>3709</v>
      </c>
      <c r="Q1835" s="5">
        <f>INDEX(relevant_resources!B:B,MATCH(P1835,relevant_resources!A:A,0))</f>
        <v>0</v>
      </c>
      <c r="R1835">
        <f>COUNTIFS(resolve_2018!Y:Y,A1835)</f>
        <v>1</v>
      </c>
      <c r="S1835">
        <f>COUNTIFS(assign_old_new!A:A,A1835)</f>
        <v>0</v>
      </c>
      <c r="T1835" s="4" t="str">
        <f>IF(D1835="teppc","teppc",
IF(Q1835=0,"not relevant",
IF(R1835&gt;0,"in old list",
IF(S1835=0,"NEED TO ASSIGN",
INDEX(assign_old_new!D:D,MATCH(A1835,assign_old_new!A:A,0))))))</f>
        <v>not relevant</v>
      </c>
      <c r="U1835">
        <f t="shared" si="56"/>
        <v>1</v>
      </c>
      <c r="V1835" s="5">
        <f t="shared" si="57"/>
        <v>0</v>
      </c>
    </row>
    <row r="1836" spans="1:22" hidden="1" x14ac:dyDescent="0.75">
      <c r="A1836" t="s">
        <v>103</v>
      </c>
      <c r="B1836" t="s">
        <v>103</v>
      </c>
      <c r="D1836" t="s">
        <v>9883</v>
      </c>
      <c r="E1836" t="s">
        <v>3333</v>
      </c>
      <c r="F1836" t="s">
        <v>3333</v>
      </c>
      <c r="G1836" t="s">
        <v>3334</v>
      </c>
      <c r="H1836" t="s">
        <v>3333</v>
      </c>
      <c r="I1836" t="s">
        <v>33</v>
      </c>
      <c r="J1836" s="6">
        <v>30330</v>
      </c>
      <c r="K1836" s="6">
        <v>55153</v>
      </c>
      <c r="L1836">
        <v>24</v>
      </c>
      <c r="M1836" t="s">
        <v>9884</v>
      </c>
      <c r="N1836" t="s">
        <v>3336</v>
      </c>
      <c r="O1836" t="s">
        <v>3356</v>
      </c>
      <c r="P1836" t="s">
        <v>3357</v>
      </c>
      <c r="Q1836" s="5">
        <f>INDEX(relevant_resources!B:B,MATCH(P1836,relevant_resources!A:A,0))</f>
        <v>0</v>
      </c>
      <c r="R1836">
        <f>COUNTIFS(resolve_2018!Y:Y,A1836)</f>
        <v>1</v>
      </c>
      <c r="S1836">
        <f>COUNTIFS(assign_old_new!A:A,A1836)</f>
        <v>0</v>
      </c>
      <c r="T1836" s="4" t="str">
        <f>IF(D1836="teppc","teppc",
IF(Q1836=0,"not relevant",
IF(R1836&gt;0,"in old list",
IF(S1836=0,"NEED TO ASSIGN",
INDEX(assign_old_new!D:D,MATCH(A1836,assign_old_new!A:A,0))))))</f>
        <v>not relevant</v>
      </c>
      <c r="U1836">
        <f t="shared" si="56"/>
        <v>1</v>
      </c>
      <c r="V1836" s="5">
        <f t="shared" si="57"/>
        <v>0</v>
      </c>
    </row>
    <row r="1837" spans="1:22" hidden="1" x14ac:dyDescent="0.75">
      <c r="A1837" t="s">
        <v>8062</v>
      </c>
      <c r="B1837" t="s">
        <v>8062</v>
      </c>
      <c r="C1837" t="s">
        <v>8063</v>
      </c>
      <c r="D1837" t="s">
        <v>3425</v>
      </c>
      <c r="E1837" t="s">
        <v>3426</v>
      </c>
      <c r="F1837" t="s">
        <v>3426</v>
      </c>
      <c r="G1837" t="s">
        <v>3427</v>
      </c>
      <c r="H1837" t="s">
        <v>3428</v>
      </c>
      <c r="I1837" t="s">
        <v>3429</v>
      </c>
      <c r="J1837" s="2">
        <v>20090</v>
      </c>
      <c r="K1837" s="2">
        <v>48669</v>
      </c>
      <c r="L1837">
        <v>24</v>
      </c>
      <c r="M1837" t="s">
        <v>210</v>
      </c>
      <c r="N1837" t="s">
        <v>3443</v>
      </c>
      <c r="O1837" t="s">
        <v>210</v>
      </c>
      <c r="P1837" t="s">
        <v>3444</v>
      </c>
      <c r="Q1837" s="5">
        <f>INDEX(relevant_resources!B:B,MATCH(P1837,relevant_resources!A:A,0))</f>
        <v>0</v>
      </c>
      <c r="R1837">
        <f>COUNTIFS(resolve_2018!Y:Y,A1837)</f>
        <v>0</v>
      </c>
      <c r="S1837">
        <f>COUNTIFS(assign_old_new!A:A,A1837)</f>
        <v>0</v>
      </c>
      <c r="T1837" s="4" t="str">
        <f>IF(D1837="teppc","teppc",
IF(Q1837=0,"not relevant",
IF(R1837&gt;0,"in old list",
IF(S1837=0,"NEED TO ASSIGN",
INDEX(assign_old_new!D:D,MATCH(A1837,assign_old_new!A:A,0))))))</f>
        <v>teppc</v>
      </c>
      <c r="U1837">
        <f t="shared" si="56"/>
        <v>0</v>
      </c>
      <c r="V1837" s="5">
        <f t="shared" si="57"/>
        <v>0</v>
      </c>
    </row>
    <row r="1838" spans="1:22" hidden="1" x14ac:dyDescent="0.75">
      <c r="A1838" t="s">
        <v>10049</v>
      </c>
      <c r="B1838" t="s">
        <v>10050</v>
      </c>
      <c r="C1838" t="s">
        <v>10051</v>
      </c>
      <c r="D1838" t="s">
        <v>9883</v>
      </c>
      <c r="E1838" t="s">
        <v>3333</v>
      </c>
      <c r="F1838" t="s">
        <v>3333</v>
      </c>
      <c r="G1838" t="s">
        <v>3334</v>
      </c>
      <c r="H1838" t="s">
        <v>3333</v>
      </c>
      <c r="I1838" t="s">
        <v>33</v>
      </c>
      <c r="J1838" s="6">
        <v>7672</v>
      </c>
      <c r="K1838" s="6">
        <v>55153</v>
      </c>
      <c r="L1838">
        <v>24</v>
      </c>
      <c r="M1838" t="s">
        <v>9884</v>
      </c>
      <c r="N1838" t="s">
        <v>3443</v>
      </c>
      <c r="O1838" t="s">
        <v>210</v>
      </c>
      <c r="P1838" t="s">
        <v>3709</v>
      </c>
      <c r="Q1838" s="5">
        <f>INDEX(relevant_resources!B:B,MATCH(P1838,relevant_resources!A:A,0))</f>
        <v>0</v>
      </c>
      <c r="R1838">
        <f>COUNTIFS(resolve_2018!Y:Y,A1838)</f>
        <v>0</v>
      </c>
      <c r="S1838">
        <f>COUNTIFS(assign_old_new!A:A,A1838)</f>
        <v>0</v>
      </c>
      <c r="T1838" s="4" t="str">
        <f>IF(D1838="teppc","teppc",
IF(Q1838=0,"not relevant",
IF(R1838&gt;0,"in old list",
IF(S1838=0,"NEED TO ASSIGN",
INDEX(assign_old_new!D:D,MATCH(A1838,assign_old_new!A:A,0))))))</f>
        <v>not relevant</v>
      </c>
      <c r="U1838">
        <f t="shared" si="56"/>
        <v>0</v>
      </c>
      <c r="V1838" s="5">
        <f t="shared" si="57"/>
        <v>0</v>
      </c>
    </row>
    <row r="1839" spans="1:22" hidden="1" x14ac:dyDescent="0.75">
      <c r="A1839" t="s">
        <v>10582</v>
      </c>
      <c r="B1839" t="s">
        <v>10583</v>
      </c>
      <c r="C1839" t="s">
        <v>10584</v>
      </c>
      <c r="D1839" t="s">
        <v>9883</v>
      </c>
      <c r="E1839" t="s">
        <v>3333</v>
      </c>
      <c r="F1839" t="s">
        <v>3333</v>
      </c>
      <c r="G1839" t="s">
        <v>3334</v>
      </c>
      <c r="H1839" t="s">
        <v>3333</v>
      </c>
      <c r="I1839" t="s">
        <v>33</v>
      </c>
      <c r="J1839" s="6">
        <v>31413</v>
      </c>
      <c r="K1839" s="6">
        <v>55153</v>
      </c>
      <c r="L1839">
        <v>23.8</v>
      </c>
      <c r="M1839" t="s">
        <v>3548</v>
      </c>
      <c r="N1839" t="s">
        <v>3532</v>
      </c>
      <c r="O1839" t="s">
        <v>3533</v>
      </c>
      <c r="P1839" t="s">
        <v>9894</v>
      </c>
      <c r="Q1839" s="5">
        <f>INDEX(relevant_resources!B:B,MATCH(P1839,relevant_resources!A:A,0))</f>
        <v>0</v>
      </c>
      <c r="R1839">
        <f>COUNTIFS(resolve_2018!Y:Y,A1839)</f>
        <v>0</v>
      </c>
      <c r="S1839">
        <f>COUNTIFS(assign_old_new!A:A,A1839)</f>
        <v>0</v>
      </c>
      <c r="T1839" s="4" t="str">
        <f>IF(D1839="teppc","teppc",
IF(Q1839=0,"not relevant",
IF(R1839&gt;0,"in old list",
IF(S1839=0,"NEED TO ASSIGN",
INDEX(assign_old_new!D:D,MATCH(A1839,assign_old_new!A:A,0))))))</f>
        <v>not relevant</v>
      </c>
      <c r="U1839">
        <f t="shared" si="56"/>
        <v>0</v>
      </c>
      <c r="V1839" s="5">
        <f t="shared" si="57"/>
        <v>0</v>
      </c>
    </row>
    <row r="1840" spans="1:22" hidden="1" x14ac:dyDescent="0.75">
      <c r="A1840" t="s">
        <v>7674</v>
      </c>
      <c r="B1840" t="s">
        <v>7675</v>
      </c>
      <c r="C1840" t="s">
        <v>7676</v>
      </c>
      <c r="D1840" t="s">
        <v>3425</v>
      </c>
      <c r="E1840" t="s">
        <v>3858</v>
      </c>
      <c r="F1840" t="s">
        <v>3858</v>
      </c>
      <c r="G1840" t="s">
        <v>3859</v>
      </c>
      <c r="H1840" t="s">
        <v>3860</v>
      </c>
      <c r="I1840" t="s">
        <v>1080</v>
      </c>
      <c r="J1840" s="2">
        <v>29983</v>
      </c>
      <c r="K1840" s="2">
        <v>55153</v>
      </c>
      <c r="L1840">
        <v>23.7</v>
      </c>
      <c r="M1840" t="s">
        <v>210</v>
      </c>
      <c r="N1840" t="s">
        <v>3443</v>
      </c>
      <c r="O1840" t="s">
        <v>210</v>
      </c>
      <c r="P1840" t="s">
        <v>3568</v>
      </c>
      <c r="Q1840" s="5">
        <f>INDEX(relevant_resources!B:B,MATCH(P1840,relevant_resources!A:A,0))</f>
        <v>0</v>
      </c>
      <c r="R1840">
        <f>COUNTIFS(resolve_2018!Y:Y,A1840)</f>
        <v>0</v>
      </c>
      <c r="S1840">
        <f>COUNTIFS(assign_old_new!A:A,A1840)</f>
        <v>0</v>
      </c>
      <c r="T1840" s="4" t="str">
        <f>IF(D1840="teppc","teppc",
IF(Q1840=0,"not relevant",
IF(R1840&gt;0,"in old list",
IF(S1840=0,"NEED TO ASSIGN",
INDEX(assign_old_new!D:D,MATCH(A1840,assign_old_new!A:A,0))))))</f>
        <v>teppc</v>
      </c>
      <c r="U1840">
        <f t="shared" si="56"/>
        <v>0</v>
      </c>
      <c r="V1840" s="5">
        <f t="shared" si="57"/>
        <v>0</v>
      </c>
    </row>
    <row r="1841" spans="1:22" hidden="1" x14ac:dyDescent="0.75">
      <c r="A1841" t="s">
        <v>5631</v>
      </c>
      <c r="B1841" t="s">
        <v>5632</v>
      </c>
      <c r="D1841" t="s">
        <v>3425</v>
      </c>
      <c r="E1841" t="s">
        <v>3482</v>
      </c>
      <c r="F1841" t="s">
        <v>3482</v>
      </c>
      <c r="G1841" t="s">
        <v>3483</v>
      </c>
      <c r="H1841" t="s">
        <v>3482</v>
      </c>
      <c r="I1841" t="s">
        <v>1080</v>
      </c>
      <c r="J1841" s="2">
        <v>18264</v>
      </c>
      <c r="K1841" s="2">
        <v>55153</v>
      </c>
      <c r="L1841">
        <v>23.7</v>
      </c>
      <c r="M1841" t="s">
        <v>3448</v>
      </c>
      <c r="N1841" t="s">
        <v>3336</v>
      </c>
      <c r="O1841" t="s">
        <v>3356</v>
      </c>
      <c r="P1841" t="s">
        <v>3484</v>
      </c>
      <c r="Q1841" s="5">
        <f>INDEX(relevant_resources!B:B,MATCH(P1841,relevant_resources!A:A,0))</f>
        <v>0</v>
      </c>
      <c r="R1841">
        <f>COUNTIFS(resolve_2018!Y:Y,A1841)</f>
        <v>0</v>
      </c>
      <c r="S1841">
        <f>COUNTIFS(assign_old_new!A:A,A1841)</f>
        <v>0</v>
      </c>
      <c r="T1841" s="4" t="str">
        <f>IF(D1841="teppc","teppc",
IF(Q1841=0,"not relevant",
IF(R1841&gt;0,"in old list",
IF(S1841=0,"NEED TO ASSIGN",
INDEX(assign_old_new!D:D,MATCH(A1841,assign_old_new!A:A,0))))))</f>
        <v>teppc</v>
      </c>
      <c r="U1841">
        <f t="shared" si="56"/>
        <v>0</v>
      </c>
      <c r="V1841" s="5">
        <f t="shared" si="57"/>
        <v>0</v>
      </c>
    </row>
    <row r="1842" spans="1:22" hidden="1" x14ac:dyDescent="0.75">
      <c r="A1842" t="s">
        <v>5476</v>
      </c>
      <c r="B1842" t="s">
        <v>5476</v>
      </c>
      <c r="C1842" t="s">
        <v>5477</v>
      </c>
      <c r="D1842" t="s">
        <v>3425</v>
      </c>
      <c r="E1842" t="s">
        <v>3426</v>
      </c>
      <c r="F1842" t="s">
        <v>3426</v>
      </c>
      <c r="G1842" t="s">
        <v>3427</v>
      </c>
      <c r="H1842" t="s">
        <v>3428</v>
      </c>
      <c r="I1842" t="s">
        <v>3429</v>
      </c>
      <c r="J1842" s="2">
        <v>41821</v>
      </c>
      <c r="K1842" s="2">
        <v>63735</v>
      </c>
      <c r="L1842">
        <v>23.5</v>
      </c>
      <c r="M1842" t="s">
        <v>210</v>
      </c>
      <c r="N1842" t="s">
        <v>3443</v>
      </c>
      <c r="O1842" t="s">
        <v>210</v>
      </c>
      <c r="P1842" t="s">
        <v>3444</v>
      </c>
      <c r="Q1842" s="5">
        <f>INDEX(relevant_resources!B:B,MATCH(P1842,relevant_resources!A:A,0))</f>
        <v>0</v>
      </c>
      <c r="R1842">
        <f>COUNTIFS(resolve_2018!Y:Y,A1842)</f>
        <v>0</v>
      </c>
      <c r="S1842">
        <f>COUNTIFS(assign_old_new!A:A,A1842)</f>
        <v>0</v>
      </c>
      <c r="T1842" s="4" t="str">
        <f>IF(D1842="teppc","teppc",
IF(Q1842=0,"not relevant",
IF(R1842&gt;0,"in old list",
IF(S1842=0,"NEED TO ASSIGN",
INDEX(assign_old_new!D:D,MATCH(A1842,assign_old_new!A:A,0))))))</f>
        <v>teppc</v>
      </c>
      <c r="U1842">
        <f t="shared" si="56"/>
        <v>0</v>
      </c>
      <c r="V1842" s="5">
        <f t="shared" si="57"/>
        <v>0</v>
      </c>
    </row>
    <row r="1843" spans="1:22" hidden="1" x14ac:dyDescent="0.75">
      <c r="A1843" t="s">
        <v>5478</v>
      </c>
      <c r="B1843" t="s">
        <v>5478</v>
      </c>
      <c r="C1843" t="s">
        <v>5479</v>
      </c>
      <c r="D1843" t="s">
        <v>3425</v>
      </c>
      <c r="E1843" t="s">
        <v>3426</v>
      </c>
      <c r="F1843" t="s">
        <v>3426</v>
      </c>
      <c r="G1843" t="s">
        <v>3427</v>
      </c>
      <c r="H1843" t="s">
        <v>3428</v>
      </c>
      <c r="I1843" t="s">
        <v>3429</v>
      </c>
      <c r="J1843" s="2">
        <v>41821</v>
      </c>
      <c r="K1843" s="2">
        <v>63735</v>
      </c>
      <c r="L1843">
        <v>23.5</v>
      </c>
      <c r="M1843" t="s">
        <v>210</v>
      </c>
      <c r="N1843" t="s">
        <v>3443</v>
      </c>
      <c r="O1843" t="s">
        <v>210</v>
      </c>
      <c r="P1843" t="s">
        <v>3444</v>
      </c>
      <c r="Q1843" s="5">
        <f>INDEX(relevant_resources!B:B,MATCH(P1843,relevant_resources!A:A,0))</f>
        <v>0</v>
      </c>
      <c r="R1843">
        <f>COUNTIFS(resolve_2018!Y:Y,A1843)</f>
        <v>0</v>
      </c>
      <c r="S1843">
        <f>COUNTIFS(assign_old_new!A:A,A1843)</f>
        <v>0</v>
      </c>
      <c r="T1843" s="4" t="str">
        <f>IF(D1843="teppc","teppc",
IF(Q1843=0,"not relevant",
IF(R1843&gt;0,"in old list",
IF(S1843=0,"NEED TO ASSIGN",
INDEX(assign_old_new!D:D,MATCH(A1843,assign_old_new!A:A,0))))))</f>
        <v>teppc</v>
      </c>
      <c r="U1843">
        <f t="shared" si="56"/>
        <v>0</v>
      </c>
      <c r="V1843" s="5">
        <f t="shared" si="57"/>
        <v>0</v>
      </c>
    </row>
    <row r="1844" spans="1:22" hidden="1" x14ac:dyDescent="0.75">
      <c r="A1844" t="s">
        <v>5480</v>
      </c>
      <c r="B1844" t="s">
        <v>5480</v>
      </c>
      <c r="C1844" t="s">
        <v>5481</v>
      </c>
      <c r="D1844" t="s">
        <v>3425</v>
      </c>
      <c r="E1844" t="s">
        <v>3426</v>
      </c>
      <c r="F1844" t="s">
        <v>3426</v>
      </c>
      <c r="G1844" t="s">
        <v>3427</v>
      </c>
      <c r="H1844" t="s">
        <v>3428</v>
      </c>
      <c r="I1844" t="s">
        <v>3429</v>
      </c>
      <c r="J1844" s="2">
        <v>41821</v>
      </c>
      <c r="K1844" s="2">
        <v>63735</v>
      </c>
      <c r="L1844">
        <v>23.5</v>
      </c>
      <c r="M1844" t="s">
        <v>210</v>
      </c>
      <c r="N1844" t="s">
        <v>3443</v>
      </c>
      <c r="O1844" t="s">
        <v>210</v>
      </c>
      <c r="P1844" t="s">
        <v>3444</v>
      </c>
      <c r="Q1844" s="5">
        <f>INDEX(relevant_resources!B:B,MATCH(P1844,relevant_resources!A:A,0))</f>
        <v>0</v>
      </c>
      <c r="R1844">
        <f>COUNTIFS(resolve_2018!Y:Y,A1844)</f>
        <v>0</v>
      </c>
      <c r="S1844">
        <f>COUNTIFS(assign_old_new!A:A,A1844)</f>
        <v>0</v>
      </c>
      <c r="T1844" s="4" t="str">
        <f>IF(D1844="teppc","teppc",
IF(Q1844=0,"not relevant",
IF(R1844&gt;0,"in old list",
IF(S1844=0,"NEED TO ASSIGN",
INDEX(assign_old_new!D:D,MATCH(A1844,assign_old_new!A:A,0))))))</f>
        <v>teppc</v>
      </c>
      <c r="U1844">
        <f t="shared" si="56"/>
        <v>0</v>
      </c>
      <c r="V1844" s="5">
        <f t="shared" si="57"/>
        <v>0</v>
      </c>
    </row>
    <row r="1845" spans="1:22" hidden="1" x14ac:dyDescent="0.75">
      <c r="A1845" t="s">
        <v>5482</v>
      </c>
      <c r="B1845" t="s">
        <v>5482</v>
      </c>
      <c r="C1845" t="s">
        <v>5483</v>
      </c>
      <c r="D1845" t="s">
        <v>3425</v>
      </c>
      <c r="E1845" t="s">
        <v>3426</v>
      </c>
      <c r="F1845" t="s">
        <v>3426</v>
      </c>
      <c r="G1845" t="s">
        <v>3427</v>
      </c>
      <c r="H1845" t="s">
        <v>3428</v>
      </c>
      <c r="I1845" t="s">
        <v>3429</v>
      </c>
      <c r="J1845" s="2">
        <v>41821</v>
      </c>
      <c r="K1845" s="2">
        <v>63735</v>
      </c>
      <c r="L1845">
        <v>23.5</v>
      </c>
      <c r="M1845" t="s">
        <v>210</v>
      </c>
      <c r="N1845" t="s">
        <v>3443</v>
      </c>
      <c r="O1845" t="s">
        <v>210</v>
      </c>
      <c r="P1845" t="s">
        <v>3444</v>
      </c>
      <c r="Q1845" s="5">
        <f>INDEX(relevant_resources!B:B,MATCH(P1845,relevant_resources!A:A,0))</f>
        <v>0</v>
      </c>
      <c r="R1845">
        <f>COUNTIFS(resolve_2018!Y:Y,A1845)</f>
        <v>0</v>
      </c>
      <c r="S1845">
        <f>COUNTIFS(assign_old_new!A:A,A1845)</f>
        <v>0</v>
      </c>
      <c r="T1845" s="4" t="str">
        <f>IF(D1845="teppc","teppc",
IF(Q1845=0,"not relevant",
IF(R1845&gt;0,"in old list",
IF(S1845=0,"NEED TO ASSIGN",
INDEX(assign_old_new!D:D,MATCH(A1845,assign_old_new!A:A,0))))))</f>
        <v>teppc</v>
      </c>
      <c r="U1845">
        <f t="shared" si="56"/>
        <v>0</v>
      </c>
      <c r="V1845" s="5">
        <f t="shared" si="57"/>
        <v>0</v>
      </c>
    </row>
    <row r="1846" spans="1:22" hidden="1" x14ac:dyDescent="0.75">
      <c r="A1846" t="s">
        <v>5484</v>
      </c>
      <c r="B1846" t="s">
        <v>5484</v>
      </c>
      <c r="C1846" t="s">
        <v>5485</v>
      </c>
      <c r="D1846" t="s">
        <v>3425</v>
      </c>
      <c r="E1846" t="s">
        <v>3426</v>
      </c>
      <c r="F1846" t="s">
        <v>3426</v>
      </c>
      <c r="G1846" t="s">
        <v>3427</v>
      </c>
      <c r="H1846" t="s">
        <v>3428</v>
      </c>
      <c r="I1846" t="s">
        <v>3429</v>
      </c>
      <c r="J1846" s="2">
        <v>41821</v>
      </c>
      <c r="K1846" s="2">
        <v>63735</v>
      </c>
      <c r="L1846">
        <v>23.5</v>
      </c>
      <c r="M1846" t="s">
        <v>210</v>
      </c>
      <c r="N1846" t="s">
        <v>3443</v>
      </c>
      <c r="O1846" t="s">
        <v>210</v>
      </c>
      <c r="P1846" t="s">
        <v>3444</v>
      </c>
      <c r="Q1846" s="5">
        <f>INDEX(relevant_resources!B:B,MATCH(P1846,relevant_resources!A:A,0))</f>
        <v>0</v>
      </c>
      <c r="R1846">
        <f>COUNTIFS(resolve_2018!Y:Y,A1846)</f>
        <v>0</v>
      </c>
      <c r="S1846">
        <f>COUNTIFS(assign_old_new!A:A,A1846)</f>
        <v>0</v>
      </c>
      <c r="T1846" s="4" t="str">
        <f>IF(D1846="teppc","teppc",
IF(Q1846=0,"not relevant",
IF(R1846&gt;0,"in old list",
IF(S1846=0,"NEED TO ASSIGN",
INDEX(assign_old_new!D:D,MATCH(A1846,assign_old_new!A:A,0))))))</f>
        <v>teppc</v>
      </c>
      <c r="U1846">
        <f t="shared" si="56"/>
        <v>0</v>
      </c>
      <c r="V1846" s="5">
        <f t="shared" si="57"/>
        <v>0</v>
      </c>
    </row>
    <row r="1847" spans="1:22" hidden="1" x14ac:dyDescent="0.75">
      <c r="A1847" t="s">
        <v>5486</v>
      </c>
      <c r="B1847" t="s">
        <v>5486</v>
      </c>
      <c r="C1847" t="s">
        <v>5487</v>
      </c>
      <c r="D1847" t="s">
        <v>3425</v>
      </c>
      <c r="E1847" t="s">
        <v>3426</v>
      </c>
      <c r="F1847" t="s">
        <v>3426</v>
      </c>
      <c r="G1847" t="s">
        <v>3427</v>
      </c>
      <c r="H1847" t="s">
        <v>3428</v>
      </c>
      <c r="I1847" t="s">
        <v>3429</v>
      </c>
      <c r="J1847" s="2">
        <v>41821</v>
      </c>
      <c r="K1847" s="2">
        <v>63735</v>
      </c>
      <c r="L1847">
        <v>23.5</v>
      </c>
      <c r="M1847" t="s">
        <v>210</v>
      </c>
      <c r="N1847" t="s">
        <v>3443</v>
      </c>
      <c r="O1847" t="s">
        <v>210</v>
      </c>
      <c r="P1847" t="s">
        <v>3444</v>
      </c>
      <c r="Q1847" s="5">
        <f>INDEX(relevant_resources!B:B,MATCH(P1847,relevant_resources!A:A,0))</f>
        <v>0</v>
      </c>
      <c r="R1847">
        <f>COUNTIFS(resolve_2018!Y:Y,A1847)</f>
        <v>0</v>
      </c>
      <c r="S1847">
        <f>COUNTIFS(assign_old_new!A:A,A1847)</f>
        <v>0</v>
      </c>
      <c r="T1847" s="4" t="str">
        <f>IF(D1847="teppc","teppc",
IF(Q1847=0,"not relevant",
IF(R1847&gt;0,"in old list",
IF(S1847=0,"NEED TO ASSIGN",
INDEX(assign_old_new!D:D,MATCH(A1847,assign_old_new!A:A,0))))))</f>
        <v>teppc</v>
      </c>
      <c r="U1847">
        <f t="shared" si="56"/>
        <v>0</v>
      </c>
      <c r="V1847" s="5">
        <f t="shared" si="57"/>
        <v>0</v>
      </c>
    </row>
    <row r="1848" spans="1:22" hidden="1" x14ac:dyDescent="0.75">
      <c r="A1848" t="s">
        <v>5488</v>
      </c>
      <c r="B1848" t="s">
        <v>5488</v>
      </c>
      <c r="C1848" t="s">
        <v>5489</v>
      </c>
      <c r="D1848" t="s">
        <v>3425</v>
      </c>
      <c r="E1848" t="s">
        <v>3426</v>
      </c>
      <c r="F1848" t="s">
        <v>3426</v>
      </c>
      <c r="G1848" t="s">
        <v>3427</v>
      </c>
      <c r="H1848" t="s">
        <v>3428</v>
      </c>
      <c r="I1848" t="s">
        <v>3429</v>
      </c>
      <c r="J1848" s="2">
        <v>41821</v>
      </c>
      <c r="K1848" s="2">
        <v>63735</v>
      </c>
      <c r="L1848">
        <v>23.5</v>
      </c>
      <c r="M1848" t="s">
        <v>210</v>
      </c>
      <c r="N1848" t="s">
        <v>3443</v>
      </c>
      <c r="O1848" t="s">
        <v>210</v>
      </c>
      <c r="P1848" t="s">
        <v>3444</v>
      </c>
      <c r="Q1848" s="5">
        <f>INDEX(relevant_resources!B:B,MATCH(P1848,relevant_resources!A:A,0))</f>
        <v>0</v>
      </c>
      <c r="R1848">
        <f>COUNTIFS(resolve_2018!Y:Y,A1848)</f>
        <v>0</v>
      </c>
      <c r="S1848">
        <f>COUNTIFS(assign_old_new!A:A,A1848)</f>
        <v>0</v>
      </c>
      <c r="T1848" s="4" t="str">
        <f>IF(D1848="teppc","teppc",
IF(Q1848=0,"not relevant",
IF(R1848&gt;0,"in old list",
IF(S1848=0,"NEED TO ASSIGN",
INDEX(assign_old_new!D:D,MATCH(A1848,assign_old_new!A:A,0))))))</f>
        <v>teppc</v>
      </c>
      <c r="U1848">
        <f t="shared" si="56"/>
        <v>0</v>
      </c>
      <c r="V1848" s="5">
        <f t="shared" si="57"/>
        <v>0</v>
      </c>
    </row>
    <row r="1849" spans="1:22" hidden="1" x14ac:dyDescent="0.75">
      <c r="A1849" t="s">
        <v>5490</v>
      </c>
      <c r="B1849" t="s">
        <v>5490</v>
      </c>
      <c r="C1849" t="s">
        <v>5491</v>
      </c>
      <c r="D1849" t="s">
        <v>3425</v>
      </c>
      <c r="E1849" t="s">
        <v>3426</v>
      </c>
      <c r="F1849" t="s">
        <v>3426</v>
      </c>
      <c r="G1849" t="s">
        <v>3427</v>
      </c>
      <c r="H1849" t="s">
        <v>3428</v>
      </c>
      <c r="I1849" t="s">
        <v>3429</v>
      </c>
      <c r="J1849" s="2">
        <v>41821</v>
      </c>
      <c r="K1849" s="2">
        <v>63735</v>
      </c>
      <c r="L1849">
        <v>23.5</v>
      </c>
      <c r="M1849" t="s">
        <v>210</v>
      </c>
      <c r="N1849" t="s">
        <v>3443</v>
      </c>
      <c r="O1849" t="s">
        <v>210</v>
      </c>
      <c r="P1849" t="s">
        <v>3444</v>
      </c>
      <c r="Q1849" s="5">
        <f>INDEX(relevant_resources!B:B,MATCH(P1849,relevant_resources!A:A,0))</f>
        <v>0</v>
      </c>
      <c r="R1849">
        <f>COUNTIFS(resolve_2018!Y:Y,A1849)</f>
        <v>0</v>
      </c>
      <c r="S1849">
        <f>COUNTIFS(assign_old_new!A:A,A1849)</f>
        <v>0</v>
      </c>
      <c r="T1849" s="4" t="str">
        <f>IF(D1849="teppc","teppc",
IF(Q1849=0,"not relevant",
IF(R1849&gt;0,"in old list",
IF(S1849=0,"NEED TO ASSIGN",
INDEX(assign_old_new!D:D,MATCH(A1849,assign_old_new!A:A,0))))))</f>
        <v>teppc</v>
      </c>
      <c r="U1849">
        <f t="shared" si="56"/>
        <v>0</v>
      </c>
      <c r="V1849" s="5">
        <f t="shared" si="57"/>
        <v>0</v>
      </c>
    </row>
    <row r="1850" spans="1:22" hidden="1" x14ac:dyDescent="0.75">
      <c r="A1850" t="s">
        <v>5492</v>
      </c>
      <c r="B1850" t="s">
        <v>5492</v>
      </c>
      <c r="C1850" t="s">
        <v>5493</v>
      </c>
      <c r="D1850" t="s">
        <v>3425</v>
      </c>
      <c r="E1850" t="s">
        <v>3426</v>
      </c>
      <c r="F1850" t="s">
        <v>3426</v>
      </c>
      <c r="G1850" t="s">
        <v>3427</v>
      </c>
      <c r="H1850" t="s">
        <v>3428</v>
      </c>
      <c r="I1850" t="s">
        <v>3429</v>
      </c>
      <c r="J1850" s="2">
        <v>41821</v>
      </c>
      <c r="K1850" s="2">
        <v>63735</v>
      </c>
      <c r="L1850">
        <v>23.5</v>
      </c>
      <c r="M1850" t="s">
        <v>210</v>
      </c>
      <c r="N1850" t="s">
        <v>3443</v>
      </c>
      <c r="O1850" t="s">
        <v>210</v>
      </c>
      <c r="P1850" t="s">
        <v>3444</v>
      </c>
      <c r="Q1850" s="5">
        <f>INDEX(relevant_resources!B:B,MATCH(P1850,relevant_resources!A:A,0))</f>
        <v>0</v>
      </c>
      <c r="R1850">
        <f>COUNTIFS(resolve_2018!Y:Y,A1850)</f>
        <v>0</v>
      </c>
      <c r="S1850">
        <f>COUNTIFS(assign_old_new!A:A,A1850)</f>
        <v>0</v>
      </c>
      <c r="T1850" s="4" t="str">
        <f>IF(D1850="teppc","teppc",
IF(Q1850=0,"not relevant",
IF(R1850&gt;0,"in old list",
IF(S1850=0,"NEED TO ASSIGN",
INDEX(assign_old_new!D:D,MATCH(A1850,assign_old_new!A:A,0))))))</f>
        <v>teppc</v>
      </c>
      <c r="U1850">
        <f t="shared" si="56"/>
        <v>0</v>
      </c>
      <c r="V1850" s="5">
        <f t="shared" si="57"/>
        <v>0</v>
      </c>
    </row>
    <row r="1851" spans="1:22" hidden="1" x14ac:dyDescent="0.75">
      <c r="A1851" t="s">
        <v>9923</v>
      </c>
      <c r="B1851" t="s">
        <v>9924</v>
      </c>
      <c r="C1851" t="s">
        <v>9925</v>
      </c>
      <c r="D1851" t="s">
        <v>9883</v>
      </c>
      <c r="E1851" t="s">
        <v>9887</v>
      </c>
      <c r="F1851" t="s">
        <v>9887</v>
      </c>
      <c r="G1851" t="s">
        <v>9888</v>
      </c>
      <c r="H1851" t="s">
        <v>9887</v>
      </c>
      <c r="I1851" t="s">
        <v>33</v>
      </c>
      <c r="J1851" s="6">
        <v>31413</v>
      </c>
      <c r="K1851" s="6">
        <v>55153</v>
      </c>
      <c r="L1851">
        <v>23.5</v>
      </c>
      <c r="M1851" t="s">
        <v>3548</v>
      </c>
      <c r="N1851" t="s">
        <v>3532</v>
      </c>
      <c r="O1851" t="s">
        <v>3533</v>
      </c>
      <c r="P1851" t="s">
        <v>9894</v>
      </c>
      <c r="Q1851" s="5">
        <f>INDEX(relevant_resources!B:B,MATCH(P1851,relevant_resources!A:A,0))</f>
        <v>0</v>
      </c>
      <c r="R1851">
        <f>COUNTIFS(resolve_2018!Y:Y,A1851)</f>
        <v>0</v>
      </c>
      <c r="S1851">
        <f>COUNTIFS(assign_old_new!A:A,A1851)</f>
        <v>0</v>
      </c>
      <c r="T1851" s="4" t="str">
        <f>IF(D1851="teppc","teppc",
IF(Q1851=0,"not relevant",
IF(R1851&gt;0,"in old list",
IF(S1851=0,"NEED TO ASSIGN",
INDEX(assign_old_new!D:D,MATCH(A1851,assign_old_new!A:A,0))))))</f>
        <v>not relevant</v>
      </c>
      <c r="U1851">
        <f t="shared" si="56"/>
        <v>0</v>
      </c>
      <c r="V1851" s="5">
        <f t="shared" si="57"/>
        <v>0</v>
      </c>
    </row>
    <row r="1852" spans="1:22" hidden="1" x14ac:dyDescent="0.75">
      <c r="A1852" t="s">
        <v>6627</v>
      </c>
      <c r="B1852" t="s">
        <v>6627</v>
      </c>
      <c r="C1852" t="s">
        <v>6628</v>
      </c>
      <c r="D1852" t="s">
        <v>3425</v>
      </c>
      <c r="E1852" t="s">
        <v>3426</v>
      </c>
      <c r="F1852" t="s">
        <v>3426</v>
      </c>
      <c r="G1852" t="s">
        <v>3427</v>
      </c>
      <c r="H1852" t="s">
        <v>3428</v>
      </c>
      <c r="I1852" t="s">
        <v>3429</v>
      </c>
      <c r="J1852" s="2">
        <v>20455</v>
      </c>
      <c r="K1852" s="2">
        <v>48669</v>
      </c>
      <c r="L1852">
        <v>23.5</v>
      </c>
      <c r="M1852" t="s">
        <v>210</v>
      </c>
      <c r="N1852" t="s">
        <v>3443</v>
      </c>
      <c r="O1852" t="s">
        <v>210</v>
      </c>
      <c r="P1852" t="s">
        <v>3444</v>
      </c>
      <c r="Q1852" s="5">
        <f>INDEX(relevant_resources!B:B,MATCH(P1852,relevant_resources!A:A,0))</f>
        <v>0</v>
      </c>
      <c r="R1852">
        <f>COUNTIFS(resolve_2018!Y:Y,A1852)</f>
        <v>0</v>
      </c>
      <c r="S1852">
        <f>COUNTIFS(assign_old_new!A:A,A1852)</f>
        <v>0</v>
      </c>
      <c r="T1852" s="4" t="str">
        <f>IF(D1852="teppc","teppc",
IF(Q1852=0,"not relevant",
IF(R1852&gt;0,"in old list",
IF(S1852=0,"NEED TO ASSIGN",
INDEX(assign_old_new!D:D,MATCH(A1852,assign_old_new!A:A,0))))))</f>
        <v>teppc</v>
      </c>
      <c r="U1852">
        <f t="shared" si="56"/>
        <v>0</v>
      </c>
      <c r="V1852" s="5">
        <f t="shared" si="57"/>
        <v>0</v>
      </c>
    </row>
    <row r="1853" spans="1:22" hidden="1" x14ac:dyDescent="0.75">
      <c r="A1853" t="s">
        <v>6629</v>
      </c>
      <c r="B1853" t="s">
        <v>6629</v>
      </c>
      <c r="C1853" t="s">
        <v>6630</v>
      </c>
      <c r="D1853" t="s">
        <v>3425</v>
      </c>
      <c r="E1853" t="s">
        <v>3426</v>
      </c>
      <c r="F1853" t="s">
        <v>3426</v>
      </c>
      <c r="G1853" t="s">
        <v>3427</v>
      </c>
      <c r="H1853" t="s">
        <v>3428</v>
      </c>
      <c r="I1853" t="s">
        <v>3429</v>
      </c>
      <c r="J1853" s="2">
        <v>20455</v>
      </c>
      <c r="K1853" s="2">
        <v>48669</v>
      </c>
      <c r="L1853">
        <v>23.5</v>
      </c>
      <c r="M1853" t="s">
        <v>210</v>
      </c>
      <c r="N1853" t="s">
        <v>3443</v>
      </c>
      <c r="O1853" t="s">
        <v>210</v>
      </c>
      <c r="P1853" t="s">
        <v>3444</v>
      </c>
      <c r="Q1853" s="5">
        <f>INDEX(relevant_resources!B:B,MATCH(P1853,relevant_resources!A:A,0))</f>
        <v>0</v>
      </c>
      <c r="R1853">
        <f>COUNTIFS(resolve_2018!Y:Y,A1853)</f>
        <v>0</v>
      </c>
      <c r="S1853">
        <f>COUNTIFS(assign_old_new!A:A,A1853)</f>
        <v>0</v>
      </c>
      <c r="T1853" s="4" t="str">
        <f>IF(D1853="teppc","teppc",
IF(Q1853=0,"not relevant",
IF(R1853&gt;0,"in old list",
IF(S1853=0,"NEED TO ASSIGN",
INDEX(assign_old_new!D:D,MATCH(A1853,assign_old_new!A:A,0))))))</f>
        <v>teppc</v>
      </c>
      <c r="U1853">
        <f t="shared" si="56"/>
        <v>0</v>
      </c>
      <c r="V1853" s="5">
        <f t="shared" si="57"/>
        <v>0</v>
      </c>
    </row>
    <row r="1854" spans="1:22" hidden="1" x14ac:dyDescent="0.75">
      <c r="A1854" t="s">
        <v>4381</v>
      </c>
      <c r="B1854" t="s">
        <v>4381</v>
      </c>
      <c r="C1854" t="s">
        <v>4382</v>
      </c>
      <c r="D1854" t="s">
        <v>3425</v>
      </c>
      <c r="E1854" t="s">
        <v>3426</v>
      </c>
      <c r="F1854" t="s">
        <v>3426</v>
      </c>
      <c r="G1854" t="s">
        <v>3427</v>
      </c>
      <c r="H1854" t="s">
        <v>3428</v>
      </c>
      <c r="I1854" t="s">
        <v>3429</v>
      </c>
      <c r="J1854" s="2">
        <v>41562</v>
      </c>
      <c r="K1854" s="2">
        <v>48867</v>
      </c>
      <c r="L1854">
        <v>23.4</v>
      </c>
      <c r="M1854" t="s">
        <v>3438</v>
      </c>
      <c r="N1854" t="s">
        <v>3412</v>
      </c>
      <c r="O1854" t="s">
        <v>993</v>
      </c>
      <c r="P1854" t="s">
        <v>3477</v>
      </c>
      <c r="Q1854" s="5">
        <f>INDEX(relevant_resources!B:B,MATCH(P1854,relevant_resources!A:A,0))</f>
        <v>0</v>
      </c>
      <c r="R1854">
        <f>COUNTIFS(resolve_2018!Y:Y,A1854)</f>
        <v>0</v>
      </c>
      <c r="S1854">
        <f>COUNTIFS(assign_old_new!A:A,A1854)</f>
        <v>0</v>
      </c>
      <c r="T1854" s="4" t="str">
        <f>IF(D1854="teppc","teppc",
IF(Q1854=0,"not relevant",
IF(R1854&gt;0,"in old list",
IF(S1854=0,"NEED TO ASSIGN",
INDEX(assign_old_new!D:D,MATCH(A1854,assign_old_new!A:A,0))))))</f>
        <v>teppc</v>
      </c>
      <c r="U1854">
        <f t="shared" si="56"/>
        <v>0</v>
      </c>
      <c r="V1854" s="5">
        <f t="shared" si="57"/>
        <v>0</v>
      </c>
    </row>
    <row r="1855" spans="1:22" hidden="1" x14ac:dyDescent="0.75">
      <c r="A1855" t="s">
        <v>9920</v>
      </c>
      <c r="B1855" t="s">
        <v>9921</v>
      </c>
      <c r="C1855" t="s">
        <v>9922</v>
      </c>
      <c r="D1855" t="s">
        <v>9883</v>
      </c>
      <c r="E1855" t="s">
        <v>9887</v>
      </c>
      <c r="F1855" t="s">
        <v>9887</v>
      </c>
      <c r="G1855" t="s">
        <v>9888</v>
      </c>
      <c r="H1855" t="s">
        <v>9887</v>
      </c>
      <c r="I1855" t="s">
        <v>33</v>
      </c>
      <c r="J1855" s="6">
        <v>31413</v>
      </c>
      <c r="K1855" s="6">
        <v>55153</v>
      </c>
      <c r="L1855">
        <v>23.4</v>
      </c>
      <c r="M1855" t="s">
        <v>3548</v>
      </c>
      <c r="N1855" t="s">
        <v>3532</v>
      </c>
      <c r="O1855" t="s">
        <v>3533</v>
      </c>
      <c r="P1855" t="s">
        <v>9894</v>
      </c>
      <c r="Q1855" s="5">
        <f>INDEX(relevant_resources!B:B,MATCH(P1855,relevant_resources!A:A,0))</f>
        <v>0</v>
      </c>
      <c r="R1855">
        <f>COUNTIFS(resolve_2018!Y:Y,A1855)</f>
        <v>0</v>
      </c>
      <c r="S1855">
        <f>COUNTIFS(assign_old_new!A:A,A1855)</f>
        <v>0</v>
      </c>
      <c r="T1855" s="4" t="str">
        <f>IF(D1855="teppc","teppc",
IF(Q1855=0,"not relevant",
IF(R1855&gt;0,"in old list",
IF(S1855=0,"NEED TO ASSIGN",
INDEX(assign_old_new!D:D,MATCH(A1855,assign_old_new!A:A,0))))))</f>
        <v>not relevant</v>
      </c>
      <c r="U1855">
        <f t="shared" si="56"/>
        <v>0</v>
      </c>
      <c r="V1855" s="5">
        <f t="shared" si="57"/>
        <v>0</v>
      </c>
    </row>
    <row r="1856" spans="1:22" hidden="1" x14ac:dyDescent="0.75">
      <c r="A1856" t="s">
        <v>5731</v>
      </c>
      <c r="B1856" t="s">
        <v>5732</v>
      </c>
      <c r="D1856" t="s">
        <v>3425</v>
      </c>
      <c r="E1856" t="s">
        <v>3752</v>
      </c>
      <c r="F1856" t="s">
        <v>3752</v>
      </c>
      <c r="G1856" t="s">
        <v>3753</v>
      </c>
      <c r="H1856" t="s">
        <v>2156</v>
      </c>
      <c r="I1856" t="s">
        <v>1080</v>
      </c>
      <c r="J1856" s="2">
        <v>18264</v>
      </c>
      <c r="K1856" s="2">
        <v>55153</v>
      </c>
      <c r="L1856">
        <v>23.3</v>
      </c>
      <c r="M1856" t="s">
        <v>616</v>
      </c>
      <c r="N1856" t="s">
        <v>4346</v>
      </c>
      <c r="O1856" t="s">
        <v>3386</v>
      </c>
      <c r="P1856" t="s">
        <v>3617</v>
      </c>
      <c r="Q1856" s="5">
        <f>INDEX(relevant_resources!B:B,MATCH(P1856,relevant_resources!A:A,0))</f>
        <v>0</v>
      </c>
      <c r="R1856">
        <f>COUNTIFS(resolve_2018!Y:Y,A1856)</f>
        <v>0</v>
      </c>
      <c r="S1856">
        <f>COUNTIFS(assign_old_new!A:A,A1856)</f>
        <v>0</v>
      </c>
      <c r="T1856" s="4" t="str">
        <f>IF(D1856="teppc","teppc",
IF(Q1856=0,"not relevant",
IF(R1856&gt;0,"in old list",
IF(S1856=0,"NEED TO ASSIGN",
INDEX(assign_old_new!D:D,MATCH(A1856,assign_old_new!A:A,0))))))</f>
        <v>teppc</v>
      </c>
      <c r="U1856">
        <f t="shared" si="56"/>
        <v>0</v>
      </c>
      <c r="V1856" s="5">
        <f t="shared" si="57"/>
        <v>0</v>
      </c>
    </row>
    <row r="1857" spans="1:22" hidden="1" x14ac:dyDescent="0.75">
      <c r="A1857" t="s">
        <v>6107</v>
      </c>
      <c r="B1857" t="s">
        <v>6108</v>
      </c>
      <c r="C1857" t="s">
        <v>6109</v>
      </c>
      <c r="D1857" t="s">
        <v>3425</v>
      </c>
      <c r="E1857" t="s">
        <v>3578</v>
      </c>
      <c r="F1857" t="s">
        <v>3578</v>
      </c>
      <c r="G1857" t="s">
        <v>3579</v>
      </c>
      <c r="H1857" t="s">
        <v>3578</v>
      </c>
      <c r="I1857" t="s">
        <v>3429</v>
      </c>
      <c r="J1857" s="2">
        <v>41518</v>
      </c>
      <c r="K1857" s="2">
        <v>55153</v>
      </c>
      <c r="L1857">
        <v>23.1</v>
      </c>
      <c r="M1857" t="s">
        <v>3438</v>
      </c>
      <c r="N1857" t="s">
        <v>3412</v>
      </c>
      <c r="O1857" t="s">
        <v>993</v>
      </c>
      <c r="P1857" t="s">
        <v>3477</v>
      </c>
      <c r="Q1857" s="5">
        <f>INDEX(relevant_resources!B:B,MATCH(P1857,relevant_resources!A:A,0))</f>
        <v>0</v>
      </c>
      <c r="R1857">
        <f>COUNTIFS(resolve_2018!Y:Y,A1857)</f>
        <v>0</v>
      </c>
      <c r="S1857">
        <f>COUNTIFS(assign_old_new!A:A,A1857)</f>
        <v>0</v>
      </c>
      <c r="T1857" s="4" t="str">
        <f>IF(D1857="teppc","teppc",
IF(Q1857=0,"not relevant",
IF(R1857&gt;0,"in old list",
IF(S1857=0,"NEED TO ASSIGN",
INDEX(assign_old_new!D:D,MATCH(A1857,assign_old_new!A:A,0))))))</f>
        <v>teppc</v>
      </c>
      <c r="U1857">
        <f t="shared" si="56"/>
        <v>0</v>
      </c>
      <c r="V1857" s="5">
        <f t="shared" si="57"/>
        <v>0</v>
      </c>
    </row>
    <row r="1858" spans="1:22" hidden="1" x14ac:dyDescent="0.75">
      <c r="A1858" t="s">
        <v>4728</v>
      </c>
      <c r="B1858" t="s">
        <v>4728</v>
      </c>
      <c r="C1858" t="s">
        <v>4729</v>
      </c>
      <c r="D1858" t="s">
        <v>3425</v>
      </c>
      <c r="E1858" t="s">
        <v>3614</v>
      </c>
      <c r="F1858" t="s">
        <v>3614</v>
      </c>
      <c r="G1858" t="s">
        <v>3615</v>
      </c>
      <c r="H1858" t="s">
        <v>3616</v>
      </c>
      <c r="I1858" t="s">
        <v>1080</v>
      </c>
      <c r="J1858" s="2">
        <v>41132</v>
      </c>
      <c r="K1858" s="2">
        <v>55153</v>
      </c>
      <c r="L1858">
        <v>23</v>
      </c>
      <c r="M1858" t="s">
        <v>3438</v>
      </c>
      <c r="N1858" t="s">
        <v>3412</v>
      </c>
      <c r="O1858" t="s">
        <v>993</v>
      </c>
      <c r="P1858" t="s">
        <v>3712</v>
      </c>
      <c r="Q1858" s="5">
        <f>INDEX(relevant_resources!B:B,MATCH(P1858,relevant_resources!A:A,0))</f>
        <v>0</v>
      </c>
      <c r="R1858">
        <f>COUNTIFS(resolve_2018!Y:Y,A1858)</f>
        <v>0</v>
      </c>
      <c r="S1858">
        <f>COUNTIFS(assign_old_new!A:A,A1858)</f>
        <v>0</v>
      </c>
      <c r="T1858" s="4" t="str">
        <f>IF(D1858="teppc","teppc",
IF(Q1858=0,"not relevant",
IF(R1858&gt;0,"in old list",
IF(S1858=0,"NEED TO ASSIGN",
INDEX(assign_old_new!D:D,MATCH(A1858,assign_old_new!A:A,0))))))</f>
        <v>teppc</v>
      </c>
      <c r="U1858">
        <f t="shared" ref="U1858:U1921" si="58">OR(R1858&gt;0,S1858&gt;0)*1</f>
        <v>0</v>
      </c>
      <c r="V1858" s="5">
        <f t="shared" si="57"/>
        <v>0</v>
      </c>
    </row>
    <row r="1859" spans="1:22" hidden="1" x14ac:dyDescent="0.75">
      <c r="A1859" t="s">
        <v>8398</v>
      </c>
      <c r="B1859" t="s">
        <v>8398</v>
      </c>
      <c r="C1859" t="s">
        <v>8399</v>
      </c>
      <c r="D1859" t="s">
        <v>3425</v>
      </c>
      <c r="E1859" t="s">
        <v>3614</v>
      </c>
      <c r="F1859" t="s">
        <v>3614</v>
      </c>
      <c r="G1859" t="s">
        <v>3615</v>
      </c>
      <c r="H1859" t="s">
        <v>3616</v>
      </c>
      <c r="I1859" t="s">
        <v>1080</v>
      </c>
      <c r="J1859" s="2">
        <v>41131</v>
      </c>
      <c r="K1859" s="2">
        <v>55153</v>
      </c>
      <c r="L1859">
        <v>23</v>
      </c>
      <c r="M1859" t="s">
        <v>3438</v>
      </c>
      <c r="N1859" t="s">
        <v>3412</v>
      </c>
      <c r="O1859" t="s">
        <v>993</v>
      </c>
      <c r="P1859" t="s">
        <v>3712</v>
      </c>
      <c r="Q1859" s="5">
        <f>INDEX(relevant_resources!B:B,MATCH(P1859,relevant_resources!A:A,0))</f>
        <v>0</v>
      </c>
      <c r="R1859">
        <f>COUNTIFS(resolve_2018!Y:Y,A1859)</f>
        <v>0</v>
      </c>
      <c r="S1859">
        <f>COUNTIFS(assign_old_new!A:A,A1859)</f>
        <v>0</v>
      </c>
      <c r="T1859" s="4" t="str">
        <f>IF(D1859="teppc","teppc",
IF(Q1859=0,"not relevant",
IF(R1859&gt;0,"in old list",
IF(S1859=0,"NEED TO ASSIGN",
INDEX(assign_old_new!D:D,MATCH(A1859,assign_old_new!A:A,0))))))</f>
        <v>teppc</v>
      </c>
      <c r="U1859">
        <f t="shared" si="58"/>
        <v>0</v>
      </c>
      <c r="V1859" s="5">
        <f t="shared" ref="V1859:V1922" si="59">AND(Q1859=1,U1859=0,D1859="caiso")*1</f>
        <v>0</v>
      </c>
    </row>
    <row r="1860" spans="1:22" hidden="1" x14ac:dyDescent="0.75">
      <c r="A1860" t="s">
        <v>5929</v>
      </c>
      <c r="B1860" t="s">
        <v>5929</v>
      </c>
      <c r="C1860" t="s">
        <v>5930</v>
      </c>
      <c r="D1860" t="s">
        <v>3425</v>
      </c>
      <c r="E1860" t="s">
        <v>3620</v>
      </c>
      <c r="F1860" t="s">
        <v>3620</v>
      </c>
      <c r="G1860" t="s">
        <v>3621</v>
      </c>
      <c r="H1860" t="s">
        <v>3616</v>
      </c>
      <c r="I1860" t="s">
        <v>1080</v>
      </c>
      <c r="J1860" s="2">
        <v>41123</v>
      </c>
      <c r="K1860" s="2">
        <v>55153</v>
      </c>
      <c r="L1860">
        <v>23</v>
      </c>
      <c r="M1860" t="s">
        <v>3438</v>
      </c>
      <c r="N1860" t="s">
        <v>3412</v>
      </c>
      <c r="O1860" t="s">
        <v>993</v>
      </c>
      <c r="P1860" t="s">
        <v>3712</v>
      </c>
      <c r="Q1860" s="5">
        <f>INDEX(relevant_resources!B:B,MATCH(P1860,relevant_resources!A:A,0))</f>
        <v>0</v>
      </c>
      <c r="R1860">
        <f>COUNTIFS(resolve_2018!Y:Y,A1860)</f>
        <v>0</v>
      </c>
      <c r="S1860">
        <f>COUNTIFS(assign_old_new!A:A,A1860)</f>
        <v>0</v>
      </c>
      <c r="T1860" s="4" t="str">
        <f>IF(D1860="teppc","teppc",
IF(Q1860=0,"not relevant",
IF(R1860&gt;0,"in old list",
IF(S1860=0,"NEED TO ASSIGN",
INDEX(assign_old_new!D:D,MATCH(A1860,assign_old_new!A:A,0))))))</f>
        <v>teppc</v>
      </c>
      <c r="U1860">
        <f t="shared" si="58"/>
        <v>0</v>
      </c>
      <c r="V1860" s="5">
        <f t="shared" si="59"/>
        <v>0</v>
      </c>
    </row>
    <row r="1861" spans="1:22" hidden="1" x14ac:dyDescent="0.75">
      <c r="A1861" t="s">
        <v>9291</v>
      </c>
      <c r="B1861" t="s">
        <v>9291</v>
      </c>
      <c r="C1861" t="s">
        <v>9292</v>
      </c>
      <c r="D1861" t="s">
        <v>3425</v>
      </c>
      <c r="E1861" t="s">
        <v>3620</v>
      </c>
      <c r="F1861" t="s">
        <v>3620</v>
      </c>
      <c r="G1861" t="s">
        <v>3621</v>
      </c>
      <c r="H1861" t="s">
        <v>3616</v>
      </c>
      <c r="I1861" t="s">
        <v>1080</v>
      </c>
      <c r="J1861" s="2">
        <v>41111</v>
      </c>
      <c r="K1861" s="2">
        <v>55153</v>
      </c>
      <c r="L1861">
        <v>23</v>
      </c>
      <c r="M1861" t="s">
        <v>3438</v>
      </c>
      <c r="N1861" t="s">
        <v>3412</v>
      </c>
      <c r="O1861" t="s">
        <v>993</v>
      </c>
      <c r="P1861" t="s">
        <v>3712</v>
      </c>
      <c r="Q1861" s="5">
        <f>INDEX(relevant_resources!B:B,MATCH(P1861,relevant_resources!A:A,0))</f>
        <v>0</v>
      </c>
      <c r="R1861">
        <f>COUNTIFS(resolve_2018!Y:Y,A1861)</f>
        <v>0</v>
      </c>
      <c r="S1861">
        <f>COUNTIFS(assign_old_new!A:A,A1861)</f>
        <v>0</v>
      </c>
      <c r="T1861" s="4" t="str">
        <f>IF(D1861="teppc","teppc",
IF(Q1861=0,"not relevant",
IF(R1861&gt;0,"in old list",
IF(S1861=0,"NEED TO ASSIGN",
INDEX(assign_old_new!D:D,MATCH(A1861,assign_old_new!A:A,0))))))</f>
        <v>teppc</v>
      </c>
      <c r="U1861">
        <f t="shared" si="58"/>
        <v>0</v>
      </c>
      <c r="V1861" s="5">
        <f t="shared" si="59"/>
        <v>0</v>
      </c>
    </row>
    <row r="1862" spans="1:22" hidden="1" x14ac:dyDescent="0.75">
      <c r="A1862" t="s">
        <v>6945</v>
      </c>
      <c r="B1862" t="s">
        <v>6945</v>
      </c>
      <c r="C1862" t="s">
        <v>6946</v>
      </c>
      <c r="D1862" t="s">
        <v>3425</v>
      </c>
      <c r="E1862" t="s">
        <v>3620</v>
      </c>
      <c r="F1862" t="s">
        <v>3620</v>
      </c>
      <c r="G1862" t="s">
        <v>3621</v>
      </c>
      <c r="H1862" t="s">
        <v>3616</v>
      </c>
      <c r="I1862" t="s">
        <v>1080</v>
      </c>
      <c r="J1862" s="2">
        <v>41091</v>
      </c>
      <c r="K1862" s="2">
        <v>55153</v>
      </c>
      <c r="L1862">
        <v>23</v>
      </c>
      <c r="M1862" t="s">
        <v>3438</v>
      </c>
      <c r="N1862" t="s">
        <v>3412</v>
      </c>
      <c r="O1862" t="s">
        <v>993</v>
      </c>
      <c r="P1862" t="s">
        <v>3712</v>
      </c>
      <c r="Q1862" s="5">
        <f>INDEX(relevant_resources!B:B,MATCH(P1862,relevant_resources!A:A,0))</f>
        <v>0</v>
      </c>
      <c r="R1862">
        <f>COUNTIFS(resolve_2018!Y:Y,A1862)</f>
        <v>0</v>
      </c>
      <c r="S1862">
        <f>COUNTIFS(assign_old_new!A:A,A1862)</f>
        <v>0</v>
      </c>
      <c r="T1862" s="4" t="str">
        <f>IF(D1862="teppc","teppc",
IF(Q1862=0,"not relevant",
IF(R1862&gt;0,"in old list",
IF(S1862=0,"NEED TO ASSIGN",
INDEX(assign_old_new!D:D,MATCH(A1862,assign_old_new!A:A,0))))))</f>
        <v>teppc</v>
      </c>
      <c r="U1862">
        <f t="shared" si="58"/>
        <v>0</v>
      </c>
      <c r="V1862" s="5">
        <f t="shared" si="59"/>
        <v>0</v>
      </c>
    </row>
    <row r="1863" spans="1:22" hidden="1" x14ac:dyDescent="0.75">
      <c r="A1863" t="s">
        <v>5056</v>
      </c>
      <c r="B1863" t="s">
        <v>5056</v>
      </c>
      <c r="C1863" t="s">
        <v>5057</v>
      </c>
      <c r="D1863" t="s">
        <v>3425</v>
      </c>
      <c r="E1863" t="s">
        <v>3620</v>
      </c>
      <c r="F1863" t="s">
        <v>3620</v>
      </c>
      <c r="G1863" t="s">
        <v>3621</v>
      </c>
      <c r="H1863" t="s">
        <v>3616</v>
      </c>
      <c r="I1863" t="s">
        <v>1080</v>
      </c>
      <c r="J1863" s="2">
        <v>40966</v>
      </c>
      <c r="K1863" s="2">
        <v>55153</v>
      </c>
      <c r="L1863">
        <v>23</v>
      </c>
      <c r="M1863" t="s">
        <v>3438</v>
      </c>
      <c r="N1863" t="s">
        <v>3412</v>
      </c>
      <c r="O1863" t="s">
        <v>993</v>
      </c>
      <c r="P1863" t="s">
        <v>3712</v>
      </c>
      <c r="Q1863" s="5">
        <f>INDEX(relevant_resources!B:B,MATCH(P1863,relevant_resources!A:A,0))</f>
        <v>0</v>
      </c>
      <c r="R1863">
        <f>COUNTIFS(resolve_2018!Y:Y,A1863)</f>
        <v>0</v>
      </c>
      <c r="S1863">
        <f>COUNTIFS(assign_old_new!A:A,A1863)</f>
        <v>0</v>
      </c>
      <c r="T1863" s="4" t="str">
        <f>IF(D1863="teppc","teppc",
IF(Q1863=0,"not relevant",
IF(R1863&gt;0,"in old list",
IF(S1863=0,"NEED TO ASSIGN",
INDEX(assign_old_new!D:D,MATCH(A1863,assign_old_new!A:A,0))))))</f>
        <v>teppc</v>
      </c>
      <c r="U1863">
        <f t="shared" si="58"/>
        <v>0</v>
      </c>
      <c r="V1863" s="5">
        <f t="shared" si="59"/>
        <v>0</v>
      </c>
    </row>
    <row r="1864" spans="1:22" hidden="1" x14ac:dyDescent="0.75">
      <c r="A1864" t="s">
        <v>8425</v>
      </c>
      <c r="B1864" t="s">
        <v>8426</v>
      </c>
      <c r="C1864" t="s">
        <v>8427</v>
      </c>
      <c r="D1864" t="s">
        <v>3425</v>
      </c>
      <c r="E1864" t="s">
        <v>1054</v>
      </c>
      <c r="F1864" t="s">
        <v>1054</v>
      </c>
      <c r="G1864" t="s">
        <v>3447</v>
      </c>
      <c r="H1864" t="s">
        <v>3428</v>
      </c>
      <c r="I1864" t="s">
        <v>3429</v>
      </c>
      <c r="J1864" s="2">
        <v>39873</v>
      </c>
      <c r="K1864" s="2">
        <v>55123</v>
      </c>
      <c r="L1864">
        <v>23</v>
      </c>
      <c r="M1864" t="s">
        <v>4364</v>
      </c>
      <c r="N1864" t="s">
        <v>3849</v>
      </c>
      <c r="O1864" t="s">
        <v>3850</v>
      </c>
      <c r="P1864" t="s">
        <v>3851</v>
      </c>
      <c r="Q1864" s="5">
        <f>INDEX(relevant_resources!B:B,MATCH(P1864,relevant_resources!A:A,0))</f>
        <v>0</v>
      </c>
      <c r="R1864">
        <f>COUNTIFS(resolve_2018!Y:Y,A1864)</f>
        <v>0</v>
      </c>
      <c r="S1864">
        <f>COUNTIFS(assign_old_new!A:A,A1864)</f>
        <v>0</v>
      </c>
      <c r="T1864" s="4" t="str">
        <f>IF(D1864="teppc","teppc",
IF(Q1864=0,"not relevant",
IF(R1864&gt;0,"in old list",
IF(S1864=0,"NEED TO ASSIGN",
INDEX(assign_old_new!D:D,MATCH(A1864,assign_old_new!A:A,0))))))</f>
        <v>teppc</v>
      </c>
      <c r="U1864">
        <f t="shared" si="58"/>
        <v>0</v>
      </c>
      <c r="V1864" s="5">
        <f t="shared" si="59"/>
        <v>0</v>
      </c>
    </row>
    <row r="1865" spans="1:22" hidden="1" x14ac:dyDescent="0.75">
      <c r="A1865" t="s">
        <v>9508</v>
      </c>
      <c r="B1865" t="s">
        <v>9508</v>
      </c>
      <c r="C1865" t="s">
        <v>9509</v>
      </c>
      <c r="D1865" t="s">
        <v>3425</v>
      </c>
      <c r="E1865" t="s">
        <v>1054</v>
      </c>
      <c r="F1865" t="s">
        <v>1054</v>
      </c>
      <c r="G1865" t="s">
        <v>3447</v>
      </c>
      <c r="H1865" t="s">
        <v>3428</v>
      </c>
      <c r="I1865" t="s">
        <v>3429</v>
      </c>
      <c r="J1865" s="2">
        <v>34669</v>
      </c>
      <c r="K1865" s="2">
        <v>55123</v>
      </c>
      <c r="L1865">
        <v>23</v>
      </c>
      <c r="M1865" t="s">
        <v>3448</v>
      </c>
      <c r="N1865" t="s">
        <v>3336</v>
      </c>
      <c r="O1865" t="s">
        <v>3356</v>
      </c>
      <c r="P1865" t="s">
        <v>3449</v>
      </c>
      <c r="Q1865" s="5">
        <f>INDEX(relevant_resources!B:B,MATCH(P1865,relevant_resources!A:A,0))</f>
        <v>0</v>
      </c>
      <c r="R1865">
        <f>COUNTIFS(resolve_2018!Y:Y,A1865)</f>
        <v>0</v>
      </c>
      <c r="S1865">
        <f>COUNTIFS(assign_old_new!A:A,A1865)</f>
        <v>0</v>
      </c>
      <c r="T1865" s="4" t="str">
        <f>IF(D1865="teppc","teppc",
IF(Q1865=0,"not relevant",
IF(R1865&gt;0,"in old list",
IF(S1865=0,"NEED TO ASSIGN",
INDEX(assign_old_new!D:D,MATCH(A1865,assign_old_new!A:A,0))))))</f>
        <v>teppc</v>
      </c>
      <c r="U1865">
        <f t="shared" si="58"/>
        <v>0</v>
      </c>
      <c r="V1865" s="5">
        <f t="shared" si="59"/>
        <v>0</v>
      </c>
    </row>
    <row r="1866" spans="1:22" hidden="1" x14ac:dyDescent="0.75">
      <c r="A1866" t="s">
        <v>8364</v>
      </c>
      <c r="B1866" t="s">
        <v>8364</v>
      </c>
      <c r="C1866" t="s">
        <v>8365</v>
      </c>
      <c r="D1866" t="s">
        <v>3425</v>
      </c>
      <c r="E1866" t="s">
        <v>3426</v>
      </c>
      <c r="F1866" t="s">
        <v>3426</v>
      </c>
      <c r="G1866" t="s">
        <v>3427</v>
      </c>
      <c r="H1866" t="s">
        <v>3428</v>
      </c>
      <c r="I1866" t="s">
        <v>3429</v>
      </c>
      <c r="J1866" s="2">
        <v>26665</v>
      </c>
      <c r="K1866" s="2">
        <v>48669</v>
      </c>
      <c r="L1866">
        <v>23</v>
      </c>
      <c r="M1866" t="s">
        <v>3531</v>
      </c>
      <c r="N1866" t="s">
        <v>3532</v>
      </c>
      <c r="O1866" t="s">
        <v>3533</v>
      </c>
      <c r="P1866" t="s">
        <v>3549</v>
      </c>
      <c r="Q1866" s="5">
        <f>INDEX(relevant_resources!B:B,MATCH(P1866,relevant_resources!A:A,0))</f>
        <v>0</v>
      </c>
      <c r="R1866">
        <f>COUNTIFS(resolve_2018!Y:Y,A1866)</f>
        <v>0</v>
      </c>
      <c r="S1866">
        <f>COUNTIFS(assign_old_new!A:A,A1866)</f>
        <v>0</v>
      </c>
      <c r="T1866" s="4" t="str">
        <f>IF(D1866="teppc","teppc",
IF(Q1866=0,"not relevant",
IF(R1866&gt;0,"in old list",
IF(S1866=0,"NEED TO ASSIGN",
INDEX(assign_old_new!D:D,MATCH(A1866,assign_old_new!A:A,0))))))</f>
        <v>teppc</v>
      </c>
      <c r="U1866">
        <f t="shared" si="58"/>
        <v>0</v>
      </c>
      <c r="V1866" s="5">
        <f t="shared" si="59"/>
        <v>0</v>
      </c>
    </row>
    <row r="1867" spans="1:22" hidden="1" x14ac:dyDescent="0.75">
      <c r="A1867" t="s">
        <v>8366</v>
      </c>
      <c r="B1867" t="s">
        <v>8366</v>
      </c>
      <c r="C1867" t="s">
        <v>8367</v>
      </c>
      <c r="D1867" t="s">
        <v>3425</v>
      </c>
      <c r="E1867" t="s">
        <v>3426</v>
      </c>
      <c r="F1867" t="s">
        <v>3426</v>
      </c>
      <c r="G1867" t="s">
        <v>3427</v>
      </c>
      <c r="H1867" t="s">
        <v>3428</v>
      </c>
      <c r="I1867" t="s">
        <v>3429</v>
      </c>
      <c r="J1867" s="2">
        <v>26665</v>
      </c>
      <c r="K1867" s="2">
        <v>48669</v>
      </c>
      <c r="L1867">
        <v>23</v>
      </c>
      <c r="M1867" t="s">
        <v>3531</v>
      </c>
      <c r="N1867" t="s">
        <v>3532</v>
      </c>
      <c r="O1867" t="s">
        <v>3533</v>
      </c>
      <c r="P1867" t="s">
        <v>3549</v>
      </c>
      <c r="Q1867" s="5">
        <f>INDEX(relevant_resources!B:B,MATCH(P1867,relevant_resources!A:A,0))</f>
        <v>0</v>
      </c>
      <c r="R1867">
        <f>COUNTIFS(resolve_2018!Y:Y,A1867)</f>
        <v>0</v>
      </c>
      <c r="S1867">
        <f>COUNTIFS(assign_old_new!A:A,A1867)</f>
        <v>0</v>
      </c>
      <c r="T1867" s="4" t="str">
        <f>IF(D1867="teppc","teppc",
IF(Q1867=0,"not relevant",
IF(R1867&gt;0,"in old list",
IF(S1867=0,"NEED TO ASSIGN",
INDEX(assign_old_new!D:D,MATCH(A1867,assign_old_new!A:A,0))))))</f>
        <v>teppc</v>
      </c>
      <c r="U1867">
        <f t="shared" si="58"/>
        <v>0</v>
      </c>
      <c r="V1867" s="5">
        <f t="shared" si="59"/>
        <v>0</v>
      </c>
    </row>
    <row r="1868" spans="1:22" hidden="1" x14ac:dyDescent="0.75">
      <c r="A1868" t="s">
        <v>7496</v>
      </c>
      <c r="B1868" t="s">
        <v>7497</v>
      </c>
      <c r="C1868" t="s">
        <v>7496</v>
      </c>
      <c r="D1868" t="s">
        <v>3425</v>
      </c>
      <c r="E1868" t="s">
        <v>3745</v>
      </c>
      <c r="F1868" t="s">
        <v>3745</v>
      </c>
      <c r="G1868" t="s">
        <v>3746</v>
      </c>
      <c r="H1868" t="s">
        <v>3745</v>
      </c>
      <c r="I1868" t="s">
        <v>2274</v>
      </c>
      <c r="J1868" s="2">
        <v>26634</v>
      </c>
      <c r="K1868" s="2">
        <v>55153</v>
      </c>
      <c r="L1868">
        <v>23</v>
      </c>
      <c r="M1868" t="s">
        <v>3548</v>
      </c>
      <c r="N1868" t="s">
        <v>3532</v>
      </c>
      <c r="O1868" t="s">
        <v>3533</v>
      </c>
      <c r="P1868" t="s">
        <v>3534</v>
      </c>
      <c r="Q1868" s="5">
        <f>INDEX(relevant_resources!B:B,MATCH(P1868,relevant_resources!A:A,0))</f>
        <v>0</v>
      </c>
      <c r="R1868">
        <f>COUNTIFS(resolve_2018!Y:Y,A1868)</f>
        <v>0</v>
      </c>
      <c r="S1868">
        <f>COUNTIFS(assign_old_new!A:A,A1868)</f>
        <v>0</v>
      </c>
      <c r="T1868" s="4" t="str">
        <f>IF(D1868="teppc","teppc",
IF(Q1868=0,"not relevant",
IF(R1868&gt;0,"in old list",
IF(S1868=0,"NEED TO ASSIGN",
INDEX(assign_old_new!D:D,MATCH(A1868,assign_old_new!A:A,0))))))</f>
        <v>teppc</v>
      </c>
      <c r="U1868">
        <f t="shared" si="58"/>
        <v>0</v>
      </c>
      <c r="V1868" s="5">
        <f t="shared" si="59"/>
        <v>0</v>
      </c>
    </row>
    <row r="1869" spans="1:22" hidden="1" x14ac:dyDescent="0.75">
      <c r="A1869" t="s">
        <v>9004</v>
      </c>
      <c r="B1869" t="s">
        <v>9005</v>
      </c>
      <c r="C1869" t="s">
        <v>9006</v>
      </c>
      <c r="D1869" t="s">
        <v>3425</v>
      </c>
      <c r="E1869" t="s">
        <v>906</v>
      </c>
      <c r="F1869" t="s">
        <v>906</v>
      </c>
      <c r="G1869" t="s">
        <v>4695</v>
      </c>
      <c r="H1869" t="s">
        <v>906</v>
      </c>
      <c r="I1869" t="s">
        <v>906</v>
      </c>
      <c r="J1869" s="2">
        <v>22494</v>
      </c>
      <c r="K1869" s="2">
        <v>47588</v>
      </c>
      <c r="L1869">
        <v>23</v>
      </c>
      <c r="M1869" t="s">
        <v>3506</v>
      </c>
      <c r="N1869" t="s">
        <v>3385</v>
      </c>
      <c r="O1869" t="s">
        <v>3386</v>
      </c>
      <c r="P1869" t="s">
        <v>6064</v>
      </c>
      <c r="Q1869" s="5">
        <f>INDEX(relevant_resources!B:B,MATCH(P1869,relevant_resources!A:A,0))</f>
        <v>0</v>
      </c>
      <c r="R1869">
        <f>COUNTIFS(resolve_2018!Y:Y,A1869)</f>
        <v>0</v>
      </c>
      <c r="S1869">
        <f>COUNTIFS(assign_old_new!A:A,A1869)</f>
        <v>0</v>
      </c>
      <c r="T1869" s="4" t="str">
        <f>IF(D1869="teppc","teppc",
IF(Q1869=0,"not relevant",
IF(R1869&gt;0,"in old list",
IF(S1869=0,"NEED TO ASSIGN",
INDEX(assign_old_new!D:D,MATCH(A1869,assign_old_new!A:A,0))))))</f>
        <v>teppc</v>
      </c>
      <c r="U1869">
        <f t="shared" si="58"/>
        <v>0</v>
      </c>
      <c r="V1869" s="5">
        <f t="shared" si="59"/>
        <v>0</v>
      </c>
    </row>
    <row r="1870" spans="1:22" hidden="1" x14ac:dyDescent="0.75">
      <c r="A1870" t="s">
        <v>9892</v>
      </c>
      <c r="B1870" t="s">
        <v>9892</v>
      </c>
      <c r="C1870" t="s">
        <v>9893</v>
      </c>
      <c r="D1870" t="s">
        <v>9883</v>
      </c>
      <c r="E1870" t="s">
        <v>3333</v>
      </c>
      <c r="F1870" t="s">
        <v>3333</v>
      </c>
      <c r="G1870" t="s">
        <v>3334</v>
      </c>
      <c r="H1870" t="s">
        <v>3333</v>
      </c>
      <c r="I1870" t="s">
        <v>33</v>
      </c>
      <c r="J1870" s="6">
        <v>38959</v>
      </c>
      <c r="K1870" s="6">
        <v>55153</v>
      </c>
      <c r="L1870">
        <v>22.69</v>
      </c>
      <c r="M1870" t="s">
        <v>3548</v>
      </c>
      <c r="N1870" t="s">
        <v>3532</v>
      </c>
      <c r="O1870" t="s">
        <v>3533</v>
      </c>
      <c r="P1870" t="s">
        <v>9894</v>
      </c>
      <c r="Q1870" s="5">
        <f>INDEX(relevant_resources!B:B,MATCH(P1870,relevant_resources!A:A,0))</f>
        <v>0</v>
      </c>
      <c r="R1870">
        <f>COUNTIFS(resolve_2018!Y:Y,A1870)</f>
        <v>0</v>
      </c>
      <c r="S1870">
        <f>COUNTIFS(assign_old_new!A:A,A1870)</f>
        <v>0</v>
      </c>
      <c r="T1870" s="4" t="str">
        <f>IF(D1870="teppc","teppc",
IF(Q1870=0,"not relevant",
IF(R1870&gt;0,"in old list",
IF(S1870=0,"NEED TO ASSIGN",
INDEX(assign_old_new!D:D,MATCH(A1870,assign_old_new!A:A,0))))))</f>
        <v>not relevant</v>
      </c>
      <c r="U1870">
        <f t="shared" si="58"/>
        <v>0</v>
      </c>
      <c r="V1870" s="5">
        <f t="shared" si="59"/>
        <v>0</v>
      </c>
    </row>
    <row r="1871" spans="1:22" hidden="1" x14ac:dyDescent="0.75">
      <c r="A1871" t="s">
        <v>5661</v>
      </c>
      <c r="B1871" t="s">
        <v>5661</v>
      </c>
      <c r="C1871" t="s">
        <v>5662</v>
      </c>
      <c r="D1871" t="s">
        <v>3425</v>
      </c>
      <c r="E1871" t="s">
        <v>3635</v>
      </c>
      <c r="F1871" t="s">
        <v>3635</v>
      </c>
      <c r="G1871" t="s">
        <v>3636</v>
      </c>
      <c r="H1871" t="s">
        <v>3616</v>
      </c>
      <c r="I1871" t="s">
        <v>1080</v>
      </c>
      <c r="J1871" s="2">
        <v>32448</v>
      </c>
      <c r="K1871" s="2">
        <v>55153</v>
      </c>
      <c r="L1871">
        <v>22.6</v>
      </c>
      <c r="M1871" t="s">
        <v>210</v>
      </c>
      <c r="N1871" t="s">
        <v>3443</v>
      </c>
      <c r="O1871" t="s">
        <v>210</v>
      </c>
      <c r="P1871" t="s">
        <v>3568</v>
      </c>
      <c r="Q1871" s="5">
        <f>INDEX(relevant_resources!B:B,MATCH(P1871,relevant_resources!A:A,0))</f>
        <v>0</v>
      </c>
      <c r="R1871">
        <f>COUNTIFS(resolve_2018!Y:Y,A1871)</f>
        <v>0</v>
      </c>
      <c r="S1871">
        <f>COUNTIFS(assign_old_new!A:A,A1871)</f>
        <v>0</v>
      </c>
      <c r="T1871" s="4" t="str">
        <f>IF(D1871="teppc","teppc",
IF(Q1871=0,"not relevant",
IF(R1871&gt;0,"in old list",
IF(S1871=0,"NEED TO ASSIGN",
INDEX(assign_old_new!D:D,MATCH(A1871,assign_old_new!A:A,0))))))</f>
        <v>teppc</v>
      </c>
      <c r="U1871">
        <f t="shared" si="58"/>
        <v>0</v>
      </c>
      <c r="V1871" s="5">
        <f t="shared" si="59"/>
        <v>0</v>
      </c>
    </row>
    <row r="1872" spans="1:22" hidden="1" x14ac:dyDescent="0.75">
      <c r="A1872" t="s">
        <v>4988</v>
      </c>
      <c r="B1872" t="s">
        <v>4989</v>
      </c>
      <c r="C1872" t="s">
        <v>4990</v>
      </c>
      <c r="D1872" t="s">
        <v>3425</v>
      </c>
      <c r="E1872" t="s">
        <v>3698</v>
      </c>
      <c r="F1872" t="s">
        <v>3698</v>
      </c>
      <c r="G1872" t="s">
        <v>3694</v>
      </c>
      <c r="H1872" t="s">
        <v>3407</v>
      </c>
      <c r="I1872" t="s">
        <v>2274</v>
      </c>
      <c r="J1872" s="2">
        <v>44197</v>
      </c>
      <c r="K1872" s="2">
        <v>55153</v>
      </c>
      <c r="L1872">
        <v>22.5</v>
      </c>
      <c r="M1872" t="s">
        <v>3756</v>
      </c>
      <c r="N1872" t="s">
        <v>3757</v>
      </c>
      <c r="O1872" t="s">
        <v>190</v>
      </c>
      <c r="P1872" t="s">
        <v>3758</v>
      </c>
      <c r="Q1872" s="5">
        <f>INDEX(relevant_resources!B:B,MATCH(P1872,relevant_resources!A:A,0))</f>
        <v>0</v>
      </c>
      <c r="R1872">
        <f>COUNTIFS(resolve_2018!Y:Y,A1872)</f>
        <v>0</v>
      </c>
      <c r="S1872">
        <f>COUNTIFS(assign_old_new!A:A,A1872)</f>
        <v>0</v>
      </c>
      <c r="T1872" s="4" t="str">
        <f>IF(D1872="teppc","teppc",
IF(Q1872=0,"not relevant",
IF(R1872&gt;0,"in old list",
IF(S1872=0,"NEED TO ASSIGN",
INDEX(assign_old_new!D:D,MATCH(A1872,assign_old_new!A:A,0))))))</f>
        <v>teppc</v>
      </c>
      <c r="U1872">
        <f t="shared" si="58"/>
        <v>0</v>
      </c>
      <c r="V1872" s="5">
        <f t="shared" si="59"/>
        <v>0</v>
      </c>
    </row>
    <row r="1873" spans="1:22" hidden="1" x14ac:dyDescent="0.75">
      <c r="A1873" t="s">
        <v>4991</v>
      </c>
      <c r="B1873" t="s">
        <v>4992</v>
      </c>
      <c r="C1873" t="s">
        <v>4990</v>
      </c>
      <c r="D1873" t="s">
        <v>3425</v>
      </c>
      <c r="E1873" t="s">
        <v>3698</v>
      </c>
      <c r="F1873" t="s">
        <v>3698</v>
      </c>
      <c r="G1873" t="s">
        <v>3694</v>
      </c>
      <c r="H1873" t="s">
        <v>3407</v>
      </c>
      <c r="I1873" t="s">
        <v>2274</v>
      </c>
      <c r="J1873" s="2">
        <v>44197</v>
      </c>
      <c r="K1873" s="2">
        <v>55153</v>
      </c>
      <c r="L1873">
        <v>22.5</v>
      </c>
      <c r="M1873" t="s">
        <v>3756</v>
      </c>
      <c r="N1873" t="s">
        <v>3757</v>
      </c>
      <c r="O1873" t="s">
        <v>190</v>
      </c>
      <c r="P1873" t="s">
        <v>3758</v>
      </c>
      <c r="Q1873" s="5">
        <f>INDEX(relevant_resources!B:B,MATCH(P1873,relevant_resources!A:A,0))</f>
        <v>0</v>
      </c>
      <c r="R1873">
        <f>COUNTIFS(resolve_2018!Y:Y,A1873)</f>
        <v>0</v>
      </c>
      <c r="S1873">
        <f>COUNTIFS(assign_old_new!A:A,A1873)</f>
        <v>0</v>
      </c>
      <c r="T1873" s="4" t="str">
        <f>IF(D1873="teppc","teppc",
IF(Q1873=0,"not relevant",
IF(R1873&gt;0,"in old list",
IF(S1873=0,"NEED TO ASSIGN",
INDEX(assign_old_new!D:D,MATCH(A1873,assign_old_new!A:A,0))))))</f>
        <v>teppc</v>
      </c>
      <c r="U1873">
        <f t="shared" si="58"/>
        <v>0</v>
      </c>
      <c r="V1873" s="5">
        <f t="shared" si="59"/>
        <v>0</v>
      </c>
    </row>
    <row r="1874" spans="1:22" hidden="1" x14ac:dyDescent="0.75">
      <c r="A1874" t="s">
        <v>10328</v>
      </c>
      <c r="B1874" t="s">
        <v>10328</v>
      </c>
      <c r="C1874" t="s">
        <v>10329</v>
      </c>
      <c r="D1874" t="s">
        <v>9883</v>
      </c>
      <c r="E1874" t="s">
        <v>1128</v>
      </c>
      <c r="F1874" t="s">
        <v>1128</v>
      </c>
      <c r="G1874" t="s">
        <v>3379</v>
      </c>
      <c r="H1874" t="s">
        <v>1128</v>
      </c>
      <c r="I1874" t="s">
        <v>33</v>
      </c>
      <c r="J1874" s="6">
        <v>40595</v>
      </c>
      <c r="K1874" s="6">
        <v>55153</v>
      </c>
      <c r="L1874">
        <v>22.5</v>
      </c>
      <c r="M1874" t="s">
        <v>9884</v>
      </c>
      <c r="N1874" t="s">
        <v>3412</v>
      </c>
      <c r="O1874" t="s">
        <v>993</v>
      </c>
      <c r="P1874" t="s">
        <v>3413</v>
      </c>
      <c r="Q1874" s="5">
        <f>INDEX(relevant_resources!B:B,MATCH(P1874,relevant_resources!A:A,0))</f>
        <v>1</v>
      </c>
      <c r="R1874">
        <f>COUNTIFS(resolve_2018!Y:Y,A1874)</f>
        <v>0</v>
      </c>
      <c r="S1874">
        <f>COUNTIFS(assign_old_new!A:A,A1874)</f>
        <v>1</v>
      </c>
      <c r="T1874" s="4" t="str">
        <f>IF(D1874="teppc","teppc",
IF(Q1874=0,"not relevant",
IF(R1874&gt;0,"in old list",
IF(S1874=0,"NEED TO ASSIGN",
INDEX(assign_old_new!D:D,MATCH(A1874,assign_old_new!A:A,0))))))</f>
        <v>old</v>
      </c>
      <c r="U1874">
        <f t="shared" si="58"/>
        <v>1</v>
      </c>
      <c r="V1874" s="5">
        <f t="shared" si="59"/>
        <v>0</v>
      </c>
    </row>
    <row r="1875" spans="1:22" hidden="1" x14ac:dyDescent="0.75">
      <c r="A1875" t="s">
        <v>4133</v>
      </c>
      <c r="B1875" t="s">
        <v>4133</v>
      </c>
      <c r="C1875" t="s">
        <v>4134</v>
      </c>
      <c r="D1875" t="s">
        <v>3425</v>
      </c>
      <c r="E1875" t="s">
        <v>3025</v>
      </c>
      <c r="F1875" t="s">
        <v>3025</v>
      </c>
      <c r="G1875" t="s">
        <v>4098</v>
      </c>
      <c r="H1875" t="s">
        <v>3482</v>
      </c>
      <c r="I1875" t="s">
        <v>1080</v>
      </c>
      <c r="J1875" s="2">
        <v>20302</v>
      </c>
      <c r="K1875" s="2">
        <v>55153</v>
      </c>
      <c r="L1875">
        <v>22.5</v>
      </c>
      <c r="M1875" t="s">
        <v>210</v>
      </c>
      <c r="N1875" t="s">
        <v>3443</v>
      </c>
      <c r="O1875" t="s">
        <v>210</v>
      </c>
      <c r="P1875" t="s">
        <v>3568</v>
      </c>
      <c r="Q1875" s="5">
        <f>INDEX(relevant_resources!B:B,MATCH(P1875,relevant_resources!A:A,0))</f>
        <v>0</v>
      </c>
      <c r="R1875">
        <f>COUNTIFS(resolve_2018!Y:Y,A1875)</f>
        <v>0</v>
      </c>
      <c r="S1875">
        <f>COUNTIFS(assign_old_new!A:A,A1875)</f>
        <v>0</v>
      </c>
      <c r="T1875" s="4" t="str">
        <f>IF(D1875="teppc","teppc",
IF(Q1875=0,"not relevant",
IF(R1875&gt;0,"in old list",
IF(S1875=0,"NEED TO ASSIGN",
INDEX(assign_old_new!D:D,MATCH(A1875,assign_old_new!A:A,0))))))</f>
        <v>teppc</v>
      </c>
      <c r="U1875">
        <f t="shared" si="58"/>
        <v>0</v>
      </c>
      <c r="V1875" s="5">
        <f t="shared" si="59"/>
        <v>0</v>
      </c>
    </row>
    <row r="1876" spans="1:22" hidden="1" x14ac:dyDescent="0.75">
      <c r="A1876" t="s">
        <v>4131</v>
      </c>
      <c r="B1876" t="s">
        <v>4131</v>
      </c>
      <c r="C1876" t="s">
        <v>4132</v>
      </c>
      <c r="D1876" t="s">
        <v>3425</v>
      </c>
      <c r="E1876" t="s">
        <v>3025</v>
      </c>
      <c r="F1876" t="s">
        <v>3025</v>
      </c>
      <c r="G1876" t="s">
        <v>4098</v>
      </c>
      <c r="H1876" t="s">
        <v>3482</v>
      </c>
      <c r="I1876" t="s">
        <v>1080</v>
      </c>
      <c r="J1876" s="2">
        <v>20271</v>
      </c>
      <c r="K1876" s="2">
        <v>55153</v>
      </c>
      <c r="L1876">
        <v>22.5</v>
      </c>
      <c r="M1876" t="s">
        <v>210</v>
      </c>
      <c r="N1876" t="s">
        <v>3443</v>
      </c>
      <c r="O1876" t="s">
        <v>210</v>
      </c>
      <c r="P1876" t="s">
        <v>3568</v>
      </c>
      <c r="Q1876" s="5">
        <f>INDEX(relevant_resources!B:B,MATCH(P1876,relevant_resources!A:A,0))</f>
        <v>0</v>
      </c>
      <c r="R1876">
        <f>COUNTIFS(resolve_2018!Y:Y,A1876)</f>
        <v>0</v>
      </c>
      <c r="S1876">
        <f>COUNTIFS(assign_old_new!A:A,A1876)</f>
        <v>0</v>
      </c>
      <c r="T1876" s="4" t="str">
        <f>IF(D1876="teppc","teppc",
IF(Q1876=0,"not relevant",
IF(R1876&gt;0,"in old list",
IF(S1876=0,"NEED TO ASSIGN",
INDEX(assign_old_new!D:D,MATCH(A1876,assign_old_new!A:A,0))))))</f>
        <v>teppc</v>
      </c>
      <c r="U1876">
        <f t="shared" si="58"/>
        <v>0</v>
      </c>
      <c r="V1876" s="5">
        <f t="shared" si="59"/>
        <v>0</v>
      </c>
    </row>
    <row r="1877" spans="1:22" hidden="1" x14ac:dyDescent="0.75">
      <c r="A1877" t="s">
        <v>4129</v>
      </c>
      <c r="B1877" t="s">
        <v>4129</v>
      </c>
      <c r="C1877" t="s">
        <v>4130</v>
      </c>
      <c r="D1877" t="s">
        <v>3425</v>
      </c>
      <c r="E1877" t="s">
        <v>3025</v>
      </c>
      <c r="F1877" t="s">
        <v>3025</v>
      </c>
      <c r="G1877" t="s">
        <v>4098</v>
      </c>
      <c r="H1877" t="s">
        <v>3482</v>
      </c>
      <c r="I1877" t="s">
        <v>1080</v>
      </c>
      <c r="J1877" s="2">
        <v>20241</v>
      </c>
      <c r="K1877" s="2">
        <v>55153</v>
      </c>
      <c r="L1877">
        <v>22.5</v>
      </c>
      <c r="M1877" t="s">
        <v>210</v>
      </c>
      <c r="N1877" t="s">
        <v>3443</v>
      </c>
      <c r="O1877" t="s">
        <v>210</v>
      </c>
      <c r="P1877" t="s">
        <v>3568</v>
      </c>
      <c r="Q1877" s="5">
        <f>INDEX(relevant_resources!B:B,MATCH(P1877,relevant_resources!A:A,0))</f>
        <v>0</v>
      </c>
      <c r="R1877">
        <f>COUNTIFS(resolve_2018!Y:Y,A1877)</f>
        <v>0</v>
      </c>
      <c r="S1877">
        <f>COUNTIFS(assign_old_new!A:A,A1877)</f>
        <v>0</v>
      </c>
      <c r="T1877" s="4" t="str">
        <f>IF(D1877="teppc","teppc",
IF(Q1877=0,"not relevant",
IF(R1877&gt;0,"in old list",
IF(S1877=0,"NEED TO ASSIGN",
INDEX(assign_old_new!D:D,MATCH(A1877,assign_old_new!A:A,0))))))</f>
        <v>teppc</v>
      </c>
      <c r="U1877">
        <f t="shared" si="58"/>
        <v>0</v>
      </c>
      <c r="V1877" s="5">
        <f t="shared" si="59"/>
        <v>0</v>
      </c>
    </row>
    <row r="1878" spans="1:22" hidden="1" x14ac:dyDescent="0.75">
      <c r="A1878" t="s">
        <v>6897</v>
      </c>
      <c r="B1878" t="s">
        <v>6898</v>
      </c>
      <c r="C1878" t="s">
        <v>6899</v>
      </c>
      <c r="D1878" t="s">
        <v>3425</v>
      </c>
      <c r="E1878" t="s">
        <v>3775</v>
      </c>
      <c r="F1878" t="s">
        <v>3775</v>
      </c>
      <c r="G1878" t="s">
        <v>3776</v>
      </c>
      <c r="H1878" t="s">
        <v>3775</v>
      </c>
      <c r="I1878" t="s">
        <v>3429</v>
      </c>
      <c r="J1878" s="2">
        <v>18264</v>
      </c>
      <c r="K1878" s="2">
        <v>55153</v>
      </c>
      <c r="L1878">
        <v>22.5</v>
      </c>
      <c r="M1878" t="s">
        <v>3548</v>
      </c>
      <c r="N1878" t="s">
        <v>3532</v>
      </c>
      <c r="O1878" t="s">
        <v>3533</v>
      </c>
      <c r="P1878" t="s">
        <v>3549</v>
      </c>
      <c r="Q1878" s="5">
        <f>INDEX(relevant_resources!B:B,MATCH(P1878,relevant_resources!A:A,0))</f>
        <v>0</v>
      </c>
      <c r="R1878">
        <f>COUNTIFS(resolve_2018!Y:Y,A1878)</f>
        <v>0</v>
      </c>
      <c r="S1878">
        <f>COUNTIFS(assign_old_new!A:A,A1878)</f>
        <v>0</v>
      </c>
      <c r="T1878" s="4" t="str">
        <f>IF(D1878="teppc","teppc",
IF(Q1878=0,"not relevant",
IF(R1878&gt;0,"in old list",
IF(S1878=0,"NEED TO ASSIGN",
INDEX(assign_old_new!D:D,MATCH(A1878,assign_old_new!A:A,0))))))</f>
        <v>teppc</v>
      </c>
      <c r="U1878">
        <f t="shared" si="58"/>
        <v>0</v>
      </c>
      <c r="V1878" s="5">
        <f t="shared" si="59"/>
        <v>0</v>
      </c>
    </row>
    <row r="1879" spans="1:22" hidden="1" x14ac:dyDescent="0.75">
      <c r="A1879" t="s">
        <v>7233</v>
      </c>
      <c r="B1879" t="s">
        <v>7233</v>
      </c>
      <c r="C1879" t="s">
        <v>7234</v>
      </c>
      <c r="D1879" t="s">
        <v>3425</v>
      </c>
      <c r="E1879" t="s">
        <v>3812</v>
      </c>
      <c r="F1879" t="s">
        <v>3812</v>
      </c>
      <c r="G1879" t="s">
        <v>3813</v>
      </c>
      <c r="H1879" t="s">
        <v>3814</v>
      </c>
      <c r="I1879" t="s">
        <v>1080</v>
      </c>
      <c r="J1879" s="2">
        <v>10959</v>
      </c>
      <c r="K1879" s="2">
        <v>55153</v>
      </c>
      <c r="L1879">
        <v>22.5</v>
      </c>
      <c r="M1879" t="s">
        <v>210</v>
      </c>
      <c r="N1879" t="s">
        <v>3443</v>
      </c>
      <c r="O1879" t="s">
        <v>210</v>
      </c>
      <c r="P1879" t="s">
        <v>3568</v>
      </c>
      <c r="Q1879" s="5">
        <f>INDEX(relevant_resources!B:B,MATCH(P1879,relevant_resources!A:A,0))</f>
        <v>0</v>
      </c>
      <c r="R1879">
        <f>COUNTIFS(resolve_2018!Y:Y,A1879)</f>
        <v>0</v>
      </c>
      <c r="S1879">
        <f>COUNTIFS(assign_old_new!A:A,A1879)</f>
        <v>0</v>
      </c>
      <c r="T1879" s="4" t="str">
        <f>IF(D1879="teppc","teppc",
IF(Q1879=0,"not relevant",
IF(R1879&gt;0,"in old list",
IF(S1879=0,"NEED TO ASSIGN",
INDEX(assign_old_new!D:D,MATCH(A1879,assign_old_new!A:A,0))))))</f>
        <v>teppc</v>
      </c>
      <c r="U1879">
        <f t="shared" si="58"/>
        <v>0</v>
      </c>
      <c r="V1879" s="5">
        <f t="shared" si="59"/>
        <v>0</v>
      </c>
    </row>
    <row r="1880" spans="1:22" hidden="1" x14ac:dyDescent="0.75">
      <c r="A1880" t="s">
        <v>7235</v>
      </c>
      <c r="B1880" t="s">
        <v>7235</v>
      </c>
      <c r="C1880" t="s">
        <v>7236</v>
      </c>
      <c r="D1880" t="s">
        <v>3425</v>
      </c>
      <c r="E1880" t="s">
        <v>3812</v>
      </c>
      <c r="F1880" t="s">
        <v>3812</v>
      </c>
      <c r="G1880" t="s">
        <v>3813</v>
      </c>
      <c r="H1880" t="s">
        <v>3814</v>
      </c>
      <c r="I1880" t="s">
        <v>1080</v>
      </c>
      <c r="J1880" s="2">
        <v>10959</v>
      </c>
      <c r="K1880" s="2">
        <v>55153</v>
      </c>
      <c r="L1880">
        <v>22.5</v>
      </c>
      <c r="M1880" t="s">
        <v>210</v>
      </c>
      <c r="N1880" t="s">
        <v>3443</v>
      </c>
      <c r="O1880" t="s">
        <v>210</v>
      </c>
      <c r="P1880" t="s">
        <v>3568</v>
      </c>
      <c r="Q1880" s="5">
        <f>INDEX(relevant_resources!B:B,MATCH(P1880,relevant_resources!A:A,0))</f>
        <v>0</v>
      </c>
      <c r="R1880">
        <f>COUNTIFS(resolve_2018!Y:Y,A1880)</f>
        <v>0</v>
      </c>
      <c r="S1880">
        <f>COUNTIFS(assign_old_new!A:A,A1880)</f>
        <v>0</v>
      </c>
      <c r="T1880" s="4" t="str">
        <f>IF(D1880="teppc","teppc",
IF(Q1880=0,"not relevant",
IF(R1880&gt;0,"in old list",
IF(S1880=0,"NEED TO ASSIGN",
INDEX(assign_old_new!D:D,MATCH(A1880,assign_old_new!A:A,0))))))</f>
        <v>teppc</v>
      </c>
      <c r="U1880">
        <f t="shared" si="58"/>
        <v>0</v>
      </c>
      <c r="V1880" s="5">
        <f t="shared" si="59"/>
        <v>0</v>
      </c>
    </row>
    <row r="1881" spans="1:22" hidden="1" x14ac:dyDescent="0.75">
      <c r="A1881" t="s">
        <v>2322</v>
      </c>
      <c r="B1881" t="s">
        <v>10677</v>
      </c>
      <c r="C1881" t="s">
        <v>10678</v>
      </c>
      <c r="D1881" t="s">
        <v>9883</v>
      </c>
      <c r="E1881" t="s">
        <v>1128</v>
      </c>
      <c r="F1881" t="s">
        <v>1128</v>
      </c>
      <c r="G1881" t="s">
        <v>3379</v>
      </c>
      <c r="H1881" t="s">
        <v>1128</v>
      </c>
      <c r="I1881" t="s">
        <v>33</v>
      </c>
      <c r="J1881" s="6">
        <v>37970</v>
      </c>
      <c r="K1881" s="6">
        <v>55153</v>
      </c>
      <c r="L1881">
        <v>22.44</v>
      </c>
      <c r="M1881" t="s">
        <v>9884</v>
      </c>
      <c r="N1881" t="s">
        <v>3412</v>
      </c>
      <c r="O1881" t="s">
        <v>993</v>
      </c>
      <c r="P1881" t="s">
        <v>3413</v>
      </c>
      <c r="Q1881" s="5">
        <f>INDEX(relevant_resources!B:B,MATCH(P1881,relevant_resources!A:A,0))</f>
        <v>1</v>
      </c>
      <c r="R1881">
        <f>COUNTIFS(resolve_2018!Y:Y,A1881)</f>
        <v>1</v>
      </c>
      <c r="S1881">
        <f>COUNTIFS(assign_old_new!A:A,A1881)</f>
        <v>0</v>
      </c>
      <c r="T1881" s="4" t="str">
        <f>IF(D1881="teppc","teppc",
IF(Q1881=0,"not relevant",
IF(R1881&gt;0,"in old list",
IF(S1881=0,"NEED TO ASSIGN",
INDEX(assign_old_new!D:D,MATCH(A1881,assign_old_new!A:A,0))))))</f>
        <v>in old list</v>
      </c>
      <c r="U1881">
        <f t="shared" si="58"/>
        <v>1</v>
      </c>
      <c r="V1881" s="5">
        <f t="shared" si="59"/>
        <v>0</v>
      </c>
    </row>
    <row r="1882" spans="1:22" hidden="1" x14ac:dyDescent="0.75">
      <c r="A1882" t="s">
        <v>10872</v>
      </c>
      <c r="B1882" t="s">
        <v>10872</v>
      </c>
      <c r="C1882" t="s">
        <v>10873</v>
      </c>
      <c r="D1882" t="s">
        <v>9883</v>
      </c>
      <c r="E1882" t="s">
        <v>3319</v>
      </c>
      <c r="F1882" t="s">
        <v>3319</v>
      </c>
      <c r="G1882" t="s">
        <v>3320</v>
      </c>
      <c r="H1882" t="s">
        <v>3319</v>
      </c>
      <c r="I1882" t="s">
        <v>33</v>
      </c>
      <c r="J1882" s="6">
        <v>32509</v>
      </c>
      <c r="K1882" s="6">
        <v>43465</v>
      </c>
      <c r="L1882">
        <v>22.3</v>
      </c>
      <c r="M1882" t="s">
        <v>3511</v>
      </c>
      <c r="N1882" t="s">
        <v>10874</v>
      </c>
      <c r="O1882" t="s">
        <v>3533</v>
      </c>
      <c r="P1882" t="s">
        <v>9894</v>
      </c>
      <c r="Q1882" s="5">
        <f>INDEX(relevant_resources!B:B,MATCH(P1882,relevant_resources!A:A,0))</f>
        <v>0</v>
      </c>
      <c r="R1882">
        <f>COUNTIFS(resolve_2018!Y:Y,A1882)</f>
        <v>0</v>
      </c>
      <c r="S1882">
        <f>COUNTIFS(assign_old_new!A:A,A1882)</f>
        <v>0</v>
      </c>
      <c r="T1882" s="4" t="str">
        <f>IF(D1882="teppc","teppc",
IF(Q1882=0,"not relevant",
IF(R1882&gt;0,"in old list",
IF(S1882=0,"NEED TO ASSIGN",
INDEX(assign_old_new!D:D,MATCH(A1882,assign_old_new!A:A,0))))))</f>
        <v>not relevant</v>
      </c>
      <c r="U1882">
        <f t="shared" si="58"/>
        <v>0</v>
      </c>
      <c r="V1882" s="5">
        <f t="shared" si="59"/>
        <v>0</v>
      </c>
    </row>
    <row r="1883" spans="1:22" hidden="1" x14ac:dyDescent="0.75">
      <c r="A1883" t="s">
        <v>10380</v>
      </c>
      <c r="B1883" t="s">
        <v>10381</v>
      </c>
      <c r="C1883" t="s">
        <v>10382</v>
      </c>
      <c r="D1883" t="s">
        <v>9883</v>
      </c>
      <c r="E1883" t="s">
        <v>1128</v>
      </c>
      <c r="F1883" t="s">
        <v>1128</v>
      </c>
      <c r="G1883" t="s">
        <v>3379</v>
      </c>
      <c r="H1883" t="s">
        <v>1128</v>
      </c>
      <c r="I1883" t="s">
        <v>33</v>
      </c>
      <c r="J1883" s="6">
        <v>27760</v>
      </c>
      <c r="K1883" s="6">
        <v>55153</v>
      </c>
      <c r="L1883">
        <v>22.3</v>
      </c>
      <c r="M1883" t="s">
        <v>3548</v>
      </c>
      <c r="N1883" t="s">
        <v>3532</v>
      </c>
      <c r="O1883" t="s">
        <v>3533</v>
      </c>
      <c r="P1883" t="s">
        <v>9894</v>
      </c>
      <c r="Q1883" s="5">
        <f>INDEX(relevant_resources!B:B,MATCH(P1883,relevant_resources!A:A,0))</f>
        <v>0</v>
      </c>
      <c r="R1883">
        <f>COUNTIFS(resolve_2018!Y:Y,A1883)</f>
        <v>0</v>
      </c>
      <c r="S1883">
        <f>COUNTIFS(assign_old_new!A:A,A1883)</f>
        <v>0</v>
      </c>
      <c r="T1883" s="4" t="str">
        <f>IF(D1883="teppc","teppc",
IF(Q1883=0,"not relevant",
IF(R1883&gt;0,"in old list",
IF(S1883=0,"NEED TO ASSIGN",
INDEX(assign_old_new!D:D,MATCH(A1883,assign_old_new!A:A,0))))))</f>
        <v>not relevant</v>
      </c>
      <c r="U1883">
        <f t="shared" si="58"/>
        <v>0</v>
      </c>
      <c r="V1883" s="5">
        <f t="shared" si="59"/>
        <v>0</v>
      </c>
    </row>
    <row r="1884" spans="1:22" hidden="1" x14ac:dyDescent="0.75">
      <c r="A1884" t="s">
        <v>10674</v>
      </c>
      <c r="B1884" t="s">
        <v>10675</v>
      </c>
      <c r="C1884" t="s">
        <v>10676</v>
      </c>
      <c r="D1884" t="s">
        <v>9883</v>
      </c>
      <c r="E1884" t="s">
        <v>1128</v>
      </c>
      <c r="F1884" t="s">
        <v>1128</v>
      </c>
      <c r="G1884" t="s">
        <v>3379</v>
      </c>
      <c r="H1884" t="s">
        <v>1128</v>
      </c>
      <c r="I1884" t="s">
        <v>33</v>
      </c>
      <c r="J1884" s="6">
        <v>37151</v>
      </c>
      <c r="K1884" s="6">
        <v>55153</v>
      </c>
      <c r="L1884">
        <v>22.2</v>
      </c>
      <c r="M1884" t="s">
        <v>9884</v>
      </c>
      <c r="N1884" t="s">
        <v>3412</v>
      </c>
      <c r="O1884" t="s">
        <v>993</v>
      </c>
      <c r="P1884" t="s">
        <v>3413</v>
      </c>
      <c r="Q1884" s="5">
        <f>INDEX(relevant_resources!B:B,MATCH(P1884,relevant_resources!A:A,0))</f>
        <v>1</v>
      </c>
      <c r="R1884">
        <f>COUNTIFS(resolve_2018!Y:Y,A1884)</f>
        <v>0</v>
      </c>
      <c r="S1884">
        <f>COUNTIFS(assign_old_new!A:A,A1884)</f>
        <v>1</v>
      </c>
      <c r="T1884" s="4" t="str">
        <f>IF(D1884="teppc","teppc",
IF(Q1884=0,"not relevant",
IF(R1884&gt;0,"in old list",
IF(S1884=0,"NEED TO ASSIGN",
INDEX(assign_old_new!D:D,MATCH(A1884,assign_old_new!A:A,0))))))</f>
        <v>old</v>
      </c>
      <c r="U1884">
        <f t="shared" si="58"/>
        <v>1</v>
      </c>
      <c r="V1884" s="5">
        <f t="shared" si="59"/>
        <v>0</v>
      </c>
    </row>
    <row r="1885" spans="1:22" hidden="1" x14ac:dyDescent="0.75">
      <c r="A1885" t="s">
        <v>10377</v>
      </c>
      <c r="B1885" t="s">
        <v>10378</v>
      </c>
      <c r="C1885" t="s">
        <v>10379</v>
      </c>
      <c r="D1885" t="s">
        <v>9883</v>
      </c>
      <c r="E1885" t="s">
        <v>1128</v>
      </c>
      <c r="F1885" t="s">
        <v>1128</v>
      </c>
      <c r="G1885" t="s">
        <v>3379</v>
      </c>
      <c r="H1885" t="s">
        <v>1128</v>
      </c>
      <c r="I1885" t="s">
        <v>33</v>
      </c>
      <c r="J1885" s="6">
        <v>27760</v>
      </c>
      <c r="K1885" s="6">
        <v>55153</v>
      </c>
      <c r="L1885">
        <v>22.07</v>
      </c>
      <c r="M1885" t="s">
        <v>3548</v>
      </c>
      <c r="N1885" t="s">
        <v>3532</v>
      </c>
      <c r="O1885" t="s">
        <v>3533</v>
      </c>
      <c r="P1885" t="s">
        <v>9894</v>
      </c>
      <c r="Q1885" s="5">
        <f>INDEX(relevant_resources!B:B,MATCH(P1885,relevant_resources!A:A,0))</f>
        <v>0</v>
      </c>
      <c r="R1885">
        <f>COUNTIFS(resolve_2018!Y:Y,A1885)</f>
        <v>0</v>
      </c>
      <c r="S1885">
        <f>COUNTIFS(assign_old_new!A:A,A1885)</f>
        <v>0</v>
      </c>
      <c r="T1885" s="4" t="str">
        <f>IF(D1885="teppc","teppc",
IF(Q1885=0,"not relevant",
IF(R1885&gt;0,"in old list",
IF(S1885=0,"NEED TO ASSIGN",
INDEX(assign_old_new!D:D,MATCH(A1885,assign_old_new!A:A,0))))))</f>
        <v>not relevant</v>
      </c>
      <c r="U1885">
        <f t="shared" si="58"/>
        <v>0</v>
      </c>
      <c r="V1885" s="5">
        <f t="shared" si="59"/>
        <v>0</v>
      </c>
    </row>
    <row r="1886" spans="1:22" hidden="1" x14ac:dyDescent="0.75">
      <c r="A1886" t="s">
        <v>195</v>
      </c>
      <c r="B1886" t="s">
        <v>195</v>
      </c>
      <c r="C1886" t="s">
        <v>9886</v>
      </c>
      <c r="D1886" t="s">
        <v>9883</v>
      </c>
      <c r="E1886" t="s">
        <v>9887</v>
      </c>
      <c r="F1886" t="s">
        <v>9887</v>
      </c>
      <c r="G1886" t="s">
        <v>9888</v>
      </c>
      <c r="H1886" t="s">
        <v>9887</v>
      </c>
      <c r="I1886" t="s">
        <v>33</v>
      </c>
      <c r="J1886" t="s">
        <v>9889</v>
      </c>
      <c r="K1886" s="6">
        <v>55153</v>
      </c>
      <c r="L1886">
        <v>22</v>
      </c>
      <c r="M1886" t="s">
        <v>9884</v>
      </c>
      <c r="N1886" t="s">
        <v>3757</v>
      </c>
      <c r="O1886" t="s">
        <v>190</v>
      </c>
      <c r="P1886" t="s">
        <v>4506</v>
      </c>
      <c r="Q1886" s="5">
        <f>INDEX(relevant_resources!B:B,MATCH(P1886,relevant_resources!A:A,0))</f>
        <v>0</v>
      </c>
      <c r="R1886">
        <f>COUNTIFS(resolve_2018!Y:Y,A1886)</f>
        <v>1</v>
      </c>
      <c r="S1886">
        <f>COUNTIFS(assign_old_new!A:A,A1886)</f>
        <v>0</v>
      </c>
      <c r="T1886" s="4" t="str">
        <f>IF(D1886="teppc","teppc",
IF(Q1886=0,"not relevant",
IF(R1886&gt;0,"in old list",
IF(S1886=0,"NEED TO ASSIGN",
INDEX(assign_old_new!D:D,MATCH(A1886,assign_old_new!A:A,0))))))</f>
        <v>not relevant</v>
      </c>
      <c r="U1886">
        <f t="shared" si="58"/>
        <v>1</v>
      </c>
      <c r="V1886" s="5">
        <f t="shared" si="59"/>
        <v>0</v>
      </c>
    </row>
    <row r="1887" spans="1:22" hidden="1" x14ac:dyDescent="0.75">
      <c r="A1887" t="s">
        <v>6890</v>
      </c>
      <c r="B1887" t="s">
        <v>6891</v>
      </c>
      <c r="C1887" t="s">
        <v>6889</v>
      </c>
      <c r="D1887" t="s">
        <v>3425</v>
      </c>
      <c r="E1887" t="s">
        <v>3426</v>
      </c>
      <c r="F1887" t="s">
        <v>3426</v>
      </c>
      <c r="G1887" t="s">
        <v>3427</v>
      </c>
      <c r="H1887" t="s">
        <v>3428</v>
      </c>
      <c r="I1887" t="s">
        <v>3429</v>
      </c>
      <c r="J1887" s="2">
        <v>42675</v>
      </c>
      <c r="K1887" s="2">
        <v>54877</v>
      </c>
      <c r="L1887">
        <v>22</v>
      </c>
      <c r="M1887" t="s">
        <v>3438</v>
      </c>
      <c r="N1887" t="s">
        <v>3412</v>
      </c>
      <c r="O1887" t="s">
        <v>993</v>
      </c>
      <c r="P1887" t="s">
        <v>3477</v>
      </c>
      <c r="Q1887" s="5">
        <f>INDEX(relevant_resources!B:B,MATCH(P1887,relevant_resources!A:A,0))</f>
        <v>0</v>
      </c>
      <c r="R1887">
        <f>COUNTIFS(resolve_2018!Y:Y,A1887)</f>
        <v>0</v>
      </c>
      <c r="S1887">
        <f>COUNTIFS(assign_old_new!A:A,A1887)</f>
        <v>0</v>
      </c>
      <c r="T1887" s="4" t="str">
        <f>IF(D1887="teppc","teppc",
IF(Q1887=0,"not relevant",
IF(R1887&gt;0,"in old list",
IF(S1887=0,"NEED TO ASSIGN",
INDEX(assign_old_new!D:D,MATCH(A1887,assign_old_new!A:A,0))))))</f>
        <v>teppc</v>
      </c>
      <c r="U1887">
        <f t="shared" si="58"/>
        <v>0</v>
      </c>
      <c r="V1887" s="5">
        <f t="shared" si="59"/>
        <v>0</v>
      </c>
    </row>
    <row r="1888" spans="1:22" hidden="1" x14ac:dyDescent="0.75">
      <c r="A1888" t="s">
        <v>8603</v>
      </c>
      <c r="B1888" t="s">
        <v>8603</v>
      </c>
      <c r="C1888" t="s">
        <v>8604</v>
      </c>
      <c r="D1888" t="s">
        <v>3425</v>
      </c>
      <c r="E1888" t="s">
        <v>3620</v>
      </c>
      <c r="F1888" t="s">
        <v>3620</v>
      </c>
      <c r="G1888" t="s">
        <v>3621</v>
      </c>
      <c r="H1888" t="s">
        <v>3616</v>
      </c>
      <c r="I1888" t="s">
        <v>1080</v>
      </c>
      <c r="J1888" s="2">
        <v>40848</v>
      </c>
      <c r="K1888" s="2">
        <v>55153</v>
      </c>
      <c r="L1888">
        <v>22</v>
      </c>
      <c r="M1888" t="s">
        <v>3438</v>
      </c>
      <c r="N1888" t="s">
        <v>3412</v>
      </c>
      <c r="O1888" t="s">
        <v>993</v>
      </c>
      <c r="P1888" t="s">
        <v>3712</v>
      </c>
      <c r="Q1888" s="5">
        <f>INDEX(relevant_resources!B:B,MATCH(P1888,relevant_resources!A:A,0))</f>
        <v>0</v>
      </c>
      <c r="R1888">
        <f>COUNTIFS(resolve_2018!Y:Y,A1888)</f>
        <v>0</v>
      </c>
      <c r="S1888">
        <f>COUNTIFS(assign_old_new!A:A,A1888)</f>
        <v>0</v>
      </c>
      <c r="T1888" s="4" t="str">
        <f>IF(D1888="teppc","teppc",
IF(Q1888=0,"not relevant",
IF(R1888&gt;0,"in old list",
IF(S1888=0,"NEED TO ASSIGN",
INDEX(assign_old_new!D:D,MATCH(A1888,assign_old_new!A:A,0))))))</f>
        <v>teppc</v>
      </c>
      <c r="U1888">
        <f t="shared" si="58"/>
        <v>0</v>
      </c>
      <c r="V1888" s="5">
        <f t="shared" si="59"/>
        <v>0</v>
      </c>
    </row>
    <row r="1889" spans="1:22" hidden="1" x14ac:dyDescent="0.75">
      <c r="A1889" t="s">
        <v>8506</v>
      </c>
      <c r="B1889" t="s">
        <v>8506</v>
      </c>
      <c r="C1889" t="s">
        <v>8507</v>
      </c>
      <c r="D1889" t="s">
        <v>3425</v>
      </c>
      <c r="E1889" t="s">
        <v>3614</v>
      </c>
      <c r="F1889" t="s">
        <v>3614</v>
      </c>
      <c r="G1889" t="s">
        <v>3615</v>
      </c>
      <c r="H1889" t="s">
        <v>3616</v>
      </c>
      <c r="I1889" t="s">
        <v>1080</v>
      </c>
      <c r="J1889" s="2">
        <v>40546</v>
      </c>
      <c r="K1889" s="2">
        <v>55153</v>
      </c>
      <c r="L1889">
        <v>22</v>
      </c>
      <c r="M1889" t="s">
        <v>3438</v>
      </c>
      <c r="N1889" t="s">
        <v>3412</v>
      </c>
      <c r="O1889" t="s">
        <v>993</v>
      </c>
      <c r="P1889" t="s">
        <v>3712</v>
      </c>
      <c r="Q1889" s="5">
        <f>INDEX(relevant_resources!B:B,MATCH(P1889,relevant_resources!A:A,0))</f>
        <v>0</v>
      </c>
      <c r="R1889">
        <f>COUNTIFS(resolve_2018!Y:Y,A1889)</f>
        <v>0</v>
      </c>
      <c r="S1889">
        <f>COUNTIFS(assign_old_new!A:A,A1889)</f>
        <v>0</v>
      </c>
      <c r="T1889" s="4" t="str">
        <f>IF(D1889="teppc","teppc",
IF(Q1889=0,"not relevant",
IF(R1889&gt;0,"in old list",
IF(S1889=0,"NEED TO ASSIGN",
INDEX(assign_old_new!D:D,MATCH(A1889,assign_old_new!A:A,0))))))</f>
        <v>teppc</v>
      </c>
      <c r="U1889">
        <f t="shared" si="58"/>
        <v>0</v>
      </c>
      <c r="V1889" s="5">
        <f t="shared" si="59"/>
        <v>0</v>
      </c>
    </row>
    <row r="1890" spans="1:22" hidden="1" x14ac:dyDescent="0.75">
      <c r="A1890" t="s">
        <v>8633</v>
      </c>
      <c r="B1890" t="s">
        <v>8633</v>
      </c>
      <c r="C1890" t="s">
        <v>8634</v>
      </c>
      <c r="D1890" t="s">
        <v>3425</v>
      </c>
      <c r="E1890" t="s">
        <v>3426</v>
      </c>
      <c r="F1890" t="s">
        <v>3426</v>
      </c>
      <c r="G1890" t="s">
        <v>3427</v>
      </c>
      <c r="H1890" t="s">
        <v>3428</v>
      </c>
      <c r="I1890" t="s">
        <v>3429</v>
      </c>
      <c r="J1890" s="2">
        <v>37821</v>
      </c>
      <c r="K1890" s="2">
        <v>51336</v>
      </c>
      <c r="L1890">
        <v>22</v>
      </c>
      <c r="M1890" t="s">
        <v>3448</v>
      </c>
      <c r="N1890" t="s">
        <v>3336</v>
      </c>
      <c r="O1890" t="s">
        <v>3356</v>
      </c>
      <c r="P1890" t="s">
        <v>3449</v>
      </c>
      <c r="Q1890" s="5">
        <f>INDEX(relevant_resources!B:B,MATCH(P1890,relevant_resources!A:A,0))</f>
        <v>0</v>
      </c>
      <c r="R1890">
        <f>COUNTIFS(resolve_2018!Y:Y,A1890)</f>
        <v>0</v>
      </c>
      <c r="S1890">
        <f>COUNTIFS(assign_old_new!A:A,A1890)</f>
        <v>0</v>
      </c>
      <c r="T1890" s="4" t="str">
        <f>IF(D1890="teppc","teppc",
IF(Q1890=0,"not relevant",
IF(R1890&gt;0,"in old list",
IF(S1890=0,"NEED TO ASSIGN",
INDEX(assign_old_new!D:D,MATCH(A1890,assign_old_new!A:A,0))))))</f>
        <v>teppc</v>
      </c>
      <c r="U1890">
        <f t="shared" si="58"/>
        <v>0</v>
      </c>
      <c r="V1890" s="5">
        <f t="shared" si="59"/>
        <v>0</v>
      </c>
    </row>
    <row r="1891" spans="1:22" hidden="1" x14ac:dyDescent="0.75">
      <c r="A1891" t="s">
        <v>9312</v>
      </c>
      <c r="B1891" t="s">
        <v>9312</v>
      </c>
      <c r="C1891" t="s">
        <v>9313</v>
      </c>
      <c r="D1891" t="s">
        <v>3425</v>
      </c>
      <c r="E1891" t="s">
        <v>3426</v>
      </c>
      <c r="F1891" t="s">
        <v>3426</v>
      </c>
      <c r="G1891" t="s">
        <v>3427</v>
      </c>
      <c r="H1891" t="s">
        <v>3428</v>
      </c>
      <c r="I1891" t="s">
        <v>3429</v>
      </c>
      <c r="J1891" s="2">
        <v>36475</v>
      </c>
      <c r="K1891" s="2">
        <v>48669</v>
      </c>
      <c r="L1891">
        <v>22</v>
      </c>
      <c r="M1891" t="s">
        <v>210</v>
      </c>
      <c r="N1891" t="s">
        <v>3443</v>
      </c>
      <c r="O1891" t="s">
        <v>210</v>
      </c>
      <c r="P1891" t="s">
        <v>3444</v>
      </c>
      <c r="Q1891" s="5">
        <f>INDEX(relevant_resources!B:B,MATCH(P1891,relevant_resources!A:A,0))</f>
        <v>0</v>
      </c>
      <c r="R1891">
        <f>COUNTIFS(resolve_2018!Y:Y,A1891)</f>
        <v>0</v>
      </c>
      <c r="S1891">
        <f>COUNTIFS(assign_old_new!A:A,A1891)</f>
        <v>0</v>
      </c>
      <c r="T1891" s="4" t="str">
        <f>IF(D1891="teppc","teppc",
IF(Q1891=0,"not relevant",
IF(R1891&gt;0,"in old list",
IF(S1891=0,"NEED TO ASSIGN",
INDEX(assign_old_new!D:D,MATCH(A1891,assign_old_new!A:A,0))))))</f>
        <v>teppc</v>
      </c>
      <c r="U1891">
        <f t="shared" si="58"/>
        <v>0</v>
      </c>
      <c r="V1891" s="5">
        <f t="shared" si="59"/>
        <v>0</v>
      </c>
    </row>
    <row r="1892" spans="1:22" hidden="1" x14ac:dyDescent="0.75">
      <c r="A1892" t="s">
        <v>5675</v>
      </c>
      <c r="B1892" t="s">
        <v>5676</v>
      </c>
      <c r="C1892" t="s">
        <v>5677</v>
      </c>
      <c r="D1892" t="s">
        <v>3425</v>
      </c>
      <c r="E1892" t="s">
        <v>906</v>
      </c>
      <c r="F1892" t="s">
        <v>906</v>
      </c>
      <c r="G1892" t="s">
        <v>4695</v>
      </c>
      <c r="H1892" t="s">
        <v>906</v>
      </c>
      <c r="I1892" t="s">
        <v>906</v>
      </c>
      <c r="J1892" s="2">
        <v>32629</v>
      </c>
      <c r="K1892" s="2">
        <v>55153</v>
      </c>
      <c r="L1892">
        <v>22</v>
      </c>
      <c r="M1892" t="s">
        <v>5038</v>
      </c>
      <c r="N1892" t="s">
        <v>3757</v>
      </c>
      <c r="O1892" t="s">
        <v>190</v>
      </c>
      <c r="P1892" t="s">
        <v>5039</v>
      </c>
      <c r="Q1892" s="5">
        <f>INDEX(relevant_resources!B:B,MATCH(P1892,relevant_resources!A:A,0))</f>
        <v>0</v>
      </c>
      <c r="R1892">
        <f>COUNTIFS(resolve_2018!Y:Y,A1892)</f>
        <v>0</v>
      </c>
      <c r="S1892">
        <f>COUNTIFS(assign_old_new!A:A,A1892)</f>
        <v>0</v>
      </c>
      <c r="T1892" s="4" t="str">
        <f>IF(D1892="teppc","teppc",
IF(Q1892=0,"not relevant",
IF(R1892&gt;0,"in old list",
IF(S1892=0,"NEED TO ASSIGN",
INDEX(assign_old_new!D:D,MATCH(A1892,assign_old_new!A:A,0))))))</f>
        <v>teppc</v>
      </c>
      <c r="U1892">
        <f t="shared" si="58"/>
        <v>0</v>
      </c>
      <c r="V1892" s="5">
        <f t="shared" si="59"/>
        <v>0</v>
      </c>
    </row>
    <row r="1893" spans="1:22" hidden="1" x14ac:dyDescent="0.75">
      <c r="A1893" t="s">
        <v>8932</v>
      </c>
      <c r="B1893" t="s">
        <v>8933</v>
      </c>
      <c r="C1893" t="s">
        <v>8934</v>
      </c>
      <c r="D1893" t="s">
        <v>3425</v>
      </c>
      <c r="E1893" t="s">
        <v>3698</v>
      </c>
      <c r="F1893" t="s">
        <v>3698</v>
      </c>
      <c r="G1893" t="s">
        <v>3694</v>
      </c>
      <c r="H1893" t="s">
        <v>3407</v>
      </c>
      <c r="I1893" t="s">
        <v>2274</v>
      </c>
      <c r="J1893" s="2">
        <v>32174</v>
      </c>
      <c r="K1893" s="2">
        <v>47484</v>
      </c>
      <c r="L1893">
        <v>22</v>
      </c>
      <c r="M1893" t="s">
        <v>3506</v>
      </c>
      <c r="N1893" t="s">
        <v>3385</v>
      </c>
      <c r="O1893" t="s">
        <v>3386</v>
      </c>
      <c r="P1893" t="s">
        <v>3474</v>
      </c>
      <c r="Q1893" s="5">
        <f>INDEX(relevant_resources!B:B,MATCH(P1893,relevant_resources!A:A,0))</f>
        <v>0</v>
      </c>
      <c r="R1893">
        <f>COUNTIFS(resolve_2018!Y:Y,A1893)</f>
        <v>0</v>
      </c>
      <c r="S1893">
        <f>COUNTIFS(assign_old_new!A:A,A1893)</f>
        <v>0</v>
      </c>
      <c r="T1893" s="4" t="str">
        <f>IF(D1893="teppc","teppc",
IF(Q1893=0,"not relevant",
IF(R1893&gt;0,"in old list",
IF(S1893=0,"NEED TO ASSIGN",
INDEX(assign_old_new!D:D,MATCH(A1893,assign_old_new!A:A,0))))))</f>
        <v>teppc</v>
      </c>
      <c r="U1893">
        <f t="shared" si="58"/>
        <v>0</v>
      </c>
      <c r="V1893" s="5">
        <f t="shared" si="59"/>
        <v>0</v>
      </c>
    </row>
    <row r="1894" spans="1:22" hidden="1" x14ac:dyDescent="0.75">
      <c r="A1894" t="s">
        <v>98</v>
      </c>
      <c r="B1894" t="s">
        <v>11019</v>
      </c>
      <c r="D1894" t="s">
        <v>9883</v>
      </c>
      <c r="E1894" t="s">
        <v>3333</v>
      </c>
      <c r="F1894" t="s">
        <v>3333</v>
      </c>
      <c r="G1894" t="s">
        <v>3334</v>
      </c>
      <c r="H1894" t="s">
        <v>3333</v>
      </c>
      <c r="I1894" t="s">
        <v>33</v>
      </c>
      <c r="J1894" s="6">
        <v>31413</v>
      </c>
      <c r="K1894" s="6">
        <v>55153</v>
      </c>
      <c r="L1894">
        <v>22</v>
      </c>
      <c r="M1894" t="s">
        <v>9884</v>
      </c>
      <c r="N1894" t="s">
        <v>3336</v>
      </c>
      <c r="O1894" t="s">
        <v>3356</v>
      </c>
      <c r="P1894" t="s">
        <v>3357</v>
      </c>
      <c r="Q1894" s="5">
        <f>INDEX(relevant_resources!B:B,MATCH(P1894,relevant_resources!A:A,0))</f>
        <v>0</v>
      </c>
      <c r="R1894">
        <f>COUNTIFS(resolve_2018!Y:Y,A1894)</f>
        <v>1</v>
      </c>
      <c r="S1894">
        <f>COUNTIFS(assign_old_new!A:A,A1894)</f>
        <v>0</v>
      </c>
      <c r="T1894" s="4" t="str">
        <f>IF(D1894="teppc","teppc",
IF(Q1894=0,"not relevant",
IF(R1894&gt;0,"in old list",
IF(S1894=0,"NEED TO ASSIGN",
INDEX(assign_old_new!D:D,MATCH(A1894,assign_old_new!A:A,0))))))</f>
        <v>not relevant</v>
      </c>
      <c r="U1894">
        <f t="shared" si="58"/>
        <v>1</v>
      </c>
      <c r="V1894" s="5">
        <f t="shared" si="59"/>
        <v>0</v>
      </c>
    </row>
    <row r="1895" spans="1:22" hidden="1" x14ac:dyDescent="0.75">
      <c r="A1895" t="s">
        <v>5678</v>
      </c>
      <c r="B1895" t="s">
        <v>5679</v>
      </c>
      <c r="C1895" t="s">
        <v>5680</v>
      </c>
      <c r="D1895" t="s">
        <v>3425</v>
      </c>
      <c r="E1895" t="s">
        <v>906</v>
      </c>
      <c r="F1895" t="s">
        <v>906</v>
      </c>
      <c r="G1895" t="s">
        <v>4695</v>
      </c>
      <c r="H1895" t="s">
        <v>906</v>
      </c>
      <c r="I1895" t="s">
        <v>906</v>
      </c>
      <c r="J1895" s="2">
        <v>28825</v>
      </c>
      <c r="K1895" s="2">
        <v>55153</v>
      </c>
      <c r="L1895">
        <v>22</v>
      </c>
      <c r="M1895" t="s">
        <v>3766</v>
      </c>
      <c r="N1895" t="s">
        <v>3757</v>
      </c>
      <c r="O1895" t="s">
        <v>190</v>
      </c>
      <c r="P1895" t="s">
        <v>5039</v>
      </c>
      <c r="Q1895" s="5">
        <f>INDEX(relevant_resources!B:B,MATCH(P1895,relevant_resources!A:A,0))</f>
        <v>0</v>
      </c>
      <c r="R1895">
        <f>COUNTIFS(resolve_2018!Y:Y,A1895)</f>
        <v>0</v>
      </c>
      <c r="S1895">
        <f>COUNTIFS(assign_old_new!A:A,A1895)</f>
        <v>0</v>
      </c>
      <c r="T1895" s="4" t="str">
        <f>IF(D1895="teppc","teppc",
IF(Q1895=0,"not relevant",
IF(R1895&gt;0,"in old list",
IF(S1895=0,"NEED TO ASSIGN",
INDEX(assign_old_new!D:D,MATCH(A1895,assign_old_new!A:A,0))))))</f>
        <v>teppc</v>
      </c>
      <c r="U1895">
        <f t="shared" si="58"/>
        <v>0</v>
      </c>
      <c r="V1895" s="5">
        <f t="shared" si="59"/>
        <v>0</v>
      </c>
    </row>
    <row r="1896" spans="1:22" hidden="1" x14ac:dyDescent="0.75">
      <c r="A1896" t="s">
        <v>9847</v>
      </c>
      <c r="B1896" t="s">
        <v>9848</v>
      </c>
      <c r="C1896" t="s">
        <v>9849</v>
      </c>
      <c r="D1896" t="s">
        <v>3425</v>
      </c>
      <c r="E1896" t="s">
        <v>906</v>
      </c>
      <c r="F1896" t="s">
        <v>906</v>
      </c>
      <c r="G1896" t="s">
        <v>4695</v>
      </c>
      <c r="H1896" t="s">
        <v>906</v>
      </c>
      <c r="I1896" t="s">
        <v>906</v>
      </c>
      <c r="J1896" s="2">
        <v>28825</v>
      </c>
      <c r="K1896" s="2">
        <v>55153</v>
      </c>
      <c r="L1896">
        <v>22</v>
      </c>
      <c r="M1896" t="s">
        <v>3791</v>
      </c>
      <c r="N1896" t="s">
        <v>3792</v>
      </c>
      <c r="O1896" t="s">
        <v>3533</v>
      </c>
      <c r="P1896" t="s">
        <v>4696</v>
      </c>
      <c r="Q1896" s="5">
        <f>INDEX(relevant_resources!B:B,MATCH(P1896,relevant_resources!A:A,0))</f>
        <v>0</v>
      </c>
      <c r="R1896">
        <f>COUNTIFS(resolve_2018!Y:Y,A1896)</f>
        <v>0</v>
      </c>
      <c r="S1896">
        <f>COUNTIFS(assign_old_new!A:A,A1896)</f>
        <v>0</v>
      </c>
      <c r="T1896" s="4" t="str">
        <f>IF(D1896="teppc","teppc",
IF(Q1896=0,"not relevant",
IF(R1896&gt;0,"in old list",
IF(S1896=0,"NEED TO ASSIGN",
INDEX(assign_old_new!D:D,MATCH(A1896,assign_old_new!A:A,0))))))</f>
        <v>teppc</v>
      </c>
      <c r="U1896">
        <f t="shared" si="58"/>
        <v>0</v>
      </c>
      <c r="V1896" s="5">
        <f t="shared" si="59"/>
        <v>0</v>
      </c>
    </row>
    <row r="1897" spans="1:22" hidden="1" x14ac:dyDescent="0.75">
      <c r="A1897" t="s">
        <v>5882</v>
      </c>
      <c r="B1897" t="s">
        <v>5883</v>
      </c>
      <c r="C1897" t="s">
        <v>5884</v>
      </c>
      <c r="D1897" t="s">
        <v>3425</v>
      </c>
      <c r="E1897" t="s">
        <v>3745</v>
      </c>
      <c r="F1897" t="s">
        <v>3745</v>
      </c>
      <c r="G1897" t="s">
        <v>3746</v>
      </c>
      <c r="H1897" t="s">
        <v>3745</v>
      </c>
      <c r="I1897" t="s">
        <v>2274</v>
      </c>
      <c r="J1897" s="2">
        <v>26634</v>
      </c>
      <c r="K1897" s="2">
        <v>55153</v>
      </c>
      <c r="L1897">
        <v>22</v>
      </c>
      <c r="M1897" t="s">
        <v>3548</v>
      </c>
      <c r="N1897" t="s">
        <v>3532</v>
      </c>
      <c r="O1897" t="s">
        <v>3533</v>
      </c>
      <c r="P1897" t="s">
        <v>3534</v>
      </c>
      <c r="Q1897" s="5">
        <f>INDEX(relevant_resources!B:B,MATCH(P1897,relevant_resources!A:A,0))</f>
        <v>0</v>
      </c>
      <c r="R1897">
        <f>COUNTIFS(resolve_2018!Y:Y,A1897)</f>
        <v>0</v>
      </c>
      <c r="S1897">
        <f>COUNTIFS(assign_old_new!A:A,A1897)</f>
        <v>0</v>
      </c>
      <c r="T1897" s="4" t="str">
        <f>IF(D1897="teppc","teppc",
IF(Q1897=0,"not relevant",
IF(R1897&gt;0,"in old list",
IF(S1897=0,"NEED TO ASSIGN",
INDEX(assign_old_new!D:D,MATCH(A1897,assign_old_new!A:A,0))))))</f>
        <v>teppc</v>
      </c>
      <c r="U1897">
        <f t="shared" si="58"/>
        <v>0</v>
      </c>
      <c r="V1897" s="5">
        <f t="shared" si="59"/>
        <v>0</v>
      </c>
    </row>
    <row r="1898" spans="1:22" hidden="1" x14ac:dyDescent="0.75">
      <c r="A1898" t="s">
        <v>5885</v>
      </c>
      <c r="B1898" t="s">
        <v>5886</v>
      </c>
      <c r="C1898" t="s">
        <v>5887</v>
      </c>
      <c r="D1898" t="s">
        <v>3425</v>
      </c>
      <c r="E1898" t="s">
        <v>3745</v>
      </c>
      <c r="F1898" t="s">
        <v>3745</v>
      </c>
      <c r="G1898" t="s">
        <v>3746</v>
      </c>
      <c r="H1898" t="s">
        <v>3745</v>
      </c>
      <c r="I1898" t="s">
        <v>2274</v>
      </c>
      <c r="J1898" s="2">
        <v>26634</v>
      </c>
      <c r="K1898" s="2">
        <v>55153</v>
      </c>
      <c r="L1898">
        <v>22</v>
      </c>
      <c r="M1898" t="s">
        <v>3548</v>
      </c>
      <c r="N1898" t="s">
        <v>3532</v>
      </c>
      <c r="O1898" t="s">
        <v>3533</v>
      </c>
      <c r="P1898" t="s">
        <v>3534</v>
      </c>
      <c r="Q1898" s="5">
        <f>INDEX(relevant_resources!B:B,MATCH(P1898,relevant_resources!A:A,0))</f>
        <v>0</v>
      </c>
      <c r="R1898">
        <f>COUNTIFS(resolve_2018!Y:Y,A1898)</f>
        <v>0</v>
      </c>
      <c r="S1898">
        <f>COUNTIFS(assign_old_new!A:A,A1898)</f>
        <v>0</v>
      </c>
      <c r="T1898" s="4" t="str">
        <f>IF(D1898="teppc","teppc",
IF(Q1898=0,"not relevant",
IF(R1898&gt;0,"in old list",
IF(S1898=0,"NEED TO ASSIGN",
INDEX(assign_old_new!D:D,MATCH(A1898,assign_old_new!A:A,0))))))</f>
        <v>teppc</v>
      </c>
      <c r="U1898">
        <f t="shared" si="58"/>
        <v>0</v>
      </c>
      <c r="V1898" s="5">
        <f t="shared" si="59"/>
        <v>0</v>
      </c>
    </row>
    <row r="1899" spans="1:22" hidden="1" x14ac:dyDescent="0.75">
      <c r="A1899" t="s">
        <v>9841</v>
      </c>
      <c r="B1899" t="s">
        <v>9842</v>
      </c>
      <c r="C1899" t="s">
        <v>9843</v>
      </c>
      <c r="D1899" t="s">
        <v>3425</v>
      </c>
      <c r="E1899" t="s">
        <v>3718</v>
      </c>
      <c r="F1899" t="s">
        <v>3718</v>
      </c>
      <c r="G1899" t="s">
        <v>5128</v>
      </c>
      <c r="H1899" t="s">
        <v>3718</v>
      </c>
      <c r="I1899" t="s">
        <v>2274</v>
      </c>
      <c r="J1899" s="2">
        <v>26115</v>
      </c>
      <c r="K1899" s="2">
        <v>55153</v>
      </c>
      <c r="L1899">
        <v>22</v>
      </c>
      <c r="M1899" t="s">
        <v>3531</v>
      </c>
      <c r="N1899" t="s">
        <v>3532</v>
      </c>
      <c r="O1899" t="s">
        <v>3533</v>
      </c>
      <c r="P1899" t="s">
        <v>3534</v>
      </c>
      <c r="Q1899" s="5">
        <f>INDEX(relevant_resources!B:B,MATCH(P1899,relevant_resources!A:A,0))</f>
        <v>0</v>
      </c>
      <c r="R1899">
        <f>COUNTIFS(resolve_2018!Y:Y,A1899)</f>
        <v>0</v>
      </c>
      <c r="S1899">
        <f>COUNTIFS(assign_old_new!A:A,A1899)</f>
        <v>0</v>
      </c>
      <c r="T1899" s="4" t="str">
        <f>IF(D1899="teppc","teppc",
IF(Q1899=0,"not relevant",
IF(R1899&gt;0,"in old list",
IF(S1899=0,"NEED TO ASSIGN",
INDEX(assign_old_new!D:D,MATCH(A1899,assign_old_new!A:A,0))))))</f>
        <v>teppc</v>
      </c>
      <c r="U1899">
        <f t="shared" si="58"/>
        <v>0</v>
      </c>
      <c r="V1899" s="5">
        <f t="shared" si="59"/>
        <v>0</v>
      </c>
    </row>
    <row r="1900" spans="1:22" hidden="1" x14ac:dyDescent="0.75">
      <c r="A1900" t="s">
        <v>9844</v>
      </c>
      <c r="B1900" t="s">
        <v>9845</v>
      </c>
      <c r="C1900" t="s">
        <v>9846</v>
      </c>
      <c r="D1900" t="s">
        <v>3425</v>
      </c>
      <c r="E1900" t="s">
        <v>3718</v>
      </c>
      <c r="F1900" t="s">
        <v>3718</v>
      </c>
      <c r="G1900" t="s">
        <v>5128</v>
      </c>
      <c r="H1900" t="s">
        <v>3718</v>
      </c>
      <c r="I1900" t="s">
        <v>2274</v>
      </c>
      <c r="J1900" s="2">
        <v>26115</v>
      </c>
      <c r="K1900" s="2">
        <v>55153</v>
      </c>
      <c r="L1900">
        <v>22</v>
      </c>
      <c r="M1900" t="s">
        <v>3531</v>
      </c>
      <c r="N1900" t="s">
        <v>3532</v>
      </c>
      <c r="O1900" t="s">
        <v>3533</v>
      </c>
      <c r="P1900" t="s">
        <v>3534</v>
      </c>
      <c r="Q1900" s="5">
        <f>INDEX(relevant_resources!B:B,MATCH(P1900,relevant_resources!A:A,0))</f>
        <v>0</v>
      </c>
      <c r="R1900">
        <f>COUNTIFS(resolve_2018!Y:Y,A1900)</f>
        <v>0</v>
      </c>
      <c r="S1900">
        <f>COUNTIFS(assign_old_new!A:A,A1900)</f>
        <v>0</v>
      </c>
      <c r="T1900" s="4" t="str">
        <f>IF(D1900="teppc","teppc",
IF(Q1900=0,"not relevant",
IF(R1900&gt;0,"in old list",
IF(S1900=0,"NEED TO ASSIGN",
INDEX(assign_old_new!D:D,MATCH(A1900,assign_old_new!A:A,0))))))</f>
        <v>teppc</v>
      </c>
      <c r="U1900">
        <f t="shared" si="58"/>
        <v>0</v>
      </c>
      <c r="V1900" s="5">
        <f t="shared" si="59"/>
        <v>0</v>
      </c>
    </row>
    <row r="1901" spans="1:22" hidden="1" x14ac:dyDescent="0.75">
      <c r="A1901" t="s">
        <v>416</v>
      </c>
      <c r="B1901" t="s">
        <v>10231</v>
      </c>
      <c r="C1901" t="s">
        <v>10232</v>
      </c>
      <c r="D1901" t="s">
        <v>9883</v>
      </c>
      <c r="E1901" t="s">
        <v>3333</v>
      </c>
      <c r="F1901" t="s">
        <v>3333</v>
      </c>
      <c r="G1901" t="s">
        <v>3334</v>
      </c>
      <c r="H1901" t="s">
        <v>3333</v>
      </c>
      <c r="I1901" t="s">
        <v>33</v>
      </c>
      <c r="J1901" s="6">
        <v>15707</v>
      </c>
      <c r="K1901" s="6">
        <v>55153</v>
      </c>
      <c r="L1901">
        <v>22</v>
      </c>
      <c r="M1901" t="s">
        <v>9884</v>
      </c>
      <c r="N1901" t="s">
        <v>3443</v>
      </c>
      <c r="O1901" t="s">
        <v>210</v>
      </c>
      <c r="P1901" t="s">
        <v>3709</v>
      </c>
      <c r="Q1901" s="5">
        <f>INDEX(relevant_resources!B:B,MATCH(P1901,relevant_resources!A:A,0))</f>
        <v>0</v>
      </c>
      <c r="R1901">
        <f>COUNTIFS(resolve_2018!Y:Y,A1901)</f>
        <v>1</v>
      </c>
      <c r="S1901">
        <f>COUNTIFS(assign_old_new!A:A,A1901)</f>
        <v>0</v>
      </c>
      <c r="T1901" s="4" t="str">
        <f>IF(D1901="teppc","teppc",
IF(Q1901=0,"not relevant",
IF(R1901&gt;0,"in old list",
IF(S1901=0,"NEED TO ASSIGN",
INDEX(assign_old_new!D:D,MATCH(A1901,assign_old_new!A:A,0))))))</f>
        <v>not relevant</v>
      </c>
      <c r="U1901">
        <f t="shared" si="58"/>
        <v>1</v>
      </c>
      <c r="V1901" s="5">
        <f t="shared" si="59"/>
        <v>0</v>
      </c>
    </row>
    <row r="1902" spans="1:22" hidden="1" x14ac:dyDescent="0.75">
      <c r="A1902" t="s">
        <v>7017</v>
      </c>
      <c r="B1902" t="s">
        <v>7017</v>
      </c>
      <c r="C1902" t="s">
        <v>7018</v>
      </c>
      <c r="D1902" t="s">
        <v>3425</v>
      </c>
      <c r="E1902" t="s">
        <v>1054</v>
      </c>
      <c r="F1902" t="s">
        <v>1054</v>
      </c>
      <c r="G1902" t="s">
        <v>3447</v>
      </c>
      <c r="H1902" t="s">
        <v>3428</v>
      </c>
      <c r="I1902" t="s">
        <v>3429</v>
      </c>
      <c r="J1902" s="2">
        <v>37591</v>
      </c>
      <c r="K1902" s="2">
        <v>55153</v>
      </c>
      <c r="L1902">
        <v>21.8</v>
      </c>
      <c r="M1902" t="s">
        <v>3438</v>
      </c>
      <c r="N1902" t="s">
        <v>3412</v>
      </c>
      <c r="O1902" t="s">
        <v>993</v>
      </c>
      <c r="P1902" t="s">
        <v>3477</v>
      </c>
      <c r="Q1902" s="5">
        <f>INDEX(relevant_resources!B:B,MATCH(P1902,relevant_resources!A:A,0))</f>
        <v>0</v>
      </c>
      <c r="R1902">
        <f>COUNTIFS(resolve_2018!Y:Y,A1902)</f>
        <v>0</v>
      </c>
      <c r="S1902">
        <f>COUNTIFS(assign_old_new!A:A,A1902)</f>
        <v>0</v>
      </c>
      <c r="T1902" s="4" t="str">
        <f>IF(D1902="teppc","teppc",
IF(Q1902=0,"not relevant",
IF(R1902&gt;0,"in old list",
IF(S1902=0,"NEED TO ASSIGN",
INDEX(assign_old_new!D:D,MATCH(A1902,assign_old_new!A:A,0))))))</f>
        <v>teppc</v>
      </c>
      <c r="U1902">
        <f t="shared" si="58"/>
        <v>0</v>
      </c>
      <c r="V1902" s="5">
        <f t="shared" si="59"/>
        <v>0</v>
      </c>
    </row>
    <row r="1903" spans="1:22" hidden="1" x14ac:dyDescent="0.75">
      <c r="A1903" t="s">
        <v>3576</v>
      </c>
      <c r="B1903" t="s">
        <v>3577</v>
      </c>
      <c r="C1903" t="s">
        <v>3576</v>
      </c>
      <c r="D1903" t="s">
        <v>3425</v>
      </c>
      <c r="E1903" t="s">
        <v>3578</v>
      </c>
      <c r="F1903" t="s">
        <v>3578</v>
      </c>
      <c r="G1903" t="s">
        <v>3579</v>
      </c>
      <c r="H1903" t="s">
        <v>3578</v>
      </c>
      <c r="I1903" t="s">
        <v>3429</v>
      </c>
      <c r="J1903" s="2">
        <v>20271</v>
      </c>
      <c r="K1903" s="2">
        <v>55153</v>
      </c>
      <c r="L1903">
        <v>21.8</v>
      </c>
      <c r="M1903" t="s">
        <v>210</v>
      </c>
      <c r="N1903" t="s">
        <v>3443</v>
      </c>
      <c r="O1903" t="s">
        <v>210</v>
      </c>
      <c r="P1903" t="s">
        <v>3444</v>
      </c>
      <c r="Q1903" s="5">
        <f>INDEX(relevant_resources!B:B,MATCH(P1903,relevant_resources!A:A,0))</f>
        <v>0</v>
      </c>
      <c r="R1903">
        <f>COUNTIFS(resolve_2018!Y:Y,A1903)</f>
        <v>0</v>
      </c>
      <c r="S1903">
        <f>COUNTIFS(assign_old_new!A:A,A1903)</f>
        <v>0</v>
      </c>
      <c r="T1903" s="4" t="str">
        <f>IF(D1903="teppc","teppc",
IF(Q1903=0,"not relevant",
IF(R1903&gt;0,"in old list",
IF(S1903=0,"NEED TO ASSIGN",
INDEX(assign_old_new!D:D,MATCH(A1903,assign_old_new!A:A,0))))))</f>
        <v>teppc</v>
      </c>
      <c r="U1903">
        <f t="shared" si="58"/>
        <v>0</v>
      </c>
      <c r="V1903" s="5">
        <f t="shared" si="59"/>
        <v>0</v>
      </c>
    </row>
    <row r="1904" spans="1:22" hidden="1" x14ac:dyDescent="0.75">
      <c r="A1904" t="s">
        <v>3580</v>
      </c>
      <c r="B1904" t="s">
        <v>3581</v>
      </c>
      <c r="C1904" t="s">
        <v>3580</v>
      </c>
      <c r="D1904" t="s">
        <v>3425</v>
      </c>
      <c r="E1904" t="s">
        <v>3578</v>
      </c>
      <c r="F1904" t="s">
        <v>3578</v>
      </c>
      <c r="G1904" t="s">
        <v>3579</v>
      </c>
      <c r="H1904" t="s">
        <v>3578</v>
      </c>
      <c r="I1904" t="s">
        <v>3429</v>
      </c>
      <c r="J1904" s="2">
        <v>20271</v>
      </c>
      <c r="K1904" s="2">
        <v>55153</v>
      </c>
      <c r="L1904">
        <v>21.8</v>
      </c>
      <c r="M1904" t="s">
        <v>210</v>
      </c>
      <c r="N1904" t="s">
        <v>3443</v>
      </c>
      <c r="O1904" t="s">
        <v>210</v>
      </c>
      <c r="P1904" t="s">
        <v>3444</v>
      </c>
      <c r="Q1904" s="5">
        <f>INDEX(relevant_resources!B:B,MATCH(P1904,relevant_resources!A:A,0))</f>
        <v>0</v>
      </c>
      <c r="R1904">
        <f>COUNTIFS(resolve_2018!Y:Y,A1904)</f>
        <v>0</v>
      </c>
      <c r="S1904">
        <f>COUNTIFS(assign_old_new!A:A,A1904)</f>
        <v>0</v>
      </c>
      <c r="T1904" s="4" t="str">
        <f>IF(D1904="teppc","teppc",
IF(Q1904=0,"not relevant",
IF(R1904&gt;0,"in old list",
IF(S1904=0,"NEED TO ASSIGN",
INDEX(assign_old_new!D:D,MATCH(A1904,assign_old_new!A:A,0))))))</f>
        <v>teppc</v>
      </c>
      <c r="U1904">
        <f t="shared" si="58"/>
        <v>0</v>
      </c>
      <c r="V1904" s="5">
        <f t="shared" si="59"/>
        <v>0</v>
      </c>
    </row>
    <row r="1905" spans="1:22" hidden="1" x14ac:dyDescent="0.75">
      <c r="A1905" t="s">
        <v>11503</v>
      </c>
      <c r="B1905" t="s">
        <v>11503</v>
      </c>
      <c r="D1905" t="s">
        <v>9883</v>
      </c>
      <c r="E1905" t="s">
        <v>1128</v>
      </c>
      <c r="F1905" t="s">
        <v>1128</v>
      </c>
      <c r="G1905" t="s">
        <v>3379</v>
      </c>
      <c r="H1905" t="s">
        <v>1128</v>
      </c>
      <c r="I1905" t="s">
        <v>33</v>
      </c>
      <c r="J1905" s="2">
        <v>43463</v>
      </c>
      <c r="K1905" s="6">
        <v>55153</v>
      </c>
      <c r="L1905">
        <v>21.6</v>
      </c>
      <c r="M1905" t="s">
        <v>3412</v>
      </c>
      <c r="N1905" t="s">
        <v>3412</v>
      </c>
      <c r="O1905" t="s">
        <v>993</v>
      </c>
      <c r="P1905" t="s">
        <v>3413</v>
      </c>
      <c r="Q1905" s="5">
        <f>INDEX(relevant_resources!B:B,MATCH(P1905,relevant_resources!A:A,0))</f>
        <v>1</v>
      </c>
      <c r="R1905">
        <f>COUNTIFS(resolve_2018!Y:Y,A1905)</f>
        <v>0</v>
      </c>
      <c r="S1905">
        <f>COUNTIFS(assign_old_new!A:A,A1905)</f>
        <v>1</v>
      </c>
      <c r="T1905" s="4" t="str">
        <f>IF(D1905="teppc","teppc",
IF(Q1905=0,"not relevant",
IF(R1905&gt;0,"in old list",
IF(S1905=0,"NEED TO ASSIGN",
INDEX(assign_old_new!D:D,MATCH(A1905,assign_old_new!A:A,0))))))</f>
        <v>new</v>
      </c>
      <c r="U1905">
        <f t="shared" si="58"/>
        <v>1</v>
      </c>
      <c r="V1905" s="5">
        <f t="shared" si="59"/>
        <v>0</v>
      </c>
    </row>
    <row r="1906" spans="1:22" hidden="1" x14ac:dyDescent="0.75">
      <c r="A1906" t="s">
        <v>8064</v>
      </c>
      <c r="B1906" t="s">
        <v>8064</v>
      </c>
      <c r="C1906" t="s">
        <v>8065</v>
      </c>
      <c r="D1906" t="s">
        <v>3425</v>
      </c>
      <c r="E1906" t="s">
        <v>3635</v>
      </c>
      <c r="F1906" t="s">
        <v>3635</v>
      </c>
      <c r="G1906" t="s">
        <v>3636</v>
      </c>
      <c r="H1906" t="s">
        <v>3616</v>
      </c>
      <c r="I1906" t="s">
        <v>1080</v>
      </c>
      <c r="J1906" s="2">
        <v>40870</v>
      </c>
      <c r="K1906" s="2">
        <v>55153</v>
      </c>
      <c r="L1906">
        <v>21.6</v>
      </c>
      <c r="M1906" t="s">
        <v>3438</v>
      </c>
      <c r="N1906" t="s">
        <v>3412</v>
      </c>
      <c r="O1906" t="s">
        <v>993</v>
      </c>
      <c r="P1906" t="s">
        <v>3712</v>
      </c>
      <c r="Q1906" s="5">
        <f>INDEX(relevant_resources!B:B,MATCH(P1906,relevant_resources!A:A,0))</f>
        <v>0</v>
      </c>
      <c r="R1906">
        <f>COUNTIFS(resolve_2018!Y:Y,A1906)</f>
        <v>0</v>
      </c>
      <c r="S1906">
        <f>COUNTIFS(assign_old_new!A:A,A1906)</f>
        <v>0</v>
      </c>
      <c r="T1906" s="4" t="str">
        <f>IF(D1906="teppc","teppc",
IF(Q1906=0,"not relevant",
IF(R1906&gt;0,"in old list",
IF(S1906=0,"NEED TO ASSIGN",
INDEX(assign_old_new!D:D,MATCH(A1906,assign_old_new!A:A,0))))))</f>
        <v>teppc</v>
      </c>
      <c r="U1906">
        <f t="shared" si="58"/>
        <v>0</v>
      </c>
      <c r="V1906" s="5">
        <f t="shared" si="59"/>
        <v>0</v>
      </c>
    </row>
    <row r="1907" spans="1:22" hidden="1" x14ac:dyDescent="0.75">
      <c r="A1907" t="s">
        <v>8066</v>
      </c>
      <c r="B1907" t="s">
        <v>8066</v>
      </c>
      <c r="C1907" t="s">
        <v>8067</v>
      </c>
      <c r="D1907" t="s">
        <v>3425</v>
      </c>
      <c r="E1907" t="s">
        <v>3620</v>
      </c>
      <c r="F1907" t="s">
        <v>3620</v>
      </c>
      <c r="G1907" t="s">
        <v>3621</v>
      </c>
      <c r="H1907" t="s">
        <v>3616</v>
      </c>
      <c r="I1907" t="s">
        <v>1080</v>
      </c>
      <c r="J1907" s="2">
        <v>40870</v>
      </c>
      <c r="K1907" s="2">
        <v>55153</v>
      </c>
      <c r="L1907">
        <v>21.6</v>
      </c>
      <c r="M1907" t="s">
        <v>3438</v>
      </c>
      <c r="N1907" t="s">
        <v>3412</v>
      </c>
      <c r="O1907" t="s">
        <v>993</v>
      </c>
      <c r="P1907" t="s">
        <v>3712</v>
      </c>
      <c r="Q1907" s="5">
        <f>INDEX(relevant_resources!B:B,MATCH(P1907,relevant_resources!A:A,0))</f>
        <v>0</v>
      </c>
      <c r="R1907">
        <f>COUNTIFS(resolve_2018!Y:Y,A1907)</f>
        <v>0</v>
      </c>
      <c r="S1907">
        <f>COUNTIFS(assign_old_new!A:A,A1907)</f>
        <v>0</v>
      </c>
      <c r="T1907" s="4" t="str">
        <f>IF(D1907="teppc","teppc",
IF(Q1907=0,"not relevant",
IF(R1907&gt;0,"in old list",
IF(S1907=0,"NEED TO ASSIGN",
INDEX(assign_old_new!D:D,MATCH(A1907,assign_old_new!A:A,0))))))</f>
        <v>teppc</v>
      </c>
      <c r="U1907">
        <f t="shared" si="58"/>
        <v>0</v>
      </c>
      <c r="V1907" s="5">
        <f t="shared" si="59"/>
        <v>0</v>
      </c>
    </row>
    <row r="1908" spans="1:22" hidden="1" x14ac:dyDescent="0.75">
      <c r="A1908" t="s">
        <v>7502</v>
      </c>
      <c r="B1908" t="s">
        <v>7502</v>
      </c>
      <c r="C1908" t="s">
        <v>7503</v>
      </c>
      <c r="D1908" t="s">
        <v>3425</v>
      </c>
      <c r="E1908" t="s">
        <v>3858</v>
      </c>
      <c r="F1908" t="s">
        <v>3858</v>
      </c>
      <c r="G1908" t="s">
        <v>3859</v>
      </c>
      <c r="H1908" t="s">
        <v>3860</v>
      </c>
      <c r="I1908" t="s">
        <v>1080</v>
      </c>
      <c r="J1908" s="2">
        <v>21490</v>
      </c>
      <c r="K1908" s="2">
        <v>55153</v>
      </c>
      <c r="L1908">
        <v>21.6</v>
      </c>
      <c r="M1908" t="s">
        <v>210</v>
      </c>
      <c r="N1908" t="s">
        <v>3443</v>
      </c>
      <c r="O1908" t="s">
        <v>210</v>
      </c>
      <c r="P1908" t="s">
        <v>3568</v>
      </c>
      <c r="Q1908" s="5">
        <f>INDEX(relevant_resources!B:B,MATCH(P1908,relevant_resources!A:A,0))</f>
        <v>0</v>
      </c>
      <c r="R1908">
        <f>COUNTIFS(resolve_2018!Y:Y,A1908)</f>
        <v>0</v>
      </c>
      <c r="S1908">
        <f>COUNTIFS(assign_old_new!A:A,A1908)</f>
        <v>0</v>
      </c>
      <c r="T1908" s="4" t="str">
        <f>IF(D1908="teppc","teppc",
IF(Q1908=0,"not relevant",
IF(R1908&gt;0,"in old list",
IF(S1908=0,"NEED TO ASSIGN",
INDEX(assign_old_new!D:D,MATCH(A1908,assign_old_new!A:A,0))))))</f>
        <v>teppc</v>
      </c>
      <c r="U1908">
        <f t="shared" si="58"/>
        <v>0</v>
      </c>
      <c r="V1908" s="5">
        <f t="shared" si="59"/>
        <v>0</v>
      </c>
    </row>
    <row r="1909" spans="1:22" hidden="1" x14ac:dyDescent="0.75">
      <c r="A1909" t="s">
        <v>4965</v>
      </c>
      <c r="B1909" t="s">
        <v>4966</v>
      </c>
      <c r="C1909" t="s">
        <v>4967</v>
      </c>
      <c r="D1909" t="s">
        <v>3425</v>
      </c>
      <c r="E1909" t="s">
        <v>3584</v>
      </c>
      <c r="F1909" t="s">
        <v>3584</v>
      </c>
      <c r="G1909" t="s">
        <v>3585</v>
      </c>
      <c r="H1909" t="s">
        <v>3482</v>
      </c>
      <c r="I1909" t="s">
        <v>1080</v>
      </c>
      <c r="J1909" s="2">
        <v>9679</v>
      </c>
      <c r="K1909" s="2">
        <v>55153</v>
      </c>
      <c r="L1909">
        <v>21.6</v>
      </c>
      <c r="M1909" t="s">
        <v>210</v>
      </c>
      <c r="N1909" t="s">
        <v>3443</v>
      </c>
      <c r="O1909" t="s">
        <v>210</v>
      </c>
      <c r="P1909" t="s">
        <v>3568</v>
      </c>
      <c r="Q1909" s="5">
        <f>INDEX(relevant_resources!B:B,MATCH(P1909,relevant_resources!A:A,0))</f>
        <v>0</v>
      </c>
      <c r="R1909">
        <f>COUNTIFS(resolve_2018!Y:Y,A1909)</f>
        <v>0</v>
      </c>
      <c r="S1909">
        <f>COUNTIFS(assign_old_new!A:A,A1909)</f>
        <v>0</v>
      </c>
      <c r="T1909" s="4" t="str">
        <f>IF(D1909="teppc","teppc",
IF(Q1909=0,"not relevant",
IF(R1909&gt;0,"in old list",
IF(S1909=0,"NEED TO ASSIGN",
INDEX(assign_old_new!D:D,MATCH(A1909,assign_old_new!A:A,0))))))</f>
        <v>teppc</v>
      </c>
      <c r="U1909">
        <f t="shared" si="58"/>
        <v>0</v>
      </c>
      <c r="V1909" s="5">
        <f t="shared" si="59"/>
        <v>0</v>
      </c>
    </row>
    <row r="1910" spans="1:22" hidden="1" x14ac:dyDescent="0.75">
      <c r="A1910" t="s">
        <v>4962</v>
      </c>
      <c r="B1910" t="s">
        <v>4963</v>
      </c>
      <c r="C1910" t="s">
        <v>4964</v>
      </c>
      <c r="D1910" t="s">
        <v>3425</v>
      </c>
      <c r="E1910" t="s">
        <v>3584</v>
      </c>
      <c r="F1910" t="s">
        <v>3584</v>
      </c>
      <c r="G1910" t="s">
        <v>3585</v>
      </c>
      <c r="H1910" t="s">
        <v>3482</v>
      </c>
      <c r="I1910" t="s">
        <v>1080</v>
      </c>
      <c r="J1910" s="2">
        <v>9649</v>
      </c>
      <c r="K1910" s="2">
        <v>55153</v>
      </c>
      <c r="L1910">
        <v>21.6</v>
      </c>
      <c r="M1910" t="s">
        <v>210</v>
      </c>
      <c r="N1910" t="s">
        <v>3443</v>
      </c>
      <c r="O1910" t="s">
        <v>210</v>
      </c>
      <c r="P1910" t="s">
        <v>3568</v>
      </c>
      <c r="Q1910" s="5">
        <f>INDEX(relevant_resources!B:B,MATCH(P1910,relevant_resources!A:A,0))</f>
        <v>0</v>
      </c>
      <c r="R1910">
        <f>COUNTIFS(resolve_2018!Y:Y,A1910)</f>
        <v>0</v>
      </c>
      <c r="S1910">
        <f>COUNTIFS(assign_old_new!A:A,A1910)</f>
        <v>0</v>
      </c>
      <c r="T1910" s="4" t="str">
        <f>IF(D1910="teppc","teppc",
IF(Q1910=0,"not relevant",
IF(R1910&gt;0,"in old list",
IF(S1910=0,"NEED TO ASSIGN",
INDEX(assign_old_new!D:D,MATCH(A1910,assign_old_new!A:A,0))))))</f>
        <v>teppc</v>
      </c>
      <c r="U1910">
        <f t="shared" si="58"/>
        <v>0</v>
      </c>
      <c r="V1910" s="5">
        <f t="shared" si="59"/>
        <v>0</v>
      </c>
    </row>
    <row r="1911" spans="1:22" hidden="1" x14ac:dyDescent="0.75">
      <c r="A1911" t="s">
        <v>4911</v>
      </c>
      <c r="B1911" t="s">
        <v>4911</v>
      </c>
      <c r="C1911" t="s">
        <v>4912</v>
      </c>
      <c r="D1911" t="s">
        <v>3425</v>
      </c>
      <c r="E1911" t="s">
        <v>1054</v>
      </c>
      <c r="F1911" t="s">
        <v>1054</v>
      </c>
      <c r="G1911" t="s">
        <v>3447</v>
      </c>
      <c r="H1911" t="s">
        <v>3428</v>
      </c>
      <c r="I1911" t="s">
        <v>3429</v>
      </c>
      <c r="J1911" s="2">
        <v>37135</v>
      </c>
      <c r="K1911" s="2">
        <v>55153</v>
      </c>
      <c r="L1911">
        <v>21.4</v>
      </c>
      <c r="M1911" t="s">
        <v>3438</v>
      </c>
      <c r="N1911" t="s">
        <v>3412</v>
      </c>
      <c r="O1911" t="s">
        <v>993</v>
      </c>
      <c r="P1911" t="s">
        <v>3477</v>
      </c>
      <c r="Q1911" s="5">
        <f>INDEX(relevant_resources!B:B,MATCH(P1911,relevant_resources!A:A,0))</f>
        <v>0</v>
      </c>
      <c r="R1911">
        <f>COUNTIFS(resolve_2018!Y:Y,A1911)</f>
        <v>0</v>
      </c>
      <c r="S1911">
        <f>COUNTIFS(assign_old_new!A:A,A1911)</f>
        <v>0</v>
      </c>
      <c r="T1911" s="4" t="str">
        <f>IF(D1911="teppc","teppc",
IF(Q1911=0,"not relevant",
IF(R1911&gt;0,"in old list",
IF(S1911=0,"NEED TO ASSIGN",
INDEX(assign_old_new!D:D,MATCH(A1911,assign_old_new!A:A,0))))))</f>
        <v>teppc</v>
      </c>
      <c r="U1911">
        <f t="shared" si="58"/>
        <v>0</v>
      </c>
      <c r="V1911" s="5">
        <f t="shared" si="59"/>
        <v>0</v>
      </c>
    </row>
    <row r="1912" spans="1:22" hidden="1" x14ac:dyDescent="0.75">
      <c r="A1912" t="s">
        <v>3668</v>
      </c>
      <c r="B1912" t="s">
        <v>3669</v>
      </c>
      <c r="C1912" t="s">
        <v>3670</v>
      </c>
      <c r="D1912" t="s">
        <v>3425</v>
      </c>
      <c r="E1912" t="s">
        <v>3666</v>
      </c>
      <c r="F1912" t="s">
        <v>3666</v>
      </c>
      <c r="G1912" t="s">
        <v>3667</v>
      </c>
      <c r="H1912" t="s">
        <v>3666</v>
      </c>
      <c r="I1912" t="s">
        <v>2274</v>
      </c>
      <c r="J1912" s="2">
        <v>26451</v>
      </c>
      <c r="K1912" s="2">
        <v>55153</v>
      </c>
      <c r="L1912">
        <v>21.3</v>
      </c>
      <c r="M1912" t="s">
        <v>3531</v>
      </c>
      <c r="N1912" t="s">
        <v>3532</v>
      </c>
      <c r="O1912" t="s">
        <v>3533</v>
      </c>
      <c r="P1912" t="s">
        <v>3534</v>
      </c>
      <c r="Q1912" s="5">
        <f>INDEX(relevant_resources!B:B,MATCH(P1912,relevant_resources!A:A,0))</f>
        <v>0</v>
      </c>
      <c r="R1912">
        <f>COUNTIFS(resolve_2018!Y:Y,A1912)</f>
        <v>0</v>
      </c>
      <c r="S1912">
        <f>COUNTIFS(assign_old_new!A:A,A1912)</f>
        <v>0</v>
      </c>
      <c r="T1912" s="4" t="str">
        <f>IF(D1912="teppc","teppc",
IF(Q1912=0,"not relevant",
IF(R1912&gt;0,"in old list",
IF(S1912=0,"NEED TO ASSIGN",
INDEX(assign_old_new!D:D,MATCH(A1912,assign_old_new!A:A,0))))))</f>
        <v>teppc</v>
      </c>
      <c r="U1912">
        <f t="shared" si="58"/>
        <v>0</v>
      </c>
      <c r="V1912" s="5">
        <f t="shared" si="59"/>
        <v>0</v>
      </c>
    </row>
    <row r="1913" spans="1:22" hidden="1" x14ac:dyDescent="0.75">
      <c r="A1913" t="s">
        <v>11061</v>
      </c>
      <c r="B1913" t="s">
        <v>11061</v>
      </c>
      <c r="C1913" t="s">
        <v>11062</v>
      </c>
      <c r="D1913" t="s">
        <v>9883</v>
      </c>
      <c r="E1913" t="s">
        <v>1128</v>
      </c>
      <c r="F1913" t="s">
        <v>1128</v>
      </c>
      <c r="G1913" t="s">
        <v>3379</v>
      </c>
      <c r="H1913" t="s">
        <v>1128</v>
      </c>
      <c r="I1913" t="s">
        <v>33</v>
      </c>
      <c r="J1913" s="6">
        <v>31751</v>
      </c>
      <c r="K1913" s="6">
        <v>55153</v>
      </c>
      <c r="L1913">
        <v>21.24</v>
      </c>
      <c r="M1913" t="s">
        <v>9884</v>
      </c>
      <c r="N1913" t="s">
        <v>3412</v>
      </c>
      <c r="O1913" t="s">
        <v>993</v>
      </c>
      <c r="P1913" t="s">
        <v>3413</v>
      </c>
      <c r="Q1913" s="5">
        <f>INDEX(relevant_resources!B:B,MATCH(P1913,relevant_resources!A:A,0))</f>
        <v>1</v>
      </c>
      <c r="R1913">
        <f>COUNTIFS(resolve_2018!Y:Y,A1913)</f>
        <v>0</v>
      </c>
      <c r="S1913">
        <f>COUNTIFS(assign_old_new!A:A,A1913)</f>
        <v>1</v>
      </c>
      <c r="T1913" s="4" t="str">
        <f>IF(D1913="teppc","teppc",
IF(Q1913=0,"not relevant",
IF(R1913&gt;0,"in old list",
IF(S1913=0,"NEED TO ASSIGN",
INDEX(assign_old_new!D:D,MATCH(A1913,assign_old_new!A:A,0))))))</f>
        <v>old</v>
      </c>
      <c r="U1913">
        <f t="shared" si="58"/>
        <v>1</v>
      </c>
      <c r="V1913" s="5">
        <f t="shared" si="59"/>
        <v>0</v>
      </c>
    </row>
    <row r="1914" spans="1:22" hidden="1" x14ac:dyDescent="0.75">
      <c r="A1914" t="s">
        <v>4280</v>
      </c>
      <c r="B1914" t="s">
        <v>4280</v>
      </c>
      <c r="C1914" t="s">
        <v>4281</v>
      </c>
      <c r="D1914" t="s">
        <v>3425</v>
      </c>
      <c r="E1914" t="s">
        <v>1054</v>
      </c>
      <c r="F1914" t="s">
        <v>1054</v>
      </c>
      <c r="G1914" t="s">
        <v>3447</v>
      </c>
      <c r="H1914" t="s">
        <v>3428</v>
      </c>
      <c r="I1914" t="s">
        <v>3429</v>
      </c>
      <c r="J1914" s="2">
        <v>36820</v>
      </c>
      <c r="K1914" s="2">
        <v>55153</v>
      </c>
      <c r="L1914">
        <v>21.1</v>
      </c>
      <c r="M1914" t="s">
        <v>3438</v>
      </c>
      <c r="N1914" t="s">
        <v>3412</v>
      </c>
      <c r="O1914" t="s">
        <v>993</v>
      </c>
      <c r="P1914" t="s">
        <v>3477</v>
      </c>
      <c r="Q1914" s="5">
        <f>INDEX(relevant_resources!B:B,MATCH(P1914,relevant_resources!A:A,0))</f>
        <v>0</v>
      </c>
      <c r="R1914">
        <f>COUNTIFS(resolve_2018!Y:Y,A1914)</f>
        <v>0</v>
      </c>
      <c r="S1914">
        <f>COUNTIFS(assign_old_new!A:A,A1914)</f>
        <v>0</v>
      </c>
      <c r="T1914" s="4" t="str">
        <f>IF(D1914="teppc","teppc",
IF(Q1914=0,"not relevant",
IF(R1914&gt;0,"in old list",
IF(S1914=0,"NEED TO ASSIGN",
INDEX(assign_old_new!D:D,MATCH(A1914,assign_old_new!A:A,0))))))</f>
        <v>teppc</v>
      </c>
      <c r="U1914">
        <f t="shared" si="58"/>
        <v>0</v>
      </c>
      <c r="V1914" s="5">
        <f t="shared" si="59"/>
        <v>0</v>
      </c>
    </row>
    <row r="1915" spans="1:22" hidden="1" x14ac:dyDescent="0.75">
      <c r="A1915" t="s">
        <v>5181</v>
      </c>
      <c r="B1915" t="s">
        <v>5182</v>
      </c>
      <c r="C1915" t="s">
        <v>5183</v>
      </c>
      <c r="D1915" t="s">
        <v>3425</v>
      </c>
      <c r="E1915" t="s">
        <v>3718</v>
      </c>
      <c r="F1915" t="s">
        <v>3718</v>
      </c>
      <c r="G1915" t="s">
        <v>5128</v>
      </c>
      <c r="H1915" t="s">
        <v>3718</v>
      </c>
      <c r="I1915" t="s">
        <v>2274</v>
      </c>
      <c r="J1915" s="2">
        <v>42522</v>
      </c>
      <c r="K1915" s="2">
        <v>55153</v>
      </c>
      <c r="L1915">
        <v>21</v>
      </c>
      <c r="M1915" t="s">
        <v>3438</v>
      </c>
      <c r="N1915" t="s">
        <v>3412</v>
      </c>
      <c r="O1915" t="s">
        <v>993</v>
      </c>
      <c r="P1915" t="s">
        <v>3439</v>
      </c>
      <c r="Q1915" s="5">
        <f>INDEX(relevant_resources!B:B,MATCH(P1915,relevant_resources!A:A,0))</f>
        <v>0</v>
      </c>
      <c r="R1915">
        <f>COUNTIFS(resolve_2018!Y:Y,A1915)</f>
        <v>0</v>
      </c>
      <c r="S1915">
        <f>COUNTIFS(assign_old_new!A:A,A1915)</f>
        <v>0</v>
      </c>
      <c r="T1915" s="4" t="str">
        <f>IF(D1915="teppc","teppc",
IF(Q1915=0,"not relevant",
IF(R1915&gt;0,"in old list",
IF(S1915=0,"NEED TO ASSIGN",
INDEX(assign_old_new!D:D,MATCH(A1915,assign_old_new!A:A,0))))))</f>
        <v>teppc</v>
      </c>
      <c r="U1915">
        <f t="shared" si="58"/>
        <v>0</v>
      </c>
      <c r="V1915" s="5">
        <f t="shared" si="59"/>
        <v>0</v>
      </c>
    </row>
    <row r="1916" spans="1:22" hidden="1" x14ac:dyDescent="0.75">
      <c r="A1916" t="s">
        <v>9716</v>
      </c>
      <c r="B1916" t="s">
        <v>9716</v>
      </c>
      <c r="C1916" t="s">
        <v>9717</v>
      </c>
      <c r="D1916" t="s">
        <v>3425</v>
      </c>
      <c r="E1916" t="s">
        <v>3426</v>
      </c>
      <c r="F1916" t="s">
        <v>3426</v>
      </c>
      <c r="G1916" t="s">
        <v>3427</v>
      </c>
      <c r="H1916" t="s">
        <v>3428</v>
      </c>
      <c r="I1916" t="s">
        <v>3429</v>
      </c>
      <c r="J1916" s="2">
        <v>41851</v>
      </c>
      <c r="K1916" s="2">
        <v>55153</v>
      </c>
      <c r="L1916">
        <v>21</v>
      </c>
      <c r="M1916" t="s">
        <v>3438</v>
      </c>
      <c r="N1916" t="s">
        <v>3412</v>
      </c>
      <c r="O1916" t="s">
        <v>993</v>
      </c>
      <c r="P1916" t="s">
        <v>3477</v>
      </c>
      <c r="Q1916" s="5">
        <f>INDEX(relevant_resources!B:B,MATCH(P1916,relevant_resources!A:A,0))</f>
        <v>0</v>
      </c>
      <c r="R1916">
        <f>COUNTIFS(resolve_2018!Y:Y,A1916)</f>
        <v>0</v>
      </c>
      <c r="S1916">
        <f>COUNTIFS(assign_old_new!A:A,A1916)</f>
        <v>0</v>
      </c>
      <c r="T1916" s="4" t="str">
        <f>IF(D1916="teppc","teppc",
IF(Q1916=0,"not relevant",
IF(R1916&gt;0,"in old list",
IF(S1916=0,"NEED TO ASSIGN",
INDEX(assign_old_new!D:D,MATCH(A1916,assign_old_new!A:A,0))))))</f>
        <v>teppc</v>
      </c>
      <c r="U1916">
        <f t="shared" si="58"/>
        <v>0</v>
      </c>
      <c r="V1916" s="5">
        <f t="shared" si="59"/>
        <v>0</v>
      </c>
    </row>
    <row r="1917" spans="1:22" hidden="1" x14ac:dyDescent="0.75">
      <c r="A1917" t="s">
        <v>9718</v>
      </c>
      <c r="B1917" t="s">
        <v>9718</v>
      </c>
      <c r="C1917" t="s">
        <v>9719</v>
      </c>
      <c r="D1917" t="s">
        <v>3425</v>
      </c>
      <c r="E1917" t="s">
        <v>3426</v>
      </c>
      <c r="F1917" t="s">
        <v>3426</v>
      </c>
      <c r="G1917" t="s">
        <v>3427</v>
      </c>
      <c r="H1917" t="s">
        <v>3428</v>
      </c>
      <c r="I1917" t="s">
        <v>3429</v>
      </c>
      <c r="J1917" s="2">
        <v>41851</v>
      </c>
      <c r="K1917" s="2">
        <v>55153</v>
      </c>
      <c r="L1917">
        <v>21</v>
      </c>
      <c r="M1917" t="s">
        <v>3438</v>
      </c>
      <c r="N1917" t="s">
        <v>3412</v>
      </c>
      <c r="O1917" t="s">
        <v>993</v>
      </c>
      <c r="P1917" t="s">
        <v>3477</v>
      </c>
      <c r="Q1917" s="5">
        <f>INDEX(relevant_resources!B:B,MATCH(P1917,relevant_resources!A:A,0))</f>
        <v>0</v>
      </c>
      <c r="R1917">
        <f>COUNTIFS(resolve_2018!Y:Y,A1917)</f>
        <v>0</v>
      </c>
      <c r="S1917">
        <f>COUNTIFS(assign_old_new!A:A,A1917)</f>
        <v>0</v>
      </c>
      <c r="T1917" s="4" t="str">
        <f>IF(D1917="teppc","teppc",
IF(Q1917=0,"not relevant",
IF(R1917&gt;0,"in old list",
IF(S1917=0,"NEED TO ASSIGN",
INDEX(assign_old_new!D:D,MATCH(A1917,assign_old_new!A:A,0))))))</f>
        <v>teppc</v>
      </c>
      <c r="U1917">
        <f t="shared" si="58"/>
        <v>0</v>
      </c>
      <c r="V1917" s="5">
        <f t="shared" si="59"/>
        <v>0</v>
      </c>
    </row>
    <row r="1918" spans="1:22" hidden="1" x14ac:dyDescent="0.75">
      <c r="A1918" t="s">
        <v>9726</v>
      </c>
      <c r="B1918" t="s">
        <v>9726</v>
      </c>
      <c r="C1918" t="s">
        <v>9727</v>
      </c>
      <c r="D1918" t="s">
        <v>3425</v>
      </c>
      <c r="E1918" t="s">
        <v>2403</v>
      </c>
      <c r="F1918" t="s">
        <v>2403</v>
      </c>
      <c r="G1918" t="s">
        <v>3436</v>
      </c>
      <c r="H1918" t="s">
        <v>3437</v>
      </c>
      <c r="I1918" t="s">
        <v>2274</v>
      </c>
      <c r="J1918" s="2">
        <v>41851</v>
      </c>
      <c r="K1918" s="2">
        <v>55153</v>
      </c>
      <c r="L1918">
        <v>21</v>
      </c>
      <c r="M1918" t="s">
        <v>3438</v>
      </c>
      <c r="N1918" t="s">
        <v>3412</v>
      </c>
      <c r="O1918" t="s">
        <v>993</v>
      </c>
      <c r="P1918" t="s">
        <v>3439</v>
      </c>
      <c r="Q1918" s="5">
        <f>INDEX(relevant_resources!B:B,MATCH(P1918,relevant_resources!A:A,0))</f>
        <v>0</v>
      </c>
      <c r="R1918">
        <f>COUNTIFS(resolve_2018!Y:Y,A1918)</f>
        <v>0</v>
      </c>
      <c r="S1918">
        <f>COUNTIFS(assign_old_new!A:A,A1918)</f>
        <v>0</v>
      </c>
      <c r="T1918" s="4" t="str">
        <f>IF(D1918="teppc","teppc",
IF(Q1918=0,"not relevant",
IF(R1918&gt;0,"in old list",
IF(S1918=0,"NEED TO ASSIGN",
INDEX(assign_old_new!D:D,MATCH(A1918,assign_old_new!A:A,0))))))</f>
        <v>teppc</v>
      </c>
      <c r="U1918">
        <f t="shared" si="58"/>
        <v>0</v>
      </c>
      <c r="V1918" s="5">
        <f t="shared" si="59"/>
        <v>0</v>
      </c>
    </row>
    <row r="1919" spans="1:22" hidden="1" x14ac:dyDescent="0.75">
      <c r="A1919" t="s">
        <v>9728</v>
      </c>
      <c r="B1919" t="s">
        <v>9728</v>
      </c>
      <c r="C1919" t="s">
        <v>9729</v>
      </c>
      <c r="D1919" t="s">
        <v>3425</v>
      </c>
      <c r="E1919" t="s">
        <v>3426</v>
      </c>
      <c r="F1919" t="s">
        <v>3426</v>
      </c>
      <c r="G1919" t="s">
        <v>3427</v>
      </c>
      <c r="H1919" t="s">
        <v>3428</v>
      </c>
      <c r="I1919" t="s">
        <v>3429</v>
      </c>
      <c r="J1919" s="2">
        <v>41851</v>
      </c>
      <c r="K1919" s="2">
        <v>55153</v>
      </c>
      <c r="L1919">
        <v>21</v>
      </c>
      <c r="M1919" t="s">
        <v>3438</v>
      </c>
      <c r="N1919" t="s">
        <v>3412</v>
      </c>
      <c r="O1919" t="s">
        <v>993</v>
      </c>
      <c r="P1919" t="s">
        <v>3477</v>
      </c>
      <c r="Q1919" s="5">
        <f>INDEX(relevant_resources!B:B,MATCH(P1919,relevant_resources!A:A,0))</f>
        <v>0</v>
      </c>
      <c r="R1919">
        <f>COUNTIFS(resolve_2018!Y:Y,A1919)</f>
        <v>0</v>
      </c>
      <c r="S1919">
        <f>COUNTIFS(assign_old_new!A:A,A1919)</f>
        <v>0</v>
      </c>
      <c r="T1919" s="4" t="str">
        <f>IF(D1919="teppc","teppc",
IF(Q1919=0,"not relevant",
IF(R1919&gt;0,"in old list",
IF(S1919=0,"NEED TO ASSIGN",
INDEX(assign_old_new!D:D,MATCH(A1919,assign_old_new!A:A,0))))))</f>
        <v>teppc</v>
      </c>
      <c r="U1919">
        <f t="shared" si="58"/>
        <v>0</v>
      </c>
      <c r="V1919" s="5">
        <f t="shared" si="59"/>
        <v>0</v>
      </c>
    </row>
    <row r="1920" spans="1:22" hidden="1" x14ac:dyDescent="0.75">
      <c r="A1920" t="s">
        <v>5106</v>
      </c>
      <c r="B1920" t="s">
        <v>5106</v>
      </c>
      <c r="C1920" t="s">
        <v>5107</v>
      </c>
      <c r="D1920" t="s">
        <v>3425</v>
      </c>
      <c r="E1920" t="s">
        <v>3426</v>
      </c>
      <c r="F1920" t="s">
        <v>3426</v>
      </c>
      <c r="G1920" t="s">
        <v>3427</v>
      </c>
      <c r="H1920" t="s">
        <v>3428</v>
      </c>
      <c r="I1920" t="s">
        <v>3429</v>
      </c>
      <c r="J1920" s="2">
        <v>40602</v>
      </c>
      <c r="K1920" s="2">
        <v>49721</v>
      </c>
      <c r="L1920">
        <v>21</v>
      </c>
      <c r="M1920" t="s">
        <v>3438</v>
      </c>
      <c r="N1920" t="s">
        <v>3412</v>
      </c>
      <c r="O1920" t="s">
        <v>993</v>
      </c>
      <c r="P1920" t="s">
        <v>3477</v>
      </c>
      <c r="Q1920" s="5">
        <f>INDEX(relevant_resources!B:B,MATCH(P1920,relevant_resources!A:A,0))</f>
        <v>0</v>
      </c>
      <c r="R1920">
        <f>COUNTIFS(resolve_2018!Y:Y,A1920)</f>
        <v>0</v>
      </c>
      <c r="S1920">
        <f>COUNTIFS(assign_old_new!A:A,A1920)</f>
        <v>0</v>
      </c>
      <c r="T1920" s="4" t="str">
        <f>IF(D1920="teppc","teppc",
IF(Q1920=0,"not relevant",
IF(R1920&gt;0,"in old list",
IF(S1920=0,"NEED TO ASSIGN",
INDEX(assign_old_new!D:D,MATCH(A1920,assign_old_new!A:A,0))))))</f>
        <v>teppc</v>
      </c>
      <c r="U1920">
        <f t="shared" si="58"/>
        <v>0</v>
      </c>
      <c r="V1920" s="5">
        <f t="shared" si="59"/>
        <v>0</v>
      </c>
    </row>
    <row r="1921" spans="1:22" hidden="1" x14ac:dyDescent="0.75">
      <c r="A1921" t="s">
        <v>7739</v>
      </c>
      <c r="B1921" t="s">
        <v>7739</v>
      </c>
      <c r="C1921" t="s">
        <v>7740</v>
      </c>
      <c r="D1921" t="s">
        <v>3425</v>
      </c>
      <c r="E1921" t="s">
        <v>3620</v>
      </c>
      <c r="F1921" t="s">
        <v>3620</v>
      </c>
      <c r="G1921" t="s">
        <v>3621</v>
      </c>
      <c r="H1921" t="s">
        <v>3616</v>
      </c>
      <c r="I1921" t="s">
        <v>1080</v>
      </c>
      <c r="J1921" s="2">
        <v>40533</v>
      </c>
      <c r="K1921" s="2">
        <v>55153</v>
      </c>
      <c r="L1921">
        <v>21</v>
      </c>
      <c r="M1921" t="s">
        <v>3438</v>
      </c>
      <c r="N1921" t="s">
        <v>3412</v>
      </c>
      <c r="O1921" t="s">
        <v>993</v>
      </c>
      <c r="P1921" t="s">
        <v>3712</v>
      </c>
      <c r="Q1921" s="5">
        <f>INDEX(relevant_resources!B:B,MATCH(P1921,relevant_resources!A:A,0))</f>
        <v>0</v>
      </c>
      <c r="R1921">
        <f>COUNTIFS(resolve_2018!Y:Y,A1921)</f>
        <v>0</v>
      </c>
      <c r="S1921">
        <f>COUNTIFS(assign_old_new!A:A,A1921)</f>
        <v>0</v>
      </c>
      <c r="T1921" s="4" t="str">
        <f>IF(D1921="teppc","teppc",
IF(Q1921=0,"not relevant",
IF(R1921&gt;0,"in old list",
IF(S1921=0,"NEED TO ASSIGN",
INDEX(assign_old_new!D:D,MATCH(A1921,assign_old_new!A:A,0))))))</f>
        <v>teppc</v>
      </c>
      <c r="U1921">
        <f t="shared" si="58"/>
        <v>0</v>
      </c>
      <c r="V1921" s="5">
        <f t="shared" si="59"/>
        <v>0</v>
      </c>
    </row>
    <row r="1922" spans="1:22" hidden="1" x14ac:dyDescent="0.75">
      <c r="A1922" t="s">
        <v>9809</v>
      </c>
      <c r="B1922" t="s">
        <v>9809</v>
      </c>
      <c r="C1922" t="s">
        <v>9810</v>
      </c>
      <c r="D1922" t="s">
        <v>3425</v>
      </c>
      <c r="E1922" t="s">
        <v>3620</v>
      </c>
      <c r="F1922" t="s">
        <v>3620</v>
      </c>
      <c r="G1922" t="s">
        <v>3621</v>
      </c>
      <c r="H1922" t="s">
        <v>3616</v>
      </c>
      <c r="I1922" t="s">
        <v>1080</v>
      </c>
      <c r="J1922" s="2">
        <v>40533</v>
      </c>
      <c r="K1922" s="2">
        <v>55153</v>
      </c>
      <c r="L1922">
        <v>21</v>
      </c>
      <c r="M1922" t="s">
        <v>3438</v>
      </c>
      <c r="N1922" t="s">
        <v>3412</v>
      </c>
      <c r="O1922" t="s">
        <v>993</v>
      </c>
      <c r="P1922" t="s">
        <v>3712</v>
      </c>
      <c r="Q1922" s="5">
        <f>INDEX(relevant_resources!B:B,MATCH(P1922,relevant_resources!A:A,0))</f>
        <v>0</v>
      </c>
      <c r="R1922">
        <f>COUNTIFS(resolve_2018!Y:Y,A1922)</f>
        <v>0</v>
      </c>
      <c r="S1922">
        <f>COUNTIFS(assign_old_new!A:A,A1922)</f>
        <v>0</v>
      </c>
      <c r="T1922" s="4" t="str">
        <f>IF(D1922="teppc","teppc",
IF(Q1922=0,"not relevant",
IF(R1922&gt;0,"in old list",
IF(S1922=0,"NEED TO ASSIGN",
INDEX(assign_old_new!D:D,MATCH(A1922,assign_old_new!A:A,0))))))</f>
        <v>teppc</v>
      </c>
      <c r="U1922">
        <f t="shared" ref="U1922:U1985" si="60">OR(R1922&gt;0,S1922&gt;0)*1</f>
        <v>0</v>
      </c>
      <c r="V1922" s="5">
        <f t="shared" si="59"/>
        <v>0</v>
      </c>
    </row>
    <row r="1923" spans="1:22" hidden="1" x14ac:dyDescent="0.75">
      <c r="A1923" t="s">
        <v>5166</v>
      </c>
      <c r="B1923" t="s">
        <v>5167</v>
      </c>
      <c r="C1923" t="s">
        <v>5168</v>
      </c>
      <c r="D1923" t="s">
        <v>3425</v>
      </c>
      <c r="E1923" t="s">
        <v>3718</v>
      </c>
      <c r="F1923" t="s">
        <v>3718</v>
      </c>
      <c r="G1923" t="s">
        <v>5128</v>
      </c>
      <c r="H1923" t="s">
        <v>3718</v>
      </c>
      <c r="I1923" t="s">
        <v>2274</v>
      </c>
      <c r="J1923" s="2">
        <v>40513</v>
      </c>
      <c r="K1923" s="2">
        <v>55153</v>
      </c>
      <c r="L1923">
        <v>21</v>
      </c>
      <c r="M1923" t="s">
        <v>3438</v>
      </c>
      <c r="N1923" t="s">
        <v>3412</v>
      </c>
      <c r="O1923" t="s">
        <v>993</v>
      </c>
      <c r="P1923" t="s">
        <v>3439</v>
      </c>
      <c r="Q1923" s="5">
        <f>INDEX(relevant_resources!B:B,MATCH(P1923,relevant_resources!A:A,0))</f>
        <v>0</v>
      </c>
      <c r="R1923">
        <f>COUNTIFS(resolve_2018!Y:Y,A1923)</f>
        <v>0</v>
      </c>
      <c r="S1923">
        <f>COUNTIFS(assign_old_new!A:A,A1923)</f>
        <v>0</v>
      </c>
      <c r="T1923" s="4" t="str">
        <f>IF(D1923="teppc","teppc",
IF(Q1923=0,"not relevant",
IF(R1923&gt;0,"in old list",
IF(S1923=0,"NEED TO ASSIGN",
INDEX(assign_old_new!D:D,MATCH(A1923,assign_old_new!A:A,0))))))</f>
        <v>teppc</v>
      </c>
      <c r="U1923">
        <f t="shared" si="60"/>
        <v>0</v>
      </c>
      <c r="V1923" s="5">
        <f t="shared" ref="V1923:V1986" si="61">AND(Q1923=1,U1923=0,D1923="caiso")*1</f>
        <v>0</v>
      </c>
    </row>
    <row r="1924" spans="1:22" hidden="1" x14ac:dyDescent="0.75">
      <c r="A1924" t="s">
        <v>5175</v>
      </c>
      <c r="B1924" t="s">
        <v>5176</v>
      </c>
      <c r="C1924" t="s">
        <v>5177</v>
      </c>
      <c r="D1924" t="s">
        <v>3425</v>
      </c>
      <c r="E1924" t="s">
        <v>3718</v>
      </c>
      <c r="F1924" t="s">
        <v>3718</v>
      </c>
      <c r="G1924" t="s">
        <v>5128</v>
      </c>
      <c r="H1924" t="s">
        <v>3718</v>
      </c>
      <c r="I1924" t="s">
        <v>2274</v>
      </c>
      <c r="J1924" s="2">
        <v>40513</v>
      </c>
      <c r="K1924" s="2">
        <v>55153</v>
      </c>
      <c r="L1924">
        <v>21</v>
      </c>
      <c r="M1924" t="s">
        <v>3438</v>
      </c>
      <c r="N1924" t="s">
        <v>3412</v>
      </c>
      <c r="O1924" t="s">
        <v>993</v>
      </c>
      <c r="P1924" t="s">
        <v>3439</v>
      </c>
      <c r="Q1924" s="5">
        <f>INDEX(relevant_resources!B:B,MATCH(P1924,relevant_resources!A:A,0))</f>
        <v>0</v>
      </c>
      <c r="R1924">
        <f>COUNTIFS(resolve_2018!Y:Y,A1924)</f>
        <v>0</v>
      </c>
      <c r="S1924">
        <f>COUNTIFS(assign_old_new!A:A,A1924)</f>
        <v>0</v>
      </c>
      <c r="T1924" s="4" t="str">
        <f>IF(D1924="teppc","teppc",
IF(Q1924=0,"not relevant",
IF(R1924&gt;0,"in old list",
IF(S1924=0,"NEED TO ASSIGN",
INDEX(assign_old_new!D:D,MATCH(A1924,assign_old_new!A:A,0))))))</f>
        <v>teppc</v>
      </c>
      <c r="U1924">
        <f t="shared" si="60"/>
        <v>0</v>
      </c>
      <c r="V1924" s="5">
        <f t="shared" si="61"/>
        <v>0</v>
      </c>
    </row>
    <row r="1925" spans="1:22" hidden="1" x14ac:dyDescent="0.75">
      <c r="A1925" t="s">
        <v>5178</v>
      </c>
      <c r="B1925" t="s">
        <v>5179</v>
      </c>
      <c r="C1925" t="s">
        <v>5180</v>
      </c>
      <c r="D1925" t="s">
        <v>3425</v>
      </c>
      <c r="E1925" t="s">
        <v>3718</v>
      </c>
      <c r="F1925" t="s">
        <v>3718</v>
      </c>
      <c r="G1925" t="s">
        <v>5128</v>
      </c>
      <c r="H1925" t="s">
        <v>3718</v>
      </c>
      <c r="I1925" t="s">
        <v>2274</v>
      </c>
      <c r="J1925" s="2">
        <v>40513</v>
      </c>
      <c r="K1925" s="2">
        <v>55153</v>
      </c>
      <c r="L1925">
        <v>21</v>
      </c>
      <c r="M1925" t="s">
        <v>3438</v>
      </c>
      <c r="N1925" t="s">
        <v>3412</v>
      </c>
      <c r="O1925" t="s">
        <v>993</v>
      </c>
      <c r="P1925" t="s">
        <v>3439</v>
      </c>
      <c r="Q1925" s="5">
        <f>INDEX(relevant_resources!B:B,MATCH(P1925,relevant_resources!A:A,0))</f>
        <v>0</v>
      </c>
      <c r="R1925">
        <f>COUNTIFS(resolve_2018!Y:Y,A1925)</f>
        <v>0</v>
      </c>
      <c r="S1925">
        <f>COUNTIFS(assign_old_new!A:A,A1925)</f>
        <v>0</v>
      </c>
      <c r="T1925" s="4" t="str">
        <f>IF(D1925="teppc","teppc",
IF(Q1925=0,"not relevant",
IF(R1925&gt;0,"in old list",
IF(S1925=0,"NEED TO ASSIGN",
INDEX(assign_old_new!D:D,MATCH(A1925,assign_old_new!A:A,0))))))</f>
        <v>teppc</v>
      </c>
      <c r="U1925">
        <f t="shared" si="60"/>
        <v>0</v>
      </c>
      <c r="V1925" s="5">
        <f t="shared" si="61"/>
        <v>0</v>
      </c>
    </row>
    <row r="1926" spans="1:22" hidden="1" x14ac:dyDescent="0.75">
      <c r="A1926" t="s">
        <v>5205</v>
      </c>
      <c r="B1926" t="s">
        <v>5205</v>
      </c>
      <c r="C1926" t="s">
        <v>5206</v>
      </c>
      <c r="D1926" t="s">
        <v>3425</v>
      </c>
      <c r="E1926" t="s">
        <v>3891</v>
      </c>
      <c r="F1926" t="s">
        <v>3891</v>
      </c>
      <c r="G1926" t="s">
        <v>3892</v>
      </c>
      <c r="H1926" t="s">
        <v>3616</v>
      </c>
      <c r="I1926" t="s">
        <v>1080</v>
      </c>
      <c r="J1926" s="2">
        <v>40179</v>
      </c>
      <c r="K1926" s="2">
        <v>55153</v>
      </c>
      <c r="L1926">
        <v>21</v>
      </c>
      <c r="M1926" t="s">
        <v>210</v>
      </c>
      <c r="N1926" t="s">
        <v>3443</v>
      </c>
      <c r="O1926" t="s">
        <v>210</v>
      </c>
      <c r="P1926" t="s">
        <v>3568</v>
      </c>
      <c r="Q1926" s="5">
        <f>INDEX(relevant_resources!B:B,MATCH(P1926,relevant_resources!A:A,0))</f>
        <v>0</v>
      </c>
      <c r="R1926">
        <f>COUNTIFS(resolve_2018!Y:Y,A1926)</f>
        <v>0</v>
      </c>
      <c r="S1926">
        <f>COUNTIFS(assign_old_new!A:A,A1926)</f>
        <v>0</v>
      </c>
      <c r="T1926" s="4" t="str">
        <f>IF(D1926="teppc","teppc",
IF(Q1926=0,"not relevant",
IF(R1926&gt;0,"in old list",
IF(S1926=0,"NEED TO ASSIGN",
INDEX(assign_old_new!D:D,MATCH(A1926,assign_old_new!A:A,0))))))</f>
        <v>teppc</v>
      </c>
      <c r="U1926">
        <f t="shared" si="60"/>
        <v>0</v>
      </c>
      <c r="V1926" s="5">
        <f t="shared" si="61"/>
        <v>0</v>
      </c>
    </row>
    <row r="1927" spans="1:22" hidden="1" x14ac:dyDescent="0.75">
      <c r="A1927" t="s">
        <v>1461</v>
      </c>
      <c r="B1927" t="s">
        <v>1461</v>
      </c>
      <c r="C1927" t="s">
        <v>10004</v>
      </c>
      <c r="D1927" t="s">
        <v>9883</v>
      </c>
      <c r="E1927" t="s">
        <v>1128</v>
      </c>
      <c r="F1927" t="s">
        <v>1128</v>
      </c>
      <c r="G1927" t="s">
        <v>3379</v>
      </c>
      <c r="H1927" t="s">
        <v>1128</v>
      </c>
      <c r="I1927" t="s">
        <v>33</v>
      </c>
      <c r="J1927" s="6">
        <v>40165</v>
      </c>
      <c r="K1927" s="6">
        <v>55153</v>
      </c>
      <c r="L1927">
        <v>21</v>
      </c>
      <c r="M1927" t="s">
        <v>9884</v>
      </c>
      <c r="N1927" t="s">
        <v>4346</v>
      </c>
      <c r="O1927" t="s">
        <v>3386</v>
      </c>
      <c r="P1927" t="s">
        <v>3324</v>
      </c>
      <c r="Q1927" s="5">
        <f>INDEX(relevant_resources!B:B,MATCH(P1927,relevant_resources!A:A,0))</f>
        <v>1</v>
      </c>
      <c r="R1927">
        <f>COUNTIFS(resolve_2018!Y:Y,A1927)</f>
        <v>1</v>
      </c>
      <c r="S1927">
        <f>COUNTIFS(assign_old_new!A:A,A1927)</f>
        <v>0</v>
      </c>
      <c r="T1927" s="4" t="str">
        <f>IF(D1927="teppc","teppc",
IF(Q1927=0,"not relevant",
IF(R1927&gt;0,"in old list",
IF(S1927=0,"NEED TO ASSIGN",
INDEX(assign_old_new!D:D,MATCH(A1927,assign_old_new!A:A,0))))))</f>
        <v>in old list</v>
      </c>
      <c r="U1927">
        <f t="shared" si="60"/>
        <v>1</v>
      </c>
      <c r="V1927" s="5">
        <f t="shared" si="61"/>
        <v>0</v>
      </c>
    </row>
    <row r="1928" spans="1:22" hidden="1" x14ac:dyDescent="0.75">
      <c r="A1928" t="s">
        <v>5169</v>
      </c>
      <c r="B1928" t="s">
        <v>5170</v>
      </c>
      <c r="C1928" t="s">
        <v>5171</v>
      </c>
      <c r="D1928" t="s">
        <v>3425</v>
      </c>
      <c r="E1928" t="s">
        <v>3718</v>
      </c>
      <c r="F1928" t="s">
        <v>3718</v>
      </c>
      <c r="G1928" t="s">
        <v>5128</v>
      </c>
      <c r="H1928" t="s">
        <v>3718</v>
      </c>
      <c r="I1928" t="s">
        <v>2274</v>
      </c>
      <c r="J1928" s="2">
        <v>40060</v>
      </c>
      <c r="K1928" s="2">
        <v>55153</v>
      </c>
      <c r="L1928">
        <v>21</v>
      </c>
      <c r="M1928" t="s">
        <v>3438</v>
      </c>
      <c r="N1928" t="s">
        <v>3412</v>
      </c>
      <c r="O1928" t="s">
        <v>993</v>
      </c>
      <c r="P1928" t="s">
        <v>3439</v>
      </c>
      <c r="Q1928" s="5">
        <f>INDEX(relevant_resources!B:B,MATCH(P1928,relevant_resources!A:A,0))</f>
        <v>0</v>
      </c>
      <c r="R1928">
        <f>COUNTIFS(resolve_2018!Y:Y,A1928)</f>
        <v>0</v>
      </c>
      <c r="S1928">
        <f>COUNTIFS(assign_old_new!A:A,A1928)</f>
        <v>0</v>
      </c>
      <c r="T1928" s="4" t="str">
        <f>IF(D1928="teppc","teppc",
IF(Q1928=0,"not relevant",
IF(R1928&gt;0,"in old list",
IF(S1928=0,"NEED TO ASSIGN",
INDEX(assign_old_new!D:D,MATCH(A1928,assign_old_new!A:A,0))))))</f>
        <v>teppc</v>
      </c>
      <c r="U1928">
        <f t="shared" si="60"/>
        <v>0</v>
      </c>
      <c r="V1928" s="5">
        <f t="shared" si="61"/>
        <v>0</v>
      </c>
    </row>
    <row r="1929" spans="1:22" hidden="1" x14ac:dyDescent="0.75">
      <c r="A1929" t="s">
        <v>5172</v>
      </c>
      <c r="B1929" t="s">
        <v>5173</v>
      </c>
      <c r="C1929" t="s">
        <v>5174</v>
      </c>
      <c r="D1929" t="s">
        <v>3425</v>
      </c>
      <c r="E1929" t="s">
        <v>3718</v>
      </c>
      <c r="F1929" t="s">
        <v>3718</v>
      </c>
      <c r="G1929" t="s">
        <v>5128</v>
      </c>
      <c r="H1929" t="s">
        <v>3718</v>
      </c>
      <c r="I1929" t="s">
        <v>2274</v>
      </c>
      <c r="J1929" s="2">
        <v>40060</v>
      </c>
      <c r="K1929" s="2">
        <v>55153</v>
      </c>
      <c r="L1929">
        <v>21</v>
      </c>
      <c r="M1929" t="s">
        <v>3438</v>
      </c>
      <c r="N1929" t="s">
        <v>3412</v>
      </c>
      <c r="O1929" t="s">
        <v>993</v>
      </c>
      <c r="P1929" t="s">
        <v>3439</v>
      </c>
      <c r="Q1929" s="5">
        <f>INDEX(relevant_resources!B:B,MATCH(P1929,relevant_resources!A:A,0))</f>
        <v>0</v>
      </c>
      <c r="R1929">
        <f>COUNTIFS(resolve_2018!Y:Y,A1929)</f>
        <v>0</v>
      </c>
      <c r="S1929">
        <f>COUNTIFS(assign_old_new!A:A,A1929)</f>
        <v>0</v>
      </c>
      <c r="T1929" s="4" t="str">
        <f>IF(D1929="teppc","teppc",
IF(Q1929=0,"not relevant",
IF(R1929&gt;0,"in old list",
IF(S1929=0,"NEED TO ASSIGN",
INDEX(assign_old_new!D:D,MATCH(A1929,assign_old_new!A:A,0))))))</f>
        <v>teppc</v>
      </c>
      <c r="U1929">
        <f t="shared" si="60"/>
        <v>0</v>
      </c>
      <c r="V1929" s="5">
        <f t="shared" si="61"/>
        <v>0</v>
      </c>
    </row>
    <row r="1930" spans="1:22" hidden="1" x14ac:dyDescent="0.75">
      <c r="A1930" t="s">
        <v>6222</v>
      </c>
      <c r="B1930" t="s">
        <v>6222</v>
      </c>
      <c r="C1930" t="s">
        <v>6223</v>
      </c>
      <c r="D1930" t="s">
        <v>3425</v>
      </c>
      <c r="E1930" t="s">
        <v>3620</v>
      </c>
      <c r="F1930" t="s">
        <v>3620</v>
      </c>
      <c r="G1930" t="s">
        <v>3621</v>
      </c>
      <c r="H1930" t="s">
        <v>3616</v>
      </c>
      <c r="I1930" t="s">
        <v>1080</v>
      </c>
      <c r="J1930" s="2">
        <v>39783</v>
      </c>
      <c r="K1930" s="2">
        <v>55153</v>
      </c>
      <c r="L1930">
        <v>21</v>
      </c>
      <c r="M1930" t="s">
        <v>3438</v>
      </c>
      <c r="N1930" t="s">
        <v>3412</v>
      </c>
      <c r="O1930" t="s">
        <v>993</v>
      </c>
      <c r="P1930" t="s">
        <v>3712</v>
      </c>
      <c r="Q1930" s="5">
        <f>INDEX(relevant_resources!B:B,MATCH(P1930,relevant_resources!A:A,0))</f>
        <v>0</v>
      </c>
      <c r="R1930">
        <f>COUNTIFS(resolve_2018!Y:Y,A1930)</f>
        <v>0</v>
      </c>
      <c r="S1930">
        <f>COUNTIFS(assign_old_new!A:A,A1930)</f>
        <v>0</v>
      </c>
      <c r="T1930" s="4" t="str">
        <f>IF(D1930="teppc","teppc",
IF(Q1930=0,"not relevant",
IF(R1930&gt;0,"in old list",
IF(S1930=0,"NEED TO ASSIGN",
INDEX(assign_old_new!D:D,MATCH(A1930,assign_old_new!A:A,0))))))</f>
        <v>teppc</v>
      </c>
      <c r="U1930">
        <f t="shared" si="60"/>
        <v>0</v>
      </c>
      <c r="V1930" s="5">
        <f t="shared" si="61"/>
        <v>0</v>
      </c>
    </row>
    <row r="1931" spans="1:22" hidden="1" x14ac:dyDescent="0.75">
      <c r="A1931" t="s">
        <v>3889</v>
      </c>
      <c r="B1931" t="s">
        <v>3889</v>
      </c>
      <c r="C1931" t="s">
        <v>3890</v>
      </c>
      <c r="D1931" t="s">
        <v>3425</v>
      </c>
      <c r="E1931" t="s">
        <v>3891</v>
      </c>
      <c r="F1931" t="s">
        <v>3891</v>
      </c>
      <c r="G1931" t="s">
        <v>3892</v>
      </c>
      <c r="H1931" t="s">
        <v>3616</v>
      </c>
      <c r="I1931" t="s">
        <v>1080</v>
      </c>
      <c r="J1931" s="2">
        <v>39600</v>
      </c>
      <c r="K1931" s="2">
        <v>55153</v>
      </c>
      <c r="L1931">
        <v>21</v>
      </c>
      <c r="M1931" t="s">
        <v>3438</v>
      </c>
      <c r="N1931" t="s">
        <v>3412</v>
      </c>
      <c r="O1931" t="s">
        <v>993</v>
      </c>
      <c r="P1931" t="s">
        <v>3712</v>
      </c>
      <c r="Q1931" s="5">
        <f>INDEX(relevant_resources!B:B,MATCH(P1931,relevant_resources!A:A,0))</f>
        <v>0</v>
      </c>
      <c r="R1931">
        <f>COUNTIFS(resolve_2018!Y:Y,A1931)</f>
        <v>0</v>
      </c>
      <c r="S1931">
        <f>COUNTIFS(assign_old_new!A:A,A1931)</f>
        <v>0</v>
      </c>
      <c r="T1931" s="4" t="str">
        <f>IF(D1931="teppc","teppc",
IF(Q1931=0,"not relevant",
IF(R1931&gt;0,"in old list",
IF(S1931=0,"NEED TO ASSIGN",
INDEX(assign_old_new!D:D,MATCH(A1931,assign_old_new!A:A,0))))))</f>
        <v>teppc</v>
      </c>
      <c r="U1931">
        <f t="shared" si="60"/>
        <v>0</v>
      </c>
      <c r="V1931" s="5">
        <f t="shared" si="61"/>
        <v>0</v>
      </c>
    </row>
    <row r="1932" spans="1:22" hidden="1" x14ac:dyDescent="0.75">
      <c r="A1932" t="s">
        <v>9423</v>
      </c>
      <c r="B1932" t="s">
        <v>9424</v>
      </c>
      <c r="C1932" t="s">
        <v>9425</v>
      </c>
      <c r="D1932" t="s">
        <v>3425</v>
      </c>
      <c r="E1932" t="s">
        <v>3745</v>
      </c>
      <c r="F1932" t="s">
        <v>3745</v>
      </c>
      <c r="G1932" t="s">
        <v>3746</v>
      </c>
      <c r="H1932" t="s">
        <v>3745</v>
      </c>
      <c r="I1932" t="s">
        <v>2274</v>
      </c>
      <c r="J1932" s="2">
        <v>38869</v>
      </c>
      <c r="K1932" s="2">
        <v>55153</v>
      </c>
      <c r="L1932">
        <v>21</v>
      </c>
      <c r="M1932" t="s">
        <v>3548</v>
      </c>
      <c r="N1932" t="s">
        <v>3532</v>
      </c>
      <c r="O1932" t="s">
        <v>3533</v>
      </c>
      <c r="P1932" t="s">
        <v>3534</v>
      </c>
      <c r="Q1932" s="5">
        <f>INDEX(relevant_resources!B:B,MATCH(P1932,relevant_resources!A:A,0))</f>
        <v>0</v>
      </c>
      <c r="R1932">
        <f>COUNTIFS(resolve_2018!Y:Y,A1932)</f>
        <v>0</v>
      </c>
      <c r="S1932">
        <f>COUNTIFS(assign_old_new!A:A,A1932)</f>
        <v>0</v>
      </c>
      <c r="T1932" s="4" t="str">
        <f>IF(D1932="teppc","teppc",
IF(Q1932=0,"not relevant",
IF(R1932&gt;0,"in old list",
IF(S1932=0,"NEED TO ASSIGN",
INDEX(assign_old_new!D:D,MATCH(A1932,assign_old_new!A:A,0))))))</f>
        <v>teppc</v>
      </c>
      <c r="U1932">
        <f t="shared" si="60"/>
        <v>0</v>
      </c>
      <c r="V1932" s="5">
        <f t="shared" si="61"/>
        <v>0</v>
      </c>
    </row>
    <row r="1933" spans="1:22" hidden="1" x14ac:dyDescent="0.75">
      <c r="A1933" t="s">
        <v>7498</v>
      </c>
      <c r="B1933" t="s">
        <v>7499</v>
      </c>
      <c r="C1933" t="s">
        <v>7498</v>
      </c>
      <c r="D1933" t="s">
        <v>3425</v>
      </c>
      <c r="E1933" t="s">
        <v>3745</v>
      </c>
      <c r="F1933" t="s">
        <v>3745</v>
      </c>
      <c r="G1933" t="s">
        <v>3746</v>
      </c>
      <c r="H1933" t="s">
        <v>3745</v>
      </c>
      <c r="I1933" t="s">
        <v>2274</v>
      </c>
      <c r="J1933" s="2">
        <v>37073</v>
      </c>
      <c r="K1933" s="2">
        <v>55153</v>
      </c>
      <c r="L1933">
        <v>21</v>
      </c>
      <c r="M1933" t="s">
        <v>3548</v>
      </c>
      <c r="N1933" t="s">
        <v>3532</v>
      </c>
      <c r="O1933" t="s">
        <v>3533</v>
      </c>
      <c r="P1933" t="s">
        <v>3534</v>
      </c>
      <c r="Q1933" s="5">
        <f>INDEX(relevant_resources!B:B,MATCH(P1933,relevant_resources!A:A,0))</f>
        <v>0</v>
      </c>
      <c r="R1933">
        <f>COUNTIFS(resolve_2018!Y:Y,A1933)</f>
        <v>0</v>
      </c>
      <c r="S1933">
        <f>COUNTIFS(assign_old_new!A:A,A1933)</f>
        <v>0</v>
      </c>
      <c r="T1933" s="4" t="str">
        <f>IF(D1933="teppc","teppc",
IF(Q1933=0,"not relevant",
IF(R1933&gt;0,"in old list",
IF(S1933=0,"NEED TO ASSIGN",
INDEX(assign_old_new!D:D,MATCH(A1933,assign_old_new!A:A,0))))))</f>
        <v>teppc</v>
      </c>
      <c r="U1933">
        <f t="shared" si="60"/>
        <v>0</v>
      </c>
      <c r="V1933" s="5">
        <f t="shared" si="61"/>
        <v>0</v>
      </c>
    </row>
    <row r="1934" spans="1:22" hidden="1" x14ac:dyDescent="0.75">
      <c r="A1934" t="s">
        <v>10207</v>
      </c>
      <c r="B1934" t="s">
        <v>10207</v>
      </c>
      <c r="C1934" t="s">
        <v>10208</v>
      </c>
      <c r="D1934" t="s">
        <v>9883</v>
      </c>
      <c r="E1934" t="s">
        <v>1128</v>
      </c>
      <c r="F1934" t="s">
        <v>1128</v>
      </c>
      <c r="G1934" t="s">
        <v>3379</v>
      </c>
      <c r="H1934" t="s">
        <v>1128</v>
      </c>
      <c r="I1934" t="s">
        <v>33</v>
      </c>
      <c r="J1934" s="6">
        <v>36892</v>
      </c>
      <c r="K1934" s="6">
        <v>55153</v>
      </c>
      <c r="L1934">
        <v>21</v>
      </c>
      <c r="M1934" t="s">
        <v>9884</v>
      </c>
      <c r="N1934" t="s">
        <v>3443</v>
      </c>
      <c r="O1934" t="s">
        <v>210</v>
      </c>
      <c r="P1934" t="s">
        <v>3709</v>
      </c>
      <c r="Q1934" s="5">
        <f>INDEX(relevant_resources!B:B,MATCH(P1934,relevant_resources!A:A,0))</f>
        <v>0</v>
      </c>
      <c r="R1934">
        <f>COUNTIFS(resolve_2018!Y:Y,A1934)</f>
        <v>0</v>
      </c>
      <c r="S1934">
        <f>COUNTIFS(assign_old_new!A:A,A1934)</f>
        <v>0</v>
      </c>
      <c r="T1934" s="4" t="str">
        <f>IF(D1934="teppc","teppc",
IF(Q1934=0,"not relevant",
IF(R1934&gt;0,"in old list",
IF(S1934=0,"NEED TO ASSIGN",
INDEX(assign_old_new!D:D,MATCH(A1934,assign_old_new!A:A,0))))))</f>
        <v>not relevant</v>
      </c>
      <c r="U1934">
        <f t="shared" si="60"/>
        <v>0</v>
      </c>
      <c r="V1934" s="5">
        <f t="shared" si="61"/>
        <v>0</v>
      </c>
    </row>
    <row r="1935" spans="1:22" hidden="1" x14ac:dyDescent="0.75">
      <c r="A1935" t="s">
        <v>6348</v>
      </c>
      <c r="B1935" t="s">
        <v>6348</v>
      </c>
      <c r="C1935" t="s">
        <v>6349</v>
      </c>
      <c r="D1935" t="s">
        <v>3425</v>
      </c>
      <c r="E1935" t="s">
        <v>3426</v>
      </c>
      <c r="F1935" t="s">
        <v>3426</v>
      </c>
      <c r="G1935" t="s">
        <v>3427</v>
      </c>
      <c r="H1935" t="s">
        <v>3428</v>
      </c>
      <c r="I1935" t="s">
        <v>3429</v>
      </c>
      <c r="J1935" s="2">
        <v>17168</v>
      </c>
      <c r="K1935" s="2">
        <v>43525</v>
      </c>
      <c r="L1935">
        <v>21</v>
      </c>
      <c r="M1935" t="s">
        <v>210</v>
      </c>
      <c r="N1935" t="s">
        <v>3443</v>
      </c>
      <c r="O1935" t="s">
        <v>210</v>
      </c>
      <c r="P1935" t="s">
        <v>3444</v>
      </c>
      <c r="Q1935" s="5">
        <f>INDEX(relevant_resources!B:B,MATCH(P1935,relevant_resources!A:A,0))</f>
        <v>0</v>
      </c>
      <c r="R1935">
        <f>COUNTIFS(resolve_2018!Y:Y,A1935)</f>
        <v>0</v>
      </c>
      <c r="S1935">
        <f>COUNTIFS(assign_old_new!A:A,A1935)</f>
        <v>0</v>
      </c>
      <c r="T1935" s="4" t="str">
        <f>IF(D1935="teppc","teppc",
IF(Q1935=0,"not relevant",
IF(R1935&gt;0,"in old list",
IF(S1935=0,"NEED TO ASSIGN",
INDEX(assign_old_new!D:D,MATCH(A1935,assign_old_new!A:A,0))))))</f>
        <v>teppc</v>
      </c>
      <c r="U1935">
        <f t="shared" si="60"/>
        <v>0</v>
      </c>
      <c r="V1935" s="5">
        <f t="shared" si="61"/>
        <v>0</v>
      </c>
    </row>
    <row r="1936" spans="1:22" hidden="1" x14ac:dyDescent="0.75">
      <c r="A1936" t="s">
        <v>6350</v>
      </c>
      <c r="B1936" t="s">
        <v>6350</v>
      </c>
      <c r="C1936" t="s">
        <v>6351</v>
      </c>
      <c r="D1936" t="s">
        <v>3425</v>
      </c>
      <c r="E1936" t="s">
        <v>3426</v>
      </c>
      <c r="F1936" t="s">
        <v>3426</v>
      </c>
      <c r="G1936" t="s">
        <v>3427</v>
      </c>
      <c r="H1936" t="s">
        <v>3428</v>
      </c>
      <c r="I1936" t="s">
        <v>3429</v>
      </c>
      <c r="J1936" s="2">
        <v>17168</v>
      </c>
      <c r="K1936" s="2">
        <v>43525</v>
      </c>
      <c r="L1936">
        <v>21</v>
      </c>
      <c r="M1936" t="s">
        <v>210</v>
      </c>
      <c r="N1936" t="s">
        <v>3443</v>
      </c>
      <c r="O1936" t="s">
        <v>210</v>
      </c>
      <c r="P1936" t="s">
        <v>3444</v>
      </c>
      <c r="Q1936" s="5">
        <f>INDEX(relevant_resources!B:B,MATCH(P1936,relevant_resources!A:A,0))</f>
        <v>0</v>
      </c>
      <c r="R1936">
        <f>COUNTIFS(resolve_2018!Y:Y,A1936)</f>
        <v>0</v>
      </c>
      <c r="S1936">
        <f>COUNTIFS(assign_old_new!A:A,A1936)</f>
        <v>0</v>
      </c>
      <c r="T1936" s="4" t="str">
        <f>IF(D1936="teppc","teppc",
IF(Q1936=0,"not relevant",
IF(R1936&gt;0,"in old list",
IF(S1936=0,"NEED TO ASSIGN",
INDEX(assign_old_new!D:D,MATCH(A1936,assign_old_new!A:A,0))))))</f>
        <v>teppc</v>
      </c>
      <c r="U1936">
        <f t="shared" si="60"/>
        <v>0</v>
      </c>
      <c r="V1936" s="5">
        <f t="shared" si="61"/>
        <v>0</v>
      </c>
    </row>
    <row r="1937" spans="1:22" hidden="1" x14ac:dyDescent="0.75">
      <c r="A1937" t="s">
        <v>6352</v>
      </c>
      <c r="B1937" t="s">
        <v>6352</v>
      </c>
      <c r="C1937" t="s">
        <v>6353</v>
      </c>
      <c r="D1937" t="s">
        <v>3425</v>
      </c>
      <c r="E1937" t="s">
        <v>3426</v>
      </c>
      <c r="F1937" t="s">
        <v>3426</v>
      </c>
      <c r="G1937" t="s">
        <v>3427</v>
      </c>
      <c r="H1937" t="s">
        <v>3428</v>
      </c>
      <c r="I1937" t="s">
        <v>3429</v>
      </c>
      <c r="J1937" s="2">
        <v>17168</v>
      </c>
      <c r="K1937" s="2">
        <v>43525</v>
      </c>
      <c r="L1937">
        <v>21</v>
      </c>
      <c r="M1937" t="s">
        <v>210</v>
      </c>
      <c r="N1937" t="s">
        <v>3443</v>
      </c>
      <c r="O1937" t="s">
        <v>210</v>
      </c>
      <c r="P1937" t="s">
        <v>3444</v>
      </c>
      <c r="Q1937" s="5">
        <f>INDEX(relevant_resources!B:B,MATCH(P1937,relevant_resources!A:A,0))</f>
        <v>0</v>
      </c>
      <c r="R1937">
        <f>COUNTIFS(resolve_2018!Y:Y,A1937)</f>
        <v>0</v>
      </c>
      <c r="S1937">
        <f>COUNTIFS(assign_old_new!A:A,A1937)</f>
        <v>0</v>
      </c>
      <c r="T1937" s="4" t="str">
        <f>IF(D1937="teppc","teppc",
IF(Q1937=0,"not relevant",
IF(R1937&gt;0,"in old list",
IF(S1937=0,"NEED TO ASSIGN",
INDEX(assign_old_new!D:D,MATCH(A1937,assign_old_new!A:A,0))))))</f>
        <v>teppc</v>
      </c>
      <c r="U1937">
        <f t="shared" si="60"/>
        <v>0</v>
      </c>
      <c r="V1937" s="5">
        <f t="shared" si="61"/>
        <v>0</v>
      </c>
    </row>
    <row r="1938" spans="1:22" hidden="1" x14ac:dyDescent="0.75">
      <c r="A1938" t="s">
        <v>11568</v>
      </c>
      <c r="B1938" t="s">
        <v>11568</v>
      </c>
      <c r="D1938" t="s">
        <v>9883</v>
      </c>
      <c r="E1938" t="s">
        <v>1128</v>
      </c>
      <c r="F1938" t="s">
        <v>1128</v>
      </c>
      <c r="G1938" t="s">
        <v>3379</v>
      </c>
      <c r="H1938" t="s">
        <v>1128</v>
      </c>
      <c r="I1938" t="s">
        <v>33</v>
      </c>
      <c r="J1938" s="6">
        <v>32338</v>
      </c>
      <c r="K1938" s="2">
        <v>43161</v>
      </c>
      <c r="L1938">
        <v>20.78</v>
      </c>
      <c r="M1938" t="s">
        <v>3548</v>
      </c>
      <c r="N1938" t="s">
        <v>3849</v>
      </c>
      <c r="O1938" t="s">
        <v>3850</v>
      </c>
      <c r="P1938" t="s">
        <v>10070</v>
      </c>
      <c r="Q1938" s="5">
        <f>INDEX(relevant_resources!B:B,MATCH(P1938,relevant_resources!A:A,0))</f>
        <v>0</v>
      </c>
      <c r="R1938">
        <f>COUNTIFS(resolve_2018!Y:Y,A1938)</f>
        <v>0</v>
      </c>
      <c r="S1938">
        <f>COUNTIFS(assign_old_new!A:A,A1938)</f>
        <v>0</v>
      </c>
      <c r="T1938" s="4" t="str">
        <f>IF(D1938="teppc","teppc",
IF(Q1938=0,"not relevant",
IF(R1938&gt;0,"in old list",
IF(S1938=0,"NEED TO ASSIGN",
INDEX(assign_old_new!D:D,MATCH(A1938,assign_old_new!A:A,0))))))</f>
        <v>not relevant</v>
      </c>
      <c r="U1938">
        <f t="shared" si="60"/>
        <v>0</v>
      </c>
      <c r="V1938" s="5">
        <f t="shared" si="61"/>
        <v>0</v>
      </c>
    </row>
    <row r="1939" spans="1:22" hidden="1" x14ac:dyDescent="0.75">
      <c r="A1939" t="s">
        <v>8302</v>
      </c>
      <c r="B1939" t="s">
        <v>8302</v>
      </c>
      <c r="C1939" t="s">
        <v>8303</v>
      </c>
      <c r="D1939" t="s">
        <v>3425</v>
      </c>
      <c r="E1939" t="s">
        <v>3620</v>
      </c>
      <c r="F1939" t="s">
        <v>3620</v>
      </c>
      <c r="G1939" t="s">
        <v>3621</v>
      </c>
      <c r="H1939" t="s">
        <v>3616</v>
      </c>
      <c r="I1939" t="s">
        <v>1080</v>
      </c>
      <c r="J1939" s="2">
        <v>30575</v>
      </c>
      <c r="K1939" s="2">
        <v>55153</v>
      </c>
      <c r="L1939">
        <v>20.5</v>
      </c>
      <c r="M1939" t="s">
        <v>210</v>
      </c>
      <c r="N1939" t="s">
        <v>3443</v>
      </c>
      <c r="O1939" t="s">
        <v>210</v>
      </c>
      <c r="P1939" t="s">
        <v>3568</v>
      </c>
      <c r="Q1939" s="5">
        <f>INDEX(relevant_resources!B:B,MATCH(P1939,relevant_resources!A:A,0))</f>
        <v>0</v>
      </c>
      <c r="R1939">
        <f>COUNTIFS(resolve_2018!Y:Y,A1939)</f>
        <v>0</v>
      </c>
      <c r="S1939">
        <f>COUNTIFS(assign_old_new!A:A,A1939)</f>
        <v>0</v>
      </c>
      <c r="T1939" s="4" t="str">
        <f>IF(D1939="teppc","teppc",
IF(Q1939=0,"not relevant",
IF(R1939&gt;0,"in old list",
IF(S1939=0,"NEED TO ASSIGN",
INDEX(assign_old_new!D:D,MATCH(A1939,assign_old_new!A:A,0))))))</f>
        <v>teppc</v>
      </c>
      <c r="U1939">
        <f t="shared" si="60"/>
        <v>0</v>
      </c>
      <c r="V1939" s="5">
        <f t="shared" si="61"/>
        <v>0</v>
      </c>
    </row>
    <row r="1940" spans="1:22" hidden="1" x14ac:dyDescent="0.75">
      <c r="A1940" t="s">
        <v>3719</v>
      </c>
      <c r="B1940" t="s">
        <v>3719</v>
      </c>
      <c r="C1940" t="s">
        <v>3720</v>
      </c>
      <c r="D1940" t="s">
        <v>3425</v>
      </c>
      <c r="E1940" t="s">
        <v>3426</v>
      </c>
      <c r="F1940" t="s">
        <v>3426</v>
      </c>
      <c r="G1940" t="s">
        <v>3427</v>
      </c>
      <c r="H1940" t="s">
        <v>3428</v>
      </c>
      <c r="I1940" t="s">
        <v>3429</v>
      </c>
      <c r="J1940" s="2">
        <v>40137</v>
      </c>
      <c r="K1940" s="2">
        <v>51460</v>
      </c>
      <c r="L1940">
        <v>20.399999999999999</v>
      </c>
      <c r="M1940" t="s">
        <v>3448</v>
      </c>
      <c r="N1940" t="s">
        <v>3336</v>
      </c>
      <c r="O1940" t="s">
        <v>3356</v>
      </c>
      <c r="P1940" t="s">
        <v>3449</v>
      </c>
      <c r="Q1940" s="5">
        <f>INDEX(relevant_resources!B:B,MATCH(P1940,relevant_resources!A:A,0))</f>
        <v>0</v>
      </c>
      <c r="R1940">
        <f>COUNTIFS(resolve_2018!Y:Y,A1940)</f>
        <v>0</v>
      </c>
      <c r="S1940">
        <f>COUNTIFS(assign_old_new!A:A,A1940)</f>
        <v>0</v>
      </c>
      <c r="T1940" s="4" t="str">
        <f>IF(D1940="teppc","teppc",
IF(Q1940=0,"not relevant",
IF(R1940&gt;0,"in old list",
IF(S1940=0,"NEED TO ASSIGN",
INDEX(assign_old_new!D:D,MATCH(A1940,assign_old_new!A:A,0))))))</f>
        <v>teppc</v>
      </c>
      <c r="U1940">
        <f t="shared" si="60"/>
        <v>0</v>
      </c>
      <c r="V1940" s="5">
        <f t="shared" si="61"/>
        <v>0</v>
      </c>
    </row>
    <row r="1941" spans="1:22" hidden="1" x14ac:dyDescent="0.75">
      <c r="A1941" t="s">
        <v>8080</v>
      </c>
      <c r="B1941" t="s">
        <v>8080</v>
      </c>
      <c r="C1941" t="s">
        <v>8081</v>
      </c>
      <c r="D1941" t="s">
        <v>3425</v>
      </c>
      <c r="E1941" t="s">
        <v>3426</v>
      </c>
      <c r="F1941" t="s">
        <v>3426</v>
      </c>
      <c r="G1941" t="s">
        <v>3427</v>
      </c>
      <c r="H1941" t="s">
        <v>3428</v>
      </c>
      <c r="I1941" t="s">
        <v>3429</v>
      </c>
      <c r="J1941" s="2">
        <v>41215</v>
      </c>
      <c r="K1941" s="2">
        <v>50349</v>
      </c>
      <c r="L1941">
        <v>20.309999999999999</v>
      </c>
      <c r="M1941" t="s">
        <v>3438</v>
      </c>
      <c r="N1941" t="s">
        <v>3412</v>
      </c>
      <c r="O1941" t="s">
        <v>993</v>
      </c>
      <c r="P1941" t="s">
        <v>3477</v>
      </c>
      <c r="Q1941" s="5">
        <f>INDEX(relevant_resources!B:B,MATCH(P1941,relevant_resources!A:A,0))</f>
        <v>0</v>
      </c>
      <c r="R1941">
        <f>COUNTIFS(resolve_2018!Y:Y,A1941)</f>
        <v>0</v>
      </c>
      <c r="S1941">
        <f>COUNTIFS(assign_old_new!A:A,A1941)</f>
        <v>0</v>
      </c>
      <c r="T1941" s="4" t="str">
        <f>IF(D1941="teppc","teppc",
IF(Q1941=0,"not relevant",
IF(R1941&gt;0,"in old list",
IF(S1941=0,"NEED TO ASSIGN",
INDEX(assign_old_new!D:D,MATCH(A1941,assign_old_new!A:A,0))))))</f>
        <v>teppc</v>
      </c>
      <c r="U1941">
        <f t="shared" si="60"/>
        <v>0</v>
      </c>
      <c r="V1941" s="5">
        <f t="shared" si="61"/>
        <v>0</v>
      </c>
    </row>
    <row r="1942" spans="1:22" hidden="1" x14ac:dyDescent="0.75">
      <c r="A1942" t="s">
        <v>8082</v>
      </c>
      <c r="B1942" t="s">
        <v>8082</v>
      </c>
      <c r="C1942" t="s">
        <v>8083</v>
      </c>
      <c r="D1942" t="s">
        <v>3425</v>
      </c>
      <c r="E1942" t="s">
        <v>3426</v>
      </c>
      <c r="F1942" t="s">
        <v>3426</v>
      </c>
      <c r="G1942" t="s">
        <v>3427</v>
      </c>
      <c r="H1942" t="s">
        <v>3428</v>
      </c>
      <c r="I1942" t="s">
        <v>3429</v>
      </c>
      <c r="J1942" s="2">
        <v>41215</v>
      </c>
      <c r="K1942" s="2">
        <v>50349</v>
      </c>
      <c r="L1942">
        <v>20.309999999999999</v>
      </c>
      <c r="M1942" t="s">
        <v>3438</v>
      </c>
      <c r="N1942" t="s">
        <v>3412</v>
      </c>
      <c r="O1942" t="s">
        <v>993</v>
      </c>
      <c r="P1942" t="s">
        <v>3477</v>
      </c>
      <c r="Q1942" s="5">
        <f>INDEX(relevant_resources!B:B,MATCH(P1942,relevant_resources!A:A,0))</f>
        <v>0</v>
      </c>
      <c r="R1942">
        <f>COUNTIFS(resolve_2018!Y:Y,A1942)</f>
        <v>0</v>
      </c>
      <c r="S1942">
        <f>COUNTIFS(assign_old_new!A:A,A1942)</f>
        <v>0</v>
      </c>
      <c r="T1942" s="4" t="str">
        <f>IF(D1942="teppc","teppc",
IF(Q1942=0,"not relevant",
IF(R1942&gt;0,"in old list",
IF(S1942=0,"NEED TO ASSIGN",
INDEX(assign_old_new!D:D,MATCH(A1942,assign_old_new!A:A,0))))))</f>
        <v>teppc</v>
      </c>
      <c r="U1942">
        <f t="shared" si="60"/>
        <v>0</v>
      </c>
      <c r="V1942" s="5">
        <f t="shared" si="61"/>
        <v>0</v>
      </c>
    </row>
    <row r="1943" spans="1:22" hidden="1" x14ac:dyDescent="0.75">
      <c r="A1943" t="s">
        <v>8084</v>
      </c>
      <c r="B1943" t="s">
        <v>8084</v>
      </c>
      <c r="C1943" t="s">
        <v>8085</v>
      </c>
      <c r="D1943" t="s">
        <v>3425</v>
      </c>
      <c r="E1943" t="s">
        <v>3426</v>
      </c>
      <c r="F1943" t="s">
        <v>3426</v>
      </c>
      <c r="G1943" t="s">
        <v>3427</v>
      </c>
      <c r="H1943" t="s">
        <v>3428</v>
      </c>
      <c r="I1943" t="s">
        <v>3429</v>
      </c>
      <c r="J1943" s="2">
        <v>41215</v>
      </c>
      <c r="K1943" s="2">
        <v>50349</v>
      </c>
      <c r="L1943">
        <v>20.309999999999999</v>
      </c>
      <c r="M1943" t="s">
        <v>3438</v>
      </c>
      <c r="N1943" t="s">
        <v>3412</v>
      </c>
      <c r="O1943" t="s">
        <v>993</v>
      </c>
      <c r="P1943" t="s">
        <v>3477</v>
      </c>
      <c r="Q1943" s="5">
        <f>INDEX(relevant_resources!B:B,MATCH(P1943,relevant_resources!A:A,0))</f>
        <v>0</v>
      </c>
      <c r="R1943">
        <f>COUNTIFS(resolve_2018!Y:Y,A1943)</f>
        <v>0</v>
      </c>
      <c r="S1943">
        <f>COUNTIFS(assign_old_new!A:A,A1943)</f>
        <v>0</v>
      </c>
      <c r="T1943" s="4" t="str">
        <f>IF(D1943="teppc","teppc",
IF(Q1943=0,"not relevant",
IF(R1943&gt;0,"in old list",
IF(S1943=0,"NEED TO ASSIGN",
INDEX(assign_old_new!D:D,MATCH(A1943,assign_old_new!A:A,0))))))</f>
        <v>teppc</v>
      </c>
      <c r="U1943">
        <f t="shared" si="60"/>
        <v>0</v>
      </c>
      <c r="V1943" s="5">
        <f t="shared" si="61"/>
        <v>0</v>
      </c>
    </row>
    <row r="1944" spans="1:22" hidden="1" x14ac:dyDescent="0.75">
      <c r="A1944" t="s">
        <v>8086</v>
      </c>
      <c r="B1944" t="s">
        <v>8086</v>
      </c>
      <c r="C1944" t="s">
        <v>8087</v>
      </c>
      <c r="D1944" t="s">
        <v>3425</v>
      </c>
      <c r="E1944" t="s">
        <v>3426</v>
      </c>
      <c r="F1944" t="s">
        <v>3426</v>
      </c>
      <c r="G1944" t="s">
        <v>3427</v>
      </c>
      <c r="H1944" t="s">
        <v>3428</v>
      </c>
      <c r="I1944" t="s">
        <v>3429</v>
      </c>
      <c r="J1944" s="2">
        <v>41215</v>
      </c>
      <c r="K1944" s="2">
        <v>50349</v>
      </c>
      <c r="L1944">
        <v>20.309999999999999</v>
      </c>
      <c r="M1944" t="s">
        <v>3438</v>
      </c>
      <c r="N1944" t="s">
        <v>3412</v>
      </c>
      <c r="O1944" t="s">
        <v>993</v>
      </c>
      <c r="P1944" t="s">
        <v>3477</v>
      </c>
      <c r="Q1944" s="5">
        <f>INDEX(relevant_resources!B:B,MATCH(P1944,relevant_resources!A:A,0))</f>
        <v>0</v>
      </c>
      <c r="R1944">
        <f>COUNTIFS(resolve_2018!Y:Y,A1944)</f>
        <v>0</v>
      </c>
      <c r="S1944">
        <f>COUNTIFS(assign_old_new!A:A,A1944)</f>
        <v>0</v>
      </c>
      <c r="T1944" s="4" t="str">
        <f>IF(D1944="teppc","teppc",
IF(Q1944=0,"not relevant",
IF(R1944&gt;0,"in old list",
IF(S1944=0,"NEED TO ASSIGN",
INDEX(assign_old_new!D:D,MATCH(A1944,assign_old_new!A:A,0))))))</f>
        <v>teppc</v>
      </c>
      <c r="U1944">
        <f t="shared" si="60"/>
        <v>0</v>
      </c>
      <c r="V1944" s="5">
        <f t="shared" si="61"/>
        <v>0</v>
      </c>
    </row>
    <row r="1945" spans="1:22" hidden="1" x14ac:dyDescent="0.75">
      <c r="A1945" t="s">
        <v>8088</v>
      </c>
      <c r="B1945" t="s">
        <v>8088</v>
      </c>
      <c r="C1945" t="s">
        <v>8089</v>
      </c>
      <c r="D1945" t="s">
        <v>3425</v>
      </c>
      <c r="E1945" t="s">
        <v>3426</v>
      </c>
      <c r="F1945" t="s">
        <v>3426</v>
      </c>
      <c r="G1945" t="s">
        <v>3427</v>
      </c>
      <c r="H1945" t="s">
        <v>3428</v>
      </c>
      <c r="I1945" t="s">
        <v>3429</v>
      </c>
      <c r="J1945" s="2">
        <v>41215</v>
      </c>
      <c r="K1945" s="2">
        <v>50349</v>
      </c>
      <c r="L1945">
        <v>20.309999999999999</v>
      </c>
      <c r="M1945" t="s">
        <v>3438</v>
      </c>
      <c r="N1945" t="s">
        <v>3412</v>
      </c>
      <c r="O1945" t="s">
        <v>993</v>
      </c>
      <c r="P1945" t="s">
        <v>3477</v>
      </c>
      <c r="Q1945" s="5">
        <f>INDEX(relevant_resources!B:B,MATCH(P1945,relevant_resources!A:A,0))</f>
        <v>0</v>
      </c>
      <c r="R1945">
        <f>COUNTIFS(resolve_2018!Y:Y,A1945)</f>
        <v>0</v>
      </c>
      <c r="S1945">
        <f>COUNTIFS(assign_old_new!A:A,A1945)</f>
        <v>0</v>
      </c>
      <c r="T1945" s="4" t="str">
        <f>IF(D1945="teppc","teppc",
IF(Q1945=0,"not relevant",
IF(R1945&gt;0,"in old list",
IF(S1945=0,"NEED TO ASSIGN",
INDEX(assign_old_new!D:D,MATCH(A1945,assign_old_new!A:A,0))))))</f>
        <v>teppc</v>
      </c>
      <c r="U1945">
        <f t="shared" si="60"/>
        <v>0</v>
      </c>
      <c r="V1945" s="5">
        <f t="shared" si="61"/>
        <v>0</v>
      </c>
    </row>
    <row r="1946" spans="1:22" hidden="1" x14ac:dyDescent="0.75">
      <c r="A1946" t="s">
        <v>8090</v>
      </c>
      <c r="B1946" t="s">
        <v>8090</v>
      </c>
      <c r="C1946" t="s">
        <v>8091</v>
      </c>
      <c r="D1946" t="s">
        <v>3425</v>
      </c>
      <c r="E1946" t="s">
        <v>3426</v>
      </c>
      <c r="F1946" t="s">
        <v>3426</v>
      </c>
      <c r="G1946" t="s">
        <v>3427</v>
      </c>
      <c r="H1946" t="s">
        <v>3428</v>
      </c>
      <c r="I1946" t="s">
        <v>3429</v>
      </c>
      <c r="J1946" s="2">
        <v>41215</v>
      </c>
      <c r="K1946" s="2">
        <v>50349</v>
      </c>
      <c r="L1946">
        <v>20.309999999999999</v>
      </c>
      <c r="M1946" t="s">
        <v>3438</v>
      </c>
      <c r="N1946" t="s">
        <v>3412</v>
      </c>
      <c r="O1946" t="s">
        <v>993</v>
      </c>
      <c r="P1946" t="s">
        <v>3477</v>
      </c>
      <c r="Q1946" s="5">
        <f>INDEX(relevant_resources!B:B,MATCH(P1946,relevant_resources!A:A,0))</f>
        <v>0</v>
      </c>
      <c r="R1946">
        <f>COUNTIFS(resolve_2018!Y:Y,A1946)</f>
        <v>0</v>
      </c>
      <c r="S1946">
        <f>COUNTIFS(assign_old_new!A:A,A1946)</f>
        <v>0</v>
      </c>
      <c r="T1946" s="4" t="str">
        <f>IF(D1946="teppc","teppc",
IF(Q1946=0,"not relevant",
IF(R1946&gt;0,"in old list",
IF(S1946=0,"NEED TO ASSIGN",
INDEX(assign_old_new!D:D,MATCH(A1946,assign_old_new!A:A,0))))))</f>
        <v>teppc</v>
      </c>
      <c r="U1946">
        <f t="shared" si="60"/>
        <v>0</v>
      </c>
      <c r="V1946" s="5">
        <f t="shared" si="61"/>
        <v>0</v>
      </c>
    </row>
    <row r="1947" spans="1:22" hidden="1" x14ac:dyDescent="0.75">
      <c r="A1947" t="s">
        <v>8092</v>
      </c>
      <c r="B1947" t="s">
        <v>8092</v>
      </c>
      <c r="C1947" t="s">
        <v>8093</v>
      </c>
      <c r="D1947" t="s">
        <v>3425</v>
      </c>
      <c r="E1947" t="s">
        <v>3426</v>
      </c>
      <c r="F1947" t="s">
        <v>3426</v>
      </c>
      <c r="G1947" t="s">
        <v>3427</v>
      </c>
      <c r="H1947" t="s">
        <v>3428</v>
      </c>
      <c r="I1947" t="s">
        <v>3429</v>
      </c>
      <c r="J1947" s="2">
        <v>41215</v>
      </c>
      <c r="K1947" s="2">
        <v>50349</v>
      </c>
      <c r="L1947">
        <v>20.309999999999999</v>
      </c>
      <c r="M1947" t="s">
        <v>3438</v>
      </c>
      <c r="N1947" t="s">
        <v>3412</v>
      </c>
      <c r="O1947" t="s">
        <v>993</v>
      </c>
      <c r="P1947" t="s">
        <v>3477</v>
      </c>
      <c r="Q1947" s="5">
        <f>INDEX(relevant_resources!B:B,MATCH(P1947,relevant_resources!A:A,0))</f>
        <v>0</v>
      </c>
      <c r="R1947">
        <f>COUNTIFS(resolve_2018!Y:Y,A1947)</f>
        <v>0</v>
      </c>
      <c r="S1947">
        <f>COUNTIFS(assign_old_new!A:A,A1947)</f>
        <v>0</v>
      </c>
      <c r="T1947" s="4" t="str">
        <f>IF(D1947="teppc","teppc",
IF(Q1947=0,"not relevant",
IF(R1947&gt;0,"in old list",
IF(S1947=0,"NEED TO ASSIGN",
INDEX(assign_old_new!D:D,MATCH(A1947,assign_old_new!A:A,0))))))</f>
        <v>teppc</v>
      </c>
      <c r="U1947">
        <f t="shared" si="60"/>
        <v>0</v>
      </c>
      <c r="V1947" s="5">
        <f t="shared" si="61"/>
        <v>0</v>
      </c>
    </row>
    <row r="1948" spans="1:22" hidden="1" x14ac:dyDescent="0.75">
      <c r="A1948" t="s">
        <v>10077</v>
      </c>
      <c r="B1948" t="s">
        <v>10077</v>
      </c>
      <c r="C1948" t="s">
        <v>10078</v>
      </c>
      <c r="D1948" t="s">
        <v>9883</v>
      </c>
      <c r="E1948" t="s">
        <v>1128</v>
      </c>
      <c r="F1948" t="s">
        <v>1128</v>
      </c>
      <c r="G1948" t="s">
        <v>3379</v>
      </c>
      <c r="H1948" t="s">
        <v>1128</v>
      </c>
      <c r="I1948" t="s">
        <v>33</v>
      </c>
      <c r="J1948" t="s">
        <v>9889</v>
      </c>
      <c r="K1948" s="6">
        <v>55153</v>
      </c>
      <c r="L1948">
        <v>20</v>
      </c>
      <c r="M1948" t="s">
        <v>10079</v>
      </c>
      <c r="N1948" t="s">
        <v>4707</v>
      </c>
      <c r="O1948" t="s">
        <v>4708</v>
      </c>
      <c r="P1948" t="s">
        <v>10080</v>
      </c>
      <c r="Q1948" s="5">
        <f>INDEX(relevant_resources!B:B,MATCH(P1948,relevant_resources!A:A,0))</f>
        <v>0</v>
      </c>
      <c r="R1948">
        <f>COUNTIFS(resolve_2018!Y:Y,A1948)</f>
        <v>0</v>
      </c>
      <c r="S1948">
        <f>COUNTIFS(assign_old_new!A:A,A1948)</f>
        <v>1</v>
      </c>
      <c r="T1948" s="4" t="str">
        <f>IF(D1948="teppc","teppc",
IF(Q1948=0,"not relevant",
IF(R1948&gt;0,"in old list",
IF(S1948=0,"NEED TO ASSIGN",
INDEX(assign_old_new!D:D,MATCH(A1948,assign_old_new!A:A,0))))))</f>
        <v>not relevant</v>
      </c>
      <c r="U1948">
        <f t="shared" si="60"/>
        <v>1</v>
      </c>
      <c r="V1948" s="5">
        <f t="shared" si="61"/>
        <v>0</v>
      </c>
    </row>
    <row r="1949" spans="1:22" hidden="1" x14ac:dyDescent="0.75">
      <c r="A1949" t="s">
        <v>10310</v>
      </c>
      <c r="B1949" t="s">
        <v>10310</v>
      </c>
      <c r="C1949" t="s">
        <v>10311</v>
      </c>
      <c r="D1949" t="s">
        <v>9883</v>
      </c>
      <c r="E1949" t="s">
        <v>3333</v>
      </c>
      <c r="F1949" t="s">
        <v>3333</v>
      </c>
      <c r="G1949" t="s">
        <v>3334</v>
      </c>
      <c r="H1949" t="s">
        <v>3333</v>
      </c>
      <c r="I1949" t="s">
        <v>33</v>
      </c>
      <c r="J1949" t="s">
        <v>9889</v>
      </c>
      <c r="K1949" s="6">
        <v>55153</v>
      </c>
      <c r="L1949">
        <v>20</v>
      </c>
      <c r="M1949" t="s">
        <v>4346</v>
      </c>
      <c r="N1949" t="s">
        <v>4346</v>
      </c>
      <c r="O1949" t="s">
        <v>3386</v>
      </c>
      <c r="P1949" t="s">
        <v>3324</v>
      </c>
      <c r="Q1949" s="5">
        <f>INDEX(relevant_resources!B:B,MATCH(P1949,relevant_resources!A:A,0))</f>
        <v>1</v>
      </c>
      <c r="R1949">
        <f>COUNTIFS(resolve_2018!Y:Y,A1949)</f>
        <v>0</v>
      </c>
      <c r="S1949">
        <f>COUNTIFS(assign_old_new!A:A,A1949)</f>
        <v>1</v>
      </c>
      <c r="T1949" s="4" t="str">
        <f>IF(D1949="teppc","teppc",
IF(Q1949=0,"not relevant",
IF(R1949&gt;0,"in old list",
IF(S1949=0,"NEED TO ASSIGN",
INDEX(assign_old_new!D:D,MATCH(A1949,assign_old_new!A:A,0))))))</f>
        <v>new</v>
      </c>
      <c r="U1949">
        <f t="shared" si="60"/>
        <v>1</v>
      </c>
      <c r="V1949" s="5">
        <f t="shared" si="61"/>
        <v>0</v>
      </c>
    </row>
    <row r="1950" spans="1:22" hidden="1" x14ac:dyDescent="0.75">
      <c r="A1950" t="s">
        <v>10342</v>
      </c>
      <c r="B1950" t="s">
        <v>10342</v>
      </c>
      <c r="C1950" t="s">
        <v>10343</v>
      </c>
      <c r="D1950" t="s">
        <v>9883</v>
      </c>
      <c r="E1950" t="s">
        <v>1128</v>
      </c>
      <c r="F1950" t="s">
        <v>1128</v>
      </c>
      <c r="G1950" t="s">
        <v>3379</v>
      </c>
      <c r="H1950" t="s">
        <v>1128</v>
      </c>
      <c r="I1950" t="s">
        <v>33</v>
      </c>
      <c r="J1950" t="s">
        <v>9889</v>
      </c>
      <c r="K1950" s="6">
        <v>55153</v>
      </c>
      <c r="L1950">
        <v>20</v>
      </c>
      <c r="M1950" t="s">
        <v>9958</v>
      </c>
      <c r="N1950" t="s">
        <v>4346</v>
      </c>
      <c r="O1950" t="s">
        <v>3386</v>
      </c>
      <c r="P1950" t="s">
        <v>3324</v>
      </c>
      <c r="Q1950" s="5">
        <f>INDEX(relevant_resources!B:B,MATCH(P1950,relevant_resources!A:A,0))</f>
        <v>1</v>
      </c>
      <c r="R1950">
        <f>COUNTIFS(resolve_2018!Y:Y,A1950)</f>
        <v>0</v>
      </c>
      <c r="S1950">
        <f>COUNTIFS(assign_old_new!A:A,A1950)</f>
        <v>1</v>
      </c>
      <c r="T1950" s="4" t="str">
        <f>IF(D1950="teppc","teppc",
IF(Q1950=0,"not relevant",
IF(R1950&gt;0,"in old list",
IF(S1950=0,"NEED TO ASSIGN",
INDEX(assign_old_new!D:D,MATCH(A1950,assign_old_new!A:A,0))))))</f>
        <v>new</v>
      </c>
      <c r="U1950">
        <f t="shared" si="60"/>
        <v>1</v>
      </c>
      <c r="V1950" s="5">
        <f t="shared" si="61"/>
        <v>0</v>
      </c>
    </row>
    <row r="1951" spans="1:22" hidden="1" x14ac:dyDescent="0.75">
      <c r="A1951" t="s">
        <v>10365</v>
      </c>
      <c r="B1951" t="s">
        <v>10365</v>
      </c>
      <c r="C1951" t="s">
        <v>10366</v>
      </c>
      <c r="D1951" t="s">
        <v>9883</v>
      </c>
      <c r="E1951" t="s">
        <v>3333</v>
      </c>
      <c r="F1951" t="s">
        <v>3333</v>
      </c>
      <c r="G1951" t="s">
        <v>3334</v>
      </c>
      <c r="H1951" t="s">
        <v>3333</v>
      </c>
      <c r="I1951" t="s">
        <v>33</v>
      </c>
      <c r="J1951" t="s">
        <v>9889</v>
      </c>
      <c r="K1951" s="6">
        <v>55153</v>
      </c>
      <c r="L1951">
        <v>20</v>
      </c>
      <c r="M1951" t="s">
        <v>9958</v>
      </c>
      <c r="N1951" t="s">
        <v>4346</v>
      </c>
      <c r="O1951" t="s">
        <v>3386</v>
      </c>
      <c r="P1951" t="s">
        <v>3324</v>
      </c>
      <c r="Q1951" s="5">
        <f>INDEX(relevant_resources!B:B,MATCH(P1951,relevant_resources!A:A,0))</f>
        <v>1</v>
      </c>
      <c r="R1951">
        <f>COUNTIFS(resolve_2018!Y:Y,A1951)</f>
        <v>0</v>
      </c>
      <c r="S1951">
        <f>COUNTIFS(assign_old_new!A:A,A1951)</f>
        <v>1</v>
      </c>
      <c r="T1951" s="4" t="str">
        <f>IF(D1951="teppc","teppc",
IF(Q1951=0,"not relevant",
IF(R1951&gt;0,"in old list",
IF(S1951=0,"NEED TO ASSIGN",
INDEX(assign_old_new!D:D,MATCH(A1951,assign_old_new!A:A,0))))))</f>
        <v>new</v>
      </c>
      <c r="U1951">
        <f t="shared" si="60"/>
        <v>1</v>
      </c>
      <c r="V1951" s="5">
        <f t="shared" si="61"/>
        <v>0</v>
      </c>
    </row>
    <row r="1952" spans="1:22" hidden="1" x14ac:dyDescent="0.75">
      <c r="A1952" t="s">
        <v>1881</v>
      </c>
      <c r="B1952" t="s">
        <v>1881</v>
      </c>
      <c r="C1952" t="s">
        <v>10373</v>
      </c>
      <c r="D1952" t="s">
        <v>9883</v>
      </c>
      <c r="E1952" t="s">
        <v>1128</v>
      </c>
      <c r="F1952" t="s">
        <v>1128</v>
      </c>
      <c r="G1952" t="s">
        <v>3379</v>
      </c>
      <c r="H1952" t="s">
        <v>1128</v>
      </c>
      <c r="I1952" t="s">
        <v>33</v>
      </c>
      <c r="J1952" t="s">
        <v>9889</v>
      </c>
      <c r="K1952" s="6">
        <v>55153</v>
      </c>
      <c r="L1952">
        <v>20</v>
      </c>
      <c r="M1952" t="s">
        <v>4346</v>
      </c>
      <c r="N1952" t="s">
        <v>4346</v>
      </c>
      <c r="O1952" t="s">
        <v>3386</v>
      </c>
      <c r="P1952" t="s">
        <v>3324</v>
      </c>
      <c r="Q1952" s="5">
        <f>INDEX(relevant_resources!B:B,MATCH(P1952,relevant_resources!A:A,0))</f>
        <v>1</v>
      </c>
      <c r="R1952">
        <f>COUNTIFS(resolve_2018!Y:Y,A1952)</f>
        <v>1</v>
      </c>
      <c r="S1952">
        <f>COUNTIFS(assign_old_new!A:A,A1952)</f>
        <v>0</v>
      </c>
      <c r="T1952" s="4" t="str">
        <f>IF(D1952="teppc","teppc",
IF(Q1952=0,"not relevant",
IF(R1952&gt;0,"in old list",
IF(S1952=0,"NEED TO ASSIGN",
INDEX(assign_old_new!D:D,MATCH(A1952,assign_old_new!A:A,0))))))</f>
        <v>in old list</v>
      </c>
      <c r="U1952">
        <f t="shared" si="60"/>
        <v>1</v>
      </c>
      <c r="V1952" s="5">
        <f t="shared" si="61"/>
        <v>0</v>
      </c>
    </row>
    <row r="1953" spans="1:22" hidden="1" x14ac:dyDescent="0.75">
      <c r="A1953" t="s">
        <v>10482</v>
      </c>
      <c r="B1953" t="s">
        <v>10482</v>
      </c>
      <c r="C1953" t="s">
        <v>10483</v>
      </c>
      <c r="D1953" t="s">
        <v>9883</v>
      </c>
      <c r="E1953" t="s">
        <v>3319</v>
      </c>
      <c r="F1953" t="s">
        <v>3319</v>
      </c>
      <c r="G1953" t="s">
        <v>3320</v>
      </c>
      <c r="H1953" t="s">
        <v>3319</v>
      </c>
      <c r="I1953" t="s">
        <v>33</v>
      </c>
      <c r="J1953" t="s">
        <v>9889</v>
      </c>
      <c r="K1953" s="6">
        <v>55153</v>
      </c>
      <c r="L1953">
        <v>20</v>
      </c>
      <c r="M1953" t="s">
        <v>9958</v>
      </c>
      <c r="N1953" t="s">
        <v>4346</v>
      </c>
      <c r="O1953" t="s">
        <v>3386</v>
      </c>
      <c r="P1953" t="s">
        <v>3324</v>
      </c>
      <c r="Q1953" s="5">
        <f>INDEX(relevant_resources!B:B,MATCH(P1953,relevant_resources!A:A,0))</f>
        <v>1</v>
      </c>
      <c r="R1953">
        <f>COUNTIFS(resolve_2018!Y:Y,A1953)</f>
        <v>0</v>
      </c>
      <c r="S1953">
        <f>COUNTIFS(assign_old_new!A:A,A1953)</f>
        <v>1</v>
      </c>
      <c r="T1953" s="4" t="str">
        <f>IF(D1953="teppc","teppc",
IF(Q1953=0,"not relevant",
IF(R1953&gt;0,"in old list",
IF(S1953=0,"NEED TO ASSIGN",
INDEX(assign_old_new!D:D,MATCH(A1953,assign_old_new!A:A,0))))))</f>
        <v>new</v>
      </c>
      <c r="U1953">
        <f t="shared" si="60"/>
        <v>1</v>
      </c>
      <c r="V1953" s="5">
        <f t="shared" si="61"/>
        <v>0</v>
      </c>
    </row>
    <row r="1954" spans="1:22" hidden="1" x14ac:dyDescent="0.75">
      <c r="A1954" t="s">
        <v>10533</v>
      </c>
      <c r="B1954" t="s">
        <v>10533</v>
      </c>
      <c r="C1954" t="s">
        <v>10534</v>
      </c>
      <c r="D1954" t="s">
        <v>9883</v>
      </c>
      <c r="E1954" t="s">
        <v>3333</v>
      </c>
      <c r="F1954" t="s">
        <v>3333</v>
      </c>
      <c r="G1954" t="s">
        <v>3334</v>
      </c>
      <c r="H1954" t="s">
        <v>3333</v>
      </c>
      <c r="I1954" t="s">
        <v>33</v>
      </c>
      <c r="J1954" t="s">
        <v>9889</v>
      </c>
      <c r="K1954" s="6">
        <v>55153</v>
      </c>
      <c r="L1954">
        <v>20</v>
      </c>
      <c r="M1954" t="s">
        <v>4346</v>
      </c>
      <c r="N1954" t="s">
        <v>4346</v>
      </c>
      <c r="O1954" t="s">
        <v>3386</v>
      </c>
      <c r="P1954" t="s">
        <v>3324</v>
      </c>
      <c r="Q1954" s="5">
        <f>INDEX(relevant_resources!B:B,MATCH(P1954,relevant_resources!A:A,0))</f>
        <v>1</v>
      </c>
      <c r="R1954">
        <f>COUNTIFS(resolve_2018!Y:Y,A1954)</f>
        <v>0</v>
      </c>
      <c r="S1954">
        <f>COUNTIFS(assign_old_new!A:A,A1954)</f>
        <v>1</v>
      </c>
      <c r="T1954" s="4" t="str">
        <f>IF(D1954="teppc","teppc",
IF(Q1954=0,"not relevant",
IF(R1954&gt;0,"in old list",
IF(S1954=0,"NEED TO ASSIGN",
INDEX(assign_old_new!D:D,MATCH(A1954,assign_old_new!A:A,0))))))</f>
        <v>new</v>
      </c>
      <c r="U1954">
        <f t="shared" si="60"/>
        <v>1</v>
      </c>
      <c r="V1954" s="5">
        <f t="shared" si="61"/>
        <v>0</v>
      </c>
    </row>
    <row r="1955" spans="1:22" hidden="1" x14ac:dyDescent="0.75">
      <c r="A1955" t="s">
        <v>2383</v>
      </c>
      <c r="B1955" t="s">
        <v>2383</v>
      </c>
      <c r="C1955" t="s">
        <v>10795</v>
      </c>
      <c r="D1955" t="s">
        <v>9883</v>
      </c>
      <c r="E1955" t="s">
        <v>3333</v>
      </c>
      <c r="F1955" t="s">
        <v>3333</v>
      </c>
      <c r="G1955" t="s">
        <v>3334</v>
      </c>
      <c r="H1955" t="s">
        <v>3333</v>
      </c>
      <c r="I1955" t="s">
        <v>33</v>
      </c>
      <c r="J1955" t="s">
        <v>9889</v>
      </c>
      <c r="K1955" s="6">
        <v>55153</v>
      </c>
      <c r="L1955">
        <v>20</v>
      </c>
      <c r="M1955" t="s">
        <v>4346</v>
      </c>
      <c r="N1955" t="s">
        <v>4346</v>
      </c>
      <c r="O1955" t="s">
        <v>3386</v>
      </c>
      <c r="P1955" t="s">
        <v>3324</v>
      </c>
      <c r="Q1955" s="5">
        <f>INDEX(relevant_resources!B:B,MATCH(P1955,relevant_resources!A:A,0))</f>
        <v>1</v>
      </c>
      <c r="R1955">
        <f>COUNTIFS(resolve_2018!Y:Y,A1955)</f>
        <v>1</v>
      </c>
      <c r="S1955">
        <f>COUNTIFS(assign_old_new!A:A,A1955)</f>
        <v>0</v>
      </c>
      <c r="T1955" s="4" t="str">
        <f>IF(D1955="teppc","teppc",
IF(Q1955=0,"not relevant",
IF(R1955&gt;0,"in old list",
IF(S1955=0,"NEED TO ASSIGN",
INDEX(assign_old_new!D:D,MATCH(A1955,assign_old_new!A:A,0))))))</f>
        <v>in old list</v>
      </c>
      <c r="U1955">
        <f t="shared" si="60"/>
        <v>1</v>
      </c>
      <c r="V1955" s="5">
        <f t="shared" si="61"/>
        <v>0</v>
      </c>
    </row>
    <row r="1956" spans="1:22" hidden="1" x14ac:dyDescent="0.75">
      <c r="A1956" t="s">
        <v>1553</v>
      </c>
      <c r="B1956" t="s">
        <v>1553</v>
      </c>
      <c r="C1956" t="s">
        <v>10843</v>
      </c>
      <c r="D1956" t="s">
        <v>9883</v>
      </c>
      <c r="E1956" t="s">
        <v>1128</v>
      </c>
      <c r="F1956" t="s">
        <v>1128</v>
      </c>
      <c r="G1956" t="s">
        <v>3379</v>
      </c>
      <c r="H1956" t="s">
        <v>1128</v>
      </c>
      <c r="I1956" t="s">
        <v>33</v>
      </c>
      <c r="J1956" t="s">
        <v>9889</v>
      </c>
      <c r="K1956" s="6">
        <v>55153</v>
      </c>
      <c r="L1956">
        <v>20</v>
      </c>
      <c r="M1956" t="s">
        <v>9958</v>
      </c>
      <c r="N1956" t="s">
        <v>4346</v>
      </c>
      <c r="O1956" t="s">
        <v>3386</v>
      </c>
      <c r="P1956" t="s">
        <v>3324</v>
      </c>
      <c r="Q1956" s="5">
        <f>INDEX(relevant_resources!B:B,MATCH(P1956,relevant_resources!A:A,0))</f>
        <v>1</v>
      </c>
      <c r="R1956">
        <f>COUNTIFS(resolve_2018!Y:Y,A1956)</f>
        <v>1</v>
      </c>
      <c r="S1956">
        <f>COUNTIFS(assign_old_new!A:A,A1956)</f>
        <v>0</v>
      </c>
      <c r="T1956" s="4" t="str">
        <f>IF(D1956="teppc","teppc",
IF(Q1956=0,"not relevant",
IF(R1956&gt;0,"in old list",
IF(S1956=0,"NEED TO ASSIGN",
INDEX(assign_old_new!D:D,MATCH(A1956,assign_old_new!A:A,0))))))</f>
        <v>in old list</v>
      </c>
      <c r="U1956">
        <f t="shared" si="60"/>
        <v>1</v>
      </c>
      <c r="V1956" s="5">
        <f t="shared" si="61"/>
        <v>0</v>
      </c>
    </row>
    <row r="1957" spans="1:22" hidden="1" x14ac:dyDescent="0.75">
      <c r="A1957" t="s">
        <v>1887</v>
      </c>
      <c r="B1957" t="s">
        <v>1887</v>
      </c>
      <c r="C1957" t="s">
        <v>10847</v>
      </c>
      <c r="D1957" t="s">
        <v>9883</v>
      </c>
      <c r="E1957" t="s">
        <v>1128</v>
      </c>
      <c r="F1957" t="s">
        <v>1128</v>
      </c>
      <c r="G1957" t="s">
        <v>3379</v>
      </c>
      <c r="H1957" t="s">
        <v>1128</v>
      </c>
      <c r="I1957" t="s">
        <v>33</v>
      </c>
      <c r="J1957" t="s">
        <v>9889</v>
      </c>
      <c r="K1957" s="6">
        <v>55153</v>
      </c>
      <c r="L1957">
        <v>20</v>
      </c>
      <c r="M1957" t="s">
        <v>9958</v>
      </c>
      <c r="N1957" t="s">
        <v>4346</v>
      </c>
      <c r="O1957" t="s">
        <v>3386</v>
      </c>
      <c r="P1957" t="s">
        <v>3324</v>
      </c>
      <c r="Q1957" s="5">
        <f>INDEX(relevant_resources!B:B,MATCH(P1957,relevant_resources!A:A,0))</f>
        <v>1</v>
      </c>
      <c r="R1957">
        <f>COUNTIFS(resolve_2018!Y:Y,A1957)</f>
        <v>1</v>
      </c>
      <c r="S1957">
        <f>COUNTIFS(assign_old_new!A:A,A1957)</f>
        <v>0</v>
      </c>
      <c r="T1957" s="4" t="str">
        <f>IF(D1957="teppc","teppc",
IF(Q1957=0,"not relevant",
IF(R1957&gt;0,"in old list",
IF(S1957=0,"NEED TO ASSIGN",
INDEX(assign_old_new!D:D,MATCH(A1957,assign_old_new!A:A,0))))))</f>
        <v>in old list</v>
      </c>
      <c r="U1957">
        <f t="shared" si="60"/>
        <v>1</v>
      </c>
      <c r="V1957" s="5">
        <f t="shared" si="61"/>
        <v>0</v>
      </c>
    </row>
    <row r="1958" spans="1:22" hidden="1" x14ac:dyDescent="0.75">
      <c r="A1958" t="s">
        <v>1884</v>
      </c>
      <c r="B1958" t="s">
        <v>1884</v>
      </c>
      <c r="C1958" t="s">
        <v>10849</v>
      </c>
      <c r="D1958" t="s">
        <v>9883</v>
      </c>
      <c r="E1958" t="s">
        <v>1128</v>
      </c>
      <c r="F1958" t="s">
        <v>1128</v>
      </c>
      <c r="G1958" t="s">
        <v>3379</v>
      </c>
      <c r="H1958" t="s">
        <v>1128</v>
      </c>
      <c r="I1958" t="s">
        <v>33</v>
      </c>
      <c r="J1958" t="s">
        <v>9889</v>
      </c>
      <c r="K1958" s="6">
        <v>55153</v>
      </c>
      <c r="L1958">
        <v>20</v>
      </c>
      <c r="M1958" t="s">
        <v>4346</v>
      </c>
      <c r="N1958" t="s">
        <v>4346</v>
      </c>
      <c r="O1958" t="s">
        <v>3386</v>
      </c>
      <c r="P1958" t="s">
        <v>3324</v>
      </c>
      <c r="Q1958" s="5">
        <f>INDEX(relevant_resources!B:B,MATCH(P1958,relevant_resources!A:A,0))</f>
        <v>1</v>
      </c>
      <c r="R1958">
        <f>COUNTIFS(resolve_2018!Y:Y,A1958)</f>
        <v>1</v>
      </c>
      <c r="S1958">
        <f>COUNTIFS(assign_old_new!A:A,A1958)</f>
        <v>0</v>
      </c>
      <c r="T1958" s="4" t="str">
        <f>IF(D1958="teppc","teppc",
IF(Q1958=0,"not relevant",
IF(R1958&gt;0,"in old list",
IF(S1958=0,"NEED TO ASSIGN",
INDEX(assign_old_new!D:D,MATCH(A1958,assign_old_new!A:A,0))))))</f>
        <v>in old list</v>
      </c>
      <c r="U1958">
        <f t="shared" si="60"/>
        <v>1</v>
      </c>
      <c r="V1958" s="5">
        <f t="shared" si="61"/>
        <v>0</v>
      </c>
    </row>
    <row r="1959" spans="1:22" hidden="1" x14ac:dyDescent="0.75">
      <c r="A1959" t="s">
        <v>10973</v>
      </c>
      <c r="B1959" t="s">
        <v>10973</v>
      </c>
      <c r="C1959" t="s">
        <v>10974</v>
      </c>
      <c r="D1959" t="s">
        <v>9883</v>
      </c>
      <c r="E1959" t="s">
        <v>1128</v>
      </c>
      <c r="F1959" t="s">
        <v>1128</v>
      </c>
      <c r="G1959" t="s">
        <v>3379</v>
      </c>
      <c r="H1959" t="s">
        <v>1128</v>
      </c>
      <c r="I1959" t="s">
        <v>33</v>
      </c>
      <c r="J1959" t="s">
        <v>9889</v>
      </c>
      <c r="K1959" s="6">
        <v>55153</v>
      </c>
      <c r="L1959">
        <v>20</v>
      </c>
      <c r="M1959" t="s">
        <v>9958</v>
      </c>
      <c r="N1959" t="s">
        <v>4346</v>
      </c>
      <c r="O1959" t="s">
        <v>3386</v>
      </c>
      <c r="P1959" t="s">
        <v>3324</v>
      </c>
      <c r="Q1959" s="5">
        <f>INDEX(relevant_resources!B:B,MATCH(P1959,relevant_resources!A:A,0))</f>
        <v>1</v>
      </c>
      <c r="R1959">
        <f>COUNTIFS(resolve_2018!Y:Y,A1959)</f>
        <v>0</v>
      </c>
      <c r="S1959">
        <f>COUNTIFS(assign_old_new!A:A,A1959)</f>
        <v>1</v>
      </c>
      <c r="T1959" s="4" t="str">
        <f>IF(D1959="teppc","teppc",
IF(Q1959=0,"not relevant",
IF(R1959&gt;0,"in old list",
IF(S1959=0,"NEED TO ASSIGN",
INDEX(assign_old_new!D:D,MATCH(A1959,assign_old_new!A:A,0))))))</f>
        <v>new</v>
      </c>
      <c r="U1959">
        <f t="shared" si="60"/>
        <v>1</v>
      </c>
      <c r="V1959" s="5">
        <f t="shared" si="61"/>
        <v>0</v>
      </c>
    </row>
    <row r="1960" spans="1:22" hidden="1" x14ac:dyDescent="0.75">
      <c r="A1960" t="s">
        <v>1567</v>
      </c>
      <c r="B1960" t="s">
        <v>1567</v>
      </c>
      <c r="C1960" t="s">
        <v>11124</v>
      </c>
      <c r="D1960" t="s">
        <v>9883</v>
      </c>
      <c r="E1960" t="s">
        <v>1128</v>
      </c>
      <c r="F1960" t="s">
        <v>1128</v>
      </c>
      <c r="G1960" t="s">
        <v>3379</v>
      </c>
      <c r="H1960" t="s">
        <v>1128</v>
      </c>
      <c r="I1960" t="s">
        <v>33</v>
      </c>
      <c r="J1960" t="s">
        <v>9889</v>
      </c>
      <c r="K1960" s="6">
        <v>55153</v>
      </c>
      <c r="L1960">
        <v>20</v>
      </c>
      <c r="M1960" t="s">
        <v>4346</v>
      </c>
      <c r="N1960" t="s">
        <v>4346</v>
      </c>
      <c r="O1960" t="s">
        <v>3386</v>
      </c>
      <c r="P1960" t="s">
        <v>3324</v>
      </c>
      <c r="Q1960" s="5">
        <f>INDEX(relevant_resources!B:B,MATCH(P1960,relevant_resources!A:A,0))</f>
        <v>1</v>
      </c>
      <c r="R1960">
        <f>COUNTIFS(resolve_2018!Y:Y,A1960)</f>
        <v>1</v>
      </c>
      <c r="S1960">
        <f>COUNTIFS(assign_old_new!A:A,A1960)</f>
        <v>0</v>
      </c>
      <c r="T1960" s="4" t="str">
        <f>IF(D1960="teppc","teppc",
IF(Q1960=0,"not relevant",
IF(R1960&gt;0,"in old list",
IF(S1960=0,"NEED TO ASSIGN",
INDEX(assign_old_new!D:D,MATCH(A1960,assign_old_new!A:A,0))))))</f>
        <v>in old list</v>
      </c>
      <c r="U1960">
        <f t="shared" si="60"/>
        <v>1</v>
      </c>
      <c r="V1960" s="5">
        <f t="shared" si="61"/>
        <v>0</v>
      </c>
    </row>
    <row r="1961" spans="1:22" hidden="1" x14ac:dyDescent="0.75">
      <c r="A1961" t="s">
        <v>11179</v>
      </c>
      <c r="B1961" t="s">
        <v>11179</v>
      </c>
      <c r="C1961" t="s">
        <v>11180</v>
      </c>
      <c r="D1961" t="s">
        <v>9883</v>
      </c>
      <c r="E1961" t="s">
        <v>3333</v>
      </c>
      <c r="F1961" t="s">
        <v>3333</v>
      </c>
      <c r="G1961" t="s">
        <v>3334</v>
      </c>
      <c r="H1961" t="s">
        <v>3333</v>
      </c>
      <c r="I1961" t="s">
        <v>33</v>
      </c>
      <c r="J1961" t="s">
        <v>9889</v>
      </c>
      <c r="K1961" s="6">
        <v>55153</v>
      </c>
      <c r="L1961">
        <v>20</v>
      </c>
      <c r="M1961" t="s">
        <v>4346</v>
      </c>
      <c r="N1961" t="s">
        <v>4346</v>
      </c>
      <c r="O1961" t="s">
        <v>3386</v>
      </c>
      <c r="P1961" t="s">
        <v>3324</v>
      </c>
      <c r="Q1961" s="5">
        <f>INDEX(relevant_resources!B:B,MATCH(P1961,relevant_resources!A:A,0))</f>
        <v>1</v>
      </c>
      <c r="R1961">
        <f>COUNTIFS(resolve_2018!Y:Y,A1961)</f>
        <v>0</v>
      </c>
      <c r="S1961">
        <f>COUNTIFS(assign_old_new!A:A,A1961)</f>
        <v>1</v>
      </c>
      <c r="T1961" s="4" t="str">
        <f>IF(D1961="teppc","teppc",
IF(Q1961=0,"not relevant",
IF(R1961&gt;0,"in old list",
IF(S1961=0,"NEED TO ASSIGN",
INDEX(assign_old_new!D:D,MATCH(A1961,assign_old_new!A:A,0))))))</f>
        <v>old</v>
      </c>
      <c r="U1961">
        <f t="shared" si="60"/>
        <v>1</v>
      </c>
      <c r="V1961" s="5">
        <f t="shared" si="61"/>
        <v>0</v>
      </c>
    </row>
    <row r="1962" spans="1:22" hidden="1" x14ac:dyDescent="0.75">
      <c r="A1962" t="s">
        <v>2298</v>
      </c>
      <c r="B1962" t="s">
        <v>2298</v>
      </c>
      <c r="C1962" t="s">
        <v>11216</v>
      </c>
      <c r="D1962" t="s">
        <v>9883</v>
      </c>
      <c r="E1962" t="s">
        <v>3319</v>
      </c>
      <c r="F1962" t="s">
        <v>3319</v>
      </c>
      <c r="G1962" t="s">
        <v>3320</v>
      </c>
      <c r="H1962" t="s">
        <v>3319</v>
      </c>
      <c r="I1962" t="s">
        <v>33</v>
      </c>
      <c r="J1962" t="s">
        <v>9889</v>
      </c>
      <c r="K1962" s="6">
        <v>55153</v>
      </c>
      <c r="L1962">
        <v>20</v>
      </c>
      <c r="M1962" t="s">
        <v>4346</v>
      </c>
      <c r="N1962" t="s">
        <v>4346</v>
      </c>
      <c r="O1962" t="s">
        <v>3386</v>
      </c>
      <c r="P1962" t="s">
        <v>3324</v>
      </c>
      <c r="Q1962" s="5">
        <f>INDEX(relevant_resources!B:B,MATCH(P1962,relevant_resources!A:A,0))</f>
        <v>1</v>
      </c>
      <c r="R1962">
        <f>COUNTIFS(resolve_2018!Y:Y,A1962)</f>
        <v>1</v>
      </c>
      <c r="S1962">
        <f>COUNTIFS(assign_old_new!A:A,A1962)</f>
        <v>0</v>
      </c>
      <c r="T1962" s="4" t="str">
        <f>IF(D1962="teppc","teppc",
IF(Q1962=0,"not relevant",
IF(R1962&gt;0,"in old list",
IF(S1962=0,"NEED TO ASSIGN",
INDEX(assign_old_new!D:D,MATCH(A1962,assign_old_new!A:A,0))))))</f>
        <v>in old list</v>
      </c>
      <c r="U1962">
        <f t="shared" si="60"/>
        <v>1</v>
      </c>
      <c r="V1962" s="5">
        <f t="shared" si="61"/>
        <v>0</v>
      </c>
    </row>
    <row r="1963" spans="1:22" hidden="1" x14ac:dyDescent="0.75">
      <c r="A1963" t="s">
        <v>11237</v>
      </c>
      <c r="B1963" t="s">
        <v>11237</v>
      </c>
      <c r="C1963" t="s">
        <v>11238</v>
      </c>
      <c r="D1963" t="s">
        <v>9883</v>
      </c>
      <c r="E1963" t="s">
        <v>906</v>
      </c>
      <c r="F1963" t="s">
        <v>906</v>
      </c>
      <c r="G1963" t="s">
        <v>4695</v>
      </c>
      <c r="H1963" t="s">
        <v>906</v>
      </c>
      <c r="I1963" t="s">
        <v>906</v>
      </c>
      <c r="J1963" t="s">
        <v>9889</v>
      </c>
      <c r="K1963" s="6">
        <v>55153</v>
      </c>
      <c r="L1963">
        <v>20</v>
      </c>
      <c r="M1963" t="s">
        <v>9958</v>
      </c>
      <c r="N1963" t="s">
        <v>4346</v>
      </c>
      <c r="O1963" t="s">
        <v>3386</v>
      </c>
      <c r="P1963" t="s">
        <v>6064</v>
      </c>
      <c r="Q1963" s="5">
        <f>INDEX(relevant_resources!B:B,MATCH(P1963,relevant_resources!A:A,0))</f>
        <v>0</v>
      </c>
      <c r="R1963">
        <f>COUNTIFS(resolve_2018!Y:Y,A1963)</f>
        <v>0</v>
      </c>
      <c r="S1963">
        <f>COUNTIFS(assign_old_new!A:A,A1963)</f>
        <v>1</v>
      </c>
      <c r="T1963" s="4" t="str">
        <f>IF(D1963="teppc","teppc",
IF(Q1963=0,"not relevant",
IF(R1963&gt;0,"in old list",
IF(S1963=0,"NEED TO ASSIGN",
INDEX(assign_old_new!D:D,MATCH(A1963,assign_old_new!A:A,0))))))</f>
        <v>not relevant</v>
      </c>
      <c r="U1963">
        <f t="shared" si="60"/>
        <v>1</v>
      </c>
      <c r="V1963" s="5">
        <f t="shared" si="61"/>
        <v>0</v>
      </c>
    </row>
    <row r="1964" spans="1:22" hidden="1" x14ac:dyDescent="0.75">
      <c r="A1964" t="s">
        <v>3372</v>
      </c>
      <c r="B1964" t="s">
        <v>3373</v>
      </c>
      <c r="C1964" t="s">
        <v>3372</v>
      </c>
      <c r="D1964" t="s">
        <v>3318</v>
      </c>
      <c r="E1964" t="s">
        <v>1128</v>
      </c>
      <c r="F1964" t="s">
        <v>3333</v>
      </c>
      <c r="G1964" t="s">
        <v>3334</v>
      </c>
      <c r="H1964" t="s">
        <v>3333</v>
      </c>
      <c r="I1964" t="s">
        <v>33</v>
      </c>
      <c r="J1964" s="2">
        <v>44012</v>
      </c>
      <c r="K1964" s="2">
        <v>55153</v>
      </c>
      <c r="L1964">
        <v>20</v>
      </c>
      <c r="M1964" t="s">
        <v>3326</v>
      </c>
      <c r="N1964" t="s">
        <v>3327</v>
      </c>
      <c r="O1964" t="s">
        <v>3328</v>
      </c>
      <c r="P1964" t="s">
        <v>3324</v>
      </c>
      <c r="Q1964" s="5">
        <f>INDEX(relevant_resources!B:B,MATCH(P1964,relevant_resources!A:A,0))</f>
        <v>1</v>
      </c>
      <c r="R1964">
        <f>COUNTIFS(resolve_2018!Y:Y,A1964)</f>
        <v>0</v>
      </c>
      <c r="S1964">
        <f>COUNTIFS(assign_old_new!A:A,A1964)</f>
        <v>1</v>
      </c>
      <c r="T1964" s="4" t="str">
        <f>IF(D1964="teppc","teppc",
IF(Q1964=0,"not relevant",
IF(R1964&gt;0,"in old list",
IF(S1964=0,"NEED TO ASSIGN",
INDEX(assign_old_new!D:D,MATCH(A1964,assign_old_new!A:A,0))))))</f>
        <v>new</v>
      </c>
      <c r="U1964">
        <f t="shared" si="60"/>
        <v>1</v>
      </c>
      <c r="V1964" s="5">
        <f t="shared" si="61"/>
        <v>0</v>
      </c>
    </row>
    <row r="1965" spans="1:22" hidden="1" x14ac:dyDescent="0.75">
      <c r="A1965" t="s">
        <v>3374</v>
      </c>
      <c r="B1965" t="s">
        <v>3375</v>
      </c>
      <c r="C1965" t="s">
        <v>3374</v>
      </c>
      <c r="D1965" t="s">
        <v>3318</v>
      </c>
      <c r="E1965" t="s">
        <v>1128</v>
      </c>
      <c r="F1965" t="s">
        <v>3333</v>
      </c>
      <c r="G1965" t="s">
        <v>3334</v>
      </c>
      <c r="H1965" t="s">
        <v>3333</v>
      </c>
      <c r="I1965" t="s">
        <v>33</v>
      </c>
      <c r="J1965" s="2">
        <v>44012</v>
      </c>
      <c r="K1965" s="2">
        <v>55153</v>
      </c>
      <c r="L1965">
        <v>20</v>
      </c>
      <c r="M1965" t="s">
        <v>3326</v>
      </c>
      <c r="N1965" t="s">
        <v>3327</v>
      </c>
      <c r="O1965" t="s">
        <v>3328</v>
      </c>
      <c r="P1965" t="s">
        <v>3324</v>
      </c>
      <c r="Q1965" s="5">
        <f>INDEX(relevant_resources!B:B,MATCH(P1965,relevant_resources!A:A,0))</f>
        <v>1</v>
      </c>
      <c r="R1965">
        <f>COUNTIFS(resolve_2018!Y:Y,A1965)</f>
        <v>0</v>
      </c>
      <c r="S1965">
        <f>COUNTIFS(assign_old_new!A:A,A1965)</f>
        <v>1</v>
      </c>
      <c r="T1965" s="4" t="str">
        <f>IF(D1965="teppc","teppc",
IF(Q1965=0,"not relevant",
IF(R1965&gt;0,"in old list",
IF(S1965=0,"NEED TO ASSIGN",
INDEX(assign_old_new!D:D,MATCH(A1965,assign_old_new!A:A,0))))))</f>
        <v>new</v>
      </c>
      <c r="U1965">
        <f t="shared" si="60"/>
        <v>1</v>
      </c>
      <c r="V1965" s="5">
        <f t="shared" si="61"/>
        <v>0</v>
      </c>
    </row>
    <row r="1966" spans="1:22" hidden="1" x14ac:dyDescent="0.75">
      <c r="A1966" t="s">
        <v>3376</v>
      </c>
      <c r="B1966" t="s">
        <v>3377</v>
      </c>
      <c r="C1966" t="s">
        <v>3376</v>
      </c>
      <c r="D1966" t="s">
        <v>3318</v>
      </c>
      <c r="E1966" t="s">
        <v>1128</v>
      </c>
      <c r="F1966" t="s">
        <v>3333</v>
      </c>
      <c r="G1966" t="s">
        <v>3334</v>
      </c>
      <c r="H1966" t="s">
        <v>3333</v>
      </c>
      <c r="I1966" t="s">
        <v>33</v>
      </c>
      <c r="J1966" s="2">
        <v>44012</v>
      </c>
      <c r="K1966" s="2">
        <v>55153</v>
      </c>
      <c r="L1966">
        <v>20</v>
      </c>
      <c r="M1966" t="s">
        <v>3326</v>
      </c>
      <c r="N1966" t="s">
        <v>3327</v>
      </c>
      <c r="O1966" t="s">
        <v>3328</v>
      </c>
      <c r="P1966" t="s">
        <v>3324</v>
      </c>
      <c r="Q1966" s="5">
        <f>INDEX(relevant_resources!B:B,MATCH(P1966,relevant_resources!A:A,0))</f>
        <v>1</v>
      </c>
      <c r="R1966">
        <f>COUNTIFS(resolve_2018!Y:Y,A1966)</f>
        <v>0</v>
      </c>
      <c r="S1966">
        <f>COUNTIFS(assign_old_new!A:A,A1966)</f>
        <v>1</v>
      </c>
      <c r="T1966" s="4" t="str">
        <f>IF(D1966="teppc","teppc",
IF(Q1966=0,"not relevant",
IF(R1966&gt;0,"in old list",
IF(S1966=0,"NEED TO ASSIGN",
INDEX(assign_old_new!D:D,MATCH(A1966,assign_old_new!A:A,0))))))</f>
        <v>new</v>
      </c>
      <c r="U1966">
        <f t="shared" si="60"/>
        <v>1</v>
      </c>
      <c r="V1966" s="5">
        <f t="shared" si="61"/>
        <v>0</v>
      </c>
    </row>
    <row r="1967" spans="1:22" hidden="1" x14ac:dyDescent="0.75">
      <c r="A1967" t="s">
        <v>11512</v>
      </c>
      <c r="B1967" t="s">
        <v>11512</v>
      </c>
      <c r="C1967" t="s">
        <v>11513</v>
      </c>
      <c r="D1967" t="s">
        <v>9883</v>
      </c>
      <c r="E1967" t="s">
        <v>1128</v>
      </c>
      <c r="F1967" t="s">
        <v>1128</v>
      </c>
      <c r="G1967" t="s">
        <v>3379</v>
      </c>
      <c r="H1967" t="s">
        <v>1128</v>
      </c>
      <c r="I1967" t="s">
        <v>33</v>
      </c>
      <c r="J1967" s="2">
        <v>43831</v>
      </c>
      <c r="K1967" s="6">
        <v>55153</v>
      </c>
      <c r="L1967">
        <v>20</v>
      </c>
      <c r="M1967" t="s">
        <v>9884</v>
      </c>
      <c r="N1967" t="s">
        <v>4346</v>
      </c>
      <c r="O1967" t="s">
        <v>3386</v>
      </c>
      <c r="P1967" t="s">
        <v>3324</v>
      </c>
      <c r="Q1967" s="5">
        <f>INDEX(relevant_resources!B:B,MATCH(P1967,relevant_resources!A:A,0))</f>
        <v>1</v>
      </c>
      <c r="R1967">
        <f>COUNTIFS(resolve_2018!Y:Y,A1967)</f>
        <v>0</v>
      </c>
      <c r="S1967">
        <f>COUNTIFS(assign_old_new!A:A,A1967)</f>
        <v>1</v>
      </c>
      <c r="T1967" s="4" t="str">
        <f>IF(D1967="teppc","teppc",
IF(Q1967=0,"not relevant",
IF(R1967&gt;0,"in old list",
IF(S1967=0,"NEED TO ASSIGN",
INDEX(assign_old_new!D:D,MATCH(A1967,assign_old_new!A:A,0))))))</f>
        <v>old</v>
      </c>
      <c r="U1967">
        <f t="shared" si="60"/>
        <v>1</v>
      </c>
      <c r="V1967" s="5">
        <f t="shared" si="61"/>
        <v>0</v>
      </c>
    </row>
    <row r="1968" spans="1:22" x14ac:dyDescent="0.75">
      <c r="A1968" t="s">
        <v>3420</v>
      </c>
      <c r="B1968" t="s">
        <v>3421</v>
      </c>
      <c r="C1968" t="s">
        <v>3420</v>
      </c>
      <c r="D1968" t="s">
        <v>3318</v>
      </c>
      <c r="E1968" t="s">
        <v>906</v>
      </c>
      <c r="F1968" t="s">
        <v>2183</v>
      </c>
      <c r="G1968" t="s">
        <v>3320</v>
      </c>
      <c r="H1968" t="s">
        <v>3319</v>
      </c>
      <c r="I1968" t="s">
        <v>33</v>
      </c>
      <c r="J1968" s="2">
        <v>43830</v>
      </c>
      <c r="K1968" s="2">
        <v>55153</v>
      </c>
      <c r="L1968">
        <v>20</v>
      </c>
      <c r="M1968" t="s">
        <v>3384</v>
      </c>
      <c r="N1968" t="s">
        <v>3385</v>
      </c>
      <c r="O1968" t="s">
        <v>3386</v>
      </c>
      <c r="P1968" t="s">
        <v>3324</v>
      </c>
      <c r="Q1968" s="5">
        <f>INDEX(relevant_resources!B:B,MATCH(P1968,relevant_resources!A:A,0))</f>
        <v>1</v>
      </c>
      <c r="R1968">
        <f>COUNTIFS(resolve_2018!Y:Y,A1968)</f>
        <v>0</v>
      </c>
      <c r="S1968">
        <f>COUNTIFS(assign_old_new!A:A,A1968)</f>
        <v>1</v>
      </c>
      <c r="T1968" s="4" t="str">
        <f>IF(D1968="teppc","teppc",
IF(Q1968=0,"not relevant",
IF(R1968&gt;0,"in old list",
IF(S1968=0,"NEED TO ASSIGN",
INDEX(assign_old_new!D:D,MATCH(A1968,assign_old_new!A:A,0))))))</f>
        <v>new</v>
      </c>
      <c r="U1968">
        <f t="shared" si="60"/>
        <v>1</v>
      </c>
      <c r="V1968" s="5">
        <f t="shared" si="61"/>
        <v>0</v>
      </c>
    </row>
    <row r="1969" spans="1:22" hidden="1" x14ac:dyDescent="0.75">
      <c r="A1969" t="s">
        <v>2548</v>
      </c>
      <c r="B1969" t="s">
        <v>3401</v>
      </c>
      <c r="C1969" t="s">
        <v>2548</v>
      </c>
      <c r="D1969" t="s">
        <v>3318</v>
      </c>
      <c r="E1969" t="s">
        <v>1128</v>
      </c>
      <c r="F1969" t="s">
        <v>1128</v>
      </c>
      <c r="G1969" t="s">
        <v>3379</v>
      </c>
      <c r="H1969" t="s">
        <v>1128</v>
      </c>
      <c r="I1969" t="s">
        <v>33</v>
      </c>
      <c r="J1969" s="2">
        <v>43800</v>
      </c>
      <c r="K1969" s="2">
        <v>55153</v>
      </c>
      <c r="L1969">
        <v>20</v>
      </c>
      <c r="M1969" t="s">
        <v>3326</v>
      </c>
      <c r="N1969" t="s">
        <v>3327</v>
      </c>
      <c r="O1969" t="s">
        <v>3328</v>
      </c>
      <c r="P1969" t="s">
        <v>3324</v>
      </c>
      <c r="Q1969" s="5">
        <f>INDEX(relevant_resources!B:B,MATCH(P1969,relevant_resources!A:A,0))</f>
        <v>1</v>
      </c>
      <c r="R1969">
        <f>COUNTIFS(resolve_2018!Y:Y,A1969)</f>
        <v>1</v>
      </c>
      <c r="S1969">
        <f>COUNTIFS(assign_old_new!A:A,A1969)</f>
        <v>0</v>
      </c>
      <c r="T1969" s="4" t="str">
        <f>IF(D1969="teppc","teppc",
IF(Q1969=0,"not relevant",
IF(R1969&gt;0,"in old list",
IF(S1969=0,"NEED TO ASSIGN",
INDEX(assign_old_new!D:D,MATCH(A1969,assign_old_new!A:A,0))))))</f>
        <v>in old list</v>
      </c>
      <c r="U1969">
        <f t="shared" si="60"/>
        <v>1</v>
      </c>
      <c r="V1969" s="5">
        <f t="shared" si="61"/>
        <v>0</v>
      </c>
    </row>
    <row r="1970" spans="1:22" hidden="1" x14ac:dyDescent="0.75">
      <c r="A1970" t="s">
        <v>2546</v>
      </c>
      <c r="B1970" t="s">
        <v>3378</v>
      </c>
      <c r="C1970" t="s">
        <v>2546</v>
      </c>
      <c r="D1970" t="s">
        <v>3318</v>
      </c>
      <c r="E1970" t="s">
        <v>2646</v>
      </c>
      <c r="F1970" t="s">
        <v>1128</v>
      </c>
      <c r="G1970" t="s">
        <v>3379</v>
      </c>
      <c r="H1970" t="s">
        <v>1128</v>
      </c>
      <c r="I1970" t="s">
        <v>33</v>
      </c>
      <c r="J1970" s="2">
        <v>43636</v>
      </c>
      <c r="K1970" s="2">
        <v>55153</v>
      </c>
      <c r="L1970">
        <v>20</v>
      </c>
      <c r="M1970" t="s">
        <v>3326</v>
      </c>
      <c r="N1970" t="s">
        <v>3327</v>
      </c>
      <c r="O1970" t="s">
        <v>3328</v>
      </c>
      <c r="P1970" t="s">
        <v>3324</v>
      </c>
      <c r="Q1970" s="5">
        <f>INDEX(relevant_resources!B:B,MATCH(P1970,relevant_resources!A:A,0))</f>
        <v>1</v>
      </c>
      <c r="R1970">
        <f>COUNTIFS(resolve_2018!Y:Y,A1970)</f>
        <v>1</v>
      </c>
      <c r="S1970">
        <f>COUNTIFS(assign_old_new!A:A,A1970)</f>
        <v>0</v>
      </c>
      <c r="T1970" s="4" t="str">
        <f>IF(D1970="teppc","teppc",
IF(Q1970=0,"not relevant",
IF(R1970&gt;0,"in old list",
IF(S1970=0,"NEED TO ASSIGN",
INDEX(assign_old_new!D:D,MATCH(A1970,assign_old_new!A:A,0))))))</f>
        <v>in old list</v>
      </c>
      <c r="U1970">
        <f t="shared" si="60"/>
        <v>1</v>
      </c>
      <c r="V1970" s="5">
        <f t="shared" si="61"/>
        <v>0</v>
      </c>
    </row>
    <row r="1971" spans="1:22" hidden="1" x14ac:dyDescent="0.75">
      <c r="A1971" t="s">
        <v>3414</v>
      </c>
      <c r="B1971" t="s">
        <v>3415</v>
      </c>
      <c r="C1971" t="s">
        <v>3414</v>
      </c>
      <c r="D1971" t="s">
        <v>3318</v>
      </c>
      <c r="E1971" t="s">
        <v>906</v>
      </c>
      <c r="F1971" t="s">
        <v>2183</v>
      </c>
      <c r="G1971" t="s">
        <v>3320</v>
      </c>
      <c r="H1971" t="s">
        <v>3319</v>
      </c>
      <c r="I1971" t="s">
        <v>33</v>
      </c>
      <c r="J1971" s="2">
        <v>43349</v>
      </c>
      <c r="K1971" s="2">
        <v>55153</v>
      </c>
      <c r="L1971">
        <v>20</v>
      </c>
      <c r="M1971" t="s">
        <v>3384</v>
      </c>
      <c r="N1971" t="s">
        <v>3385</v>
      </c>
      <c r="O1971" t="s">
        <v>3386</v>
      </c>
      <c r="P1971" t="s">
        <v>3324</v>
      </c>
      <c r="Q1971" s="5">
        <f>INDEX(relevant_resources!B:B,MATCH(P1971,relevant_resources!A:A,0))</f>
        <v>1</v>
      </c>
      <c r="R1971">
        <f>COUNTIFS(resolve_2018!Y:Y,A1971)</f>
        <v>0</v>
      </c>
      <c r="S1971">
        <f>COUNTIFS(assign_old_new!A:A,A1971)</f>
        <v>1</v>
      </c>
      <c r="T1971" s="4" t="str">
        <f>IF(D1971="teppc","teppc",
IF(Q1971=0,"not relevant",
IF(R1971&gt;0,"in old list",
IF(S1971=0,"NEED TO ASSIGN",
INDEX(assign_old_new!D:D,MATCH(A1971,assign_old_new!A:A,0))))))</f>
        <v>old</v>
      </c>
      <c r="U1971">
        <f t="shared" si="60"/>
        <v>1</v>
      </c>
      <c r="V1971" s="5">
        <f t="shared" si="61"/>
        <v>0</v>
      </c>
    </row>
    <row r="1972" spans="1:22" hidden="1" x14ac:dyDescent="0.75">
      <c r="A1972" t="s">
        <v>11519</v>
      </c>
      <c r="B1972" t="s">
        <v>11519</v>
      </c>
      <c r="C1972" t="s">
        <v>11520</v>
      </c>
      <c r="D1972" t="s">
        <v>9883</v>
      </c>
      <c r="E1972" t="s">
        <v>3333</v>
      </c>
      <c r="F1972" t="s">
        <v>3333</v>
      </c>
      <c r="G1972" t="s">
        <v>3334</v>
      </c>
      <c r="H1972" t="s">
        <v>3333</v>
      </c>
      <c r="I1972" t="s">
        <v>33</v>
      </c>
      <c r="J1972" s="2">
        <v>43095</v>
      </c>
      <c r="K1972" s="6">
        <v>55153</v>
      </c>
      <c r="L1972">
        <v>20</v>
      </c>
      <c r="M1972" t="s">
        <v>9958</v>
      </c>
      <c r="N1972" t="s">
        <v>4346</v>
      </c>
      <c r="O1972" t="s">
        <v>3386</v>
      </c>
      <c r="P1972" t="s">
        <v>3324</v>
      </c>
      <c r="Q1972" s="5">
        <f>INDEX(relevant_resources!B:B,MATCH(P1972,relevant_resources!A:A,0))</f>
        <v>1</v>
      </c>
      <c r="R1972">
        <f>COUNTIFS(resolve_2018!Y:Y,A1972)</f>
        <v>0</v>
      </c>
      <c r="S1972">
        <f>COUNTIFS(assign_old_new!A:A,A1972)</f>
        <v>1</v>
      </c>
      <c r="T1972" s="4" t="str">
        <f>IF(D1972="teppc","teppc",
IF(Q1972=0,"not relevant",
IF(R1972&gt;0,"in old list",
IF(S1972=0,"NEED TO ASSIGN",
INDEX(assign_old_new!D:D,MATCH(A1972,assign_old_new!A:A,0))))))</f>
        <v>old</v>
      </c>
      <c r="U1972">
        <f t="shared" si="60"/>
        <v>1</v>
      </c>
      <c r="V1972" s="5">
        <f t="shared" si="61"/>
        <v>0</v>
      </c>
    </row>
    <row r="1973" spans="1:22" hidden="1" x14ac:dyDescent="0.75">
      <c r="A1973" t="s">
        <v>11521</v>
      </c>
      <c r="B1973" t="s">
        <v>11521</v>
      </c>
      <c r="C1973" t="s">
        <v>11522</v>
      </c>
      <c r="D1973" t="s">
        <v>9883</v>
      </c>
      <c r="E1973" t="s">
        <v>3333</v>
      </c>
      <c r="F1973" t="s">
        <v>3333</v>
      </c>
      <c r="G1973" t="s">
        <v>3334</v>
      </c>
      <c r="H1973" t="s">
        <v>3333</v>
      </c>
      <c r="I1973" t="s">
        <v>33</v>
      </c>
      <c r="J1973" s="2">
        <v>43095</v>
      </c>
      <c r="K1973" s="6">
        <v>55153</v>
      </c>
      <c r="L1973">
        <v>20</v>
      </c>
      <c r="M1973" t="s">
        <v>9958</v>
      </c>
      <c r="N1973" t="s">
        <v>4346</v>
      </c>
      <c r="O1973" t="s">
        <v>3386</v>
      </c>
      <c r="P1973" t="s">
        <v>3324</v>
      </c>
      <c r="Q1973" s="5">
        <f>INDEX(relevant_resources!B:B,MATCH(P1973,relevant_resources!A:A,0))</f>
        <v>1</v>
      </c>
      <c r="R1973">
        <f>COUNTIFS(resolve_2018!Y:Y,A1973)</f>
        <v>0</v>
      </c>
      <c r="S1973">
        <f>COUNTIFS(assign_old_new!A:A,A1973)</f>
        <v>1</v>
      </c>
      <c r="T1973" s="4" t="str">
        <f>IF(D1973="teppc","teppc",
IF(Q1973=0,"not relevant",
IF(R1973&gt;0,"in old list",
IF(S1973=0,"NEED TO ASSIGN",
INDEX(assign_old_new!D:D,MATCH(A1973,assign_old_new!A:A,0))))))</f>
        <v>old</v>
      </c>
      <c r="U1973">
        <f t="shared" si="60"/>
        <v>1</v>
      </c>
      <c r="V1973" s="5">
        <f t="shared" si="61"/>
        <v>0</v>
      </c>
    </row>
    <row r="1974" spans="1:22" hidden="1" x14ac:dyDescent="0.75">
      <c r="A1974" t="s">
        <v>11506</v>
      </c>
      <c r="B1974" t="s">
        <v>11506</v>
      </c>
      <c r="C1974" t="s">
        <v>11507</v>
      </c>
      <c r="D1974" t="s">
        <v>9883</v>
      </c>
      <c r="E1974" t="s">
        <v>1128</v>
      </c>
      <c r="F1974" t="s">
        <v>1128</v>
      </c>
      <c r="G1974" t="s">
        <v>3379</v>
      </c>
      <c r="H1974" t="s">
        <v>1128</v>
      </c>
      <c r="I1974" t="s">
        <v>33</v>
      </c>
      <c r="J1974" s="2">
        <v>43077</v>
      </c>
      <c r="K1974" s="6">
        <v>55153</v>
      </c>
      <c r="L1974">
        <v>20</v>
      </c>
      <c r="M1974" t="s">
        <v>9958</v>
      </c>
      <c r="N1974" t="s">
        <v>4346</v>
      </c>
      <c r="O1974" t="s">
        <v>3386</v>
      </c>
      <c r="P1974" t="s">
        <v>3324</v>
      </c>
      <c r="Q1974" s="5">
        <f>INDEX(relevant_resources!B:B,MATCH(P1974,relevant_resources!A:A,0))</f>
        <v>1</v>
      </c>
      <c r="R1974">
        <f>COUNTIFS(resolve_2018!Y:Y,A1974)</f>
        <v>0</v>
      </c>
      <c r="S1974">
        <f>COUNTIFS(assign_old_new!A:A,A1974)</f>
        <v>1</v>
      </c>
      <c r="T1974" s="4" t="str">
        <f>IF(D1974="teppc","teppc",
IF(Q1974=0,"not relevant",
IF(R1974&gt;0,"in old list",
IF(S1974=0,"NEED TO ASSIGN",
INDEX(assign_old_new!D:D,MATCH(A1974,assign_old_new!A:A,0))))))</f>
        <v>new</v>
      </c>
      <c r="U1974">
        <f t="shared" si="60"/>
        <v>1</v>
      </c>
      <c r="V1974" s="5">
        <f t="shared" si="61"/>
        <v>0</v>
      </c>
    </row>
    <row r="1975" spans="1:22" hidden="1" x14ac:dyDescent="0.75">
      <c r="A1975" t="s">
        <v>11508</v>
      </c>
      <c r="B1975" t="s">
        <v>11508</v>
      </c>
      <c r="C1975" t="s">
        <v>11509</v>
      </c>
      <c r="D1975" t="s">
        <v>9883</v>
      </c>
      <c r="E1975" t="s">
        <v>1128</v>
      </c>
      <c r="F1975" t="s">
        <v>1128</v>
      </c>
      <c r="G1975" t="s">
        <v>3379</v>
      </c>
      <c r="H1975" t="s">
        <v>1128</v>
      </c>
      <c r="I1975" t="s">
        <v>33</v>
      </c>
      <c r="J1975" s="2">
        <v>43077</v>
      </c>
      <c r="K1975" s="6">
        <v>55153</v>
      </c>
      <c r="L1975">
        <v>20</v>
      </c>
      <c r="M1975" t="s">
        <v>9958</v>
      </c>
      <c r="N1975" t="s">
        <v>4346</v>
      </c>
      <c r="O1975" t="s">
        <v>3386</v>
      </c>
      <c r="P1975" t="s">
        <v>3324</v>
      </c>
      <c r="Q1975" s="5">
        <f>INDEX(relevant_resources!B:B,MATCH(P1975,relevant_resources!A:A,0))</f>
        <v>1</v>
      </c>
      <c r="R1975">
        <f>COUNTIFS(resolve_2018!Y:Y,A1975)</f>
        <v>0</v>
      </c>
      <c r="S1975">
        <f>COUNTIFS(assign_old_new!A:A,A1975)</f>
        <v>1</v>
      </c>
      <c r="T1975" s="4" t="str">
        <f>IF(D1975="teppc","teppc",
IF(Q1975=0,"not relevant",
IF(R1975&gt;0,"in old list",
IF(S1975=0,"NEED TO ASSIGN",
INDEX(assign_old_new!D:D,MATCH(A1975,assign_old_new!A:A,0))))))</f>
        <v>new</v>
      </c>
      <c r="U1975">
        <f t="shared" si="60"/>
        <v>1</v>
      </c>
      <c r="V1975" s="5">
        <f t="shared" si="61"/>
        <v>0</v>
      </c>
    </row>
    <row r="1976" spans="1:22" hidden="1" x14ac:dyDescent="0.75">
      <c r="A1976" t="s">
        <v>11510</v>
      </c>
      <c r="B1976" t="s">
        <v>11510</v>
      </c>
      <c r="C1976" t="s">
        <v>11511</v>
      </c>
      <c r="D1976" t="s">
        <v>9883</v>
      </c>
      <c r="E1976" t="s">
        <v>1128</v>
      </c>
      <c r="F1976" t="s">
        <v>1128</v>
      </c>
      <c r="G1976" t="s">
        <v>3379</v>
      </c>
      <c r="H1976" t="s">
        <v>1128</v>
      </c>
      <c r="I1976" t="s">
        <v>33</v>
      </c>
      <c r="J1976" s="2">
        <v>43077</v>
      </c>
      <c r="K1976" s="6">
        <v>55153</v>
      </c>
      <c r="L1976">
        <v>20</v>
      </c>
      <c r="M1976" t="s">
        <v>9958</v>
      </c>
      <c r="N1976" t="s">
        <v>4346</v>
      </c>
      <c r="O1976" t="s">
        <v>3386</v>
      </c>
      <c r="P1976" t="s">
        <v>3324</v>
      </c>
      <c r="Q1976" s="5">
        <f>INDEX(relevant_resources!B:B,MATCH(P1976,relevant_resources!A:A,0))</f>
        <v>1</v>
      </c>
      <c r="R1976">
        <f>COUNTIFS(resolve_2018!Y:Y,A1976)</f>
        <v>0</v>
      </c>
      <c r="S1976">
        <f>COUNTIFS(assign_old_new!A:A,A1976)</f>
        <v>1</v>
      </c>
      <c r="T1976" s="4" t="str">
        <f>IF(D1976="teppc","teppc",
IF(Q1976=0,"not relevant",
IF(R1976&gt;0,"in old list",
IF(S1976=0,"NEED TO ASSIGN",
INDEX(assign_old_new!D:D,MATCH(A1976,assign_old_new!A:A,0))))))</f>
        <v>new</v>
      </c>
      <c r="U1976">
        <f t="shared" si="60"/>
        <v>1</v>
      </c>
      <c r="V1976" s="5">
        <f t="shared" si="61"/>
        <v>0</v>
      </c>
    </row>
    <row r="1977" spans="1:22" hidden="1" x14ac:dyDescent="0.75">
      <c r="A1977" t="s">
        <v>3263</v>
      </c>
      <c r="B1977" t="s">
        <v>3263</v>
      </c>
      <c r="C1977" t="s">
        <v>3262</v>
      </c>
      <c r="D1977" t="s">
        <v>9883</v>
      </c>
      <c r="E1977" t="s">
        <v>1128</v>
      </c>
      <c r="F1977" t="s">
        <v>1128</v>
      </c>
      <c r="G1977" t="s">
        <v>3379</v>
      </c>
      <c r="H1977" t="s">
        <v>1128</v>
      </c>
      <c r="I1977" t="s">
        <v>33</v>
      </c>
      <c r="J1977" s="2">
        <v>42830</v>
      </c>
      <c r="K1977" s="6">
        <v>55153</v>
      </c>
      <c r="L1977">
        <v>20</v>
      </c>
      <c r="M1977" t="s">
        <v>4346</v>
      </c>
      <c r="N1977" t="s">
        <v>4346</v>
      </c>
      <c r="O1977" t="s">
        <v>3386</v>
      </c>
      <c r="P1977" t="s">
        <v>3324</v>
      </c>
      <c r="Q1977" s="5">
        <f>INDEX(relevant_resources!B:B,MATCH(P1977,relevant_resources!A:A,0))</f>
        <v>1</v>
      </c>
      <c r="R1977">
        <f>COUNTIFS(resolve_2018!Y:Y,A1977)</f>
        <v>1</v>
      </c>
      <c r="S1977">
        <f>COUNTIFS(assign_old_new!A:A,A1977)</f>
        <v>0</v>
      </c>
      <c r="T1977" s="4" t="str">
        <f>IF(D1977="teppc","teppc",
IF(Q1977=0,"not relevant",
IF(R1977&gt;0,"in old list",
IF(S1977=0,"NEED TO ASSIGN",
INDEX(assign_old_new!D:D,MATCH(A1977,assign_old_new!A:A,0))))))</f>
        <v>in old list</v>
      </c>
      <c r="U1977">
        <f t="shared" si="60"/>
        <v>1</v>
      </c>
      <c r="V1977" s="5">
        <f t="shared" si="61"/>
        <v>0</v>
      </c>
    </row>
    <row r="1978" spans="1:22" hidden="1" x14ac:dyDescent="0.75">
      <c r="A1978" t="s">
        <v>7251</v>
      </c>
      <c r="B1978" t="s">
        <v>7252</v>
      </c>
      <c r="D1978" t="s">
        <v>3425</v>
      </c>
      <c r="E1978" t="s">
        <v>3891</v>
      </c>
      <c r="F1978" t="s">
        <v>3891</v>
      </c>
      <c r="G1978" t="s">
        <v>3892</v>
      </c>
      <c r="H1978" t="s">
        <v>3616</v>
      </c>
      <c r="I1978" t="s">
        <v>1080</v>
      </c>
      <c r="J1978" s="2">
        <v>42735</v>
      </c>
      <c r="K1978" s="2">
        <v>55153</v>
      </c>
      <c r="L1978">
        <v>20</v>
      </c>
      <c r="M1978" t="s">
        <v>3473</v>
      </c>
      <c r="N1978" t="s">
        <v>3327</v>
      </c>
      <c r="O1978" t="s">
        <v>3328</v>
      </c>
      <c r="P1978" t="s">
        <v>3617</v>
      </c>
      <c r="Q1978" s="5">
        <f>INDEX(relevant_resources!B:B,MATCH(P1978,relevant_resources!A:A,0))</f>
        <v>0</v>
      </c>
      <c r="R1978">
        <f>COUNTIFS(resolve_2018!Y:Y,A1978)</f>
        <v>0</v>
      </c>
      <c r="S1978">
        <f>COUNTIFS(assign_old_new!A:A,A1978)</f>
        <v>0</v>
      </c>
      <c r="T1978" s="4" t="str">
        <f>IF(D1978="teppc","teppc",
IF(Q1978=0,"not relevant",
IF(R1978&gt;0,"in old list",
IF(S1978=0,"NEED TO ASSIGN",
INDEX(assign_old_new!D:D,MATCH(A1978,assign_old_new!A:A,0))))))</f>
        <v>teppc</v>
      </c>
      <c r="U1978">
        <f t="shared" si="60"/>
        <v>0</v>
      </c>
      <c r="V1978" s="5">
        <f t="shared" si="61"/>
        <v>0</v>
      </c>
    </row>
    <row r="1979" spans="1:22" hidden="1" x14ac:dyDescent="0.75">
      <c r="A1979" t="s">
        <v>8728</v>
      </c>
      <c r="B1979" t="s">
        <v>8729</v>
      </c>
      <c r="D1979" t="s">
        <v>3425</v>
      </c>
      <c r="E1979" t="s">
        <v>3891</v>
      </c>
      <c r="F1979" t="s">
        <v>3891</v>
      </c>
      <c r="G1979" t="s">
        <v>3892</v>
      </c>
      <c r="H1979" t="s">
        <v>3616</v>
      </c>
      <c r="I1979" t="s">
        <v>1080</v>
      </c>
      <c r="J1979" s="2">
        <v>42735</v>
      </c>
      <c r="K1979" s="2">
        <v>55153</v>
      </c>
      <c r="L1979">
        <v>20</v>
      </c>
      <c r="M1979" t="s">
        <v>8730</v>
      </c>
      <c r="N1979" t="s">
        <v>3385</v>
      </c>
      <c r="O1979" t="s">
        <v>3386</v>
      </c>
      <c r="P1979" t="s">
        <v>3617</v>
      </c>
      <c r="Q1979" s="5">
        <f>INDEX(relevant_resources!B:B,MATCH(P1979,relevant_resources!A:A,0))</f>
        <v>0</v>
      </c>
      <c r="R1979">
        <f>COUNTIFS(resolve_2018!Y:Y,A1979)</f>
        <v>0</v>
      </c>
      <c r="S1979">
        <f>COUNTIFS(assign_old_new!A:A,A1979)</f>
        <v>0</v>
      </c>
      <c r="T1979" s="4" t="str">
        <f>IF(D1979="teppc","teppc",
IF(Q1979=0,"not relevant",
IF(R1979&gt;0,"in old list",
IF(S1979=0,"NEED TO ASSIGN",
INDEX(assign_old_new!D:D,MATCH(A1979,assign_old_new!A:A,0))))))</f>
        <v>teppc</v>
      </c>
      <c r="U1979">
        <f t="shared" si="60"/>
        <v>0</v>
      </c>
      <c r="V1979" s="5">
        <f t="shared" si="61"/>
        <v>0</v>
      </c>
    </row>
    <row r="1980" spans="1:22" hidden="1" x14ac:dyDescent="0.75">
      <c r="A1980" t="s">
        <v>1904</v>
      </c>
      <c r="B1980" t="s">
        <v>1904</v>
      </c>
      <c r="C1980" t="s">
        <v>11515</v>
      </c>
      <c r="D1980" t="s">
        <v>9883</v>
      </c>
      <c r="E1980" t="s">
        <v>1128</v>
      </c>
      <c r="F1980" t="s">
        <v>1128</v>
      </c>
      <c r="G1980" t="s">
        <v>3379</v>
      </c>
      <c r="H1980" t="s">
        <v>1128</v>
      </c>
      <c r="I1980" t="s">
        <v>33</v>
      </c>
      <c r="J1980" s="2">
        <v>42727</v>
      </c>
      <c r="K1980" s="6">
        <v>55153</v>
      </c>
      <c r="L1980">
        <v>20</v>
      </c>
      <c r="M1980" t="s">
        <v>4346</v>
      </c>
      <c r="N1980" t="s">
        <v>4346</v>
      </c>
      <c r="O1980" t="s">
        <v>3386</v>
      </c>
      <c r="P1980" t="s">
        <v>3324</v>
      </c>
      <c r="Q1980" s="5">
        <f>INDEX(relevant_resources!B:B,MATCH(P1980,relevant_resources!A:A,0))</f>
        <v>1</v>
      </c>
      <c r="R1980">
        <f>COUNTIFS(resolve_2018!Y:Y,A1980)</f>
        <v>1</v>
      </c>
      <c r="S1980">
        <f>COUNTIFS(assign_old_new!A:A,A1980)</f>
        <v>0</v>
      </c>
      <c r="T1980" s="4" t="str">
        <f>IF(D1980="teppc","teppc",
IF(Q1980=0,"not relevant",
IF(R1980&gt;0,"in old list",
IF(S1980=0,"NEED TO ASSIGN",
INDEX(assign_old_new!D:D,MATCH(A1980,assign_old_new!A:A,0))))))</f>
        <v>in old list</v>
      </c>
      <c r="U1980">
        <f t="shared" si="60"/>
        <v>1</v>
      </c>
      <c r="V1980" s="5">
        <f t="shared" si="61"/>
        <v>0</v>
      </c>
    </row>
    <row r="1981" spans="1:22" hidden="1" x14ac:dyDescent="0.75">
      <c r="A1981" t="s">
        <v>1907</v>
      </c>
      <c r="B1981" t="s">
        <v>1907</v>
      </c>
      <c r="C1981" t="s">
        <v>11516</v>
      </c>
      <c r="D1981" t="s">
        <v>9883</v>
      </c>
      <c r="E1981" t="s">
        <v>1128</v>
      </c>
      <c r="F1981" t="s">
        <v>1128</v>
      </c>
      <c r="G1981" t="s">
        <v>3379</v>
      </c>
      <c r="H1981" t="s">
        <v>1128</v>
      </c>
      <c r="I1981" t="s">
        <v>33</v>
      </c>
      <c r="J1981" s="2">
        <v>42727</v>
      </c>
      <c r="K1981" s="6">
        <v>55153</v>
      </c>
      <c r="L1981">
        <v>20</v>
      </c>
      <c r="M1981" t="s">
        <v>4346</v>
      </c>
      <c r="N1981" t="s">
        <v>4346</v>
      </c>
      <c r="O1981" t="s">
        <v>3386</v>
      </c>
      <c r="P1981" t="s">
        <v>3324</v>
      </c>
      <c r="Q1981" s="5">
        <f>INDEX(relevant_resources!B:B,MATCH(P1981,relevant_resources!A:A,0))</f>
        <v>1</v>
      </c>
      <c r="R1981">
        <f>COUNTIFS(resolve_2018!Y:Y,A1981)</f>
        <v>1</v>
      </c>
      <c r="S1981">
        <f>COUNTIFS(assign_old_new!A:A,A1981)</f>
        <v>0</v>
      </c>
      <c r="T1981" s="4" t="str">
        <f>IF(D1981="teppc","teppc",
IF(Q1981=0,"not relevant",
IF(R1981&gt;0,"in old list",
IF(S1981=0,"NEED TO ASSIGN",
INDEX(assign_old_new!D:D,MATCH(A1981,assign_old_new!A:A,0))))))</f>
        <v>in old list</v>
      </c>
      <c r="U1981">
        <f t="shared" si="60"/>
        <v>1</v>
      </c>
      <c r="V1981" s="5">
        <f t="shared" si="61"/>
        <v>0</v>
      </c>
    </row>
    <row r="1982" spans="1:22" hidden="1" x14ac:dyDescent="0.75">
      <c r="A1982" t="s">
        <v>1910</v>
      </c>
      <c r="B1982" t="s">
        <v>1910</v>
      </c>
      <c r="C1982" t="s">
        <v>11518</v>
      </c>
      <c r="D1982" t="s">
        <v>9883</v>
      </c>
      <c r="E1982" t="s">
        <v>1128</v>
      </c>
      <c r="F1982" t="s">
        <v>1128</v>
      </c>
      <c r="G1982" t="s">
        <v>3379</v>
      </c>
      <c r="H1982" t="s">
        <v>1128</v>
      </c>
      <c r="I1982" t="s">
        <v>33</v>
      </c>
      <c r="J1982" s="2">
        <v>42727</v>
      </c>
      <c r="K1982" s="6">
        <v>55153</v>
      </c>
      <c r="L1982">
        <v>20</v>
      </c>
      <c r="M1982" t="s">
        <v>4346</v>
      </c>
      <c r="N1982" t="s">
        <v>4346</v>
      </c>
      <c r="O1982" t="s">
        <v>3386</v>
      </c>
      <c r="P1982" t="s">
        <v>3324</v>
      </c>
      <c r="Q1982" s="5">
        <f>INDEX(relevant_resources!B:B,MATCH(P1982,relevant_resources!A:A,0))</f>
        <v>1</v>
      </c>
      <c r="R1982">
        <f>COUNTIFS(resolve_2018!Y:Y,A1982)</f>
        <v>1</v>
      </c>
      <c r="S1982">
        <f>COUNTIFS(assign_old_new!A:A,A1982)</f>
        <v>0</v>
      </c>
      <c r="T1982" s="4" t="str">
        <f>IF(D1982="teppc","teppc",
IF(Q1982=0,"not relevant",
IF(R1982&gt;0,"in old list",
IF(S1982=0,"NEED TO ASSIGN",
INDEX(assign_old_new!D:D,MATCH(A1982,assign_old_new!A:A,0))))))</f>
        <v>in old list</v>
      </c>
      <c r="U1982">
        <f t="shared" si="60"/>
        <v>1</v>
      </c>
      <c r="V1982" s="5">
        <f t="shared" si="61"/>
        <v>0</v>
      </c>
    </row>
    <row r="1983" spans="1:22" hidden="1" x14ac:dyDescent="0.75">
      <c r="A1983" t="s">
        <v>1875</v>
      </c>
      <c r="B1983" t="s">
        <v>1875</v>
      </c>
      <c r="C1983" t="s">
        <v>11527</v>
      </c>
      <c r="D1983" t="s">
        <v>9883</v>
      </c>
      <c r="E1983" t="s">
        <v>1128</v>
      </c>
      <c r="F1983" t="s">
        <v>1128</v>
      </c>
      <c r="G1983" t="s">
        <v>3379</v>
      </c>
      <c r="H1983" t="s">
        <v>1128</v>
      </c>
      <c r="I1983" t="s">
        <v>33</v>
      </c>
      <c r="J1983" s="2">
        <v>42720</v>
      </c>
      <c r="K1983" s="6">
        <v>55153</v>
      </c>
      <c r="L1983">
        <v>20</v>
      </c>
      <c r="M1983" t="s">
        <v>4346</v>
      </c>
      <c r="N1983" t="s">
        <v>4346</v>
      </c>
      <c r="O1983" t="s">
        <v>3386</v>
      </c>
      <c r="P1983" t="s">
        <v>3324</v>
      </c>
      <c r="Q1983" s="5">
        <f>INDEX(relevant_resources!B:B,MATCH(P1983,relevant_resources!A:A,0))</f>
        <v>1</v>
      </c>
      <c r="R1983">
        <f>COUNTIFS(resolve_2018!Y:Y,A1983)</f>
        <v>1</v>
      </c>
      <c r="S1983">
        <f>COUNTIFS(assign_old_new!A:A,A1983)</f>
        <v>0</v>
      </c>
      <c r="T1983" s="4" t="str">
        <f>IF(D1983="teppc","teppc",
IF(Q1983=0,"not relevant",
IF(R1983&gt;0,"in old list",
IF(S1983=0,"NEED TO ASSIGN",
INDEX(assign_old_new!D:D,MATCH(A1983,assign_old_new!A:A,0))))))</f>
        <v>in old list</v>
      </c>
      <c r="U1983">
        <f t="shared" si="60"/>
        <v>1</v>
      </c>
      <c r="V1983" s="5">
        <f t="shared" si="61"/>
        <v>0</v>
      </c>
    </row>
    <row r="1984" spans="1:22" hidden="1" x14ac:dyDescent="0.75">
      <c r="A1984" t="s">
        <v>3261</v>
      </c>
      <c r="B1984" t="s">
        <v>3261</v>
      </c>
      <c r="C1984" t="s">
        <v>3260</v>
      </c>
      <c r="D1984" t="s">
        <v>9883</v>
      </c>
      <c r="E1984" t="s">
        <v>1128</v>
      </c>
      <c r="F1984" t="s">
        <v>1128</v>
      </c>
      <c r="G1984" t="s">
        <v>3379</v>
      </c>
      <c r="H1984" t="s">
        <v>1128</v>
      </c>
      <c r="I1984" t="s">
        <v>33</v>
      </c>
      <c r="J1984" s="2">
        <v>42707</v>
      </c>
      <c r="K1984" s="6">
        <v>55153</v>
      </c>
      <c r="L1984">
        <v>20</v>
      </c>
      <c r="M1984" t="s">
        <v>4346</v>
      </c>
      <c r="N1984" t="s">
        <v>4346</v>
      </c>
      <c r="O1984" t="s">
        <v>3386</v>
      </c>
      <c r="P1984" t="s">
        <v>3324</v>
      </c>
      <c r="Q1984" s="5">
        <f>INDEX(relevant_resources!B:B,MATCH(P1984,relevant_resources!A:A,0))</f>
        <v>1</v>
      </c>
      <c r="R1984">
        <f>COUNTIFS(resolve_2018!Y:Y,A1984)</f>
        <v>1</v>
      </c>
      <c r="S1984">
        <f>COUNTIFS(assign_old_new!A:A,A1984)</f>
        <v>0</v>
      </c>
      <c r="T1984" s="4" t="str">
        <f>IF(D1984="teppc","teppc",
IF(Q1984=0,"not relevant",
IF(R1984&gt;0,"in old list",
IF(S1984=0,"NEED TO ASSIGN",
INDEX(assign_old_new!D:D,MATCH(A1984,assign_old_new!A:A,0))))))</f>
        <v>in old list</v>
      </c>
      <c r="U1984">
        <f t="shared" si="60"/>
        <v>1</v>
      </c>
      <c r="V1984" s="5">
        <f t="shared" si="61"/>
        <v>0</v>
      </c>
    </row>
    <row r="1985" spans="1:22" hidden="1" x14ac:dyDescent="0.75">
      <c r="A1985" t="s">
        <v>1901</v>
      </c>
      <c r="B1985" t="s">
        <v>1901</v>
      </c>
      <c r="C1985" t="s">
        <v>10324</v>
      </c>
      <c r="D1985" t="s">
        <v>9883</v>
      </c>
      <c r="E1985" t="s">
        <v>1128</v>
      </c>
      <c r="F1985" t="s">
        <v>1128</v>
      </c>
      <c r="G1985" t="s">
        <v>3379</v>
      </c>
      <c r="H1985" t="s">
        <v>1128</v>
      </c>
      <c r="I1985" t="s">
        <v>33</v>
      </c>
      <c r="J1985" s="6">
        <v>42636</v>
      </c>
      <c r="K1985" s="6">
        <v>55153</v>
      </c>
      <c r="L1985">
        <v>20</v>
      </c>
      <c r="M1985" t="s">
        <v>9884</v>
      </c>
      <c r="N1985" t="s">
        <v>4346</v>
      </c>
      <c r="O1985" t="s">
        <v>3386</v>
      </c>
      <c r="P1985" t="s">
        <v>3324</v>
      </c>
      <c r="Q1985" s="5">
        <f>INDEX(relevant_resources!B:B,MATCH(P1985,relevant_resources!A:A,0))</f>
        <v>1</v>
      </c>
      <c r="R1985">
        <f>COUNTIFS(resolve_2018!Y:Y,A1985)</f>
        <v>1</v>
      </c>
      <c r="S1985">
        <f>COUNTIFS(assign_old_new!A:A,A1985)</f>
        <v>0</v>
      </c>
      <c r="T1985" s="4" t="str">
        <f>IF(D1985="teppc","teppc",
IF(Q1985=0,"not relevant",
IF(R1985&gt;0,"in old list",
IF(S1985=0,"NEED TO ASSIGN",
INDEX(assign_old_new!D:D,MATCH(A1985,assign_old_new!A:A,0))))))</f>
        <v>in old list</v>
      </c>
      <c r="U1985">
        <f t="shared" si="60"/>
        <v>1</v>
      </c>
      <c r="V1985" s="5">
        <f t="shared" si="61"/>
        <v>0</v>
      </c>
    </row>
    <row r="1986" spans="1:22" hidden="1" x14ac:dyDescent="0.75">
      <c r="A1986" t="s">
        <v>3259</v>
      </c>
      <c r="B1986" t="s">
        <v>3259</v>
      </c>
      <c r="C1986" t="s">
        <v>3258</v>
      </c>
      <c r="D1986" t="s">
        <v>9883</v>
      </c>
      <c r="E1986" t="s">
        <v>1128</v>
      </c>
      <c r="F1986" t="s">
        <v>1128</v>
      </c>
      <c r="G1986" t="s">
        <v>3379</v>
      </c>
      <c r="H1986" t="s">
        <v>1128</v>
      </c>
      <c r="I1986" t="s">
        <v>33</v>
      </c>
      <c r="J1986" s="6">
        <v>42598</v>
      </c>
      <c r="K1986" s="6">
        <v>55153</v>
      </c>
      <c r="L1986">
        <v>20</v>
      </c>
      <c r="M1986" t="s">
        <v>9884</v>
      </c>
      <c r="N1986" t="s">
        <v>4346</v>
      </c>
      <c r="O1986" t="s">
        <v>3386</v>
      </c>
      <c r="P1986" t="s">
        <v>3324</v>
      </c>
      <c r="Q1986" s="5">
        <f>INDEX(relevant_resources!B:B,MATCH(P1986,relevant_resources!A:A,0))</f>
        <v>1</v>
      </c>
      <c r="R1986">
        <f>COUNTIFS(resolve_2018!Y:Y,A1986)</f>
        <v>1</v>
      </c>
      <c r="S1986">
        <f>COUNTIFS(assign_old_new!A:A,A1986)</f>
        <v>0</v>
      </c>
      <c r="T1986" s="4" t="str">
        <f>IF(D1986="teppc","teppc",
IF(Q1986=0,"not relevant",
IF(R1986&gt;0,"in old list",
IF(S1986=0,"NEED TO ASSIGN",
INDEX(assign_old_new!D:D,MATCH(A1986,assign_old_new!A:A,0))))))</f>
        <v>in old list</v>
      </c>
      <c r="U1986">
        <f t="shared" ref="U1986:U2049" si="62">OR(R1986&gt;0,S1986&gt;0)*1</f>
        <v>1</v>
      </c>
      <c r="V1986" s="5">
        <f t="shared" si="61"/>
        <v>0</v>
      </c>
    </row>
    <row r="1987" spans="1:22" hidden="1" x14ac:dyDescent="0.75">
      <c r="A1987" t="s">
        <v>3266</v>
      </c>
      <c r="B1987" t="s">
        <v>3266</v>
      </c>
      <c r="C1987" t="s">
        <v>3265</v>
      </c>
      <c r="D1987" t="s">
        <v>9883</v>
      </c>
      <c r="E1987" t="s">
        <v>3333</v>
      </c>
      <c r="F1987" t="s">
        <v>3333</v>
      </c>
      <c r="G1987" t="s">
        <v>3334</v>
      </c>
      <c r="H1987" t="s">
        <v>3333</v>
      </c>
      <c r="I1987" t="s">
        <v>33</v>
      </c>
      <c r="J1987" s="6">
        <v>42551</v>
      </c>
      <c r="K1987" s="6">
        <v>55153</v>
      </c>
      <c r="L1987">
        <v>20</v>
      </c>
      <c r="M1987" t="s">
        <v>9884</v>
      </c>
      <c r="N1987" t="s">
        <v>4346</v>
      </c>
      <c r="O1987" t="s">
        <v>3386</v>
      </c>
      <c r="P1987" t="s">
        <v>3324</v>
      </c>
      <c r="Q1987" s="5">
        <f>INDEX(relevant_resources!B:B,MATCH(P1987,relevant_resources!A:A,0))</f>
        <v>1</v>
      </c>
      <c r="R1987">
        <f>COUNTIFS(resolve_2018!Y:Y,A1987)</f>
        <v>1</v>
      </c>
      <c r="S1987">
        <f>COUNTIFS(assign_old_new!A:A,A1987)</f>
        <v>0</v>
      </c>
      <c r="T1987" s="4" t="str">
        <f>IF(D1987="teppc","teppc",
IF(Q1987=0,"not relevant",
IF(R1987&gt;0,"in old list",
IF(S1987=0,"NEED TO ASSIGN",
INDEX(assign_old_new!D:D,MATCH(A1987,assign_old_new!A:A,0))))))</f>
        <v>in old list</v>
      </c>
      <c r="U1987">
        <f t="shared" si="62"/>
        <v>1</v>
      </c>
      <c r="V1987" s="5">
        <f t="shared" ref="V1987:V2050" si="63">AND(Q1987=1,U1987=0,D1987="caiso")*1</f>
        <v>0</v>
      </c>
    </row>
    <row r="1988" spans="1:22" hidden="1" x14ac:dyDescent="0.75">
      <c r="A1988" t="s">
        <v>1824</v>
      </c>
      <c r="B1988" t="s">
        <v>1824</v>
      </c>
      <c r="C1988" t="s">
        <v>10643</v>
      </c>
      <c r="D1988" t="s">
        <v>9883</v>
      </c>
      <c r="E1988" t="s">
        <v>1128</v>
      </c>
      <c r="F1988" t="s">
        <v>1128</v>
      </c>
      <c r="G1988" t="s">
        <v>3379</v>
      </c>
      <c r="H1988" t="s">
        <v>1128</v>
      </c>
      <c r="I1988" t="s">
        <v>33</v>
      </c>
      <c r="J1988" s="6">
        <v>42536</v>
      </c>
      <c r="K1988" s="6">
        <v>55153</v>
      </c>
      <c r="L1988">
        <v>20</v>
      </c>
      <c r="M1988" t="s">
        <v>9884</v>
      </c>
      <c r="N1988" t="s">
        <v>4346</v>
      </c>
      <c r="O1988" t="s">
        <v>3386</v>
      </c>
      <c r="P1988" t="s">
        <v>3324</v>
      </c>
      <c r="Q1988" s="5">
        <f>INDEX(relevant_resources!B:B,MATCH(P1988,relevant_resources!A:A,0))</f>
        <v>1</v>
      </c>
      <c r="R1988">
        <f>COUNTIFS(resolve_2018!Y:Y,A1988)</f>
        <v>1</v>
      </c>
      <c r="S1988">
        <f>COUNTIFS(assign_old_new!A:A,A1988)</f>
        <v>0</v>
      </c>
      <c r="T1988" s="4" t="str">
        <f>IF(D1988="teppc","teppc",
IF(Q1988=0,"not relevant",
IF(R1988&gt;0,"in old list",
IF(S1988=0,"NEED TO ASSIGN",
INDEX(assign_old_new!D:D,MATCH(A1988,assign_old_new!A:A,0))))))</f>
        <v>in old list</v>
      </c>
      <c r="U1988">
        <f t="shared" si="62"/>
        <v>1</v>
      </c>
      <c r="V1988" s="5">
        <f t="shared" si="63"/>
        <v>0</v>
      </c>
    </row>
    <row r="1989" spans="1:22" hidden="1" x14ac:dyDescent="0.75">
      <c r="A1989" t="s">
        <v>1550</v>
      </c>
      <c r="B1989" t="s">
        <v>1550</v>
      </c>
      <c r="C1989" t="s">
        <v>10845</v>
      </c>
      <c r="D1989" t="s">
        <v>9883</v>
      </c>
      <c r="E1989" t="s">
        <v>1128</v>
      </c>
      <c r="F1989" t="s">
        <v>1128</v>
      </c>
      <c r="G1989" t="s">
        <v>3379</v>
      </c>
      <c r="H1989" t="s">
        <v>1128</v>
      </c>
      <c r="I1989" t="s">
        <v>33</v>
      </c>
      <c r="J1989" s="6">
        <v>42496</v>
      </c>
      <c r="K1989" s="6">
        <v>55153</v>
      </c>
      <c r="L1989">
        <v>20</v>
      </c>
      <c r="M1989" t="s">
        <v>9884</v>
      </c>
      <c r="N1989" t="s">
        <v>4346</v>
      </c>
      <c r="O1989" t="s">
        <v>3386</v>
      </c>
      <c r="P1989" t="s">
        <v>3324</v>
      </c>
      <c r="Q1989" s="5">
        <f>INDEX(relevant_resources!B:B,MATCH(P1989,relevant_resources!A:A,0))</f>
        <v>1</v>
      </c>
      <c r="R1989">
        <f>COUNTIFS(resolve_2018!Y:Y,A1989)</f>
        <v>1</v>
      </c>
      <c r="S1989">
        <f>COUNTIFS(assign_old_new!A:A,A1989)</f>
        <v>0</v>
      </c>
      <c r="T1989" s="4" t="str">
        <f>IF(D1989="teppc","teppc",
IF(Q1989=0,"not relevant",
IF(R1989&gt;0,"in old list",
IF(S1989=0,"NEED TO ASSIGN",
INDEX(assign_old_new!D:D,MATCH(A1989,assign_old_new!A:A,0))))))</f>
        <v>in old list</v>
      </c>
      <c r="U1989">
        <f t="shared" si="62"/>
        <v>1</v>
      </c>
      <c r="V1989" s="5">
        <f t="shared" si="63"/>
        <v>0</v>
      </c>
    </row>
    <row r="1990" spans="1:22" hidden="1" x14ac:dyDescent="0.75">
      <c r="A1990" t="s">
        <v>3268</v>
      </c>
      <c r="B1990" t="s">
        <v>3268</v>
      </c>
      <c r="C1990" t="s">
        <v>3267</v>
      </c>
      <c r="D1990" t="s">
        <v>9883</v>
      </c>
      <c r="E1990" t="s">
        <v>1128</v>
      </c>
      <c r="F1990" t="s">
        <v>1128</v>
      </c>
      <c r="G1990" t="s">
        <v>3379</v>
      </c>
      <c r="H1990" t="s">
        <v>1128</v>
      </c>
      <c r="I1990" t="s">
        <v>33</v>
      </c>
      <c r="J1990" s="6">
        <v>42490</v>
      </c>
      <c r="K1990" s="6">
        <v>55153</v>
      </c>
      <c r="L1990">
        <v>20</v>
      </c>
      <c r="M1990" t="s">
        <v>9884</v>
      </c>
      <c r="N1990" t="s">
        <v>4346</v>
      </c>
      <c r="O1990" t="s">
        <v>3386</v>
      </c>
      <c r="P1990" t="s">
        <v>3324</v>
      </c>
      <c r="Q1990" s="5">
        <f>INDEX(relevant_resources!B:B,MATCH(P1990,relevant_resources!A:A,0))</f>
        <v>1</v>
      </c>
      <c r="R1990">
        <f>COUNTIFS(resolve_2018!Y:Y,A1990)</f>
        <v>1</v>
      </c>
      <c r="S1990">
        <f>COUNTIFS(assign_old_new!A:A,A1990)</f>
        <v>0</v>
      </c>
      <c r="T1990" s="4" t="str">
        <f>IF(D1990="teppc","teppc",
IF(Q1990=0,"not relevant",
IF(R1990&gt;0,"in old list",
IF(S1990=0,"NEED TO ASSIGN",
INDEX(assign_old_new!D:D,MATCH(A1990,assign_old_new!A:A,0))))))</f>
        <v>in old list</v>
      </c>
      <c r="U1990">
        <f t="shared" si="62"/>
        <v>1</v>
      </c>
      <c r="V1990" s="5">
        <f t="shared" si="63"/>
        <v>0</v>
      </c>
    </row>
    <row r="1991" spans="1:22" hidden="1" x14ac:dyDescent="0.75">
      <c r="A1991" t="s">
        <v>3270</v>
      </c>
      <c r="B1991" t="s">
        <v>3270</v>
      </c>
      <c r="C1991" t="s">
        <v>3269</v>
      </c>
      <c r="D1991" t="s">
        <v>9883</v>
      </c>
      <c r="E1991" t="s">
        <v>1128</v>
      </c>
      <c r="F1991" t="s">
        <v>1128</v>
      </c>
      <c r="G1991" t="s">
        <v>3379</v>
      </c>
      <c r="H1991" t="s">
        <v>1128</v>
      </c>
      <c r="I1991" t="s">
        <v>33</v>
      </c>
      <c r="J1991" s="6">
        <v>42490</v>
      </c>
      <c r="K1991" s="6">
        <v>55153</v>
      </c>
      <c r="L1991">
        <v>20</v>
      </c>
      <c r="M1991" t="s">
        <v>9884</v>
      </c>
      <c r="N1991" t="s">
        <v>4346</v>
      </c>
      <c r="O1991" t="s">
        <v>3386</v>
      </c>
      <c r="P1991" t="s">
        <v>3324</v>
      </c>
      <c r="Q1991" s="5">
        <f>INDEX(relevant_resources!B:B,MATCH(P1991,relevant_resources!A:A,0))</f>
        <v>1</v>
      </c>
      <c r="R1991">
        <f>COUNTIFS(resolve_2018!Y:Y,A1991)</f>
        <v>1</v>
      </c>
      <c r="S1991">
        <f>COUNTIFS(assign_old_new!A:A,A1991)</f>
        <v>0</v>
      </c>
      <c r="T1991" s="4" t="str">
        <f>IF(D1991="teppc","teppc",
IF(Q1991=0,"not relevant",
IF(R1991&gt;0,"in old list",
IF(S1991=0,"NEED TO ASSIGN",
INDEX(assign_old_new!D:D,MATCH(A1991,assign_old_new!A:A,0))))))</f>
        <v>in old list</v>
      </c>
      <c r="U1991">
        <f t="shared" si="62"/>
        <v>1</v>
      </c>
      <c r="V1991" s="5">
        <f t="shared" si="63"/>
        <v>0</v>
      </c>
    </row>
    <row r="1992" spans="1:22" hidden="1" x14ac:dyDescent="0.75">
      <c r="A1992" t="s">
        <v>2380</v>
      </c>
      <c r="B1992" t="s">
        <v>2380</v>
      </c>
      <c r="C1992" t="s">
        <v>10307</v>
      </c>
      <c r="D1992" t="s">
        <v>9883</v>
      </c>
      <c r="E1992" t="s">
        <v>3333</v>
      </c>
      <c r="F1992" t="s">
        <v>3333</v>
      </c>
      <c r="G1992" t="s">
        <v>3334</v>
      </c>
      <c r="H1992" t="s">
        <v>3333</v>
      </c>
      <c r="I1992" t="s">
        <v>33</v>
      </c>
      <c r="J1992" s="6">
        <v>42433</v>
      </c>
      <c r="K1992" s="6">
        <v>55153</v>
      </c>
      <c r="L1992">
        <v>20</v>
      </c>
      <c r="M1992" t="s">
        <v>9884</v>
      </c>
      <c r="N1992" t="s">
        <v>4346</v>
      </c>
      <c r="O1992" t="s">
        <v>3386</v>
      </c>
      <c r="P1992" t="s">
        <v>3324</v>
      </c>
      <c r="Q1992" s="5">
        <f>INDEX(relevant_resources!B:B,MATCH(P1992,relevant_resources!A:A,0))</f>
        <v>1</v>
      </c>
      <c r="R1992">
        <f>COUNTIFS(resolve_2018!Y:Y,A1992)</f>
        <v>1</v>
      </c>
      <c r="S1992">
        <f>COUNTIFS(assign_old_new!A:A,A1992)</f>
        <v>0</v>
      </c>
      <c r="T1992" s="4" t="str">
        <f>IF(D1992="teppc","teppc",
IF(Q1992=0,"not relevant",
IF(R1992&gt;0,"in old list",
IF(S1992=0,"NEED TO ASSIGN",
INDEX(assign_old_new!D:D,MATCH(A1992,assign_old_new!A:A,0))))))</f>
        <v>in old list</v>
      </c>
      <c r="U1992">
        <f t="shared" si="62"/>
        <v>1</v>
      </c>
      <c r="V1992" s="5">
        <f t="shared" si="63"/>
        <v>0</v>
      </c>
    </row>
    <row r="1993" spans="1:22" hidden="1" x14ac:dyDescent="0.75">
      <c r="A1993" t="s">
        <v>1818</v>
      </c>
      <c r="B1993" t="s">
        <v>1818</v>
      </c>
      <c r="C1993" t="s">
        <v>10726</v>
      </c>
      <c r="D1993" t="s">
        <v>9883</v>
      </c>
      <c r="E1993" t="s">
        <v>1128</v>
      </c>
      <c r="F1993" t="s">
        <v>1128</v>
      </c>
      <c r="G1993" t="s">
        <v>3379</v>
      </c>
      <c r="H1993" t="s">
        <v>1128</v>
      </c>
      <c r="I1993" t="s">
        <v>33</v>
      </c>
      <c r="J1993" s="6">
        <v>42388</v>
      </c>
      <c r="K1993" s="6">
        <v>55153</v>
      </c>
      <c r="L1993">
        <v>20</v>
      </c>
      <c r="M1993" t="s">
        <v>9884</v>
      </c>
      <c r="N1993" t="s">
        <v>4346</v>
      </c>
      <c r="O1993" t="s">
        <v>3386</v>
      </c>
      <c r="P1993" t="s">
        <v>3324</v>
      </c>
      <c r="Q1993" s="5">
        <f>INDEX(relevant_resources!B:B,MATCH(P1993,relevant_resources!A:A,0))</f>
        <v>1</v>
      </c>
      <c r="R1993">
        <f>COUNTIFS(resolve_2018!Y:Y,A1993)</f>
        <v>1</v>
      </c>
      <c r="S1993">
        <f>COUNTIFS(assign_old_new!A:A,A1993)</f>
        <v>0</v>
      </c>
      <c r="T1993" s="4" t="str">
        <f>IF(D1993="teppc","teppc",
IF(Q1993=0,"not relevant",
IF(R1993&gt;0,"in old list",
IF(S1993=0,"NEED TO ASSIGN",
INDEX(assign_old_new!D:D,MATCH(A1993,assign_old_new!A:A,0))))))</f>
        <v>in old list</v>
      </c>
      <c r="U1993">
        <f t="shared" si="62"/>
        <v>1</v>
      </c>
      <c r="V1993" s="5">
        <f t="shared" si="63"/>
        <v>0</v>
      </c>
    </row>
    <row r="1994" spans="1:22" hidden="1" x14ac:dyDescent="0.75">
      <c r="A1994" t="s">
        <v>4302</v>
      </c>
      <c r="B1994" t="s">
        <v>4302</v>
      </c>
      <c r="C1994" t="s">
        <v>4302</v>
      </c>
      <c r="D1994" t="s">
        <v>3425</v>
      </c>
      <c r="E1994" t="s">
        <v>3752</v>
      </c>
      <c r="F1994" t="s">
        <v>3752</v>
      </c>
      <c r="G1994" t="s">
        <v>3753</v>
      </c>
      <c r="H1994" t="s">
        <v>2156</v>
      </c>
      <c r="I1994" t="s">
        <v>1080</v>
      </c>
      <c r="J1994" s="2">
        <v>42370</v>
      </c>
      <c r="K1994" s="2">
        <v>55153</v>
      </c>
      <c r="L1994">
        <v>20</v>
      </c>
      <c r="M1994" t="s">
        <v>3506</v>
      </c>
      <c r="N1994" t="s">
        <v>3385</v>
      </c>
      <c r="O1994" t="s">
        <v>3386</v>
      </c>
      <c r="P1994" t="s">
        <v>3617</v>
      </c>
      <c r="Q1994" s="5">
        <f>INDEX(relevant_resources!B:B,MATCH(P1994,relevant_resources!A:A,0))</f>
        <v>0</v>
      </c>
      <c r="R1994">
        <f>COUNTIFS(resolve_2018!Y:Y,A1994)</f>
        <v>0</v>
      </c>
      <c r="S1994">
        <f>COUNTIFS(assign_old_new!A:A,A1994)</f>
        <v>0</v>
      </c>
      <c r="T1994" s="4" t="str">
        <f>IF(D1994="teppc","teppc",
IF(Q1994=0,"not relevant",
IF(R1994&gt;0,"in old list",
IF(S1994=0,"NEED TO ASSIGN",
INDEX(assign_old_new!D:D,MATCH(A1994,assign_old_new!A:A,0))))))</f>
        <v>teppc</v>
      </c>
      <c r="U1994">
        <f t="shared" si="62"/>
        <v>0</v>
      </c>
      <c r="V1994" s="5">
        <f t="shared" si="63"/>
        <v>0</v>
      </c>
    </row>
    <row r="1995" spans="1:22" hidden="1" x14ac:dyDescent="0.75">
      <c r="A1995" t="s">
        <v>1827</v>
      </c>
      <c r="B1995" t="s">
        <v>1827</v>
      </c>
      <c r="C1995" t="s">
        <v>1826</v>
      </c>
      <c r="D1995" t="s">
        <v>9883</v>
      </c>
      <c r="E1995" t="s">
        <v>3333</v>
      </c>
      <c r="F1995" t="s">
        <v>3333</v>
      </c>
      <c r="G1995" t="s">
        <v>3334</v>
      </c>
      <c r="H1995" t="s">
        <v>3333</v>
      </c>
      <c r="I1995" t="s">
        <v>33</v>
      </c>
      <c r="J1995" s="6">
        <v>42361</v>
      </c>
      <c r="K1995" s="6">
        <v>55153</v>
      </c>
      <c r="L1995">
        <v>20</v>
      </c>
      <c r="M1995" t="s">
        <v>9884</v>
      </c>
      <c r="N1995" t="s">
        <v>4346</v>
      </c>
      <c r="O1995" t="s">
        <v>3386</v>
      </c>
      <c r="P1995" t="s">
        <v>3324</v>
      </c>
      <c r="Q1995" s="5">
        <f>INDEX(relevant_resources!B:B,MATCH(P1995,relevant_resources!A:A,0))</f>
        <v>1</v>
      </c>
      <c r="R1995">
        <f>COUNTIFS(resolve_2018!Y:Y,A1995)</f>
        <v>1</v>
      </c>
      <c r="S1995">
        <f>COUNTIFS(assign_old_new!A:A,A1995)</f>
        <v>0</v>
      </c>
      <c r="T1995" s="4" t="str">
        <f>IF(D1995="teppc","teppc",
IF(Q1995=0,"not relevant",
IF(R1995&gt;0,"in old list",
IF(S1995=0,"NEED TO ASSIGN",
INDEX(assign_old_new!D:D,MATCH(A1995,assign_old_new!A:A,0))))))</f>
        <v>in old list</v>
      </c>
      <c r="U1995">
        <f t="shared" si="62"/>
        <v>1</v>
      </c>
      <c r="V1995" s="5">
        <f t="shared" si="63"/>
        <v>0</v>
      </c>
    </row>
    <row r="1996" spans="1:22" hidden="1" x14ac:dyDescent="0.75">
      <c r="A1996" t="s">
        <v>2301</v>
      </c>
      <c r="B1996" t="s">
        <v>2301</v>
      </c>
      <c r="C1996" t="s">
        <v>10601</v>
      </c>
      <c r="D1996" t="s">
        <v>9883</v>
      </c>
      <c r="E1996" t="s">
        <v>3333</v>
      </c>
      <c r="F1996" t="s">
        <v>3333</v>
      </c>
      <c r="G1996" t="s">
        <v>3334</v>
      </c>
      <c r="H1996" t="s">
        <v>3333</v>
      </c>
      <c r="I1996" t="s">
        <v>33</v>
      </c>
      <c r="J1996" s="6">
        <v>42350</v>
      </c>
      <c r="K1996" s="6">
        <v>55153</v>
      </c>
      <c r="L1996">
        <v>20</v>
      </c>
      <c r="M1996" t="s">
        <v>9884</v>
      </c>
      <c r="N1996" t="s">
        <v>4346</v>
      </c>
      <c r="O1996" t="s">
        <v>3386</v>
      </c>
      <c r="P1996" t="s">
        <v>3324</v>
      </c>
      <c r="Q1996" s="5">
        <f>INDEX(relevant_resources!B:B,MATCH(P1996,relevant_resources!A:A,0))</f>
        <v>1</v>
      </c>
      <c r="R1996">
        <f>COUNTIFS(resolve_2018!Y:Y,A1996)</f>
        <v>1</v>
      </c>
      <c r="S1996">
        <f>COUNTIFS(assign_old_new!A:A,A1996)</f>
        <v>0</v>
      </c>
      <c r="T1996" s="4" t="str">
        <f>IF(D1996="teppc","teppc",
IF(Q1996=0,"not relevant",
IF(R1996&gt;0,"in old list",
IF(S1996=0,"NEED TO ASSIGN",
INDEX(assign_old_new!D:D,MATCH(A1996,assign_old_new!A:A,0))))))</f>
        <v>in old list</v>
      </c>
      <c r="U1996">
        <f t="shared" si="62"/>
        <v>1</v>
      </c>
      <c r="V1996" s="5">
        <f t="shared" si="63"/>
        <v>0</v>
      </c>
    </row>
    <row r="1997" spans="1:22" hidden="1" x14ac:dyDescent="0.75">
      <c r="A1997" t="s">
        <v>1556</v>
      </c>
      <c r="B1997" t="s">
        <v>1556</v>
      </c>
      <c r="C1997" t="s">
        <v>10844</v>
      </c>
      <c r="D1997" t="s">
        <v>9883</v>
      </c>
      <c r="E1997" t="s">
        <v>1128</v>
      </c>
      <c r="F1997" t="s">
        <v>1128</v>
      </c>
      <c r="G1997" t="s">
        <v>3379</v>
      </c>
      <c r="H1997" t="s">
        <v>1128</v>
      </c>
      <c r="I1997" t="s">
        <v>33</v>
      </c>
      <c r="J1997" s="6">
        <v>42338</v>
      </c>
      <c r="K1997" s="6">
        <v>55153</v>
      </c>
      <c r="L1997">
        <v>20</v>
      </c>
      <c r="M1997" t="s">
        <v>9884</v>
      </c>
      <c r="N1997" t="s">
        <v>4346</v>
      </c>
      <c r="O1997" t="s">
        <v>3386</v>
      </c>
      <c r="P1997" t="s">
        <v>3324</v>
      </c>
      <c r="Q1997" s="5">
        <f>INDEX(relevant_resources!B:B,MATCH(P1997,relevant_resources!A:A,0))</f>
        <v>1</v>
      </c>
      <c r="R1997">
        <f>COUNTIFS(resolve_2018!Y:Y,A1997)</f>
        <v>1</v>
      </c>
      <c r="S1997">
        <f>COUNTIFS(assign_old_new!A:A,A1997)</f>
        <v>0</v>
      </c>
      <c r="T1997" s="4" t="str">
        <f>IF(D1997="teppc","teppc",
IF(Q1997=0,"not relevant",
IF(R1997&gt;0,"in old list",
IF(S1997=0,"NEED TO ASSIGN",
INDEX(assign_old_new!D:D,MATCH(A1997,assign_old_new!A:A,0))))))</f>
        <v>in old list</v>
      </c>
      <c r="U1997">
        <f t="shared" si="62"/>
        <v>1</v>
      </c>
      <c r="V1997" s="5">
        <f t="shared" si="63"/>
        <v>0</v>
      </c>
    </row>
    <row r="1998" spans="1:22" hidden="1" x14ac:dyDescent="0.75">
      <c r="A1998" t="s">
        <v>1807</v>
      </c>
      <c r="B1998" t="s">
        <v>1807</v>
      </c>
      <c r="C1998" t="s">
        <v>2851</v>
      </c>
      <c r="D1998" t="s">
        <v>9883</v>
      </c>
      <c r="E1998" t="s">
        <v>1128</v>
      </c>
      <c r="F1998" t="s">
        <v>1128</v>
      </c>
      <c r="G1998" t="s">
        <v>3379</v>
      </c>
      <c r="H1998" t="s">
        <v>1128</v>
      </c>
      <c r="I1998" t="s">
        <v>33</v>
      </c>
      <c r="J1998" s="6">
        <v>42250</v>
      </c>
      <c r="K1998" s="6">
        <v>55153</v>
      </c>
      <c r="L1998">
        <v>20</v>
      </c>
      <c r="M1998" t="s">
        <v>9884</v>
      </c>
      <c r="N1998" t="s">
        <v>4346</v>
      </c>
      <c r="O1998" t="s">
        <v>3386</v>
      </c>
      <c r="P1998" t="s">
        <v>3324</v>
      </c>
      <c r="Q1998" s="5">
        <f>INDEX(relevant_resources!B:B,MATCH(P1998,relevant_resources!A:A,0))</f>
        <v>1</v>
      </c>
      <c r="R1998">
        <f>COUNTIFS(resolve_2018!Y:Y,A1998)</f>
        <v>1</v>
      </c>
      <c r="S1998">
        <f>COUNTIFS(assign_old_new!A:A,A1998)</f>
        <v>0</v>
      </c>
      <c r="T1998" s="4" t="str">
        <f>IF(D1998="teppc","teppc",
IF(Q1998=0,"not relevant",
IF(R1998&gt;0,"in old list",
IF(S1998=0,"NEED TO ASSIGN",
INDEX(assign_old_new!D:D,MATCH(A1998,assign_old_new!A:A,0))))))</f>
        <v>in old list</v>
      </c>
      <c r="U1998">
        <f t="shared" si="62"/>
        <v>1</v>
      </c>
      <c r="V1998" s="5">
        <f t="shared" si="63"/>
        <v>0</v>
      </c>
    </row>
    <row r="1999" spans="1:22" hidden="1" x14ac:dyDescent="0.75">
      <c r="A1999" t="s">
        <v>7039</v>
      </c>
      <c r="B1999" t="s">
        <v>7040</v>
      </c>
      <c r="C1999" t="s">
        <v>7041</v>
      </c>
      <c r="D1999" t="s">
        <v>3425</v>
      </c>
      <c r="E1999" t="s">
        <v>3698</v>
      </c>
      <c r="F1999" t="s">
        <v>3698</v>
      </c>
      <c r="G1999" t="s">
        <v>3694</v>
      </c>
      <c r="H1999" t="s">
        <v>3407</v>
      </c>
      <c r="I1999" t="s">
        <v>2274</v>
      </c>
      <c r="J1999" s="2">
        <v>42248</v>
      </c>
      <c r="K1999" s="2">
        <v>55153</v>
      </c>
      <c r="L1999">
        <v>20</v>
      </c>
      <c r="M1999" t="s">
        <v>3766</v>
      </c>
      <c r="N1999" t="s">
        <v>3757</v>
      </c>
      <c r="O1999" t="s">
        <v>190</v>
      </c>
      <c r="P1999" t="s">
        <v>3758</v>
      </c>
      <c r="Q1999" s="5">
        <f>INDEX(relevant_resources!B:B,MATCH(P1999,relevant_resources!A:A,0))</f>
        <v>0</v>
      </c>
      <c r="R1999">
        <f>COUNTIFS(resolve_2018!Y:Y,A1999)</f>
        <v>0</v>
      </c>
      <c r="S1999">
        <f>COUNTIFS(assign_old_new!A:A,A1999)</f>
        <v>0</v>
      </c>
      <c r="T1999" s="4" t="str">
        <f>IF(D1999="teppc","teppc",
IF(Q1999=0,"not relevant",
IF(R1999&gt;0,"in old list",
IF(S1999=0,"NEED TO ASSIGN",
INDEX(assign_old_new!D:D,MATCH(A1999,assign_old_new!A:A,0))))))</f>
        <v>teppc</v>
      </c>
      <c r="U1999">
        <f t="shared" si="62"/>
        <v>0</v>
      </c>
      <c r="V1999" s="5">
        <f t="shared" si="63"/>
        <v>0</v>
      </c>
    </row>
    <row r="2000" spans="1:22" hidden="1" x14ac:dyDescent="0.75">
      <c r="A2000" t="s">
        <v>7042</v>
      </c>
      <c r="B2000" t="s">
        <v>7043</v>
      </c>
      <c r="C2000" t="s">
        <v>7044</v>
      </c>
      <c r="D2000" t="s">
        <v>3425</v>
      </c>
      <c r="E2000" t="s">
        <v>3698</v>
      </c>
      <c r="F2000" t="s">
        <v>3698</v>
      </c>
      <c r="G2000" t="s">
        <v>3694</v>
      </c>
      <c r="H2000" t="s">
        <v>3407</v>
      </c>
      <c r="I2000" t="s">
        <v>2274</v>
      </c>
      <c r="J2000" s="2">
        <v>42248</v>
      </c>
      <c r="K2000" s="2">
        <v>55153</v>
      </c>
      <c r="L2000">
        <v>20</v>
      </c>
      <c r="M2000" t="s">
        <v>3766</v>
      </c>
      <c r="N2000" t="s">
        <v>3757</v>
      </c>
      <c r="O2000" t="s">
        <v>190</v>
      </c>
      <c r="P2000" t="s">
        <v>3758</v>
      </c>
      <c r="Q2000" s="5">
        <f>INDEX(relevant_resources!B:B,MATCH(P2000,relevant_resources!A:A,0))</f>
        <v>0</v>
      </c>
      <c r="R2000">
        <f>COUNTIFS(resolve_2018!Y:Y,A2000)</f>
        <v>0</v>
      </c>
      <c r="S2000">
        <f>COUNTIFS(assign_old_new!A:A,A2000)</f>
        <v>0</v>
      </c>
      <c r="T2000" s="4" t="str">
        <f>IF(D2000="teppc","teppc",
IF(Q2000=0,"not relevant",
IF(R2000&gt;0,"in old list",
IF(S2000=0,"NEED TO ASSIGN",
INDEX(assign_old_new!D:D,MATCH(A2000,assign_old_new!A:A,0))))))</f>
        <v>teppc</v>
      </c>
      <c r="U2000">
        <f t="shared" si="62"/>
        <v>0</v>
      </c>
      <c r="V2000" s="5">
        <f t="shared" si="63"/>
        <v>0</v>
      </c>
    </row>
    <row r="2001" spans="1:22" hidden="1" x14ac:dyDescent="0.75">
      <c r="A2001" t="s">
        <v>2707</v>
      </c>
      <c r="B2001" t="s">
        <v>2707</v>
      </c>
      <c r="C2001" t="s">
        <v>10238</v>
      </c>
      <c r="D2001" t="s">
        <v>9883</v>
      </c>
      <c r="E2001" t="s">
        <v>3333</v>
      </c>
      <c r="F2001" t="s">
        <v>3333</v>
      </c>
      <c r="G2001" t="s">
        <v>3334</v>
      </c>
      <c r="H2001" t="s">
        <v>3333</v>
      </c>
      <c r="I2001" t="s">
        <v>33</v>
      </c>
      <c r="J2001" s="6">
        <v>42228</v>
      </c>
      <c r="K2001" s="6">
        <v>55153</v>
      </c>
      <c r="L2001">
        <v>20</v>
      </c>
      <c r="M2001" t="s">
        <v>9884</v>
      </c>
      <c r="N2001" t="s">
        <v>4346</v>
      </c>
      <c r="O2001" t="s">
        <v>3386</v>
      </c>
      <c r="P2001" t="s">
        <v>3324</v>
      </c>
      <c r="Q2001" s="5">
        <f>INDEX(relevant_resources!B:B,MATCH(P2001,relevant_resources!A:A,0))</f>
        <v>1</v>
      </c>
      <c r="R2001">
        <f>COUNTIFS(resolve_2018!Y:Y,A2001)</f>
        <v>1</v>
      </c>
      <c r="S2001">
        <f>COUNTIFS(assign_old_new!A:A,A2001)</f>
        <v>0</v>
      </c>
      <c r="T2001" s="4" t="str">
        <f>IF(D2001="teppc","teppc",
IF(Q2001=0,"not relevant",
IF(R2001&gt;0,"in old list",
IF(S2001=0,"NEED TO ASSIGN",
INDEX(assign_old_new!D:D,MATCH(A2001,assign_old_new!A:A,0))))))</f>
        <v>in old list</v>
      </c>
      <c r="U2001">
        <f t="shared" si="62"/>
        <v>1</v>
      </c>
      <c r="V2001" s="5">
        <f t="shared" si="63"/>
        <v>0</v>
      </c>
    </row>
    <row r="2002" spans="1:22" hidden="1" x14ac:dyDescent="0.75">
      <c r="A2002" t="s">
        <v>3016</v>
      </c>
      <c r="B2002" t="s">
        <v>3016</v>
      </c>
      <c r="C2002" t="s">
        <v>11106</v>
      </c>
      <c r="D2002" t="s">
        <v>9883</v>
      </c>
      <c r="E2002" t="s">
        <v>1128</v>
      </c>
      <c r="F2002" t="s">
        <v>1128</v>
      </c>
      <c r="G2002" t="s">
        <v>3379</v>
      </c>
      <c r="H2002" t="s">
        <v>1128</v>
      </c>
      <c r="I2002" t="s">
        <v>33</v>
      </c>
      <c r="J2002" s="6">
        <v>42227</v>
      </c>
      <c r="K2002" s="6">
        <v>55153</v>
      </c>
      <c r="L2002">
        <v>20</v>
      </c>
      <c r="M2002" t="s">
        <v>9884</v>
      </c>
      <c r="N2002" t="s">
        <v>4346</v>
      </c>
      <c r="O2002" t="s">
        <v>3386</v>
      </c>
      <c r="P2002" t="s">
        <v>3324</v>
      </c>
      <c r="Q2002" s="5">
        <f>INDEX(relevant_resources!B:B,MATCH(P2002,relevant_resources!A:A,0))</f>
        <v>1</v>
      </c>
      <c r="R2002">
        <f>COUNTIFS(resolve_2018!Y:Y,A2002)</f>
        <v>1</v>
      </c>
      <c r="S2002">
        <f>COUNTIFS(assign_old_new!A:A,A2002)</f>
        <v>0</v>
      </c>
      <c r="T2002" s="4" t="str">
        <f>IF(D2002="teppc","teppc",
IF(Q2002=0,"not relevant",
IF(R2002&gt;0,"in old list",
IF(S2002=0,"NEED TO ASSIGN",
INDEX(assign_old_new!D:D,MATCH(A2002,assign_old_new!A:A,0))))))</f>
        <v>in old list</v>
      </c>
      <c r="U2002">
        <f t="shared" si="62"/>
        <v>1</v>
      </c>
      <c r="V2002" s="5">
        <f t="shared" si="63"/>
        <v>0</v>
      </c>
    </row>
    <row r="2003" spans="1:22" hidden="1" x14ac:dyDescent="0.75">
      <c r="A2003" t="s">
        <v>8884</v>
      </c>
      <c r="B2003" t="s">
        <v>8884</v>
      </c>
      <c r="C2003" t="s">
        <v>8885</v>
      </c>
      <c r="D2003" t="s">
        <v>3425</v>
      </c>
      <c r="E2003" t="s">
        <v>3426</v>
      </c>
      <c r="F2003" t="s">
        <v>3426</v>
      </c>
      <c r="G2003" t="s">
        <v>3427</v>
      </c>
      <c r="H2003" t="s">
        <v>3428</v>
      </c>
      <c r="I2003" t="s">
        <v>3429</v>
      </c>
      <c r="J2003" s="2">
        <v>42216</v>
      </c>
      <c r="K2003" s="2">
        <v>55153</v>
      </c>
      <c r="L2003">
        <v>20</v>
      </c>
      <c r="M2003" t="s">
        <v>3531</v>
      </c>
      <c r="N2003" t="s">
        <v>3532</v>
      </c>
      <c r="O2003" t="s">
        <v>3533</v>
      </c>
      <c r="P2003" t="s">
        <v>3549</v>
      </c>
      <c r="Q2003" s="5">
        <f>INDEX(relevant_resources!B:B,MATCH(P2003,relevant_resources!A:A,0))</f>
        <v>0</v>
      </c>
      <c r="R2003">
        <f>COUNTIFS(resolve_2018!Y:Y,A2003)</f>
        <v>0</v>
      </c>
      <c r="S2003">
        <f>COUNTIFS(assign_old_new!A:A,A2003)</f>
        <v>0</v>
      </c>
      <c r="T2003" s="4" t="str">
        <f>IF(D2003="teppc","teppc",
IF(Q2003=0,"not relevant",
IF(R2003&gt;0,"in old list",
IF(S2003=0,"NEED TO ASSIGN",
INDEX(assign_old_new!D:D,MATCH(A2003,assign_old_new!A:A,0))))))</f>
        <v>teppc</v>
      </c>
      <c r="U2003">
        <f t="shared" si="62"/>
        <v>0</v>
      </c>
      <c r="V2003" s="5">
        <f t="shared" si="63"/>
        <v>0</v>
      </c>
    </row>
    <row r="2004" spans="1:22" hidden="1" x14ac:dyDescent="0.75">
      <c r="A2004" t="s">
        <v>8126</v>
      </c>
      <c r="B2004" t="s">
        <v>8126</v>
      </c>
      <c r="C2004" t="s">
        <v>8127</v>
      </c>
      <c r="D2004" t="s">
        <v>3425</v>
      </c>
      <c r="E2004" t="s">
        <v>1054</v>
      </c>
      <c r="F2004" t="s">
        <v>1054</v>
      </c>
      <c r="G2004" t="s">
        <v>3447</v>
      </c>
      <c r="H2004" t="s">
        <v>3428</v>
      </c>
      <c r="I2004" t="s">
        <v>3429</v>
      </c>
      <c r="J2004" s="2">
        <v>42186</v>
      </c>
      <c r="K2004" s="2">
        <v>55153</v>
      </c>
      <c r="L2004">
        <v>20</v>
      </c>
      <c r="M2004" t="s">
        <v>3531</v>
      </c>
      <c r="N2004" t="s">
        <v>3532</v>
      </c>
      <c r="O2004" t="s">
        <v>3533</v>
      </c>
      <c r="P2004" t="s">
        <v>3549</v>
      </c>
      <c r="Q2004" s="5">
        <f>INDEX(relevant_resources!B:B,MATCH(P2004,relevant_resources!A:A,0))</f>
        <v>0</v>
      </c>
      <c r="R2004">
        <f>COUNTIFS(resolve_2018!Y:Y,A2004)</f>
        <v>0</v>
      </c>
      <c r="S2004">
        <f>COUNTIFS(assign_old_new!A:A,A2004)</f>
        <v>0</v>
      </c>
      <c r="T2004" s="4" t="str">
        <f>IF(D2004="teppc","teppc",
IF(Q2004=0,"not relevant",
IF(R2004&gt;0,"in old list",
IF(S2004=0,"NEED TO ASSIGN",
INDEX(assign_old_new!D:D,MATCH(A2004,assign_old_new!A:A,0))))))</f>
        <v>teppc</v>
      </c>
      <c r="U2004">
        <f t="shared" si="62"/>
        <v>0</v>
      </c>
      <c r="V2004" s="5">
        <f t="shared" si="63"/>
        <v>0</v>
      </c>
    </row>
    <row r="2005" spans="1:22" hidden="1" x14ac:dyDescent="0.75">
      <c r="A2005" t="s">
        <v>1821</v>
      </c>
      <c r="B2005" t="s">
        <v>1821</v>
      </c>
      <c r="C2005" t="s">
        <v>9954</v>
      </c>
      <c r="D2005" t="s">
        <v>9883</v>
      </c>
      <c r="E2005" t="s">
        <v>1128</v>
      </c>
      <c r="F2005" t="s">
        <v>1128</v>
      </c>
      <c r="G2005" t="s">
        <v>3379</v>
      </c>
      <c r="H2005" t="s">
        <v>1128</v>
      </c>
      <c r="I2005" t="s">
        <v>33</v>
      </c>
      <c r="J2005" s="6">
        <v>42166</v>
      </c>
      <c r="K2005" s="6">
        <v>55153</v>
      </c>
      <c r="L2005">
        <v>20</v>
      </c>
      <c r="M2005" t="s">
        <v>9884</v>
      </c>
      <c r="N2005" t="s">
        <v>4346</v>
      </c>
      <c r="O2005" t="s">
        <v>3386</v>
      </c>
      <c r="P2005" t="s">
        <v>3324</v>
      </c>
      <c r="Q2005" s="5">
        <f>INDEX(relevant_resources!B:B,MATCH(P2005,relevant_resources!A:A,0))</f>
        <v>1</v>
      </c>
      <c r="R2005">
        <f>COUNTIFS(resolve_2018!Y:Y,A2005)</f>
        <v>1</v>
      </c>
      <c r="S2005">
        <f>COUNTIFS(assign_old_new!A:A,A2005)</f>
        <v>0</v>
      </c>
      <c r="T2005" s="4" t="str">
        <f>IF(D2005="teppc","teppc",
IF(Q2005=0,"not relevant",
IF(R2005&gt;0,"in old list",
IF(S2005=0,"NEED TO ASSIGN",
INDEX(assign_old_new!D:D,MATCH(A2005,assign_old_new!A:A,0))))))</f>
        <v>in old list</v>
      </c>
      <c r="U2005">
        <f t="shared" si="62"/>
        <v>1</v>
      </c>
      <c r="V2005" s="5">
        <f t="shared" si="63"/>
        <v>0</v>
      </c>
    </row>
    <row r="2006" spans="1:22" hidden="1" x14ac:dyDescent="0.75">
      <c r="A2006" t="s">
        <v>939</v>
      </c>
      <c r="B2006" t="s">
        <v>939</v>
      </c>
      <c r="C2006" t="s">
        <v>9882</v>
      </c>
      <c r="D2006" t="s">
        <v>9883</v>
      </c>
      <c r="E2006" t="s">
        <v>3333</v>
      </c>
      <c r="F2006" t="s">
        <v>3333</v>
      </c>
      <c r="G2006" t="s">
        <v>3334</v>
      </c>
      <c r="H2006" t="s">
        <v>3333</v>
      </c>
      <c r="I2006" t="s">
        <v>33</v>
      </c>
      <c r="J2006" s="6">
        <v>42159</v>
      </c>
      <c r="K2006" s="6">
        <v>55153</v>
      </c>
      <c r="L2006">
        <v>20</v>
      </c>
      <c r="M2006" t="s">
        <v>9884</v>
      </c>
      <c r="N2006" t="s">
        <v>4346</v>
      </c>
      <c r="O2006" t="s">
        <v>3386</v>
      </c>
      <c r="P2006" t="s">
        <v>3324</v>
      </c>
      <c r="Q2006" s="5">
        <f>INDEX(relevant_resources!B:B,MATCH(P2006,relevant_resources!A:A,0))</f>
        <v>1</v>
      </c>
      <c r="R2006">
        <f>COUNTIFS(resolve_2018!Y:Y,A2006)</f>
        <v>1</v>
      </c>
      <c r="S2006">
        <f>COUNTIFS(assign_old_new!A:A,A2006)</f>
        <v>0</v>
      </c>
      <c r="T2006" s="4" t="str">
        <f>IF(D2006="teppc","teppc",
IF(Q2006=0,"not relevant",
IF(R2006&gt;0,"in old list",
IF(S2006=0,"NEED TO ASSIGN",
INDEX(assign_old_new!D:D,MATCH(A2006,assign_old_new!A:A,0))))))</f>
        <v>in old list</v>
      </c>
      <c r="U2006">
        <f t="shared" si="62"/>
        <v>1</v>
      </c>
      <c r="V2006" s="5">
        <f t="shared" si="63"/>
        <v>0</v>
      </c>
    </row>
    <row r="2007" spans="1:22" hidden="1" x14ac:dyDescent="0.75">
      <c r="A2007" t="s">
        <v>1707</v>
      </c>
      <c r="B2007" t="s">
        <v>1707</v>
      </c>
      <c r="C2007" t="s">
        <v>11078</v>
      </c>
      <c r="D2007" t="s">
        <v>9883</v>
      </c>
      <c r="E2007" t="s">
        <v>1128</v>
      </c>
      <c r="F2007" t="s">
        <v>1128</v>
      </c>
      <c r="G2007" t="s">
        <v>3379</v>
      </c>
      <c r="H2007" t="s">
        <v>1128</v>
      </c>
      <c r="I2007" t="s">
        <v>33</v>
      </c>
      <c r="J2007" s="6">
        <v>42139</v>
      </c>
      <c r="K2007" s="6">
        <v>55153</v>
      </c>
      <c r="L2007">
        <v>20</v>
      </c>
      <c r="M2007" t="s">
        <v>9884</v>
      </c>
      <c r="N2007" t="s">
        <v>4346</v>
      </c>
      <c r="O2007" t="s">
        <v>3386</v>
      </c>
      <c r="P2007" t="s">
        <v>3324</v>
      </c>
      <c r="Q2007" s="5">
        <f>INDEX(relevant_resources!B:B,MATCH(P2007,relevant_resources!A:A,0))</f>
        <v>1</v>
      </c>
      <c r="R2007">
        <f>COUNTIFS(resolve_2018!Y:Y,A2007)</f>
        <v>1</v>
      </c>
      <c r="S2007">
        <f>COUNTIFS(assign_old_new!A:A,A2007)</f>
        <v>0</v>
      </c>
      <c r="T2007" s="4" t="str">
        <f>IF(D2007="teppc","teppc",
IF(Q2007=0,"not relevant",
IF(R2007&gt;0,"in old list",
IF(S2007=0,"NEED TO ASSIGN",
INDEX(assign_old_new!D:D,MATCH(A2007,assign_old_new!A:A,0))))))</f>
        <v>in old list</v>
      </c>
      <c r="U2007">
        <f t="shared" si="62"/>
        <v>1</v>
      </c>
      <c r="V2007" s="5">
        <f t="shared" si="63"/>
        <v>0</v>
      </c>
    </row>
    <row r="2008" spans="1:22" hidden="1" x14ac:dyDescent="0.75">
      <c r="A2008" t="s">
        <v>929</v>
      </c>
      <c r="B2008" t="s">
        <v>929</v>
      </c>
      <c r="C2008" t="s">
        <v>11135</v>
      </c>
      <c r="D2008" t="s">
        <v>9883</v>
      </c>
      <c r="E2008" t="s">
        <v>1128</v>
      </c>
      <c r="F2008" t="s">
        <v>1128</v>
      </c>
      <c r="G2008" t="s">
        <v>3379</v>
      </c>
      <c r="H2008" t="s">
        <v>1128</v>
      </c>
      <c r="I2008" t="s">
        <v>33</v>
      </c>
      <c r="J2008" s="6">
        <v>42139</v>
      </c>
      <c r="K2008" s="6">
        <v>55153</v>
      </c>
      <c r="L2008">
        <v>20</v>
      </c>
      <c r="M2008" t="s">
        <v>9884</v>
      </c>
      <c r="N2008" t="s">
        <v>4346</v>
      </c>
      <c r="O2008" t="s">
        <v>3386</v>
      </c>
      <c r="P2008" t="s">
        <v>3324</v>
      </c>
      <c r="Q2008" s="5">
        <f>INDEX(relevant_resources!B:B,MATCH(P2008,relevant_resources!A:A,0))</f>
        <v>1</v>
      </c>
      <c r="R2008">
        <f>COUNTIFS(resolve_2018!Y:Y,A2008)</f>
        <v>1</v>
      </c>
      <c r="S2008">
        <f>COUNTIFS(assign_old_new!A:A,A2008)</f>
        <v>0</v>
      </c>
      <c r="T2008" s="4" t="str">
        <f>IF(D2008="teppc","teppc",
IF(Q2008=0,"not relevant",
IF(R2008&gt;0,"in old list",
IF(S2008=0,"NEED TO ASSIGN",
INDEX(assign_old_new!D:D,MATCH(A2008,assign_old_new!A:A,0))))))</f>
        <v>in old list</v>
      </c>
      <c r="U2008">
        <f t="shared" si="62"/>
        <v>1</v>
      </c>
      <c r="V2008" s="5">
        <f t="shared" si="63"/>
        <v>0</v>
      </c>
    </row>
    <row r="2009" spans="1:22" hidden="1" x14ac:dyDescent="0.75">
      <c r="A2009" t="s">
        <v>926</v>
      </c>
      <c r="B2009" t="s">
        <v>926</v>
      </c>
      <c r="C2009" t="s">
        <v>10987</v>
      </c>
      <c r="D2009" t="s">
        <v>9883</v>
      </c>
      <c r="E2009" t="s">
        <v>3333</v>
      </c>
      <c r="F2009" t="s">
        <v>3333</v>
      </c>
      <c r="G2009" t="s">
        <v>3334</v>
      </c>
      <c r="H2009" t="s">
        <v>3333</v>
      </c>
      <c r="I2009" t="s">
        <v>33</v>
      </c>
      <c r="J2009" s="6">
        <v>42101</v>
      </c>
      <c r="K2009" s="6">
        <v>55153</v>
      </c>
      <c r="L2009">
        <v>20</v>
      </c>
      <c r="M2009" t="s">
        <v>9884</v>
      </c>
      <c r="N2009" t="s">
        <v>4346</v>
      </c>
      <c r="O2009" t="s">
        <v>3386</v>
      </c>
      <c r="P2009" t="s">
        <v>3324</v>
      </c>
      <c r="Q2009" s="5">
        <f>INDEX(relevant_resources!B:B,MATCH(P2009,relevant_resources!A:A,0))</f>
        <v>1</v>
      </c>
      <c r="R2009">
        <f>COUNTIFS(resolve_2018!Y:Y,A2009)</f>
        <v>1</v>
      </c>
      <c r="S2009">
        <f>COUNTIFS(assign_old_new!A:A,A2009)</f>
        <v>0</v>
      </c>
      <c r="T2009" s="4" t="str">
        <f>IF(D2009="teppc","teppc",
IF(Q2009=0,"not relevant",
IF(R2009&gt;0,"in old list",
IF(S2009=0,"NEED TO ASSIGN",
INDEX(assign_old_new!D:D,MATCH(A2009,assign_old_new!A:A,0))))))</f>
        <v>in old list</v>
      </c>
      <c r="U2009">
        <f t="shared" si="62"/>
        <v>1</v>
      </c>
      <c r="V2009" s="5">
        <f t="shared" si="63"/>
        <v>0</v>
      </c>
    </row>
    <row r="2010" spans="1:22" hidden="1" x14ac:dyDescent="0.75">
      <c r="A2010" t="s">
        <v>637</v>
      </c>
      <c r="B2010" t="s">
        <v>637</v>
      </c>
      <c r="D2010" t="s">
        <v>9883</v>
      </c>
      <c r="E2010" t="s">
        <v>3333</v>
      </c>
      <c r="F2010" t="s">
        <v>3333</v>
      </c>
      <c r="G2010" t="s">
        <v>3334</v>
      </c>
      <c r="H2010" t="s">
        <v>3333</v>
      </c>
      <c r="I2010" t="s">
        <v>33</v>
      </c>
      <c r="J2010" s="6">
        <v>42096</v>
      </c>
      <c r="K2010" s="6">
        <v>55153</v>
      </c>
      <c r="L2010">
        <v>20</v>
      </c>
      <c r="M2010" t="s">
        <v>9884</v>
      </c>
      <c r="N2010" t="s">
        <v>4346</v>
      </c>
      <c r="O2010" t="s">
        <v>3386</v>
      </c>
      <c r="P2010" t="s">
        <v>3324</v>
      </c>
      <c r="Q2010" s="5">
        <f>INDEX(relevant_resources!B:B,MATCH(P2010,relevant_resources!A:A,0))</f>
        <v>1</v>
      </c>
      <c r="R2010">
        <f>COUNTIFS(resolve_2018!Y:Y,A2010)</f>
        <v>1</v>
      </c>
      <c r="S2010">
        <f>COUNTIFS(assign_old_new!A:A,A2010)</f>
        <v>0</v>
      </c>
      <c r="T2010" s="4" t="str">
        <f>IF(D2010="teppc","teppc",
IF(Q2010=0,"not relevant",
IF(R2010&gt;0,"in old list",
IF(S2010=0,"NEED TO ASSIGN",
INDEX(assign_old_new!D:D,MATCH(A2010,assign_old_new!A:A,0))))))</f>
        <v>in old list</v>
      </c>
      <c r="U2010">
        <f t="shared" si="62"/>
        <v>1</v>
      </c>
      <c r="V2010" s="5">
        <f t="shared" si="63"/>
        <v>0</v>
      </c>
    </row>
    <row r="2011" spans="1:22" hidden="1" x14ac:dyDescent="0.75">
      <c r="A2011" t="s">
        <v>1710</v>
      </c>
      <c r="B2011" t="s">
        <v>1710</v>
      </c>
      <c r="C2011" t="s">
        <v>11109</v>
      </c>
      <c r="D2011" t="s">
        <v>9883</v>
      </c>
      <c r="E2011" t="s">
        <v>3333</v>
      </c>
      <c r="F2011" t="s">
        <v>3333</v>
      </c>
      <c r="G2011" t="s">
        <v>3334</v>
      </c>
      <c r="H2011" t="s">
        <v>3333</v>
      </c>
      <c r="I2011" t="s">
        <v>33</v>
      </c>
      <c r="J2011" s="6">
        <v>42086</v>
      </c>
      <c r="K2011" s="6">
        <v>55153</v>
      </c>
      <c r="L2011">
        <v>20</v>
      </c>
      <c r="M2011" t="s">
        <v>9884</v>
      </c>
      <c r="N2011" t="s">
        <v>4346</v>
      </c>
      <c r="O2011" t="s">
        <v>3386</v>
      </c>
      <c r="P2011" t="s">
        <v>3324</v>
      </c>
      <c r="Q2011" s="5">
        <f>INDEX(relevant_resources!B:B,MATCH(P2011,relevant_resources!A:A,0))</f>
        <v>1</v>
      </c>
      <c r="R2011">
        <f>COUNTIFS(resolve_2018!Y:Y,A2011)</f>
        <v>1</v>
      </c>
      <c r="S2011">
        <f>COUNTIFS(assign_old_new!A:A,A2011)</f>
        <v>0</v>
      </c>
      <c r="T2011" s="4" t="str">
        <f>IF(D2011="teppc","teppc",
IF(Q2011=0,"not relevant",
IF(R2011&gt;0,"in old list",
IF(S2011=0,"NEED TO ASSIGN",
INDEX(assign_old_new!D:D,MATCH(A2011,assign_old_new!A:A,0))))))</f>
        <v>in old list</v>
      </c>
      <c r="U2011">
        <f t="shared" si="62"/>
        <v>1</v>
      </c>
      <c r="V2011" s="5">
        <f t="shared" si="63"/>
        <v>0</v>
      </c>
    </row>
    <row r="2012" spans="1:22" hidden="1" x14ac:dyDescent="0.75">
      <c r="A2012" t="s">
        <v>1804</v>
      </c>
      <c r="B2012" t="s">
        <v>1804</v>
      </c>
      <c r="C2012" t="s">
        <v>11191</v>
      </c>
      <c r="D2012" t="s">
        <v>9883</v>
      </c>
      <c r="E2012" t="s">
        <v>1128</v>
      </c>
      <c r="F2012" t="s">
        <v>1128</v>
      </c>
      <c r="G2012" t="s">
        <v>3379</v>
      </c>
      <c r="H2012" t="s">
        <v>1128</v>
      </c>
      <c r="I2012" t="s">
        <v>33</v>
      </c>
      <c r="J2012" s="6">
        <v>42054</v>
      </c>
      <c r="K2012" s="6">
        <v>55153</v>
      </c>
      <c r="L2012">
        <v>20</v>
      </c>
      <c r="N2012" t="s">
        <v>4346</v>
      </c>
      <c r="O2012" t="s">
        <v>3386</v>
      </c>
      <c r="P2012" t="s">
        <v>3324</v>
      </c>
      <c r="Q2012" s="5">
        <f>INDEX(relevant_resources!B:B,MATCH(P2012,relevant_resources!A:A,0))</f>
        <v>1</v>
      </c>
      <c r="R2012">
        <f>COUNTIFS(resolve_2018!Y:Y,A2012)</f>
        <v>1</v>
      </c>
      <c r="S2012">
        <f>COUNTIFS(assign_old_new!A:A,A2012)</f>
        <v>0</v>
      </c>
      <c r="T2012" s="4" t="str">
        <f>IF(D2012="teppc","teppc",
IF(Q2012=0,"not relevant",
IF(R2012&gt;0,"in old list",
IF(S2012=0,"NEED TO ASSIGN",
INDEX(assign_old_new!D:D,MATCH(A2012,assign_old_new!A:A,0))))))</f>
        <v>in old list</v>
      </c>
      <c r="U2012">
        <f t="shared" si="62"/>
        <v>1</v>
      </c>
      <c r="V2012" s="5">
        <f t="shared" si="63"/>
        <v>0</v>
      </c>
    </row>
    <row r="2013" spans="1:22" hidden="1" x14ac:dyDescent="0.75">
      <c r="A2013" t="s">
        <v>933</v>
      </c>
      <c r="B2013" t="s">
        <v>933</v>
      </c>
      <c r="C2013" t="s">
        <v>10130</v>
      </c>
      <c r="D2013" t="s">
        <v>9883</v>
      </c>
      <c r="E2013" t="s">
        <v>3333</v>
      </c>
      <c r="F2013" t="s">
        <v>3333</v>
      </c>
      <c r="G2013" t="s">
        <v>3334</v>
      </c>
      <c r="H2013" t="s">
        <v>3333</v>
      </c>
      <c r="I2013" t="s">
        <v>33</v>
      </c>
      <c r="J2013" s="6">
        <v>42013</v>
      </c>
      <c r="K2013" s="6">
        <v>55153</v>
      </c>
      <c r="L2013">
        <v>20</v>
      </c>
      <c r="M2013" t="s">
        <v>9884</v>
      </c>
      <c r="N2013" t="s">
        <v>4346</v>
      </c>
      <c r="O2013" t="s">
        <v>3386</v>
      </c>
      <c r="P2013" t="s">
        <v>3324</v>
      </c>
      <c r="Q2013" s="5">
        <f>INDEX(relevant_resources!B:B,MATCH(P2013,relevant_resources!A:A,0))</f>
        <v>1</v>
      </c>
      <c r="R2013">
        <f>COUNTIFS(resolve_2018!Y:Y,A2013)</f>
        <v>1</v>
      </c>
      <c r="S2013">
        <f>COUNTIFS(assign_old_new!A:A,A2013)</f>
        <v>0</v>
      </c>
      <c r="T2013" s="4" t="str">
        <f>IF(D2013="teppc","teppc",
IF(Q2013=0,"not relevant",
IF(R2013&gt;0,"in old list",
IF(S2013=0,"NEED TO ASSIGN",
INDEX(assign_old_new!D:D,MATCH(A2013,assign_old_new!A:A,0))))))</f>
        <v>in old list</v>
      </c>
      <c r="U2013">
        <f t="shared" si="62"/>
        <v>1</v>
      </c>
      <c r="V2013" s="5">
        <f t="shared" si="63"/>
        <v>0</v>
      </c>
    </row>
    <row r="2014" spans="1:22" hidden="1" x14ac:dyDescent="0.75">
      <c r="A2014" t="s">
        <v>945</v>
      </c>
      <c r="B2014" t="s">
        <v>945</v>
      </c>
      <c r="C2014" t="s">
        <v>10739</v>
      </c>
      <c r="D2014" t="s">
        <v>9883</v>
      </c>
      <c r="E2014" t="s">
        <v>3333</v>
      </c>
      <c r="F2014" t="s">
        <v>3333</v>
      </c>
      <c r="G2014" t="s">
        <v>3334</v>
      </c>
      <c r="H2014" t="s">
        <v>3333</v>
      </c>
      <c r="I2014" t="s">
        <v>33</v>
      </c>
      <c r="J2014" s="6">
        <v>42003</v>
      </c>
      <c r="K2014" s="6">
        <v>55153</v>
      </c>
      <c r="L2014">
        <v>20</v>
      </c>
      <c r="M2014" t="s">
        <v>9884</v>
      </c>
      <c r="N2014" t="s">
        <v>4346</v>
      </c>
      <c r="O2014" t="s">
        <v>3386</v>
      </c>
      <c r="P2014" t="s">
        <v>3324</v>
      </c>
      <c r="Q2014" s="5">
        <f>INDEX(relevant_resources!B:B,MATCH(P2014,relevant_resources!A:A,0))</f>
        <v>1</v>
      </c>
      <c r="R2014">
        <f>COUNTIFS(resolve_2018!Y:Y,A2014)</f>
        <v>1</v>
      </c>
      <c r="S2014">
        <f>COUNTIFS(assign_old_new!A:A,A2014)</f>
        <v>0</v>
      </c>
      <c r="T2014" s="4" t="str">
        <f>IF(D2014="teppc","teppc",
IF(Q2014=0,"not relevant",
IF(R2014&gt;0,"in old list",
IF(S2014=0,"NEED TO ASSIGN",
INDEX(assign_old_new!D:D,MATCH(A2014,assign_old_new!A:A,0))))))</f>
        <v>in old list</v>
      </c>
      <c r="U2014">
        <f t="shared" si="62"/>
        <v>1</v>
      </c>
      <c r="V2014" s="5">
        <f t="shared" si="63"/>
        <v>0</v>
      </c>
    </row>
    <row r="2015" spans="1:22" hidden="1" x14ac:dyDescent="0.75">
      <c r="A2015" t="s">
        <v>923</v>
      </c>
      <c r="B2015" t="s">
        <v>923</v>
      </c>
      <c r="C2015" t="s">
        <v>10515</v>
      </c>
      <c r="D2015" t="s">
        <v>9883</v>
      </c>
      <c r="E2015" t="s">
        <v>3333</v>
      </c>
      <c r="F2015" t="s">
        <v>3333</v>
      </c>
      <c r="G2015" t="s">
        <v>3334</v>
      </c>
      <c r="H2015" t="s">
        <v>3333</v>
      </c>
      <c r="I2015" t="s">
        <v>33</v>
      </c>
      <c r="J2015" s="6">
        <v>41997</v>
      </c>
      <c r="K2015" s="6">
        <v>55153</v>
      </c>
      <c r="L2015">
        <v>20</v>
      </c>
      <c r="M2015" t="s">
        <v>9884</v>
      </c>
      <c r="N2015" t="s">
        <v>4346</v>
      </c>
      <c r="O2015" t="s">
        <v>3386</v>
      </c>
      <c r="P2015" t="s">
        <v>3324</v>
      </c>
      <c r="Q2015" s="5">
        <f>INDEX(relevant_resources!B:B,MATCH(P2015,relevant_resources!A:A,0))</f>
        <v>1</v>
      </c>
      <c r="R2015">
        <f>COUNTIFS(resolve_2018!Y:Y,A2015)</f>
        <v>1</v>
      </c>
      <c r="S2015">
        <f>COUNTIFS(assign_old_new!A:A,A2015)</f>
        <v>0</v>
      </c>
      <c r="T2015" s="4" t="str">
        <f>IF(D2015="teppc","teppc",
IF(Q2015=0,"not relevant",
IF(R2015&gt;0,"in old list",
IF(S2015=0,"NEED TO ASSIGN",
INDEX(assign_old_new!D:D,MATCH(A2015,assign_old_new!A:A,0))))))</f>
        <v>in old list</v>
      </c>
      <c r="U2015">
        <f t="shared" si="62"/>
        <v>1</v>
      </c>
      <c r="V2015" s="5">
        <f t="shared" si="63"/>
        <v>0</v>
      </c>
    </row>
    <row r="2016" spans="1:22" hidden="1" x14ac:dyDescent="0.75">
      <c r="A2016" t="s">
        <v>893</v>
      </c>
      <c r="B2016" t="s">
        <v>893</v>
      </c>
      <c r="C2016" t="s">
        <v>892</v>
      </c>
      <c r="D2016" t="s">
        <v>9883</v>
      </c>
      <c r="E2016" t="s">
        <v>3333</v>
      </c>
      <c r="F2016" t="s">
        <v>3333</v>
      </c>
      <c r="G2016" t="s">
        <v>3334</v>
      </c>
      <c r="H2016" t="s">
        <v>3333</v>
      </c>
      <c r="I2016" t="s">
        <v>33</v>
      </c>
      <c r="J2016" s="6">
        <v>41991</v>
      </c>
      <c r="K2016" s="6">
        <v>55153</v>
      </c>
      <c r="L2016">
        <v>20</v>
      </c>
      <c r="M2016" t="s">
        <v>9884</v>
      </c>
      <c r="N2016" t="s">
        <v>4346</v>
      </c>
      <c r="O2016" t="s">
        <v>3386</v>
      </c>
      <c r="P2016" t="s">
        <v>3324</v>
      </c>
      <c r="Q2016" s="5">
        <f>INDEX(relevant_resources!B:B,MATCH(P2016,relevant_resources!A:A,0))</f>
        <v>1</v>
      </c>
      <c r="R2016">
        <f>COUNTIFS(resolve_2018!Y:Y,A2016)</f>
        <v>2</v>
      </c>
      <c r="S2016">
        <f>COUNTIFS(assign_old_new!A:A,A2016)</f>
        <v>0</v>
      </c>
      <c r="T2016" s="4" t="str">
        <f>IF(D2016="teppc","teppc",
IF(Q2016=0,"not relevant",
IF(R2016&gt;0,"in old list",
IF(S2016=0,"NEED TO ASSIGN",
INDEX(assign_old_new!D:D,MATCH(A2016,assign_old_new!A:A,0))))))</f>
        <v>in old list</v>
      </c>
      <c r="U2016">
        <f t="shared" si="62"/>
        <v>1</v>
      </c>
      <c r="V2016" s="5">
        <f t="shared" si="63"/>
        <v>0</v>
      </c>
    </row>
    <row r="2017" spans="1:22" hidden="1" x14ac:dyDescent="0.75">
      <c r="A2017" t="s">
        <v>6909</v>
      </c>
      <c r="B2017" t="s">
        <v>6909</v>
      </c>
      <c r="C2017" t="s">
        <v>6910</v>
      </c>
      <c r="D2017" t="s">
        <v>3425</v>
      </c>
      <c r="E2017" t="s">
        <v>2592</v>
      </c>
      <c r="F2017" t="s">
        <v>2592</v>
      </c>
      <c r="G2017" t="s">
        <v>4353</v>
      </c>
      <c r="H2017" t="s">
        <v>3028</v>
      </c>
      <c r="I2017" t="s">
        <v>2592</v>
      </c>
      <c r="J2017" s="2">
        <v>41986</v>
      </c>
      <c r="K2017" s="2">
        <v>55153</v>
      </c>
      <c r="L2017">
        <v>20</v>
      </c>
      <c r="M2017" t="s">
        <v>3506</v>
      </c>
      <c r="N2017" t="s">
        <v>3385</v>
      </c>
      <c r="O2017" t="s">
        <v>3386</v>
      </c>
      <c r="P2017" t="s">
        <v>4886</v>
      </c>
      <c r="Q2017" s="5">
        <f>INDEX(relevant_resources!B:B,MATCH(P2017,relevant_resources!A:A,0))</f>
        <v>0</v>
      </c>
      <c r="R2017">
        <f>COUNTIFS(resolve_2018!Y:Y,A2017)</f>
        <v>0</v>
      </c>
      <c r="S2017">
        <f>COUNTIFS(assign_old_new!A:A,A2017)</f>
        <v>0</v>
      </c>
      <c r="T2017" s="4" t="str">
        <f>IF(D2017="teppc","teppc",
IF(Q2017=0,"not relevant",
IF(R2017&gt;0,"in old list",
IF(S2017=0,"NEED TO ASSIGN",
INDEX(assign_old_new!D:D,MATCH(A2017,assign_old_new!A:A,0))))))</f>
        <v>teppc</v>
      </c>
      <c r="U2017">
        <f t="shared" si="62"/>
        <v>0</v>
      </c>
      <c r="V2017" s="5">
        <f t="shared" si="63"/>
        <v>0</v>
      </c>
    </row>
    <row r="2018" spans="1:22" hidden="1" x14ac:dyDescent="0.75">
      <c r="A2018" t="s">
        <v>8623</v>
      </c>
      <c r="B2018" t="s">
        <v>8623</v>
      </c>
      <c r="C2018" t="s">
        <v>8624</v>
      </c>
      <c r="D2018" t="s">
        <v>3425</v>
      </c>
      <c r="E2018" t="s">
        <v>2403</v>
      </c>
      <c r="F2018" t="s">
        <v>2403</v>
      </c>
      <c r="G2018" t="s">
        <v>3436</v>
      </c>
      <c r="H2018" t="s">
        <v>3437</v>
      </c>
      <c r="I2018" t="s">
        <v>2274</v>
      </c>
      <c r="J2018" s="2">
        <v>41974</v>
      </c>
      <c r="K2018" s="2">
        <v>54893</v>
      </c>
      <c r="L2018">
        <v>20</v>
      </c>
      <c r="M2018" t="s">
        <v>3438</v>
      </c>
      <c r="N2018" t="s">
        <v>3412</v>
      </c>
      <c r="O2018" t="s">
        <v>993</v>
      </c>
      <c r="P2018" t="s">
        <v>3439</v>
      </c>
      <c r="Q2018" s="5">
        <f>INDEX(relevant_resources!B:B,MATCH(P2018,relevant_resources!A:A,0))</f>
        <v>0</v>
      </c>
      <c r="R2018">
        <f>COUNTIFS(resolve_2018!Y:Y,A2018)</f>
        <v>0</v>
      </c>
      <c r="S2018">
        <f>COUNTIFS(assign_old_new!A:A,A2018)</f>
        <v>0</v>
      </c>
      <c r="T2018" s="4" t="str">
        <f>IF(D2018="teppc","teppc",
IF(Q2018=0,"not relevant",
IF(R2018&gt;0,"in old list",
IF(S2018=0,"NEED TO ASSIGN",
INDEX(assign_old_new!D:D,MATCH(A2018,assign_old_new!A:A,0))))))</f>
        <v>teppc</v>
      </c>
      <c r="U2018">
        <f t="shared" si="62"/>
        <v>0</v>
      </c>
      <c r="V2018" s="5">
        <f t="shared" si="63"/>
        <v>0</v>
      </c>
    </row>
    <row r="2019" spans="1:22" hidden="1" x14ac:dyDescent="0.75">
      <c r="A2019" t="s">
        <v>1699</v>
      </c>
      <c r="B2019" t="s">
        <v>1699</v>
      </c>
      <c r="C2019" t="s">
        <v>11132</v>
      </c>
      <c r="D2019" t="s">
        <v>9883</v>
      </c>
      <c r="E2019" t="s">
        <v>1128</v>
      </c>
      <c r="F2019" t="s">
        <v>1128</v>
      </c>
      <c r="G2019" t="s">
        <v>3379</v>
      </c>
      <c r="H2019" t="s">
        <v>1128</v>
      </c>
      <c r="I2019" t="s">
        <v>33</v>
      </c>
      <c r="J2019" s="6">
        <v>41965</v>
      </c>
      <c r="K2019" s="6">
        <v>55153</v>
      </c>
      <c r="L2019">
        <v>20</v>
      </c>
      <c r="M2019" t="s">
        <v>9884</v>
      </c>
      <c r="N2019" t="s">
        <v>4346</v>
      </c>
      <c r="O2019" t="s">
        <v>3386</v>
      </c>
      <c r="P2019" t="s">
        <v>3324</v>
      </c>
      <c r="Q2019" s="5">
        <f>INDEX(relevant_resources!B:B,MATCH(P2019,relevant_resources!A:A,0))</f>
        <v>1</v>
      </c>
      <c r="R2019">
        <f>COUNTIFS(resolve_2018!Y:Y,A2019)</f>
        <v>1</v>
      </c>
      <c r="S2019">
        <f>COUNTIFS(assign_old_new!A:A,A2019)</f>
        <v>0</v>
      </c>
      <c r="T2019" s="4" t="str">
        <f>IF(D2019="teppc","teppc",
IF(Q2019=0,"not relevant",
IF(R2019&gt;0,"in old list",
IF(S2019=0,"NEED TO ASSIGN",
INDEX(assign_old_new!D:D,MATCH(A2019,assign_old_new!A:A,0))))))</f>
        <v>in old list</v>
      </c>
      <c r="U2019">
        <f t="shared" si="62"/>
        <v>1</v>
      </c>
      <c r="V2019" s="5">
        <f t="shared" si="63"/>
        <v>0</v>
      </c>
    </row>
    <row r="2020" spans="1:22" hidden="1" x14ac:dyDescent="0.75">
      <c r="A2020" t="s">
        <v>6283</v>
      </c>
      <c r="B2020" t="s">
        <v>6284</v>
      </c>
      <c r="C2020" t="s">
        <v>6285</v>
      </c>
      <c r="D2020" t="s">
        <v>3425</v>
      </c>
      <c r="E2020" t="s">
        <v>906</v>
      </c>
      <c r="F2020" t="s">
        <v>906</v>
      </c>
      <c r="G2020" t="s">
        <v>4695</v>
      </c>
      <c r="H2020" t="s">
        <v>906</v>
      </c>
      <c r="I2020" t="s">
        <v>906</v>
      </c>
      <c r="J2020" s="2">
        <v>41956</v>
      </c>
      <c r="K2020" s="2">
        <v>55153</v>
      </c>
      <c r="L2020">
        <v>20</v>
      </c>
      <c r="M2020" t="s">
        <v>3506</v>
      </c>
      <c r="N2020" t="s">
        <v>3385</v>
      </c>
      <c r="O2020" t="s">
        <v>3386</v>
      </c>
      <c r="P2020" t="s">
        <v>6064</v>
      </c>
      <c r="Q2020" s="5">
        <f>INDEX(relevant_resources!B:B,MATCH(P2020,relevant_resources!A:A,0))</f>
        <v>0</v>
      </c>
      <c r="R2020">
        <f>COUNTIFS(resolve_2018!Y:Y,A2020)</f>
        <v>0</v>
      </c>
      <c r="S2020">
        <f>COUNTIFS(assign_old_new!A:A,A2020)</f>
        <v>0</v>
      </c>
      <c r="T2020" s="4" t="str">
        <f>IF(D2020="teppc","teppc",
IF(Q2020=0,"not relevant",
IF(R2020&gt;0,"in old list",
IF(S2020=0,"NEED TO ASSIGN",
INDEX(assign_old_new!D:D,MATCH(A2020,assign_old_new!A:A,0))))))</f>
        <v>teppc</v>
      </c>
      <c r="U2020">
        <f t="shared" si="62"/>
        <v>0</v>
      </c>
      <c r="V2020" s="5">
        <f t="shared" si="63"/>
        <v>0</v>
      </c>
    </row>
    <row r="2021" spans="1:22" hidden="1" x14ac:dyDescent="0.75">
      <c r="A2021" t="s">
        <v>917</v>
      </c>
      <c r="B2021" t="s">
        <v>917</v>
      </c>
      <c r="C2021" t="s">
        <v>9885</v>
      </c>
      <c r="D2021" t="s">
        <v>9883</v>
      </c>
      <c r="E2021" t="s">
        <v>1128</v>
      </c>
      <c r="F2021" t="s">
        <v>1128</v>
      </c>
      <c r="G2021" t="s">
        <v>3379</v>
      </c>
      <c r="H2021" t="s">
        <v>1128</v>
      </c>
      <c r="I2021" t="s">
        <v>33</v>
      </c>
      <c r="J2021" s="6">
        <v>41956</v>
      </c>
      <c r="K2021" s="6">
        <v>55153</v>
      </c>
      <c r="L2021">
        <v>20</v>
      </c>
      <c r="M2021" t="s">
        <v>9884</v>
      </c>
      <c r="N2021" t="s">
        <v>4346</v>
      </c>
      <c r="O2021" t="s">
        <v>3386</v>
      </c>
      <c r="P2021" t="s">
        <v>3324</v>
      </c>
      <c r="Q2021" s="5">
        <f>INDEX(relevant_resources!B:B,MATCH(P2021,relevant_resources!A:A,0))</f>
        <v>1</v>
      </c>
      <c r="R2021">
        <f>COUNTIFS(resolve_2018!Y:Y,A2021)</f>
        <v>1</v>
      </c>
      <c r="S2021">
        <f>COUNTIFS(assign_old_new!A:A,A2021)</f>
        <v>0</v>
      </c>
      <c r="T2021" s="4" t="str">
        <f>IF(D2021="teppc","teppc",
IF(Q2021=0,"not relevant",
IF(R2021&gt;0,"in old list",
IF(S2021=0,"NEED TO ASSIGN",
INDEX(assign_old_new!D:D,MATCH(A2021,assign_old_new!A:A,0))))))</f>
        <v>in old list</v>
      </c>
      <c r="U2021">
        <f t="shared" si="62"/>
        <v>1</v>
      </c>
      <c r="V2021" s="5">
        <f t="shared" si="63"/>
        <v>0</v>
      </c>
    </row>
    <row r="2022" spans="1:22" hidden="1" x14ac:dyDescent="0.75">
      <c r="A2022" t="s">
        <v>920</v>
      </c>
      <c r="B2022" t="s">
        <v>920</v>
      </c>
      <c r="C2022" t="s">
        <v>10842</v>
      </c>
      <c r="D2022" t="s">
        <v>9883</v>
      </c>
      <c r="E2022" t="s">
        <v>1128</v>
      </c>
      <c r="F2022" t="s">
        <v>1128</v>
      </c>
      <c r="G2022" t="s">
        <v>3379</v>
      </c>
      <c r="H2022" t="s">
        <v>1128</v>
      </c>
      <c r="I2022" t="s">
        <v>33</v>
      </c>
      <c r="J2022" s="6">
        <v>41950</v>
      </c>
      <c r="K2022" s="6">
        <v>55153</v>
      </c>
      <c r="L2022">
        <v>20</v>
      </c>
      <c r="M2022" t="s">
        <v>9884</v>
      </c>
      <c r="N2022" t="s">
        <v>4346</v>
      </c>
      <c r="O2022" t="s">
        <v>3386</v>
      </c>
      <c r="P2022" t="s">
        <v>3324</v>
      </c>
      <c r="Q2022" s="5">
        <f>INDEX(relevant_resources!B:B,MATCH(P2022,relevant_resources!A:A,0))</f>
        <v>1</v>
      </c>
      <c r="R2022">
        <f>COUNTIFS(resolve_2018!Y:Y,A2022)</f>
        <v>1</v>
      </c>
      <c r="S2022">
        <f>COUNTIFS(assign_old_new!A:A,A2022)</f>
        <v>0</v>
      </c>
      <c r="T2022" s="4" t="str">
        <f>IF(D2022="teppc","teppc",
IF(Q2022=0,"not relevant",
IF(R2022&gt;0,"in old list",
IF(S2022=0,"NEED TO ASSIGN",
INDEX(assign_old_new!D:D,MATCH(A2022,assign_old_new!A:A,0))))))</f>
        <v>in old list</v>
      </c>
      <c r="U2022">
        <f t="shared" si="62"/>
        <v>1</v>
      </c>
      <c r="V2022" s="5">
        <f t="shared" si="63"/>
        <v>0</v>
      </c>
    </row>
    <row r="2023" spans="1:22" hidden="1" x14ac:dyDescent="0.75">
      <c r="A2023" t="s">
        <v>87</v>
      </c>
      <c r="B2023" t="s">
        <v>87</v>
      </c>
      <c r="C2023" t="s">
        <v>11045</v>
      </c>
      <c r="D2023" t="s">
        <v>9883</v>
      </c>
      <c r="E2023" t="s">
        <v>1128</v>
      </c>
      <c r="F2023" t="s">
        <v>1128</v>
      </c>
      <c r="G2023" t="s">
        <v>3379</v>
      </c>
      <c r="H2023" t="s">
        <v>1128</v>
      </c>
      <c r="I2023" t="s">
        <v>33</v>
      </c>
      <c r="J2023" s="6">
        <v>41883</v>
      </c>
      <c r="K2023" s="6">
        <v>55153</v>
      </c>
      <c r="L2023">
        <v>20</v>
      </c>
      <c r="M2023" t="s">
        <v>9884</v>
      </c>
      <c r="N2023" t="s">
        <v>10075</v>
      </c>
      <c r="O2023" t="s">
        <v>3337</v>
      </c>
      <c r="P2023" t="s">
        <v>3338</v>
      </c>
      <c r="Q2023" s="5">
        <f>INDEX(relevant_resources!B:B,MATCH(P2023,relevant_resources!A:A,0))</f>
        <v>0</v>
      </c>
      <c r="R2023">
        <f>COUNTIFS(resolve_2018!Y:Y,A2023)</f>
        <v>1</v>
      </c>
      <c r="S2023">
        <f>COUNTIFS(assign_old_new!A:A,A2023)</f>
        <v>0</v>
      </c>
      <c r="T2023" s="4" t="str">
        <f>IF(D2023="teppc","teppc",
IF(Q2023=0,"not relevant",
IF(R2023&gt;0,"in old list",
IF(S2023=0,"NEED TO ASSIGN",
INDEX(assign_old_new!D:D,MATCH(A2023,assign_old_new!A:A,0))))))</f>
        <v>not relevant</v>
      </c>
      <c r="U2023">
        <f t="shared" si="62"/>
        <v>1</v>
      </c>
      <c r="V2023" s="5">
        <f t="shared" si="63"/>
        <v>0</v>
      </c>
    </row>
    <row r="2024" spans="1:22" hidden="1" x14ac:dyDescent="0.75">
      <c r="A2024" t="s">
        <v>1496</v>
      </c>
      <c r="B2024" t="s">
        <v>1496</v>
      </c>
      <c r="C2024" t="s">
        <v>9891</v>
      </c>
      <c r="D2024" t="s">
        <v>9883</v>
      </c>
      <c r="E2024" t="s">
        <v>3333</v>
      </c>
      <c r="F2024" t="s">
        <v>3333</v>
      </c>
      <c r="G2024" t="s">
        <v>3334</v>
      </c>
      <c r="H2024" t="s">
        <v>3333</v>
      </c>
      <c r="I2024" t="s">
        <v>33</v>
      </c>
      <c r="J2024" s="6">
        <v>41780</v>
      </c>
      <c r="K2024" s="6">
        <v>55153</v>
      </c>
      <c r="L2024">
        <v>20</v>
      </c>
      <c r="M2024" t="s">
        <v>9884</v>
      </c>
      <c r="N2024" t="s">
        <v>4346</v>
      </c>
      <c r="O2024" t="s">
        <v>3386</v>
      </c>
      <c r="P2024" t="s">
        <v>3324</v>
      </c>
      <c r="Q2024" s="5">
        <f>INDEX(relevant_resources!B:B,MATCH(P2024,relevant_resources!A:A,0))</f>
        <v>1</v>
      </c>
      <c r="R2024">
        <f>COUNTIFS(resolve_2018!Y:Y,A2024)</f>
        <v>1</v>
      </c>
      <c r="S2024">
        <f>COUNTIFS(assign_old_new!A:A,A2024)</f>
        <v>0</v>
      </c>
      <c r="T2024" s="4" t="str">
        <f>IF(D2024="teppc","teppc",
IF(Q2024=0,"not relevant",
IF(R2024&gt;0,"in old list",
IF(S2024=0,"NEED TO ASSIGN",
INDEX(assign_old_new!D:D,MATCH(A2024,assign_old_new!A:A,0))))))</f>
        <v>in old list</v>
      </c>
      <c r="U2024">
        <f t="shared" si="62"/>
        <v>1</v>
      </c>
      <c r="V2024" s="5">
        <f t="shared" si="63"/>
        <v>0</v>
      </c>
    </row>
    <row r="2025" spans="1:22" hidden="1" x14ac:dyDescent="0.75">
      <c r="A2025" t="s">
        <v>3155</v>
      </c>
      <c r="B2025" t="s">
        <v>3155</v>
      </c>
      <c r="C2025" t="s">
        <v>10926</v>
      </c>
      <c r="D2025" t="s">
        <v>9883</v>
      </c>
      <c r="E2025" t="s">
        <v>1128</v>
      </c>
      <c r="F2025" t="s">
        <v>1128</v>
      </c>
      <c r="G2025" t="s">
        <v>3379</v>
      </c>
      <c r="H2025" t="s">
        <v>1128</v>
      </c>
      <c r="I2025" t="s">
        <v>33</v>
      </c>
      <c r="J2025" s="6">
        <v>41628</v>
      </c>
      <c r="K2025" s="6">
        <v>55153</v>
      </c>
      <c r="L2025">
        <v>20</v>
      </c>
      <c r="M2025" t="s">
        <v>9884</v>
      </c>
      <c r="N2025" t="s">
        <v>4346</v>
      </c>
      <c r="O2025" t="s">
        <v>3386</v>
      </c>
      <c r="P2025" t="s">
        <v>3324</v>
      </c>
      <c r="Q2025" s="5">
        <f>INDEX(relevant_resources!B:B,MATCH(P2025,relevant_resources!A:A,0))</f>
        <v>1</v>
      </c>
      <c r="R2025">
        <f>COUNTIFS(resolve_2018!Y:Y,A2025)</f>
        <v>1</v>
      </c>
      <c r="S2025">
        <f>COUNTIFS(assign_old_new!A:A,A2025)</f>
        <v>0</v>
      </c>
      <c r="T2025" s="4" t="str">
        <f>IF(D2025="teppc","teppc",
IF(Q2025=0,"not relevant",
IF(R2025&gt;0,"in old list",
IF(S2025=0,"NEED TO ASSIGN",
INDEX(assign_old_new!D:D,MATCH(A2025,assign_old_new!A:A,0))))))</f>
        <v>in old list</v>
      </c>
      <c r="U2025">
        <f t="shared" si="62"/>
        <v>1</v>
      </c>
      <c r="V2025" s="5">
        <f t="shared" si="63"/>
        <v>0</v>
      </c>
    </row>
    <row r="2026" spans="1:22" hidden="1" x14ac:dyDescent="0.75">
      <c r="A2026" t="s">
        <v>1473</v>
      </c>
      <c r="B2026" t="s">
        <v>1473</v>
      </c>
      <c r="C2026" t="s">
        <v>10927</v>
      </c>
      <c r="D2026" t="s">
        <v>9883</v>
      </c>
      <c r="E2026" t="s">
        <v>1128</v>
      </c>
      <c r="F2026" t="s">
        <v>1128</v>
      </c>
      <c r="G2026" t="s">
        <v>3379</v>
      </c>
      <c r="H2026" t="s">
        <v>1128</v>
      </c>
      <c r="I2026" t="s">
        <v>33</v>
      </c>
      <c r="J2026" s="6">
        <v>41628</v>
      </c>
      <c r="K2026" s="6">
        <v>55153</v>
      </c>
      <c r="L2026">
        <v>20</v>
      </c>
      <c r="M2026" t="s">
        <v>9884</v>
      </c>
      <c r="N2026" t="s">
        <v>4346</v>
      </c>
      <c r="O2026" t="s">
        <v>3386</v>
      </c>
      <c r="P2026" t="s">
        <v>3324</v>
      </c>
      <c r="Q2026" s="5">
        <f>INDEX(relevant_resources!B:B,MATCH(P2026,relevant_resources!A:A,0))</f>
        <v>1</v>
      </c>
      <c r="R2026">
        <f>COUNTIFS(resolve_2018!Y:Y,A2026)</f>
        <v>1</v>
      </c>
      <c r="S2026">
        <f>COUNTIFS(assign_old_new!A:A,A2026)</f>
        <v>0</v>
      </c>
      <c r="T2026" s="4" t="str">
        <f>IF(D2026="teppc","teppc",
IF(Q2026=0,"not relevant",
IF(R2026&gt;0,"in old list",
IF(S2026=0,"NEED TO ASSIGN",
INDEX(assign_old_new!D:D,MATCH(A2026,assign_old_new!A:A,0))))))</f>
        <v>in old list</v>
      </c>
      <c r="U2026">
        <f t="shared" si="62"/>
        <v>1</v>
      </c>
      <c r="V2026" s="5">
        <f t="shared" si="63"/>
        <v>0</v>
      </c>
    </row>
    <row r="2027" spans="1:22" hidden="1" x14ac:dyDescent="0.75">
      <c r="A2027" t="s">
        <v>4878</v>
      </c>
      <c r="B2027" t="s">
        <v>4879</v>
      </c>
      <c r="C2027" t="s">
        <v>4880</v>
      </c>
      <c r="D2027" t="s">
        <v>3425</v>
      </c>
      <c r="E2027" t="s">
        <v>2647</v>
      </c>
      <c r="F2027" t="s">
        <v>2647</v>
      </c>
      <c r="G2027" t="s">
        <v>3500</v>
      </c>
      <c r="H2027" t="s">
        <v>2646</v>
      </c>
      <c r="I2027" t="s">
        <v>2647</v>
      </c>
      <c r="J2027" s="2">
        <v>41609</v>
      </c>
      <c r="K2027" s="2">
        <v>55153</v>
      </c>
      <c r="L2027">
        <v>20</v>
      </c>
      <c r="M2027" t="s">
        <v>3506</v>
      </c>
      <c r="N2027" t="s">
        <v>3385</v>
      </c>
      <c r="O2027" t="s">
        <v>3386</v>
      </c>
      <c r="P2027" t="s">
        <v>3507</v>
      </c>
      <c r="Q2027" s="5">
        <f>INDEX(relevant_resources!B:B,MATCH(P2027,relevant_resources!A:A,0))</f>
        <v>0</v>
      </c>
      <c r="R2027">
        <f>COUNTIFS(resolve_2018!Y:Y,A2027)</f>
        <v>0</v>
      </c>
      <c r="S2027">
        <f>COUNTIFS(assign_old_new!A:A,A2027)</f>
        <v>0</v>
      </c>
      <c r="T2027" s="4" t="str">
        <f>IF(D2027="teppc","teppc",
IF(Q2027=0,"not relevant",
IF(R2027&gt;0,"in old list",
IF(S2027=0,"NEED TO ASSIGN",
INDEX(assign_old_new!D:D,MATCH(A2027,assign_old_new!A:A,0))))))</f>
        <v>teppc</v>
      </c>
      <c r="U2027">
        <f t="shared" si="62"/>
        <v>0</v>
      </c>
      <c r="V2027" s="5">
        <f t="shared" si="63"/>
        <v>0</v>
      </c>
    </row>
    <row r="2028" spans="1:22" hidden="1" x14ac:dyDescent="0.75">
      <c r="A2028" t="s">
        <v>695</v>
      </c>
      <c r="B2028" t="s">
        <v>695</v>
      </c>
      <c r="D2028" t="s">
        <v>9883</v>
      </c>
      <c r="E2028" t="s">
        <v>3333</v>
      </c>
      <c r="F2028" t="s">
        <v>3333</v>
      </c>
      <c r="G2028" t="s">
        <v>3334</v>
      </c>
      <c r="H2028" t="s">
        <v>3333</v>
      </c>
      <c r="I2028" t="s">
        <v>33</v>
      </c>
      <c r="J2028" s="6">
        <v>41535</v>
      </c>
      <c r="K2028" s="6">
        <v>55153</v>
      </c>
      <c r="L2028">
        <v>20</v>
      </c>
      <c r="M2028" t="s">
        <v>9884</v>
      </c>
      <c r="N2028" t="s">
        <v>4346</v>
      </c>
      <c r="O2028" t="s">
        <v>3386</v>
      </c>
      <c r="P2028" t="s">
        <v>3324</v>
      </c>
      <c r="Q2028" s="5">
        <f>INDEX(relevant_resources!B:B,MATCH(P2028,relevant_resources!A:A,0))</f>
        <v>1</v>
      </c>
      <c r="R2028">
        <f>COUNTIFS(resolve_2018!Y:Y,A2028)</f>
        <v>1</v>
      </c>
      <c r="S2028">
        <f>COUNTIFS(assign_old_new!A:A,A2028)</f>
        <v>0</v>
      </c>
      <c r="T2028" s="4" t="str">
        <f>IF(D2028="teppc","teppc",
IF(Q2028=0,"not relevant",
IF(R2028&gt;0,"in old list",
IF(S2028=0,"NEED TO ASSIGN",
INDEX(assign_old_new!D:D,MATCH(A2028,assign_old_new!A:A,0))))))</f>
        <v>in old list</v>
      </c>
      <c r="U2028">
        <f t="shared" si="62"/>
        <v>1</v>
      </c>
      <c r="V2028" s="5">
        <f t="shared" si="63"/>
        <v>0</v>
      </c>
    </row>
    <row r="2029" spans="1:22" hidden="1" x14ac:dyDescent="0.75">
      <c r="A2029" t="s">
        <v>841</v>
      </c>
      <c r="B2029" t="s">
        <v>841</v>
      </c>
      <c r="C2029" t="s">
        <v>11170</v>
      </c>
      <c r="D2029" t="s">
        <v>9883</v>
      </c>
      <c r="E2029" t="s">
        <v>3333</v>
      </c>
      <c r="F2029" t="s">
        <v>3333</v>
      </c>
      <c r="G2029" t="s">
        <v>3334</v>
      </c>
      <c r="H2029" t="s">
        <v>3333</v>
      </c>
      <c r="I2029" t="s">
        <v>33</v>
      </c>
      <c r="J2029" s="6">
        <v>41500</v>
      </c>
      <c r="K2029" s="6">
        <v>55153</v>
      </c>
      <c r="L2029">
        <v>20</v>
      </c>
      <c r="M2029" t="s">
        <v>9884</v>
      </c>
      <c r="N2029" t="s">
        <v>4346</v>
      </c>
      <c r="O2029" t="s">
        <v>3386</v>
      </c>
      <c r="P2029" t="s">
        <v>3324</v>
      </c>
      <c r="Q2029" s="5">
        <f>INDEX(relevant_resources!B:B,MATCH(P2029,relevant_resources!A:A,0))</f>
        <v>1</v>
      </c>
      <c r="R2029">
        <f>COUNTIFS(resolve_2018!Y:Y,A2029)</f>
        <v>1</v>
      </c>
      <c r="S2029">
        <f>COUNTIFS(assign_old_new!A:A,A2029)</f>
        <v>0</v>
      </c>
      <c r="T2029" s="4" t="str">
        <f>IF(D2029="teppc","teppc",
IF(Q2029=0,"not relevant",
IF(R2029&gt;0,"in old list",
IF(S2029=0,"NEED TO ASSIGN",
INDEX(assign_old_new!D:D,MATCH(A2029,assign_old_new!A:A,0))))))</f>
        <v>in old list</v>
      </c>
      <c r="U2029">
        <f t="shared" si="62"/>
        <v>1</v>
      </c>
      <c r="V2029" s="5">
        <f t="shared" si="63"/>
        <v>0</v>
      </c>
    </row>
    <row r="2030" spans="1:22" hidden="1" x14ac:dyDescent="0.75">
      <c r="A2030" t="s">
        <v>689</v>
      </c>
      <c r="B2030" t="s">
        <v>689</v>
      </c>
      <c r="D2030" t="s">
        <v>9883</v>
      </c>
      <c r="E2030" t="s">
        <v>3333</v>
      </c>
      <c r="F2030" t="s">
        <v>3333</v>
      </c>
      <c r="G2030" t="s">
        <v>3334</v>
      </c>
      <c r="H2030" t="s">
        <v>3333</v>
      </c>
      <c r="I2030" t="s">
        <v>33</v>
      </c>
      <c r="J2030" s="6">
        <v>41449</v>
      </c>
      <c r="K2030" s="6">
        <v>55153</v>
      </c>
      <c r="L2030">
        <v>20</v>
      </c>
      <c r="M2030" t="s">
        <v>9884</v>
      </c>
      <c r="N2030" t="s">
        <v>4346</v>
      </c>
      <c r="O2030" t="s">
        <v>3386</v>
      </c>
      <c r="P2030" t="s">
        <v>3324</v>
      </c>
      <c r="Q2030" s="5">
        <f>INDEX(relevant_resources!B:B,MATCH(P2030,relevant_resources!A:A,0))</f>
        <v>1</v>
      </c>
      <c r="R2030">
        <f>COUNTIFS(resolve_2018!Y:Y,A2030)</f>
        <v>1</v>
      </c>
      <c r="S2030">
        <f>COUNTIFS(assign_old_new!A:A,A2030)</f>
        <v>0</v>
      </c>
      <c r="T2030" s="4" t="str">
        <f>IF(D2030="teppc","teppc",
IF(Q2030=0,"not relevant",
IF(R2030&gt;0,"in old list",
IF(S2030=0,"NEED TO ASSIGN",
INDEX(assign_old_new!D:D,MATCH(A2030,assign_old_new!A:A,0))))))</f>
        <v>in old list</v>
      </c>
      <c r="U2030">
        <f t="shared" si="62"/>
        <v>1</v>
      </c>
      <c r="V2030" s="5">
        <f t="shared" si="63"/>
        <v>0</v>
      </c>
    </row>
    <row r="2031" spans="1:22" hidden="1" x14ac:dyDescent="0.75">
      <c r="A2031" t="s">
        <v>865</v>
      </c>
      <c r="B2031" t="s">
        <v>865</v>
      </c>
      <c r="C2031" t="s">
        <v>10749</v>
      </c>
      <c r="D2031" t="s">
        <v>9883</v>
      </c>
      <c r="E2031" t="s">
        <v>3333</v>
      </c>
      <c r="F2031" t="s">
        <v>3333</v>
      </c>
      <c r="G2031" t="s">
        <v>3334</v>
      </c>
      <c r="H2031" t="s">
        <v>3333</v>
      </c>
      <c r="I2031" t="s">
        <v>33</v>
      </c>
      <c r="J2031" s="6">
        <v>41447</v>
      </c>
      <c r="K2031" s="6">
        <v>55153</v>
      </c>
      <c r="L2031">
        <v>20</v>
      </c>
      <c r="M2031" t="s">
        <v>9884</v>
      </c>
      <c r="N2031" t="s">
        <v>4346</v>
      </c>
      <c r="O2031" t="s">
        <v>3386</v>
      </c>
      <c r="P2031" t="s">
        <v>3324</v>
      </c>
      <c r="Q2031" s="5">
        <f>INDEX(relevant_resources!B:B,MATCH(P2031,relevant_resources!A:A,0))</f>
        <v>1</v>
      </c>
      <c r="R2031">
        <f>COUNTIFS(resolve_2018!Y:Y,A2031)</f>
        <v>1</v>
      </c>
      <c r="S2031">
        <f>COUNTIFS(assign_old_new!A:A,A2031)</f>
        <v>0</v>
      </c>
      <c r="T2031" s="4" t="str">
        <f>IF(D2031="teppc","teppc",
IF(Q2031=0,"not relevant",
IF(R2031&gt;0,"in old list",
IF(S2031=0,"NEED TO ASSIGN",
INDEX(assign_old_new!D:D,MATCH(A2031,assign_old_new!A:A,0))))))</f>
        <v>in old list</v>
      </c>
      <c r="U2031">
        <f t="shared" si="62"/>
        <v>1</v>
      </c>
      <c r="V2031" s="5">
        <f t="shared" si="63"/>
        <v>0</v>
      </c>
    </row>
    <row r="2032" spans="1:22" hidden="1" x14ac:dyDescent="0.75">
      <c r="A2032" t="s">
        <v>805</v>
      </c>
      <c r="B2032" t="s">
        <v>805</v>
      </c>
      <c r="C2032" t="s">
        <v>10488</v>
      </c>
      <c r="D2032" t="s">
        <v>9883</v>
      </c>
      <c r="E2032" t="s">
        <v>3333</v>
      </c>
      <c r="F2032" t="s">
        <v>3333</v>
      </c>
      <c r="G2032" t="s">
        <v>3334</v>
      </c>
      <c r="H2032" t="s">
        <v>3333</v>
      </c>
      <c r="I2032" t="s">
        <v>33</v>
      </c>
      <c r="J2032" s="6">
        <v>41431</v>
      </c>
      <c r="K2032" s="6">
        <v>55153</v>
      </c>
      <c r="L2032">
        <v>20</v>
      </c>
      <c r="M2032" t="s">
        <v>9884</v>
      </c>
      <c r="N2032" t="s">
        <v>4346</v>
      </c>
      <c r="O2032" t="s">
        <v>3386</v>
      </c>
      <c r="P2032" t="s">
        <v>3324</v>
      </c>
      <c r="Q2032" s="5">
        <f>INDEX(relevant_resources!B:B,MATCH(P2032,relevant_resources!A:A,0))</f>
        <v>1</v>
      </c>
      <c r="R2032">
        <f>COUNTIFS(resolve_2018!Y:Y,A2032)</f>
        <v>1</v>
      </c>
      <c r="S2032">
        <f>COUNTIFS(assign_old_new!A:A,A2032)</f>
        <v>0</v>
      </c>
      <c r="T2032" s="4" t="str">
        <f>IF(D2032="teppc","teppc",
IF(Q2032=0,"not relevant",
IF(R2032&gt;0,"in old list",
IF(S2032=0,"NEED TO ASSIGN",
INDEX(assign_old_new!D:D,MATCH(A2032,assign_old_new!A:A,0))))))</f>
        <v>in old list</v>
      </c>
      <c r="U2032">
        <f t="shared" si="62"/>
        <v>1</v>
      </c>
      <c r="V2032" s="5">
        <f t="shared" si="63"/>
        <v>0</v>
      </c>
    </row>
    <row r="2033" spans="1:22" hidden="1" x14ac:dyDescent="0.75">
      <c r="A2033" t="s">
        <v>7467</v>
      </c>
      <c r="B2033" t="s">
        <v>7467</v>
      </c>
      <c r="C2033" t="s">
        <v>7468</v>
      </c>
      <c r="D2033" t="s">
        <v>3425</v>
      </c>
      <c r="E2033" t="s">
        <v>3482</v>
      </c>
      <c r="F2033" t="s">
        <v>3482</v>
      </c>
      <c r="G2033" t="s">
        <v>3483</v>
      </c>
      <c r="H2033" t="s">
        <v>3482</v>
      </c>
      <c r="I2033" t="s">
        <v>1080</v>
      </c>
      <c r="J2033" s="2">
        <v>41365</v>
      </c>
      <c r="K2033" s="2">
        <v>54893</v>
      </c>
      <c r="L2033">
        <v>20</v>
      </c>
      <c r="M2033" t="s">
        <v>3448</v>
      </c>
      <c r="N2033" t="s">
        <v>3336</v>
      </c>
      <c r="O2033" t="s">
        <v>3356</v>
      </c>
      <c r="P2033" t="s">
        <v>3484</v>
      </c>
      <c r="Q2033" s="5">
        <f>INDEX(relevant_resources!B:B,MATCH(P2033,relevant_resources!A:A,0))</f>
        <v>0</v>
      </c>
      <c r="R2033">
        <f>COUNTIFS(resolve_2018!Y:Y,A2033)</f>
        <v>0</v>
      </c>
      <c r="S2033">
        <f>COUNTIFS(assign_old_new!A:A,A2033)</f>
        <v>0</v>
      </c>
      <c r="T2033" s="4" t="str">
        <f>IF(D2033="teppc","teppc",
IF(Q2033=0,"not relevant",
IF(R2033&gt;0,"in old list",
IF(S2033=0,"NEED TO ASSIGN",
INDEX(assign_old_new!D:D,MATCH(A2033,assign_old_new!A:A,0))))))</f>
        <v>teppc</v>
      </c>
      <c r="U2033">
        <f t="shared" si="62"/>
        <v>0</v>
      </c>
      <c r="V2033" s="5">
        <f t="shared" si="63"/>
        <v>0</v>
      </c>
    </row>
    <row r="2034" spans="1:22" hidden="1" x14ac:dyDescent="0.75">
      <c r="A2034" t="s">
        <v>1479</v>
      </c>
      <c r="B2034" t="s">
        <v>1479</v>
      </c>
      <c r="C2034" t="s">
        <v>10387</v>
      </c>
      <c r="D2034" t="s">
        <v>9883</v>
      </c>
      <c r="E2034" t="s">
        <v>1128</v>
      </c>
      <c r="F2034" t="s">
        <v>1128</v>
      </c>
      <c r="G2034" t="s">
        <v>3379</v>
      </c>
      <c r="H2034" t="s">
        <v>1128</v>
      </c>
      <c r="I2034" t="s">
        <v>33</v>
      </c>
      <c r="J2034" s="6">
        <v>41358</v>
      </c>
      <c r="K2034" s="6">
        <v>55153</v>
      </c>
      <c r="L2034">
        <v>20</v>
      </c>
      <c r="M2034" t="s">
        <v>9884</v>
      </c>
      <c r="N2034" t="s">
        <v>4346</v>
      </c>
      <c r="O2034" t="s">
        <v>3386</v>
      </c>
      <c r="P2034" t="s">
        <v>3324</v>
      </c>
      <c r="Q2034" s="5">
        <f>INDEX(relevant_resources!B:B,MATCH(P2034,relevant_resources!A:A,0))</f>
        <v>1</v>
      </c>
      <c r="R2034">
        <f>COUNTIFS(resolve_2018!Y:Y,A2034)</f>
        <v>1</v>
      </c>
      <c r="S2034">
        <f>COUNTIFS(assign_old_new!A:A,A2034)</f>
        <v>0</v>
      </c>
      <c r="T2034" s="4" t="str">
        <f>IF(D2034="teppc","teppc",
IF(Q2034=0,"not relevant",
IF(R2034&gt;0,"in old list",
IF(S2034=0,"NEED TO ASSIGN",
INDEX(assign_old_new!D:D,MATCH(A2034,assign_old_new!A:A,0))))))</f>
        <v>in old list</v>
      </c>
      <c r="U2034">
        <f t="shared" si="62"/>
        <v>1</v>
      </c>
      <c r="V2034" s="5">
        <f t="shared" si="63"/>
        <v>0</v>
      </c>
    </row>
    <row r="2035" spans="1:22" hidden="1" x14ac:dyDescent="0.75">
      <c r="A2035" t="s">
        <v>816</v>
      </c>
      <c r="B2035" t="s">
        <v>816</v>
      </c>
      <c r="C2035" t="s">
        <v>9926</v>
      </c>
      <c r="D2035" t="s">
        <v>9883</v>
      </c>
      <c r="E2035" t="s">
        <v>3333</v>
      </c>
      <c r="F2035" t="s">
        <v>3333</v>
      </c>
      <c r="G2035" t="s">
        <v>3334</v>
      </c>
      <c r="H2035" t="s">
        <v>3333</v>
      </c>
      <c r="I2035" t="s">
        <v>33</v>
      </c>
      <c r="J2035" s="6">
        <v>41341</v>
      </c>
      <c r="K2035" s="6">
        <v>55153</v>
      </c>
      <c r="L2035">
        <v>20</v>
      </c>
      <c r="M2035" t="s">
        <v>9884</v>
      </c>
      <c r="N2035" t="s">
        <v>4346</v>
      </c>
      <c r="O2035" t="s">
        <v>3386</v>
      </c>
      <c r="P2035" t="s">
        <v>3324</v>
      </c>
      <c r="Q2035" s="5">
        <f>INDEX(relevant_resources!B:B,MATCH(P2035,relevant_resources!A:A,0))</f>
        <v>1</v>
      </c>
      <c r="R2035">
        <f>COUNTIFS(resolve_2018!Y:Y,A2035)</f>
        <v>1</v>
      </c>
      <c r="S2035">
        <f>COUNTIFS(assign_old_new!A:A,A2035)</f>
        <v>0</v>
      </c>
      <c r="T2035" s="4" t="str">
        <f>IF(D2035="teppc","teppc",
IF(Q2035=0,"not relevant",
IF(R2035&gt;0,"in old list",
IF(S2035=0,"NEED TO ASSIGN",
INDEX(assign_old_new!D:D,MATCH(A2035,assign_old_new!A:A,0))))))</f>
        <v>in old list</v>
      </c>
      <c r="U2035">
        <f t="shared" si="62"/>
        <v>1</v>
      </c>
      <c r="V2035" s="5">
        <f t="shared" si="63"/>
        <v>0</v>
      </c>
    </row>
    <row r="2036" spans="1:22" hidden="1" x14ac:dyDescent="0.75">
      <c r="A2036" t="s">
        <v>828</v>
      </c>
      <c r="B2036" t="s">
        <v>828</v>
      </c>
      <c r="C2036" t="s">
        <v>9955</v>
      </c>
      <c r="D2036" t="s">
        <v>9883</v>
      </c>
      <c r="E2036" t="s">
        <v>3333</v>
      </c>
      <c r="F2036" t="s">
        <v>3333</v>
      </c>
      <c r="G2036" t="s">
        <v>3334</v>
      </c>
      <c r="H2036" t="s">
        <v>3333</v>
      </c>
      <c r="I2036" t="s">
        <v>33</v>
      </c>
      <c r="J2036" s="6">
        <v>41341</v>
      </c>
      <c r="K2036" s="6">
        <v>55153</v>
      </c>
      <c r="L2036">
        <v>20</v>
      </c>
      <c r="M2036" t="s">
        <v>9884</v>
      </c>
      <c r="N2036" t="s">
        <v>4346</v>
      </c>
      <c r="O2036" t="s">
        <v>3386</v>
      </c>
      <c r="P2036" t="s">
        <v>3324</v>
      </c>
      <c r="Q2036" s="5">
        <f>INDEX(relevant_resources!B:B,MATCH(P2036,relevant_resources!A:A,0))</f>
        <v>1</v>
      </c>
      <c r="R2036">
        <f>COUNTIFS(resolve_2018!Y:Y,A2036)</f>
        <v>1</v>
      </c>
      <c r="S2036">
        <f>COUNTIFS(assign_old_new!A:A,A2036)</f>
        <v>0</v>
      </c>
      <c r="T2036" s="4" t="str">
        <f>IF(D2036="teppc","teppc",
IF(Q2036=0,"not relevant",
IF(R2036&gt;0,"in old list",
IF(S2036=0,"NEED TO ASSIGN",
INDEX(assign_old_new!D:D,MATCH(A2036,assign_old_new!A:A,0))))))</f>
        <v>in old list</v>
      </c>
      <c r="U2036">
        <f t="shared" si="62"/>
        <v>1</v>
      </c>
      <c r="V2036" s="5">
        <f t="shared" si="63"/>
        <v>0</v>
      </c>
    </row>
    <row r="2037" spans="1:22" hidden="1" x14ac:dyDescent="0.75">
      <c r="A2037" t="s">
        <v>5473</v>
      </c>
      <c r="B2037" t="s">
        <v>5474</v>
      </c>
      <c r="C2037" t="s">
        <v>5475</v>
      </c>
      <c r="D2037" t="s">
        <v>3425</v>
      </c>
      <c r="E2037" t="s">
        <v>3718</v>
      </c>
      <c r="F2037" t="s">
        <v>3718</v>
      </c>
      <c r="G2037" t="s">
        <v>5128</v>
      </c>
      <c r="H2037" t="s">
        <v>3718</v>
      </c>
      <c r="I2037" t="s">
        <v>2274</v>
      </c>
      <c r="J2037" s="2">
        <v>41275</v>
      </c>
      <c r="K2037" s="2">
        <v>55153</v>
      </c>
      <c r="L2037">
        <v>20</v>
      </c>
      <c r="M2037" t="s">
        <v>3473</v>
      </c>
      <c r="N2037" t="s">
        <v>3327</v>
      </c>
      <c r="O2037" t="s">
        <v>3328</v>
      </c>
      <c r="P2037" t="s">
        <v>3474</v>
      </c>
      <c r="Q2037" s="5">
        <f>INDEX(relevant_resources!B:B,MATCH(P2037,relevant_resources!A:A,0))</f>
        <v>0</v>
      </c>
      <c r="R2037">
        <f>COUNTIFS(resolve_2018!Y:Y,A2037)</f>
        <v>0</v>
      </c>
      <c r="S2037">
        <f>COUNTIFS(assign_old_new!A:A,A2037)</f>
        <v>0</v>
      </c>
      <c r="T2037" s="4" t="str">
        <f>IF(D2037="teppc","teppc",
IF(Q2037=0,"not relevant",
IF(R2037&gt;0,"in old list",
IF(S2037=0,"NEED TO ASSIGN",
INDEX(assign_old_new!D:D,MATCH(A2037,assign_old_new!A:A,0))))))</f>
        <v>teppc</v>
      </c>
      <c r="U2037">
        <f t="shared" si="62"/>
        <v>0</v>
      </c>
      <c r="V2037" s="5">
        <f t="shared" si="63"/>
        <v>0</v>
      </c>
    </row>
    <row r="2038" spans="1:22" hidden="1" x14ac:dyDescent="0.75">
      <c r="A2038" t="s">
        <v>5358</v>
      </c>
      <c r="B2038" t="s">
        <v>5359</v>
      </c>
      <c r="C2038" t="s">
        <v>5360</v>
      </c>
      <c r="D2038" t="s">
        <v>3425</v>
      </c>
      <c r="E2038" t="s">
        <v>3745</v>
      </c>
      <c r="F2038" t="s">
        <v>3745</v>
      </c>
      <c r="G2038" t="s">
        <v>3746</v>
      </c>
      <c r="H2038" t="s">
        <v>3745</v>
      </c>
      <c r="I2038" t="s">
        <v>2274</v>
      </c>
      <c r="J2038" s="2">
        <v>41274</v>
      </c>
      <c r="K2038" s="2">
        <v>55153</v>
      </c>
      <c r="L2038">
        <v>20</v>
      </c>
      <c r="M2038" t="s">
        <v>3473</v>
      </c>
      <c r="N2038" t="s">
        <v>3327</v>
      </c>
      <c r="O2038" t="s">
        <v>3328</v>
      </c>
      <c r="P2038" t="s">
        <v>3474</v>
      </c>
      <c r="Q2038" s="5">
        <f>INDEX(relevant_resources!B:B,MATCH(P2038,relevant_resources!A:A,0))</f>
        <v>0</v>
      </c>
      <c r="R2038">
        <f>COUNTIFS(resolve_2018!Y:Y,A2038)</f>
        <v>0</v>
      </c>
      <c r="S2038">
        <f>COUNTIFS(assign_old_new!A:A,A2038)</f>
        <v>0</v>
      </c>
      <c r="T2038" s="4" t="str">
        <f>IF(D2038="teppc","teppc",
IF(Q2038=0,"not relevant",
IF(R2038&gt;0,"in old list",
IF(S2038=0,"NEED TO ASSIGN",
INDEX(assign_old_new!D:D,MATCH(A2038,assign_old_new!A:A,0))))))</f>
        <v>teppc</v>
      </c>
      <c r="U2038">
        <f t="shared" si="62"/>
        <v>0</v>
      </c>
      <c r="V2038" s="5">
        <f t="shared" si="63"/>
        <v>0</v>
      </c>
    </row>
    <row r="2039" spans="1:22" hidden="1" x14ac:dyDescent="0.75">
      <c r="A2039" t="s">
        <v>7285</v>
      </c>
      <c r="B2039" t="s">
        <v>7285</v>
      </c>
      <c r="C2039" t="s">
        <v>7286</v>
      </c>
      <c r="D2039" t="s">
        <v>3425</v>
      </c>
      <c r="E2039" t="s">
        <v>3812</v>
      </c>
      <c r="F2039" t="s">
        <v>3812</v>
      </c>
      <c r="G2039" t="s">
        <v>3813</v>
      </c>
      <c r="H2039" t="s">
        <v>3814</v>
      </c>
      <c r="I2039" t="s">
        <v>1080</v>
      </c>
      <c r="J2039" s="2">
        <v>41274</v>
      </c>
      <c r="K2039" s="2">
        <v>55123</v>
      </c>
      <c r="L2039">
        <v>20</v>
      </c>
      <c r="M2039" t="s">
        <v>3438</v>
      </c>
      <c r="N2039" t="s">
        <v>3412</v>
      </c>
      <c r="O2039" t="s">
        <v>993</v>
      </c>
      <c r="P2039" t="s">
        <v>3712</v>
      </c>
      <c r="Q2039" s="5">
        <f>INDEX(relevant_resources!B:B,MATCH(P2039,relevant_resources!A:A,0))</f>
        <v>0</v>
      </c>
      <c r="R2039">
        <f>COUNTIFS(resolve_2018!Y:Y,A2039)</f>
        <v>0</v>
      </c>
      <c r="S2039">
        <f>COUNTIFS(assign_old_new!A:A,A2039)</f>
        <v>0</v>
      </c>
      <c r="T2039" s="4" t="str">
        <f>IF(D2039="teppc","teppc",
IF(Q2039=0,"not relevant",
IF(R2039&gt;0,"in old list",
IF(S2039=0,"NEED TO ASSIGN",
INDEX(assign_old_new!D:D,MATCH(A2039,assign_old_new!A:A,0))))))</f>
        <v>teppc</v>
      </c>
      <c r="U2039">
        <f t="shared" si="62"/>
        <v>0</v>
      </c>
      <c r="V2039" s="5">
        <f t="shared" si="63"/>
        <v>0</v>
      </c>
    </row>
    <row r="2040" spans="1:22" hidden="1" x14ac:dyDescent="0.75">
      <c r="A2040" t="s">
        <v>4601</v>
      </c>
      <c r="B2040" t="s">
        <v>4601</v>
      </c>
      <c r="C2040" t="s">
        <v>4602</v>
      </c>
      <c r="D2040" t="s">
        <v>3425</v>
      </c>
      <c r="E2040" t="s">
        <v>2403</v>
      </c>
      <c r="F2040" t="s">
        <v>2403</v>
      </c>
      <c r="G2040" t="s">
        <v>3436</v>
      </c>
      <c r="H2040" t="s">
        <v>3437</v>
      </c>
      <c r="I2040" t="s">
        <v>2274</v>
      </c>
      <c r="J2040" s="2">
        <v>41197</v>
      </c>
      <c r="K2040" s="2">
        <v>55153</v>
      </c>
      <c r="L2040">
        <v>20</v>
      </c>
      <c r="M2040" t="s">
        <v>3506</v>
      </c>
      <c r="N2040" t="s">
        <v>3385</v>
      </c>
      <c r="O2040" t="s">
        <v>3386</v>
      </c>
      <c r="P2040" t="s">
        <v>3474</v>
      </c>
      <c r="Q2040" s="5">
        <f>INDEX(relevant_resources!B:B,MATCH(P2040,relevant_resources!A:A,0))</f>
        <v>0</v>
      </c>
      <c r="R2040">
        <f>COUNTIFS(resolve_2018!Y:Y,A2040)</f>
        <v>0</v>
      </c>
      <c r="S2040">
        <f>COUNTIFS(assign_old_new!A:A,A2040)</f>
        <v>0</v>
      </c>
      <c r="T2040" s="4" t="str">
        <f>IF(D2040="teppc","teppc",
IF(Q2040=0,"not relevant",
IF(R2040&gt;0,"in old list",
IF(S2040=0,"NEED TO ASSIGN",
INDEX(assign_old_new!D:D,MATCH(A2040,assign_old_new!A:A,0))))))</f>
        <v>teppc</v>
      </c>
      <c r="U2040">
        <f t="shared" si="62"/>
        <v>0</v>
      </c>
      <c r="V2040" s="5">
        <f t="shared" si="63"/>
        <v>0</v>
      </c>
    </row>
    <row r="2041" spans="1:22" hidden="1" x14ac:dyDescent="0.75">
      <c r="A2041" t="s">
        <v>683</v>
      </c>
      <c r="B2041" t="s">
        <v>683</v>
      </c>
      <c r="D2041" t="s">
        <v>9883</v>
      </c>
      <c r="E2041" t="s">
        <v>3333</v>
      </c>
      <c r="F2041" t="s">
        <v>3333</v>
      </c>
      <c r="G2041" t="s">
        <v>3334</v>
      </c>
      <c r="H2041" t="s">
        <v>3333</v>
      </c>
      <c r="I2041" t="s">
        <v>33</v>
      </c>
      <c r="J2041" s="6">
        <v>41151</v>
      </c>
      <c r="K2041" s="6">
        <v>55153</v>
      </c>
      <c r="L2041">
        <v>20</v>
      </c>
      <c r="M2041" t="s">
        <v>9884</v>
      </c>
      <c r="N2041" t="s">
        <v>4346</v>
      </c>
      <c r="O2041" t="s">
        <v>3386</v>
      </c>
      <c r="P2041" t="s">
        <v>3324</v>
      </c>
      <c r="Q2041" s="5">
        <f>INDEX(relevant_resources!B:B,MATCH(P2041,relevant_resources!A:A,0))</f>
        <v>1</v>
      </c>
      <c r="R2041">
        <f>COUNTIFS(resolve_2018!Y:Y,A2041)</f>
        <v>1</v>
      </c>
      <c r="S2041">
        <f>COUNTIFS(assign_old_new!A:A,A2041)</f>
        <v>0</v>
      </c>
      <c r="T2041" s="4" t="str">
        <f>IF(D2041="teppc","teppc",
IF(Q2041=0,"not relevant",
IF(R2041&gt;0,"in old list",
IF(S2041=0,"NEED TO ASSIGN",
INDEX(assign_old_new!D:D,MATCH(A2041,assign_old_new!A:A,0))))))</f>
        <v>in old list</v>
      </c>
      <c r="U2041">
        <f t="shared" si="62"/>
        <v>1</v>
      </c>
      <c r="V2041" s="5">
        <f t="shared" si="63"/>
        <v>0</v>
      </c>
    </row>
    <row r="2042" spans="1:22" hidden="1" x14ac:dyDescent="0.75">
      <c r="A2042" t="s">
        <v>10529</v>
      </c>
      <c r="B2042" t="s">
        <v>10530</v>
      </c>
      <c r="C2042" t="s">
        <v>10531</v>
      </c>
      <c r="D2042" t="s">
        <v>9883</v>
      </c>
      <c r="E2042" t="s">
        <v>3319</v>
      </c>
      <c r="F2042" t="s">
        <v>3319</v>
      </c>
      <c r="G2042" t="s">
        <v>3320</v>
      </c>
      <c r="H2042" t="s">
        <v>3319</v>
      </c>
      <c r="I2042" t="s">
        <v>33</v>
      </c>
      <c r="J2042" s="6">
        <v>41148</v>
      </c>
      <c r="K2042" s="6">
        <v>55153</v>
      </c>
      <c r="L2042">
        <v>20</v>
      </c>
      <c r="M2042" t="s">
        <v>9884</v>
      </c>
      <c r="N2042" t="s">
        <v>4329</v>
      </c>
      <c r="O2042" t="s">
        <v>4330</v>
      </c>
      <c r="P2042" t="s">
        <v>10061</v>
      </c>
      <c r="Q2042" s="5">
        <f>INDEX(relevant_resources!B:B,MATCH(P2042,relevant_resources!A:A,0))</f>
        <v>0</v>
      </c>
      <c r="R2042">
        <f>COUNTIFS(resolve_2018!Y:Y,A2042)</f>
        <v>0</v>
      </c>
      <c r="S2042">
        <f>COUNTIFS(assign_old_new!A:A,A2042)</f>
        <v>0</v>
      </c>
      <c r="T2042" s="4" t="str">
        <f>IF(D2042="teppc","teppc",
IF(Q2042=0,"not relevant",
IF(R2042&gt;0,"in old list",
IF(S2042=0,"NEED TO ASSIGN",
INDEX(assign_old_new!D:D,MATCH(A2042,assign_old_new!A:A,0))))))</f>
        <v>not relevant</v>
      </c>
      <c r="U2042">
        <f t="shared" si="62"/>
        <v>0</v>
      </c>
      <c r="V2042" s="5">
        <f t="shared" si="63"/>
        <v>0</v>
      </c>
    </row>
    <row r="2043" spans="1:22" hidden="1" x14ac:dyDescent="0.75">
      <c r="A2043" t="s">
        <v>680</v>
      </c>
      <c r="B2043" t="s">
        <v>680</v>
      </c>
      <c r="D2043" t="s">
        <v>9883</v>
      </c>
      <c r="E2043" t="s">
        <v>3333</v>
      </c>
      <c r="F2043" t="s">
        <v>3333</v>
      </c>
      <c r="G2043" t="s">
        <v>3334</v>
      </c>
      <c r="H2043" t="s">
        <v>3333</v>
      </c>
      <c r="I2043" t="s">
        <v>33</v>
      </c>
      <c r="J2043" s="6">
        <v>41115</v>
      </c>
      <c r="K2043" s="6">
        <v>55153</v>
      </c>
      <c r="L2043">
        <v>20</v>
      </c>
      <c r="M2043" t="s">
        <v>9884</v>
      </c>
      <c r="N2043" t="s">
        <v>4346</v>
      </c>
      <c r="O2043" t="s">
        <v>3386</v>
      </c>
      <c r="P2043" t="s">
        <v>3324</v>
      </c>
      <c r="Q2043" s="5">
        <f>INDEX(relevant_resources!B:B,MATCH(P2043,relevant_resources!A:A,0))</f>
        <v>1</v>
      </c>
      <c r="R2043">
        <f>COUNTIFS(resolve_2018!Y:Y,A2043)</f>
        <v>1</v>
      </c>
      <c r="S2043">
        <f>COUNTIFS(assign_old_new!A:A,A2043)</f>
        <v>0</v>
      </c>
      <c r="T2043" s="4" t="str">
        <f>IF(D2043="teppc","teppc",
IF(Q2043=0,"not relevant",
IF(R2043&gt;0,"in old list",
IF(S2043=0,"NEED TO ASSIGN",
INDEX(assign_old_new!D:D,MATCH(A2043,assign_old_new!A:A,0))))))</f>
        <v>in old list</v>
      </c>
      <c r="U2043">
        <f t="shared" si="62"/>
        <v>1</v>
      </c>
      <c r="V2043" s="5">
        <f t="shared" si="63"/>
        <v>0</v>
      </c>
    </row>
    <row r="2044" spans="1:22" hidden="1" x14ac:dyDescent="0.75">
      <c r="A2044" t="s">
        <v>7033</v>
      </c>
      <c r="B2044" t="s">
        <v>7034</v>
      </c>
      <c r="C2044" t="s">
        <v>7033</v>
      </c>
      <c r="D2044" t="s">
        <v>3425</v>
      </c>
      <c r="E2044" t="s">
        <v>3698</v>
      </c>
      <c r="F2044" t="s">
        <v>3698</v>
      </c>
      <c r="G2044" t="s">
        <v>3694</v>
      </c>
      <c r="H2044" t="s">
        <v>3407</v>
      </c>
      <c r="I2044" t="s">
        <v>2274</v>
      </c>
      <c r="J2044" s="2">
        <v>41072</v>
      </c>
      <c r="K2044" s="2">
        <v>55153</v>
      </c>
      <c r="L2044">
        <v>20</v>
      </c>
      <c r="M2044" t="s">
        <v>3766</v>
      </c>
      <c r="N2044" t="s">
        <v>3757</v>
      </c>
      <c r="O2044" t="s">
        <v>190</v>
      </c>
      <c r="P2044" t="s">
        <v>3758</v>
      </c>
      <c r="Q2044" s="5">
        <f>INDEX(relevant_resources!B:B,MATCH(P2044,relevant_resources!A:A,0))</f>
        <v>0</v>
      </c>
      <c r="R2044">
        <f>COUNTIFS(resolve_2018!Y:Y,A2044)</f>
        <v>0</v>
      </c>
      <c r="S2044">
        <f>COUNTIFS(assign_old_new!A:A,A2044)</f>
        <v>0</v>
      </c>
      <c r="T2044" s="4" t="str">
        <f>IF(D2044="teppc","teppc",
IF(Q2044=0,"not relevant",
IF(R2044&gt;0,"in old list",
IF(S2044=0,"NEED TO ASSIGN",
INDEX(assign_old_new!D:D,MATCH(A2044,assign_old_new!A:A,0))))))</f>
        <v>teppc</v>
      </c>
      <c r="U2044">
        <f t="shared" si="62"/>
        <v>0</v>
      </c>
      <c r="V2044" s="5">
        <f t="shared" si="63"/>
        <v>0</v>
      </c>
    </row>
    <row r="2045" spans="1:22" hidden="1" x14ac:dyDescent="0.75">
      <c r="A2045" t="s">
        <v>7035</v>
      </c>
      <c r="B2045" t="s">
        <v>7036</v>
      </c>
      <c r="C2045" t="s">
        <v>7035</v>
      </c>
      <c r="D2045" t="s">
        <v>3425</v>
      </c>
      <c r="E2045" t="s">
        <v>3698</v>
      </c>
      <c r="F2045" t="s">
        <v>3698</v>
      </c>
      <c r="G2045" t="s">
        <v>3694</v>
      </c>
      <c r="H2045" t="s">
        <v>3407</v>
      </c>
      <c r="I2045" t="s">
        <v>2274</v>
      </c>
      <c r="J2045" s="2">
        <v>41072</v>
      </c>
      <c r="K2045" s="2">
        <v>55153</v>
      </c>
      <c r="L2045">
        <v>20</v>
      </c>
      <c r="M2045" t="s">
        <v>3766</v>
      </c>
      <c r="N2045" t="s">
        <v>3757</v>
      </c>
      <c r="O2045" t="s">
        <v>190</v>
      </c>
      <c r="P2045" t="s">
        <v>3758</v>
      </c>
      <c r="Q2045" s="5">
        <f>INDEX(relevant_resources!B:B,MATCH(P2045,relevant_resources!A:A,0))</f>
        <v>0</v>
      </c>
      <c r="R2045">
        <f>COUNTIFS(resolve_2018!Y:Y,A2045)</f>
        <v>0</v>
      </c>
      <c r="S2045">
        <f>COUNTIFS(assign_old_new!A:A,A2045)</f>
        <v>0</v>
      </c>
      <c r="T2045" s="4" t="str">
        <f>IF(D2045="teppc","teppc",
IF(Q2045=0,"not relevant",
IF(R2045&gt;0,"in old list",
IF(S2045=0,"NEED TO ASSIGN",
INDEX(assign_old_new!D:D,MATCH(A2045,assign_old_new!A:A,0))))))</f>
        <v>teppc</v>
      </c>
      <c r="U2045">
        <f t="shared" si="62"/>
        <v>0</v>
      </c>
      <c r="V2045" s="5">
        <f t="shared" si="63"/>
        <v>0</v>
      </c>
    </row>
    <row r="2046" spans="1:22" hidden="1" x14ac:dyDescent="0.75">
      <c r="A2046" t="s">
        <v>677</v>
      </c>
      <c r="B2046" t="s">
        <v>677</v>
      </c>
      <c r="D2046" t="s">
        <v>9883</v>
      </c>
      <c r="E2046" t="s">
        <v>3333</v>
      </c>
      <c r="F2046" t="s">
        <v>3333</v>
      </c>
      <c r="G2046" t="s">
        <v>3334</v>
      </c>
      <c r="H2046" t="s">
        <v>3333</v>
      </c>
      <c r="I2046" t="s">
        <v>33</v>
      </c>
      <c r="J2046" s="6">
        <v>40820</v>
      </c>
      <c r="K2046" s="6">
        <v>55153</v>
      </c>
      <c r="L2046">
        <v>20</v>
      </c>
      <c r="M2046" t="s">
        <v>9884</v>
      </c>
      <c r="N2046" t="s">
        <v>4346</v>
      </c>
      <c r="O2046" t="s">
        <v>3386</v>
      </c>
      <c r="P2046" t="s">
        <v>3324</v>
      </c>
      <c r="Q2046" s="5">
        <f>INDEX(relevant_resources!B:B,MATCH(P2046,relevant_resources!A:A,0))</f>
        <v>1</v>
      </c>
      <c r="R2046">
        <f>COUNTIFS(resolve_2018!Y:Y,A2046)</f>
        <v>1</v>
      </c>
      <c r="S2046">
        <f>COUNTIFS(assign_old_new!A:A,A2046)</f>
        <v>0</v>
      </c>
      <c r="T2046" s="4" t="str">
        <f>IF(D2046="teppc","teppc",
IF(Q2046=0,"not relevant",
IF(R2046&gt;0,"in old list",
IF(S2046=0,"NEED TO ASSIGN",
INDEX(assign_old_new!D:D,MATCH(A2046,assign_old_new!A:A,0))))))</f>
        <v>in old list</v>
      </c>
      <c r="U2046">
        <f t="shared" si="62"/>
        <v>1</v>
      </c>
      <c r="V2046" s="5">
        <f t="shared" si="63"/>
        <v>0</v>
      </c>
    </row>
    <row r="2047" spans="1:22" hidden="1" x14ac:dyDescent="0.75">
      <c r="A2047" t="s">
        <v>10526</v>
      </c>
      <c r="B2047" t="s">
        <v>10527</v>
      </c>
      <c r="C2047" t="s">
        <v>10528</v>
      </c>
      <c r="D2047" t="s">
        <v>9883</v>
      </c>
      <c r="E2047" t="s">
        <v>3319</v>
      </c>
      <c r="F2047" t="s">
        <v>3319</v>
      </c>
      <c r="G2047" t="s">
        <v>3320</v>
      </c>
      <c r="H2047" t="s">
        <v>3319</v>
      </c>
      <c r="I2047" t="s">
        <v>33</v>
      </c>
      <c r="J2047" s="6">
        <v>40794</v>
      </c>
      <c r="K2047" s="6">
        <v>55153</v>
      </c>
      <c r="L2047">
        <v>20</v>
      </c>
      <c r="M2047" t="s">
        <v>9884</v>
      </c>
      <c r="N2047" t="s">
        <v>4329</v>
      </c>
      <c r="O2047" t="s">
        <v>4330</v>
      </c>
      <c r="P2047" t="s">
        <v>10061</v>
      </c>
      <c r="Q2047" s="5">
        <f>INDEX(relevant_resources!B:B,MATCH(P2047,relevant_resources!A:A,0))</f>
        <v>0</v>
      </c>
      <c r="R2047">
        <f>COUNTIFS(resolve_2018!Y:Y,A2047)</f>
        <v>0</v>
      </c>
      <c r="S2047">
        <f>COUNTIFS(assign_old_new!A:A,A2047)</f>
        <v>0</v>
      </c>
      <c r="T2047" s="4" t="str">
        <f>IF(D2047="teppc","teppc",
IF(Q2047=0,"not relevant",
IF(R2047&gt;0,"in old list",
IF(S2047=0,"NEED TO ASSIGN",
INDEX(assign_old_new!D:D,MATCH(A2047,assign_old_new!A:A,0))))))</f>
        <v>not relevant</v>
      </c>
      <c r="U2047">
        <f t="shared" si="62"/>
        <v>0</v>
      </c>
      <c r="V2047" s="5">
        <f t="shared" si="63"/>
        <v>0</v>
      </c>
    </row>
    <row r="2048" spans="1:22" hidden="1" x14ac:dyDescent="0.75">
      <c r="A2048" t="s">
        <v>8454</v>
      </c>
      <c r="B2048" t="s">
        <v>8454</v>
      </c>
      <c r="C2048" t="s">
        <v>8455</v>
      </c>
      <c r="D2048" t="s">
        <v>3425</v>
      </c>
      <c r="E2048" t="s">
        <v>3471</v>
      </c>
      <c r="F2048" t="s">
        <v>3471</v>
      </c>
      <c r="G2048" t="s">
        <v>3472</v>
      </c>
      <c r="H2048" t="s">
        <v>3437</v>
      </c>
      <c r="I2048" t="s">
        <v>2274</v>
      </c>
      <c r="J2048" s="2">
        <v>40784</v>
      </c>
      <c r="K2048" s="2">
        <v>48091</v>
      </c>
      <c r="L2048">
        <v>20</v>
      </c>
      <c r="M2048" t="s">
        <v>3473</v>
      </c>
      <c r="N2048" t="s">
        <v>3327</v>
      </c>
      <c r="O2048" t="s">
        <v>3328</v>
      </c>
      <c r="P2048" t="s">
        <v>3474</v>
      </c>
      <c r="Q2048" s="5">
        <f>INDEX(relevant_resources!B:B,MATCH(P2048,relevant_resources!A:A,0))</f>
        <v>0</v>
      </c>
      <c r="R2048">
        <f>COUNTIFS(resolve_2018!Y:Y,A2048)</f>
        <v>0</v>
      </c>
      <c r="S2048">
        <f>COUNTIFS(assign_old_new!A:A,A2048)</f>
        <v>0</v>
      </c>
      <c r="T2048" s="4" t="str">
        <f>IF(D2048="teppc","teppc",
IF(Q2048=0,"not relevant",
IF(R2048&gt;0,"in old list",
IF(S2048=0,"NEED TO ASSIGN",
INDEX(assign_old_new!D:D,MATCH(A2048,assign_old_new!A:A,0))))))</f>
        <v>teppc</v>
      </c>
      <c r="U2048">
        <f t="shared" si="62"/>
        <v>0</v>
      </c>
      <c r="V2048" s="5">
        <f t="shared" si="63"/>
        <v>0</v>
      </c>
    </row>
    <row r="2049" spans="1:22" hidden="1" x14ac:dyDescent="0.75">
      <c r="A2049" t="s">
        <v>859</v>
      </c>
      <c r="B2049" t="s">
        <v>859</v>
      </c>
      <c r="C2049" t="s">
        <v>9961</v>
      </c>
      <c r="D2049" t="s">
        <v>9883</v>
      </c>
      <c r="E2049" t="s">
        <v>3333</v>
      </c>
      <c r="F2049" t="s">
        <v>3333</v>
      </c>
      <c r="G2049" t="s">
        <v>3334</v>
      </c>
      <c r="H2049" t="s">
        <v>3333</v>
      </c>
      <c r="I2049" t="s">
        <v>33</v>
      </c>
      <c r="J2049" s="6">
        <v>40760</v>
      </c>
      <c r="K2049" s="6">
        <v>55153</v>
      </c>
      <c r="L2049">
        <v>20</v>
      </c>
      <c r="M2049" t="s">
        <v>9884</v>
      </c>
      <c r="N2049" t="s">
        <v>4346</v>
      </c>
      <c r="O2049" t="s">
        <v>3386</v>
      </c>
      <c r="P2049" t="s">
        <v>3324</v>
      </c>
      <c r="Q2049" s="5">
        <f>INDEX(relevant_resources!B:B,MATCH(P2049,relevant_resources!A:A,0))</f>
        <v>1</v>
      </c>
      <c r="R2049">
        <f>COUNTIFS(resolve_2018!Y:Y,A2049)</f>
        <v>1</v>
      </c>
      <c r="S2049">
        <f>COUNTIFS(assign_old_new!A:A,A2049)</f>
        <v>0</v>
      </c>
      <c r="T2049" s="4" t="str">
        <f>IF(D2049="teppc","teppc",
IF(Q2049=0,"not relevant",
IF(R2049&gt;0,"in old list",
IF(S2049=0,"NEED TO ASSIGN",
INDEX(assign_old_new!D:D,MATCH(A2049,assign_old_new!A:A,0))))))</f>
        <v>in old list</v>
      </c>
      <c r="U2049">
        <f t="shared" si="62"/>
        <v>1</v>
      </c>
      <c r="V2049" s="5">
        <f t="shared" si="63"/>
        <v>0</v>
      </c>
    </row>
    <row r="2050" spans="1:22" hidden="1" x14ac:dyDescent="0.75">
      <c r="A2050" t="s">
        <v>6911</v>
      </c>
      <c r="B2050" t="s">
        <v>6911</v>
      </c>
      <c r="C2050" t="s">
        <v>6912</v>
      </c>
      <c r="D2050" t="s">
        <v>3425</v>
      </c>
      <c r="E2050" t="s">
        <v>3407</v>
      </c>
      <c r="F2050" t="s">
        <v>3407</v>
      </c>
      <c r="G2050" t="s">
        <v>3694</v>
      </c>
      <c r="H2050" t="s">
        <v>3407</v>
      </c>
      <c r="I2050" t="s">
        <v>2274</v>
      </c>
      <c r="J2050" s="2">
        <v>37448</v>
      </c>
      <c r="K2050" s="2">
        <v>47848</v>
      </c>
      <c r="L2050">
        <v>20</v>
      </c>
      <c r="M2050" t="s">
        <v>3506</v>
      </c>
      <c r="N2050" t="s">
        <v>3385</v>
      </c>
      <c r="O2050" t="s">
        <v>3386</v>
      </c>
      <c r="P2050" t="s">
        <v>3474</v>
      </c>
      <c r="Q2050" s="5">
        <f>INDEX(relevant_resources!B:B,MATCH(P2050,relevant_resources!A:A,0))</f>
        <v>0</v>
      </c>
      <c r="R2050">
        <f>COUNTIFS(resolve_2018!Y:Y,A2050)</f>
        <v>0</v>
      </c>
      <c r="S2050">
        <f>COUNTIFS(assign_old_new!A:A,A2050)</f>
        <v>0</v>
      </c>
      <c r="T2050" s="4" t="str">
        <f>IF(D2050="teppc","teppc",
IF(Q2050=0,"not relevant",
IF(R2050&gt;0,"in old list",
IF(S2050=0,"NEED TO ASSIGN",
INDEX(assign_old_new!D:D,MATCH(A2050,assign_old_new!A:A,0))))))</f>
        <v>teppc</v>
      </c>
      <c r="U2050">
        <f t="shared" ref="U2050:U2113" si="64">OR(R2050&gt;0,S2050&gt;0)*1</f>
        <v>0</v>
      </c>
      <c r="V2050" s="5">
        <f t="shared" si="63"/>
        <v>0</v>
      </c>
    </row>
    <row r="2051" spans="1:22" hidden="1" x14ac:dyDescent="0.75">
      <c r="A2051" t="s">
        <v>6913</v>
      </c>
      <c r="B2051" t="s">
        <v>6913</v>
      </c>
      <c r="C2051" t="s">
        <v>6912</v>
      </c>
      <c r="D2051" t="s">
        <v>3425</v>
      </c>
      <c r="E2051" t="s">
        <v>3407</v>
      </c>
      <c r="F2051" t="s">
        <v>3407</v>
      </c>
      <c r="G2051" t="s">
        <v>3694</v>
      </c>
      <c r="H2051" t="s">
        <v>3407</v>
      </c>
      <c r="I2051" t="s">
        <v>2274</v>
      </c>
      <c r="J2051" s="2">
        <v>37448</v>
      </c>
      <c r="K2051" s="2">
        <v>47848</v>
      </c>
      <c r="L2051">
        <v>20</v>
      </c>
      <c r="M2051" t="s">
        <v>3506</v>
      </c>
      <c r="N2051" t="s">
        <v>3385</v>
      </c>
      <c r="O2051" t="s">
        <v>3386</v>
      </c>
      <c r="P2051" t="s">
        <v>3474</v>
      </c>
      <c r="Q2051" s="5">
        <f>INDEX(relevant_resources!B:B,MATCH(P2051,relevant_resources!A:A,0))</f>
        <v>0</v>
      </c>
      <c r="R2051">
        <f>COUNTIFS(resolve_2018!Y:Y,A2051)</f>
        <v>0</v>
      </c>
      <c r="S2051">
        <f>COUNTIFS(assign_old_new!A:A,A2051)</f>
        <v>0</v>
      </c>
      <c r="T2051" s="4" t="str">
        <f>IF(D2051="teppc","teppc",
IF(Q2051=0,"not relevant",
IF(R2051&gt;0,"in old list",
IF(S2051=0,"NEED TO ASSIGN",
INDEX(assign_old_new!D:D,MATCH(A2051,assign_old_new!A:A,0))))))</f>
        <v>teppc</v>
      </c>
      <c r="U2051">
        <f t="shared" si="64"/>
        <v>0</v>
      </c>
      <c r="V2051" s="5">
        <f t="shared" ref="V2051:V2114" si="65">AND(Q2051=1,U2051=0,D2051="caiso")*1</f>
        <v>0</v>
      </c>
    </row>
    <row r="2052" spans="1:22" hidden="1" x14ac:dyDescent="0.75">
      <c r="A2052" t="s">
        <v>7253</v>
      </c>
      <c r="B2052" t="s">
        <v>7254</v>
      </c>
      <c r="C2052" t="s">
        <v>6912</v>
      </c>
      <c r="D2052" t="s">
        <v>3425</v>
      </c>
      <c r="E2052" t="s">
        <v>2403</v>
      </c>
      <c r="F2052" t="s">
        <v>2403</v>
      </c>
      <c r="G2052" t="s">
        <v>3436</v>
      </c>
      <c r="H2052" t="s">
        <v>3437</v>
      </c>
      <c r="I2052" t="s">
        <v>2274</v>
      </c>
      <c r="J2052" s="2">
        <v>37448</v>
      </c>
      <c r="K2052" s="2">
        <v>47848</v>
      </c>
      <c r="L2052">
        <v>20</v>
      </c>
      <c r="M2052" t="s">
        <v>3506</v>
      </c>
      <c r="N2052" t="s">
        <v>3385</v>
      </c>
      <c r="O2052" t="s">
        <v>3386</v>
      </c>
      <c r="P2052" t="s">
        <v>3474</v>
      </c>
      <c r="Q2052" s="5">
        <f>INDEX(relevant_resources!B:B,MATCH(P2052,relevant_resources!A:A,0))</f>
        <v>0</v>
      </c>
      <c r="R2052">
        <f>COUNTIFS(resolve_2018!Y:Y,A2052)</f>
        <v>0</v>
      </c>
      <c r="S2052">
        <f>COUNTIFS(assign_old_new!A:A,A2052)</f>
        <v>0</v>
      </c>
      <c r="T2052" s="4" t="str">
        <f>IF(D2052="teppc","teppc",
IF(Q2052=0,"not relevant",
IF(R2052&gt;0,"in old list",
IF(S2052=0,"NEED TO ASSIGN",
INDEX(assign_old_new!D:D,MATCH(A2052,assign_old_new!A:A,0))))))</f>
        <v>teppc</v>
      </c>
      <c r="U2052">
        <f t="shared" si="64"/>
        <v>0</v>
      </c>
      <c r="V2052" s="5">
        <f t="shared" si="65"/>
        <v>0</v>
      </c>
    </row>
    <row r="2053" spans="1:22" hidden="1" x14ac:dyDescent="0.75">
      <c r="A2053" t="s">
        <v>8170</v>
      </c>
      <c r="B2053" t="s">
        <v>8170</v>
      </c>
      <c r="C2053" t="s">
        <v>8171</v>
      </c>
      <c r="D2053" t="s">
        <v>3425</v>
      </c>
      <c r="E2053" t="s">
        <v>1054</v>
      </c>
      <c r="F2053" t="s">
        <v>1054</v>
      </c>
      <c r="G2053" t="s">
        <v>3447</v>
      </c>
      <c r="H2053" t="s">
        <v>3428</v>
      </c>
      <c r="I2053" t="s">
        <v>3429</v>
      </c>
      <c r="J2053" s="2">
        <v>34471</v>
      </c>
      <c r="K2053" s="2">
        <v>55123</v>
      </c>
      <c r="L2053">
        <v>20</v>
      </c>
      <c r="M2053" t="s">
        <v>210</v>
      </c>
      <c r="N2053" t="s">
        <v>3443</v>
      </c>
      <c r="O2053" t="s">
        <v>210</v>
      </c>
      <c r="P2053" t="s">
        <v>3444</v>
      </c>
      <c r="Q2053" s="5">
        <f>INDEX(relevant_resources!B:B,MATCH(P2053,relevant_resources!A:A,0))</f>
        <v>0</v>
      </c>
      <c r="R2053">
        <f>COUNTIFS(resolve_2018!Y:Y,A2053)</f>
        <v>0</v>
      </c>
      <c r="S2053">
        <f>COUNTIFS(assign_old_new!A:A,A2053)</f>
        <v>0</v>
      </c>
      <c r="T2053" s="4" t="str">
        <f>IF(D2053="teppc","teppc",
IF(Q2053=0,"not relevant",
IF(R2053&gt;0,"in old list",
IF(S2053=0,"NEED TO ASSIGN",
INDEX(assign_old_new!D:D,MATCH(A2053,assign_old_new!A:A,0))))))</f>
        <v>teppc</v>
      </c>
      <c r="U2053">
        <f t="shared" si="64"/>
        <v>0</v>
      </c>
      <c r="V2053" s="5">
        <f t="shared" si="65"/>
        <v>0</v>
      </c>
    </row>
    <row r="2054" spans="1:22" hidden="1" x14ac:dyDescent="0.75">
      <c r="A2054" t="s">
        <v>3143</v>
      </c>
      <c r="B2054" t="s">
        <v>10393</v>
      </c>
      <c r="C2054" t="s">
        <v>10394</v>
      </c>
      <c r="D2054" t="s">
        <v>9883</v>
      </c>
      <c r="E2054" t="s">
        <v>3333</v>
      </c>
      <c r="F2054" t="s">
        <v>3333</v>
      </c>
      <c r="G2054" t="s">
        <v>3334</v>
      </c>
      <c r="H2054" t="s">
        <v>3333</v>
      </c>
      <c r="I2054" t="s">
        <v>33</v>
      </c>
      <c r="J2054" s="6">
        <v>33970</v>
      </c>
      <c r="K2054" s="6">
        <v>55153</v>
      </c>
      <c r="L2054">
        <v>20</v>
      </c>
      <c r="M2054" t="s">
        <v>9884</v>
      </c>
      <c r="N2054" t="s">
        <v>3443</v>
      </c>
      <c r="O2054" t="s">
        <v>210</v>
      </c>
      <c r="P2054" t="s">
        <v>3709</v>
      </c>
      <c r="Q2054" s="5">
        <f>INDEX(relevant_resources!B:B,MATCH(P2054,relevant_resources!A:A,0))</f>
        <v>0</v>
      </c>
      <c r="R2054">
        <f>COUNTIFS(resolve_2018!Y:Y,A2054)</f>
        <v>1</v>
      </c>
      <c r="S2054">
        <f>COUNTIFS(assign_old_new!A:A,A2054)</f>
        <v>0</v>
      </c>
      <c r="T2054" s="4" t="str">
        <f>IF(D2054="teppc","teppc",
IF(Q2054=0,"not relevant",
IF(R2054&gt;0,"in old list",
IF(S2054=0,"NEED TO ASSIGN",
INDEX(assign_old_new!D:D,MATCH(A2054,assign_old_new!A:A,0))))))</f>
        <v>not relevant</v>
      </c>
      <c r="U2054">
        <f t="shared" si="64"/>
        <v>1</v>
      </c>
      <c r="V2054" s="5">
        <f t="shared" si="65"/>
        <v>0</v>
      </c>
    </row>
    <row r="2055" spans="1:22" hidden="1" x14ac:dyDescent="0.75">
      <c r="A2055" t="s">
        <v>10537</v>
      </c>
      <c r="B2055" t="s">
        <v>10537</v>
      </c>
      <c r="C2055" t="s">
        <v>10538</v>
      </c>
      <c r="D2055" t="s">
        <v>9883</v>
      </c>
      <c r="E2055" t="s">
        <v>9887</v>
      </c>
      <c r="F2055" t="s">
        <v>9887</v>
      </c>
      <c r="G2055" t="s">
        <v>9888</v>
      </c>
      <c r="H2055" t="s">
        <v>9887</v>
      </c>
      <c r="I2055" t="s">
        <v>33</v>
      </c>
      <c r="J2055" s="6">
        <v>33604</v>
      </c>
      <c r="K2055" s="6">
        <v>55153</v>
      </c>
      <c r="L2055">
        <v>20</v>
      </c>
      <c r="M2055" t="s">
        <v>9884</v>
      </c>
      <c r="N2055" t="s">
        <v>3336</v>
      </c>
      <c r="O2055" t="s">
        <v>3356</v>
      </c>
      <c r="P2055" t="s">
        <v>3357</v>
      </c>
      <c r="Q2055" s="5">
        <f>INDEX(relevant_resources!B:B,MATCH(P2055,relevant_resources!A:A,0))</f>
        <v>0</v>
      </c>
      <c r="R2055">
        <f>COUNTIFS(resolve_2018!Y:Y,A2055)</f>
        <v>0</v>
      </c>
      <c r="S2055">
        <f>COUNTIFS(assign_old_new!A:A,A2055)</f>
        <v>0</v>
      </c>
      <c r="T2055" s="4" t="str">
        <f>IF(D2055="teppc","teppc",
IF(Q2055=0,"not relevant",
IF(R2055&gt;0,"in old list",
IF(S2055=0,"NEED TO ASSIGN",
INDEX(assign_old_new!D:D,MATCH(A2055,assign_old_new!A:A,0))))))</f>
        <v>not relevant</v>
      </c>
      <c r="U2055">
        <f t="shared" si="64"/>
        <v>0</v>
      </c>
      <c r="V2055" s="5">
        <f t="shared" si="65"/>
        <v>0</v>
      </c>
    </row>
    <row r="2056" spans="1:22" hidden="1" x14ac:dyDescent="0.75">
      <c r="A2056" t="s">
        <v>4697</v>
      </c>
      <c r="B2056" t="s">
        <v>4698</v>
      </c>
      <c r="C2056" t="s">
        <v>4697</v>
      </c>
      <c r="D2056" t="s">
        <v>3425</v>
      </c>
      <c r="E2056" t="s">
        <v>906</v>
      </c>
      <c r="F2056" t="s">
        <v>906</v>
      </c>
      <c r="G2056" t="s">
        <v>4695</v>
      </c>
      <c r="H2056" t="s">
        <v>906</v>
      </c>
      <c r="I2056" t="s">
        <v>906</v>
      </c>
      <c r="J2056" s="2">
        <v>33543</v>
      </c>
      <c r="K2056" s="2">
        <v>55153</v>
      </c>
      <c r="L2056">
        <v>20</v>
      </c>
      <c r="M2056" t="s">
        <v>3791</v>
      </c>
      <c r="N2056" t="s">
        <v>3792</v>
      </c>
      <c r="O2056" t="s">
        <v>3533</v>
      </c>
      <c r="P2056" t="s">
        <v>4696</v>
      </c>
      <c r="Q2056" s="5">
        <f>INDEX(relevant_resources!B:B,MATCH(P2056,relevant_resources!A:A,0))</f>
        <v>0</v>
      </c>
      <c r="R2056">
        <f>COUNTIFS(resolve_2018!Y:Y,A2056)</f>
        <v>0</v>
      </c>
      <c r="S2056">
        <f>COUNTIFS(assign_old_new!A:A,A2056)</f>
        <v>0</v>
      </c>
      <c r="T2056" s="4" t="str">
        <f>IF(D2056="teppc","teppc",
IF(Q2056=0,"not relevant",
IF(R2056&gt;0,"in old list",
IF(S2056=0,"NEED TO ASSIGN",
INDEX(assign_old_new!D:D,MATCH(A2056,assign_old_new!A:A,0))))))</f>
        <v>teppc</v>
      </c>
      <c r="U2056">
        <f t="shared" si="64"/>
        <v>0</v>
      </c>
      <c r="V2056" s="5">
        <f t="shared" si="65"/>
        <v>0</v>
      </c>
    </row>
    <row r="2057" spans="1:22" hidden="1" x14ac:dyDescent="0.75">
      <c r="A2057" t="s">
        <v>11431</v>
      </c>
      <c r="B2057" t="s">
        <v>11431</v>
      </c>
      <c r="C2057" t="s">
        <v>11432</v>
      </c>
      <c r="D2057" t="s">
        <v>9883</v>
      </c>
      <c r="E2057" t="s">
        <v>3333</v>
      </c>
      <c r="F2057" t="s">
        <v>3333</v>
      </c>
      <c r="G2057" t="s">
        <v>3334</v>
      </c>
      <c r="H2057" t="s">
        <v>3333</v>
      </c>
      <c r="I2057" t="s">
        <v>33</v>
      </c>
      <c r="J2057" s="6">
        <v>32842</v>
      </c>
      <c r="K2057" s="6">
        <v>55153</v>
      </c>
      <c r="L2057">
        <v>20</v>
      </c>
      <c r="M2057" t="s">
        <v>9884</v>
      </c>
      <c r="N2057" t="s">
        <v>3849</v>
      </c>
      <c r="O2057" t="s">
        <v>3850</v>
      </c>
      <c r="P2057" t="s">
        <v>10070</v>
      </c>
      <c r="Q2057" s="5">
        <f>INDEX(relevant_resources!B:B,MATCH(P2057,relevant_resources!A:A,0))</f>
        <v>0</v>
      </c>
      <c r="R2057">
        <f>COUNTIFS(resolve_2018!Y:Y,A2057)</f>
        <v>0</v>
      </c>
      <c r="S2057">
        <f>COUNTIFS(assign_old_new!A:A,A2057)</f>
        <v>0</v>
      </c>
      <c r="T2057" s="4" t="str">
        <f>IF(D2057="teppc","teppc",
IF(Q2057=0,"not relevant",
IF(R2057&gt;0,"in old list",
IF(S2057=0,"NEED TO ASSIGN",
INDEX(assign_old_new!D:D,MATCH(A2057,assign_old_new!A:A,0))))))</f>
        <v>not relevant</v>
      </c>
      <c r="U2057">
        <f t="shared" si="64"/>
        <v>0</v>
      </c>
      <c r="V2057" s="5">
        <f t="shared" si="65"/>
        <v>0</v>
      </c>
    </row>
    <row r="2058" spans="1:22" hidden="1" x14ac:dyDescent="0.75">
      <c r="A2058" t="s">
        <v>3629</v>
      </c>
      <c r="B2058" t="s">
        <v>3629</v>
      </c>
      <c r="C2058" t="s">
        <v>3630</v>
      </c>
      <c r="D2058" t="s">
        <v>3425</v>
      </c>
      <c r="E2058" t="s">
        <v>3614</v>
      </c>
      <c r="F2058" t="s">
        <v>3614</v>
      </c>
      <c r="G2058" t="s">
        <v>3615</v>
      </c>
      <c r="H2058" t="s">
        <v>3616</v>
      </c>
      <c r="I2058" t="s">
        <v>1080</v>
      </c>
      <c r="J2058" s="2">
        <v>30560</v>
      </c>
      <c r="K2058" s="2">
        <v>55153</v>
      </c>
      <c r="L2058">
        <v>20</v>
      </c>
      <c r="M2058" t="s">
        <v>210</v>
      </c>
      <c r="N2058" t="s">
        <v>3443</v>
      </c>
      <c r="O2058" t="s">
        <v>210</v>
      </c>
      <c r="P2058" t="s">
        <v>3568</v>
      </c>
      <c r="Q2058" s="5">
        <f>INDEX(relevant_resources!B:B,MATCH(P2058,relevant_resources!A:A,0))</f>
        <v>0</v>
      </c>
      <c r="R2058">
        <f>COUNTIFS(resolve_2018!Y:Y,A2058)</f>
        <v>0</v>
      </c>
      <c r="S2058">
        <f>COUNTIFS(assign_old_new!A:A,A2058)</f>
        <v>0</v>
      </c>
      <c r="T2058" s="4" t="str">
        <f>IF(D2058="teppc","teppc",
IF(Q2058=0,"not relevant",
IF(R2058&gt;0,"in old list",
IF(S2058=0,"NEED TO ASSIGN",
INDEX(assign_old_new!D:D,MATCH(A2058,assign_old_new!A:A,0))))))</f>
        <v>teppc</v>
      </c>
      <c r="U2058">
        <f t="shared" si="64"/>
        <v>0</v>
      </c>
      <c r="V2058" s="5">
        <f t="shared" si="65"/>
        <v>0</v>
      </c>
    </row>
    <row r="2059" spans="1:22" hidden="1" x14ac:dyDescent="0.75">
      <c r="A2059" t="s">
        <v>3631</v>
      </c>
      <c r="B2059" t="s">
        <v>3631</v>
      </c>
      <c r="C2059" t="s">
        <v>3632</v>
      </c>
      <c r="D2059" t="s">
        <v>3425</v>
      </c>
      <c r="E2059" t="s">
        <v>3614</v>
      </c>
      <c r="F2059" t="s">
        <v>3614</v>
      </c>
      <c r="G2059" t="s">
        <v>3615</v>
      </c>
      <c r="H2059" t="s">
        <v>3616</v>
      </c>
      <c r="I2059" t="s">
        <v>1080</v>
      </c>
      <c r="J2059" s="2">
        <v>30560</v>
      </c>
      <c r="K2059" s="2">
        <v>55153</v>
      </c>
      <c r="L2059">
        <v>20</v>
      </c>
      <c r="M2059" t="s">
        <v>210</v>
      </c>
      <c r="N2059" t="s">
        <v>3443</v>
      </c>
      <c r="O2059" t="s">
        <v>210</v>
      </c>
      <c r="P2059" t="s">
        <v>3568</v>
      </c>
      <c r="Q2059" s="5">
        <f>INDEX(relevant_resources!B:B,MATCH(P2059,relevant_resources!A:A,0))</f>
        <v>0</v>
      </c>
      <c r="R2059">
        <f>COUNTIFS(resolve_2018!Y:Y,A2059)</f>
        <v>0</v>
      </c>
      <c r="S2059">
        <f>COUNTIFS(assign_old_new!A:A,A2059)</f>
        <v>0</v>
      </c>
      <c r="T2059" s="4" t="str">
        <f>IF(D2059="teppc","teppc",
IF(Q2059=0,"not relevant",
IF(R2059&gt;0,"in old list",
IF(S2059=0,"NEED TO ASSIGN",
INDEX(assign_old_new!D:D,MATCH(A2059,assign_old_new!A:A,0))))))</f>
        <v>teppc</v>
      </c>
      <c r="U2059">
        <f t="shared" si="64"/>
        <v>0</v>
      </c>
      <c r="V2059" s="5">
        <f t="shared" si="65"/>
        <v>0</v>
      </c>
    </row>
    <row r="2060" spans="1:22" hidden="1" x14ac:dyDescent="0.75">
      <c r="A2060" t="s">
        <v>8440</v>
      </c>
      <c r="B2060" t="s">
        <v>8441</v>
      </c>
      <c r="C2060" t="s">
        <v>8442</v>
      </c>
      <c r="D2060" t="s">
        <v>3425</v>
      </c>
      <c r="E2060" t="s">
        <v>906</v>
      </c>
      <c r="F2060" t="s">
        <v>906</v>
      </c>
      <c r="G2060" t="s">
        <v>4695</v>
      </c>
      <c r="H2060" t="s">
        <v>906</v>
      </c>
      <c r="I2060" t="s">
        <v>906</v>
      </c>
      <c r="J2060" s="2">
        <v>30011</v>
      </c>
      <c r="K2060" s="2">
        <v>55153</v>
      </c>
      <c r="L2060">
        <v>20</v>
      </c>
      <c r="M2060" t="s">
        <v>3506</v>
      </c>
      <c r="N2060" t="s">
        <v>3385</v>
      </c>
      <c r="O2060" t="s">
        <v>3386</v>
      </c>
      <c r="P2060" t="s">
        <v>6064</v>
      </c>
      <c r="Q2060" s="5">
        <f>INDEX(relevant_resources!B:B,MATCH(P2060,relevant_resources!A:A,0))</f>
        <v>0</v>
      </c>
      <c r="R2060">
        <f>COUNTIFS(resolve_2018!Y:Y,A2060)</f>
        <v>0</v>
      </c>
      <c r="S2060">
        <f>COUNTIFS(assign_old_new!A:A,A2060)</f>
        <v>0</v>
      </c>
      <c r="T2060" s="4" t="str">
        <f>IF(D2060="teppc","teppc",
IF(Q2060=0,"not relevant",
IF(R2060&gt;0,"in old list",
IF(S2060=0,"NEED TO ASSIGN",
INDEX(assign_old_new!D:D,MATCH(A2060,assign_old_new!A:A,0))))))</f>
        <v>teppc</v>
      </c>
      <c r="U2060">
        <f t="shared" si="64"/>
        <v>0</v>
      </c>
      <c r="V2060" s="5">
        <f t="shared" si="65"/>
        <v>0</v>
      </c>
    </row>
    <row r="2061" spans="1:22" hidden="1" x14ac:dyDescent="0.75">
      <c r="A2061" t="s">
        <v>4701</v>
      </c>
      <c r="B2061" t="s">
        <v>4702</v>
      </c>
      <c r="C2061" t="s">
        <v>4701</v>
      </c>
      <c r="D2061" t="s">
        <v>3425</v>
      </c>
      <c r="E2061" t="s">
        <v>906</v>
      </c>
      <c r="F2061" t="s">
        <v>906</v>
      </c>
      <c r="G2061" t="s">
        <v>4695</v>
      </c>
      <c r="H2061" t="s">
        <v>906</v>
      </c>
      <c r="I2061" t="s">
        <v>906</v>
      </c>
      <c r="J2061" s="2">
        <v>28095</v>
      </c>
      <c r="K2061" s="2">
        <v>55153</v>
      </c>
      <c r="L2061">
        <v>20</v>
      </c>
      <c r="M2061" t="s">
        <v>3791</v>
      </c>
      <c r="N2061" t="s">
        <v>3792</v>
      </c>
      <c r="O2061" t="s">
        <v>3533</v>
      </c>
      <c r="P2061" t="s">
        <v>4696</v>
      </c>
      <c r="Q2061" s="5">
        <f>INDEX(relevant_resources!B:B,MATCH(P2061,relevant_resources!A:A,0))</f>
        <v>0</v>
      </c>
      <c r="R2061">
        <f>COUNTIFS(resolve_2018!Y:Y,A2061)</f>
        <v>0</v>
      </c>
      <c r="S2061">
        <f>COUNTIFS(assign_old_new!A:A,A2061)</f>
        <v>0</v>
      </c>
      <c r="T2061" s="4" t="str">
        <f>IF(D2061="teppc","teppc",
IF(Q2061=0,"not relevant",
IF(R2061&gt;0,"in old list",
IF(S2061=0,"NEED TO ASSIGN",
INDEX(assign_old_new!D:D,MATCH(A2061,assign_old_new!A:A,0))))))</f>
        <v>teppc</v>
      </c>
      <c r="U2061">
        <f t="shared" si="64"/>
        <v>0</v>
      </c>
      <c r="V2061" s="5">
        <f t="shared" si="65"/>
        <v>0</v>
      </c>
    </row>
    <row r="2062" spans="1:22" hidden="1" x14ac:dyDescent="0.75">
      <c r="A2062" t="s">
        <v>4699</v>
      </c>
      <c r="B2062" t="s">
        <v>4700</v>
      </c>
      <c r="C2062" t="s">
        <v>4699</v>
      </c>
      <c r="D2062" t="s">
        <v>3425</v>
      </c>
      <c r="E2062" t="s">
        <v>906</v>
      </c>
      <c r="F2062" t="s">
        <v>906</v>
      </c>
      <c r="G2062" t="s">
        <v>4695</v>
      </c>
      <c r="H2062" t="s">
        <v>906</v>
      </c>
      <c r="I2062" t="s">
        <v>906</v>
      </c>
      <c r="J2062" s="2">
        <v>27120</v>
      </c>
      <c r="K2062" s="2">
        <v>55153</v>
      </c>
      <c r="L2062">
        <v>20</v>
      </c>
      <c r="M2062" t="s">
        <v>3791</v>
      </c>
      <c r="N2062" t="s">
        <v>3792</v>
      </c>
      <c r="O2062" t="s">
        <v>3533</v>
      </c>
      <c r="P2062" t="s">
        <v>4696</v>
      </c>
      <c r="Q2062" s="5">
        <f>INDEX(relevant_resources!B:B,MATCH(P2062,relevant_resources!A:A,0))</f>
        <v>0</v>
      </c>
      <c r="R2062">
        <f>COUNTIFS(resolve_2018!Y:Y,A2062)</f>
        <v>0</v>
      </c>
      <c r="S2062">
        <f>COUNTIFS(assign_old_new!A:A,A2062)</f>
        <v>0</v>
      </c>
      <c r="T2062" s="4" t="str">
        <f>IF(D2062="teppc","teppc",
IF(Q2062=0,"not relevant",
IF(R2062&gt;0,"in old list",
IF(S2062=0,"NEED TO ASSIGN",
INDEX(assign_old_new!D:D,MATCH(A2062,assign_old_new!A:A,0))))))</f>
        <v>teppc</v>
      </c>
      <c r="U2062">
        <f t="shared" si="64"/>
        <v>0</v>
      </c>
      <c r="V2062" s="5">
        <f t="shared" si="65"/>
        <v>0</v>
      </c>
    </row>
    <row r="2063" spans="1:22" hidden="1" x14ac:dyDescent="0.75">
      <c r="A2063" t="s">
        <v>4693</v>
      </c>
      <c r="B2063" t="s">
        <v>4694</v>
      </c>
      <c r="C2063" t="s">
        <v>4693</v>
      </c>
      <c r="D2063" t="s">
        <v>3425</v>
      </c>
      <c r="E2063" t="s">
        <v>906</v>
      </c>
      <c r="F2063" t="s">
        <v>906</v>
      </c>
      <c r="G2063" t="s">
        <v>4695</v>
      </c>
      <c r="H2063" t="s">
        <v>906</v>
      </c>
      <c r="I2063" t="s">
        <v>906</v>
      </c>
      <c r="J2063" s="2">
        <v>26816</v>
      </c>
      <c r="K2063" s="2">
        <v>55153</v>
      </c>
      <c r="L2063">
        <v>20</v>
      </c>
      <c r="M2063" t="s">
        <v>3791</v>
      </c>
      <c r="N2063" t="s">
        <v>3792</v>
      </c>
      <c r="O2063" t="s">
        <v>3533</v>
      </c>
      <c r="P2063" t="s">
        <v>4696</v>
      </c>
      <c r="Q2063" s="5">
        <f>INDEX(relevant_resources!B:B,MATCH(P2063,relevant_resources!A:A,0))</f>
        <v>0</v>
      </c>
      <c r="R2063">
        <f>COUNTIFS(resolve_2018!Y:Y,A2063)</f>
        <v>0</v>
      </c>
      <c r="S2063">
        <f>COUNTIFS(assign_old_new!A:A,A2063)</f>
        <v>0</v>
      </c>
      <c r="T2063" s="4" t="str">
        <f>IF(D2063="teppc","teppc",
IF(Q2063=0,"not relevant",
IF(R2063&gt;0,"in old list",
IF(S2063=0,"NEED TO ASSIGN",
INDEX(assign_old_new!D:D,MATCH(A2063,assign_old_new!A:A,0))))))</f>
        <v>teppc</v>
      </c>
      <c r="U2063">
        <f t="shared" si="64"/>
        <v>0</v>
      </c>
      <c r="V2063" s="5">
        <f t="shared" si="65"/>
        <v>0</v>
      </c>
    </row>
    <row r="2064" spans="1:22" hidden="1" x14ac:dyDescent="0.75">
      <c r="A2064" t="s">
        <v>6779</v>
      </c>
      <c r="B2064" t="s">
        <v>6779</v>
      </c>
      <c r="C2064" t="s">
        <v>6780</v>
      </c>
      <c r="D2064" t="s">
        <v>3425</v>
      </c>
      <c r="E2064" t="s">
        <v>3482</v>
      </c>
      <c r="F2064" t="s">
        <v>3482</v>
      </c>
      <c r="G2064" t="s">
        <v>3483</v>
      </c>
      <c r="H2064" t="s">
        <v>3482</v>
      </c>
      <c r="I2064" t="s">
        <v>1080</v>
      </c>
      <c r="J2064" s="2">
        <v>21186</v>
      </c>
      <c r="K2064" s="2">
        <v>55153</v>
      </c>
      <c r="L2064">
        <v>20</v>
      </c>
      <c r="M2064" t="s">
        <v>3920</v>
      </c>
      <c r="N2064" t="s">
        <v>3921</v>
      </c>
      <c r="O2064" t="s">
        <v>3356</v>
      </c>
      <c r="P2064" t="s">
        <v>3484</v>
      </c>
      <c r="Q2064" s="5">
        <f>INDEX(relevant_resources!B:B,MATCH(P2064,relevant_resources!A:A,0))</f>
        <v>0</v>
      </c>
      <c r="R2064">
        <f>COUNTIFS(resolve_2018!Y:Y,A2064)</f>
        <v>0</v>
      </c>
      <c r="S2064">
        <f>COUNTIFS(assign_old_new!A:A,A2064)</f>
        <v>0</v>
      </c>
      <c r="T2064" s="4" t="str">
        <f>IF(D2064="teppc","teppc",
IF(Q2064=0,"not relevant",
IF(R2064&gt;0,"in old list",
IF(S2064=0,"NEED TO ASSIGN",
INDEX(assign_old_new!D:D,MATCH(A2064,assign_old_new!A:A,0))))))</f>
        <v>teppc</v>
      </c>
      <c r="U2064">
        <f t="shared" si="64"/>
        <v>0</v>
      </c>
      <c r="V2064" s="5">
        <f t="shared" si="65"/>
        <v>0</v>
      </c>
    </row>
    <row r="2065" spans="1:22" hidden="1" x14ac:dyDescent="0.75">
      <c r="A2065" t="s">
        <v>3691</v>
      </c>
      <c r="B2065" t="s">
        <v>3692</v>
      </c>
      <c r="C2065" t="s">
        <v>3693</v>
      </c>
      <c r="D2065" t="s">
        <v>3425</v>
      </c>
      <c r="E2065" t="s">
        <v>3407</v>
      </c>
      <c r="F2065" t="s">
        <v>3407</v>
      </c>
      <c r="G2065" t="s">
        <v>3694</v>
      </c>
      <c r="H2065" t="s">
        <v>3407</v>
      </c>
      <c r="I2065" t="s">
        <v>2274</v>
      </c>
      <c r="J2065" s="2">
        <v>20821</v>
      </c>
      <c r="K2065" s="2">
        <v>55153</v>
      </c>
      <c r="L2065">
        <v>20</v>
      </c>
      <c r="M2065" t="s">
        <v>3506</v>
      </c>
      <c r="N2065" t="s">
        <v>3385</v>
      </c>
      <c r="O2065" t="s">
        <v>3386</v>
      </c>
      <c r="P2065" t="s">
        <v>3474</v>
      </c>
      <c r="Q2065" s="5">
        <f>INDEX(relevant_resources!B:B,MATCH(P2065,relevant_resources!A:A,0))</f>
        <v>0</v>
      </c>
      <c r="R2065">
        <f>COUNTIFS(resolve_2018!Y:Y,A2065)</f>
        <v>0</v>
      </c>
      <c r="S2065">
        <f>COUNTIFS(assign_old_new!A:A,A2065)</f>
        <v>0</v>
      </c>
      <c r="T2065" s="4" t="str">
        <f>IF(D2065="teppc","teppc",
IF(Q2065=0,"not relevant",
IF(R2065&gt;0,"in old list",
IF(S2065=0,"NEED TO ASSIGN",
INDEX(assign_old_new!D:D,MATCH(A2065,assign_old_new!A:A,0))))))</f>
        <v>teppc</v>
      </c>
      <c r="U2065">
        <f t="shared" si="64"/>
        <v>0</v>
      </c>
      <c r="V2065" s="5">
        <f t="shared" si="65"/>
        <v>0</v>
      </c>
    </row>
    <row r="2066" spans="1:22" hidden="1" x14ac:dyDescent="0.75">
      <c r="A2066" t="s">
        <v>1119</v>
      </c>
      <c r="B2066" t="s">
        <v>1119</v>
      </c>
      <c r="D2066" t="s">
        <v>9883</v>
      </c>
      <c r="E2066" t="s">
        <v>1128</v>
      </c>
      <c r="F2066" t="s">
        <v>1128</v>
      </c>
      <c r="G2066" t="s">
        <v>3379</v>
      </c>
      <c r="H2066" t="s">
        <v>1128</v>
      </c>
      <c r="I2066" t="s">
        <v>33</v>
      </c>
      <c r="J2066" s="6">
        <v>33326</v>
      </c>
      <c r="K2066" s="6">
        <v>55153</v>
      </c>
      <c r="L2066">
        <v>19.95</v>
      </c>
      <c r="M2066" t="s">
        <v>9884</v>
      </c>
      <c r="N2066" t="s">
        <v>3412</v>
      </c>
      <c r="O2066" t="s">
        <v>993</v>
      </c>
      <c r="P2066" t="s">
        <v>3413</v>
      </c>
      <c r="Q2066" s="5">
        <f>INDEX(relevant_resources!B:B,MATCH(P2066,relevant_resources!A:A,0))</f>
        <v>1</v>
      </c>
      <c r="R2066">
        <f>COUNTIFS(resolve_2018!Y:Y,A2066)</f>
        <v>1</v>
      </c>
      <c r="S2066">
        <f>COUNTIFS(assign_old_new!A:A,A2066)</f>
        <v>0</v>
      </c>
      <c r="T2066" s="4" t="str">
        <f>IF(D2066="teppc","teppc",
IF(Q2066=0,"not relevant",
IF(R2066&gt;0,"in old list",
IF(S2066=0,"NEED TO ASSIGN",
INDEX(assign_old_new!D:D,MATCH(A2066,assign_old_new!A:A,0))))))</f>
        <v>in old list</v>
      </c>
      <c r="U2066">
        <f t="shared" si="64"/>
        <v>1</v>
      </c>
      <c r="V2066" s="5">
        <f t="shared" si="65"/>
        <v>0</v>
      </c>
    </row>
    <row r="2067" spans="1:22" hidden="1" x14ac:dyDescent="0.75">
      <c r="A2067" t="s">
        <v>7181</v>
      </c>
      <c r="B2067" t="s">
        <v>7181</v>
      </c>
      <c r="C2067" t="s">
        <v>7182</v>
      </c>
      <c r="D2067" t="s">
        <v>3425</v>
      </c>
      <c r="E2067" t="s">
        <v>3620</v>
      </c>
      <c r="F2067" t="s">
        <v>3620</v>
      </c>
      <c r="G2067" t="s">
        <v>3621</v>
      </c>
      <c r="H2067" t="s">
        <v>3616</v>
      </c>
      <c r="I2067" t="s">
        <v>1080</v>
      </c>
      <c r="J2067" s="2">
        <v>40525</v>
      </c>
      <c r="K2067" s="2">
        <v>55153</v>
      </c>
      <c r="L2067">
        <v>19.920000000000002</v>
      </c>
      <c r="M2067" t="s">
        <v>3438</v>
      </c>
      <c r="N2067" t="s">
        <v>3412</v>
      </c>
      <c r="O2067" t="s">
        <v>993</v>
      </c>
      <c r="P2067" t="s">
        <v>3712</v>
      </c>
      <c r="Q2067" s="5">
        <f>INDEX(relevant_resources!B:B,MATCH(P2067,relevant_resources!A:A,0))</f>
        <v>0</v>
      </c>
      <c r="R2067">
        <f>COUNTIFS(resolve_2018!Y:Y,A2067)</f>
        <v>0</v>
      </c>
      <c r="S2067">
        <f>COUNTIFS(assign_old_new!A:A,A2067)</f>
        <v>0</v>
      </c>
      <c r="T2067" s="4" t="str">
        <f>IF(D2067="teppc","teppc",
IF(Q2067=0,"not relevant",
IF(R2067&gt;0,"in old list",
IF(S2067=0,"NEED TO ASSIGN",
INDEX(assign_old_new!D:D,MATCH(A2067,assign_old_new!A:A,0))))))</f>
        <v>teppc</v>
      </c>
      <c r="U2067">
        <f t="shared" si="64"/>
        <v>0</v>
      </c>
      <c r="V2067" s="5">
        <f t="shared" si="65"/>
        <v>0</v>
      </c>
    </row>
    <row r="2068" spans="1:22" hidden="1" x14ac:dyDescent="0.75">
      <c r="A2068" t="s">
        <v>2295</v>
      </c>
      <c r="B2068" t="s">
        <v>2295</v>
      </c>
      <c r="C2068" t="s">
        <v>11225</v>
      </c>
      <c r="D2068" t="s">
        <v>9883</v>
      </c>
      <c r="E2068" t="s">
        <v>906</v>
      </c>
      <c r="F2068" t="s">
        <v>3319</v>
      </c>
      <c r="G2068" t="s">
        <v>3320</v>
      </c>
      <c r="H2068" t="s">
        <v>3319</v>
      </c>
      <c r="I2068" t="s">
        <v>33</v>
      </c>
      <c r="J2068" t="s">
        <v>9889</v>
      </c>
      <c r="K2068" s="6">
        <v>55153</v>
      </c>
      <c r="L2068">
        <v>19.899999999999999</v>
      </c>
      <c r="M2068" t="s">
        <v>4346</v>
      </c>
      <c r="N2068" t="s">
        <v>4346</v>
      </c>
      <c r="O2068" t="s">
        <v>3386</v>
      </c>
      <c r="P2068" t="s">
        <v>3324</v>
      </c>
      <c r="Q2068" s="5">
        <f>INDEX(relevant_resources!B:B,MATCH(P2068,relevant_resources!A:A,0))</f>
        <v>1</v>
      </c>
      <c r="R2068">
        <f>COUNTIFS(resolve_2018!Y:Y,A2068)</f>
        <v>1</v>
      </c>
      <c r="S2068">
        <f>COUNTIFS(assign_old_new!A:A,A2068)</f>
        <v>0</v>
      </c>
      <c r="T2068" s="4" t="str">
        <f>IF(D2068="teppc","teppc",
IF(Q2068=0,"not relevant",
IF(R2068&gt;0,"in old list",
IF(S2068=0,"NEED TO ASSIGN",
INDEX(assign_old_new!D:D,MATCH(A2068,assign_old_new!A:A,0))))))</f>
        <v>in old list</v>
      </c>
      <c r="U2068">
        <f t="shared" si="64"/>
        <v>1</v>
      </c>
      <c r="V2068" s="5">
        <f t="shared" si="65"/>
        <v>0</v>
      </c>
    </row>
    <row r="2069" spans="1:22" hidden="1" x14ac:dyDescent="0.75">
      <c r="A2069" t="s">
        <v>3009</v>
      </c>
      <c r="B2069" t="s">
        <v>3009</v>
      </c>
      <c r="C2069" t="s">
        <v>11033</v>
      </c>
      <c r="D2069" t="s">
        <v>9883</v>
      </c>
      <c r="E2069" t="s">
        <v>3333</v>
      </c>
      <c r="F2069" t="s">
        <v>3333</v>
      </c>
      <c r="G2069" t="s">
        <v>3334</v>
      </c>
      <c r="H2069" t="s">
        <v>3333</v>
      </c>
      <c r="I2069" t="s">
        <v>33</v>
      </c>
      <c r="J2069" s="6">
        <v>32392</v>
      </c>
      <c r="K2069" s="6">
        <v>55153</v>
      </c>
      <c r="L2069">
        <v>19.899999999999999</v>
      </c>
      <c r="M2069" t="s">
        <v>9884</v>
      </c>
      <c r="N2069" t="s">
        <v>3336</v>
      </c>
      <c r="O2069" t="s">
        <v>3356</v>
      </c>
      <c r="P2069" t="s">
        <v>3357</v>
      </c>
      <c r="Q2069" s="5">
        <f>INDEX(relevant_resources!B:B,MATCH(P2069,relevant_resources!A:A,0))</f>
        <v>0</v>
      </c>
      <c r="R2069">
        <f>COUNTIFS(resolve_2018!Y:Y,A2069)</f>
        <v>1</v>
      </c>
      <c r="S2069">
        <f>COUNTIFS(assign_old_new!A:A,A2069)</f>
        <v>0</v>
      </c>
      <c r="T2069" s="4" t="str">
        <f>IF(D2069="teppc","teppc",
IF(Q2069=0,"not relevant",
IF(R2069&gt;0,"in old list",
IF(S2069=0,"NEED TO ASSIGN",
INDEX(assign_old_new!D:D,MATCH(A2069,assign_old_new!A:A,0))))))</f>
        <v>not relevant</v>
      </c>
      <c r="U2069">
        <f t="shared" si="64"/>
        <v>1</v>
      </c>
      <c r="V2069" s="5">
        <f t="shared" si="65"/>
        <v>0</v>
      </c>
    </row>
    <row r="2070" spans="1:22" hidden="1" x14ac:dyDescent="0.75">
      <c r="A2070" t="s">
        <v>3695</v>
      </c>
      <c r="B2070" t="s">
        <v>3696</v>
      </c>
      <c r="C2070" t="s">
        <v>3697</v>
      </c>
      <c r="D2070" t="s">
        <v>3425</v>
      </c>
      <c r="E2070" t="s">
        <v>3698</v>
      </c>
      <c r="F2070" t="s">
        <v>3698</v>
      </c>
      <c r="G2070" t="s">
        <v>3694</v>
      </c>
      <c r="H2070" t="s">
        <v>3407</v>
      </c>
      <c r="I2070" t="s">
        <v>2274</v>
      </c>
      <c r="J2070" s="2">
        <v>42068</v>
      </c>
      <c r="K2070" s="2">
        <v>55153</v>
      </c>
      <c r="L2070">
        <v>19.89</v>
      </c>
      <c r="M2070" t="s">
        <v>3506</v>
      </c>
      <c r="N2070" t="s">
        <v>3385</v>
      </c>
      <c r="O2070" t="s">
        <v>3386</v>
      </c>
      <c r="P2070" t="s">
        <v>3474</v>
      </c>
      <c r="Q2070" s="5">
        <f>INDEX(relevant_resources!B:B,MATCH(P2070,relevant_resources!A:A,0))</f>
        <v>0</v>
      </c>
      <c r="R2070">
        <f>COUNTIFS(resolve_2018!Y:Y,A2070)</f>
        <v>0</v>
      </c>
      <c r="S2070">
        <f>COUNTIFS(assign_old_new!A:A,A2070)</f>
        <v>0</v>
      </c>
      <c r="T2070" s="4" t="str">
        <f>IF(D2070="teppc","teppc",
IF(Q2070=0,"not relevant",
IF(R2070&gt;0,"in old list",
IF(S2070=0,"NEED TO ASSIGN",
INDEX(assign_old_new!D:D,MATCH(A2070,assign_old_new!A:A,0))))))</f>
        <v>teppc</v>
      </c>
      <c r="U2070">
        <f t="shared" si="64"/>
        <v>0</v>
      </c>
      <c r="V2070" s="5">
        <f t="shared" si="65"/>
        <v>0</v>
      </c>
    </row>
    <row r="2071" spans="1:22" hidden="1" x14ac:dyDescent="0.75">
      <c r="A2071" t="s">
        <v>1006</v>
      </c>
      <c r="B2071" t="s">
        <v>1006</v>
      </c>
      <c r="C2071" t="s">
        <v>10928</v>
      </c>
      <c r="D2071" t="s">
        <v>9883</v>
      </c>
      <c r="E2071" t="s">
        <v>1128</v>
      </c>
      <c r="F2071" t="s">
        <v>1128</v>
      </c>
      <c r="G2071" t="s">
        <v>3379</v>
      </c>
      <c r="H2071" t="s">
        <v>1128</v>
      </c>
      <c r="I2071" t="s">
        <v>33</v>
      </c>
      <c r="J2071" s="6">
        <v>42016</v>
      </c>
      <c r="K2071" s="6">
        <v>55153</v>
      </c>
      <c r="L2071">
        <v>19.8</v>
      </c>
      <c r="M2071" t="s">
        <v>9884</v>
      </c>
      <c r="N2071" t="s">
        <v>3412</v>
      </c>
      <c r="O2071" t="s">
        <v>993</v>
      </c>
      <c r="P2071" t="s">
        <v>3413</v>
      </c>
      <c r="Q2071" s="5">
        <f>INDEX(relevant_resources!B:B,MATCH(P2071,relevant_resources!A:A,0))</f>
        <v>1</v>
      </c>
      <c r="R2071">
        <f>COUNTIFS(resolve_2018!Y:Y,A2071)</f>
        <v>1</v>
      </c>
      <c r="S2071">
        <f>COUNTIFS(assign_old_new!A:A,A2071)</f>
        <v>0</v>
      </c>
      <c r="T2071" s="4" t="str">
        <f>IF(D2071="teppc","teppc",
IF(Q2071=0,"not relevant",
IF(R2071&gt;0,"in old list",
IF(S2071=0,"NEED TO ASSIGN",
INDEX(assign_old_new!D:D,MATCH(A2071,assign_old_new!A:A,0))))))</f>
        <v>in old list</v>
      </c>
      <c r="U2071">
        <f t="shared" si="64"/>
        <v>1</v>
      </c>
      <c r="V2071" s="5">
        <f t="shared" si="65"/>
        <v>0</v>
      </c>
    </row>
    <row r="2072" spans="1:22" hidden="1" x14ac:dyDescent="0.75">
      <c r="A2072" t="s">
        <v>4377</v>
      </c>
      <c r="B2072" t="s">
        <v>4377</v>
      </c>
      <c r="C2072" t="s">
        <v>4378</v>
      </c>
      <c r="D2072" t="s">
        <v>3425</v>
      </c>
      <c r="E2072" t="s">
        <v>3426</v>
      </c>
      <c r="F2072" t="s">
        <v>3426</v>
      </c>
      <c r="G2072" t="s">
        <v>3427</v>
      </c>
      <c r="H2072" t="s">
        <v>3428</v>
      </c>
      <c r="I2072" t="s">
        <v>3429</v>
      </c>
      <c r="J2072" s="2">
        <v>41562</v>
      </c>
      <c r="K2072" s="2">
        <v>48867</v>
      </c>
      <c r="L2072">
        <v>19.8</v>
      </c>
      <c r="M2072" t="s">
        <v>3438</v>
      </c>
      <c r="N2072" t="s">
        <v>3412</v>
      </c>
      <c r="O2072" t="s">
        <v>993</v>
      </c>
      <c r="P2072" t="s">
        <v>3477</v>
      </c>
      <c r="Q2072" s="5">
        <f>INDEX(relevant_resources!B:B,MATCH(P2072,relevant_resources!A:A,0))</f>
        <v>0</v>
      </c>
      <c r="R2072">
        <f>COUNTIFS(resolve_2018!Y:Y,A2072)</f>
        <v>0</v>
      </c>
      <c r="S2072">
        <f>COUNTIFS(assign_old_new!A:A,A2072)</f>
        <v>0</v>
      </c>
      <c r="T2072" s="4" t="str">
        <f>IF(D2072="teppc","teppc",
IF(Q2072=0,"not relevant",
IF(R2072&gt;0,"in old list",
IF(S2072=0,"NEED TO ASSIGN",
INDEX(assign_old_new!D:D,MATCH(A2072,assign_old_new!A:A,0))))))</f>
        <v>teppc</v>
      </c>
      <c r="U2072">
        <f t="shared" si="64"/>
        <v>0</v>
      </c>
      <c r="V2072" s="5">
        <f t="shared" si="65"/>
        <v>0</v>
      </c>
    </row>
    <row r="2073" spans="1:22" hidden="1" x14ac:dyDescent="0.75">
      <c r="A2073" t="s">
        <v>4383</v>
      </c>
      <c r="B2073" t="s">
        <v>4383</v>
      </c>
      <c r="C2073" t="s">
        <v>4384</v>
      </c>
      <c r="D2073" t="s">
        <v>3425</v>
      </c>
      <c r="E2073" t="s">
        <v>3426</v>
      </c>
      <c r="F2073" t="s">
        <v>3426</v>
      </c>
      <c r="G2073" t="s">
        <v>3427</v>
      </c>
      <c r="H2073" t="s">
        <v>3428</v>
      </c>
      <c r="I2073" t="s">
        <v>3429</v>
      </c>
      <c r="J2073" s="2">
        <v>41562</v>
      </c>
      <c r="K2073" s="2">
        <v>48867</v>
      </c>
      <c r="L2073">
        <v>19.8</v>
      </c>
      <c r="M2073" t="s">
        <v>3438</v>
      </c>
      <c r="N2073" t="s">
        <v>3412</v>
      </c>
      <c r="O2073" t="s">
        <v>993</v>
      </c>
      <c r="P2073" t="s">
        <v>3477</v>
      </c>
      <c r="Q2073" s="5">
        <f>INDEX(relevant_resources!B:B,MATCH(P2073,relevant_resources!A:A,0))</f>
        <v>0</v>
      </c>
      <c r="R2073">
        <f>COUNTIFS(resolve_2018!Y:Y,A2073)</f>
        <v>0</v>
      </c>
      <c r="S2073">
        <f>COUNTIFS(assign_old_new!A:A,A2073)</f>
        <v>0</v>
      </c>
      <c r="T2073" s="4" t="str">
        <f>IF(D2073="teppc","teppc",
IF(Q2073=0,"not relevant",
IF(R2073&gt;0,"in old list",
IF(S2073=0,"NEED TO ASSIGN",
INDEX(assign_old_new!D:D,MATCH(A2073,assign_old_new!A:A,0))))))</f>
        <v>teppc</v>
      </c>
      <c r="U2073">
        <f t="shared" si="64"/>
        <v>0</v>
      </c>
      <c r="V2073" s="5">
        <f t="shared" si="65"/>
        <v>0</v>
      </c>
    </row>
    <row r="2074" spans="1:22" hidden="1" x14ac:dyDescent="0.75">
      <c r="A2074" t="s">
        <v>8641</v>
      </c>
      <c r="B2074" t="s">
        <v>8641</v>
      </c>
      <c r="C2074" t="s">
        <v>8641</v>
      </c>
      <c r="D2074" t="s">
        <v>3425</v>
      </c>
      <c r="E2074" t="s">
        <v>2403</v>
      </c>
      <c r="F2074" t="s">
        <v>2403</v>
      </c>
      <c r="G2074" t="s">
        <v>3436</v>
      </c>
      <c r="H2074" t="s">
        <v>3437</v>
      </c>
      <c r="I2074" t="s">
        <v>2274</v>
      </c>
      <c r="J2074" s="2">
        <v>40634</v>
      </c>
      <c r="K2074" s="2">
        <v>55153</v>
      </c>
      <c r="L2074">
        <v>19.8</v>
      </c>
      <c r="M2074" t="s">
        <v>3448</v>
      </c>
      <c r="N2074" t="s">
        <v>3336</v>
      </c>
      <c r="O2074" t="s">
        <v>3356</v>
      </c>
      <c r="P2074" t="s">
        <v>4744</v>
      </c>
      <c r="Q2074" s="5">
        <f>INDEX(relevant_resources!B:B,MATCH(P2074,relevant_resources!A:A,0))</f>
        <v>0</v>
      </c>
      <c r="R2074">
        <f>COUNTIFS(resolve_2018!Y:Y,A2074)</f>
        <v>0</v>
      </c>
      <c r="S2074">
        <f>COUNTIFS(assign_old_new!A:A,A2074)</f>
        <v>0</v>
      </c>
      <c r="T2074" s="4" t="str">
        <f>IF(D2074="teppc","teppc",
IF(Q2074=0,"not relevant",
IF(R2074&gt;0,"in old list",
IF(S2074=0,"NEED TO ASSIGN",
INDEX(assign_old_new!D:D,MATCH(A2074,assign_old_new!A:A,0))))))</f>
        <v>teppc</v>
      </c>
      <c r="U2074">
        <f t="shared" si="64"/>
        <v>0</v>
      </c>
      <c r="V2074" s="5">
        <f t="shared" si="65"/>
        <v>0</v>
      </c>
    </row>
    <row r="2075" spans="1:22" hidden="1" x14ac:dyDescent="0.75">
      <c r="A2075" t="s">
        <v>1487</v>
      </c>
      <c r="B2075" t="s">
        <v>1487</v>
      </c>
      <c r="C2075" t="s">
        <v>11171</v>
      </c>
      <c r="D2075" t="s">
        <v>9883</v>
      </c>
      <c r="E2075" t="s">
        <v>3333</v>
      </c>
      <c r="F2075" t="s">
        <v>3333</v>
      </c>
      <c r="G2075" t="s">
        <v>3334</v>
      </c>
      <c r="H2075" t="s">
        <v>3333</v>
      </c>
      <c r="I2075" t="s">
        <v>33</v>
      </c>
      <c r="J2075" s="6">
        <v>42144</v>
      </c>
      <c r="K2075" s="6">
        <v>55153</v>
      </c>
      <c r="L2075">
        <v>19.75</v>
      </c>
      <c r="M2075" t="s">
        <v>9884</v>
      </c>
      <c r="N2075" t="s">
        <v>4346</v>
      </c>
      <c r="O2075" t="s">
        <v>3386</v>
      </c>
      <c r="P2075" t="s">
        <v>3324</v>
      </c>
      <c r="Q2075" s="5">
        <f>INDEX(relevant_resources!B:B,MATCH(P2075,relevant_resources!A:A,0))</f>
        <v>1</v>
      </c>
      <c r="R2075">
        <f>COUNTIFS(resolve_2018!Y:Y,A2075)</f>
        <v>1</v>
      </c>
      <c r="S2075">
        <f>COUNTIFS(assign_old_new!A:A,A2075)</f>
        <v>0</v>
      </c>
      <c r="T2075" s="4" t="str">
        <f>IF(D2075="teppc","teppc",
IF(Q2075=0,"not relevant",
IF(R2075&gt;0,"in old list",
IF(S2075=0,"NEED TO ASSIGN",
INDEX(assign_old_new!D:D,MATCH(A2075,assign_old_new!A:A,0))))))</f>
        <v>in old list</v>
      </c>
      <c r="U2075">
        <f t="shared" si="64"/>
        <v>1</v>
      </c>
      <c r="V2075" s="5">
        <f t="shared" si="65"/>
        <v>0</v>
      </c>
    </row>
    <row r="2076" spans="1:22" hidden="1" x14ac:dyDescent="0.75">
      <c r="A2076" t="s">
        <v>901</v>
      </c>
      <c r="B2076" t="s">
        <v>901</v>
      </c>
      <c r="C2076" t="s">
        <v>10750</v>
      </c>
      <c r="D2076" t="s">
        <v>9883</v>
      </c>
      <c r="E2076" t="s">
        <v>3333</v>
      </c>
      <c r="F2076" t="s">
        <v>3333</v>
      </c>
      <c r="G2076" t="s">
        <v>3334</v>
      </c>
      <c r="H2076" t="s">
        <v>3333</v>
      </c>
      <c r="I2076" t="s">
        <v>33</v>
      </c>
      <c r="J2076" s="6">
        <v>41913</v>
      </c>
      <c r="K2076" s="6">
        <v>55153</v>
      </c>
      <c r="L2076">
        <v>19.75</v>
      </c>
      <c r="M2076" t="s">
        <v>9884</v>
      </c>
      <c r="N2076" t="s">
        <v>4346</v>
      </c>
      <c r="O2076" t="s">
        <v>3386</v>
      </c>
      <c r="P2076" t="s">
        <v>3324</v>
      </c>
      <c r="Q2076" s="5">
        <f>INDEX(relevant_resources!B:B,MATCH(P2076,relevant_resources!A:A,0))</f>
        <v>1</v>
      </c>
      <c r="R2076">
        <f>COUNTIFS(resolve_2018!Y:Y,A2076)</f>
        <v>1</v>
      </c>
      <c r="S2076">
        <f>COUNTIFS(assign_old_new!A:A,A2076)</f>
        <v>0</v>
      </c>
      <c r="T2076" s="4" t="str">
        <f>IF(D2076="teppc","teppc",
IF(Q2076=0,"not relevant",
IF(R2076&gt;0,"in old list",
IF(S2076=0,"NEED TO ASSIGN",
INDEX(assign_old_new!D:D,MATCH(A2076,assign_old_new!A:A,0))))))</f>
        <v>in old list</v>
      </c>
      <c r="U2076">
        <f t="shared" si="64"/>
        <v>1</v>
      </c>
      <c r="V2076" s="5">
        <f t="shared" si="65"/>
        <v>0</v>
      </c>
    </row>
    <row r="2077" spans="1:22" hidden="1" x14ac:dyDescent="0.75">
      <c r="A2077" t="s">
        <v>10949</v>
      </c>
      <c r="B2077" t="s">
        <v>10949</v>
      </c>
      <c r="C2077" t="s">
        <v>10950</v>
      </c>
      <c r="D2077" t="s">
        <v>9883</v>
      </c>
      <c r="E2077" t="s">
        <v>1128</v>
      </c>
      <c r="F2077" t="s">
        <v>1128</v>
      </c>
      <c r="G2077" t="s">
        <v>3379</v>
      </c>
      <c r="H2077" t="s">
        <v>1128</v>
      </c>
      <c r="I2077" t="s">
        <v>33</v>
      </c>
      <c r="J2077" s="6">
        <v>42487</v>
      </c>
      <c r="K2077" s="6">
        <v>55153</v>
      </c>
      <c r="L2077">
        <v>19.600000000000001</v>
      </c>
      <c r="M2077" t="s">
        <v>9884</v>
      </c>
      <c r="N2077" t="s">
        <v>3342</v>
      </c>
      <c r="O2077" t="s">
        <v>3337</v>
      </c>
      <c r="P2077" t="s">
        <v>3338</v>
      </c>
      <c r="Q2077" s="5">
        <f>INDEX(relevant_resources!B:B,MATCH(P2077,relevant_resources!A:A,0))</f>
        <v>0</v>
      </c>
      <c r="R2077">
        <f>COUNTIFS(resolve_2018!Y:Y,A2077)</f>
        <v>0</v>
      </c>
      <c r="S2077">
        <f>COUNTIFS(assign_old_new!A:A,A2077)</f>
        <v>0</v>
      </c>
      <c r="T2077" s="4" t="str">
        <f>IF(D2077="teppc","teppc",
IF(Q2077=0,"not relevant",
IF(R2077&gt;0,"in old list",
IF(S2077=0,"NEED TO ASSIGN",
INDEX(assign_old_new!D:D,MATCH(A2077,assign_old_new!A:A,0))))))</f>
        <v>not relevant</v>
      </c>
      <c r="U2077">
        <f t="shared" si="64"/>
        <v>0</v>
      </c>
      <c r="V2077" s="5">
        <f t="shared" si="65"/>
        <v>0</v>
      </c>
    </row>
    <row r="2078" spans="1:22" hidden="1" x14ac:dyDescent="0.75">
      <c r="A2078" t="s">
        <v>9565</v>
      </c>
      <c r="B2078" t="s">
        <v>9565</v>
      </c>
      <c r="C2078" t="s">
        <v>9566</v>
      </c>
      <c r="D2078" t="s">
        <v>3425</v>
      </c>
      <c r="E2078" t="s">
        <v>3883</v>
      </c>
      <c r="F2078" t="s">
        <v>3883</v>
      </c>
      <c r="G2078" t="s">
        <v>3884</v>
      </c>
      <c r="H2078" t="s">
        <v>3883</v>
      </c>
      <c r="I2078" t="s">
        <v>1080</v>
      </c>
      <c r="J2078" s="2">
        <v>30103</v>
      </c>
      <c r="K2078" s="2">
        <v>55153</v>
      </c>
      <c r="L2078">
        <v>19.600000000000001</v>
      </c>
      <c r="M2078" t="s">
        <v>210</v>
      </c>
      <c r="N2078" t="s">
        <v>3443</v>
      </c>
      <c r="O2078" t="s">
        <v>210</v>
      </c>
      <c r="P2078" t="s">
        <v>3568</v>
      </c>
      <c r="Q2078" s="5">
        <f>INDEX(relevant_resources!B:B,MATCH(P2078,relevant_resources!A:A,0))</f>
        <v>0</v>
      </c>
      <c r="R2078">
        <f>COUNTIFS(resolve_2018!Y:Y,A2078)</f>
        <v>0</v>
      </c>
      <c r="S2078">
        <f>COUNTIFS(assign_old_new!A:A,A2078)</f>
        <v>0</v>
      </c>
      <c r="T2078" s="4" t="str">
        <f>IF(D2078="teppc","teppc",
IF(Q2078=0,"not relevant",
IF(R2078&gt;0,"in old list",
IF(S2078=0,"NEED TO ASSIGN",
INDEX(assign_old_new!D:D,MATCH(A2078,assign_old_new!A:A,0))))))</f>
        <v>teppc</v>
      </c>
      <c r="U2078">
        <f t="shared" si="64"/>
        <v>0</v>
      </c>
      <c r="V2078" s="5">
        <f t="shared" si="65"/>
        <v>0</v>
      </c>
    </row>
    <row r="2079" spans="1:22" hidden="1" x14ac:dyDescent="0.75">
      <c r="A2079" t="s">
        <v>7302</v>
      </c>
      <c r="B2079" t="s">
        <v>7303</v>
      </c>
      <c r="C2079" t="s">
        <v>7304</v>
      </c>
      <c r="D2079" t="s">
        <v>3425</v>
      </c>
      <c r="E2079" t="s">
        <v>3426</v>
      </c>
      <c r="F2079" t="s">
        <v>3426</v>
      </c>
      <c r="G2079" t="s">
        <v>3427</v>
      </c>
      <c r="H2079" t="s">
        <v>3428</v>
      </c>
      <c r="I2079" t="s">
        <v>3429</v>
      </c>
      <c r="J2079" s="2">
        <v>31517</v>
      </c>
      <c r="K2079" s="2">
        <v>47484</v>
      </c>
      <c r="L2079">
        <v>19.55</v>
      </c>
      <c r="M2079" t="s">
        <v>3531</v>
      </c>
      <c r="N2079" t="s">
        <v>3532</v>
      </c>
      <c r="O2079" t="s">
        <v>3533</v>
      </c>
      <c r="P2079" t="s">
        <v>3549</v>
      </c>
      <c r="Q2079" s="5">
        <f>INDEX(relevant_resources!B:B,MATCH(P2079,relevant_resources!A:A,0))</f>
        <v>0</v>
      </c>
      <c r="R2079">
        <f>COUNTIFS(resolve_2018!Y:Y,A2079)</f>
        <v>0</v>
      </c>
      <c r="S2079">
        <f>COUNTIFS(assign_old_new!A:A,A2079)</f>
        <v>0</v>
      </c>
      <c r="T2079" s="4" t="str">
        <f>IF(D2079="teppc","teppc",
IF(Q2079=0,"not relevant",
IF(R2079&gt;0,"in old list",
IF(S2079=0,"NEED TO ASSIGN",
INDEX(assign_old_new!D:D,MATCH(A2079,assign_old_new!A:A,0))))))</f>
        <v>teppc</v>
      </c>
      <c r="U2079">
        <f t="shared" si="64"/>
        <v>0</v>
      </c>
      <c r="V2079" s="5">
        <f t="shared" si="65"/>
        <v>0</v>
      </c>
    </row>
    <row r="2080" spans="1:22" hidden="1" x14ac:dyDescent="0.75">
      <c r="A2080" t="s">
        <v>2031</v>
      </c>
      <c r="B2080" t="s">
        <v>2031</v>
      </c>
      <c r="D2080" t="s">
        <v>9883</v>
      </c>
      <c r="E2080" t="s">
        <v>1128</v>
      </c>
      <c r="F2080" t="s">
        <v>1128</v>
      </c>
      <c r="G2080" t="s">
        <v>3379</v>
      </c>
      <c r="H2080" t="s">
        <v>1128</v>
      </c>
      <c r="I2080" t="s">
        <v>33</v>
      </c>
      <c r="J2080" s="6">
        <v>31121</v>
      </c>
      <c r="K2080" s="6">
        <v>55153</v>
      </c>
      <c r="L2080">
        <v>19.55</v>
      </c>
      <c r="M2080" t="s">
        <v>9884</v>
      </c>
      <c r="N2080" t="s">
        <v>3412</v>
      </c>
      <c r="O2080" t="s">
        <v>993</v>
      </c>
      <c r="P2080" t="s">
        <v>3413</v>
      </c>
      <c r="Q2080" s="5">
        <f>INDEX(relevant_resources!B:B,MATCH(P2080,relevant_resources!A:A,0))</f>
        <v>1</v>
      </c>
      <c r="R2080">
        <f>COUNTIFS(resolve_2018!Y:Y,A2080)</f>
        <v>2</v>
      </c>
      <c r="S2080">
        <f>COUNTIFS(assign_old_new!A:A,A2080)</f>
        <v>0</v>
      </c>
      <c r="T2080" s="4" t="str">
        <f>IF(D2080="teppc","teppc",
IF(Q2080=0,"not relevant",
IF(R2080&gt;0,"in old list",
IF(S2080=0,"NEED TO ASSIGN",
INDEX(assign_old_new!D:D,MATCH(A2080,assign_old_new!A:A,0))))))</f>
        <v>in old list</v>
      </c>
      <c r="U2080">
        <f t="shared" si="64"/>
        <v>1</v>
      </c>
      <c r="V2080" s="5">
        <f t="shared" si="65"/>
        <v>0</v>
      </c>
    </row>
    <row r="2081" spans="1:22" hidden="1" x14ac:dyDescent="0.75">
      <c r="A2081" t="s">
        <v>9720</v>
      </c>
      <c r="B2081" t="s">
        <v>9720</v>
      </c>
      <c r="C2081" t="s">
        <v>9721</v>
      </c>
      <c r="D2081" t="s">
        <v>3425</v>
      </c>
      <c r="E2081" t="s">
        <v>3426</v>
      </c>
      <c r="F2081" t="s">
        <v>3426</v>
      </c>
      <c r="G2081" t="s">
        <v>3427</v>
      </c>
      <c r="H2081" t="s">
        <v>3428</v>
      </c>
      <c r="I2081" t="s">
        <v>3429</v>
      </c>
      <c r="J2081" s="2">
        <v>41851</v>
      </c>
      <c r="K2081" s="2">
        <v>55153</v>
      </c>
      <c r="L2081">
        <v>19.5</v>
      </c>
      <c r="M2081" t="s">
        <v>3438</v>
      </c>
      <c r="N2081" t="s">
        <v>3412</v>
      </c>
      <c r="O2081" t="s">
        <v>993</v>
      </c>
      <c r="P2081" t="s">
        <v>3477</v>
      </c>
      <c r="Q2081" s="5">
        <f>INDEX(relevant_resources!B:B,MATCH(P2081,relevant_resources!A:A,0))</f>
        <v>0</v>
      </c>
      <c r="R2081">
        <f>COUNTIFS(resolve_2018!Y:Y,A2081)</f>
        <v>0</v>
      </c>
      <c r="S2081">
        <f>COUNTIFS(assign_old_new!A:A,A2081)</f>
        <v>0</v>
      </c>
      <c r="T2081" s="4" t="str">
        <f>IF(D2081="teppc","teppc",
IF(Q2081=0,"not relevant",
IF(R2081&gt;0,"in old list",
IF(S2081=0,"NEED TO ASSIGN",
INDEX(assign_old_new!D:D,MATCH(A2081,assign_old_new!A:A,0))))))</f>
        <v>teppc</v>
      </c>
      <c r="U2081">
        <f t="shared" si="64"/>
        <v>0</v>
      </c>
      <c r="V2081" s="5">
        <f t="shared" si="65"/>
        <v>0</v>
      </c>
    </row>
    <row r="2082" spans="1:22" hidden="1" x14ac:dyDescent="0.75">
      <c r="A2082" t="s">
        <v>9722</v>
      </c>
      <c r="B2082" t="s">
        <v>9722</v>
      </c>
      <c r="C2082" t="s">
        <v>9723</v>
      </c>
      <c r="D2082" t="s">
        <v>3425</v>
      </c>
      <c r="E2082" t="s">
        <v>3426</v>
      </c>
      <c r="F2082" t="s">
        <v>3426</v>
      </c>
      <c r="G2082" t="s">
        <v>3427</v>
      </c>
      <c r="H2082" t="s">
        <v>3428</v>
      </c>
      <c r="I2082" t="s">
        <v>3429</v>
      </c>
      <c r="J2082" s="2">
        <v>41851</v>
      </c>
      <c r="K2082" s="2">
        <v>55153</v>
      </c>
      <c r="L2082">
        <v>19.5</v>
      </c>
      <c r="M2082" t="s">
        <v>3438</v>
      </c>
      <c r="N2082" t="s">
        <v>3412</v>
      </c>
      <c r="O2082" t="s">
        <v>993</v>
      </c>
      <c r="P2082" t="s">
        <v>3477</v>
      </c>
      <c r="Q2082" s="5">
        <f>INDEX(relevant_resources!B:B,MATCH(P2082,relevant_resources!A:A,0))</f>
        <v>0</v>
      </c>
      <c r="R2082">
        <f>COUNTIFS(resolve_2018!Y:Y,A2082)</f>
        <v>0</v>
      </c>
      <c r="S2082">
        <f>COUNTIFS(assign_old_new!A:A,A2082)</f>
        <v>0</v>
      </c>
      <c r="T2082" s="4" t="str">
        <f>IF(D2082="teppc","teppc",
IF(Q2082=0,"not relevant",
IF(R2082&gt;0,"in old list",
IF(S2082=0,"NEED TO ASSIGN",
INDEX(assign_old_new!D:D,MATCH(A2082,assign_old_new!A:A,0))))))</f>
        <v>teppc</v>
      </c>
      <c r="U2082">
        <f t="shared" si="64"/>
        <v>0</v>
      </c>
      <c r="V2082" s="5">
        <f t="shared" si="65"/>
        <v>0</v>
      </c>
    </row>
    <row r="2083" spans="1:22" hidden="1" x14ac:dyDescent="0.75">
      <c r="A2083" t="s">
        <v>9724</v>
      </c>
      <c r="B2083" t="s">
        <v>9724</v>
      </c>
      <c r="C2083" t="s">
        <v>9725</v>
      </c>
      <c r="D2083" t="s">
        <v>3425</v>
      </c>
      <c r="E2083" t="s">
        <v>3426</v>
      </c>
      <c r="F2083" t="s">
        <v>3426</v>
      </c>
      <c r="G2083" t="s">
        <v>3427</v>
      </c>
      <c r="H2083" t="s">
        <v>3428</v>
      </c>
      <c r="I2083" t="s">
        <v>3429</v>
      </c>
      <c r="J2083" s="2">
        <v>41851</v>
      </c>
      <c r="K2083" s="2">
        <v>55153</v>
      </c>
      <c r="L2083">
        <v>19.5</v>
      </c>
      <c r="M2083" t="s">
        <v>3438</v>
      </c>
      <c r="N2083" t="s">
        <v>3412</v>
      </c>
      <c r="O2083" t="s">
        <v>993</v>
      </c>
      <c r="P2083" t="s">
        <v>3477</v>
      </c>
      <c r="Q2083" s="5">
        <f>INDEX(relevant_resources!B:B,MATCH(P2083,relevant_resources!A:A,0))</f>
        <v>0</v>
      </c>
      <c r="R2083">
        <f>COUNTIFS(resolve_2018!Y:Y,A2083)</f>
        <v>0</v>
      </c>
      <c r="S2083">
        <f>COUNTIFS(assign_old_new!A:A,A2083)</f>
        <v>0</v>
      </c>
      <c r="T2083" s="4" t="str">
        <f>IF(D2083="teppc","teppc",
IF(Q2083=0,"not relevant",
IF(R2083&gt;0,"in old list",
IF(S2083=0,"NEED TO ASSIGN",
INDEX(assign_old_new!D:D,MATCH(A2083,assign_old_new!A:A,0))))))</f>
        <v>teppc</v>
      </c>
      <c r="U2083">
        <f t="shared" si="64"/>
        <v>0</v>
      </c>
      <c r="V2083" s="5">
        <f t="shared" si="65"/>
        <v>0</v>
      </c>
    </row>
    <row r="2084" spans="1:22" hidden="1" x14ac:dyDescent="0.75">
      <c r="A2084" t="s">
        <v>8646</v>
      </c>
      <c r="B2084" t="s">
        <v>8646</v>
      </c>
      <c r="C2084" t="s">
        <v>8647</v>
      </c>
      <c r="D2084" t="s">
        <v>3425</v>
      </c>
      <c r="E2084" t="s">
        <v>3620</v>
      </c>
      <c r="F2084" t="s">
        <v>3620</v>
      </c>
      <c r="G2084" t="s">
        <v>3621</v>
      </c>
      <c r="H2084" t="s">
        <v>3616</v>
      </c>
      <c r="I2084" t="s">
        <v>1080</v>
      </c>
      <c r="J2084" s="2">
        <v>39783</v>
      </c>
      <c r="K2084" s="2">
        <v>55153</v>
      </c>
      <c r="L2084">
        <v>19.5</v>
      </c>
      <c r="M2084" t="s">
        <v>3438</v>
      </c>
      <c r="N2084" t="s">
        <v>3412</v>
      </c>
      <c r="O2084" t="s">
        <v>993</v>
      </c>
      <c r="P2084" t="s">
        <v>3712</v>
      </c>
      <c r="Q2084" s="5">
        <f>INDEX(relevant_resources!B:B,MATCH(P2084,relevant_resources!A:A,0))</f>
        <v>0</v>
      </c>
      <c r="R2084">
        <f>COUNTIFS(resolve_2018!Y:Y,A2084)</f>
        <v>0</v>
      </c>
      <c r="S2084">
        <f>COUNTIFS(assign_old_new!A:A,A2084)</f>
        <v>0</v>
      </c>
      <c r="T2084" s="4" t="str">
        <f>IF(D2084="teppc","teppc",
IF(Q2084=0,"not relevant",
IF(R2084&gt;0,"in old list",
IF(S2084=0,"NEED TO ASSIGN",
INDEX(assign_old_new!D:D,MATCH(A2084,assign_old_new!A:A,0))))))</f>
        <v>teppc</v>
      </c>
      <c r="U2084">
        <f t="shared" si="64"/>
        <v>0</v>
      </c>
      <c r="V2084" s="5">
        <f t="shared" si="65"/>
        <v>0</v>
      </c>
    </row>
    <row r="2085" spans="1:22" hidden="1" x14ac:dyDescent="0.75">
      <c r="A2085" t="s">
        <v>1795</v>
      </c>
      <c r="B2085" t="s">
        <v>1795</v>
      </c>
      <c r="C2085" t="s">
        <v>10848</v>
      </c>
      <c r="D2085" t="s">
        <v>9883</v>
      </c>
      <c r="E2085" t="s">
        <v>1128</v>
      </c>
      <c r="F2085" t="s">
        <v>1128</v>
      </c>
      <c r="G2085" t="s">
        <v>3379</v>
      </c>
      <c r="H2085" t="s">
        <v>1128</v>
      </c>
      <c r="I2085" t="s">
        <v>33</v>
      </c>
      <c r="J2085" s="6">
        <v>42031</v>
      </c>
      <c r="K2085" s="6">
        <v>55153</v>
      </c>
      <c r="L2085">
        <v>19.48</v>
      </c>
      <c r="M2085" t="s">
        <v>9884</v>
      </c>
      <c r="N2085" t="s">
        <v>4346</v>
      </c>
      <c r="O2085" t="s">
        <v>3386</v>
      </c>
      <c r="P2085" t="s">
        <v>3324</v>
      </c>
      <c r="Q2085" s="5">
        <f>INDEX(relevant_resources!B:B,MATCH(P2085,relevant_resources!A:A,0))</f>
        <v>1</v>
      </c>
      <c r="R2085">
        <f>COUNTIFS(resolve_2018!Y:Y,A2085)</f>
        <v>1</v>
      </c>
      <c r="S2085">
        <f>COUNTIFS(assign_old_new!A:A,A2085)</f>
        <v>0</v>
      </c>
      <c r="T2085" s="4" t="str">
        <f>IF(D2085="teppc","teppc",
IF(Q2085=0,"not relevant",
IF(R2085&gt;0,"in old list",
IF(S2085=0,"NEED TO ASSIGN",
INDEX(assign_old_new!D:D,MATCH(A2085,assign_old_new!A:A,0))))))</f>
        <v>in old list</v>
      </c>
      <c r="U2085">
        <f t="shared" si="64"/>
        <v>1</v>
      </c>
      <c r="V2085" s="5">
        <f t="shared" si="65"/>
        <v>0</v>
      </c>
    </row>
    <row r="2086" spans="1:22" hidden="1" x14ac:dyDescent="0.75">
      <c r="A2086" t="s">
        <v>9876</v>
      </c>
      <c r="B2086" t="s">
        <v>9877</v>
      </c>
      <c r="C2086" t="s">
        <v>8040</v>
      </c>
      <c r="D2086" t="s">
        <v>3425</v>
      </c>
      <c r="E2086" t="s">
        <v>3426</v>
      </c>
      <c r="F2086" t="s">
        <v>3426</v>
      </c>
      <c r="G2086" t="s">
        <v>3427</v>
      </c>
      <c r="H2086" t="s">
        <v>3428</v>
      </c>
      <c r="I2086" t="s">
        <v>3429</v>
      </c>
      <c r="J2086" s="2">
        <v>31517</v>
      </c>
      <c r="K2086" s="2">
        <v>47484</v>
      </c>
      <c r="L2086">
        <v>19.350000000000001</v>
      </c>
      <c r="M2086" t="s">
        <v>210</v>
      </c>
      <c r="N2086" t="s">
        <v>3443</v>
      </c>
      <c r="O2086" t="s">
        <v>210</v>
      </c>
      <c r="P2086" t="s">
        <v>3444</v>
      </c>
      <c r="Q2086" s="5">
        <f>INDEX(relevant_resources!B:B,MATCH(P2086,relevant_resources!A:A,0))</f>
        <v>0</v>
      </c>
      <c r="R2086">
        <f>COUNTIFS(resolve_2018!Y:Y,A2086)</f>
        <v>0</v>
      </c>
      <c r="S2086">
        <f>COUNTIFS(assign_old_new!A:A,A2086)</f>
        <v>0</v>
      </c>
      <c r="T2086" s="4" t="str">
        <f>IF(D2086="teppc","teppc",
IF(Q2086=0,"not relevant",
IF(R2086&gt;0,"in old list",
IF(S2086=0,"NEED TO ASSIGN",
INDEX(assign_old_new!D:D,MATCH(A2086,assign_old_new!A:A,0))))))</f>
        <v>teppc</v>
      </c>
      <c r="U2086">
        <f t="shared" si="64"/>
        <v>0</v>
      </c>
      <c r="V2086" s="5">
        <f t="shared" si="65"/>
        <v>0</v>
      </c>
    </row>
    <row r="2087" spans="1:22" hidden="1" x14ac:dyDescent="0.75">
      <c r="A2087" t="s">
        <v>7687</v>
      </c>
      <c r="B2087" t="s">
        <v>7687</v>
      </c>
      <c r="C2087" t="s">
        <v>7687</v>
      </c>
      <c r="D2087" t="s">
        <v>3425</v>
      </c>
      <c r="E2087" t="s">
        <v>3482</v>
      </c>
      <c r="F2087" t="s">
        <v>3482</v>
      </c>
      <c r="G2087" t="s">
        <v>3483</v>
      </c>
      <c r="H2087" t="s">
        <v>3482</v>
      </c>
      <c r="I2087" t="s">
        <v>1080</v>
      </c>
      <c r="J2087" s="2">
        <v>18264</v>
      </c>
      <c r="K2087" s="2">
        <v>55153</v>
      </c>
      <c r="L2087">
        <v>19.3</v>
      </c>
      <c r="M2087">
        <v>0</v>
      </c>
      <c r="N2087" t="s">
        <v>526</v>
      </c>
      <c r="O2087" t="s">
        <v>526</v>
      </c>
      <c r="P2087" t="s">
        <v>7688</v>
      </c>
      <c r="Q2087" s="5">
        <f>INDEX(relevant_resources!B:B,MATCH(P2087,relevant_resources!A:A,0))</f>
        <v>0</v>
      </c>
      <c r="R2087">
        <f>COUNTIFS(resolve_2018!Y:Y,A2087)</f>
        <v>0</v>
      </c>
      <c r="S2087">
        <f>COUNTIFS(assign_old_new!A:A,A2087)</f>
        <v>0</v>
      </c>
      <c r="T2087" s="4" t="str">
        <f>IF(D2087="teppc","teppc",
IF(Q2087=0,"not relevant",
IF(R2087&gt;0,"in old list",
IF(S2087=0,"NEED TO ASSIGN",
INDEX(assign_old_new!D:D,MATCH(A2087,assign_old_new!A:A,0))))))</f>
        <v>teppc</v>
      </c>
      <c r="U2087">
        <f t="shared" si="64"/>
        <v>0</v>
      </c>
      <c r="V2087" s="5">
        <f t="shared" si="65"/>
        <v>0</v>
      </c>
    </row>
    <row r="2088" spans="1:22" hidden="1" x14ac:dyDescent="0.75">
      <c r="A2088" t="s">
        <v>9256</v>
      </c>
      <c r="B2088" t="s">
        <v>9256</v>
      </c>
      <c r="C2088" t="s">
        <v>9257</v>
      </c>
      <c r="D2088" t="s">
        <v>3425</v>
      </c>
      <c r="E2088" t="s">
        <v>3426</v>
      </c>
      <c r="F2088" t="s">
        <v>3426</v>
      </c>
      <c r="G2088" t="s">
        <v>3427</v>
      </c>
      <c r="H2088" t="s">
        <v>3428</v>
      </c>
      <c r="I2088" t="s">
        <v>3429</v>
      </c>
      <c r="J2088" s="2">
        <v>41944</v>
      </c>
      <c r="K2088" s="2">
        <v>51075</v>
      </c>
      <c r="L2088">
        <v>19.2</v>
      </c>
      <c r="M2088" t="s">
        <v>3438</v>
      </c>
      <c r="N2088" t="s">
        <v>3412</v>
      </c>
      <c r="O2088" t="s">
        <v>993</v>
      </c>
      <c r="P2088" t="s">
        <v>3477</v>
      </c>
      <c r="Q2088" s="5">
        <f>INDEX(relevant_resources!B:B,MATCH(P2088,relevant_resources!A:A,0))</f>
        <v>0</v>
      </c>
      <c r="R2088">
        <f>COUNTIFS(resolve_2018!Y:Y,A2088)</f>
        <v>0</v>
      </c>
      <c r="S2088">
        <f>COUNTIFS(assign_old_new!A:A,A2088)</f>
        <v>0</v>
      </c>
      <c r="T2088" s="4" t="str">
        <f>IF(D2088="teppc","teppc",
IF(Q2088=0,"not relevant",
IF(R2088&gt;0,"in old list",
IF(S2088=0,"NEED TO ASSIGN",
INDEX(assign_old_new!D:D,MATCH(A2088,assign_old_new!A:A,0))))))</f>
        <v>teppc</v>
      </c>
      <c r="U2088">
        <f t="shared" si="64"/>
        <v>0</v>
      </c>
      <c r="V2088" s="5">
        <f t="shared" si="65"/>
        <v>0</v>
      </c>
    </row>
    <row r="2089" spans="1:22" hidden="1" x14ac:dyDescent="0.75">
      <c r="A2089" t="s">
        <v>5091</v>
      </c>
      <c r="B2089" t="s">
        <v>5092</v>
      </c>
      <c r="C2089" t="s">
        <v>5093</v>
      </c>
      <c r="D2089" t="s">
        <v>3425</v>
      </c>
      <c r="E2089" t="s">
        <v>3698</v>
      </c>
      <c r="F2089" t="s">
        <v>3698</v>
      </c>
      <c r="G2089" t="s">
        <v>3694</v>
      </c>
      <c r="H2089" t="s">
        <v>3407</v>
      </c>
      <c r="I2089" t="s">
        <v>2274</v>
      </c>
      <c r="J2089" s="2">
        <v>32308</v>
      </c>
      <c r="K2089" s="2">
        <v>55153</v>
      </c>
      <c r="L2089">
        <v>19.2</v>
      </c>
      <c r="M2089" t="s">
        <v>3766</v>
      </c>
      <c r="N2089" t="s">
        <v>3757</v>
      </c>
      <c r="O2089" t="s">
        <v>190</v>
      </c>
      <c r="P2089" t="s">
        <v>3758</v>
      </c>
      <c r="Q2089" s="5">
        <f>INDEX(relevant_resources!B:B,MATCH(P2089,relevant_resources!A:A,0))</f>
        <v>0</v>
      </c>
      <c r="R2089">
        <f>COUNTIFS(resolve_2018!Y:Y,A2089)</f>
        <v>0</v>
      </c>
      <c r="S2089">
        <f>COUNTIFS(assign_old_new!A:A,A2089)</f>
        <v>0</v>
      </c>
      <c r="T2089" s="4" t="str">
        <f>IF(D2089="teppc","teppc",
IF(Q2089=0,"not relevant",
IF(R2089&gt;0,"in old list",
IF(S2089=0,"NEED TO ASSIGN",
INDEX(assign_old_new!D:D,MATCH(A2089,assign_old_new!A:A,0))))))</f>
        <v>teppc</v>
      </c>
      <c r="U2089">
        <f t="shared" si="64"/>
        <v>0</v>
      </c>
      <c r="V2089" s="5">
        <f t="shared" si="65"/>
        <v>0</v>
      </c>
    </row>
    <row r="2090" spans="1:22" hidden="1" x14ac:dyDescent="0.75">
      <c r="A2090" t="s">
        <v>7500</v>
      </c>
      <c r="B2090" t="s">
        <v>7500</v>
      </c>
      <c r="C2090" t="s">
        <v>7501</v>
      </c>
      <c r="D2090" t="s">
        <v>3425</v>
      </c>
      <c r="E2090" t="s">
        <v>3858</v>
      </c>
      <c r="F2090" t="s">
        <v>3858</v>
      </c>
      <c r="G2090" t="s">
        <v>3859</v>
      </c>
      <c r="H2090" t="s">
        <v>3860</v>
      </c>
      <c r="I2090" t="s">
        <v>1080</v>
      </c>
      <c r="J2090" s="2">
        <v>21520</v>
      </c>
      <c r="K2090" s="2">
        <v>55153</v>
      </c>
      <c r="L2090">
        <v>19.2</v>
      </c>
      <c r="M2090" t="s">
        <v>210</v>
      </c>
      <c r="N2090" t="s">
        <v>3443</v>
      </c>
      <c r="O2090" t="s">
        <v>210</v>
      </c>
      <c r="P2090" t="s">
        <v>3568</v>
      </c>
      <c r="Q2090" s="5">
        <f>INDEX(relevant_resources!B:B,MATCH(P2090,relevant_resources!A:A,0))</f>
        <v>0</v>
      </c>
      <c r="R2090">
        <f>COUNTIFS(resolve_2018!Y:Y,A2090)</f>
        <v>0</v>
      </c>
      <c r="S2090">
        <f>COUNTIFS(assign_old_new!A:A,A2090)</f>
        <v>0</v>
      </c>
      <c r="T2090" s="4" t="str">
        <f>IF(D2090="teppc","teppc",
IF(Q2090=0,"not relevant",
IF(R2090&gt;0,"in old list",
IF(S2090=0,"NEED TO ASSIGN",
INDEX(assign_old_new!D:D,MATCH(A2090,assign_old_new!A:A,0))))))</f>
        <v>teppc</v>
      </c>
      <c r="U2090">
        <f t="shared" si="64"/>
        <v>0</v>
      </c>
      <c r="V2090" s="5">
        <f t="shared" si="65"/>
        <v>0</v>
      </c>
    </row>
    <row r="2091" spans="1:22" hidden="1" x14ac:dyDescent="0.75">
      <c r="A2091" t="s">
        <v>5387</v>
      </c>
      <c r="B2091" t="s">
        <v>5387</v>
      </c>
      <c r="C2091" t="s">
        <v>5388</v>
      </c>
      <c r="D2091" t="s">
        <v>3425</v>
      </c>
      <c r="E2091" t="s">
        <v>3858</v>
      </c>
      <c r="F2091" t="s">
        <v>3858</v>
      </c>
      <c r="G2091" t="s">
        <v>3859</v>
      </c>
      <c r="H2091" t="s">
        <v>3860</v>
      </c>
      <c r="I2091" t="s">
        <v>1080</v>
      </c>
      <c r="J2091" s="2">
        <v>21429</v>
      </c>
      <c r="K2091" s="2">
        <v>55153</v>
      </c>
      <c r="L2091">
        <v>19.2</v>
      </c>
      <c r="M2091" t="s">
        <v>210</v>
      </c>
      <c r="N2091" t="s">
        <v>3443</v>
      </c>
      <c r="O2091" t="s">
        <v>210</v>
      </c>
      <c r="P2091" t="s">
        <v>3568</v>
      </c>
      <c r="Q2091" s="5">
        <f>INDEX(relevant_resources!B:B,MATCH(P2091,relevant_resources!A:A,0))</f>
        <v>0</v>
      </c>
      <c r="R2091">
        <f>COUNTIFS(resolve_2018!Y:Y,A2091)</f>
        <v>0</v>
      </c>
      <c r="S2091">
        <f>COUNTIFS(assign_old_new!A:A,A2091)</f>
        <v>0</v>
      </c>
      <c r="T2091" s="4" t="str">
        <f>IF(D2091="teppc","teppc",
IF(Q2091=0,"not relevant",
IF(R2091&gt;0,"in old list",
IF(S2091=0,"NEED TO ASSIGN",
INDEX(assign_old_new!D:D,MATCH(A2091,assign_old_new!A:A,0))))))</f>
        <v>teppc</v>
      </c>
      <c r="U2091">
        <f t="shared" si="64"/>
        <v>0</v>
      </c>
      <c r="V2091" s="5">
        <f t="shared" si="65"/>
        <v>0</v>
      </c>
    </row>
    <row r="2092" spans="1:22" hidden="1" x14ac:dyDescent="0.75">
      <c r="A2092" t="s">
        <v>5341</v>
      </c>
      <c r="B2092" t="s">
        <v>5342</v>
      </c>
      <c r="C2092" t="s">
        <v>5341</v>
      </c>
      <c r="D2092" t="s">
        <v>3425</v>
      </c>
      <c r="E2092" t="s">
        <v>3578</v>
      </c>
      <c r="F2092" t="s">
        <v>3578</v>
      </c>
      <c r="G2092" t="s">
        <v>3579</v>
      </c>
      <c r="H2092" t="s">
        <v>3578</v>
      </c>
      <c r="I2092" t="s">
        <v>3429</v>
      </c>
      <c r="J2092" s="2">
        <v>18598</v>
      </c>
      <c r="K2092" s="2">
        <v>55153</v>
      </c>
      <c r="L2092">
        <v>19.170000000000002</v>
      </c>
      <c r="M2092" t="s">
        <v>210</v>
      </c>
      <c r="N2092" t="s">
        <v>3443</v>
      </c>
      <c r="O2092" t="s">
        <v>210</v>
      </c>
      <c r="P2092" t="s">
        <v>3444</v>
      </c>
      <c r="Q2092" s="5">
        <f>INDEX(relevant_resources!B:B,MATCH(P2092,relevant_resources!A:A,0))</f>
        <v>0</v>
      </c>
      <c r="R2092">
        <f>COUNTIFS(resolve_2018!Y:Y,A2092)</f>
        <v>0</v>
      </c>
      <c r="S2092">
        <f>COUNTIFS(assign_old_new!A:A,A2092)</f>
        <v>0</v>
      </c>
      <c r="T2092" s="4" t="str">
        <f>IF(D2092="teppc","teppc",
IF(Q2092=0,"not relevant",
IF(R2092&gt;0,"in old list",
IF(S2092=0,"NEED TO ASSIGN",
INDEX(assign_old_new!D:D,MATCH(A2092,assign_old_new!A:A,0))))))</f>
        <v>teppc</v>
      </c>
      <c r="U2092">
        <f t="shared" si="64"/>
        <v>0</v>
      </c>
      <c r="V2092" s="5">
        <f t="shared" si="65"/>
        <v>0</v>
      </c>
    </row>
    <row r="2093" spans="1:22" hidden="1" x14ac:dyDescent="0.75">
      <c r="A2093" t="s">
        <v>5343</v>
      </c>
      <c r="B2093" t="s">
        <v>5344</v>
      </c>
      <c r="C2093" t="s">
        <v>5343</v>
      </c>
      <c r="D2093" t="s">
        <v>3425</v>
      </c>
      <c r="E2093" t="s">
        <v>3578</v>
      </c>
      <c r="F2093" t="s">
        <v>3578</v>
      </c>
      <c r="G2093" t="s">
        <v>3579</v>
      </c>
      <c r="H2093" t="s">
        <v>3578</v>
      </c>
      <c r="I2093" t="s">
        <v>3429</v>
      </c>
      <c r="J2093" s="2">
        <v>18598</v>
      </c>
      <c r="K2093" s="2">
        <v>55153</v>
      </c>
      <c r="L2093">
        <v>19.170000000000002</v>
      </c>
      <c r="M2093" t="s">
        <v>210</v>
      </c>
      <c r="N2093" t="s">
        <v>3443</v>
      </c>
      <c r="O2093" t="s">
        <v>210</v>
      </c>
      <c r="P2093" t="s">
        <v>3444</v>
      </c>
      <c r="Q2093" s="5">
        <f>INDEX(relevant_resources!B:B,MATCH(P2093,relevant_resources!A:A,0))</f>
        <v>0</v>
      </c>
      <c r="R2093">
        <f>COUNTIFS(resolve_2018!Y:Y,A2093)</f>
        <v>0</v>
      </c>
      <c r="S2093">
        <f>COUNTIFS(assign_old_new!A:A,A2093)</f>
        <v>0</v>
      </c>
      <c r="T2093" s="4" t="str">
        <f>IF(D2093="teppc","teppc",
IF(Q2093=0,"not relevant",
IF(R2093&gt;0,"in old list",
IF(S2093=0,"NEED TO ASSIGN",
INDEX(assign_old_new!D:D,MATCH(A2093,assign_old_new!A:A,0))))))</f>
        <v>teppc</v>
      </c>
      <c r="U2093">
        <f t="shared" si="64"/>
        <v>0</v>
      </c>
      <c r="V2093" s="5">
        <f t="shared" si="65"/>
        <v>0</v>
      </c>
    </row>
    <row r="2094" spans="1:22" hidden="1" x14ac:dyDescent="0.75">
      <c r="A2094" t="s">
        <v>5339</v>
      </c>
      <c r="B2094" t="s">
        <v>5340</v>
      </c>
      <c r="C2094" t="s">
        <v>5339</v>
      </c>
      <c r="D2094" t="s">
        <v>3425</v>
      </c>
      <c r="E2094" t="s">
        <v>3578</v>
      </c>
      <c r="F2094" t="s">
        <v>3578</v>
      </c>
      <c r="G2094" t="s">
        <v>3579</v>
      </c>
      <c r="H2094" t="s">
        <v>3578</v>
      </c>
      <c r="I2094" t="s">
        <v>3429</v>
      </c>
      <c r="J2094" s="2">
        <v>18507</v>
      </c>
      <c r="K2094" s="2">
        <v>55153</v>
      </c>
      <c r="L2094">
        <v>19.170000000000002</v>
      </c>
      <c r="M2094" t="s">
        <v>210</v>
      </c>
      <c r="N2094" t="s">
        <v>3443</v>
      </c>
      <c r="O2094" t="s">
        <v>210</v>
      </c>
      <c r="P2094" t="s">
        <v>3444</v>
      </c>
      <c r="Q2094" s="5">
        <f>INDEX(relevant_resources!B:B,MATCH(P2094,relevant_resources!A:A,0))</f>
        <v>0</v>
      </c>
      <c r="R2094">
        <f>COUNTIFS(resolve_2018!Y:Y,A2094)</f>
        <v>0</v>
      </c>
      <c r="S2094">
        <f>COUNTIFS(assign_old_new!A:A,A2094)</f>
        <v>0</v>
      </c>
      <c r="T2094" s="4" t="str">
        <f>IF(D2094="teppc","teppc",
IF(Q2094=0,"not relevant",
IF(R2094&gt;0,"in old list",
IF(S2094=0,"NEED TO ASSIGN",
INDEX(assign_old_new!D:D,MATCH(A2094,assign_old_new!A:A,0))))))</f>
        <v>teppc</v>
      </c>
      <c r="U2094">
        <f t="shared" si="64"/>
        <v>0</v>
      </c>
      <c r="V2094" s="5">
        <f t="shared" si="65"/>
        <v>0</v>
      </c>
    </row>
    <row r="2095" spans="1:22" hidden="1" x14ac:dyDescent="0.75">
      <c r="A2095" t="s">
        <v>11114</v>
      </c>
      <c r="B2095" t="s">
        <v>11114</v>
      </c>
      <c r="C2095" t="s">
        <v>11115</v>
      </c>
      <c r="D2095" t="s">
        <v>9883</v>
      </c>
      <c r="E2095" t="s">
        <v>1128</v>
      </c>
      <c r="F2095" t="s">
        <v>1128</v>
      </c>
      <c r="G2095" t="s">
        <v>3379</v>
      </c>
      <c r="H2095" t="s">
        <v>1128</v>
      </c>
      <c r="I2095" t="s">
        <v>33</v>
      </c>
      <c r="J2095" s="6">
        <v>31382</v>
      </c>
      <c r="K2095" s="6">
        <v>55153</v>
      </c>
      <c r="L2095">
        <v>19.04</v>
      </c>
      <c r="M2095" t="s">
        <v>9884</v>
      </c>
      <c r="N2095" t="s">
        <v>3412</v>
      </c>
      <c r="O2095" t="s">
        <v>993</v>
      </c>
      <c r="P2095" t="s">
        <v>3413</v>
      </c>
      <c r="Q2095" s="5">
        <f>INDEX(relevant_resources!B:B,MATCH(P2095,relevant_resources!A:A,0))</f>
        <v>1</v>
      </c>
      <c r="R2095">
        <f>COUNTIFS(resolve_2018!Y:Y,A2095)</f>
        <v>0</v>
      </c>
      <c r="S2095">
        <f>COUNTIFS(assign_old_new!A:A,A2095)</f>
        <v>1</v>
      </c>
      <c r="T2095" s="4" t="str">
        <f>IF(D2095="teppc","teppc",
IF(Q2095=0,"not relevant",
IF(R2095&gt;0,"in old list",
IF(S2095=0,"NEED TO ASSIGN",
INDEX(assign_old_new!D:D,MATCH(A2095,assign_old_new!A:A,0))))))</f>
        <v>old</v>
      </c>
      <c r="U2095">
        <f t="shared" si="64"/>
        <v>1</v>
      </c>
      <c r="V2095" s="5">
        <f t="shared" si="65"/>
        <v>0</v>
      </c>
    </row>
    <row r="2096" spans="1:22" hidden="1" x14ac:dyDescent="0.75">
      <c r="A2096" t="s">
        <v>4582</v>
      </c>
      <c r="B2096" t="s">
        <v>4582</v>
      </c>
      <c r="C2096" t="s">
        <v>4583</v>
      </c>
      <c r="D2096" t="s">
        <v>3425</v>
      </c>
      <c r="E2096" t="s">
        <v>3426</v>
      </c>
      <c r="F2096" t="s">
        <v>3426</v>
      </c>
      <c r="G2096" t="s">
        <v>3427</v>
      </c>
      <c r="H2096" t="s">
        <v>3428</v>
      </c>
      <c r="I2096" t="s">
        <v>3429</v>
      </c>
      <c r="J2096" s="2">
        <v>42309</v>
      </c>
      <c r="K2096" s="2">
        <v>53266</v>
      </c>
      <c r="L2096">
        <v>19</v>
      </c>
      <c r="M2096" t="s">
        <v>210</v>
      </c>
      <c r="N2096" t="s">
        <v>3443</v>
      </c>
      <c r="O2096" t="s">
        <v>210</v>
      </c>
      <c r="P2096" t="s">
        <v>3444</v>
      </c>
      <c r="Q2096" s="5">
        <f>INDEX(relevant_resources!B:B,MATCH(P2096,relevant_resources!A:A,0))</f>
        <v>0</v>
      </c>
      <c r="R2096">
        <f>COUNTIFS(resolve_2018!Y:Y,A2096)</f>
        <v>0</v>
      </c>
      <c r="S2096">
        <f>COUNTIFS(assign_old_new!A:A,A2096)</f>
        <v>0</v>
      </c>
      <c r="T2096" s="4" t="str">
        <f>IF(D2096="teppc","teppc",
IF(Q2096=0,"not relevant",
IF(R2096&gt;0,"in old list",
IF(S2096=0,"NEED TO ASSIGN",
INDEX(assign_old_new!D:D,MATCH(A2096,assign_old_new!A:A,0))))))</f>
        <v>teppc</v>
      </c>
      <c r="U2096">
        <f t="shared" si="64"/>
        <v>0</v>
      </c>
      <c r="V2096" s="5">
        <f t="shared" si="65"/>
        <v>0</v>
      </c>
    </row>
    <row r="2097" spans="1:22" hidden="1" x14ac:dyDescent="0.75">
      <c r="A2097" t="s">
        <v>936</v>
      </c>
      <c r="B2097" t="s">
        <v>936</v>
      </c>
      <c r="C2097" t="s">
        <v>10165</v>
      </c>
      <c r="D2097" t="s">
        <v>9883</v>
      </c>
      <c r="E2097" t="s">
        <v>9887</v>
      </c>
      <c r="F2097" t="s">
        <v>9887</v>
      </c>
      <c r="G2097" t="s">
        <v>9888</v>
      </c>
      <c r="H2097" t="s">
        <v>9887</v>
      </c>
      <c r="I2097" t="s">
        <v>33</v>
      </c>
      <c r="J2097" s="6">
        <v>42298</v>
      </c>
      <c r="K2097" s="6">
        <v>55153</v>
      </c>
      <c r="L2097">
        <v>19</v>
      </c>
      <c r="M2097" t="s">
        <v>9884</v>
      </c>
      <c r="N2097" t="s">
        <v>4346</v>
      </c>
      <c r="O2097" t="s">
        <v>3386</v>
      </c>
      <c r="P2097" t="s">
        <v>3324</v>
      </c>
      <c r="Q2097" s="5">
        <f>INDEX(relevant_resources!B:B,MATCH(P2097,relevant_resources!A:A,0))</f>
        <v>1</v>
      </c>
      <c r="R2097">
        <f>COUNTIFS(resolve_2018!Y:Y,A2097)</f>
        <v>1</v>
      </c>
      <c r="S2097">
        <f>COUNTIFS(assign_old_new!A:A,A2097)</f>
        <v>0</v>
      </c>
      <c r="T2097" s="4" t="str">
        <f>IF(D2097="teppc","teppc",
IF(Q2097=0,"not relevant",
IF(R2097&gt;0,"in old list",
IF(S2097=0,"NEED TO ASSIGN",
INDEX(assign_old_new!D:D,MATCH(A2097,assign_old_new!A:A,0))))))</f>
        <v>in old list</v>
      </c>
      <c r="U2097">
        <f t="shared" si="64"/>
        <v>1</v>
      </c>
      <c r="V2097" s="5">
        <f t="shared" si="65"/>
        <v>0</v>
      </c>
    </row>
    <row r="2098" spans="1:22" hidden="1" x14ac:dyDescent="0.75">
      <c r="A2098" t="s">
        <v>1716</v>
      </c>
      <c r="B2098" t="s">
        <v>1716</v>
      </c>
      <c r="C2098" t="s">
        <v>9890</v>
      </c>
      <c r="D2098" t="s">
        <v>9883</v>
      </c>
      <c r="E2098" t="s">
        <v>3333</v>
      </c>
      <c r="F2098" t="s">
        <v>3333</v>
      </c>
      <c r="G2098" t="s">
        <v>3334</v>
      </c>
      <c r="H2098" t="s">
        <v>3333</v>
      </c>
      <c r="I2098" t="s">
        <v>33</v>
      </c>
      <c r="J2098" s="6">
        <v>41986</v>
      </c>
      <c r="K2098" s="6">
        <v>55153</v>
      </c>
      <c r="L2098">
        <v>19</v>
      </c>
      <c r="M2098" t="s">
        <v>9884</v>
      </c>
      <c r="N2098" t="s">
        <v>4346</v>
      </c>
      <c r="O2098" t="s">
        <v>3386</v>
      </c>
      <c r="P2098" t="s">
        <v>3324</v>
      </c>
      <c r="Q2098" s="5">
        <f>INDEX(relevant_resources!B:B,MATCH(P2098,relevant_resources!A:A,0))</f>
        <v>1</v>
      </c>
      <c r="R2098">
        <f>COUNTIFS(resolve_2018!Y:Y,A2098)</f>
        <v>1</v>
      </c>
      <c r="S2098">
        <f>COUNTIFS(assign_old_new!A:A,A2098)</f>
        <v>0</v>
      </c>
      <c r="T2098" s="4" t="str">
        <f>IF(D2098="teppc","teppc",
IF(Q2098=0,"not relevant",
IF(R2098&gt;0,"in old list",
IF(S2098=0,"NEED TO ASSIGN",
INDEX(assign_old_new!D:D,MATCH(A2098,assign_old_new!A:A,0))))))</f>
        <v>in old list</v>
      </c>
      <c r="U2098">
        <f t="shared" si="64"/>
        <v>1</v>
      </c>
      <c r="V2098" s="5">
        <f t="shared" si="65"/>
        <v>0</v>
      </c>
    </row>
    <row r="2099" spans="1:22" hidden="1" x14ac:dyDescent="0.75">
      <c r="A2099" t="s">
        <v>856</v>
      </c>
      <c r="B2099" t="s">
        <v>856</v>
      </c>
      <c r="C2099" t="s">
        <v>9960</v>
      </c>
      <c r="D2099" t="s">
        <v>9883</v>
      </c>
      <c r="E2099" t="s">
        <v>3333</v>
      </c>
      <c r="F2099" t="s">
        <v>3333</v>
      </c>
      <c r="G2099" t="s">
        <v>3334</v>
      </c>
      <c r="H2099" t="s">
        <v>3333</v>
      </c>
      <c r="I2099" t="s">
        <v>33</v>
      </c>
      <c r="J2099" s="6">
        <v>40760</v>
      </c>
      <c r="K2099" s="6">
        <v>55153</v>
      </c>
      <c r="L2099">
        <v>19</v>
      </c>
      <c r="M2099" t="s">
        <v>9884</v>
      </c>
      <c r="N2099" t="s">
        <v>4346</v>
      </c>
      <c r="O2099" t="s">
        <v>3386</v>
      </c>
      <c r="P2099" t="s">
        <v>3324</v>
      </c>
      <c r="Q2099" s="5">
        <f>INDEX(relevant_resources!B:B,MATCH(P2099,relevant_resources!A:A,0))</f>
        <v>1</v>
      </c>
      <c r="R2099">
        <f>COUNTIFS(resolve_2018!Y:Y,A2099)</f>
        <v>1</v>
      </c>
      <c r="S2099">
        <f>COUNTIFS(assign_old_new!A:A,A2099)</f>
        <v>0</v>
      </c>
      <c r="T2099" s="4" t="str">
        <f>IF(D2099="teppc","teppc",
IF(Q2099=0,"not relevant",
IF(R2099&gt;0,"in old list",
IF(S2099=0,"NEED TO ASSIGN",
INDEX(assign_old_new!D:D,MATCH(A2099,assign_old_new!A:A,0))))))</f>
        <v>in old list</v>
      </c>
      <c r="U2099">
        <f t="shared" si="64"/>
        <v>1</v>
      </c>
      <c r="V2099" s="5">
        <f t="shared" si="65"/>
        <v>0</v>
      </c>
    </row>
    <row r="2100" spans="1:22" hidden="1" x14ac:dyDescent="0.75">
      <c r="A2100" t="s">
        <v>8825</v>
      </c>
      <c r="B2100" t="s">
        <v>8825</v>
      </c>
      <c r="C2100" t="s">
        <v>8826</v>
      </c>
      <c r="D2100" t="s">
        <v>3425</v>
      </c>
      <c r="E2100" t="s">
        <v>3611</v>
      </c>
      <c r="F2100" t="s">
        <v>3611</v>
      </c>
      <c r="G2100" t="s">
        <v>3379</v>
      </c>
      <c r="H2100" t="s">
        <v>1128</v>
      </c>
      <c r="I2100" t="s">
        <v>33</v>
      </c>
      <c r="J2100" s="2">
        <v>39661</v>
      </c>
      <c r="K2100" s="2">
        <v>55153</v>
      </c>
      <c r="L2100">
        <v>19</v>
      </c>
      <c r="M2100" t="s">
        <v>3438</v>
      </c>
      <c r="N2100" t="s">
        <v>3412</v>
      </c>
      <c r="O2100" t="s">
        <v>993</v>
      </c>
      <c r="P2100" t="s">
        <v>3413</v>
      </c>
      <c r="Q2100" s="5">
        <f>INDEX(relevant_resources!B:B,MATCH(P2100,relevant_resources!A:A,0))</f>
        <v>1</v>
      </c>
      <c r="R2100">
        <f>COUNTIFS(resolve_2018!Y:Y,A2100)</f>
        <v>0</v>
      </c>
      <c r="S2100">
        <f>COUNTIFS(assign_old_new!A:A,A2100)</f>
        <v>0</v>
      </c>
      <c r="T2100" s="4" t="str">
        <f>IF(D2100="teppc","teppc",
IF(Q2100=0,"not relevant",
IF(R2100&gt;0,"in old list",
IF(S2100=0,"NEED TO ASSIGN",
INDEX(assign_old_new!D:D,MATCH(A2100,assign_old_new!A:A,0))))))</f>
        <v>teppc</v>
      </c>
      <c r="U2100">
        <f t="shared" si="64"/>
        <v>0</v>
      </c>
      <c r="V2100" s="5">
        <f t="shared" si="65"/>
        <v>0</v>
      </c>
    </row>
    <row r="2101" spans="1:22" hidden="1" x14ac:dyDescent="0.75">
      <c r="A2101" t="s">
        <v>9768</v>
      </c>
      <c r="B2101" t="s">
        <v>9769</v>
      </c>
      <c r="D2101" t="s">
        <v>3425</v>
      </c>
      <c r="E2101" t="s">
        <v>3635</v>
      </c>
      <c r="F2101" t="s">
        <v>3635</v>
      </c>
      <c r="G2101" t="s">
        <v>3636</v>
      </c>
      <c r="H2101" t="s">
        <v>3616</v>
      </c>
      <c r="I2101" t="s">
        <v>1080</v>
      </c>
      <c r="J2101" s="2">
        <v>38749</v>
      </c>
      <c r="K2101" s="2">
        <v>55153</v>
      </c>
      <c r="L2101">
        <v>19</v>
      </c>
      <c r="M2101" t="s">
        <v>3438</v>
      </c>
      <c r="N2101" t="s">
        <v>3412</v>
      </c>
      <c r="O2101" t="s">
        <v>993</v>
      </c>
      <c r="P2101" t="s">
        <v>3712</v>
      </c>
      <c r="Q2101" s="5">
        <f>INDEX(relevant_resources!B:B,MATCH(P2101,relevant_resources!A:A,0))</f>
        <v>0</v>
      </c>
      <c r="R2101">
        <f>COUNTIFS(resolve_2018!Y:Y,A2101)</f>
        <v>0</v>
      </c>
      <c r="S2101">
        <f>COUNTIFS(assign_old_new!A:A,A2101)</f>
        <v>0</v>
      </c>
      <c r="T2101" s="4" t="str">
        <f>IF(D2101="teppc","teppc",
IF(Q2101=0,"not relevant",
IF(R2101&gt;0,"in old list",
IF(S2101=0,"NEED TO ASSIGN",
INDEX(assign_old_new!D:D,MATCH(A2101,assign_old_new!A:A,0))))))</f>
        <v>teppc</v>
      </c>
      <c r="U2101">
        <f t="shared" si="64"/>
        <v>0</v>
      </c>
      <c r="V2101" s="5">
        <f t="shared" si="65"/>
        <v>0</v>
      </c>
    </row>
    <row r="2102" spans="1:22" hidden="1" x14ac:dyDescent="0.75">
      <c r="A2102" t="s">
        <v>8469</v>
      </c>
      <c r="B2102" t="s">
        <v>8469</v>
      </c>
      <c r="C2102" t="s">
        <v>8470</v>
      </c>
      <c r="D2102" t="s">
        <v>3425</v>
      </c>
      <c r="E2102" t="s">
        <v>3426</v>
      </c>
      <c r="F2102" t="s">
        <v>3426</v>
      </c>
      <c r="G2102" t="s">
        <v>3427</v>
      </c>
      <c r="H2102" t="s">
        <v>3428</v>
      </c>
      <c r="I2102" t="s">
        <v>3429</v>
      </c>
      <c r="J2102" s="2">
        <v>36475</v>
      </c>
      <c r="K2102" s="2">
        <v>48669</v>
      </c>
      <c r="L2102">
        <v>19</v>
      </c>
      <c r="M2102" t="s">
        <v>210</v>
      </c>
      <c r="N2102" t="s">
        <v>3443</v>
      </c>
      <c r="O2102" t="s">
        <v>210</v>
      </c>
      <c r="P2102" t="s">
        <v>3444</v>
      </c>
      <c r="Q2102" s="5">
        <f>INDEX(relevant_resources!B:B,MATCH(P2102,relevant_resources!A:A,0))</f>
        <v>0</v>
      </c>
      <c r="R2102">
        <f>COUNTIFS(resolve_2018!Y:Y,A2102)</f>
        <v>0</v>
      </c>
      <c r="S2102">
        <f>COUNTIFS(assign_old_new!A:A,A2102)</f>
        <v>0</v>
      </c>
      <c r="T2102" s="4" t="str">
        <f>IF(D2102="teppc","teppc",
IF(Q2102=0,"not relevant",
IF(R2102&gt;0,"in old list",
IF(S2102=0,"NEED TO ASSIGN",
INDEX(assign_old_new!D:D,MATCH(A2102,assign_old_new!A:A,0))))))</f>
        <v>teppc</v>
      </c>
      <c r="U2102">
        <f t="shared" si="64"/>
        <v>0</v>
      </c>
      <c r="V2102" s="5">
        <f t="shared" si="65"/>
        <v>0</v>
      </c>
    </row>
    <row r="2103" spans="1:22" hidden="1" x14ac:dyDescent="0.75">
      <c r="A2103" t="s">
        <v>8471</v>
      </c>
      <c r="B2103" t="s">
        <v>8471</v>
      </c>
      <c r="C2103" t="s">
        <v>8472</v>
      </c>
      <c r="D2103" t="s">
        <v>3425</v>
      </c>
      <c r="E2103" t="s">
        <v>3426</v>
      </c>
      <c r="F2103" t="s">
        <v>3426</v>
      </c>
      <c r="G2103" t="s">
        <v>3427</v>
      </c>
      <c r="H2103" t="s">
        <v>3428</v>
      </c>
      <c r="I2103" t="s">
        <v>3429</v>
      </c>
      <c r="J2103" s="2">
        <v>36475</v>
      </c>
      <c r="K2103" s="2">
        <v>48669</v>
      </c>
      <c r="L2103">
        <v>19</v>
      </c>
      <c r="M2103" t="s">
        <v>210</v>
      </c>
      <c r="N2103" t="s">
        <v>3443</v>
      </c>
      <c r="O2103" t="s">
        <v>210</v>
      </c>
      <c r="P2103" t="s">
        <v>3444</v>
      </c>
      <c r="Q2103" s="5">
        <f>INDEX(relevant_resources!B:B,MATCH(P2103,relevant_resources!A:A,0))</f>
        <v>0</v>
      </c>
      <c r="R2103">
        <f>COUNTIFS(resolve_2018!Y:Y,A2103)</f>
        <v>0</v>
      </c>
      <c r="S2103">
        <f>COUNTIFS(assign_old_new!A:A,A2103)</f>
        <v>0</v>
      </c>
      <c r="T2103" s="4" t="str">
        <f>IF(D2103="teppc","teppc",
IF(Q2103=0,"not relevant",
IF(R2103&gt;0,"in old list",
IF(S2103=0,"NEED TO ASSIGN",
INDEX(assign_old_new!D:D,MATCH(A2103,assign_old_new!A:A,0))))))</f>
        <v>teppc</v>
      </c>
      <c r="U2103">
        <f t="shared" si="64"/>
        <v>0</v>
      </c>
      <c r="V2103" s="5">
        <f t="shared" si="65"/>
        <v>0</v>
      </c>
    </row>
    <row r="2104" spans="1:22" hidden="1" x14ac:dyDescent="0.75">
      <c r="A2104" t="s">
        <v>8473</v>
      </c>
      <c r="B2104" t="s">
        <v>8473</v>
      </c>
      <c r="C2104" t="s">
        <v>8474</v>
      </c>
      <c r="D2104" t="s">
        <v>3425</v>
      </c>
      <c r="E2104" t="s">
        <v>3426</v>
      </c>
      <c r="F2104" t="s">
        <v>3426</v>
      </c>
      <c r="G2104" t="s">
        <v>3427</v>
      </c>
      <c r="H2104" t="s">
        <v>3428</v>
      </c>
      <c r="I2104" t="s">
        <v>3429</v>
      </c>
      <c r="J2104" s="2">
        <v>36475</v>
      </c>
      <c r="K2104" s="2">
        <v>48669</v>
      </c>
      <c r="L2104">
        <v>19</v>
      </c>
      <c r="M2104" t="s">
        <v>210</v>
      </c>
      <c r="N2104" t="s">
        <v>3443</v>
      </c>
      <c r="O2104" t="s">
        <v>210</v>
      </c>
      <c r="P2104" t="s">
        <v>3444</v>
      </c>
      <c r="Q2104" s="5">
        <f>INDEX(relevant_resources!B:B,MATCH(P2104,relevant_resources!A:A,0))</f>
        <v>0</v>
      </c>
      <c r="R2104">
        <f>COUNTIFS(resolve_2018!Y:Y,A2104)</f>
        <v>0</v>
      </c>
      <c r="S2104">
        <f>COUNTIFS(assign_old_new!A:A,A2104)</f>
        <v>0</v>
      </c>
      <c r="T2104" s="4" t="str">
        <f>IF(D2104="teppc","teppc",
IF(Q2104=0,"not relevant",
IF(R2104&gt;0,"in old list",
IF(S2104=0,"NEED TO ASSIGN",
INDEX(assign_old_new!D:D,MATCH(A2104,assign_old_new!A:A,0))))))</f>
        <v>teppc</v>
      </c>
      <c r="U2104">
        <f t="shared" si="64"/>
        <v>0</v>
      </c>
      <c r="V2104" s="5">
        <f t="shared" si="65"/>
        <v>0</v>
      </c>
    </row>
    <row r="2105" spans="1:22" hidden="1" x14ac:dyDescent="0.75">
      <c r="A2105" t="s">
        <v>9314</v>
      </c>
      <c r="B2105" t="s">
        <v>9314</v>
      </c>
      <c r="C2105" t="s">
        <v>9315</v>
      </c>
      <c r="D2105" t="s">
        <v>3425</v>
      </c>
      <c r="E2105" t="s">
        <v>3426</v>
      </c>
      <c r="F2105" t="s">
        <v>3426</v>
      </c>
      <c r="G2105" t="s">
        <v>3427</v>
      </c>
      <c r="H2105" t="s">
        <v>3428</v>
      </c>
      <c r="I2105" t="s">
        <v>3429</v>
      </c>
      <c r="J2105" s="2">
        <v>36475</v>
      </c>
      <c r="K2105" s="2">
        <v>48669</v>
      </c>
      <c r="L2105">
        <v>19</v>
      </c>
      <c r="M2105" t="s">
        <v>210</v>
      </c>
      <c r="N2105" t="s">
        <v>3443</v>
      </c>
      <c r="O2105" t="s">
        <v>210</v>
      </c>
      <c r="P2105" t="s">
        <v>3444</v>
      </c>
      <c r="Q2105" s="5">
        <f>INDEX(relevant_resources!B:B,MATCH(P2105,relevant_resources!A:A,0))</f>
        <v>0</v>
      </c>
      <c r="R2105">
        <f>COUNTIFS(resolve_2018!Y:Y,A2105)</f>
        <v>0</v>
      </c>
      <c r="S2105">
        <f>COUNTIFS(assign_old_new!A:A,A2105)</f>
        <v>0</v>
      </c>
      <c r="T2105" s="4" t="str">
        <f>IF(D2105="teppc","teppc",
IF(Q2105=0,"not relevant",
IF(R2105&gt;0,"in old list",
IF(S2105=0,"NEED TO ASSIGN",
INDEX(assign_old_new!D:D,MATCH(A2105,assign_old_new!A:A,0))))))</f>
        <v>teppc</v>
      </c>
      <c r="U2105">
        <f t="shared" si="64"/>
        <v>0</v>
      </c>
      <c r="V2105" s="5">
        <f t="shared" si="65"/>
        <v>0</v>
      </c>
    </row>
    <row r="2106" spans="1:22" hidden="1" x14ac:dyDescent="0.75">
      <c r="A2106" t="s">
        <v>11547</v>
      </c>
      <c r="B2106" t="s">
        <v>11547</v>
      </c>
      <c r="C2106" t="s">
        <v>11548</v>
      </c>
      <c r="D2106" t="s">
        <v>9883</v>
      </c>
      <c r="E2106" t="s">
        <v>1128</v>
      </c>
      <c r="F2106" t="s">
        <v>1128</v>
      </c>
      <c r="G2106" t="s">
        <v>3379</v>
      </c>
      <c r="H2106" t="s">
        <v>1128</v>
      </c>
      <c r="I2106" t="s">
        <v>33</v>
      </c>
      <c r="J2106" s="6">
        <v>30407</v>
      </c>
      <c r="K2106" s="6">
        <v>55153</v>
      </c>
      <c r="L2106">
        <v>19</v>
      </c>
      <c r="M2106" t="s">
        <v>3680</v>
      </c>
      <c r="N2106" t="s">
        <v>3849</v>
      </c>
      <c r="O2106" t="s">
        <v>3850</v>
      </c>
      <c r="P2106" t="s">
        <v>10070</v>
      </c>
      <c r="Q2106" s="5">
        <f>INDEX(relevant_resources!B:B,MATCH(P2106,relevant_resources!A:A,0))</f>
        <v>0</v>
      </c>
      <c r="R2106">
        <f>COUNTIFS(resolve_2018!Y:Y,A2106)</f>
        <v>0</v>
      </c>
      <c r="S2106">
        <f>COUNTIFS(assign_old_new!A:A,A2106)</f>
        <v>0</v>
      </c>
      <c r="T2106" s="4" t="str">
        <f>IF(D2106="teppc","teppc",
IF(Q2106=0,"not relevant",
IF(R2106&gt;0,"in old list",
IF(S2106=0,"NEED TO ASSIGN",
INDEX(assign_old_new!D:D,MATCH(A2106,assign_old_new!A:A,0))))))</f>
        <v>not relevant</v>
      </c>
      <c r="U2106">
        <f t="shared" si="64"/>
        <v>0</v>
      </c>
      <c r="V2106" s="5">
        <f t="shared" si="65"/>
        <v>0</v>
      </c>
    </row>
    <row r="2107" spans="1:22" hidden="1" x14ac:dyDescent="0.75">
      <c r="A2107" t="s">
        <v>11373</v>
      </c>
      <c r="B2107" t="s">
        <v>11373</v>
      </c>
      <c r="C2107" t="s">
        <v>11374</v>
      </c>
      <c r="D2107" t="s">
        <v>9883</v>
      </c>
      <c r="E2107" t="s">
        <v>9887</v>
      </c>
      <c r="F2107" t="s">
        <v>9887</v>
      </c>
      <c r="G2107" t="s">
        <v>9888</v>
      </c>
      <c r="H2107" t="s">
        <v>9887</v>
      </c>
      <c r="I2107" t="s">
        <v>33</v>
      </c>
      <c r="J2107" s="6">
        <v>30317</v>
      </c>
      <c r="K2107" s="6">
        <v>55153</v>
      </c>
      <c r="L2107">
        <v>19</v>
      </c>
      <c r="M2107" t="s">
        <v>3680</v>
      </c>
      <c r="N2107" t="s">
        <v>3849</v>
      </c>
      <c r="O2107" t="s">
        <v>3850</v>
      </c>
      <c r="P2107" t="s">
        <v>10070</v>
      </c>
      <c r="Q2107" s="5">
        <f>INDEX(relevant_resources!B:B,MATCH(P2107,relevant_resources!A:A,0))</f>
        <v>0</v>
      </c>
      <c r="R2107">
        <f>COUNTIFS(resolve_2018!Y:Y,A2107)</f>
        <v>0</v>
      </c>
      <c r="S2107">
        <f>COUNTIFS(assign_old_new!A:A,A2107)</f>
        <v>0</v>
      </c>
      <c r="T2107" s="4" t="str">
        <f>IF(D2107="teppc","teppc",
IF(Q2107=0,"not relevant",
IF(R2107&gt;0,"in old list",
IF(S2107=0,"NEED TO ASSIGN",
INDEX(assign_old_new!D:D,MATCH(A2107,assign_old_new!A:A,0))))))</f>
        <v>not relevant</v>
      </c>
      <c r="U2107">
        <f t="shared" si="64"/>
        <v>0</v>
      </c>
      <c r="V2107" s="5">
        <f t="shared" si="65"/>
        <v>0</v>
      </c>
    </row>
    <row r="2108" spans="1:22" hidden="1" x14ac:dyDescent="0.75">
      <c r="A2108" t="s">
        <v>3563</v>
      </c>
      <c r="B2108" t="s">
        <v>3564</v>
      </c>
      <c r="C2108" t="s">
        <v>3565</v>
      </c>
      <c r="D2108" t="s">
        <v>3425</v>
      </c>
      <c r="E2108" t="s">
        <v>3546</v>
      </c>
      <c r="F2108" t="s">
        <v>3546</v>
      </c>
      <c r="G2108" t="s">
        <v>3547</v>
      </c>
      <c r="H2108" t="s">
        <v>3546</v>
      </c>
      <c r="I2108" t="s">
        <v>3429</v>
      </c>
      <c r="J2108" s="2">
        <v>28095</v>
      </c>
      <c r="K2108" s="2">
        <v>55153</v>
      </c>
      <c r="L2108">
        <v>19</v>
      </c>
      <c r="M2108" t="s">
        <v>3531</v>
      </c>
      <c r="N2108" t="s">
        <v>3532</v>
      </c>
      <c r="O2108" t="s">
        <v>3533</v>
      </c>
      <c r="P2108" t="s">
        <v>3549</v>
      </c>
      <c r="Q2108" s="5">
        <f>INDEX(relevant_resources!B:B,MATCH(P2108,relevant_resources!A:A,0))</f>
        <v>0</v>
      </c>
      <c r="R2108">
        <f>COUNTIFS(resolve_2018!Y:Y,A2108)</f>
        <v>0</v>
      </c>
      <c r="S2108">
        <f>COUNTIFS(assign_old_new!A:A,A2108)</f>
        <v>0</v>
      </c>
      <c r="T2108" s="4" t="str">
        <f>IF(D2108="teppc","teppc",
IF(Q2108=0,"not relevant",
IF(R2108&gt;0,"in old list",
IF(S2108=0,"NEED TO ASSIGN",
INDEX(assign_old_new!D:D,MATCH(A2108,assign_old_new!A:A,0))))))</f>
        <v>teppc</v>
      </c>
      <c r="U2108">
        <f t="shared" si="64"/>
        <v>0</v>
      </c>
      <c r="V2108" s="5">
        <f t="shared" si="65"/>
        <v>0</v>
      </c>
    </row>
    <row r="2109" spans="1:22" hidden="1" x14ac:dyDescent="0.75">
      <c r="A2109" t="s">
        <v>5735</v>
      </c>
      <c r="B2109" t="s">
        <v>5736</v>
      </c>
      <c r="C2109" t="s">
        <v>5735</v>
      </c>
      <c r="D2109" t="s">
        <v>3425</v>
      </c>
      <c r="E2109" t="s">
        <v>3578</v>
      </c>
      <c r="F2109" t="s">
        <v>3578</v>
      </c>
      <c r="G2109" t="s">
        <v>3579</v>
      </c>
      <c r="H2109" t="s">
        <v>3578</v>
      </c>
      <c r="I2109" t="s">
        <v>3429</v>
      </c>
      <c r="J2109" s="2">
        <v>21641</v>
      </c>
      <c r="K2109" s="2">
        <v>55153</v>
      </c>
      <c r="L2109">
        <v>19</v>
      </c>
      <c r="M2109" t="s">
        <v>210</v>
      </c>
      <c r="N2109" t="s">
        <v>3443</v>
      </c>
      <c r="O2109" t="s">
        <v>210</v>
      </c>
      <c r="P2109" t="s">
        <v>3444</v>
      </c>
      <c r="Q2109" s="5">
        <f>INDEX(relevant_resources!B:B,MATCH(P2109,relevant_resources!A:A,0))</f>
        <v>0</v>
      </c>
      <c r="R2109">
        <f>COUNTIFS(resolve_2018!Y:Y,A2109)</f>
        <v>0</v>
      </c>
      <c r="S2109">
        <f>COUNTIFS(assign_old_new!A:A,A2109)</f>
        <v>0</v>
      </c>
      <c r="T2109" s="4" t="str">
        <f>IF(D2109="teppc","teppc",
IF(Q2109=0,"not relevant",
IF(R2109&gt;0,"in old list",
IF(S2109=0,"NEED TO ASSIGN",
INDEX(assign_old_new!D:D,MATCH(A2109,assign_old_new!A:A,0))))))</f>
        <v>teppc</v>
      </c>
      <c r="U2109">
        <f t="shared" si="64"/>
        <v>0</v>
      </c>
      <c r="V2109" s="5">
        <f t="shared" si="65"/>
        <v>0</v>
      </c>
    </row>
    <row r="2110" spans="1:22" hidden="1" x14ac:dyDescent="0.75">
      <c r="A2110" t="s">
        <v>5733</v>
      </c>
      <c r="B2110" t="s">
        <v>5734</v>
      </c>
      <c r="C2110" t="s">
        <v>5733</v>
      </c>
      <c r="D2110" t="s">
        <v>3425</v>
      </c>
      <c r="E2110" t="s">
        <v>3578</v>
      </c>
      <c r="F2110" t="s">
        <v>3578</v>
      </c>
      <c r="G2110" t="s">
        <v>3579</v>
      </c>
      <c r="H2110" t="s">
        <v>3578</v>
      </c>
      <c r="I2110" t="s">
        <v>3429</v>
      </c>
      <c r="J2110" s="2">
        <v>21520</v>
      </c>
      <c r="K2110" s="2">
        <v>55153</v>
      </c>
      <c r="L2110">
        <v>19</v>
      </c>
      <c r="M2110" t="s">
        <v>210</v>
      </c>
      <c r="N2110" t="s">
        <v>3443</v>
      </c>
      <c r="O2110" t="s">
        <v>210</v>
      </c>
      <c r="P2110" t="s">
        <v>3444</v>
      </c>
      <c r="Q2110" s="5">
        <f>INDEX(relevant_resources!B:B,MATCH(P2110,relevant_resources!A:A,0))</f>
        <v>0</v>
      </c>
      <c r="R2110">
        <f>COUNTIFS(resolve_2018!Y:Y,A2110)</f>
        <v>0</v>
      </c>
      <c r="S2110">
        <f>COUNTIFS(assign_old_new!A:A,A2110)</f>
        <v>0</v>
      </c>
      <c r="T2110" s="4" t="str">
        <f>IF(D2110="teppc","teppc",
IF(Q2110=0,"not relevant",
IF(R2110&gt;0,"in old list",
IF(S2110=0,"NEED TO ASSIGN",
INDEX(assign_old_new!D:D,MATCH(A2110,assign_old_new!A:A,0))))))</f>
        <v>teppc</v>
      </c>
      <c r="U2110">
        <f t="shared" si="64"/>
        <v>0</v>
      </c>
      <c r="V2110" s="5">
        <f t="shared" si="65"/>
        <v>0</v>
      </c>
    </row>
    <row r="2111" spans="1:22" hidden="1" x14ac:dyDescent="0.75">
      <c r="A2111" t="s">
        <v>9571</v>
      </c>
      <c r="B2111" t="s">
        <v>9571</v>
      </c>
      <c r="C2111" t="s">
        <v>9572</v>
      </c>
      <c r="D2111" t="s">
        <v>3425</v>
      </c>
      <c r="E2111" t="s">
        <v>1054</v>
      </c>
      <c r="F2111" t="s">
        <v>1054</v>
      </c>
      <c r="G2111" t="s">
        <v>3447</v>
      </c>
      <c r="H2111" t="s">
        <v>3428</v>
      </c>
      <c r="I2111" t="s">
        <v>3429</v>
      </c>
      <c r="J2111" s="2">
        <v>21186</v>
      </c>
      <c r="K2111" s="2">
        <v>55123</v>
      </c>
      <c r="L2111">
        <v>19</v>
      </c>
      <c r="M2111" t="s">
        <v>3448</v>
      </c>
      <c r="N2111" t="s">
        <v>3336</v>
      </c>
      <c r="O2111" t="s">
        <v>3356</v>
      </c>
      <c r="P2111" t="s">
        <v>3449</v>
      </c>
      <c r="Q2111" s="5">
        <f>INDEX(relevant_resources!B:B,MATCH(P2111,relevant_resources!A:A,0))</f>
        <v>0</v>
      </c>
      <c r="R2111">
        <f>COUNTIFS(resolve_2018!Y:Y,A2111)</f>
        <v>0</v>
      </c>
      <c r="S2111">
        <f>COUNTIFS(assign_old_new!A:A,A2111)</f>
        <v>0</v>
      </c>
      <c r="T2111" s="4" t="str">
        <f>IF(D2111="teppc","teppc",
IF(Q2111=0,"not relevant",
IF(R2111&gt;0,"in old list",
IF(S2111=0,"NEED TO ASSIGN",
INDEX(assign_old_new!D:D,MATCH(A2111,assign_old_new!A:A,0))))))</f>
        <v>teppc</v>
      </c>
      <c r="U2111">
        <f t="shared" si="64"/>
        <v>0</v>
      </c>
      <c r="V2111" s="5">
        <f t="shared" si="65"/>
        <v>0</v>
      </c>
    </row>
    <row r="2112" spans="1:22" hidden="1" x14ac:dyDescent="0.75">
      <c r="A2112" t="s">
        <v>9066</v>
      </c>
      <c r="B2112" t="s">
        <v>9067</v>
      </c>
      <c r="C2112" t="s">
        <v>7943</v>
      </c>
      <c r="D2112" t="s">
        <v>3425</v>
      </c>
      <c r="E2112" t="s">
        <v>3745</v>
      </c>
      <c r="F2112" t="s">
        <v>3745</v>
      </c>
      <c r="G2112" t="s">
        <v>3746</v>
      </c>
      <c r="H2112" t="s">
        <v>3745</v>
      </c>
      <c r="I2112" t="s">
        <v>2274</v>
      </c>
      <c r="J2112" s="2">
        <v>43709</v>
      </c>
      <c r="K2112" s="2">
        <v>55153</v>
      </c>
      <c r="L2112">
        <v>18.899999999999999</v>
      </c>
      <c r="M2112" t="s">
        <v>3459</v>
      </c>
      <c r="N2112" t="s">
        <v>3460</v>
      </c>
      <c r="O2112" t="s">
        <v>3461</v>
      </c>
      <c r="P2112" t="s">
        <v>3534</v>
      </c>
      <c r="Q2112" s="5">
        <f>INDEX(relevant_resources!B:B,MATCH(P2112,relevant_resources!A:A,0))</f>
        <v>0</v>
      </c>
      <c r="R2112">
        <f>COUNTIFS(resolve_2018!Y:Y,A2112)</f>
        <v>0</v>
      </c>
      <c r="S2112">
        <f>COUNTIFS(assign_old_new!A:A,A2112)</f>
        <v>0</v>
      </c>
      <c r="T2112" s="4" t="str">
        <f>IF(D2112="teppc","teppc",
IF(Q2112=0,"not relevant",
IF(R2112&gt;0,"in old list",
IF(S2112=0,"NEED TO ASSIGN",
INDEX(assign_old_new!D:D,MATCH(A2112,assign_old_new!A:A,0))))))</f>
        <v>teppc</v>
      </c>
      <c r="U2112">
        <f t="shared" si="64"/>
        <v>0</v>
      </c>
      <c r="V2112" s="5">
        <f t="shared" si="65"/>
        <v>0</v>
      </c>
    </row>
    <row r="2113" spans="1:22" hidden="1" x14ac:dyDescent="0.75">
      <c r="A2113" t="s">
        <v>9068</v>
      </c>
      <c r="B2113" t="s">
        <v>9069</v>
      </c>
      <c r="C2113" t="s">
        <v>7943</v>
      </c>
      <c r="D2113" t="s">
        <v>3425</v>
      </c>
      <c r="E2113" t="s">
        <v>3745</v>
      </c>
      <c r="F2113" t="s">
        <v>3745</v>
      </c>
      <c r="G2113" t="s">
        <v>3746</v>
      </c>
      <c r="H2113" t="s">
        <v>3745</v>
      </c>
      <c r="I2113" t="s">
        <v>2274</v>
      </c>
      <c r="J2113" s="2">
        <v>43709</v>
      </c>
      <c r="K2113" s="2">
        <v>55153</v>
      </c>
      <c r="L2113">
        <v>18.899999999999999</v>
      </c>
      <c r="M2113" t="s">
        <v>3459</v>
      </c>
      <c r="N2113" t="s">
        <v>3460</v>
      </c>
      <c r="O2113" t="s">
        <v>3461</v>
      </c>
      <c r="P2113" t="s">
        <v>3534</v>
      </c>
      <c r="Q2113" s="5">
        <f>INDEX(relevant_resources!B:B,MATCH(P2113,relevant_resources!A:A,0))</f>
        <v>0</v>
      </c>
      <c r="R2113">
        <f>COUNTIFS(resolve_2018!Y:Y,A2113)</f>
        <v>0</v>
      </c>
      <c r="S2113">
        <f>COUNTIFS(assign_old_new!A:A,A2113)</f>
        <v>0</v>
      </c>
      <c r="T2113" s="4" t="str">
        <f>IF(D2113="teppc","teppc",
IF(Q2113=0,"not relevant",
IF(R2113&gt;0,"in old list",
IF(S2113=0,"NEED TO ASSIGN",
INDEX(assign_old_new!D:D,MATCH(A2113,assign_old_new!A:A,0))))))</f>
        <v>teppc</v>
      </c>
      <c r="U2113">
        <f t="shared" si="64"/>
        <v>0</v>
      </c>
      <c r="V2113" s="5">
        <f t="shared" si="65"/>
        <v>0</v>
      </c>
    </row>
    <row r="2114" spans="1:22" hidden="1" x14ac:dyDescent="0.75">
      <c r="A2114" t="s">
        <v>9070</v>
      </c>
      <c r="B2114" t="s">
        <v>9071</v>
      </c>
      <c r="C2114" t="s">
        <v>7943</v>
      </c>
      <c r="D2114" t="s">
        <v>3425</v>
      </c>
      <c r="E2114" t="s">
        <v>3745</v>
      </c>
      <c r="F2114" t="s">
        <v>3745</v>
      </c>
      <c r="G2114" t="s">
        <v>3746</v>
      </c>
      <c r="H2114" t="s">
        <v>3745</v>
      </c>
      <c r="I2114" t="s">
        <v>2274</v>
      </c>
      <c r="J2114" s="2">
        <v>43709</v>
      </c>
      <c r="K2114" s="2">
        <v>55153</v>
      </c>
      <c r="L2114">
        <v>18.899999999999999</v>
      </c>
      <c r="M2114" t="s">
        <v>3459</v>
      </c>
      <c r="N2114" t="s">
        <v>3460</v>
      </c>
      <c r="O2114" t="s">
        <v>3461</v>
      </c>
      <c r="P2114" t="s">
        <v>3534</v>
      </c>
      <c r="Q2114" s="5">
        <f>INDEX(relevant_resources!B:B,MATCH(P2114,relevant_resources!A:A,0))</f>
        <v>0</v>
      </c>
      <c r="R2114">
        <f>COUNTIFS(resolve_2018!Y:Y,A2114)</f>
        <v>0</v>
      </c>
      <c r="S2114">
        <f>COUNTIFS(assign_old_new!A:A,A2114)</f>
        <v>0</v>
      </c>
      <c r="T2114" s="4" t="str">
        <f>IF(D2114="teppc","teppc",
IF(Q2114=0,"not relevant",
IF(R2114&gt;0,"in old list",
IF(S2114=0,"NEED TO ASSIGN",
INDEX(assign_old_new!D:D,MATCH(A2114,assign_old_new!A:A,0))))))</f>
        <v>teppc</v>
      </c>
      <c r="U2114">
        <f t="shared" ref="U2114:U2177" si="66">OR(R2114&gt;0,S2114&gt;0)*1</f>
        <v>0</v>
      </c>
      <c r="V2114" s="5">
        <f t="shared" si="65"/>
        <v>0</v>
      </c>
    </row>
    <row r="2115" spans="1:22" hidden="1" x14ac:dyDescent="0.75">
      <c r="A2115" t="s">
        <v>9072</v>
      </c>
      <c r="B2115" t="s">
        <v>9073</v>
      </c>
      <c r="C2115" t="s">
        <v>7943</v>
      </c>
      <c r="D2115" t="s">
        <v>3425</v>
      </c>
      <c r="E2115" t="s">
        <v>3745</v>
      </c>
      <c r="F2115" t="s">
        <v>3745</v>
      </c>
      <c r="G2115" t="s">
        <v>3746</v>
      </c>
      <c r="H2115" t="s">
        <v>3745</v>
      </c>
      <c r="I2115" t="s">
        <v>2274</v>
      </c>
      <c r="J2115" s="2">
        <v>43709</v>
      </c>
      <c r="K2115" s="2">
        <v>55153</v>
      </c>
      <c r="L2115">
        <v>18.899999999999999</v>
      </c>
      <c r="M2115" t="s">
        <v>3459</v>
      </c>
      <c r="N2115" t="s">
        <v>3460</v>
      </c>
      <c r="O2115" t="s">
        <v>3461</v>
      </c>
      <c r="P2115" t="s">
        <v>3534</v>
      </c>
      <c r="Q2115" s="5">
        <f>INDEX(relevant_resources!B:B,MATCH(P2115,relevant_resources!A:A,0))</f>
        <v>0</v>
      </c>
      <c r="R2115">
        <f>COUNTIFS(resolve_2018!Y:Y,A2115)</f>
        <v>0</v>
      </c>
      <c r="S2115">
        <f>COUNTIFS(assign_old_new!A:A,A2115)</f>
        <v>0</v>
      </c>
      <c r="T2115" s="4" t="str">
        <f>IF(D2115="teppc","teppc",
IF(Q2115=0,"not relevant",
IF(R2115&gt;0,"in old list",
IF(S2115=0,"NEED TO ASSIGN",
INDEX(assign_old_new!D:D,MATCH(A2115,assign_old_new!A:A,0))))))</f>
        <v>teppc</v>
      </c>
      <c r="U2115">
        <f t="shared" si="66"/>
        <v>0</v>
      </c>
      <c r="V2115" s="5">
        <f t="shared" ref="V2115:V2178" si="67">AND(Q2115=1,U2115=0,D2115="caiso")*1</f>
        <v>0</v>
      </c>
    </row>
    <row r="2116" spans="1:22" hidden="1" x14ac:dyDescent="0.75">
      <c r="A2116" t="s">
        <v>9074</v>
      </c>
      <c r="B2116" t="s">
        <v>9075</v>
      </c>
      <c r="C2116" t="s">
        <v>7943</v>
      </c>
      <c r="D2116" t="s">
        <v>3425</v>
      </c>
      <c r="E2116" t="s">
        <v>3745</v>
      </c>
      <c r="F2116" t="s">
        <v>3745</v>
      </c>
      <c r="G2116" t="s">
        <v>3746</v>
      </c>
      <c r="H2116" t="s">
        <v>3745</v>
      </c>
      <c r="I2116" t="s">
        <v>2274</v>
      </c>
      <c r="J2116" s="2">
        <v>43709</v>
      </c>
      <c r="K2116" s="2">
        <v>55153</v>
      </c>
      <c r="L2116">
        <v>18.899999999999999</v>
      </c>
      <c r="M2116" t="s">
        <v>3459</v>
      </c>
      <c r="N2116" t="s">
        <v>3460</v>
      </c>
      <c r="O2116" t="s">
        <v>3461</v>
      </c>
      <c r="P2116" t="s">
        <v>3534</v>
      </c>
      <c r="Q2116" s="5">
        <f>INDEX(relevant_resources!B:B,MATCH(P2116,relevant_resources!A:A,0))</f>
        <v>0</v>
      </c>
      <c r="R2116">
        <f>COUNTIFS(resolve_2018!Y:Y,A2116)</f>
        <v>0</v>
      </c>
      <c r="S2116">
        <f>COUNTIFS(assign_old_new!A:A,A2116)</f>
        <v>0</v>
      </c>
      <c r="T2116" s="4" t="str">
        <f>IF(D2116="teppc","teppc",
IF(Q2116=0,"not relevant",
IF(R2116&gt;0,"in old list",
IF(S2116=0,"NEED TO ASSIGN",
INDEX(assign_old_new!D:D,MATCH(A2116,assign_old_new!A:A,0))))))</f>
        <v>teppc</v>
      </c>
      <c r="U2116">
        <f t="shared" si="66"/>
        <v>0</v>
      </c>
      <c r="V2116" s="5">
        <f t="shared" si="67"/>
        <v>0</v>
      </c>
    </row>
    <row r="2117" spans="1:22" hidden="1" x14ac:dyDescent="0.75">
      <c r="A2117" t="s">
        <v>9076</v>
      </c>
      <c r="B2117" t="s">
        <v>9077</v>
      </c>
      <c r="C2117" t="s">
        <v>7943</v>
      </c>
      <c r="D2117" t="s">
        <v>3425</v>
      </c>
      <c r="E2117" t="s">
        <v>3745</v>
      </c>
      <c r="F2117" t="s">
        <v>3745</v>
      </c>
      <c r="G2117" t="s">
        <v>3746</v>
      </c>
      <c r="H2117" t="s">
        <v>3745</v>
      </c>
      <c r="I2117" t="s">
        <v>2274</v>
      </c>
      <c r="J2117" s="2">
        <v>43709</v>
      </c>
      <c r="K2117" s="2">
        <v>55153</v>
      </c>
      <c r="L2117">
        <v>18.899999999999999</v>
      </c>
      <c r="M2117" t="s">
        <v>3459</v>
      </c>
      <c r="N2117" t="s">
        <v>3460</v>
      </c>
      <c r="O2117" t="s">
        <v>3461</v>
      </c>
      <c r="P2117" t="s">
        <v>3534</v>
      </c>
      <c r="Q2117" s="5">
        <f>INDEX(relevant_resources!B:B,MATCH(P2117,relevant_resources!A:A,0))</f>
        <v>0</v>
      </c>
      <c r="R2117">
        <f>COUNTIFS(resolve_2018!Y:Y,A2117)</f>
        <v>0</v>
      </c>
      <c r="S2117">
        <f>COUNTIFS(assign_old_new!A:A,A2117)</f>
        <v>0</v>
      </c>
      <c r="T2117" s="4" t="str">
        <f>IF(D2117="teppc","teppc",
IF(Q2117=0,"not relevant",
IF(R2117&gt;0,"in old list",
IF(S2117=0,"NEED TO ASSIGN",
INDEX(assign_old_new!D:D,MATCH(A2117,assign_old_new!A:A,0))))))</f>
        <v>teppc</v>
      </c>
      <c r="U2117">
        <f t="shared" si="66"/>
        <v>0</v>
      </c>
      <c r="V2117" s="5">
        <f t="shared" si="67"/>
        <v>0</v>
      </c>
    </row>
    <row r="2118" spans="1:22" hidden="1" x14ac:dyDescent="0.75">
      <c r="A2118" t="s">
        <v>9078</v>
      </c>
      <c r="B2118" t="s">
        <v>9079</v>
      </c>
      <c r="C2118" t="s">
        <v>7943</v>
      </c>
      <c r="D2118" t="s">
        <v>3425</v>
      </c>
      <c r="E2118" t="s">
        <v>3745</v>
      </c>
      <c r="F2118" t="s">
        <v>3745</v>
      </c>
      <c r="G2118" t="s">
        <v>3746</v>
      </c>
      <c r="H2118" t="s">
        <v>3745</v>
      </c>
      <c r="I2118" t="s">
        <v>2274</v>
      </c>
      <c r="J2118" s="2">
        <v>43709</v>
      </c>
      <c r="K2118" s="2">
        <v>55153</v>
      </c>
      <c r="L2118">
        <v>18.899999999999999</v>
      </c>
      <c r="M2118" t="s">
        <v>3459</v>
      </c>
      <c r="N2118" t="s">
        <v>3460</v>
      </c>
      <c r="O2118" t="s">
        <v>3461</v>
      </c>
      <c r="P2118" t="s">
        <v>3534</v>
      </c>
      <c r="Q2118" s="5">
        <f>INDEX(relevant_resources!B:B,MATCH(P2118,relevant_resources!A:A,0))</f>
        <v>0</v>
      </c>
      <c r="R2118">
        <f>COUNTIFS(resolve_2018!Y:Y,A2118)</f>
        <v>0</v>
      </c>
      <c r="S2118">
        <f>COUNTIFS(assign_old_new!A:A,A2118)</f>
        <v>0</v>
      </c>
      <c r="T2118" s="4" t="str">
        <f>IF(D2118="teppc","teppc",
IF(Q2118=0,"not relevant",
IF(R2118&gt;0,"in old list",
IF(S2118=0,"NEED TO ASSIGN",
INDEX(assign_old_new!D:D,MATCH(A2118,assign_old_new!A:A,0))))))</f>
        <v>teppc</v>
      </c>
      <c r="U2118">
        <f t="shared" si="66"/>
        <v>0</v>
      </c>
      <c r="V2118" s="5">
        <f t="shared" si="67"/>
        <v>0</v>
      </c>
    </row>
    <row r="2119" spans="1:22" hidden="1" x14ac:dyDescent="0.75">
      <c r="A2119" t="s">
        <v>9080</v>
      </c>
      <c r="B2119" t="s">
        <v>9081</v>
      </c>
      <c r="C2119" t="s">
        <v>7943</v>
      </c>
      <c r="D2119" t="s">
        <v>3425</v>
      </c>
      <c r="E2119" t="s">
        <v>3745</v>
      </c>
      <c r="F2119" t="s">
        <v>3745</v>
      </c>
      <c r="G2119" t="s">
        <v>3746</v>
      </c>
      <c r="H2119" t="s">
        <v>3745</v>
      </c>
      <c r="I2119" t="s">
        <v>2274</v>
      </c>
      <c r="J2119" s="2">
        <v>43709</v>
      </c>
      <c r="K2119" s="2">
        <v>55153</v>
      </c>
      <c r="L2119">
        <v>18.899999999999999</v>
      </c>
      <c r="M2119" t="s">
        <v>3459</v>
      </c>
      <c r="N2119" t="s">
        <v>3460</v>
      </c>
      <c r="O2119" t="s">
        <v>3461</v>
      </c>
      <c r="P2119" t="s">
        <v>3534</v>
      </c>
      <c r="Q2119" s="5">
        <f>INDEX(relevant_resources!B:B,MATCH(P2119,relevant_resources!A:A,0))</f>
        <v>0</v>
      </c>
      <c r="R2119">
        <f>COUNTIFS(resolve_2018!Y:Y,A2119)</f>
        <v>0</v>
      </c>
      <c r="S2119">
        <f>COUNTIFS(assign_old_new!A:A,A2119)</f>
        <v>0</v>
      </c>
      <c r="T2119" s="4" t="str">
        <f>IF(D2119="teppc","teppc",
IF(Q2119=0,"not relevant",
IF(R2119&gt;0,"in old list",
IF(S2119=0,"NEED TO ASSIGN",
INDEX(assign_old_new!D:D,MATCH(A2119,assign_old_new!A:A,0))))))</f>
        <v>teppc</v>
      </c>
      <c r="U2119">
        <f t="shared" si="66"/>
        <v>0</v>
      </c>
      <c r="V2119" s="5">
        <f t="shared" si="67"/>
        <v>0</v>
      </c>
    </row>
    <row r="2120" spans="1:22" hidden="1" x14ac:dyDescent="0.75">
      <c r="A2120" t="s">
        <v>9082</v>
      </c>
      <c r="B2120" t="s">
        <v>9083</v>
      </c>
      <c r="C2120" t="s">
        <v>7943</v>
      </c>
      <c r="D2120" t="s">
        <v>3425</v>
      </c>
      <c r="E2120" t="s">
        <v>3745</v>
      </c>
      <c r="F2120" t="s">
        <v>3745</v>
      </c>
      <c r="G2120" t="s">
        <v>3746</v>
      </c>
      <c r="H2120" t="s">
        <v>3745</v>
      </c>
      <c r="I2120" t="s">
        <v>2274</v>
      </c>
      <c r="J2120" s="2">
        <v>43709</v>
      </c>
      <c r="K2120" s="2">
        <v>55153</v>
      </c>
      <c r="L2120">
        <v>18.899999999999999</v>
      </c>
      <c r="M2120" t="s">
        <v>3459</v>
      </c>
      <c r="N2120" t="s">
        <v>3460</v>
      </c>
      <c r="O2120" t="s">
        <v>3461</v>
      </c>
      <c r="P2120" t="s">
        <v>3534</v>
      </c>
      <c r="Q2120" s="5">
        <f>INDEX(relevant_resources!B:B,MATCH(P2120,relevant_resources!A:A,0))</f>
        <v>0</v>
      </c>
      <c r="R2120">
        <f>COUNTIFS(resolve_2018!Y:Y,A2120)</f>
        <v>0</v>
      </c>
      <c r="S2120">
        <f>COUNTIFS(assign_old_new!A:A,A2120)</f>
        <v>0</v>
      </c>
      <c r="T2120" s="4" t="str">
        <f>IF(D2120="teppc","teppc",
IF(Q2120=0,"not relevant",
IF(R2120&gt;0,"in old list",
IF(S2120=0,"NEED TO ASSIGN",
INDEX(assign_old_new!D:D,MATCH(A2120,assign_old_new!A:A,0))))))</f>
        <v>teppc</v>
      </c>
      <c r="U2120">
        <f t="shared" si="66"/>
        <v>0</v>
      </c>
      <c r="V2120" s="5">
        <f t="shared" si="67"/>
        <v>0</v>
      </c>
    </row>
    <row r="2121" spans="1:22" hidden="1" x14ac:dyDescent="0.75">
      <c r="A2121" t="s">
        <v>9084</v>
      </c>
      <c r="B2121" t="s">
        <v>9085</v>
      </c>
      <c r="C2121" t="s">
        <v>7943</v>
      </c>
      <c r="D2121" t="s">
        <v>3425</v>
      </c>
      <c r="E2121" t="s">
        <v>3745</v>
      </c>
      <c r="F2121" t="s">
        <v>3745</v>
      </c>
      <c r="G2121" t="s">
        <v>3746</v>
      </c>
      <c r="H2121" t="s">
        <v>3745</v>
      </c>
      <c r="I2121" t="s">
        <v>2274</v>
      </c>
      <c r="J2121" s="2">
        <v>43709</v>
      </c>
      <c r="K2121" s="2">
        <v>55153</v>
      </c>
      <c r="L2121">
        <v>18.899999999999999</v>
      </c>
      <c r="M2121" t="s">
        <v>3459</v>
      </c>
      <c r="N2121" t="s">
        <v>3460</v>
      </c>
      <c r="O2121" t="s">
        <v>3461</v>
      </c>
      <c r="P2121" t="s">
        <v>3534</v>
      </c>
      <c r="Q2121" s="5">
        <f>INDEX(relevant_resources!B:B,MATCH(P2121,relevant_resources!A:A,0))</f>
        <v>0</v>
      </c>
      <c r="R2121">
        <f>COUNTIFS(resolve_2018!Y:Y,A2121)</f>
        <v>0</v>
      </c>
      <c r="S2121">
        <f>COUNTIFS(assign_old_new!A:A,A2121)</f>
        <v>0</v>
      </c>
      <c r="T2121" s="4" t="str">
        <f>IF(D2121="teppc","teppc",
IF(Q2121=0,"not relevant",
IF(R2121&gt;0,"in old list",
IF(S2121=0,"NEED TO ASSIGN",
INDEX(assign_old_new!D:D,MATCH(A2121,assign_old_new!A:A,0))))))</f>
        <v>teppc</v>
      </c>
      <c r="U2121">
        <f t="shared" si="66"/>
        <v>0</v>
      </c>
      <c r="V2121" s="5">
        <f t="shared" si="67"/>
        <v>0</v>
      </c>
    </row>
    <row r="2122" spans="1:22" hidden="1" x14ac:dyDescent="0.75">
      <c r="A2122" t="s">
        <v>4443</v>
      </c>
      <c r="B2122" t="s">
        <v>4443</v>
      </c>
      <c r="C2122" t="s">
        <v>4444</v>
      </c>
      <c r="D2122" t="s">
        <v>3425</v>
      </c>
      <c r="E2122" t="s">
        <v>3614</v>
      </c>
      <c r="F2122" t="s">
        <v>3614</v>
      </c>
      <c r="G2122" t="s">
        <v>3615</v>
      </c>
      <c r="H2122" t="s">
        <v>3616</v>
      </c>
      <c r="I2122" t="s">
        <v>1080</v>
      </c>
      <c r="J2122" s="2">
        <v>39862</v>
      </c>
      <c r="K2122" s="2">
        <v>55153</v>
      </c>
      <c r="L2122">
        <v>18.899999999999999</v>
      </c>
      <c r="M2122" t="s">
        <v>3438</v>
      </c>
      <c r="N2122" t="s">
        <v>3412</v>
      </c>
      <c r="O2122" t="s">
        <v>993</v>
      </c>
      <c r="P2122" t="s">
        <v>3712</v>
      </c>
      <c r="Q2122" s="5">
        <f>INDEX(relevant_resources!B:B,MATCH(P2122,relevant_resources!A:A,0))</f>
        <v>0</v>
      </c>
      <c r="R2122">
        <f>COUNTIFS(resolve_2018!Y:Y,A2122)</f>
        <v>0</v>
      </c>
      <c r="S2122">
        <f>COUNTIFS(assign_old_new!A:A,A2122)</f>
        <v>0</v>
      </c>
      <c r="T2122" s="4" t="str">
        <f>IF(D2122="teppc","teppc",
IF(Q2122=0,"not relevant",
IF(R2122&gt;0,"in old list",
IF(S2122=0,"NEED TO ASSIGN",
INDEX(assign_old_new!D:D,MATCH(A2122,assign_old_new!A:A,0))))))</f>
        <v>teppc</v>
      </c>
      <c r="U2122">
        <f t="shared" si="66"/>
        <v>0</v>
      </c>
      <c r="V2122" s="5">
        <f t="shared" si="67"/>
        <v>0</v>
      </c>
    </row>
    <row r="2123" spans="1:22" hidden="1" x14ac:dyDescent="0.75">
      <c r="A2123" t="s">
        <v>3897</v>
      </c>
      <c r="B2123" t="s">
        <v>3898</v>
      </c>
      <c r="C2123" t="s">
        <v>3899</v>
      </c>
      <c r="D2123" t="s">
        <v>3425</v>
      </c>
      <c r="E2123" t="s">
        <v>3698</v>
      </c>
      <c r="F2123" t="s">
        <v>3698</v>
      </c>
      <c r="G2123" t="s">
        <v>3694</v>
      </c>
      <c r="H2123" t="s">
        <v>3407</v>
      </c>
      <c r="I2123" t="s">
        <v>2274</v>
      </c>
      <c r="J2123" s="2">
        <v>31382</v>
      </c>
      <c r="K2123" s="2">
        <v>55153</v>
      </c>
      <c r="L2123">
        <v>18.899999999999999</v>
      </c>
      <c r="M2123" t="s">
        <v>3766</v>
      </c>
      <c r="N2123" t="s">
        <v>3757</v>
      </c>
      <c r="O2123" t="s">
        <v>190</v>
      </c>
      <c r="P2123" t="s">
        <v>3758</v>
      </c>
      <c r="Q2123" s="5">
        <f>INDEX(relevant_resources!B:B,MATCH(P2123,relevant_resources!A:A,0))</f>
        <v>0</v>
      </c>
      <c r="R2123">
        <f>COUNTIFS(resolve_2018!Y:Y,A2123)</f>
        <v>0</v>
      </c>
      <c r="S2123">
        <f>COUNTIFS(assign_old_new!A:A,A2123)</f>
        <v>0</v>
      </c>
      <c r="T2123" s="4" t="str">
        <f>IF(D2123="teppc","teppc",
IF(Q2123=0,"not relevant",
IF(R2123&gt;0,"in old list",
IF(S2123=0,"NEED TO ASSIGN",
INDEX(assign_old_new!D:D,MATCH(A2123,assign_old_new!A:A,0))))))</f>
        <v>teppc</v>
      </c>
      <c r="U2123">
        <f t="shared" si="66"/>
        <v>0</v>
      </c>
      <c r="V2123" s="5">
        <f t="shared" si="67"/>
        <v>0</v>
      </c>
    </row>
    <row r="2124" spans="1:22" hidden="1" x14ac:dyDescent="0.75">
      <c r="A2124" t="s">
        <v>131</v>
      </c>
      <c r="B2124" t="s">
        <v>131</v>
      </c>
      <c r="C2124" t="s">
        <v>10295</v>
      </c>
      <c r="D2124" t="s">
        <v>9883</v>
      </c>
      <c r="E2124" t="s">
        <v>9887</v>
      </c>
      <c r="F2124" t="s">
        <v>9887</v>
      </c>
      <c r="G2124" t="s">
        <v>9888</v>
      </c>
      <c r="H2124" t="s">
        <v>9887</v>
      </c>
      <c r="I2124" t="s">
        <v>33</v>
      </c>
      <c r="J2124" s="6">
        <v>31670</v>
      </c>
      <c r="K2124" s="6">
        <v>55153</v>
      </c>
      <c r="L2124">
        <v>18.75</v>
      </c>
      <c r="M2124" t="s">
        <v>9884</v>
      </c>
      <c r="N2124" t="s">
        <v>3336</v>
      </c>
      <c r="O2124" t="s">
        <v>3356</v>
      </c>
      <c r="P2124" t="s">
        <v>3357</v>
      </c>
      <c r="Q2124" s="5">
        <f>INDEX(relevant_resources!B:B,MATCH(P2124,relevant_resources!A:A,0))</f>
        <v>0</v>
      </c>
      <c r="R2124">
        <f>COUNTIFS(resolve_2018!Y:Y,A2124)</f>
        <v>1</v>
      </c>
      <c r="S2124">
        <f>COUNTIFS(assign_old_new!A:A,A2124)</f>
        <v>0</v>
      </c>
      <c r="T2124" s="4" t="str">
        <f>IF(D2124="teppc","teppc",
IF(Q2124=0,"not relevant",
IF(R2124&gt;0,"in old list",
IF(S2124=0,"NEED TO ASSIGN",
INDEX(assign_old_new!D:D,MATCH(A2124,assign_old_new!A:A,0))))))</f>
        <v>not relevant</v>
      </c>
      <c r="U2124">
        <f t="shared" si="66"/>
        <v>1</v>
      </c>
      <c r="V2124" s="5">
        <f t="shared" si="67"/>
        <v>0</v>
      </c>
    </row>
    <row r="2125" spans="1:22" hidden="1" x14ac:dyDescent="0.75">
      <c r="A2125" t="s">
        <v>7946</v>
      </c>
      <c r="B2125" t="s">
        <v>7947</v>
      </c>
      <c r="C2125" t="s">
        <v>7948</v>
      </c>
      <c r="D2125" t="s">
        <v>3425</v>
      </c>
      <c r="E2125" t="s">
        <v>3858</v>
      </c>
      <c r="F2125" t="s">
        <v>3858</v>
      </c>
      <c r="G2125" t="s">
        <v>3859</v>
      </c>
      <c r="H2125" t="s">
        <v>3860</v>
      </c>
      <c r="I2125" t="s">
        <v>1080</v>
      </c>
      <c r="J2125" s="2">
        <v>42036</v>
      </c>
      <c r="K2125" s="2">
        <v>55153</v>
      </c>
      <c r="L2125">
        <v>18.7</v>
      </c>
      <c r="M2125" t="s">
        <v>3459</v>
      </c>
      <c r="N2125" t="s">
        <v>3460</v>
      </c>
      <c r="O2125" t="s">
        <v>3461</v>
      </c>
      <c r="P2125" t="s">
        <v>3815</v>
      </c>
      <c r="Q2125" s="5">
        <f>INDEX(relevant_resources!B:B,MATCH(P2125,relevant_resources!A:A,0))</f>
        <v>0</v>
      </c>
      <c r="R2125">
        <f>COUNTIFS(resolve_2018!Y:Y,A2125)</f>
        <v>0</v>
      </c>
      <c r="S2125">
        <f>COUNTIFS(assign_old_new!A:A,A2125)</f>
        <v>0</v>
      </c>
      <c r="T2125" s="4" t="str">
        <f>IF(D2125="teppc","teppc",
IF(Q2125=0,"not relevant",
IF(R2125&gt;0,"in old list",
IF(S2125=0,"NEED TO ASSIGN",
INDEX(assign_old_new!D:D,MATCH(A2125,assign_old_new!A:A,0))))))</f>
        <v>teppc</v>
      </c>
      <c r="U2125">
        <f t="shared" si="66"/>
        <v>0</v>
      </c>
      <c r="V2125" s="5">
        <f t="shared" si="67"/>
        <v>0</v>
      </c>
    </row>
    <row r="2126" spans="1:22" hidden="1" x14ac:dyDescent="0.75">
      <c r="A2126" t="s">
        <v>7949</v>
      </c>
      <c r="B2126" t="s">
        <v>7950</v>
      </c>
      <c r="C2126" t="s">
        <v>7951</v>
      </c>
      <c r="D2126" t="s">
        <v>3425</v>
      </c>
      <c r="E2126" t="s">
        <v>3858</v>
      </c>
      <c r="F2126" t="s">
        <v>3858</v>
      </c>
      <c r="G2126" t="s">
        <v>3859</v>
      </c>
      <c r="H2126" t="s">
        <v>3860</v>
      </c>
      <c r="I2126" t="s">
        <v>1080</v>
      </c>
      <c r="J2126" s="2">
        <v>42036</v>
      </c>
      <c r="K2126" s="2">
        <v>55153</v>
      </c>
      <c r="L2126">
        <v>18.7</v>
      </c>
      <c r="M2126" t="s">
        <v>3459</v>
      </c>
      <c r="N2126" t="s">
        <v>3460</v>
      </c>
      <c r="O2126" t="s">
        <v>3461</v>
      </c>
      <c r="P2126" t="s">
        <v>3815</v>
      </c>
      <c r="Q2126" s="5">
        <f>INDEX(relevant_resources!B:B,MATCH(P2126,relevant_resources!A:A,0))</f>
        <v>0</v>
      </c>
      <c r="R2126">
        <f>COUNTIFS(resolve_2018!Y:Y,A2126)</f>
        <v>0</v>
      </c>
      <c r="S2126">
        <f>COUNTIFS(assign_old_new!A:A,A2126)</f>
        <v>0</v>
      </c>
      <c r="T2126" s="4" t="str">
        <f>IF(D2126="teppc","teppc",
IF(Q2126=0,"not relevant",
IF(R2126&gt;0,"in old list",
IF(S2126=0,"NEED TO ASSIGN",
INDEX(assign_old_new!D:D,MATCH(A2126,assign_old_new!A:A,0))))))</f>
        <v>teppc</v>
      </c>
      <c r="U2126">
        <f t="shared" si="66"/>
        <v>0</v>
      </c>
      <c r="V2126" s="5">
        <f t="shared" si="67"/>
        <v>0</v>
      </c>
    </row>
    <row r="2127" spans="1:22" hidden="1" x14ac:dyDescent="0.75">
      <c r="A2127" t="s">
        <v>7952</v>
      </c>
      <c r="B2127" t="s">
        <v>7953</v>
      </c>
      <c r="C2127" t="s">
        <v>7954</v>
      </c>
      <c r="D2127" t="s">
        <v>3425</v>
      </c>
      <c r="E2127" t="s">
        <v>3858</v>
      </c>
      <c r="F2127" t="s">
        <v>3858</v>
      </c>
      <c r="G2127" t="s">
        <v>3859</v>
      </c>
      <c r="H2127" t="s">
        <v>3860</v>
      </c>
      <c r="I2127" t="s">
        <v>1080</v>
      </c>
      <c r="J2127" s="2">
        <v>42036</v>
      </c>
      <c r="K2127" s="2">
        <v>55153</v>
      </c>
      <c r="L2127">
        <v>18.7</v>
      </c>
      <c r="M2127" t="s">
        <v>3459</v>
      </c>
      <c r="N2127" t="s">
        <v>3460</v>
      </c>
      <c r="O2127" t="s">
        <v>3461</v>
      </c>
      <c r="P2127" t="s">
        <v>3815</v>
      </c>
      <c r="Q2127" s="5">
        <f>INDEX(relevant_resources!B:B,MATCH(P2127,relevant_resources!A:A,0))</f>
        <v>0</v>
      </c>
      <c r="R2127">
        <f>COUNTIFS(resolve_2018!Y:Y,A2127)</f>
        <v>0</v>
      </c>
      <c r="S2127">
        <f>COUNTIFS(assign_old_new!A:A,A2127)</f>
        <v>0</v>
      </c>
      <c r="T2127" s="4" t="str">
        <f>IF(D2127="teppc","teppc",
IF(Q2127=0,"not relevant",
IF(R2127&gt;0,"in old list",
IF(S2127=0,"NEED TO ASSIGN",
INDEX(assign_old_new!D:D,MATCH(A2127,assign_old_new!A:A,0))))))</f>
        <v>teppc</v>
      </c>
      <c r="U2127">
        <f t="shared" si="66"/>
        <v>0</v>
      </c>
      <c r="V2127" s="5">
        <f t="shared" si="67"/>
        <v>0</v>
      </c>
    </row>
    <row r="2128" spans="1:22" hidden="1" x14ac:dyDescent="0.75">
      <c r="A2128" t="s">
        <v>7955</v>
      </c>
      <c r="B2128" t="s">
        <v>7956</v>
      </c>
      <c r="C2128" t="s">
        <v>7957</v>
      </c>
      <c r="D2128" t="s">
        <v>3425</v>
      </c>
      <c r="E2128" t="s">
        <v>3858</v>
      </c>
      <c r="F2128" t="s">
        <v>3858</v>
      </c>
      <c r="G2128" t="s">
        <v>3859</v>
      </c>
      <c r="H2128" t="s">
        <v>3860</v>
      </c>
      <c r="I2128" t="s">
        <v>1080</v>
      </c>
      <c r="J2128" s="2">
        <v>42036</v>
      </c>
      <c r="K2128" s="2">
        <v>55153</v>
      </c>
      <c r="L2128">
        <v>18.7</v>
      </c>
      <c r="M2128" t="s">
        <v>3459</v>
      </c>
      <c r="N2128" t="s">
        <v>3460</v>
      </c>
      <c r="O2128" t="s">
        <v>3461</v>
      </c>
      <c r="P2128" t="s">
        <v>3815</v>
      </c>
      <c r="Q2128" s="5">
        <f>INDEX(relevant_resources!B:B,MATCH(P2128,relevant_resources!A:A,0))</f>
        <v>0</v>
      </c>
      <c r="R2128">
        <f>COUNTIFS(resolve_2018!Y:Y,A2128)</f>
        <v>0</v>
      </c>
      <c r="S2128">
        <f>COUNTIFS(assign_old_new!A:A,A2128)</f>
        <v>0</v>
      </c>
      <c r="T2128" s="4" t="str">
        <f>IF(D2128="teppc","teppc",
IF(Q2128=0,"not relevant",
IF(R2128&gt;0,"in old list",
IF(S2128=0,"NEED TO ASSIGN",
INDEX(assign_old_new!D:D,MATCH(A2128,assign_old_new!A:A,0))))))</f>
        <v>teppc</v>
      </c>
      <c r="U2128">
        <f t="shared" si="66"/>
        <v>0</v>
      </c>
      <c r="V2128" s="5">
        <f t="shared" si="67"/>
        <v>0</v>
      </c>
    </row>
    <row r="2129" spans="1:22" hidden="1" x14ac:dyDescent="0.75">
      <c r="A2129" t="s">
        <v>7958</v>
      </c>
      <c r="B2129" t="s">
        <v>7959</v>
      </c>
      <c r="C2129" t="s">
        <v>7960</v>
      </c>
      <c r="D2129" t="s">
        <v>3425</v>
      </c>
      <c r="E2129" t="s">
        <v>3858</v>
      </c>
      <c r="F2129" t="s">
        <v>3858</v>
      </c>
      <c r="G2129" t="s">
        <v>3859</v>
      </c>
      <c r="H2129" t="s">
        <v>3860</v>
      </c>
      <c r="I2129" t="s">
        <v>1080</v>
      </c>
      <c r="J2129" s="2">
        <v>42036</v>
      </c>
      <c r="K2129" s="2">
        <v>55153</v>
      </c>
      <c r="L2129">
        <v>18.7</v>
      </c>
      <c r="M2129" t="s">
        <v>3459</v>
      </c>
      <c r="N2129" t="s">
        <v>3460</v>
      </c>
      <c r="O2129" t="s">
        <v>3461</v>
      </c>
      <c r="P2129" t="s">
        <v>3815</v>
      </c>
      <c r="Q2129" s="5">
        <f>INDEX(relevant_resources!B:B,MATCH(P2129,relevant_resources!A:A,0))</f>
        <v>0</v>
      </c>
      <c r="R2129">
        <f>COUNTIFS(resolve_2018!Y:Y,A2129)</f>
        <v>0</v>
      </c>
      <c r="S2129">
        <f>COUNTIFS(assign_old_new!A:A,A2129)</f>
        <v>0</v>
      </c>
      <c r="T2129" s="4" t="str">
        <f>IF(D2129="teppc","teppc",
IF(Q2129=0,"not relevant",
IF(R2129&gt;0,"in old list",
IF(S2129=0,"NEED TO ASSIGN",
INDEX(assign_old_new!D:D,MATCH(A2129,assign_old_new!A:A,0))))))</f>
        <v>teppc</v>
      </c>
      <c r="U2129">
        <f t="shared" si="66"/>
        <v>0</v>
      </c>
      <c r="V2129" s="5">
        <f t="shared" si="67"/>
        <v>0</v>
      </c>
    </row>
    <row r="2130" spans="1:22" hidden="1" x14ac:dyDescent="0.75">
      <c r="A2130" t="s">
        <v>7961</v>
      </c>
      <c r="B2130" t="s">
        <v>7962</v>
      </c>
      <c r="C2130" t="s">
        <v>7963</v>
      </c>
      <c r="D2130" t="s">
        <v>3425</v>
      </c>
      <c r="E2130" t="s">
        <v>3858</v>
      </c>
      <c r="F2130" t="s">
        <v>3858</v>
      </c>
      <c r="G2130" t="s">
        <v>3859</v>
      </c>
      <c r="H2130" t="s">
        <v>3860</v>
      </c>
      <c r="I2130" t="s">
        <v>1080</v>
      </c>
      <c r="J2130" s="2">
        <v>42036</v>
      </c>
      <c r="K2130" s="2">
        <v>55153</v>
      </c>
      <c r="L2130">
        <v>18.7</v>
      </c>
      <c r="M2130" t="s">
        <v>3459</v>
      </c>
      <c r="N2130" t="s">
        <v>3460</v>
      </c>
      <c r="O2130" t="s">
        <v>3461</v>
      </c>
      <c r="P2130" t="s">
        <v>3815</v>
      </c>
      <c r="Q2130" s="5">
        <f>INDEX(relevant_resources!B:B,MATCH(P2130,relevant_resources!A:A,0))</f>
        <v>0</v>
      </c>
      <c r="R2130">
        <f>COUNTIFS(resolve_2018!Y:Y,A2130)</f>
        <v>0</v>
      </c>
      <c r="S2130">
        <f>COUNTIFS(assign_old_new!A:A,A2130)</f>
        <v>0</v>
      </c>
      <c r="T2130" s="4" t="str">
        <f>IF(D2130="teppc","teppc",
IF(Q2130=0,"not relevant",
IF(R2130&gt;0,"in old list",
IF(S2130=0,"NEED TO ASSIGN",
INDEX(assign_old_new!D:D,MATCH(A2130,assign_old_new!A:A,0))))))</f>
        <v>teppc</v>
      </c>
      <c r="U2130">
        <f t="shared" si="66"/>
        <v>0</v>
      </c>
      <c r="V2130" s="5">
        <f t="shared" si="67"/>
        <v>0</v>
      </c>
    </row>
    <row r="2131" spans="1:22" hidden="1" x14ac:dyDescent="0.75">
      <c r="A2131" t="s">
        <v>7964</v>
      </c>
      <c r="B2131" t="s">
        <v>7965</v>
      </c>
      <c r="C2131" t="s">
        <v>7966</v>
      </c>
      <c r="D2131" t="s">
        <v>3425</v>
      </c>
      <c r="E2131" t="s">
        <v>3858</v>
      </c>
      <c r="F2131" t="s">
        <v>3858</v>
      </c>
      <c r="G2131" t="s">
        <v>3859</v>
      </c>
      <c r="H2131" t="s">
        <v>3860</v>
      </c>
      <c r="I2131" t="s">
        <v>1080</v>
      </c>
      <c r="J2131" s="2">
        <v>42036</v>
      </c>
      <c r="K2131" s="2">
        <v>55153</v>
      </c>
      <c r="L2131">
        <v>18.7</v>
      </c>
      <c r="M2131" t="s">
        <v>3459</v>
      </c>
      <c r="N2131" t="s">
        <v>3460</v>
      </c>
      <c r="O2131" t="s">
        <v>3461</v>
      </c>
      <c r="P2131" t="s">
        <v>3815</v>
      </c>
      <c r="Q2131" s="5">
        <f>INDEX(relevant_resources!B:B,MATCH(P2131,relevant_resources!A:A,0))</f>
        <v>0</v>
      </c>
      <c r="R2131">
        <f>COUNTIFS(resolve_2018!Y:Y,A2131)</f>
        <v>0</v>
      </c>
      <c r="S2131">
        <f>COUNTIFS(assign_old_new!A:A,A2131)</f>
        <v>0</v>
      </c>
      <c r="T2131" s="4" t="str">
        <f>IF(D2131="teppc","teppc",
IF(Q2131=0,"not relevant",
IF(R2131&gt;0,"in old list",
IF(S2131=0,"NEED TO ASSIGN",
INDEX(assign_old_new!D:D,MATCH(A2131,assign_old_new!A:A,0))))))</f>
        <v>teppc</v>
      </c>
      <c r="U2131">
        <f t="shared" si="66"/>
        <v>0</v>
      </c>
      <c r="V2131" s="5">
        <f t="shared" si="67"/>
        <v>0</v>
      </c>
    </row>
    <row r="2132" spans="1:22" hidden="1" x14ac:dyDescent="0.75">
      <c r="A2132" t="s">
        <v>7967</v>
      </c>
      <c r="B2132" t="s">
        <v>7968</v>
      </c>
      <c r="C2132" t="s">
        <v>7969</v>
      </c>
      <c r="D2132" t="s">
        <v>3425</v>
      </c>
      <c r="E2132" t="s">
        <v>3858</v>
      </c>
      <c r="F2132" t="s">
        <v>3858</v>
      </c>
      <c r="G2132" t="s">
        <v>3859</v>
      </c>
      <c r="H2132" t="s">
        <v>3860</v>
      </c>
      <c r="I2132" t="s">
        <v>1080</v>
      </c>
      <c r="J2132" s="2">
        <v>42036</v>
      </c>
      <c r="K2132" s="2">
        <v>55153</v>
      </c>
      <c r="L2132">
        <v>18.7</v>
      </c>
      <c r="M2132" t="s">
        <v>3459</v>
      </c>
      <c r="N2132" t="s">
        <v>3460</v>
      </c>
      <c r="O2132" t="s">
        <v>3461</v>
      </c>
      <c r="P2132" t="s">
        <v>3815</v>
      </c>
      <c r="Q2132" s="5">
        <f>INDEX(relevant_resources!B:B,MATCH(P2132,relevant_resources!A:A,0))</f>
        <v>0</v>
      </c>
      <c r="R2132">
        <f>COUNTIFS(resolve_2018!Y:Y,A2132)</f>
        <v>0</v>
      </c>
      <c r="S2132">
        <f>COUNTIFS(assign_old_new!A:A,A2132)</f>
        <v>0</v>
      </c>
      <c r="T2132" s="4" t="str">
        <f>IF(D2132="teppc","teppc",
IF(Q2132=0,"not relevant",
IF(R2132&gt;0,"in old list",
IF(S2132=0,"NEED TO ASSIGN",
INDEX(assign_old_new!D:D,MATCH(A2132,assign_old_new!A:A,0))))))</f>
        <v>teppc</v>
      </c>
      <c r="U2132">
        <f t="shared" si="66"/>
        <v>0</v>
      </c>
      <c r="V2132" s="5">
        <f t="shared" si="67"/>
        <v>0</v>
      </c>
    </row>
    <row r="2133" spans="1:22" hidden="1" x14ac:dyDescent="0.75">
      <c r="A2133" t="s">
        <v>7970</v>
      </c>
      <c r="B2133" t="s">
        <v>7971</v>
      </c>
      <c r="C2133" t="s">
        <v>7972</v>
      </c>
      <c r="D2133" t="s">
        <v>3425</v>
      </c>
      <c r="E2133" t="s">
        <v>3858</v>
      </c>
      <c r="F2133" t="s">
        <v>3858</v>
      </c>
      <c r="G2133" t="s">
        <v>3859</v>
      </c>
      <c r="H2133" t="s">
        <v>3860</v>
      </c>
      <c r="I2133" t="s">
        <v>1080</v>
      </c>
      <c r="J2133" s="2">
        <v>42036</v>
      </c>
      <c r="K2133" s="2">
        <v>55153</v>
      </c>
      <c r="L2133">
        <v>18.7</v>
      </c>
      <c r="M2133" t="s">
        <v>3459</v>
      </c>
      <c r="N2133" t="s">
        <v>3460</v>
      </c>
      <c r="O2133" t="s">
        <v>3461</v>
      </c>
      <c r="P2133" t="s">
        <v>3815</v>
      </c>
      <c r="Q2133" s="5">
        <f>INDEX(relevant_resources!B:B,MATCH(P2133,relevant_resources!A:A,0))</f>
        <v>0</v>
      </c>
      <c r="R2133">
        <f>COUNTIFS(resolve_2018!Y:Y,A2133)</f>
        <v>0</v>
      </c>
      <c r="S2133">
        <f>COUNTIFS(assign_old_new!A:A,A2133)</f>
        <v>0</v>
      </c>
      <c r="T2133" s="4" t="str">
        <f>IF(D2133="teppc","teppc",
IF(Q2133=0,"not relevant",
IF(R2133&gt;0,"in old list",
IF(S2133=0,"NEED TO ASSIGN",
INDEX(assign_old_new!D:D,MATCH(A2133,assign_old_new!A:A,0))))))</f>
        <v>teppc</v>
      </c>
      <c r="U2133">
        <f t="shared" si="66"/>
        <v>0</v>
      </c>
      <c r="V2133" s="5">
        <f t="shared" si="67"/>
        <v>0</v>
      </c>
    </row>
    <row r="2134" spans="1:22" hidden="1" x14ac:dyDescent="0.75">
      <c r="A2134" t="s">
        <v>7973</v>
      </c>
      <c r="B2134" t="s">
        <v>7974</v>
      </c>
      <c r="C2134" t="s">
        <v>7975</v>
      </c>
      <c r="D2134" t="s">
        <v>3425</v>
      </c>
      <c r="E2134" t="s">
        <v>3858</v>
      </c>
      <c r="F2134" t="s">
        <v>3858</v>
      </c>
      <c r="G2134" t="s">
        <v>3859</v>
      </c>
      <c r="H2134" t="s">
        <v>3860</v>
      </c>
      <c r="I2134" t="s">
        <v>1080</v>
      </c>
      <c r="J2134" s="2">
        <v>42036</v>
      </c>
      <c r="K2134" s="2">
        <v>55153</v>
      </c>
      <c r="L2134">
        <v>18.7</v>
      </c>
      <c r="M2134" t="s">
        <v>3459</v>
      </c>
      <c r="N2134" t="s">
        <v>3460</v>
      </c>
      <c r="O2134" t="s">
        <v>3461</v>
      </c>
      <c r="P2134" t="s">
        <v>3815</v>
      </c>
      <c r="Q2134" s="5">
        <f>INDEX(relevant_resources!B:B,MATCH(P2134,relevant_resources!A:A,0))</f>
        <v>0</v>
      </c>
      <c r="R2134">
        <f>COUNTIFS(resolve_2018!Y:Y,A2134)</f>
        <v>0</v>
      </c>
      <c r="S2134">
        <f>COUNTIFS(assign_old_new!A:A,A2134)</f>
        <v>0</v>
      </c>
      <c r="T2134" s="4" t="str">
        <f>IF(D2134="teppc","teppc",
IF(Q2134=0,"not relevant",
IF(R2134&gt;0,"in old list",
IF(S2134=0,"NEED TO ASSIGN",
INDEX(assign_old_new!D:D,MATCH(A2134,assign_old_new!A:A,0))))))</f>
        <v>teppc</v>
      </c>
      <c r="U2134">
        <f t="shared" si="66"/>
        <v>0</v>
      </c>
      <c r="V2134" s="5">
        <f t="shared" si="67"/>
        <v>0</v>
      </c>
    </row>
    <row r="2135" spans="1:22" hidden="1" x14ac:dyDescent="0.75">
      <c r="A2135" t="s">
        <v>7976</v>
      </c>
      <c r="B2135" t="s">
        <v>7977</v>
      </c>
      <c r="C2135" t="s">
        <v>7978</v>
      </c>
      <c r="D2135" t="s">
        <v>3425</v>
      </c>
      <c r="E2135" t="s">
        <v>3858</v>
      </c>
      <c r="F2135" t="s">
        <v>3858</v>
      </c>
      <c r="G2135" t="s">
        <v>3859</v>
      </c>
      <c r="H2135" t="s">
        <v>3860</v>
      </c>
      <c r="I2135" t="s">
        <v>1080</v>
      </c>
      <c r="J2135" s="2">
        <v>42036</v>
      </c>
      <c r="K2135" s="2">
        <v>55153</v>
      </c>
      <c r="L2135">
        <v>18.7</v>
      </c>
      <c r="M2135" t="s">
        <v>3459</v>
      </c>
      <c r="N2135" t="s">
        <v>3460</v>
      </c>
      <c r="O2135" t="s">
        <v>3461</v>
      </c>
      <c r="P2135" t="s">
        <v>3815</v>
      </c>
      <c r="Q2135" s="5">
        <f>INDEX(relevant_resources!B:B,MATCH(P2135,relevant_resources!A:A,0))</f>
        <v>0</v>
      </c>
      <c r="R2135">
        <f>COUNTIFS(resolve_2018!Y:Y,A2135)</f>
        <v>0</v>
      </c>
      <c r="S2135">
        <f>COUNTIFS(assign_old_new!A:A,A2135)</f>
        <v>0</v>
      </c>
      <c r="T2135" s="4" t="str">
        <f>IF(D2135="teppc","teppc",
IF(Q2135=0,"not relevant",
IF(R2135&gt;0,"in old list",
IF(S2135=0,"NEED TO ASSIGN",
INDEX(assign_old_new!D:D,MATCH(A2135,assign_old_new!A:A,0))))))</f>
        <v>teppc</v>
      </c>
      <c r="U2135">
        <f t="shared" si="66"/>
        <v>0</v>
      </c>
      <c r="V2135" s="5">
        <f t="shared" si="67"/>
        <v>0</v>
      </c>
    </row>
    <row r="2136" spans="1:22" hidden="1" x14ac:dyDescent="0.75">
      <c r="A2136" t="s">
        <v>7944</v>
      </c>
      <c r="B2136" t="s">
        <v>7945</v>
      </c>
      <c r="C2136" t="s">
        <v>7943</v>
      </c>
      <c r="D2136" t="s">
        <v>3425</v>
      </c>
      <c r="E2136" t="s">
        <v>3858</v>
      </c>
      <c r="F2136" t="s">
        <v>3858</v>
      </c>
      <c r="G2136" t="s">
        <v>3859</v>
      </c>
      <c r="H2136" t="s">
        <v>3860</v>
      </c>
      <c r="I2136" t="s">
        <v>1080</v>
      </c>
      <c r="J2136" s="2">
        <v>39264</v>
      </c>
      <c r="K2136" s="2">
        <v>55153</v>
      </c>
      <c r="L2136">
        <v>18.7</v>
      </c>
      <c r="M2136" t="s">
        <v>3459</v>
      </c>
      <c r="N2136" t="s">
        <v>3460</v>
      </c>
      <c r="O2136" t="s">
        <v>3461</v>
      </c>
      <c r="P2136" t="s">
        <v>3815</v>
      </c>
      <c r="Q2136" s="5">
        <f>INDEX(relevant_resources!B:B,MATCH(P2136,relevant_resources!A:A,0))</f>
        <v>0</v>
      </c>
      <c r="R2136">
        <f>COUNTIFS(resolve_2018!Y:Y,A2136)</f>
        <v>0</v>
      </c>
      <c r="S2136">
        <f>COUNTIFS(assign_old_new!A:A,A2136)</f>
        <v>0</v>
      </c>
      <c r="T2136" s="4" t="str">
        <f>IF(D2136="teppc","teppc",
IF(Q2136=0,"not relevant",
IF(R2136&gt;0,"in old list",
IF(S2136=0,"NEED TO ASSIGN",
INDEX(assign_old_new!D:D,MATCH(A2136,assign_old_new!A:A,0))))))</f>
        <v>teppc</v>
      </c>
      <c r="U2136">
        <f t="shared" si="66"/>
        <v>0</v>
      </c>
      <c r="V2136" s="5">
        <f t="shared" si="67"/>
        <v>0</v>
      </c>
    </row>
    <row r="2137" spans="1:22" hidden="1" x14ac:dyDescent="0.75">
      <c r="A2137" t="s">
        <v>11042</v>
      </c>
      <c r="B2137" t="s">
        <v>11042</v>
      </c>
      <c r="D2137" t="s">
        <v>9883</v>
      </c>
      <c r="E2137" t="s">
        <v>3333</v>
      </c>
      <c r="F2137" t="s">
        <v>3333</v>
      </c>
      <c r="G2137" t="s">
        <v>3334</v>
      </c>
      <c r="H2137" t="s">
        <v>3333</v>
      </c>
      <c r="I2137" t="s">
        <v>33</v>
      </c>
      <c r="J2137" t="s">
        <v>9889</v>
      </c>
      <c r="K2137" s="6">
        <v>55153</v>
      </c>
      <c r="L2137">
        <v>18.5</v>
      </c>
      <c r="M2137" t="s">
        <v>4346</v>
      </c>
      <c r="N2137" t="s">
        <v>4346</v>
      </c>
      <c r="O2137" t="s">
        <v>3386</v>
      </c>
      <c r="P2137" t="s">
        <v>3324</v>
      </c>
      <c r="Q2137" s="5">
        <f>INDEX(relevant_resources!B:B,MATCH(P2137,relevant_resources!A:A,0))</f>
        <v>1</v>
      </c>
      <c r="R2137">
        <f>COUNTIFS(resolve_2018!Y:Y,A2137)</f>
        <v>0</v>
      </c>
      <c r="S2137">
        <f>COUNTIFS(assign_old_new!A:A,A2137)</f>
        <v>1</v>
      </c>
      <c r="T2137" s="4" t="str">
        <f>IF(D2137="teppc","teppc",
IF(Q2137=0,"not relevant",
IF(R2137&gt;0,"in old list",
IF(S2137=0,"NEED TO ASSIGN",
INDEX(assign_old_new!D:D,MATCH(A2137,assign_old_new!A:A,0))))))</f>
        <v>new</v>
      </c>
      <c r="U2137">
        <f t="shared" si="66"/>
        <v>1</v>
      </c>
      <c r="V2137" s="5">
        <f t="shared" si="67"/>
        <v>0</v>
      </c>
    </row>
    <row r="2138" spans="1:22" hidden="1" x14ac:dyDescent="0.75">
      <c r="A2138" t="s">
        <v>9351</v>
      </c>
      <c r="B2138" t="s">
        <v>9351</v>
      </c>
      <c r="C2138" t="s">
        <v>9352</v>
      </c>
      <c r="D2138" t="s">
        <v>3425</v>
      </c>
      <c r="E2138" t="s">
        <v>3426</v>
      </c>
      <c r="F2138" t="s">
        <v>3426</v>
      </c>
      <c r="G2138" t="s">
        <v>3427</v>
      </c>
      <c r="H2138" t="s">
        <v>3428</v>
      </c>
      <c r="I2138" t="s">
        <v>3429</v>
      </c>
      <c r="J2138" s="2">
        <v>42522</v>
      </c>
      <c r="K2138" s="2">
        <v>57132</v>
      </c>
      <c r="L2138">
        <v>18.5</v>
      </c>
      <c r="M2138" t="s">
        <v>210</v>
      </c>
      <c r="N2138" t="s">
        <v>3443</v>
      </c>
      <c r="O2138" t="s">
        <v>210</v>
      </c>
      <c r="P2138" t="s">
        <v>3444</v>
      </c>
      <c r="Q2138" s="5">
        <f>INDEX(relevant_resources!B:B,MATCH(P2138,relevant_resources!A:A,0))</f>
        <v>0</v>
      </c>
      <c r="R2138">
        <f>COUNTIFS(resolve_2018!Y:Y,A2138)</f>
        <v>0</v>
      </c>
      <c r="S2138">
        <f>COUNTIFS(assign_old_new!A:A,A2138)</f>
        <v>0</v>
      </c>
      <c r="T2138" s="4" t="str">
        <f>IF(D2138="teppc","teppc",
IF(Q2138=0,"not relevant",
IF(R2138&gt;0,"in old list",
IF(S2138=0,"NEED TO ASSIGN",
INDEX(assign_old_new!D:D,MATCH(A2138,assign_old_new!A:A,0))))))</f>
        <v>teppc</v>
      </c>
      <c r="U2138">
        <f t="shared" si="66"/>
        <v>0</v>
      </c>
      <c r="V2138" s="5">
        <f t="shared" si="67"/>
        <v>0</v>
      </c>
    </row>
    <row r="2139" spans="1:22" hidden="1" x14ac:dyDescent="0.75">
      <c r="A2139" t="s">
        <v>9353</v>
      </c>
      <c r="B2139" t="s">
        <v>9353</v>
      </c>
      <c r="C2139" t="s">
        <v>9354</v>
      </c>
      <c r="D2139" t="s">
        <v>3425</v>
      </c>
      <c r="E2139" t="s">
        <v>3426</v>
      </c>
      <c r="F2139" t="s">
        <v>3426</v>
      </c>
      <c r="G2139" t="s">
        <v>3427</v>
      </c>
      <c r="H2139" t="s">
        <v>3428</v>
      </c>
      <c r="I2139" t="s">
        <v>3429</v>
      </c>
      <c r="J2139" s="2">
        <v>42522</v>
      </c>
      <c r="K2139" s="2">
        <v>57132</v>
      </c>
      <c r="L2139">
        <v>18.5</v>
      </c>
      <c r="M2139" t="s">
        <v>210</v>
      </c>
      <c r="N2139" t="s">
        <v>3443</v>
      </c>
      <c r="O2139" t="s">
        <v>210</v>
      </c>
      <c r="P2139" t="s">
        <v>3444</v>
      </c>
      <c r="Q2139" s="5">
        <f>INDEX(relevant_resources!B:B,MATCH(P2139,relevant_resources!A:A,0))</f>
        <v>0</v>
      </c>
      <c r="R2139">
        <f>COUNTIFS(resolve_2018!Y:Y,A2139)</f>
        <v>0</v>
      </c>
      <c r="S2139">
        <f>COUNTIFS(assign_old_new!A:A,A2139)</f>
        <v>0</v>
      </c>
      <c r="T2139" s="4" t="str">
        <f>IF(D2139="teppc","teppc",
IF(Q2139=0,"not relevant",
IF(R2139&gt;0,"in old list",
IF(S2139=0,"NEED TO ASSIGN",
INDEX(assign_old_new!D:D,MATCH(A2139,assign_old_new!A:A,0))))))</f>
        <v>teppc</v>
      </c>
      <c r="U2139">
        <f t="shared" si="66"/>
        <v>0</v>
      </c>
      <c r="V2139" s="5">
        <f t="shared" si="67"/>
        <v>0</v>
      </c>
    </row>
    <row r="2140" spans="1:22" hidden="1" x14ac:dyDescent="0.75">
      <c r="A2140" t="s">
        <v>9355</v>
      </c>
      <c r="B2140" t="s">
        <v>9355</v>
      </c>
      <c r="C2140" t="s">
        <v>9356</v>
      </c>
      <c r="D2140" t="s">
        <v>3425</v>
      </c>
      <c r="E2140" t="s">
        <v>3426</v>
      </c>
      <c r="F2140" t="s">
        <v>3426</v>
      </c>
      <c r="G2140" t="s">
        <v>3427</v>
      </c>
      <c r="H2140" t="s">
        <v>3428</v>
      </c>
      <c r="I2140" t="s">
        <v>3429</v>
      </c>
      <c r="J2140" s="2">
        <v>42522</v>
      </c>
      <c r="K2140" s="2">
        <v>57132</v>
      </c>
      <c r="L2140">
        <v>18.5</v>
      </c>
      <c r="M2140" t="s">
        <v>210</v>
      </c>
      <c r="N2140" t="s">
        <v>3443</v>
      </c>
      <c r="O2140" t="s">
        <v>210</v>
      </c>
      <c r="P2140" t="s">
        <v>3444</v>
      </c>
      <c r="Q2140" s="5">
        <f>INDEX(relevant_resources!B:B,MATCH(P2140,relevant_resources!A:A,0))</f>
        <v>0</v>
      </c>
      <c r="R2140">
        <f>COUNTIFS(resolve_2018!Y:Y,A2140)</f>
        <v>0</v>
      </c>
      <c r="S2140">
        <f>COUNTIFS(assign_old_new!A:A,A2140)</f>
        <v>0</v>
      </c>
      <c r="T2140" s="4" t="str">
        <f>IF(D2140="teppc","teppc",
IF(Q2140=0,"not relevant",
IF(R2140&gt;0,"in old list",
IF(S2140=0,"NEED TO ASSIGN",
INDEX(assign_old_new!D:D,MATCH(A2140,assign_old_new!A:A,0))))))</f>
        <v>teppc</v>
      </c>
      <c r="U2140">
        <f t="shared" si="66"/>
        <v>0</v>
      </c>
      <c r="V2140" s="5">
        <f t="shared" si="67"/>
        <v>0</v>
      </c>
    </row>
    <row r="2141" spans="1:22" hidden="1" x14ac:dyDescent="0.75">
      <c r="A2141" t="s">
        <v>9357</v>
      </c>
      <c r="B2141" t="s">
        <v>9357</v>
      </c>
      <c r="C2141" t="s">
        <v>9358</v>
      </c>
      <c r="D2141" t="s">
        <v>3425</v>
      </c>
      <c r="E2141" t="s">
        <v>3426</v>
      </c>
      <c r="F2141" t="s">
        <v>3426</v>
      </c>
      <c r="G2141" t="s">
        <v>3427</v>
      </c>
      <c r="H2141" t="s">
        <v>3428</v>
      </c>
      <c r="I2141" t="s">
        <v>3429</v>
      </c>
      <c r="J2141" s="2">
        <v>42522</v>
      </c>
      <c r="K2141" s="2">
        <v>57132</v>
      </c>
      <c r="L2141">
        <v>18.5</v>
      </c>
      <c r="M2141" t="s">
        <v>210</v>
      </c>
      <c r="N2141" t="s">
        <v>3443</v>
      </c>
      <c r="O2141" t="s">
        <v>210</v>
      </c>
      <c r="P2141" t="s">
        <v>3444</v>
      </c>
      <c r="Q2141" s="5">
        <f>INDEX(relevant_resources!B:B,MATCH(P2141,relevant_resources!A:A,0))</f>
        <v>0</v>
      </c>
      <c r="R2141">
        <f>COUNTIFS(resolve_2018!Y:Y,A2141)</f>
        <v>0</v>
      </c>
      <c r="S2141">
        <f>COUNTIFS(assign_old_new!A:A,A2141)</f>
        <v>0</v>
      </c>
      <c r="T2141" s="4" t="str">
        <f>IF(D2141="teppc","teppc",
IF(Q2141=0,"not relevant",
IF(R2141&gt;0,"in old list",
IF(S2141=0,"NEED TO ASSIGN",
INDEX(assign_old_new!D:D,MATCH(A2141,assign_old_new!A:A,0))))))</f>
        <v>teppc</v>
      </c>
      <c r="U2141">
        <f t="shared" si="66"/>
        <v>0</v>
      </c>
      <c r="V2141" s="5">
        <f t="shared" si="67"/>
        <v>0</v>
      </c>
    </row>
    <row r="2142" spans="1:22" hidden="1" x14ac:dyDescent="0.75">
      <c r="A2142" t="s">
        <v>2291</v>
      </c>
      <c r="B2142" t="s">
        <v>2291</v>
      </c>
      <c r="C2142" t="s">
        <v>2290</v>
      </c>
      <c r="D2142" t="s">
        <v>9883</v>
      </c>
      <c r="E2142" t="s">
        <v>1128</v>
      </c>
      <c r="F2142" t="s">
        <v>1128</v>
      </c>
      <c r="G2142" t="s">
        <v>3379</v>
      </c>
      <c r="H2142" t="s">
        <v>1128</v>
      </c>
      <c r="I2142" t="s">
        <v>33</v>
      </c>
      <c r="J2142" s="6">
        <v>41608</v>
      </c>
      <c r="K2142" s="6">
        <v>55153</v>
      </c>
      <c r="L2142">
        <v>18.5</v>
      </c>
      <c r="M2142" t="s">
        <v>9884</v>
      </c>
      <c r="N2142" t="s">
        <v>4346</v>
      </c>
      <c r="O2142" t="s">
        <v>3386</v>
      </c>
      <c r="P2142" t="s">
        <v>3324</v>
      </c>
      <c r="Q2142" s="5">
        <f>INDEX(relevant_resources!B:B,MATCH(P2142,relevant_resources!A:A,0))</f>
        <v>1</v>
      </c>
      <c r="R2142">
        <f>COUNTIFS(resolve_2018!Y:Y,A2142)</f>
        <v>1</v>
      </c>
      <c r="S2142">
        <f>COUNTIFS(assign_old_new!A:A,A2142)</f>
        <v>0</v>
      </c>
      <c r="T2142" s="4" t="str">
        <f>IF(D2142="teppc","teppc",
IF(Q2142=0,"not relevant",
IF(R2142&gt;0,"in old list",
IF(S2142=0,"NEED TO ASSIGN",
INDEX(assign_old_new!D:D,MATCH(A2142,assign_old_new!A:A,0))))))</f>
        <v>in old list</v>
      </c>
      <c r="U2142">
        <f t="shared" si="66"/>
        <v>1</v>
      </c>
      <c r="V2142" s="5">
        <f t="shared" si="67"/>
        <v>0</v>
      </c>
    </row>
    <row r="2143" spans="1:22" hidden="1" x14ac:dyDescent="0.75">
      <c r="A2143" t="s">
        <v>4282</v>
      </c>
      <c r="B2143" t="s">
        <v>4282</v>
      </c>
      <c r="C2143" t="s">
        <v>4283</v>
      </c>
      <c r="D2143" t="s">
        <v>3425</v>
      </c>
      <c r="E2143" t="s">
        <v>1054</v>
      </c>
      <c r="F2143" t="s">
        <v>1054</v>
      </c>
      <c r="G2143" t="s">
        <v>3447</v>
      </c>
      <c r="H2143" t="s">
        <v>3428</v>
      </c>
      <c r="I2143" t="s">
        <v>3429</v>
      </c>
      <c r="J2143" s="2">
        <v>37149</v>
      </c>
      <c r="K2143" s="2">
        <v>55153</v>
      </c>
      <c r="L2143">
        <v>18.5</v>
      </c>
      <c r="M2143" t="s">
        <v>3438</v>
      </c>
      <c r="N2143" t="s">
        <v>3412</v>
      </c>
      <c r="O2143" t="s">
        <v>993</v>
      </c>
      <c r="P2143" t="s">
        <v>3477</v>
      </c>
      <c r="Q2143" s="5">
        <f>INDEX(relevant_resources!B:B,MATCH(P2143,relevant_resources!A:A,0))</f>
        <v>0</v>
      </c>
      <c r="R2143">
        <f>COUNTIFS(resolve_2018!Y:Y,A2143)</f>
        <v>0</v>
      </c>
      <c r="S2143">
        <f>COUNTIFS(assign_old_new!A:A,A2143)</f>
        <v>0</v>
      </c>
      <c r="T2143" s="4" t="str">
        <f>IF(D2143="teppc","teppc",
IF(Q2143=0,"not relevant",
IF(R2143&gt;0,"in old list",
IF(S2143=0,"NEED TO ASSIGN",
INDEX(assign_old_new!D:D,MATCH(A2143,assign_old_new!A:A,0))))))</f>
        <v>teppc</v>
      </c>
      <c r="U2143">
        <f t="shared" si="66"/>
        <v>0</v>
      </c>
      <c r="V2143" s="5">
        <f t="shared" si="67"/>
        <v>0</v>
      </c>
    </row>
    <row r="2144" spans="1:22" hidden="1" x14ac:dyDescent="0.75">
      <c r="A2144" t="s">
        <v>424</v>
      </c>
      <c r="B2144" t="s">
        <v>424</v>
      </c>
      <c r="C2144" t="s">
        <v>10222</v>
      </c>
      <c r="D2144" t="s">
        <v>9883</v>
      </c>
      <c r="E2144" t="s">
        <v>3333</v>
      </c>
      <c r="F2144" t="s">
        <v>3333</v>
      </c>
      <c r="G2144" t="s">
        <v>3334</v>
      </c>
      <c r="H2144" t="s">
        <v>3333</v>
      </c>
      <c r="I2144" t="s">
        <v>33</v>
      </c>
      <c r="J2144" s="6">
        <v>23012</v>
      </c>
      <c r="K2144" s="6">
        <v>55153</v>
      </c>
      <c r="L2144">
        <v>18.5</v>
      </c>
      <c r="M2144" t="s">
        <v>9884</v>
      </c>
      <c r="N2144" t="s">
        <v>3443</v>
      </c>
      <c r="O2144" t="s">
        <v>210</v>
      </c>
      <c r="P2144" t="s">
        <v>3709</v>
      </c>
      <c r="Q2144" s="5">
        <f>INDEX(relevant_resources!B:B,MATCH(P2144,relevant_resources!A:A,0))</f>
        <v>0</v>
      </c>
      <c r="R2144">
        <f>COUNTIFS(resolve_2018!Y:Y,A2144)</f>
        <v>1</v>
      </c>
      <c r="S2144">
        <f>COUNTIFS(assign_old_new!A:A,A2144)</f>
        <v>0</v>
      </c>
      <c r="T2144" s="4" t="str">
        <f>IF(D2144="teppc","teppc",
IF(Q2144=0,"not relevant",
IF(R2144&gt;0,"in old list",
IF(S2144=0,"NEED TO ASSIGN",
INDEX(assign_old_new!D:D,MATCH(A2144,assign_old_new!A:A,0))))))</f>
        <v>not relevant</v>
      </c>
      <c r="U2144">
        <f t="shared" si="66"/>
        <v>1</v>
      </c>
      <c r="V2144" s="5">
        <f t="shared" si="67"/>
        <v>0</v>
      </c>
    </row>
    <row r="2145" spans="1:22" hidden="1" x14ac:dyDescent="0.75">
      <c r="A2145" t="s">
        <v>490</v>
      </c>
      <c r="B2145" t="s">
        <v>10917</v>
      </c>
      <c r="C2145" t="s">
        <v>10918</v>
      </c>
      <c r="D2145" t="s">
        <v>9883</v>
      </c>
      <c r="E2145" t="s">
        <v>3333</v>
      </c>
      <c r="F2145" t="s">
        <v>3333</v>
      </c>
      <c r="G2145" t="s">
        <v>3334</v>
      </c>
      <c r="H2145" t="s">
        <v>3333</v>
      </c>
      <c r="I2145" t="s">
        <v>33</v>
      </c>
      <c r="J2145" s="6">
        <v>32646</v>
      </c>
      <c r="K2145" s="6">
        <v>55153</v>
      </c>
      <c r="L2145">
        <v>18.399999999999999</v>
      </c>
      <c r="M2145" t="s">
        <v>9884</v>
      </c>
      <c r="N2145" t="s">
        <v>3443</v>
      </c>
      <c r="O2145" t="s">
        <v>210</v>
      </c>
      <c r="P2145" t="s">
        <v>3709</v>
      </c>
      <c r="Q2145" s="5">
        <f>INDEX(relevant_resources!B:B,MATCH(P2145,relevant_resources!A:A,0))</f>
        <v>0</v>
      </c>
      <c r="R2145">
        <f>COUNTIFS(resolve_2018!Y:Y,A2145)</f>
        <v>1</v>
      </c>
      <c r="S2145">
        <f>COUNTIFS(assign_old_new!A:A,A2145)</f>
        <v>0</v>
      </c>
      <c r="T2145" s="4" t="str">
        <f>IF(D2145="teppc","teppc",
IF(Q2145=0,"not relevant",
IF(R2145&gt;0,"in old list",
IF(S2145=0,"NEED TO ASSIGN",
INDEX(assign_old_new!D:D,MATCH(A2145,assign_old_new!A:A,0))))))</f>
        <v>not relevant</v>
      </c>
      <c r="U2145">
        <f t="shared" si="66"/>
        <v>1</v>
      </c>
      <c r="V2145" s="5">
        <f t="shared" si="67"/>
        <v>0</v>
      </c>
    </row>
    <row r="2146" spans="1:22" hidden="1" x14ac:dyDescent="0.75">
      <c r="A2146" t="s">
        <v>1034</v>
      </c>
      <c r="B2146" t="s">
        <v>1034</v>
      </c>
      <c r="D2146" t="s">
        <v>9883</v>
      </c>
      <c r="E2146" t="s">
        <v>3333</v>
      </c>
      <c r="F2146" t="s">
        <v>3333</v>
      </c>
      <c r="G2146" t="s">
        <v>3334</v>
      </c>
      <c r="H2146" t="s">
        <v>3333</v>
      </c>
      <c r="I2146" t="s">
        <v>33</v>
      </c>
      <c r="J2146" s="6">
        <v>32308</v>
      </c>
      <c r="K2146" s="6">
        <v>55153</v>
      </c>
      <c r="L2146">
        <v>18.399999999999999</v>
      </c>
      <c r="M2146" t="s">
        <v>9884</v>
      </c>
      <c r="N2146" t="s">
        <v>3412</v>
      </c>
      <c r="O2146" t="s">
        <v>993</v>
      </c>
      <c r="P2146" t="s">
        <v>3413</v>
      </c>
      <c r="Q2146" s="5">
        <f>INDEX(relevant_resources!B:B,MATCH(P2146,relevant_resources!A:A,0))</f>
        <v>1</v>
      </c>
      <c r="R2146">
        <f>COUNTIFS(resolve_2018!Y:Y,A2146)</f>
        <v>1</v>
      </c>
      <c r="S2146">
        <f>COUNTIFS(assign_old_new!A:A,A2146)</f>
        <v>0</v>
      </c>
      <c r="T2146" s="4" t="str">
        <f>IF(D2146="teppc","teppc",
IF(Q2146=0,"not relevant",
IF(R2146&gt;0,"in old list",
IF(S2146=0,"NEED TO ASSIGN",
INDEX(assign_old_new!D:D,MATCH(A2146,assign_old_new!A:A,0))))))</f>
        <v>in old list</v>
      </c>
      <c r="U2146">
        <f t="shared" si="66"/>
        <v>1</v>
      </c>
      <c r="V2146" s="5">
        <f t="shared" si="67"/>
        <v>0</v>
      </c>
    </row>
    <row r="2147" spans="1:22" hidden="1" x14ac:dyDescent="0.75">
      <c r="A2147" t="s">
        <v>11187</v>
      </c>
      <c r="B2147" t="s">
        <v>11187</v>
      </c>
      <c r="C2147" t="s">
        <v>11188</v>
      </c>
      <c r="D2147" t="s">
        <v>9883</v>
      </c>
      <c r="E2147" t="s">
        <v>3333</v>
      </c>
      <c r="F2147" t="s">
        <v>3333</v>
      </c>
      <c r="G2147" t="s">
        <v>3334</v>
      </c>
      <c r="H2147" t="s">
        <v>3333</v>
      </c>
      <c r="I2147" t="s">
        <v>33</v>
      </c>
      <c r="J2147" s="6">
        <v>3654</v>
      </c>
      <c r="K2147" s="6">
        <v>55153</v>
      </c>
      <c r="L2147">
        <v>18.399999999999999</v>
      </c>
      <c r="N2147" t="s">
        <v>3443</v>
      </c>
      <c r="O2147" t="s">
        <v>210</v>
      </c>
      <c r="P2147" t="s">
        <v>3709</v>
      </c>
      <c r="Q2147" s="5">
        <f>INDEX(relevant_resources!B:B,MATCH(P2147,relevant_resources!A:A,0))</f>
        <v>0</v>
      </c>
      <c r="R2147">
        <f>COUNTIFS(resolve_2018!Y:Y,A2147)</f>
        <v>0</v>
      </c>
      <c r="S2147">
        <f>COUNTIFS(assign_old_new!A:A,A2147)</f>
        <v>0</v>
      </c>
      <c r="T2147" s="4" t="str">
        <f>IF(D2147="teppc","teppc",
IF(Q2147=0,"not relevant",
IF(R2147&gt;0,"in old list",
IF(S2147=0,"NEED TO ASSIGN",
INDEX(assign_old_new!D:D,MATCH(A2147,assign_old_new!A:A,0))))))</f>
        <v>not relevant</v>
      </c>
      <c r="U2147">
        <f t="shared" si="66"/>
        <v>0</v>
      </c>
      <c r="V2147" s="5">
        <f t="shared" si="67"/>
        <v>0</v>
      </c>
    </row>
    <row r="2148" spans="1:22" hidden="1" x14ac:dyDescent="0.75">
      <c r="A2148" t="s">
        <v>8628</v>
      </c>
      <c r="B2148" t="s">
        <v>8628</v>
      </c>
      <c r="C2148" t="s">
        <v>8629</v>
      </c>
      <c r="D2148" t="s">
        <v>3425</v>
      </c>
      <c r="E2148" t="s">
        <v>3407</v>
      </c>
      <c r="F2148" t="s">
        <v>3407</v>
      </c>
      <c r="G2148" t="s">
        <v>3694</v>
      </c>
      <c r="H2148" t="s">
        <v>3407</v>
      </c>
      <c r="I2148" t="s">
        <v>2274</v>
      </c>
      <c r="J2148" s="2">
        <v>31079</v>
      </c>
      <c r="K2148" s="2">
        <v>55153</v>
      </c>
      <c r="L2148">
        <v>18.3</v>
      </c>
      <c r="M2148" t="s">
        <v>3506</v>
      </c>
      <c r="N2148" t="s">
        <v>3385</v>
      </c>
      <c r="O2148" t="s">
        <v>3386</v>
      </c>
      <c r="P2148" t="s">
        <v>3474</v>
      </c>
      <c r="Q2148" s="5">
        <f>INDEX(relevant_resources!B:B,MATCH(P2148,relevant_resources!A:A,0))</f>
        <v>0</v>
      </c>
      <c r="R2148">
        <f>COUNTIFS(resolve_2018!Y:Y,A2148)</f>
        <v>0</v>
      </c>
      <c r="S2148">
        <f>COUNTIFS(assign_old_new!A:A,A2148)</f>
        <v>0</v>
      </c>
      <c r="T2148" s="4" t="str">
        <f>IF(D2148="teppc","teppc",
IF(Q2148=0,"not relevant",
IF(R2148&gt;0,"in old list",
IF(S2148=0,"NEED TO ASSIGN",
INDEX(assign_old_new!D:D,MATCH(A2148,assign_old_new!A:A,0))))))</f>
        <v>teppc</v>
      </c>
      <c r="U2148">
        <f t="shared" si="66"/>
        <v>0</v>
      </c>
      <c r="V2148" s="5">
        <f t="shared" si="67"/>
        <v>0</v>
      </c>
    </row>
    <row r="2149" spans="1:22" hidden="1" x14ac:dyDescent="0.75">
      <c r="A2149" t="s">
        <v>5525</v>
      </c>
      <c r="B2149" t="s">
        <v>5525</v>
      </c>
      <c r="C2149" t="s">
        <v>5526</v>
      </c>
      <c r="D2149" t="s">
        <v>3425</v>
      </c>
      <c r="E2149" t="s">
        <v>5523</v>
      </c>
      <c r="F2149" t="s">
        <v>5523</v>
      </c>
      <c r="G2149" t="s">
        <v>5524</v>
      </c>
      <c r="H2149" t="s">
        <v>3814</v>
      </c>
      <c r="I2149" t="s">
        <v>1080</v>
      </c>
      <c r="J2149" s="2">
        <v>17564</v>
      </c>
      <c r="K2149" s="2">
        <v>55153</v>
      </c>
      <c r="L2149">
        <v>18.3</v>
      </c>
      <c r="M2149" t="s">
        <v>210</v>
      </c>
      <c r="N2149" t="s">
        <v>3443</v>
      </c>
      <c r="O2149" t="s">
        <v>210</v>
      </c>
      <c r="P2149" t="s">
        <v>3568</v>
      </c>
      <c r="Q2149" s="5">
        <f>INDEX(relevant_resources!B:B,MATCH(P2149,relevant_resources!A:A,0))</f>
        <v>0</v>
      </c>
      <c r="R2149">
        <f>COUNTIFS(resolve_2018!Y:Y,A2149)</f>
        <v>0</v>
      </c>
      <c r="S2149">
        <f>COUNTIFS(assign_old_new!A:A,A2149)</f>
        <v>0</v>
      </c>
      <c r="T2149" s="4" t="str">
        <f>IF(D2149="teppc","teppc",
IF(Q2149=0,"not relevant",
IF(R2149&gt;0,"in old list",
IF(S2149=0,"NEED TO ASSIGN",
INDEX(assign_old_new!D:D,MATCH(A2149,assign_old_new!A:A,0))))))</f>
        <v>teppc</v>
      </c>
      <c r="U2149">
        <f t="shared" si="66"/>
        <v>0</v>
      </c>
      <c r="V2149" s="5">
        <f t="shared" si="67"/>
        <v>0</v>
      </c>
    </row>
    <row r="2150" spans="1:22" hidden="1" x14ac:dyDescent="0.75">
      <c r="A2150" t="s">
        <v>9504</v>
      </c>
      <c r="B2150" t="s">
        <v>9505</v>
      </c>
      <c r="C2150" t="s">
        <v>9504</v>
      </c>
      <c r="D2150" t="s">
        <v>3425</v>
      </c>
      <c r="E2150" t="s">
        <v>3426</v>
      </c>
      <c r="F2150" t="s">
        <v>3426</v>
      </c>
      <c r="G2150" t="s">
        <v>3427</v>
      </c>
      <c r="H2150" t="s">
        <v>3428</v>
      </c>
      <c r="I2150" t="s">
        <v>3429</v>
      </c>
      <c r="J2150" s="2">
        <v>43189</v>
      </c>
      <c r="K2150" s="2">
        <v>54877</v>
      </c>
      <c r="L2150">
        <v>18</v>
      </c>
      <c r="M2150" t="s">
        <v>3920</v>
      </c>
      <c r="N2150" t="s">
        <v>3921</v>
      </c>
      <c r="O2150" t="s">
        <v>3356</v>
      </c>
      <c r="P2150" t="s">
        <v>3449</v>
      </c>
      <c r="Q2150" s="5">
        <f>INDEX(relevant_resources!B:B,MATCH(P2150,relevant_resources!A:A,0))</f>
        <v>0</v>
      </c>
      <c r="R2150">
        <f>COUNTIFS(resolve_2018!Y:Y,A2150)</f>
        <v>0</v>
      </c>
      <c r="S2150">
        <f>COUNTIFS(assign_old_new!A:A,A2150)</f>
        <v>0</v>
      </c>
      <c r="T2150" s="4" t="str">
        <f>IF(D2150="teppc","teppc",
IF(Q2150=0,"not relevant",
IF(R2150&gt;0,"in old list",
IF(S2150=0,"NEED TO ASSIGN",
INDEX(assign_old_new!D:D,MATCH(A2150,assign_old_new!A:A,0))))))</f>
        <v>teppc</v>
      </c>
      <c r="U2150">
        <f t="shared" si="66"/>
        <v>0</v>
      </c>
      <c r="V2150" s="5">
        <f t="shared" si="67"/>
        <v>0</v>
      </c>
    </row>
    <row r="2151" spans="1:22" hidden="1" x14ac:dyDescent="0.75">
      <c r="A2151" t="s">
        <v>1798</v>
      </c>
      <c r="B2151" t="s">
        <v>1798</v>
      </c>
      <c r="C2151" t="s">
        <v>10054</v>
      </c>
      <c r="D2151" t="s">
        <v>9883</v>
      </c>
      <c r="E2151" t="s">
        <v>1128</v>
      </c>
      <c r="F2151" t="s">
        <v>1128</v>
      </c>
      <c r="G2151" t="s">
        <v>3379</v>
      </c>
      <c r="H2151" t="s">
        <v>1128</v>
      </c>
      <c r="I2151" t="s">
        <v>33</v>
      </c>
      <c r="J2151" s="6">
        <v>42207</v>
      </c>
      <c r="K2151" s="6">
        <v>55153</v>
      </c>
      <c r="L2151">
        <v>18</v>
      </c>
      <c r="M2151" t="s">
        <v>9884</v>
      </c>
      <c r="N2151" t="s">
        <v>4346</v>
      </c>
      <c r="O2151" t="s">
        <v>3386</v>
      </c>
      <c r="P2151" t="s">
        <v>3324</v>
      </c>
      <c r="Q2151" s="5">
        <f>INDEX(relevant_resources!B:B,MATCH(P2151,relevant_resources!A:A,0))</f>
        <v>1</v>
      </c>
      <c r="R2151">
        <f>COUNTIFS(resolve_2018!Y:Y,A2151)</f>
        <v>1</v>
      </c>
      <c r="S2151">
        <f>COUNTIFS(assign_old_new!A:A,A2151)</f>
        <v>0</v>
      </c>
      <c r="T2151" s="4" t="str">
        <f>IF(D2151="teppc","teppc",
IF(Q2151=0,"not relevant",
IF(R2151&gt;0,"in old list",
IF(S2151=0,"NEED TO ASSIGN",
INDEX(assign_old_new!D:D,MATCH(A2151,assign_old_new!A:A,0))))))</f>
        <v>in old list</v>
      </c>
      <c r="U2151">
        <f t="shared" si="66"/>
        <v>1</v>
      </c>
      <c r="V2151" s="5">
        <f t="shared" si="67"/>
        <v>0</v>
      </c>
    </row>
    <row r="2152" spans="1:22" hidden="1" x14ac:dyDescent="0.75">
      <c r="A2152" t="s">
        <v>813</v>
      </c>
      <c r="B2152" t="s">
        <v>813</v>
      </c>
      <c r="C2152" t="s">
        <v>10486</v>
      </c>
      <c r="D2152" t="s">
        <v>9883</v>
      </c>
      <c r="E2152" t="s">
        <v>3333</v>
      </c>
      <c r="F2152" t="s">
        <v>3333</v>
      </c>
      <c r="G2152" t="s">
        <v>3334</v>
      </c>
      <c r="H2152" t="s">
        <v>3333</v>
      </c>
      <c r="I2152" t="s">
        <v>33</v>
      </c>
      <c r="J2152" s="6">
        <v>41684</v>
      </c>
      <c r="K2152" s="6">
        <v>55153</v>
      </c>
      <c r="L2152">
        <v>18</v>
      </c>
      <c r="M2152" t="s">
        <v>9884</v>
      </c>
      <c r="N2152" t="s">
        <v>4346</v>
      </c>
      <c r="O2152" t="s">
        <v>3386</v>
      </c>
      <c r="P2152" t="s">
        <v>3324</v>
      </c>
      <c r="Q2152" s="5">
        <f>INDEX(relevant_resources!B:B,MATCH(P2152,relevant_resources!A:A,0))</f>
        <v>1</v>
      </c>
      <c r="R2152">
        <f>COUNTIFS(resolve_2018!Y:Y,A2152)</f>
        <v>1</v>
      </c>
      <c r="S2152">
        <f>COUNTIFS(assign_old_new!A:A,A2152)</f>
        <v>0</v>
      </c>
      <c r="T2152" s="4" t="str">
        <f>IF(D2152="teppc","teppc",
IF(Q2152=0,"not relevant",
IF(R2152&gt;0,"in old list",
IF(S2152=0,"NEED TO ASSIGN",
INDEX(assign_old_new!D:D,MATCH(A2152,assign_old_new!A:A,0))))))</f>
        <v>in old list</v>
      </c>
      <c r="U2152">
        <f t="shared" si="66"/>
        <v>1</v>
      </c>
      <c r="V2152" s="5">
        <f t="shared" si="67"/>
        <v>0</v>
      </c>
    </row>
    <row r="2153" spans="1:22" hidden="1" x14ac:dyDescent="0.75">
      <c r="A2153" t="s">
        <v>4375</v>
      </c>
      <c r="B2153" t="s">
        <v>4375</v>
      </c>
      <c r="C2153" t="s">
        <v>4376</v>
      </c>
      <c r="D2153" t="s">
        <v>3425</v>
      </c>
      <c r="E2153" t="s">
        <v>3426</v>
      </c>
      <c r="F2153" t="s">
        <v>3426</v>
      </c>
      <c r="G2153" t="s">
        <v>3427</v>
      </c>
      <c r="H2153" t="s">
        <v>3428</v>
      </c>
      <c r="I2153" t="s">
        <v>3429</v>
      </c>
      <c r="J2153" s="2">
        <v>41562</v>
      </c>
      <c r="K2153" s="2">
        <v>48867</v>
      </c>
      <c r="L2153">
        <v>18</v>
      </c>
      <c r="M2153" t="s">
        <v>3438</v>
      </c>
      <c r="N2153" t="s">
        <v>3412</v>
      </c>
      <c r="O2153" t="s">
        <v>993</v>
      </c>
      <c r="P2153" t="s">
        <v>3477</v>
      </c>
      <c r="Q2153" s="5">
        <f>INDEX(relevant_resources!B:B,MATCH(P2153,relevant_resources!A:A,0))</f>
        <v>0</v>
      </c>
      <c r="R2153">
        <f>COUNTIFS(resolve_2018!Y:Y,A2153)</f>
        <v>0</v>
      </c>
      <c r="S2153">
        <f>COUNTIFS(assign_old_new!A:A,A2153)</f>
        <v>0</v>
      </c>
      <c r="T2153" s="4" t="str">
        <f>IF(D2153="teppc","teppc",
IF(Q2153=0,"not relevant",
IF(R2153&gt;0,"in old list",
IF(S2153=0,"NEED TO ASSIGN",
INDEX(assign_old_new!D:D,MATCH(A2153,assign_old_new!A:A,0))))))</f>
        <v>teppc</v>
      </c>
      <c r="U2153">
        <f t="shared" si="66"/>
        <v>0</v>
      </c>
      <c r="V2153" s="5">
        <f t="shared" si="67"/>
        <v>0</v>
      </c>
    </row>
    <row r="2154" spans="1:22" hidden="1" x14ac:dyDescent="0.75">
      <c r="A2154" t="s">
        <v>4379</v>
      </c>
      <c r="B2154" t="s">
        <v>4379</v>
      </c>
      <c r="C2154" t="s">
        <v>4380</v>
      </c>
      <c r="D2154" t="s">
        <v>3425</v>
      </c>
      <c r="E2154" t="s">
        <v>3426</v>
      </c>
      <c r="F2154" t="s">
        <v>3426</v>
      </c>
      <c r="G2154" t="s">
        <v>3427</v>
      </c>
      <c r="H2154" t="s">
        <v>3428</v>
      </c>
      <c r="I2154" t="s">
        <v>3429</v>
      </c>
      <c r="J2154" s="2">
        <v>41562</v>
      </c>
      <c r="K2154" s="2">
        <v>48867</v>
      </c>
      <c r="L2154">
        <v>18</v>
      </c>
      <c r="M2154" t="s">
        <v>3438</v>
      </c>
      <c r="N2154" t="s">
        <v>3412</v>
      </c>
      <c r="O2154" t="s">
        <v>993</v>
      </c>
      <c r="P2154" t="s">
        <v>3477</v>
      </c>
      <c r="Q2154" s="5">
        <f>INDEX(relevant_resources!B:B,MATCH(P2154,relevant_resources!A:A,0))</f>
        <v>0</v>
      </c>
      <c r="R2154">
        <f>COUNTIFS(resolve_2018!Y:Y,A2154)</f>
        <v>0</v>
      </c>
      <c r="S2154">
        <f>COUNTIFS(assign_old_new!A:A,A2154)</f>
        <v>0</v>
      </c>
      <c r="T2154" s="4" t="str">
        <f>IF(D2154="teppc","teppc",
IF(Q2154=0,"not relevant",
IF(R2154&gt;0,"in old list",
IF(S2154=0,"NEED TO ASSIGN",
INDEX(assign_old_new!D:D,MATCH(A2154,assign_old_new!A:A,0))))))</f>
        <v>teppc</v>
      </c>
      <c r="U2154">
        <f t="shared" si="66"/>
        <v>0</v>
      </c>
      <c r="V2154" s="5">
        <f t="shared" si="67"/>
        <v>0</v>
      </c>
    </row>
    <row r="2155" spans="1:22" hidden="1" x14ac:dyDescent="0.75">
      <c r="A2155" t="s">
        <v>5470</v>
      </c>
      <c r="B2155" t="s">
        <v>5471</v>
      </c>
      <c r="C2155" t="s">
        <v>5472</v>
      </c>
      <c r="D2155" t="s">
        <v>3425</v>
      </c>
      <c r="E2155" t="s">
        <v>3718</v>
      </c>
      <c r="F2155" t="s">
        <v>3718</v>
      </c>
      <c r="G2155" t="s">
        <v>5128</v>
      </c>
      <c r="H2155" t="s">
        <v>3718</v>
      </c>
      <c r="I2155" t="s">
        <v>2274</v>
      </c>
      <c r="J2155" s="2">
        <v>41275</v>
      </c>
      <c r="K2155" s="2">
        <v>55153</v>
      </c>
      <c r="L2155">
        <v>18</v>
      </c>
      <c r="M2155" t="s">
        <v>3473</v>
      </c>
      <c r="N2155" t="s">
        <v>3327</v>
      </c>
      <c r="O2155" t="s">
        <v>3328</v>
      </c>
      <c r="P2155" t="s">
        <v>3474</v>
      </c>
      <c r="Q2155" s="5">
        <f>INDEX(relevant_resources!B:B,MATCH(P2155,relevant_resources!A:A,0))</f>
        <v>0</v>
      </c>
      <c r="R2155">
        <f>COUNTIFS(resolve_2018!Y:Y,A2155)</f>
        <v>0</v>
      </c>
      <c r="S2155">
        <f>COUNTIFS(assign_old_new!A:A,A2155)</f>
        <v>0</v>
      </c>
      <c r="T2155" s="4" t="str">
        <f>IF(D2155="teppc","teppc",
IF(Q2155=0,"not relevant",
IF(R2155&gt;0,"in old list",
IF(S2155=0,"NEED TO ASSIGN",
INDEX(assign_old_new!D:D,MATCH(A2155,assign_old_new!A:A,0))))))</f>
        <v>teppc</v>
      </c>
      <c r="U2155">
        <f t="shared" si="66"/>
        <v>0</v>
      </c>
      <c r="V2155" s="5">
        <f t="shared" si="67"/>
        <v>0</v>
      </c>
    </row>
    <row r="2156" spans="1:22" hidden="1" x14ac:dyDescent="0.75">
      <c r="A2156" t="s">
        <v>8993</v>
      </c>
      <c r="B2156" t="s">
        <v>8993</v>
      </c>
      <c r="C2156" t="s">
        <v>8994</v>
      </c>
      <c r="D2156" t="s">
        <v>3425</v>
      </c>
      <c r="E2156" t="s">
        <v>1054</v>
      </c>
      <c r="F2156" t="s">
        <v>1054</v>
      </c>
      <c r="G2156" t="s">
        <v>3447</v>
      </c>
      <c r="H2156" t="s">
        <v>3428</v>
      </c>
      <c r="I2156" t="s">
        <v>3429</v>
      </c>
      <c r="J2156" s="2">
        <v>40221</v>
      </c>
      <c r="K2156" s="2">
        <v>55153</v>
      </c>
      <c r="L2156">
        <v>18</v>
      </c>
      <c r="M2156" t="s">
        <v>3438</v>
      </c>
      <c r="N2156" t="s">
        <v>3412</v>
      </c>
      <c r="O2156" t="s">
        <v>993</v>
      </c>
      <c r="P2156" t="s">
        <v>3477</v>
      </c>
      <c r="Q2156" s="5">
        <f>INDEX(relevant_resources!B:B,MATCH(P2156,relevant_resources!A:A,0))</f>
        <v>0</v>
      </c>
      <c r="R2156">
        <f>COUNTIFS(resolve_2018!Y:Y,A2156)</f>
        <v>0</v>
      </c>
      <c r="S2156">
        <f>COUNTIFS(assign_old_new!A:A,A2156)</f>
        <v>0</v>
      </c>
      <c r="T2156" s="4" t="str">
        <f>IF(D2156="teppc","teppc",
IF(Q2156=0,"not relevant",
IF(R2156&gt;0,"in old list",
IF(S2156=0,"NEED TO ASSIGN",
INDEX(assign_old_new!D:D,MATCH(A2156,assign_old_new!A:A,0))))))</f>
        <v>teppc</v>
      </c>
      <c r="U2156">
        <f t="shared" si="66"/>
        <v>0</v>
      </c>
      <c r="V2156" s="5">
        <f t="shared" si="67"/>
        <v>0</v>
      </c>
    </row>
    <row r="2157" spans="1:22" hidden="1" x14ac:dyDescent="0.75">
      <c r="A2157" t="s">
        <v>8110</v>
      </c>
      <c r="B2157" t="s">
        <v>8110</v>
      </c>
      <c r="C2157" t="s">
        <v>8111</v>
      </c>
      <c r="D2157" t="s">
        <v>3425</v>
      </c>
      <c r="E2157" t="s">
        <v>3620</v>
      </c>
      <c r="F2157" t="s">
        <v>3620</v>
      </c>
      <c r="G2157" t="s">
        <v>3621</v>
      </c>
      <c r="H2157" t="s">
        <v>3616</v>
      </c>
      <c r="I2157" t="s">
        <v>1080</v>
      </c>
      <c r="J2157" s="2">
        <v>39387</v>
      </c>
      <c r="K2157" s="2">
        <v>55123</v>
      </c>
      <c r="L2157">
        <v>18</v>
      </c>
      <c r="M2157" t="s">
        <v>3766</v>
      </c>
      <c r="N2157" t="s">
        <v>3757</v>
      </c>
      <c r="O2157" t="s">
        <v>190</v>
      </c>
      <c r="P2157" t="s">
        <v>3767</v>
      </c>
      <c r="Q2157" s="5">
        <f>INDEX(relevant_resources!B:B,MATCH(P2157,relevant_resources!A:A,0))</f>
        <v>0</v>
      </c>
      <c r="R2157">
        <f>COUNTIFS(resolve_2018!Y:Y,A2157)</f>
        <v>0</v>
      </c>
      <c r="S2157">
        <f>COUNTIFS(assign_old_new!A:A,A2157)</f>
        <v>0</v>
      </c>
      <c r="T2157" s="4" t="str">
        <f>IF(D2157="teppc","teppc",
IF(Q2157=0,"not relevant",
IF(R2157&gt;0,"in old list",
IF(S2157=0,"NEED TO ASSIGN",
INDEX(assign_old_new!D:D,MATCH(A2157,assign_old_new!A:A,0))))))</f>
        <v>teppc</v>
      </c>
      <c r="U2157">
        <f t="shared" si="66"/>
        <v>0</v>
      </c>
      <c r="V2157" s="5">
        <f t="shared" si="67"/>
        <v>0</v>
      </c>
    </row>
    <row r="2158" spans="1:22" hidden="1" x14ac:dyDescent="0.75">
      <c r="A2158" t="s">
        <v>6470</v>
      </c>
      <c r="B2158" t="s">
        <v>6470</v>
      </c>
      <c r="C2158" t="s">
        <v>6471</v>
      </c>
      <c r="D2158" t="s">
        <v>3425</v>
      </c>
      <c r="E2158" t="s">
        <v>1054</v>
      </c>
      <c r="F2158" t="s">
        <v>1054</v>
      </c>
      <c r="G2158" t="s">
        <v>3447</v>
      </c>
      <c r="H2158" t="s">
        <v>3428</v>
      </c>
      <c r="I2158" t="s">
        <v>3429</v>
      </c>
      <c r="J2158" s="2">
        <v>39326</v>
      </c>
      <c r="K2158" s="2">
        <v>55123</v>
      </c>
      <c r="L2158">
        <v>18</v>
      </c>
      <c r="M2158" t="s">
        <v>3438</v>
      </c>
      <c r="N2158" t="s">
        <v>3412</v>
      </c>
      <c r="O2158" t="s">
        <v>993</v>
      </c>
      <c r="P2158" t="s">
        <v>3477</v>
      </c>
      <c r="Q2158" s="5">
        <f>INDEX(relevant_resources!B:B,MATCH(P2158,relevant_resources!A:A,0))</f>
        <v>0</v>
      </c>
      <c r="R2158">
        <f>COUNTIFS(resolve_2018!Y:Y,A2158)</f>
        <v>0</v>
      </c>
      <c r="S2158">
        <f>COUNTIFS(assign_old_new!A:A,A2158)</f>
        <v>0</v>
      </c>
      <c r="T2158" s="4" t="str">
        <f>IF(D2158="teppc","teppc",
IF(Q2158=0,"not relevant",
IF(R2158&gt;0,"in old list",
IF(S2158=0,"NEED TO ASSIGN",
INDEX(assign_old_new!D:D,MATCH(A2158,assign_old_new!A:A,0))))))</f>
        <v>teppc</v>
      </c>
      <c r="U2158">
        <f t="shared" si="66"/>
        <v>0</v>
      </c>
      <c r="V2158" s="5">
        <f t="shared" si="67"/>
        <v>0</v>
      </c>
    </row>
    <row r="2159" spans="1:22" hidden="1" x14ac:dyDescent="0.75">
      <c r="A2159" t="s">
        <v>1105</v>
      </c>
      <c r="B2159" t="s">
        <v>1105</v>
      </c>
      <c r="C2159" t="s">
        <v>10296</v>
      </c>
      <c r="D2159" t="s">
        <v>9883</v>
      </c>
      <c r="E2159" t="s">
        <v>9887</v>
      </c>
      <c r="F2159" t="s">
        <v>9887</v>
      </c>
      <c r="G2159" t="s">
        <v>9888</v>
      </c>
      <c r="H2159" t="s">
        <v>9887</v>
      </c>
      <c r="I2159" t="s">
        <v>33</v>
      </c>
      <c r="J2159" s="6">
        <v>38473</v>
      </c>
      <c r="K2159" s="6">
        <v>55153</v>
      </c>
      <c r="L2159">
        <v>18</v>
      </c>
      <c r="M2159" t="s">
        <v>9884</v>
      </c>
      <c r="N2159" t="s">
        <v>3412</v>
      </c>
      <c r="O2159" t="s">
        <v>993</v>
      </c>
      <c r="P2159" t="s">
        <v>3413</v>
      </c>
      <c r="Q2159" s="5">
        <f>INDEX(relevant_resources!B:B,MATCH(P2159,relevant_resources!A:A,0))</f>
        <v>1</v>
      </c>
      <c r="R2159">
        <f>COUNTIFS(resolve_2018!Y:Y,A2159)</f>
        <v>2</v>
      </c>
      <c r="S2159">
        <f>COUNTIFS(assign_old_new!A:A,A2159)</f>
        <v>0</v>
      </c>
      <c r="T2159" s="4" t="str">
        <f>IF(D2159="teppc","teppc",
IF(Q2159=0,"not relevant",
IF(R2159&gt;0,"in old list",
IF(S2159=0,"NEED TO ASSIGN",
INDEX(assign_old_new!D:D,MATCH(A2159,assign_old_new!A:A,0))))))</f>
        <v>in old list</v>
      </c>
      <c r="U2159">
        <f t="shared" si="66"/>
        <v>1</v>
      </c>
      <c r="V2159" s="5">
        <f t="shared" si="67"/>
        <v>0</v>
      </c>
    </row>
    <row r="2160" spans="1:22" hidden="1" x14ac:dyDescent="0.75">
      <c r="A2160" t="s">
        <v>3480</v>
      </c>
      <c r="B2160" t="s">
        <v>3480</v>
      </c>
      <c r="C2160" t="s">
        <v>3481</v>
      </c>
      <c r="D2160" t="s">
        <v>3425</v>
      </c>
      <c r="E2160" t="s">
        <v>3482</v>
      </c>
      <c r="F2160" t="s">
        <v>3482</v>
      </c>
      <c r="G2160" t="s">
        <v>3483</v>
      </c>
      <c r="H2160" t="s">
        <v>3482</v>
      </c>
      <c r="I2160" t="s">
        <v>1080</v>
      </c>
      <c r="J2160" s="2">
        <v>37653</v>
      </c>
      <c r="K2160" s="2">
        <v>55153</v>
      </c>
      <c r="L2160">
        <v>18</v>
      </c>
      <c r="M2160" t="s">
        <v>3448</v>
      </c>
      <c r="N2160" t="s">
        <v>3336</v>
      </c>
      <c r="O2160" t="s">
        <v>3356</v>
      </c>
      <c r="P2160" t="s">
        <v>3484</v>
      </c>
      <c r="Q2160" s="5">
        <f>INDEX(relevant_resources!B:B,MATCH(P2160,relevant_resources!A:A,0))</f>
        <v>0</v>
      </c>
      <c r="R2160">
        <f>COUNTIFS(resolve_2018!Y:Y,A2160)</f>
        <v>0</v>
      </c>
      <c r="S2160">
        <f>COUNTIFS(assign_old_new!A:A,A2160)</f>
        <v>0</v>
      </c>
      <c r="T2160" s="4" t="str">
        <f>IF(D2160="teppc","teppc",
IF(Q2160=0,"not relevant",
IF(R2160&gt;0,"in old list",
IF(S2160=0,"NEED TO ASSIGN",
INDEX(assign_old_new!D:D,MATCH(A2160,assign_old_new!A:A,0))))))</f>
        <v>teppc</v>
      </c>
      <c r="U2160">
        <f t="shared" si="66"/>
        <v>0</v>
      </c>
      <c r="V2160" s="5">
        <f t="shared" si="67"/>
        <v>0</v>
      </c>
    </row>
    <row r="2161" spans="1:22" hidden="1" x14ac:dyDescent="0.75">
      <c r="A2161" t="s">
        <v>9161</v>
      </c>
      <c r="B2161" t="s">
        <v>9161</v>
      </c>
      <c r="C2161" t="s">
        <v>9162</v>
      </c>
      <c r="D2161" t="s">
        <v>3425</v>
      </c>
      <c r="E2161" t="s">
        <v>2403</v>
      </c>
      <c r="F2161" t="s">
        <v>2403</v>
      </c>
      <c r="G2161" t="s">
        <v>3436</v>
      </c>
      <c r="H2161" t="s">
        <v>3437</v>
      </c>
      <c r="I2161" t="s">
        <v>2274</v>
      </c>
      <c r="J2161" s="2">
        <v>37257</v>
      </c>
      <c r="K2161" s="2">
        <v>55153</v>
      </c>
      <c r="L2161">
        <v>18</v>
      </c>
      <c r="M2161" t="s">
        <v>3459</v>
      </c>
      <c r="N2161" t="s">
        <v>3460</v>
      </c>
      <c r="O2161" t="s">
        <v>3461</v>
      </c>
      <c r="P2161" t="s">
        <v>3534</v>
      </c>
      <c r="Q2161" s="5">
        <f>INDEX(relevant_resources!B:B,MATCH(P2161,relevant_resources!A:A,0))</f>
        <v>0</v>
      </c>
      <c r="R2161">
        <f>COUNTIFS(resolve_2018!Y:Y,A2161)</f>
        <v>0</v>
      </c>
      <c r="S2161">
        <f>COUNTIFS(assign_old_new!A:A,A2161)</f>
        <v>0</v>
      </c>
      <c r="T2161" s="4" t="str">
        <f>IF(D2161="teppc","teppc",
IF(Q2161=0,"not relevant",
IF(R2161&gt;0,"in old list",
IF(S2161=0,"NEED TO ASSIGN",
INDEX(assign_old_new!D:D,MATCH(A2161,assign_old_new!A:A,0))))))</f>
        <v>teppc</v>
      </c>
      <c r="U2161">
        <f t="shared" si="66"/>
        <v>0</v>
      </c>
      <c r="V2161" s="5">
        <f t="shared" si="67"/>
        <v>0</v>
      </c>
    </row>
    <row r="2162" spans="1:22" hidden="1" x14ac:dyDescent="0.75">
      <c r="A2162" t="s">
        <v>8764</v>
      </c>
      <c r="B2162" t="s">
        <v>8765</v>
      </c>
      <c r="C2162" t="s">
        <v>8766</v>
      </c>
      <c r="D2162" t="s">
        <v>3425</v>
      </c>
      <c r="E2162" t="s">
        <v>3482</v>
      </c>
      <c r="F2162" t="s">
        <v>3482</v>
      </c>
      <c r="G2162" t="s">
        <v>3483</v>
      </c>
      <c r="H2162" t="s">
        <v>3482</v>
      </c>
      <c r="I2162" t="s">
        <v>1080</v>
      </c>
      <c r="J2162" s="2">
        <v>32874</v>
      </c>
      <c r="K2162" s="2">
        <v>55153</v>
      </c>
      <c r="L2162">
        <v>18</v>
      </c>
      <c r="M2162" t="s">
        <v>210</v>
      </c>
      <c r="N2162" t="s">
        <v>3443</v>
      </c>
      <c r="O2162" t="s">
        <v>210</v>
      </c>
      <c r="P2162" t="s">
        <v>3568</v>
      </c>
      <c r="Q2162" s="5">
        <f>INDEX(relevant_resources!B:B,MATCH(P2162,relevant_resources!A:A,0))</f>
        <v>0</v>
      </c>
      <c r="R2162">
        <f>COUNTIFS(resolve_2018!Y:Y,A2162)</f>
        <v>0</v>
      </c>
      <c r="S2162">
        <f>COUNTIFS(assign_old_new!A:A,A2162)</f>
        <v>0</v>
      </c>
      <c r="T2162" s="4" t="str">
        <f>IF(D2162="teppc","teppc",
IF(Q2162=0,"not relevant",
IF(R2162&gt;0,"in old list",
IF(S2162=0,"NEED TO ASSIGN",
INDEX(assign_old_new!D:D,MATCH(A2162,assign_old_new!A:A,0))))))</f>
        <v>teppc</v>
      </c>
      <c r="U2162">
        <f t="shared" si="66"/>
        <v>0</v>
      </c>
      <c r="V2162" s="5">
        <f t="shared" si="67"/>
        <v>0</v>
      </c>
    </row>
    <row r="2163" spans="1:22" hidden="1" x14ac:dyDescent="0.75">
      <c r="A2163" t="s">
        <v>142</v>
      </c>
      <c r="B2163" t="s">
        <v>11083</v>
      </c>
      <c r="C2163" t="s">
        <v>11084</v>
      </c>
      <c r="D2163" t="s">
        <v>9883</v>
      </c>
      <c r="E2163" t="s">
        <v>3333</v>
      </c>
      <c r="F2163" t="s">
        <v>3333</v>
      </c>
      <c r="G2163" t="s">
        <v>3334</v>
      </c>
      <c r="H2163" t="s">
        <v>3333</v>
      </c>
      <c r="I2163" t="s">
        <v>33</v>
      </c>
      <c r="J2163" s="6">
        <v>31567</v>
      </c>
      <c r="K2163" s="6">
        <v>55153</v>
      </c>
      <c r="L2163">
        <v>18</v>
      </c>
      <c r="M2163" t="s">
        <v>9884</v>
      </c>
      <c r="N2163" t="s">
        <v>3336</v>
      </c>
      <c r="O2163" t="s">
        <v>3356</v>
      </c>
      <c r="P2163" t="s">
        <v>3357</v>
      </c>
      <c r="Q2163" s="5">
        <f>INDEX(relevant_resources!B:B,MATCH(P2163,relevant_resources!A:A,0))</f>
        <v>0</v>
      </c>
      <c r="R2163">
        <f>COUNTIFS(resolve_2018!Y:Y,A2163)</f>
        <v>1</v>
      </c>
      <c r="S2163">
        <f>COUNTIFS(assign_old_new!A:A,A2163)</f>
        <v>0</v>
      </c>
      <c r="T2163" s="4" t="str">
        <f>IF(D2163="teppc","teppc",
IF(Q2163=0,"not relevant",
IF(R2163&gt;0,"in old list",
IF(S2163=0,"NEED TO ASSIGN",
INDEX(assign_old_new!D:D,MATCH(A2163,assign_old_new!A:A,0))))))</f>
        <v>not relevant</v>
      </c>
      <c r="U2163">
        <f t="shared" si="66"/>
        <v>1</v>
      </c>
      <c r="V2163" s="5">
        <f t="shared" si="67"/>
        <v>0</v>
      </c>
    </row>
    <row r="2164" spans="1:22" hidden="1" x14ac:dyDescent="0.75">
      <c r="A2164" t="s">
        <v>6318</v>
      </c>
      <c r="B2164" t="s">
        <v>6319</v>
      </c>
      <c r="C2164" t="s">
        <v>6320</v>
      </c>
      <c r="D2164" t="s">
        <v>3425</v>
      </c>
      <c r="E2164" t="s">
        <v>3698</v>
      </c>
      <c r="F2164" t="s">
        <v>3698</v>
      </c>
      <c r="G2164" t="s">
        <v>3694</v>
      </c>
      <c r="H2164" t="s">
        <v>3407</v>
      </c>
      <c r="I2164" t="s">
        <v>2274</v>
      </c>
      <c r="J2164" s="2">
        <v>22706</v>
      </c>
      <c r="K2164" s="2">
        <v>55153</v>
      </c>
      <c r="L2164">
        <v>18</v>
      </c>
      <c r="M2164" t="s">
        <v>3766</v>
      </c>
      <c r="N2164" t="s">
        <v>3757</v>
      </c>
      <c r="O2164" t="s">
        <v>190</v>
      </c>
      <c r="P2164" t="s">
        <v>3758</v>
      </c>
      <c r="Q2164" s="5">
        <f>INDEX(relevant_resources!B:B,MATCH(P2164,relevant_resources!A:A,0))</f>
        <v>0</v>
      </c>
      <c r="R2164">
        <f>COUNTIFS(resolve_2018!Y:Y,A2164)</f>
        <v>0</v>
      </c>
      <c r="S2164">
        <f>COUNTIFS(assign_old_new!A:A,A2164)</f>
        <v>0</v>
      </c>
      <c r="T2164" s="4" t="str">
        <f>IF(D2164="teppc","teppc",
IF(Q2164=0,"not relevant",
IF(R2164&gt;0,"in old list",
IF(S2164=0,"NEED TO ASSIGN",
INDEX(assign_old_new!D:D,MATCH(A2164,assign_old_new!A:A,0))))))</f>
        <v>teppc</v>
      </c>
      <c r="U2164">
        <f t="shared" si="66"/>
        <v>0</v>
      </c>
      <c r="V2164" s="5">
        <f t="shared" si="67"/>
        <v>0</v>
      </c>
    </row>
    <row r="2165" spans="1:22" hidden="1" x14ac:dyDescent="0.75">
      <c r="A2165" t="s">
        <v>6291</v>
      </c>
      <c r="B2165" t="s">
        <v>6291</v>
      </c>
      <c r="C2165" t="s">
        <v>6292</v>
      </c>
      <c r="D2165" t="s">
        <v>3425</v>
      </c>
      <c r="E2165" t="s">
        <v>3883</v>
      </c>
      <c r="F2165" t="s">
        <v>3883</v>
      </c>
      <c r="G2165" t="s">
        <v>3884</v>
      </c>
      <c r="H2165" t="s">
        <v>3883</v>
      </c>
      <c r="I2165" t="s">
        <v>1080</v>
      </c>
      <c r="J2165" s="2">
        <v>22678</v>
      </c>
      <c r="K2165" s="2">
        <v>47484</v>
      </c>
      <c r="L2165">
        <v>18</v>
      </c>
      <c r="M2165" t="s">
        <v>3956</v>
      </c>
      <c r="N2165" t="s">
        <v>3443</v>
      </c>
      <c r="O2165" t="s">
        <v>210</v>
      </c>
      <c r="P2165" t="s">
        <v>3568</v>
      </c>
      <c r="Q2165" s="5">
        <f>INDEX(relevant_resources!B:B,MATCH(P2165,relevant_resources!A:A,0))</f>
        <v>0</v>
      </c>
      <c r="R2165">
        <f>COUNTIFS(resolve_2018!Y:Y,A2165)</f>
        <v>0</v>
      </c>
      <c r="S2165">
        <f>COUNTIFS(assign_old_new!A:A,A2165)</f>
        <v>0</v>
      </c>
      <c r="T2165" s="4" t="str">
        <f>IF(D2165="teppc","teppc",
IF(Q2165=0,"not relevant",
IF(R2165&gt;0,"in old list",
IF(S2165=0,"NEED TO ASSIGN",
INDEX(assign_old_new!D:D,MATCH(A2165,assign_old_new!A:A,0))))))</f>
        <v>teppc</v>
      </c>
      <c r="U2165">
        <f t="shared" si="66"/>
        <v>0</v>
      </c>
      <c r="V2165" s="5">
        <f t="shared" si="67"/>
        <v>0</v>
      </c>
    </row>
    <row r="2166" spans="1:22" hidden="1" x14ac:dyDescent="0.75">
      <c r="A2166" t="s">
        <v>3926</v>
      </c>
      <c r="B2166" t="s">
        <v>3926</v>
      </c>
      <c r="C2166" t="s">
        <v>3927</v>
      </c>
      <c r="D2166" t="s">
        <v>3425</v>
      </c>
      <c r="E2166" t="s">
        <v>3482</v>
      </c>
      <c r="F2166" t="s">
        <v>3482</v>
      </c>
      <c r="G2166" t="s">
        <v>3483</v>
      </c>
      <c r="H2166" t="s">
        <v>3482</v>
      </c>
      <c r="I2166" t="s">
        <v>1080</v>
      </c>
      <c r="J2166" s="2">
        <v>19937</v>
      </c>
      <c r="K2166" s="2">
        <v>55153</v>
      </c>
      <c r="L2166">
        <v>18</v>
      </c>
      <c r="M2166" t="s">
        <v>210</v>
      </c>
      <c r="N2166" t="s">
        <v>3443</v>
      </c>
      <c r="O2166" t="s">
        <v>210</v>
      </c>
      <c r="P2166" t="s">
        <v>3568</v>
      </c>
      <c r="Q2166" s="5">
        <f>INDEX(relevant_resources!B:B,MATCH(P2166,relevant_resources!A:A,0))</f>
        <v>0</v>
      </c>
      <c r="R2166">
        <f>COUNTIFS(resolve_2018!Y:Y,A2166)</f>
        <v>0</v>
      </c>
      <c r="S2166">
        <f>COUNTIFS(assign_old_new!A:A,A2166)</f>
        <v>0</v>
      </c>
      <c r="T2166" s="4" t="str">
        <f>IF(D2166="teppc","teppc",
IF(Q2166=0,"not relevant",
IF(R2166&gt;0,"in old list",
IF(S2166=0,"NEED TO ASSIGN",
INDEX(assign_old_new!D:D,MATCH(A2166,assign_old_new!A:A,0))))))</f>
        <v>teppc</v>
      </c>
      <c r="U2166">
        <f t="shared" si="66"/>
        <v>0</v>
      </c>
      <c r="V2166" s="5">
        <f t="shared" si="67"/>
        <v>0</v>
      </c>
    </row>
    <row r="2167" spans="1:22" hidden="1" x14ac:dyDescent="0.75">
      <c r="A2167" t="s">
        <v>4435</v>
      </c>
      <c r="B2167" t="s">
        <v>4435</v>
      </c>
      <c r="C2167" t="s">
        <v>4436</v>
      </c>
      <c r="D2167" t="s">
        <v>3425</v>
      </c>
      <c r="E2167" t="s">
        <v>1054</v>
      </c>
      <c r="F2167" t="s">
        <v>1054</v>
      </c>
      <c r="G2167" t="s">
        <v>3447</v>
      </c>
      <c r="H2167" t="s">
        <v>3428</v>
      </c>
      <c r="I2167" t="s">
        <v>3429</v>
      </c>
      <c r="J2167" s="2">
        <v>19725</v>
      </c>
      <c r="K2167" s="2">
        <v>55123</v>
      </c>
      <c r="L2167">
        <v>18</v>
      </c>
      <c r="M2167" t="s">
        <v>210</v>
      </c>
      <c r="N2167" t="s">
        <v>3443</v>
      </c>
      <c r="O2167" t="s">
        <v>210</v>
      </c>
      <c r="P2167" t="s">
        <v>3444</v>
      </c>
      <c r="Q2167" s="5">
        <f>INDEX(relevant_resources!B:B,MATCH(P2167,relevant_resources!A:A,0))</f>
        <v>0</v>
      </c>
      <c r="R2167">
        <f>COUNTIFS(resolve_2018!Y:Y,A2167)</f>
        <v>0</v>
      </c>
      <c r="S2167">
        <f>COUNTIFS(assign_old_new!A:A,A2167)</f>
        <v>0</v>
      </c>
      <c r="T2167" s="4" t="str">
        <f>IF(D2167="teppc","teppc",
IF(Q2167=0,"not relevant",
IF(R2167&gt;0,"in old list",
IF(S2167=0,"NEED TO ASSIGN",
INDEX(assign_old_new!D:D,MATCH(A2167,assign_old_new!A:A,0))))))</f>
        <v>teppc</v>
      </c>
      <c r="U2167">
        <f t="shared" si="66"/>
        <v>0</v>
      </c>
      <c r="V2167" s="5">
        <f t="shared" si="67"/>
        <v>0</v>
      </c>
    </row>
    <row r="2168" spans="1:22" hidden="1" x14ac:dyDescent="0.75">
      <c r="A2168" t="s">
        <v>5827</v>
      </c>
      <c r="B2168" t="s">
        <v>5828</v>
      </c>
      <c r="C2168" t="s">
        <v>5827</v>
      </c>
      <c r="D2168" t="s">
        <v>3425</v>
      </c>
      <c r="E2168" t="s">
        <v>2647</v>
      </c>
      <c r="F2168" t="s">
        <v>2647</v>
      </c>
      <c r="G2168" t="s">
        <v>3500</v>
      </c>
      <c r="H2168" t="s">
        <v>2646</v>
      </c>
      <c r="I2168" t="s">
        <v>2647</v>
      </c>
      <c r="J2168" s="2">
        <v>19694</v>
      </c>
      <c r="K2168" s="2">
        <v>55153</v>
      </c>
      <c r="L2168">
        <v>18</v>
      </c>
      <c r="M2168" t="s">
        <v>3519</v>
      </c>
      <c r="N2168" t="s">
        <v>3520</v>
      </c>
      <c r="O2168" t="s">
        <v>3432</v>
      </c>
      <c r="P2168" t="s">
        <v>5829</v>
      </c>
      <c r="Q2168" s="5">
        <f>INDEX(relevant_resources!B:B,MATCH(P2168,relevant_resources!A:A,0))</f>
        <v>0</v>
      </c>
      <c r="R2168">
        <f>COUNTIFS(resolve_2018!Y:Y,A2168)</f>
        <v>0</v>
      </c>
      <c r="S2168">
        <f>COUNTIFS(assign_old_new!A:A,A2168)</f>
        <v>0</v>
      </c>
      <c r="T2168" s="4" t="str">
        <f>IF(D2168="teppc","teppc",
IF(Q2168=0,"not relevant",
IF(R2168&gt;0,"in old list",
IF(S2168=0,"NEED TO ASSIGN",
INDEX(assign_old_new!D:D,MATCH(A2168,assign_old_new!A:A,0))))))</f>
        <v>teppc</v>
      </c>
      <c r="U2168">
        <f t="shared" si="66"/>
        <v>0</v>
      </c>
      <c r="V2168" s="5">
        <f t="shared" si="67"/>
        <v>0</v>
      </c>
    </row>
    <row r="2169" spans="1:22" hidden="1" x14ac:dyDescent="0.75">
      <c r="A2169" t="s">
        <v>8762</v>
      </c>
      <c r="B2169" t="s">
        <v>8762</v>
      </c>
      <c r="C2169" t="s">
        <v>8763</v>
      </c>
      <c r="D2169" t="s">
        <v>3425</v>
      </c>
      <c r="E2169" t="s">
        <v>3883</v>
      </c>
      <c r="F2169" t="s">
        <v>3883</v>
      </c>
      <c r="G2169" t="s">
        <v>3884</v>
      </c>
      <c r="H2169" t="s">
        <v>3883</v>
      </c>
      <c r="I2169" t="s">
        <v>1080</v>
      </c>
      <c r="J2169" s="2">
        <v>18810</v>
      </c>
      <c r="K2169" s="2">
        <v>55153</v>
      </c>
      <c r="L2169">
        <v>18</v>
      </c>
      <c r="M2169" t="s">
        <v>210</v>
      </c>
      <c r="N2169" t="s">
        <v>3443</v>
      </c>
      <c r="O2169" t="s">
        <v>210</v>
      </c>
      <c r="P2169" t="s">
        <v>3568</v>
      </c>
      <c r="Q2169" s="5">
        <f>INDEX(relevant_resources!B:B,MATCH(P2169,relevant_resources!A:A,0))</f>
        <v>0</v>
      </c>
      <c r="R2169">
        <f>COUNTIFS(resolve_2018!Y:Y,A2169)</f>
        <v>0</v>
      </c>
      <c r="S2169">
        <f>COUNTIFS(assign_old_new!A:A,A2169)</f>
        <v>0</v>
      </c>
      <c r="T2169" s="4" t="str">
        <f>IF(D2169="teppc","teppc",
IF(Q2169=0,"not relevant",
IF(R2169&gt;0,"in old list",
IF(S2169=0,"NEED TO ASSIGN",
INDEX(assign_old_new!D:D,MATCH(A2169,assign_old_new!A:A,0))))))</f>
        <v>teppc</v>
      </c>
      <c r="U2169">
        <f t="shared" si="66"/>
        <v>0</v>
      </c>
      <c r="V2169" s="5">
        <f t="shared" si="67"/>
        <v>0</v>
      </c>
    </row>
    <row r="2170" spans="1:22" hidden="1" x14ac:dyDescent="0.75">
      <c r="A2170" t="s">
        <v>8551</v>
      </c>
      <c r="B2170" t="s">
        <v>8552</v>
      </c>
      <c r="C2170" t="s">
        <v>8553</v>
      </c>
      <c r="D2170" t="s">
        <v>3425</v>
      </c>
      <c r="E2170" t="s">
        <v>2647</v>
      </c>
      <c r="F2170" t="s">
        <v>2647</v>
      </c>
      <c r="G2170" t="s">
        <v>3500</v>
      </c>
      <c r="H2170" t="s">
        <v>2646</v>
      </c>
      <c r="I2170" t="s">
        <v>2647</v>
      </c>
      <c r="J2170" s="2">
        <v>11933</v>
      </c>
      <c r="K2170" s="2">
        <v>55153</v>
      </c>
      <c r="L2170">
        <v>18</v>
      </c>
      <c r="M2170" t="s">
        <v>210</v>
      </c>
      <c r="N2170" t="s">
        <v>3443</v>
      </c>
      <c r="O2170" t="s">
        <v>210</v>
      </c>
      <c r="P2170" t="s">
        <v>3905</v>
      </c>
      <c r="Q2170" s="5">
        <f>INDEX(relevant_resources!B:B,MATCH(P2170,relevant_resources!A:A,0))</f>
        <v>0</v>
      </c>
      <c r="R2170">
        <f>COUNTIFS(resolve_2018!Y:Y,A2170)</f>
        <v>0</v>
      </c>
      <c r="S2170">
        <f>COUNTIFS(assign_old_new!A:A,A2170)</f>
        <v>0</v>
      </c>
      <c r="T2170" s="4" t="str">
        <f>IF(D2170="teppc","teppc",
IF(Q2170=0,"not relevant",
IF(R2170&gt;0,"in old list",
IF(S2170=0,"NEED TO ASSIGN",
INDEX(assign_old_new!D:D,MATCH(A2170,assign_old_new!A:A,0))))))</f>
        <v>teppc</v>
      </c>
      <c r="U2170">
        <f t="shared" si="66"/>
        <v>0</v>
      </c>
      <c r="V2170" s="5">
        <f t="shared" si="67"/>
        <v>0</v>
      </c>
    </row>
    <row r="2171" spans="1:22" hidden="1" x14ac:dyDescent="0.75">
      <c r="A2171" t="s">
        <v>7103</v>
      </c>
      <c r="B2171" t="s">
        <v>7103</v>
      </c>
      <c r="C2171" t="s">
        <v>7104</v>
      </c>
      <c r="D2171" t="s">
        <v>3425</v>
      </c>
      <c r="E2171" t="s">
        <v>3775</v>
      </c>
      <c r="F2171" t="s">
        <v>3775</v>
      </c>
      <c r="G2171" t="s">
        <v>3776</v>
      </c>
      <c r="H2171" t="s">
        <v>3775</v>
      </c>
      <c r="I2171" t="s">
        <v>3429</v>
      </c>
      <c r="J2171" s="2">
        <v>28338</v>
      </c>
      <c r="K2171" s="2">
        <v>47484</v>
      </c>
      <c r="L2171">
        <v>17.73</v>
      </c>
      <c r="M2171" t="s">
        <v>3791</v>
      </c>
      <c r="N2171" t="s">
        <v>3792</v>
      </c>
      <c r="O2171" t="s">
        <v>3533</v>
      </c>
      <c r="P2171" t="s">
        <v>3549</v>
      </c>
      <c r="Q2171" s="5">
        <f>INDEX(relevant_resources!B:B,MATCH(P2171,relevant_resources!A:A,0))</f>
        <v>0</v>
      </c>
      <c r="R2171">
        <f>COUNTIFS(resolve_2018!Y:Y,A2171)</f>
        <v>0</v>
      </c>
      <c r="S2171">
        <f>COUNTIFS(assign_old_new!A:A,A2171)</f>
        <v>0</v>
      </c>
      <c r="T2171" s="4" t="str">
        <f>IF(D2171="teppc","teppc",
IF(Q2171=0,"not relevant",
IF(R2171&gt;0,"in old list",
IF(S2171=0,"NEED TO ASSIGN",
INDEX(assign_old_new!D:D,MATCH(A2171,assign_old_new!A:A,0))))))</f>
        <v>teppc</v>
      </c>
      <c r="U2171">
        <f t="shared" si="66"/>
        <v>0</v>
      </c>
      <c r="V2171" s="5">
        <f t="shared" si="67"/>
        <v>0</v>
      </c>
    </row>
    <row r="2172" spans="1:22" hidden="1" x14ac:dyDescent="0.75">
      <c r="A2172" t="s">
        <v>7105</v>
      </c>
      <c r="B2172" t="s">
        <v>7105</v>
      </c>
      <c r="C2172" t="s">
        <v>7106</v>
      </c>
      <c r="D2172" t="s">
        <v>3425</v>
      </c>
      <c r="E2172" t="s">
        <v>3775</v>
      </c>
      <c r="F2172" t="s">
        <v>3775</v>
      </c>
      <c r="G2172" t="s">
        <v>3776</v>
      </c>
      <c r="H2172" t="s">
        <v>3775</v>
      </c>
      <c r="I2172" t="s">
        <v>3429</v>
      </c>
      <c r="J2172" s="2">
        <v>28338</v>
      </c>
      <c r="K2172" s="2">
        <v>47484</v>
      </c>
      <c r="L2172">
        <v>17.68</v>
      </c>
      <c r="M2172" t="s">
        <v>3791</v>
      </c>
      <c r="N2172" t="s">
        <v>3792</v>
      </c>
      <c r="O2172" t="s">
        <v>3533</v>
      </c>
      <c r="P2172" t="s">
        <v>3549</v>
      </c>
      <c r="Q2172" s="5">
        <f>INDEX(relevant_resources!B:B,MATCH(P2172,relevant_resources!A:A,0))</f>
        <v>0</v>
      </c>
      <c r="R2172">
        <f>COUNTIFS(resolve_2018!Y:Y,A2172)</f>
        <v>0</v>
      </c>
      <c r="S2172">
        <f>COUNTIFS(assign_old_new!A:A,A2172)</f>
        <v>0</v>
      </c>
      <c r="T2172" s="4" t="str">
        <f>IF(D2172="teppc","teppc",
IF(Q2172=0,"not relevant",
IF(R2172&gt;0,"in old list",
IF(S2172=0,"NEED TO ASSIGN",
INDEX(assign_old_new!D:D,MATCH(A2172,assign_old_new!A:A,0))))))</f>
        <v>teppc</v>
      </c>
      <c r="U2172">
        <f t="shared" si="66"/>
        <v>0</v>
      </c>
      <c r="V2172" s="5">
        <f t="shared" si="67"/>
        <v>0</v>
      </c>
    </row>
    <row r="2173" spans="1:22" hidden="1" x14ac:dyDescent="0.75">
      <c r="A2173" t="s">
        <v>3452</v>
      </c>
      <c r="B2173" t="s">
        <v>3452</v>
      </c>
      <c r="C2173" t="s">
        <v>3453</v>
      </c>
      <c r="D2173" t="s">
        <v>3425</v>
      </c>
      <c r="E2173" t="s">
        <v>1054</v>
      </c>
      <c r="F2173" t="s">
        <v>1054</v>
      </c>
      <c r="G2173" t="s">
        <v>3447</v>
      </c>
      <c r="H2173" t="s">
        <v>3428</v>
      </c>
      <c r="I2173" t="s">
        <v>3429</v>
      </c>
      <c r="J2173" s="2">
        <v>37135</v>
      </c>
      <c r="K2173" s="2">
        <v>55123</v>
      </c>
      <c r="L2173">
        <v>17.600000000000001</v>
      </c>
      <c r="M2173" t="s">
        <v>3448</v>
      </c>
      <c r="N2173" t="s">
        <v>3336</v>
      </c>
      <c r="O2173" t="s">
        <v>3356</v>
      </c>
      <c r="P2173" t="s">
        <v>3449</v>
      </c>
      <c r="Q2173" s="5">
        <f>INDEX(relevant_resources!B:B,MATCH(P2173,relevant_resources!A:A,0))</f>
        <v>0</v>
      </c>
      <c r="R2173">
        <f>COUNTIFS(resolve_2018!Y:Y,A2173)</f>
        <v>0</v>
      </c>
      <c r="S2173">
        <f>COUNTIFS(assign_old_new!A:A,A2173)</f>
        <v>0</v>
      </c>
      <c r="T2173" s="4" t="str">
        <f>IF(D2173="teppc","teppc",
IF(Q2173=0,"not relevant",
IF(R2173&gt;0,"in old list",
IF(S2173=0,"NEED TO ASSIGN",
INDEX(assign_old_new!D:D,MATCH(A2173,assign_old_new!A:A,0))))))</f>
        <v>teppc</v>
      </c>
      <c r="U2173">
        <f t="shared" si="66"/>
        <v>0</v>
      </c>
      <c r="V2173" s="5">
        <f t="shared" si="67"/>
        <v>0</v>
      </c>
    </row>
    <row r="2174" spans="1:22" hidden="1" x14ac:dyDescent="0.75">
      <c r="A2174" t="s">
        <v>1476</v>
      </c>
      <c r="B2174" t="s">
        <v>1476</v>
      </c>
      <c r="C2174" t="s">
        <v>11134</v>
      </c>
      <c r="D2174" t="s">
        <v>9883</v>
      </c>
      <c r="E2174" t="s">
        <v>1128</v>
      </c>
      <c r="F2174" t="s">
        <v>1128</v>
      </c>
      <c r="G2174" t="s">
        <v>3379</v>
      </c>
      <c r="H2174" t="s">
        <v>1128</v>
      </c>
      <c r="I2174" t="s">
        <v>33</v>
      </c>
      <c r="J2174" s="6">
        <v>41596</v>
      </c>
      <c r="K2174" s="6">
        <v>55153</v>
      </c>
      <c r="L2174">
        <v>17.5</v>
      </c>
      <c r="M2174" t="s">
        <v>9884</v>
      </c>
      <c r="N2174" t="s">
        <v>4346</v>
      </c>
      <c r="O2174" t="s">
        <v>3386</v>
      </c>
      <c r="P2174" t="s">
        <v>3324</v>
      </c>
      <c r="Q2174" s="5">
        <f>INDEX(relevant_resources!B:B,MATCH(P2174,relevant_resources!A:A,0))</f>
        <v>1</v>
      </c>
      <c r="R2174">
        <f>COUNTIFS(resolve_2018!Y:Y,A2174)</f>
        <v>1</v>
      </c>
      <c r="S2174">
        <f>COUNTIFS(assign_old_new!A:A,A2174)</f>
        <v>0</v>
      </c>
      <c r="T2174" s="4" t="str">
        <f>IF(D2174="teppc","teppc",
IF(Q2174=0,"not relevant",
IF(R2174&gt;0,"in old list",
IF(S2174=0,"NEED TO ASSIGN",
INDEX(assign_old_new!D:D,MATCH(A2174,assign_old_new!A:A,0))))))</f>
        <v>in old list</v>
      </c>
      <c r="U2174">
        <f t="shared" si="66"/>
        <v>1</v>
      </c>
      <c r="V2174" s="5">
        <f t="shared" si="67"/>
        <v>0</v>
      </c>
    </row>
    <row r="2175" spans="1:22" hidden="1" x14ac:dyDescent="0.75">
      <c r="A2175" t="s">
        <v>6775</v>
      </c>
      <c r="B2175" t="s">
        <v>6775</v>
      </c>
      <c r="C2175" t="s">
        <v>6776</v>
      </c>
      <c r="D2175" t="s">
        <v>3425</v>
      </c>
      <c r="E2175" t="s">
        <v>3025</v>
      </c>
      <c r="F2175" t="s">
        <v>3025</v>
      </c>
      <c r="G2175" t="s">
        <v>4098</v>
      </c>
      <c r="H2175" t="s">
        <v>3482</v>
      </c>
      <c r="I2175" t="s">
        <v>1080</v>
      </c>
      <c r="J2175" s="2">
        <v>8798</v>
      </c>
      <c r="K2175" s="2">
        <v>55153</v>
      </c>
      <c r="L2175">
        <v>17.5</v>
      </c>
      <c r="M2175" t="s">
        <v>210</v>
      </c>
      <c r="N2175" t="s">
        <v>3443</v>
      </c>
      <c r="O2175" t="s">
        <v>210</v>
      </c>
      <c r="P2175" t="s">
        <v>3568</v>
      </c>
      <c r="Q2175" s="5">
        <f>INDEX(relevant_resources!B:B,MATCH(P2175,relevant_resources!A:A,0))</f>
        <v>0</v>
      </c>
      <c r="R2175">
        <f>COUNTIFS(resolve_2018!Y:Y,A2175)</f>
        <v>0</v>
      </c>
      <c r="S2175">
        <f>COUNTIFS(assign_old_new!A:A,A2175)</f>
        <v>0</v>
      </c>
      <c r="T2175" s="4" t="str">
        <f>IF(D2175="teppc","teppc",
IF(Q2175=0,"not relevant",
IF(R2175&gt;0,"in old list",
IF(S2175=0,"NEED TO ASSIGN",
INDEX(assign_old_new!D:D,MATCH(A2175,assign_old_new!A:A,0))))))</f>
        <v>teppc</v>
      </c>
      <c r="U2175">
        <f t="shared" si="66"/>
        <v>0</v>
      </c>
      <c r="V2175" s="5">
        <f t="shared" si="67"/>
        <v>0</v>
      </c>
    </row>
    <row r="2176" spans="1:22" hidden="1" x14ac:dyDescent="0.75">
      <c r="A2176" t="s">
        <v>6773</v>
      </c>
      <c r="B2176" t="s">
        <v>6773</v>
      </c>
      <c r="C2176" t="s">
        <v>6774</v>
      </c>
      <c r="D2176" t="s">
        <v>3425</v>
      </c>
      <c r="E2176" t="s">
        <v>3025</v>
      </c>
      <c r="F2176" t="s">
        <v>3025</v>
      </c>
      <c r="G2176" t="s">
        <v>4098</v>
      </c>
      <c r="H2176" t="s">
        <v>3482</v>
      </c>
      <c r="I2176" t="s">
        <v>1080</v>
      </c>
      <c r="J2176" s="2">
        <v>7275</v>
      </c>
      <c r="K2176" s="2">
        <v>55153</v>
      </c>
      <c r="L2176">
        <v>17.5</v>
      </c>
      <c r="M2176" t="s">
        <v>210</v>
      </c>
      <c r="N2176" t="s">
        <v>3443</v>
      </c>
      <c r="O2176" t="s">
        <v>210</v>
      </c>
      <c r="P2176" t="s">
        <v>3568</v>
      </c>
      <c r="Q2176" s="5">
        <f>INDEX(relevant_resources!B:B,MATCH(P2176,relevant_resources!A:A,0))</f>
        <v>0</v>
      </c>
      <c r="R2176">
        <f>COUNTIFS(resolve_2018!Y:Y,A2176)</f>
        <v>0</v>
      </c>
      <c r="S2176">
        <f>COUNTIFS(assign_old_new!A:A,A2176)</f>
        <v>0</v>
      </c>
      <c r="T2176" s="4" t="str">
        <f>IF(D2176="teppc","teppc",
IF(Q2176=0,"not relevant",
IF(R2176&gt;0,"in old list",
IF(S2176=0,"NEED TO ASSIGN",
INDEX(assign_old_new!D:D,MATCH(A2176,assign_old_new!A:A,0))))))</f>
        <v>teppc</v>
      </c>
      <c r="U2176">
        <f t="shared" si="66"/>
        <v>0</v>
      </c>
      <c r="V2176" s="5">
        <f t="shared" si="67"/>
        <v>0</v>
      </c>
    </row>
    <row r="2177" spans="1:22" hidden="1" x14ac:dyDescent="0.75">
      <c r="A2177" t="s">
        <v>6769</v>
      </c>
      <c r="B2177" t="s">
        <v>6769</v>
      </c>
      <c r="C2177" t="s">
        <v>6770</v>
      </c>
      <c r="D2177" t="s">
        <v>3425</v>
      </c>
      <c r="E2177" t="s">
        <v>3025</v>
      </c>
      <c r="F2177" t="s">
        <v>3025</v>
      </c>
      <c r="G2177" t="s">
        <v>4098</v>
      </c>
      <c r="H2177" t="s">
        <v>3482</v>
      </c>
      <c r="I2177" t="s">
        <v>1080</v>
      </c>
      <c r="J2177" s="2">
        <v>5753</v>
      </c>
      <c r="K2177" s="2">
        <v>55153</v>
      </c>
      <c r="L2177">
        <v>17.5</v>
      </c>
      <c r="M2177" t="s">
        <v>210</v>
      </c>
      <c r="N2177" t="s">
        <v>3443</v>
      </c>
      <c r="O2177" t="s">
        <v>210</v>
      </c>
      <c r="P2177" t="s">
        <v>3568</v>
      </c>
      <c r="Q2177" s="5">
        <f>INDEX(relevant_resources!B:B,MATCH(P2177,relevant_resources!A:A,0))</f>
        <v>0</v>
      </c>
      <c r="R2177">
        <f>COUNTIFS(resolve_2018!Y:Y,A2177)</f>
        <v>0</v>
      </c>
      <c r="S2177">
        <f>COUNTIFS(assign_old_new!A:A,A2177)</f>
        <v>0</v>
      </c>
      <c r="T2177" s="4" t="str">
        <f>IF(D2177="teppc","teppc",
IF(Q2177=0,"not relevant",
IF(R2177&gt;0,"in old list",
IF(S2177=0,"NEED TO ASSIGN",
INDEX(assign_old_new!D:D,MATCH(A2177,assign_old_new!A:A,0))))))</f>
        <v>teppc</v>
      </c>
      <c r="U2177">
        <f t="shared" si="66"/>
        <v>0</v>
      </c>
      <c r="V2177" s="5">
        <f t="shared" si="67"/>
        <v>0</v>
      </c>
    </row>
    <row r="2178" spans="1:22" hidden="1" x14ac:dyDescent="0.75">
      <c r="A2178" t="s">
        <v>6771</v>
      </c>
      <c r="B2178" t="s">
        <v>6771</v>
      </c>
      <c r="C2178" t="s">
        <v>6772</v>
      </c>
      <c r="D2178" t="s">
        <v>3425</v>
      </c>
      <c r="E2178" t="s">
        <v>3025</v>
      </c>
      <c r="F2178" t="s">
        <v>3025</v>
      </c>
      <c r="G2178" t="s">
        <v>4098</v>
      </c>
      <c r="H2178" t="s">
        <v>3482</v>
      </c>
      <c r="I2178" t="s">
        <v>1080</v>
      </c>
      <c r="J2178" s="2">
        <v>5753</v>
      </c>
      <c r="K2178" s="2">
        <v>55153</v>
      </c>
      <c r="L2178">
        <v>17.5</v>
      </c>
      <c r="M2178" t="s">
        <v>210</v>
      </c>
      <c r="N2178" t="s">
        <v>3443</v>
      </c>
      <c r="O2178" t="s">
        <v>210</v>
      </c>
      <c r="P2178" t="s">
        <v>3568</v>
      </c>
      <c r="Q2178" s="5">
        <f>INDEX(relevant_resources!B:B,MATCH(P2178,relevant_resources!A:A,0))</f>
        <v>0</v>
      </c>
      <c r="R2178">
        <f>COUNTIFS(resolve_2018!Y:Y,A2178)</f>
        <v>0</v>
      </c>
      <c r="S2178">
        <f>COUNTIFS(assign_old_new!A:A,A2178)</f>
        <v>0</v>
      </c>
      <c r="T2178" s="4" t="str">
        <f>IF(D2178="teppc","teppc",
IF(Q2178=0,"not relevant",
IF(R2178&gt;0,"in old list",
IF(S2178=0,"NEED TO ASSIGN",
INDEX(assign_old_new!D:D,MATCH(A2178,assign_old_new!A:A,0))))))</f>
        <v>teppc</v>
      </c>
      <c r="U2178">
        <f t="shared" ref="U2178:U2241" si="68">OR(R2178&gt;0,S2178&gt;0)*1</f>
        <v>0</v>
      </c>
      <c r="V2178" s="5">
        <f t="shared" si="67"/>
        <v>0</v>
      </c>
    </row>
    <row r="2179" spans="1:22" hidden="1" x14ac:dyDescent="0.75">
      <c r="A2179" t="s">
        <v>4135</v>
      </c>
      <c r="B2179" t="s">
        <v>4135</v>
      </c>
      <c r="C2179" t="s">
        <v>4136</v>
      </c>
      <c r="D2179" t="s">
        <v>3425</v>
      </c>
      <c r="E2179" t="s">
        <v>3025</v>
      </c>
      <c r="F2179" t="s">
        <v>3025</v>
      </c>
      <c r="G2179" t="s">
        <v>4098</v>
      </c>
      <c r="H2179" t="s">
        <v>3482</v>
      </c>
      <c r="I2179" t="s">
        <v>1080</v>
      </c>
      <c r="J2179" s="2">
        <v>20302</v>
      </c>
      <c r="K2179" s="2">
        <v>55153</v>
      </c>
      <c r="L2179">
        <v>17.25</v>
      </c>
      <c r="M2179" t="s">
        <v>210</v>
      </c>
      <c r="N2179" t="s">
        <v>3443</v>
      </c>
      <c r="O2179" t="s">
        <v>210</v>
      </c>
      <c r="P2179" t="s">
        <v>3568</v>
      </c>
      <c r="Q2179" s="5">
        <f>INDEX(relevant_resources!B:B,MATCH(P2179,relevant_resources!A:A,0))</f>
        <v>0</v>
      </c>
      <c r="R2179">
        <f>COUNTIFS(resolve_2018!Y:Y,A2179)</f>
        <v>0</v>
      </c>
      <c r="S2179">
        <f>COUNTIFS(assign_old_new!A:A,A2179)</f>
        <v>0</v>
      </c>
      <c r="T2179" s="4" t="str">
        <f>IF(D2179="teppc","teppc",
IF(Q2179=0,"not relevant",
IF(R2179&gt;0,"in old list",
IF(S2179=0,"NEED TO ASSIGN",
INDEX(assign_old_new!D:D,MATCH(A2179,assign_old_new!A:A,0))))))</f>
        <v>teppc</v>
      </c>
      <c r="U2179">
        <f t="shared" si="68"/>
        <v>0</v>
      </c>
      <c r="V2179" s="5">
        <f t="shared" ref="V2179:V2242" si="69">AND(Q2179=1,U2179=0,D2179="caiso")*1</f>
        <v>0</v>
      </c>
    </row>
    <row r="2180" spans="1:22" hidden="1" x14ac:dyDescent="0.75">
      <c r="A2180" t="s">
        <v>111</v>
      </c>
      <c r="B2180" t="s">
        <v>11020</v>
      </c>
      <c r="D2180" t="s">
        <v>9883</v>
      </c>
      <c r="E2180" t="s">
        <v>3333</v>
      </c>
      <c r="F2180" t="s">
        <v>3333</v>
      </c>
      <c r="G2180" t="s">
        <v>3334</v>
      </c>
      <c r="H2180" t="s">
        <v>3333</v>
      </c>
      <c r="I2180" t="s">
        <v>33</v>
      </c>
      <c r="J2180" s="6">
        <v>31566</v>
      </c>
      <c r="K2180" s="6">
        <v>55153</v>
      </c>
      <c r="L2180">
        <v>17.2</v>
      </c>
      <c r="M2180" t="s">
        <v>9884</v>
      </c>
      <c r="N2180" t="s">
        <v>3336</v>
      </c>
      <c r="O2180" t="s">
        <v>3356</v>
      </c>
      <c r="P2180" t="s">
        <v>3357</v>
      </c>
      <c r="Q2180" s="5">
        <f>INDEX(relevant_resources!B:B,MATCH(P2180,relevant_resources!A:A,0))</f>
        <v>0</v>
      </c>
      <c r="R2180">
        <f>COUNTIFS(resolve_2018!Y:Y,A2180)</f>
        <v>1</v>
      </c>
      <c r="S2180">
        <f>COUNTIFS(assign_old_new!A:A,A2180)</f>
        <v>0</v>
      </c>
      <c r="T2180" s="4" t="str">
        <f>IF(D2180="teppc","teppc",
IF(Q2180=0,"not relevant",
IF(R2180&gt;0,"in old list",
IF(S2180=0,"NEED TO ASSIGN",
INDEX(assign_old_new!D:D,MATCH(A2180,assign_old_new!A:A,0))))))</f>
        <v>not relevant</v>
      </c>
      <c r="U2180">
        <f t="shared" si="68"/>
        <v>1</v>
      </c>
      <c r="V2180" s="5">
        <f t="shared" si="69"/>
        <v>0</v>
      </c>
    </row>
    <row r="2181" spans="1:22" hidden="1" x14ac:dyDescent="0.75">
      <c r="A2181" t="s">
        <v>5865</v>
      </c>
      <c r="B2181" t="s">
        <v>5865</v>
      </c>
      <c r="C2181" t="s">
        <v>5866</v>
      </c>
      <c r="D2181" t="s">
        <v>3425</v>
      </c>
      <c r="E2181" t="s">
        <v>3883</v>
      </c>
      <c r="F2181" t="s">
        <v>3883</v>
      </c>
      <c r="G2181" t="s">
        <v>3884</v>
      </c>
      <c r="H2181" t="s">
        <v>3883</v>
      </c>
      <c r="I2181" t="s">
        <v>1080</v>
      </c>
      <c r="J2181" s="2">
        <v>22037</v>
      </c>
      <c r="K2181" s="2">
        <v>55153</v>
      </c>
      <c r="L2181">
        <v>17.2</v>
      </c>
      <c r="M2181" t="s">
        <v>210</v>
      </c>
      <c r="N2181" t="s">
        <v>3443</v>
      </c>
      <c r="O2181" t="s">
        <v>210</v>
      </c>
      <c r="P2181" t="s">
        <v>3568</v>
      </c>
      <c r="Q2181" s="5">
        <f>INDEX(relevant_resources!B:B,MATCH(P2181,relevant_resources!A:A,0))</f>
        <v>0</v>
      </c>
      <c r="R2181">
        <f>COUNTIFS(resolve_2018!Y:Y,A2181)</f>
        <v>0</v>
      </c>
      <c r="S2181">
        <f>COUNTIFS(assign_old_new!A:A,A2181)</f>
        <v>0</v>
      </c>
      <c r="T2181" s="4" t="str">
        <f>IF(D2181="teppc","teppc",
IF(Q2181=0,"not relevant",
IF(R2181&gt;0,"in old list",
IF(S2181=0,"NEED TO ASSIGN",
INDEX(assign_old_new!D:D,MATCH(A2181,assign_old_new!A:A,0))))))</f>
        <v>teppc</v>
      </c>
      <c r="U2181">
        <f t="shared" si="68"/>
        <v>0</v>
      </c>
      <c r="V2181" s="5">
        <f t="shared" si="69"/>
        <v>0</v>
      </c>
    </row>
    <row r="2182" spans="1:22" hidden="1" x14ac:dyDescent="0.75">
      <c r="A2182" t="s">
        <v>4897</v>
      </c>
      <c r="B2182" t="s">
        <v>4898</v>
      </c>
      <c r="C2182" t="s">
        <v>4899</v>
      </c>
      <c r="D2182" t="s">
        <v>3425</v>
      </c>
      <c r="E2182" t="s">
        <v>3482</v>
      </c>
      <c r="F2182" t="s">
        <v>3482</v>
      </c>
      <c r="G2182" t="s">
        <v>3483</v>
      </c>
      <c r="H2182" t="s">
        <v>3482</v>
      </c>
      <c r="I2182" t="s">
        <v>1080</v>
      </c>
      <c r="J2182" s="2">
        <v>20821</v>
      </c>
      <c r="K2182" s="2">
        <v>55153</v>
      </c>
      <c r="L2182">
        <v>17.2</v>
      </c>
      <c r="M2182" t="s">
        <v>3448</v>
      </c>
      <c r="N2182" t="s">
        <v>3336</v>
      </c>
      <c r="O2182" t="s">
        <v>3356</v>
      </c>
      <c r="P2182" t="s">
        <v>3484</v>
      </c>
      <c r="Q2182" s="5">
        <f>INDEX(relevant_resources!B:B,MATCH(P2182,relevant_resources!A:A,0))</f>
        <v>0</v>
      </c>
      <c r="R2182">
        <f>COUNTIFS(resolve_2018!Y:Y,A2182)</f>
        <v>0</v>
      </c>
      <c r="S2182">
        <f>COUNTIFS(assign_old_new!A:A,A2182)</f>
        <v>0</v>
      </c>
      <c r="T2182" s="4" t="str">
        <f>IF(D2182="teppc","teppc",
IF(Q2182=0,"not relevant",
IF(R2182&gt;0,"in old list",
IF(S2182=0,"NEED TO ASSIGN",
INDEX(assign_old_new!D:D,MATCH(A2182,assign_old_new!A:A,0))))))</f>
        <v>teppc</v>
      </c>
      <c r="U2182">
        <f t="shared" si="68"/>
        <v>0</v>
      </c>
      <c r="V2182" s="5">
        <f t="shared" si="69"/>
        <v>0</v>
      </c>
    </row>
    <row r="2183" spans="1:22" hidden="1" x14ac:dyDescent="0.75">
      <c r="A2183" t="s">
        <v>3947</v>
      </c>
      <c r="B2183" t="s">
        <v>3948</v>
      </c>
      <c r="C2183" t="s">
        <v>3949</v>
      </c>
      <c r="D2183" t="s">
        <v>3425</v>
      </c>
      <c r="E2183" t="s">
        <v>3578</v>
      </c>
      <c r="F2183" t="s">
        <v>3578</v>
      </c>
      <c r="G2183" t="s">
        <v>3579</v>
      </c>
      <c r="H2183" t="s">
        <v>3578</v>
      </c>
      <c r="I2183" t="s">
        <v>3429</v>
      </c>
      <c r="J2183" s="2">
        <v>19784</v>
      </c>
      <c r="K2183" s="2">
        <v>55153</v>
      </c>
      <c r="L2183">
        <v>17.2</v>
      </c>
      <c r="M2183" t="s">
        <v>3519</v>
      </c>
      <c r="N2183" t="s">
        <v>3520</v>
      </c>
      <c r="O2183" t="s">
        <v>3432</v>
      </c>
      <c r="P2183" t="s">
        <v>3433</v>
      </c>
      <c r="Q2183" s="5">
        <f>INDEX(relevant_resources!B:B,MATCH(P2183,relevant_resources!A:A,0))</f>
        <v>0</v>
      </c>
      <c r="R2183">
        <f>COUNTIFS(resolve_2018!Y:Y,A2183)</f>
        <v>0</v>
      </c>
      <c r="S2183">
        <f>COUNTIFS(assign_old_new!A:A,A2183)</f>
        <v>0</v>
      </c>
      <c r="T2183" s="4" t="str">
        <f>IF(D2183="teppc","teppc",
IF(Q2183=0,"not relevant",
IF(R2183&gt;0,"in old list",
IF(S2183=0,"NEED TO ASSIGN",
INDEX(assign_old_new!D:D,MATCH(A2183,assign_old_new!A:A,0))))))</f>
        <v>teppc</v>
      </c>
      <c r="U2183">
        <f t="shared" si="68"/>
        <v>0</v>
      </c>
      <c r="V2183" s="5">
        <f t="shared" si="69"/>
        <v>0</v>
      </c>
    </row>
    <row r="2184" spans="1:22" hidden="1" x14ac:dyDescent="0.75">
      <c r="A2184" t="s">
        <v>3944</v>
      </c>
      <c r="B2184" t="s">
        <v>3945</v>
      </c>
      <c r="C2184" t="s">
        <v>3946</v>
      </c>
      <c r="D2184" t="s">
        <v>3425</v>
      </c>
      <c r="E2184" t="s">
        <v>3578</v>
      </c>
      <c r="F2184" t="s">
        <v>3578</v>
      </c>
      <c r="G2184" t="s">
        <v>3579</v>
      </c>
      <c r="H2184" t="s">
        <v>3578</v>
      </c>
      <c r="I2184" t="s">
        <v>3429</v>
      </c>
      <c r="J2184" s="2">
        <v>19572</v>
      </c>
      <c r="K2184" s="2">
        <v>55153</v>
      </c>
      <c r="L2184">
        <v>17.2</v>
      </c>
      <c r="M2184" t="s">
        <v>3519</v>
      </c>
      <c r="N2184" t="s">
        <v>3520</v>
      </c>
      <c r="O2184" t="s">
        <v>3432</v>
      </c>
      <c r="P2184" t="s">
        <v>3433</v>
      </c>
      <c r="Q2184" s="5">
        <f>INDEX(relevant_resources!B:B,MATCH(P2184,relevant_resources!A:A,0))</f>
        <v>0</v>
      </c>
      <c r="R2184">
        <f>COUNTIFS(resolve_2018!Y:Y,A2184)</f>
        <v>0</v>
      </c>
      <c r="S2184">
        <f>COUNTIFS(assign_old_new!A:A,A2184)</f>
        <v>0</v>
      </c>
      <c r="T2184" s="4" t="str">
        <f>IF(D2184="teppc","teppc",
IF(Q2184=0,"not relevant",
IF(R2184&gt;0,"in old list",
IF(S2184=0,"NEED TO ASSIGN",
INDEX(assign_old_new!D:D,MATCH(A2184,assign_old_new!A:A,0))))))</f>
        <v>teppc</v>
      </c>
      <c r="U2184">
        <f t="shared" si="68"/>
        <v>0</v>
      </c>
      <c r="V2184" s="5">
        <f t="shared" si="69"/>
        <v>0</v>
      </c>
    </row>
    <row r="2185" spans="1:22" hidden="1" x14ac:dyDescent="0.75">
      <c r="A2185" t="s">
        <v>3172</v>
      </c>
      <c r="B2185" t="s">
        <v>3172</v>
      </c>
      <c r="C2185" t="s">
        <v>11207</v>
      </c>
      <c r="D2185" t="s">
        <v>9883</v>
      </c>
      <c r="E2185" t="s">
        <v>9887</v>
      </c>
      <c r="F2185" t="s">
        <v>9887</v>
      </c>
      <c r="G2185" t="s">
        <v>9888</v>
      </c>
      <c r="H2185" t="s">
        <v>9887</v>
      </c>
      <c r="I2185" t="s">
        <v>33</v>
      </c>
      <c r="J2185" s="6">
        <v>31411</v>
      </c>
      <c r="K2185" s="6">
        <v>42971</v>
      </c>
      <c r="L2185">
        <v>17.100000000000001</v>
      </c>
      <c r="N2185" t="s">
        <v>3412</v>
      </c>
      <c r="O2185" t="s">
        <v>993</v>
      </c>
      <c r="P2185" t="s">
        <v>3413</v>
      </c>
      <c r="Q2185" s="5">
        <f>INDEX(relevant_resources!B:B,MATCH(P2185,relevant_resources!A:A,0))</f>
        <v>1</v>
      </c>
      <c r="R2185">
        <f>COUNTIFS(resolve_2018!Y:Y,A2185)</f>
        <v>1</v>
      </c>
      <c r="S2185">
        <f>COUNTIFS(assign_old_new!A:A,A2185)</f>
        <v>0</v>
      </c>
      <c r="T2185" s="4" t="str">
        <f>IF(D2185="teppc","teppc",
IF(Q2185=0,"not relevant",
IF(R2185&gt;0,"in old list",
IF(S2185=0,"NEED TO ASSIGN",
INDEX(assign_old_new!D:D,MATCH(A2185,assign_old_new!A:A,0))))))</f>
        <v>in old list</v>
      </c>
      <c r="U2185">
        <f t="shared" si="68"/>
        <v>1</v>
      </c>
      <c r="V2185" s="5">
        <f t="shared" si="69"/>
        <v>0</v>
      </c>
    </row>
    <row r="2186" spans="1:22" hidden="1" x14ac:dyDescent="0.75">
      <c r="A2186" t="s">
        <v>8188</v>
      </c>
      <c r="B2186" t="s">
        <v>8189</v>
      </c>
      <c r="C2186" t="s">
        <v>8188</v>
      </c>
      <c r="D2186" t="s">
        <v>3425</v>
      </c>
      <c r="E2186" t="s">
        <v>2592</v>
      </c>
      <c r="F2186" t="s">
        <v>2592</v>
      </c>
      <c r="G2186" t="s">
        <v>4353</v>
      </c>
      <c r="H2186" t="s">
        <v>3028</v>
      </c>
      <c r="I2186" t="s">
        <v>2592</v>
      </c>
      <c r="J2186" s="2">
        <v>35186</v>
      </c>
      <c r="K2186" s="2">
        <v>55153</v>
      </c>
      <c r="L2186">
        <v>17.03</v>
      </c>
      <c r="M2186" t="s">
        <v>3548</v>
      </c>
      <c r="N2186" t="s">
        <v>3532</v>
      </c>
      <c r="O2186" t="s">
        <v>3533</v>
      </c>
      <c r="P2186" t="s">
        <v>3592</v>
      </c>
      <c r="Q2186" s="5">
        <f>INDEX(relevant_resources!B:B,MATCH(P2186,relevant_resources!A:A,0))</f>
        <v>0</v>
      </c>
      <c r="R2186">
        <f>COUNTIFS(resolve_2018!Y:Y,A2186)</f>
        <v>0</v>
      </c>
      <c r="S2186">
        <f>COUNTIFS(assign_old_new!A:A,A2186)</f>
        <v>0</v>
      </c>
      <c r="T2186" s="4" t="str">
        <f>IF(D2186="teppc","teppc",
IF(Q2186=0,"not relevant",
IF(R2186&gt;0,"in old list",
IF(S2186=0,"NEED TO ASSIGN",
INDEX(assign_old_new!D:D,MATCH(A2186,assign_old_new!A:A,0))))))</f>
        <v>teppc</v>
      </c>
      <c r="U2186">
        <f t="shared" si="68"/>
        <v>0</v>
      </c>
      <c r="V2186" s="5">
        <f t="shared" si="69"/>
        <v>0</v>
      </c>
    </row>
    <row r="2187" spans="1:22" hidden="1" x14ac:dyDescent="0.75">
      <c r="A2187" t="s">
        <v>4891</v>
      </c>
      <c r="B2187" t="s">
        <v>4891</v>
      </c>
      <c r="C2187" t="s">
        <v>4892</v>
      </c>
      <c r="D2187" t="s">
        <v>3425</v>
      </c>
      <c r="E2187" t="s">
        <v>3426</v>
      </c>
      <c r="F2187" t="s">
        <v>3426</v>
      </c>
      <c r="G2187" t="s">
        <v>3427</v>
      </c>
      <c r="H2187" t="s">
        <v>3428</v>
      </c>
      <c r="I2187" t="s">
        <v>3429</v>
      </c>
      <c r="J2187" s="2">
        <v>36475</v>
      </c>
      <c r="K2187" s="2">
        <v>48669</v>
      </c>
      <c r="L2187">
        <v>17</v>
      </c>
      <c r="M2187" t="s">
        <v>210</v>
      </c>
      <c r="N2187" t="s">
        <v>3443</v>
      </c>
      <c r="O2187" t="s">
        <v>210</v>
      </c>
      <c r="P2187" t="s">
        <v>3444</v>
      </c>
      <c r="Q2187" s="5">
        <f>INDEX(relevant_resources!B:B,MATCH(P2187,relevant_resources!A:A,0))</f>
        <v>0</v>
      </c>
      <c r="R2187">
        <f>COUNTIFS(resolve_2018!Y:Y,A2187)</f>
        <v>0</v>
      </c>
      <c r="S2187">
        <f>COUNTIFS(assign_old_new!A:A,A2187)</f>
        <v>0</v>
      </c>
      <c r="T2187" s="4" t="str">
        <f>IF(D2187="teppc","teppc",
IF(Q2187=0,"not relevant",
IF(R2187&gt;0,"in old list",
IF(S2187=0,"NEED TO ASSIGN",
INDEX(assign_old_new!D:D,MATCH(A2187,assign_old_new!A:A,0))))))</f>
        <v>teppc</v>
      </c>
      <c r="U2187">
        <f t="shared" si="68"/>
        <v>0</v>
      </c>
      <c r="V2187" s="5">
        <f t="shared" si="69"/>
        <v>0</v>
      </c>
    </row>
    <row r="2188" spans="1:22" hidden="1" x14ac:dyDescent="0.75">
      <c r="A2188" t="s">
        <v>4893</v>
      </c>
      <c r="B2188" t="s">
        <v>4893</v>
      </c>
      <c r="C2188" t="s">
        <v>4894</v>
      </c>
      <c r="D2188" t="s">
        <v>3425</v>
      </c>
      <c r="E2188" t="s">
        <v>3426</v>
      </c>
      <c r="F2188" t="s">
        <v>3426</v>
      </c>
      <c r="G2188" t="s">
        <v>3427</v>
      </c>
      <c r="H2188" t="s">
        <v>3428</v>
      </c>
      <c r="I2188" t="s">
        <v>3429</v>
      </c>
      <c r="J2188" s="2">
        <v>36475</v>
      </c>
      <c r="K2188" s="2">
        <v>48669</v>
      </c>
      <c r="L2188">
        <v>17</v>
      </c>
      <c r="M2188" t="s">
        <v>210</v>
      </c>
      <c r="N2188" t="s">
        <v>3443</v>
      </c>
      <c r="O2188" t="s">
        <v>210</v>
      </c>
      <c r="P2188" t="s">
        <v>3444</v>
      </c>
      <c r="Q2188" s="5">
        <f>INDEX(relevant_resources!B:B,MATCH(P2188,relevant_resources!A:A,0))</f>
        <v>0</v>
      </c>
      <c r="R2188">
        <f>COUNTIFS(resolve_2018!Y:Y,A2188)</f>
        <v>0</v>
      </c>
      <c r="S2188">
        <f>COUNTIFS(assign_old_new!A:A,A2188)</f>
        <v>0</v>
      </c>
      <c r="T2188" s="4" t="str">
        <f>IF(D2188="teppc","teppc",
IF(Q2188=0,"not relevant",
IF(R2188&gt;0,"in old list",
IF(S2188=0,"NEED TO ASSIGN",
INDEX(assign_old_new!D:D,MATCH(A2188,assign_old_new!A:A,0))))))</f>
        <v>teppc</v>
      </c>
      <c r="U2188">
        <f t="shared" si="68"/>
        <v>0</v>
      </c>
      <c r="V2188" s="5">
        <f t="shared" si="69"/>
        <v>0</v>
      </c>
    </row>
    <row r="2189" spans="1:22" hidden="1" x14ac:dyDescent="0.75">
      <c r="A2189" t="s">
        <v>4895</v>
      </c>
      <c r="B2189" t="s">
        <v>4895</v>
      </c>
      <c r="C2189" t="s">
        <v>4896</v>
      </c>
      <c r="D2189" t="s">
        <v>3425</v>
      </c>
      <c r="E2189" t="s">
        <v>3426</v>
      </c>
      <c r="F2189" t="s">
        <v>3426</v>
      </c>
      <c r="G2189" t="s">
        <v>3427</v>
      </c>
      <c r="H2189" t="s">
        <v>3428</v>
      </c>
      <c r="I2189" t="s">
        <v>3429</v>
      </c>
      <c r="J2189" s="2">
        <v>36475</v>
      </c>
      <c r="K2189" s="2">
        <v>48669</v>
      </c>
      <c r="L2189">
        <v>17</v>
      </c>
      <c r="M2189" t="s">
        <v>210</v>
      </c>
      <c r="N2189" t="s">
        <v>3443</v>
      </c>
      <c r="O2189" t="s">
        <v>210</v>
      </c>
      <c r="P2189" t="s">
        <v>3444</v>
      </c>
      <c r="Q2189" s="5">
        <f>INDEX(relevant_resources!B:B,MATCH(P2189,relevant_resources!A:A,0))</f>
        <v>0</v>
      </c>
      <c r="R2189">
        <f>COUNTIFS(resolve_2018!Y:Y,A2189)</f>
        <v>0</v>
      </c>
      <c r="S2189">
        <f>COUNTIFS(assign_old_new!A:A,A2189)</f>
        <v>0</v>
      </c>
      <c r="T2189" s="4" t="str">
        <f>IF(D2189="teppc","teppc",
IF(Q2189=0,"not relevant",
IF(R2189&gt;0,"in old list",
IF(S2189=0,"NEED TO ASSIGN",
INDEX(assign_old_new!D:D,MATCH(A2189,assign_old_new!A:A,0))))))</f>
        <v>teppc</v>
      </c>
      <c r="U2189">
        <f t="shared" si="68"/>
        <v>0</v>
      </c>
      <c r="V2189" s="5">
        <f t="shared" si="69"/>
        <v>0</v>
      </c>
    </row>
    <row r="2190" spans="1:22" hidden="1" x14ac:dyDescent="0.75">
      <c r="A2190" t="s">
        <v>9918</v>
      </c>
      <c r="B2190" t="s">
        <v>9918</v>
      </c>
      <c r="C2190" t="s">
        <v>9919</v>
      </c>
      <c r="D2190" t="s">
        <v>9883</v>
      </c>
      <c r="E2190" t="s">
        <v>1128</v>
      </c>
      <c r="F2190" t="s">
        <v>1128</v>
      </c>
      <c r="G2190" t="s">
        <v>3379</v>
      </c>
      <c r="H2190" t="s">
        <v>1128</v>
      </c>
      <c r="I2190" t="s">
        <v>33</v>
      </c>
      <c r="J2190" s="6">
        <v>31413</v>
      </c>
      <c r="K2190" s="6">
        <v>55153</v>
      </c>
      <c r="L2190">
        <v>17</v>
      </c>
      <c r="M2190" t="s">
        <v>9884</v>
      </c>
      <c r="N2190" t="s">
        <v>3443</v>
      </c>
      <c r="O2190" t="s">
        <v>210</v>
      </c>
      <c r="P2190" t="s">
        <v>3709</v>
      </c>
      <c r="Q2190" s="5">
        <f>INDEX(relevant_resources!B:B,MATCH(P2190,relevant_resources!A:A,0))</f>
        <v>0</v>
      </c>
      <c r="R2190">
        <f>COUNTIFS(resolve_2018!Y:Y,A2190)</f>
        <v>0</v>
      </c>
      <c r="S2190">
        <f>COUNTIFS(assign_old_new!A:A,A2190)</f>
        <v>0</v>
      </c>
      <c r="T2190" s="4" t="str">
        <f>IF(D2190="teppc","teppc",
IF(Q2190=0,"not relevant",
IF(R2190&gt;0,"in old list",
IF(S2190=0,"NEED TO ASSIGN",
INDEX(assign_old_new!D:D,MATCH(A2190,assign_old_new!A:A,0))))))</f>
        <v>not relevant</v>
      </c>
      <c r="U2190">
        <f t="shared" si="68"/>
        <v>0</v>
      </c>
      <c r="V2190" s="5">
        <f t="shared" si="69"/>
        <v>0</v>
      </c>
    </row>
    <row r="2191" spans="1:22" hidden="1" x14ac:dyDescent="0.75">
      <c r="A2191" t="s">
        <v>11056</v>
      </c>
      <c r="B2191" t="s">
        <v>11056</v>
      </c>
      <c r="C2191" t="s">
        <v>11057</v>
      </c>
      <c r="D2191" t="s">
        <v>9883</v>
      </c>
      <c r="E2191" t="s">
        <v>3333</v>
      </c>
      <c r="F2191" t="s">
        <v>3333</v>
      </c>
      <c r="G2191" t="s">
        <v>3334</v>
      </c>
      <c r="H2191" t="s">
        <v>3333</v>
      </c>
      <c r="I2191" t="s">
        <v>33</v>
      </c>
      <c r="J2191" s="6">
        <v>31413</v>
      </c>
      <c r="K2191" s="6">
        <v>55153</v>
      </c>
      <c r="L2191">
        <v>17</v>
      </c>
      <c r="M2191" t="s">
        <v>3548</v>
      </c>
      <c r="N2191" t="s">
        <v>4346</v>
      </c>
      <c r="O2191" t="s">
        <v>3386</v>
      </c>
      <c r="P2191" t="s">
        <v>3324</v>
      </c>
      <c r="Q2191" s="5">
        <f>INDEX(relevant_resources!B:B,MATCH(P2191,relevant_resources!A:A,0))</f>
        <v>1</v>
      </c>
      <c r="R2191">
        <f>COUNTIFS(resolve_2018!Y:Y,A2191)</f>
        <v>0</v>
      </c>
      <c r="S2191">
        <f>COUNTIFS(assign_old_new!A:A,A2191)</f>
        <v>1</v>
      </c>
      <c r="T2191" s="4" t="str">
        <f>IF(D2191="teppc","teppc",
IF(Q2191=0,"not relevant",
IF(R2191&gt;0,"in old list",
IF(S2191=0,"NEED TO ASSIGN",
INDEX(assign_old_new!D:D,MATCH(A2191,assign_old_new!A:A,0))))))</f>
        <v>old</v>
      </c>
      <c r="U2191">
        <f t="shared" si="68"/>
        <v>1</v>
      </c>
      <c r="V2191" s="5">
        <f t="shared" si="69"/>
        <v>0</v>
      </c>
    </row>
    <row r="2192" spans="1:22" hidden="1" x14ac:dyDescent="0.75">
      <c r="A2192" t="s">
        <v>1325</v>
      </c>
      <c r="B2192" t="s">
        <v>1325</v>
      </c>
      <c r="C2192" t="s">
        <v>11541</v>
      </c>
      <c r="D2192" t="s">
        <v>9883</v>
      </c>
      <c r="E2192" t="s">
        <v>1128</v>
      </c>
      <c r="F2192" t="s">
        <v>1128</v>
      </c>
      <c r="G2192" t="s">
        <v>3379</v>
      </c>
      <c r="H2192" t="s">
        <v>1128</v>
      </c>
      <c r="I2192" t="s">
        <v>33</v>
      </c>
      <c r="J2192" s="6">
        <v>30682</v>
      </c>
      <c r="K2192" s="6">
        <v>55153</v>
      </c>
      <c r="L2192">
        <v>17</v>
      </c>
      <c r="M2192" t="s">
        <v>9884</v>
      </c>
      <c r="N2192" t="s">
        <v>3849</v>
      </c>
      <c r="O2192" t="s">
        <v>3850</v>
      </c>
      <c r="P2192" t="s">
        <v>10070</v>
      </c>
      <c r="Q2192" s="5">
        <f>INDEX(relevant_resources!B:B,MATCH(P2192,relevant_resources!A:A,0))</f>
        <v>0</v>
      </c>
      <c r="R2192">
        <f>COUNTIFS(resolve_2018!Y:Y,A2192)</f>
        <v>1</v>
      </c>
      <c r="S2192">
        <f>COUNTIFS(assign_old_new!A:A,A2192)</f>
        <v>0</v>
      </c>
      <c r="T2192" s="4" t="str">
        <f>IF(D2192="teppc","teppc",
IF(Q2192=0,"not relevant",
IF(R2192&gt;0,"in old list",
IF(S2192=0,"NEED TO ASSIGN",
INDEX(assign_old_new!D:D,MATCH(A2192,assign_old_new!A:A,0))))))</f>
        <v>not relevant</v>
      </c>
      <c r="U2192">
        <f t="shared" si="68"/>
        <v>1</v>
      </c>
      <c r="V2192" s="5">
        <f t="shared" si="69"/>
        <v>0</v>
      </c>
    </row>
    <row r="2193" spans="1:22" hidden="1" x14ac:dyDescent="0.75">
      <c r="A2193" t="s">
        <v>3878</v>
      </c>
      <c r="B2193" t="s">
        <v>3879</v>
      </c>
      <c r="C2193" t="s">
        <v>3880</v>
      </c>
      <c r="D2193" t="s">
        <v>3425</v>
      </c>
      <c r="E2193" t="s">
        <v>3578</v>
      </c>
      <c r="F2193" t="s">
        <v>3578</v>
      </c>
      <c r="G2193" t="s">
        <v>3579</v>
      </c>
      <c r="H2193" t="s">
        <v>3578</v>
      </c>
      <c r="I2193" t="s">
        <v>3429</v>
      </c>
      <c r="J2193" s="2">
        <v>29007</v>
      </c>
      <c r="K2193" s="2">
        <v>55153</v>
      </c>
      <c r="L2193">
        <v>17</v>
      </c>
      <c r="M2193" t="s">
        <v>3531</v>
      </c>
      <c r="N2193" t="s">
        <v>3532</v>
      </c>
      <c r="O2193" t="s">
        <v>3533</v>
      </c>
      <c r="P2193" t="s">
        <v>3549</v>
      </c>
      <c r="Q2193" s="5">
        <f>INDEX(relevant_resources!B:B,MATCH(P2193,relevant_resources!A:A,0))</f>
        <v>0</v>
      </c>
      <c r="R2193">
        <f>COUNTIFS(resolve_2018!Y:Y,A2193)</f>
        <v>0</v>
      </c>
      <c r="S2193">
        <f>COUNTIFS(assign_old_new!A:A,A2193)</f>
        <v>0</v>
      </c>
      <c r="T2193" s="4" t="str">
        <f>IF(D2193="teppc","teppc",
IF(Q2193=0,"not relevant",
IF(R2193&gt;0,"in old list",
IF(S2193=0,"NEED TO ASSIGN",
INDEX(assign_old_new!D:D,MATCH(A2193,assign_old_new!A:A,0))))))</f>
        <v>teppc</v>
      </c>
      <c r="U2193">
        <f t="shared" si="68"/>
        <v>0</v>
      </c>
      <c r="V2193" s="5">
        <f t="shared" si="69"/>
        <v>0</v>
      </c>
    </row>
    <row r="2194" spans="1:22" hidden="1" x14ac:dyDescent="0.75">
      <c r="A2194" t="s">
        <v>3875</v>
      </c>
      <c r="B2194" t="s">
        <v>3876</v>
      </c>
      <c r="C2194" t="s">
        <v>3877</v>
      </c>
      <c r="D2194" t="s">
        <v>3425</v>
      </c>
      <c r="E2194" t="s">
        <v>3578</v>
      </c>
      <c r="F2194" t="s">
        <v>3578</v>
      </c>
      <c r="G2194" t="s">
        <v>3579</v>
      </c>
      <c r="H2194" t="s">
        <v>3578</v>
      </c>
      <c r="I2194" t="s">
        <v>3429</v>
      </c>
      <c r="J2194" s="2">
        <v>28642</v>
      </c>
      <c r="K2194" s="2">
        <v>55153</v>
      </c>
      <c r="L2194">
        <v>17</v>
      </c>
      <c r="M2194" t="s">
        <v>3531</v>
      </c>
      <c r="N2194" t="s">
        <v>3532</v>
      </c>
      <c r="O2194" t="s">
        <v>3533</v>
      </c>
      <c r="P2194" t="s">
        <v>3549</v>
      </c>
      <c r="Q2194" s="5">
        <f>INDEX(relevant_resources!B:B,MATCH(P2194,relevant_resources!A:A,0))</f>
        <v>0</v>
      </c>
      <c r="R2194">
        <f>COUNTIFS(resolve_2018!Y:Y,A2194)</f>
        <v>0</v>
      </c>
      <c r="S2194">
        <f>COUNTIFS(assign_old_new!A:A,A2194)</f>
        <v>0</v>
      </c>
      <c r="T2194" s="4" t="str">
        <f>IF(D2194="teppc","teppc",
IF(Q2194=0,"not relevant",
IF(R2194&gt;0,"in old list",
IF(S2194=0,"NEED TO ASSIGN",
INDEX(assign_old_new!D:D,MATCH(A2194,assign_old_new!A:A,0))))))</f>
        <v>teppc</v>
      </c>
      <c r="U2194">
        <f t="shared" si="68"/>
        <v>0</v>
      </c>
      <c r="V2194" s="5">
        <f t="shared" si="69"/>
        <v>0</v>
      </c>
    </row>
    <row r="2195" spans="1:22" hidden="1" x14ac:dyDescent="0.75">
      <c r="A2195" t="s">
        <v>3872</v>
      </c>
      <c r="B2195" t="s">
        <v>3873</v>
      </c>
      <c r="C2195" t="s">
        <v>3874</v>
      </c>
      <c r="D2195" t="s">
        <v>3425</v>
      </c>
      <c r="E2195" t="s">
        <v>3578</v>
      </c>
      <c r="F2195" t="s">
        <v>3578</v>
      </c>
      <c r="G2195" t="s">
        <v>3579</v>
      </c>
      <c r="H2195" t="s">
        <v>3578</v>
      </c>
      <c r="I2195" t="s">
        <v>3429</v>
      </c>
      <c r="J2195" s="2">
        <v>28338</v>
      </c>
      <c r="K2195" s="2">
        <v>55153</v>
      </c>
      <c r="L2195">
        <v>17</v>
      </c>
      <c r="M2195" t="s">
        <v>3531</v>
      </c>
      <c r="N2195" t="s">
        <v>3532</v>
      </c>
      <c r="O2195" t="s">
        <v>3533</v>
      </c>
      <c r="P2195" t="s">
        <v>3549</v>
      </c>
      <c r="Q2195" s="5">
        <f>INDEX(relevant_resources!B:B,MATCH(P2195,relevant_resources!A:A,0))</f>
        <v>0</v>
      </c>
      <c r="R2195">
        <f>COUNTIFS(resolve_2018!Y:Y,A2195)</f>
        <v>0</v>
      </c>
      <c r="S2195">
        <f>COUNTIFS(assign_old_new!A:A,A2195)</f>
        <v>0</v>
      </c>
      <c r="T2195" s="4" t="str">
        <f>IF(D2195="teppc","teppc",
IF(Q2195=0,"not relevant",
IF(R2195&gt;0,"in old list",
IF(S2195=0,"NEED TO ASSIGN",
INDEX(assign_old_new!D:D,MATCH(A2195,assign_old_new!A:A,0))))))</f>
        <v>teppc</v>
      </c>
      <c r="U2195">
        <f t="shared" si="68"/>
        <v>0</v>
      </c>
      <c r="V2195" s="5">
        <f t="shared" si="69"/>
        <v>0</v>
      </c>
    </row>
    <row r="2196" spans="1:22" hidden="1" x14ac:dyDescent="0.75">
      <c r="A2196" t="s">
        <v>3869</v>
      </c>
      <c r="B2196" t="s">
        <v>3870</v>
      </c>
      <c r="C2196" t="s">
        <v>3871</v>
      </c>
      <c r="D2196" t="s">
        <v>3425</v>
      </c>
      <c r="E2196" t="s">
        <v>3578</v>
      </c>
      <c r="F2196" t="s">
        <v>3578</v>
      </c>
      <c r="G2196" t="s">
        <v>3579</v>
      </c>
      <c r="H2196" t="s">
        <v>3578</v>
      </c>
      <c r="I2196" t="s">
        <v>3429</v>
      </c>
      <c r="J2196" s="2">
        <v>28307</v>
      </c>
      <c r="K2196" s="2">
        <v>55153</v>
      </c>
      <c r="L2196">
        <v>17</v>
      </c>
      <c r="M2196" t="s">
        <v>3531</v>
      </c>
      <c r="N2196" t="s">
        <v>3532</v>
      </c>
      <c r="O2196" t="s">
        <v>3533</v>
      </c>
      <c r="P2196" t="s">
        <v>3549</v>
      </c>
      <c r="Q2196" s="5">
        <f>INDEX(relevant_resources!B:B,MATCH(P2196,relevant_resources!A:A,0))</f>
        <v>0</v>
      </c>
      <c r="R2196">
        <f>COUNTIFS(resolve_2018!Y:Y,A2196)</f>
        <v>0</v>
      </c>
      <c r="S2196">
        <f>COUNTIFS(assign_old_new!A:A,A2196)</f>
        <v>0</v>
      </c>
      <c r="T2196" s="4" t="str">
        <f>IF(D2196="teppc","teppc",
IF(Q2196=0,"not relevant",
IF(R2196&gt;0,"in old list",
IF(S2196=0,"NEED TO ASSIGN",
INDEX(assign_old_new!D:D,MATCH(A2196,assign_old_new!A:A,0))))))</f>
        <v>teppc</v>
      </c>
      <c r="U2196">
        <f t="shared" si="68"/>
        <v>0</v>
      </c>
      <c r="V2196" s="5">
        <f t="shared" si="69"/>
        <v>0</v>
      </c>
    </row>
    <row r="2197" spans="1:22" hidden="1" x14ac:dyDescent="0.75">
      <c r="A2197" t="s">
        <v>3560</v>
      </c>
      <c r="B2197" t="s">
        <v>3561</v>
      </c>
      <c r="C2197" t="s">
        <v>3562</v>
      </c>
      <c r="D2197" t="s">
        <v>3425</v>
      </c>
      <c r="E2197" t="s">
        <v>3546</v>
      </c>
      <c r="F2197" t="s">
        <v>3546</v>
      </c>
      <c r="G2197" t="s">
        <v>3547</v>
      </c>
      <c r="H2197" t="s">
        <v>3546</v>
      </c>
      <c r="I2197" t="s">
        <v>3429</v>
      </c>
      <c r="J2197" s="2">
        <v>26634</v>
      </c>
      <c r="K2197" s="2">
        <v>55153</v>
      </c>
      <c r="L2197">
        <v>17</v>
      </c>
      <c r="M2197" t="s">
        <v>3531</v>
      </c>
      <c r="N2197" t="s">
        <v>3532</v>
      </c>
      <c r="O2197" t="s">
        <v>3533</v>
      </c>
      <c r="P2197" t="s">
        <v>3549</v>
      </c>
      <c r="Q2197" s="5">
        <f>INDEX(relevant_resources!B:B,MATCH(P2197,relevant_resources!A:A,0))</f>
        <v>0</v>
      </c>
      <c r="R2197">
        <f>COUNTIFS(resolve_2018!Y:Y,A2197)</f>
        <v>0</v>
      </c>
      <c r="S2197">
        <f>COUNTIFS(assign_old_new!A:A,A2197)</f>
        <v>0</v>
      </c>
      <c r="T2197" s="4" t="str">
        <f>IF(D2197="teppc","teppc",
IF(Q2197=0,"not relevant",
IF(R2197&gt;0,"in old list",
IF(S2197=0,"NEED TO ASSIGN",
INDEX(assign_old_new!D:D,MATCH(A2197,assign_old_new!A:A,0))))))</f>
        <v>teppc</v>
      </c>
      <c r="U2197">
        <f t="shared" si="68"/>
        <v>0</v>
      </c>
      <c r="V2197" s="5">
        <f t="shared" si="69"/>
        <v>0</v>
      </c>
    </row>
    <row r="2198" spans="1:22" hidden="1" x14ac:dyDescent="0.75">
      <c r="A2198" t="s">
        <v>5610</v>
      </c>
      <c r="B2198" t="s">
        <v>5610</v>
      </c>
      <c r="C2198" t="s">
        <v>5611</v>
      </c>
      <c r="D2198" t="s">
        <v>3425</v>
      </c>
      <c r="E2198" t="s">
        <v>3546</v>
      </c>
      <c r="F2198" t="s">
        <v>3546</v>
      </c>
      <c r="G2198" t="s">
        <v>3547</v>
      </c>
      <c r="H2198" t="s">
        <v>3546</v>
      </c>
      <c r="I2198" t="s">
        <v>3429</v>
      </c>
      <c r="J2198" s="2">
        <v>26634</v>
      </c>
      <c r="K2198" s="2">
        <v>47484</v>
      </c>
      <c r="L2198">
        <v>17</v>
      </c>
      <c r="M2198" t="s">
        <v>3531</v>
      </c>
      <c r="N2198" t="s">
        <v>3532</v>
      </c>
      <c r="O2198" t="s">
        <v>3533</v>
      </c>
      <c r="P2198" t="s">
        <v>3549</v>
      </c>
      <c r="Q2198" s="5">
        <f>INDEX(relevant_resources!B:B,MATCH(P2198,relevant_resources!A:A,0))</f>
        <v>0</v>
      </c>
      <c r="R2198">
        <f>COUNTIFS(resolve_2018!Y:Y,A2198)</f>
        <v>0</v>
      </c>
      <c r="S2198">
        <f>COUNTIFS(assign_old_new!A:A,A2198)</f>
        <v>0</v>
      </c>
      <c r="T2198" s="4" t="str">
        <f>IF(D2198="teppc","teppc",
IF(Q2198=0,"not relevant",
IF(R2198&gt;0,"in old list",
IF(S2198=0,"NEED TO ASSIGN",
INDEX(assign_old_new!D:D,MATCH(A2198,assign_old_new!A:A,0))))))</f>
        <v>teppc</v>
      </c>
      <c r="U2198">
        <f t="shared" si="68"/>
        <v>0</v>
      </c>
      <c r="V2198" s="5">
        <f t="shared" si="69"/>
        <v>0</v>
      </c>
    </row>
    <row r="2199" spans="1:22" hidden="1" x14ac:dyDescent="0.75">
      <c r="A2199" t="s">
        <v>3854</v>
      </c>
      <c r="B2199" t="s">
        <v>3854</v>
      </c>
      <c r="C2199" t="s">
        <v>3855</v>
      </c>
      <c r="D2199" t="s">
        <v>3425</v>
      </c>
      <c r="E2199" t="s">
        <v>1054</v>
      </c>
      <c r="F2199" t="s">
        <v>1054</v>
      </c>
      <c r="G2199" t="s">
        <v>3447</v>
      </c>
      <c r="H2199" t="s">
        <v>3428</v>
      </c>
      <c r="I2199" t="s">
        <v>3429</v>
      </c>
      <c r="J2199" s="2">
        <v>19725</v>
      </c>
      <c r="K2199" s="2">
        <v>55123</v>
      </c>
      <c r="L2199">
        <v>17</v>
      </c>
      <c r="M2199" t="s">
        <v>210</v>
      </c>
      <c r="N2199" t="s">
        <v>3443</v>
      </c>
      <c r="O2199" t="s">
        <v>210</v>
      </c>
      <c r="P2199" t="s">
        <v>3444</v>
      </c>
      <c r="Q2199" s="5">
        <f>INDEX(relevant_resources!B:B,MATCH(P2199,relevant_resources!A:A,0))</f>
        <v>0</v>
      </c>
      <c r="R2199">
        <f>COUNTIFS(resolve_2018!Y:Y,A2199)</f>
        <v>0</v>
      </c>
      <c r="S2199">
        <f>COUNTIFS(assign_old_new!A:A,A2199)</f>
        <v>0</v>
      </c>
      <c r="T2199" s="4" t="str">
        <f>IF(D2199="teppc","teppc",
IF(Q2199=0,"not relevant",
IF(R2199&gt;0,"in old list",
IF(S2199=0,"NEED TO ASSIGN",
INDEX(assign_old_new!D:D,MATCH(A2199,assign_old_new!A:A,0))))))</f>
        <v>teppc</v>
      </c>
      <c r="U2199">
        <f t="shared" si="68"/>
        <v>0</v>
      </c>
      <c r="V2199" s="5">
        <f t="shared" si="69"/>
        <v>0</v>
      </c>
    </row>
    <row r="2200" spans="1:22" hidden="1" x14ac:dyDescent="0.75">
      <c r="A2200" t="s">
        <v>4433</v>
      </c>
      <c r="B2200" t="s">
        <v>4433</v>
      </c>
      <c r="C2200" t="s">
        <v>4434</v>
      </c>
      <c r="D2200" t="s">
        <v>3425</v>
      </c>
      <c r="E2200" t="s">
        <v>1054</v>
      </c>
      <c r="F2200" t="s">
        <v>1054</v>
      </c>
      <c r="G2200" t="s">
        <v>3447</v>
      </c>
      <c r="H2200" t="s">
        <v>3428</v>
      </c>
      <c r="I2200" t="s">
        <v>3429</v>
      </c>
      <c r="J2200" s="2">
        <v>19725</v>
      </c>
      <c r="K2200" s="2">
        <v>55123</v>
      </c>
      <c r="L2200">
        <v>17</v>
      </c>
      <c r="M2200" t="s">
        <v>210</v>
      </c>
      <c r="N2200" t="s">
        <v>3443</v>
      </c>
      <c r="O2200" t="s">
        <v>210</v>
      </c>
      <c r="P2200" t="s">
        <v>3444</v>
      </c>
      <c r="Q2200" s="5">
        <f>INDEX(relevant_resources!B:B,MATCH(P2200,relevant_resources!A:A,0))</f>
        <v>0</v>
      </c>
      <c r="R2200">
        <f>COUNTIFS(resolve_2018!Y:Y,A2200)</f>
        <v>0</v>
      </c>
      <c r="S2200">
        <f>COUNTIFS(assign_old_new!A:A,A2200)</f>
        <v>0</v>
      </c>
      <c r="T2200" s="4" t="str">
        <f>IF(D2200="teppc","teppc",
IF(Q2200=0,"not relevant",
IF(R2200&gt;0,"in old list",
IF(S2200=0,"NEED TO ASSIGN",
INDEX(assign_old_new!D:D,MATCH(A2200,assign_old_new!A:A,0))))))</f>
        <v>teppc</v>
      </c>
      <c r="U2200">
        <f t="shared" si="68"/>
        <v>0</v>
      </c>
      <c r="V2200" s="5">
        <f t="shared" si="69"/>
        <v>0</v>
      </c>
    </row>
    <row r="2201" spans="1:22" hidden="1" x14ac:dyDescent="0.75">
      <c r="A2201" t="s">
        <v>8360</v>
      </c>
      <c r="B2201" t="s">
        <v>8360</v>
      </c>
      <c r="C2201" t="s">
        <v>8361</v>
      </c>
      <c r="D2201" t="s">
        <v>3425</v>
      </c>
      <c r="E2201" t="s">
        <v>1054</v>
      </c>
      <c r="F2201" t="s">
        <v>1054</v>
      </c>
      <c r="G2201" t="s">
        <v>3447</v>
      </c>
      <c r="H2201" t="s">
        <v>3428</v>
      </c>
      <c r="I2201" t="s">
        <v>3429</v>
      </c>
      <c r="J2201" s="2">
        <v>18629</v>
      </c>
      <c r="K2201" s="2">
        <v>55123</v>
      </c>
      <c r="L2201">
        <v>17</v>
      </c>
      <c r="M2201" t="s">
        <v>210</v>
      </c>
      <c r="N2201" t="s">
        <v>3443</v>
      </c>
      <c r="O2201" t="s">
        <v>210</v>
      </c>
      <c r="P2201" t="s">
        <v>3444</v>
      </c>
      <c r="Q2201" s="5">
        <f>INDEX(relevant_resources!B:B,MATCH(P2201,relevant_resources!A:A,0))</f>
        <v>0</v>
      </c>
      <c r="R2201">
        <f>COUNTIFS(resolve_2018!Y:Y,A2201)</f>
        <v>0</v>
      </c>
      <c r="S2201">
        <f>COUNTIFS(assign_old_new!A:A,A2201)</f>
        <v>0</v>
      </c>
      <c r="T2201" s="4" t="str">
        <f>IF(D2201="teppc","teppc",
IF(Q2201=0,"not relevant",
IF(R2201&gt;0,"in old list",
IF(S2201=0,"NEED TO ASSIGN",
INDEX(assign_old_new!D:D,MATCH(A2201,assign_old_new!A:A,0))))))</f>
        <v>teppc</v>
      </c>
      <c r="U2201">
        <f t="shared" si="68"/>
        <v>0</v>
      </c>
      <c r="V2201" s="5">
        <f t="shared" si="69"/>
        <v>0</v>
      </c>
    </row>
    <row r="2202" spans="1:22" hidden="1" x14ac:dyDescent="0.75">
      <c r="A2202" t="s">
        <v>9500</v>
      </c>
      <c r="B2202" t="s">
        <v>9500</v>
      </c>
      <c r="C2202" t="s">
        <v>9501</v>
      </c>
      <c r="D2202" t="s">
        <v>3425</v>
      </c>
      <c r="E2202" t="s">
        <v>1054</v>
      </c>
      <c r="F2202" t="s">
        <v>1054</v>
      </c>
      <c r="G2202" t="s">
        <v>3447</v>
      </c>
      <c r="H2202" t="s">
        <v>3428</v>
      </c>
      <c r="I2202" t="s">
        <v>3429</v>
      </c>
      <c r="J2202" s="2">
        <v>35065</v>
      </c>
      <c r="K2202" s="2">
        <v>55123</v>
      </c>
      <c r="L2202">
        <v>16.899999999999999</v>
      </c>
      <c r="M2202" t="s">
        <v>3448</v>
      </c>
      <c r="N2202" t="s">
        <v>3336</v>
      </c>
      <c r="O2202" t="s">
        <v>3356</v>
      </c>
      <c r="P2202" t="s">
        <v>3449</v>
      </c>
      <c r="Q2202" s="5">
        <f>INDEX(relevant_resources!B:B,MATCH(P2202,relevant_resources!A:A,0))</f>
        <v>0</v>
      </c>
      <c r="R2202">
        <f>COUNTIFS(resolve_2018!Y:Y,A2202)</f>
        <v>0</v>
      </c>
      <c r="S2202">
        <f>COUNTIFS(assign_old_new!A:A,A2202)</f>
        <v>0</v>
      </c>
      <c r="T2202" s="4" t="str">
        <f>IF(D2202="teppc","teppc",
IF(Q2202=0,"not relevant",
IF(R2202&gt;0,"in old list",
IF(S2202=0,"NEED TO ASSIGN",
INDEX(assign_old_new!D:D,MATCH(A2202,assign_old_new!A:A,0))))))</f>
        <v>teppc</v>
      </c>
      <c r="U2202">
        <f t="shared" si="68"/>
        <v>0</v>
      </c>
      <c r="V2202" s="5">
        <f t="shared" si="69"/>
        <v>0</v>
      </c>
    </row>
    <row r="2203" spans="1:22" hidden="1" x14ac:dyDescent="0.75">
      <c r="A2203" t="s">
        <v>5465</v>
      </c>
      <c r="B2203" t="s">
        <v>5465</v>
      </c>
      <c r="C2203" t="s">
        <v>5466</v>
      </c>
      <c r="D2203" t="s">
        <v>3425</v>
      </c>
      <c r="E2203" t="s">
        <v>3620</v>
      </c>
      <c r="F2203" t="s">
        <v>3620</v>
      </c>
      <c r="G2203" t="s">
        <v>3621</v>
      </c>
      <c r="H2203" t="s">
        <v>3616</v>
      </c>
      <c r="I2203" t="s">
        <v>1080</v>
      </c>
      <c r="J2203" s="2">
        <v>36739</v>
      </c>
      <c r="K2203" s="2">
        <v>55153</v>
      </c>
      <c r="L2203">
        <v>16.8</v>
      </c>
      <c r="M2203" t="s">
        <v>3438</v>
      </c>
      <c r="N2203" t="s">
        <v>3412</v>
      </c>
      <c r="O2203" t="s">
        <v>993</v>
      </c>
      <c r="P2203" t="s">
        <v>3712</v>
      </c>
      <c r="Q2203" s="5">
        <f>INDEX(relevant_resources!B:B,MATCH(P2203,relevant_resources!A:A,0))</f>
        <v>0</v>
      </c>
      <c r="R2203">
        <f>COUNTIFS(resolve_2018!Y:Y,A2203)</f>
        <v>0</v>
      </c>
      <c r="S2203">
        <f>COUNTIFS(assign_old_new!A:A,A2203)</f>
        <v>0</v>
      </c>
      <c r="T2203" s="4" t="str">
        <f>IF(D2203="teppc","teppc",
IF(Q2203=0,"not relevant",
IF(R2203&gt;0,"in old list",
IF(S2203=0,"NEED TO ASSIGN",
INDEX(assign_old_new!D:D,MATCH(A2203,assign_old_new!A:A,0))))))</f>
        <v>teppc</v>
      </c>
      <c r="U2203">
        <f t="shared" si="68"/>
        <v>0</v>
      </c>
      <c r="V2203" s="5">
        <f t="shared" si="69"/>
        <v>0</v>
      </c>
    </row>
    <row r="2204" spans="1:22" hidden="1" x14ac:dyDescent="0.75">
      <c r="A2204" t="s">
        <v>8823</v>
      </c>
      <c r="B2204" t="s">
        <v>8823</v>
      </c>
      <c r="C2204" t="s">
        <v>8824</v>
      </c>
      <c r="D2204" t="s">
        <v>3425</v>
      </c>
      <c r="E2204" t="s">
        <v>4111</v>
      </c>
      <c r="F2204" t="s">
        <v>4111</v>
      </c>
      <c r="G2204" t="s">
        <v>4112</v>
      </c>
      <c r="H2204" t="s">
        <v>3482</v>
      </c>
      <c r="I2204" t="s">
        <v>1080</v>
      </c>
      <c r="J2204" s="2">
        <v>35004</v>
      </c>
      <c r="K2204" s="2">
        <v>55153</v>
      </c>
      <c r="L2204">
        <v>16.8</v>
      </c>
      <c r="M2204" t="s">
        <v>210</v>
      </c>
      <c r="N2204" t="s">
        <v>3443</v>
      </c>
      <c r="O2204" t="s">
        <v>210</v>
      </c>
      <c r="P2204" t="s">
        <v>3568</v>
      </c>
      <c r="Q2204" s="5">
        <f>INDEX(relevant_resources!B:B,MATCH(P2204,relevant_resources!A:A,0))</f>
        <v>0</v>
      </c>
      <c r="R2204">
        <f>COUNTIFS(resolve_2018!Y:Y,A2204)</f>
        <v>0</v>
      </c>
      <c r="S2204">
        <f>COUNTIFS(assign_old_new!A:A,A2204)</f>
        <v>0</v>
      </c>
      <c r="T2204" s="4" t="str">
        <f>IF(D2204="teppc","teppc",
IF(Q2204=0,"not relevant",
IF(R2204&gt;0,"in old list",
IF(S2204=0,"NEED TO ASSIGN",
INDEX(assign_old_new!D:D,MATCH(A2204,assign_old_new!A:A,0))))))</f>
        <v>teppc</v>
      </c>
      <c r="U2204">
        <f t="shared" si="68"/>
        <v>0</v>
      </c>
      <c r="V2204" s="5">
        <f t="shared" si="69"/>
        <v>0</v>
      </c>
    </row>
    <row r="2205" spans="1:22" hidden="1" x14ac:dyDescent="0.75">
      <c r="A2205" t="s">
        <v>1810</v>
      </c>
      <c r="B2205" t="s">
        <v>1810</v>
      </c>
      <c r="C2205" t="s">
        <v>10536</v>
      </c>
      <c r="D2205" t="s">
        <v>9883</v>
      </c>
      <c r="E2205" t="s">
        <v>3333</v>
      </c>
      <c r="F2205" t="s">
        <v>3333</v>
      </c>
      <c r="G2205" t="s">
        <v>3334</v>
      </c>
      <c r="H2205" t="s">
        <v>3333</v>
      </c>
      <c r="I2205" t="s">
        <v>33</v>
      </c>
      <c r="J2205" s="6">
        <v>42307</v>
      </c>
      <c r="K2205" s="6">
        <v>55153</v>
      </c>
      <c r="L2205">
        <v>16.66</v>
      </c>
      <c r="M2205" t="s">
        <v>9884</v>
      </c>
      <c r="N2205" t="s">
        <v>4346</v>
      </c>
      <c r="O2205" t="s">
        <v>3386</v>
      </c>
      <c r="P2205" t="s">
        <v>3324</v>
      </c>
      <c r="Q2205" s="5">
        <f>INDEX(relevant_resources!B:B,MATCH(P2205,relevant_resources!A:A,0))</f>
        <v>1</v>
      </c>
      <c r="R2205">
        <f>COUNTIFS(resolve_2018!Y:Y,A2205)</f>
        <v>1</v>
      </c>
      <c r="S2205">
        <f>COUNTIFS(assign_old_new!A:A,A2205)</f>
        <v>0</v>
      </c>
      <c r="T2205" s="4" t="str">
        <f>IF(D2205="teppc","teppc",
IF(Q2205=0,"not relevant",
IF(R2205&gt;0,"in old list",
IF(S2205=0,"NEED TO ASSIGN",
INDEX(assign_old_new!D:D,MATCH(A2205,assign_old_new!A:A,0))))))</f>
        <v>in old list</v>
      </c>
      <c r="U2205">
        <f t="shared" si="68"/>
        <v>1</v>
      </c>
      <c r="V2205" s="5">
        <f t="shared" si="69"/>
        <v>0</v>
      </c>
    </row>
    <row r="2206" spans="1:22" hidden="1" x14ac:dyDescent="0.75">
      <c r="A2206" t="s">
        <v>3736</v>
      </c>
      <c r="B2206" t="s">
        <v>3736</v>
      </c>
      <c r="C2206" t="s">
        <v>3737</v>
      </c>
      <c r="D2206" t="s">
        <v>3425</v>
      </c>
      <c r="E2206" t="s">
        <v>3426</v>
      </c>
      <c r="F2206" t="s">
        <v>3426</v>
      </c>
      <c r="G2206" t="s">
        <v>3427</v>
      </c>
      <c r="H2206" t="s">
        <v>3428</v>
      </c>
      <c r="I2206" t="s">
        <v>3429</v>
      </c>
      <c r="J2206" s="2">
        <v>40147</v>
      </c>
      <c r="K2206" s="2">
        <v>51103</v>
      </c>
      <c r="L2206">
        <v>16.63</v>
      </c>
      <c r="M2206" t="s">
        <v>210</v>
      </c>
      <c r="N2206" t="s">
        <v>3443</v>
      </c>
      <c r="O2206" t="s">
        <v>210</v>
      </c>
      <c r="P2206" t="s">
        <v>3444</v>
      </c>
      <c r="Q2206" s="5">
        <f>INDEX(relevant_resources!B:B,MATCH(P2206,relevant_resources!A:A,0))</f>
        <v>0</v>
      </c>
      <c r="R2206">
        <f>COUNTIFS(resolve_2018!Y:Y,A2206)</f>
        <v>0</v>
      </c>
      <c r="S2206">
        <f>COUNTIFS(assign_old_new!A:A,A2206)</f>
        <v>0</v>
      </c>
      <c r="T2206" s="4" t="str">
        <f>IF(D2206="teppc","teppc",
IF(Q2206=0,"not relevant",
IF(R2206&gt;0,"in old list",
IF(S2206=0,"NEED TO ASSIGN",
INDEX(assign_old_new!D:D,MATCH(A2206,assign_old_new!A:A,0))))))</f>
        <v>teppc</v>
      </c>
      <c r="U2206">
        <f t="shared" si="68"/>
        <v>0</v>
      </c>
      <c r="V2206" s="5">
        <f t="shared" si="69"/>
        <v>0</v>
      </c>
    </row>
    <row r="2207" spans="1:22" hidden="1" x14ac:dyDescent="0.75">
      <c r="A2207" t="s">
        <v>3738</v>
      </c>
      <c r="B2207" t="s">
        <v>3738</v>
      </c>
      <c r="C2207" t="s">
        <v>3739</v>
      </c>
      <c r="D2207" t="s">
        <v>3425</v>
      </c>
      <c r="E2207" t="s">
        <v>3426</v>
      </c>
      <c r="F2207" t="s">
        <v>3426</v>
      </c>
      <c r="G2207" t="s">
        <v>3427</v>
      </c>
      <c r="H2207" t="s">
        <v>3428</v>
      </c>
      <c r="I2207" t="s">
        <v>3429</v>
      </c>
      <c r="J2207" s="2">
        <v>40147</v>
      </c>
      <c r="K2207" s="2">
        <v>51103</v>
      </c>
      <c r="L2207">
        <v>16.63</v>
      </c>
      <c r="M2207" t="s">
        <v>210</v>
      </c>
      <c r="N2207" t="s">
        <v>3443</v>
      </c>
      <c r="O2207" t="s">
        <v>210</v>
      </c>
      <c r="P2207" t="s">
        <v>3444</v>
      </c>
      <c r="Q2207" s="5">
        <f>INDEX(relevant_resources!B:B,MATCH(P2207,relevant_resources!A:A,0))</f>
        <v>0</v>
      </c>
      <c r="R2207">
        <f>COUNTIFS(resolve_2018!Y:Y,A2207)</f>
        <v>0</v>
      </c>
      <c r="S2207">
        <f>COUNTIFS(assign_old_new!A:A,A2207)</f>
        <v>0</v>
      </c>
      <c r="T2207" s="4" t="str">
        <f>IF(D2207="teppc","teppc",
IF(Q2207=0,"not relevant",
IF(R2207&gt;0,"in old list",
IF(S2207=0,"NEED TO ASSIGN",
INDEX(assign_old_new!D:D,MATCH(A2207,assign_old_new!A:A,0))))))</f>
        <v>teppc</v>
      </c>
      <c r="U2207">
        <f t="shared" si="68"/>
        <v>0</v>
      </c>
      <c r="V2207" s="5">
        <f t="shared" si="69"/>
        <v>0</v>
      </c>
    </row>
    <row r="2208" spans="1:22" hidden="1" x14ac:dyDescent="0.75">
      <c r="A2208" t="s">
        <v>3740</v>
      </c>
      <c r="B2208" t="s">
        <v>3740</v>
      </c>
      <c r="C2208" t="s">
        <v>3741</v>
      </c>
      <c r="D2208" t="s">
        <v>3425</v>
      </c>
      <c r="E2208" t="s">
        <v>3426</v>
      </c>
      <c r="F2208" t="s">
        <v>3426</v>
      </c>
      <c r="G2208" t="s">
        <v>3427</v>
      </c>
      <c r="H2208" t="s">
        <v>3428</v>
      </c>
      <c r="I2208" t="s">
        <v>3429</v>
      </c>
      <c r="J2208" s="2">
        <v>40147</v>
      </c>
      <c r="K2208" s="2">
        <v>51103</v>
      </c>
      <c r="L2208">
        <v>16.63</v>
      </c>
      <c r="M2208" t="s">
        <v>210</v>
      </c>
      <c r="N2208" t="s">
        <v>3443</v>
      </c>
      <c r="O2208" t="s">
        <v>210</v>
      </c>
      <c r="P2208" t="s">
        <v>3444</v>
      </c>
      <c r="Q2208" s="5">
        <f>INDEX(relevant_resources!B:B,MATCH(P2208,relevant_resources!A:A,0))</f>
        <v>0</v>
      </c>
      <c r="R2208">
        <f>COUNTIFS(resolve_2018!Y:Y,A2208)</f>
        <v>0</v>
      </c>
      <c r="S2208">
        <f>COUNTIFS(assign_old_new!A:A,A2208)</f>
        <v>0</v>
      </c>
      <c r="T2208" s="4" t="str">
        <f>IF(D2208="teppc","teppc",
IF(Q2208=0,"not relevant",
IF(R2208&gt;0,"in old list",
IF(S2208=0,"NEED TO ASSIGN",
INDEX(assign_old_new!D:D,MATCH(A2208,assign_old_new!A:A,0))))))</f>
        <v>teppc</v>
      </c>
      <c r="U2208">
        <f t="shared" si="68"/>
        <v>0</v>
      </c>
      <c r="V2208" s="5">
        <f t="shared" si="69"/>
        <v>0</v>
      </c>
    </row>
    <row r="2209" spans="1:22" hidden="1" x14ac:dyDescent="0.75">
      <c r="A2209" t="s">
        <v>4369</v>
      </c>
      <c r="B2209" t="s">
        <v>4369</v>
      </c>
      <c r="C2209" t="s">
        <v>4370</v>
      </c>
      <c r="D2209" t="s">
        <v>3425</v>
      </c>
      <c r="E2209" t="s">
        <v>3812</v>
      </c>
      <c r="F2209" t="s">
        <v>3812</v>
      </c>
      <c r="G2209" t="s">
        <v>3813</v>
      </c>
      <c r="H2209" t="s">
        <v>3814</v>
      </c>
      <c r="I2209" t="s">
        <v>1080</v>
      </c>
      <c r="J2209" s="2">
        <v>19815</v>
      </c>
      <c r="K2209" s="2">
        <v>55153</v>
      </c>
      <c r="L2209">
        <v>16.600000000000001</v>
      </c>
      <c r="M2209" t="s">
        <v>210</v>
      </c>
      <c r="N2209" t="s">
        <v>3443</v>
      </c>
      <c r="O2209" t="s">
        <v>210</v>
      </c>
      <c r="P2209" t="s">
        <v>3568</v>
      </c>
      <c r="Q2209" s="5">
        <f>INDEX(relevant_resources!B:B,MATCH(P2209,relevant_resources!A:A,0))</f>
        <v>0</v>
      </c>
      <c r="R2209">
        <f>COUNTIFS(resolve_2018!Y:Y,A2209)</f>
        <v>0</v>
      </c>
      <c r="S2209">
        <f>COUNTIFS(assign_old_new!A:A,A2209)</f>
        <v>0</v>
      </c>
      <c r="T2209" s="4" t="str">
        <f>IF(D2209="teppc","teppc",
IF(Q2209=0,"not relevant",
IF(R2209&gt;0,"in old list",
IF(S2209=0,"NEED TO ASSIGN",
INDEX(assign_old_new!D:D,MATCH(A2209,assign_old_new!A:A,0))))))</f>
        <v>teppc</v>
      </c>
      <c r="U2209">
        <f t="shared" si="68"/>
        <v>0</v>
      </c>
      <c r="V2209" s="5">
        <f t="shared" si="69"/>
        <v>0</v>
      </c>
    </row>
    <row r="2210" spans="1:22" hidden="1" x14ac:dyDescent="0.75">
      <c r="A2210" t="s">
        <v>4371</v>
      </c>
      <c r="B2210" t="s">
        <v>4371</v>
      </c>
      <c r="C2210" t="s">
        <v>4372</v>
      </c>
      <c r="D2210" t="s">
        <v>3425</v>
      </c>
      <c r="E2210" t="s">
        <v>3812</v>
      </c>
      <c r="F2210" t="s">
        <v>3812</v>
      </c>
      <c r="G2210" t="s">
        <v>3813</v>
      </c>
      <c r="H2210" t="s">
        <v>3814</v>
      </c>
      <c r="I2210" t="s">
        <v>1080</v>
      </c>
      <c r="J2210" s="2">
        <v>19784</v>
      </c>
      <c r="K2210" s="2">
        <v>55153</v>
      </c>
      <c r="L2210">
        <v>16.600000000000001</v>
      </c>
      <c r="M2210" t="s">
        <v>210</v>
      </c>
      <c r="N2210" t="s">
        <v>3443</v>
      </c>
      <c r="O2210" t="s">
        <v>210</v>
      </c>
      <c r="P2210" t="s">
        <v>3568</v>
      </c>
      <c r="Q2210" s="5">
        <f>INDEX(relevant_resources!B:B,MATCH(P2210,relevant_resources!A:A,0))</f>
        <v>0</v>
      </c>
      <c r="R2210">
        <f>COUNTIFS(resolve_2018!Y:Y,A2210)</f>
        <v>0</v>
      </c>
      <c r="S2210">
        <f>COUNTIFS(assign_old_new!A:A,A2210)</f>
        <v>0</v>
      </c>
      <c r="T2210" s="4" t="str">
        <f>IF(D2210="teppc","teppc",
IF(Q2210=0,"not relevant",
IF(R2210&gt;0,"in old list",
IF(S2210=0,"NEED TO ASSIGN",
INDEX(assign_old_new!D:D,MATCH(A2210,assign_old_new!A:A,0))))))</f>
        <v>teppc</v>
      </c>
      <c r="U2210">
        <f t="shared" si="68"/>
        <v>0</v>
      </c>
      <c r="V2210" s="5">
        <f t="shared" si="69"/>
        <v>0</v>
      </c>
    </row>
    <row r="2211" spans="1:22" hidden="1" x14ac:dyDescent="0.75">
      <c r="A2211" t="s">
        <v>4367</v>
      </c>
      <c r="B2211" t="s">
        <v>4367</v>
      </c>
      <c r="C2211" t="s">
        <v>4368</v>
      </c>
      <c r="D2211" t="s">
        <v>3425</v>
      </c>
      <c r="E2211" t="s">
        <v>3812</v>
      </c>
      <c r="F2211" t="s">
        <v>3812</v>
      </c>
      <c r="G2211" t="s">
        <v>3813</v>
      </c>
      <c r="H2211" t="s">
        <v>3814</v>
      </c>
      <c r="I2211" t="s">
        <v>1080</v>
      </c>
      <c r="J2211" s="2">
        <v>19694</v>
      </c>
      <c r="K2211" s="2">
        <v>55153</v>
      </c>
      <c r="L2211">
        <v>16.600000000000001</v>
      </c>
      <c r="M2211" t="s">
        <v>210</v>
      </c>
      <c r="N2211" t="s">
        <v>3443</v>
      </c>
      <c r="O2211" t="s">
        <v>210</v>
      </c>
      <c r="P2211" t="s">
        <v>3568</v>
      </c>
      <c r="Q2211" s="5">
        <f>INDEX(relevant_resources!B:B,MATCH(P2211,relevant_resources!A:A,0))</f>
        <v>0</v>
      </c>
      <c r="R2211">
        <f>COUNTIFS(resolve_2018!Y:Y,A2211)</f>
        <v>0</v>
      </c>
      <c r="S2211">
        <f>COUNTIFS(assign_old_new!A:A,A2211)</f>
        <v>0</v>
      </c>
      <c r="T2211" s="4" t="str">
        <f>IF(D2211="teppc","teppc",
IF(Q2211=0,"not relevant",
IF(R2211&gt;0,"in old list",
IF(S2211=0,"NEED TO ASSIGN",
INDEX(assign_old_new!D:D,MATCH(A2211,assign_old_new!A:A,0))))))</f>
        <v>teppc</v>
      </c>
      <c r="U2211">
        <f t="shared" si="68"/>
        <v>0</v>
      </c>
      <c r="V2211" s="5">
        <f t="shared" si="69"/>
        <v>0</v>
      </c>
    </row>
    <row r="2212" spans="1:22" hidden="1" x14ac:dyDescent="0.75">
      <c r="A2212" t="s">
        <v>7013</v>
      </c>
      <c r="B2212" t="s">
        <v>7013</v>
      </c>
      <c r="C2212" t="s">
        <v>7014</v>
      </c>
      <c r="D2212" t="s">
        <v>3425</v>
      </c>
      <c r="E2212" t="s">
        <v>1054</v>
      </c>
      <c r="F2212" t="s">
        <v>1054</v>
      </c>
      <c r="G2212" t="s">
        <v>3447</v>
      </c>
      <c r="H2212" t="s">
        <v>3428</v>
      </c>
      <c r="I2212" t="s">
        <v>3429</v>
      </c>
      <c r="J2212" s="2">
        <v>42125</v>
      </c>
      <c r="K2212" s="2">
        <v>55153</v>
      </c>
      <c r="L2212">
        <v>16.5</v>
      </c>
      <c r="M2212" t="s">
        <v>3531</v>
      </c>
      <c r="N2212" t="s">
        <v>3532</v>
      </c>
      <c r="O2212" t="s">
        <v>3533</v>
      </c>
      <c r="P2212" t="s">
        <v>3549</v>
      </c>
      <c r="Q2212" s="5">
        <f>INDEX(relevant_resources!B:B,MATCH(P2212,relevant_resources!A:A,0))</f>
        <v>0</v>
      </c>
      <c r="R2212">
        <f>COUNTIFS(resolve_2018!Y:Y,A2212)</f>
        <v>0</v>
      </c>
      <c r="S2212">
        <f>COUNTIFS(assign_old_new!A:A,A2212)</f>
        <v>0</v>
      </c>
      <c r="T2212" s="4" t="str">
        <f>IF(D2212="teppc","teppc",
IF(Q2212=0,"not relevant",
IF(R2212&gt;0,"in old list",
IF(S2212=0,"NEED TO ASSIGN",
INDEX(assign_old_new!D:D,MATCH(A2212,assign_old_new!A:A,0))))))</f>
        <v>teppc</v>
      </c>
      <c r="U2212">
        <f t="shared" si="68"/>
        <v>0</v>
      </c>
      <c r="V2212" s="5">
        <f t="shared" si="69"/>
        <v>0</v>
      </c>
    </row>
    <row r="2213" spans="1:22" hidden="1" x14ac:dyDescent="0.75">
      <c r="A2213" t="s">
        <v>4441</v>
      </c>
      <c r="B2213" t="s">
        <v>4441</v>
      </c>
      <c r="C2213" t="s">
        <v>4442</v>
      </c>
      <c r="D2213" t="s">
        <v>3425</v>
      </c>
      <c r="E2213" t="s">
        <v>4088</v>
      </c>
      <c r="F2213" t="s">
        <v>4088</v>
      </c>
      <c r="G2213" t="s">
        <v>4089</v>
      </c>
      <c r="H2213" t="s">
        <v>2156</v>
      </c>
      <c r="I2213" t="s">
        <v>1080</v>
      </c>
      <c r="J2213" s="2">
        <v>40118</v>
      </c>
      <c r="K2213" s="2">
        <v>55153</v>
      </c>
      <c r="L2213">
        <v>16.5</v>
      </c>
      <c r="M2213" t="s">
        <v>3438</v>
      </c>
      <c r="N2213" t="s">
        <v>3412</v>
      </c>
      <c r="O2213" t="s">
        <v>993</v>
      </c>
      <c r="P2213" t="s">
        <v>3712</v>
      </c>
      <c r="Q2213" s="5">
        <f>INDEX(relevant_resources!B:B,MATCH(P2213,relevant_resources!A:A,0))</f>
        <v>0</v>
      </c>
      <c r="R2213">
        <f>COUNTIFS(resolve_2018!Y:Y,A2213)</f>
        <v>0</v>
      </c>
      <c r="S2213">
        <f>COUNTIFS(assign_old_new!A:A,A2213)</f>
        <v>0</v>
      </c>
      <c r="T2213" s="4" t="str">
        <f>IF(D2213="teppc","teppc",
IF(Q2213=0,"not relevant",
IF(R2213&gt;0,"in old list",
IF(S2213=0,"NEED TO ASSIGN",
INDEX(assign_old_new!D:D,MATCH(A2213,assign_old_new!A:A,0))))))</f>
        <v>teppc</v>
      </c>
      <c r="U2213">
        <f t="shared" si="68"/>
        <v>0</v>
      </c>
      <c r="V2213" s="5">
        <f t="shared" si="69"/>
        <v>0</v>
      </c>
    </row>
    <row r="2214" spans="1:22" hidden="1" x14ac:dyDescent="0.75">
      <c r="A2214" t="s">
        <v>7802</v>
      </c>
      <c r="B2214" t="s">
        <v>7803</v>
      </c>
      <c r="C2214" t="s">
        <v>7802</v>
      </c>
      <c r="D2214" t="s">
        <v>3425</v>
      </c>
      <c r="E2214" t="s">
        <v>906</v>
      </c>
      <c r="F2214" t="s">
        <v>906</v>
      </c>
      <c r="G2214" t="s">
        <v>4695</v>
      </c>
      <c r="H2214" t="s">
        <v>906</v>
      </c>
      <c r="I2214" t="s">
        <v>906</v>
      </c>
      <c r="J2214" s="2">
        <v>39600</v>
      </c>
      <c r="K2214" s="2">
        <v>55123</v>
      </c>
      <c r="L2214">
        <v>16.5</v>
      </c>
      <c r="M2214" t="s">
        <v>210</v>
      </c>
      <c r="N2214" t="s">
        <v>3443</v>
      </c>
      <c r="O2214" t="s">
        <v>210</v>
      </c>
      <c r="P2214" t="s">
        <v>5142</v>
      </c>
      <c r="Q2214" s="5">
        <f>INDEX(relevant_resources!B:B,MATCH(P2214,relevant_resources!A:A,0))</f>
        <v>0</v>
      </c>
      <c r="R2214">
        <f>COUNTIFS(resolve_2018!Y:Y,A2214)</f>
        <v>0</v>
      </c>
      <c r="S2214">
        <f>COUNTIFS(assign_old_new!A:A,A2214)</f>
        <v>0</v>
      </c>
      <c r="T2214" s="4" t="str">
        <f>IF(D2214="teppc","teppc",
IF(Q2214=0,"not relevant",
IF(R2214&gt;0,"in old list",
IF(S2214=0,"NEED TO ASSIGN",
INDEX(assign_old_new!D:D,MATCH(A2214,assign_old_new!A:A,0))))))</f>
        <v>teppc</v>
      </c>
      <c r="U2214">
        <f t="shared" si="68"/>
        <v>0</v>
      </c>
      <c r="V2214" s="5">
        <f t="shared" si="69"/>
        <v>0</v>
      </c>
    </row>
    <row r="2215" spans="1:22" hidden="1" x14ac:dyDescent="0.75">
      <c r="A2215" t="s">
        <v>7804</v>
      </c>
      <c r="B2215" t="s">
        <v>7805</v>
      </c>
      <c r="C2215" t="s">
        <v>7804</v>
      </c>
      <c r="D2215" t="s">
        <v>3425</v>
      </c>
      <c r="E2215" t="s">
        <v>906</v>
      </c>
      <c r="F2215" t="s">
        <v>906</v>
      </c>
      <c r="G2215" t="s">
        <v>4695</v>
      </c>
      <c r="H2215" t="s">
        <v>906</v>
      </c>
      <c r="I2215" t="s">
        <v>906</v>
      </c>
      <c r="J2215" s="2">
        <v>33573</v>
      </c>
      <c r="K2215" s="2">
        <v>55153</v>
      </c>
      <c r="L2215">
        <v>16.5</v>
      </c>
      <c r="M2215" t="s">
        <v>210</v>
      </c>
      <c r="N2215" t="s">
        <v>3443</v>
      </c>
      <c r="O2215" t="s">
        <v>210</v>
      </c>
      <c r="P2215" t="s">
        <v>5142</v>
      </c>
      <c r="Q2215" s="5">
        <f>INDEX(relevant_resources!B:B,MATCH(P2215,relevant_resources!A:A,0))</f>
        <v>0</v>
      </c>
      <c r="R2215">
        <f>COUNTIFS(resolve_2018!Y:Y,A2215)</f>
        <v>0</v>
      </c>
      <c r="S2215">
        <f>COUNTIFS(assign_old_new!A:A,A2215)</f>
        <v>0</v>
      </c>
      <c r="T2215" s="4" t="str">
        <f>IF(D2215="teppc","teppc",
IF(Q2215=0,"not relevant",
IF(R2215&gt;0,"in old list",
IF(S2215=0,"NEED TO ASSIGN",
INDEX(assign_old_new!D:D,MATCH(A2215,assign_old_new!A:A,0))))))</f>
        <v>teppc</v>
      </c>
      <c r="U2215">
        <f t="shared" si="68"/>
        <v>0</v>
      </c>
      <c r="V2215" s="5">
        <f t="shared" si="69"/>
        <v>0</v>
      </c>
    </row>
    <row r="2216" spans="1:22" hidden="1" x14ac:dyDescent="0.75">
      <c r="A2216" t="s">
        <v>11346</v>
      </c>
      <c r="B2216" t="s">
        <v>11347</v>
      </c>
      <c r="C2216" t="s">
        <v>11348</v>
      </c>
      <c r="D2216" t="s">
        <v>9883</v>
      </c>
      <c r="E2216" t="s">
        <v>3333</v>
      </c>
      <c r="F2216" t="s">
        <v>3333</v>
      </c>
      <c r="G2216" t="s">
        <v>3334</v>
      </c>
      <c r="H2216" t="s">
        <v>3333</v>
      </c>
      <c r="I2216" t="s">
        <v>33</v>
      </c>
      <c r="J2216" s="6">
        <v>31429</v>
      </c>
      <c r="K2216" s="6">
        <v>55153</v>
      </c>
      <c r="L2216">
        <v>16.5</v>
      </c>
      <c r="M2216" t="s">
        <v>3548</v>
      </c>
      <c r="N2216" t="s">
        <v>3849</v>
      </c>
      <c r="O2216" t="s">
        <v>3850</v>
      </c>
      <c r="P2216" t="s">
        <v>10070</v>
      </c>
      <c r="Q2216" s="5">
        <f>INDEX(relevant_resources!B:B,MATCH(P2216,relevant_resources!A:A,0))</f>
        <v>0</v>
      </c>
      <c r="R2216">
        <f>COUNTIFS(resolve_2018!Y:Y,A2216)</f>
        <v>0</v>
      </c>
      <c r="S2216">
        <f>COUNTIFS(assign_old_new!A:A,A2216)</f>
        <v>0</v>
      </c>
      <c r="T2216" s="4" t="str">
        <f>IF(D2216="teppc","teppc",
IF(Q2216=0,"not relevant",
IF(R2216&gt;0,"in old list",
IF(S2216=0,"NEED TO ASSIGN",
INDEX(assign_old_new!D:D,MATCH(A2216,assign_old_new!A:A,0))))))</f>
        <v>not relevant</v>
      </c>
      <c r="U2216">
        <f t="shared" si="68"/>
        <v>0</v>
      </c>
      <c r="V2216" s="5">
        <f t="shared" si="69"/>
        <v>0</v>
      </c>
    </row>
    <row r="2217" spans="1:22" hidden="1" x14ac:dyDescent="0.75">
      <c r="A2217" t="s">
        <v>10027</v>
      </c>
      <c r="B2217" t="s">
        <v>10027</v>
      </c>
      <c r="D2217" t="s">
        <v>9883</v>
      </c>
      <c r="E2217" t="s">
        <v>1128</v>
      </c>
      <c r="F2217" t="s">
        <v>1128</v>
      </c>
      <c r="G2217" t="s">
        <v>3379</v>
      </c>
      <c r="H2217" t="s">
        <v>1128</v>
      </c>
      <c r="I2217" t="s">
        <v>33</v>
      </c>
      <c r="J2217" s="6">
        <v>31029</v>
      </c>
      <c r="K2217" s="6">
        <v>55153</v>
      </c>
      <c r="L2217">
        <v>16.5</v>
      </c>
      <c r="M2217" t="s">
        <v>9884</v>
      </c>
      <c r="N2217" t="s">
        <v>3412</v>
      </c>
      <c r="O2217" t="s">
        <v>993</v>
      </c>
      <c r="P2217" t="s">
        <v>3413</v>
      </c>
      <c r="Q2217" s="5">
        <f>INDEX(relevant_resources!B:B,MATCH(P2217,relevant_resources!A:A,0))</f>
        <v>1</v>
      </c>
      <c r="R2217">
        <f>COUNTIFS(resolve_2018!Y:Y,A2217)</f>
        <v>0</v>
      </c>
      <c r="S2217">
        <f>COUNTIFS(assign_old_new!A:A,A2217)</f>
        <v>1</v>
      </c>
      <c r="T2217" s="4" t="str">
        <f>IF(D2217="teppc","teppc",
IF(Q2217=0,"not relevant",
IF(R2217&gt;0,"in old list",
IF(S2217=0,"NEED TO ASSIGN",
INDEX(assign_old_new!D:D,MATCH(A2217,assign_old_new!A:A,0))))))</f>
        <v>old</v>
      </c>
      <c r="U2217">
        <f t="shared" si="68"/>
        <v>1</v>
      </c>
      <c r="V2217" s="5">
        <f t="shared" si="69"/>
        <v>0</v>
      </c>
    </row>
    <row r="2218" spans="1:22" hidden="1" x14ac:dyDescent="0.75">
      <c r="A2218" t="s">
        <v>2328</v>
      </c>
      <c r="B2218" t="s">
        <v>2328</v>
      </c>
      <c r="D2218" t="s">
        <v>9883</v>
      </c>
      <c r="E2218" t="s">
        <v>1128</v>
      </c>
      <c r="F2218" t="s">
        <v>1128</v>
      </c>
      <c r="G2218" t="s">
        <v>3379</v>
      </c>
      <c r="H2218" t="s">
        <v>1128</v>
      </c>
      <c r="I2218" t="s">
        <v>33</v>
      </c>
      <c r="J2218" s="6">
        <v>27576</v>
      </c>
      <c r="K2218" s="6">
        <v>55153</v>
      </c>
      <c r="L2218">
        <v>16.5</v>
      </c>
      <c r="M2218" t="s">
        <v>9884</v>
      </c>
      <c r="N2218" t="s">
        <v>3412</v>
      </c>
      <c r="O2218" t="s">
        <v>993</v>
      </c>
      <c r="P2218" t="s">
        <v>3413</v>
      </c>
      <c r="Q2218" s="5">
        <f>INDEX(relevant_resources!B:B,MATCH(P2218,relevant_resources!A:A,0))</f>
        <v>1</v>
      </c>
      <c r="R2218">
        <f>COUNTIFS(resolve_2018!Y:Y,A2218)</f>
        <v>1</v>
      </c>
      <c r="S2218">
        <f>COUNTIFS(assign_old_new!A:A,A2218)</f>
        <v>0</v>
      </c>
      <c r="T2218" s="4" t="str">
        <f>IF(D2218="teppc","teppc",
IF(Q2218=0,"not relevant",
IF(R2218&gt;0,"in old list",
IF(S2218=0,"NEED TO ASSIGN",
INDEX(assign_old_new!D:D,MATCH(A2218,assign_old_new!A:A,0))))))</f>
        <v>in old list</v>
      </c>
      <c r="U2218">
        <f t="shared" si="68"/>
        <v>1</v>
      </c>
      <c r="V2218" s="5">
        <f t="shared" si="69"/>
        <v>0</v>
      </c>
    </row>
    <row r="2219" spans="1:22" hidden="1" x14ac:dyDescent="0.75">
      <c r="A2219" t="s">
        <v>5687</v>
      </c>
      <c r="B2219" t="s">
        <v>5687</v>
      </c>
      <c r="C2219" t="s">
        <v>5688</v>
      </c>
      <c r="D2219" t="s">
        <v>3425</v>
      </c>
      <c r="E2219" t="s">
        <v>1054</v>
      </c>
      <c r="F2219" t="s">
        <v>1054</v>
      </c>
      <c r="G2219" t="s">
        <v>3447</v>
      </c>
      <c r="H2219" t="s">
        <v>3428</v>
      </c>
      <c r="I2219" t="s">
        <v>3429</v>
      </c>
      <c r="J2219" s="2">
        <v>40513</v>
      </c>
      <c r="K2219" s="2">
        <v>55153</v>
      </c>
      <c r="L2219">
        <v>16.32</v>
      </c>
      <c r="M2219" t="s">
        <v>3438</v>
      </c>
      <c r="N2219" t="s">
        <v>3412</v>
      </c>
      <c r="O2219" t="s">
        <v>993</v>
      </c>
      <c r="P2219" t="s">
        <v>3477</v>
      </c>
      <c r="Q2219" s="5">
        <f>INDEX(relevant_resources!B:B,MATCH(P2219,relevant_resources!A:A,0))</f>
        <v>0</v>
      </c>
      <c r="R2219">
        <f>COUNTIFS(resolve_2018!Y:Y,A2219)</f>
        <v>0</v>
      </c>
      <c r="S2219">
        <f>COUNTIFS(assign_old_new!A:A,A2219)</f>
        <v>0</v>
      </c>
      <c r="T2219" s="4" t="str">
        <f>IF(D2219="teppc","teppc",
IF(Q2219=0,"not relevant",
IF(R2219&gt;0,"in old list",
IF(S2219=0,"NEED TO ASSIGN",
INDEX(assign_old_new!D:D,MATCH(A2219,assign_old_new!A:A,0))))))</f>
        <v>teppc</v>
      </c>
      <c r="U2219">
        <f t="shared" si="68"/>
        <v>0</v>
      </c>
      <c r="V2219" s="5">
        <f t="shared" si="69"/>
        <v>0</v>
      </c>
    </row>
    <row r="2220" spans="1:22" hidden="1" x14ac:dyDescent="0.75">
      <c r="A2220" t="s">
        <v>5689</v>
      </c>
      <c r="B2220" t="s">
        <v>5689</v>
      </c>
      <c r="C2220" t="s">
        <v>5690</v>
      </c>
      <c r="D2220" t="s">
        <v>3425</v>
      </c>
      <c r="E2220" t="s">
        <v>1054</v>
      </c>
      <c r="F2220" t="s">
        <v>1054</v>
      </c>
      <c r="G2220" t="s">
        <v>3447</v>
      </c>
      <c r="H2220" t="s">
        <v>3428</v>
      </c>
      <c r="I2220" t="s">
        <v>3429</v>
      </c>
      <c r="J2220" s="2">
        <v>40513</v>
      </c>
      <c r="K2220" s="2">
        <v>55153</v>
      </c>
      <c r="L2220">
        <v>16.32</v>
      </c>
      <c r="M2220" t="s">
        <v>3438</v>
      </c>
      <c r="N2220" t="s">
        <v>3412</v>
      </c>
      <c r="O2220" t="s">
        <v>993</v>
      </c>
      <c r="P2220" t="s">
        <v>3477</v>
      </c>
      <c r="Q2220" s="5">
        <f>INDEX(relevant_resources!B:B,MATCH(P2220,relevant_resources!A:A,0))</f>
        <v>0</v>
      </c>
      <c r="R2220">
        <f>COUNTIFS(resolve_2018!Y:Y,A2220)</f>
        <v>0</v>
      </c>
      <c r="S2220">
        <f>COUNTIFS(assign_old_new!A:A,A2220)</f>
        <v>0</v>
      </c>
      <c r="T2220" s="4" t="str">
        <f>IF(D2220="teppc","teppc",
IF(Q2220=0,"not relevant",
IF(R2220&gt;0,"in old list",
IF(S2220=0,"NEED TO ASSIGN",
INDEX(assign_old_new!D:D,MATCH(A2220,assign_old_new!A:A,0))))))</f>
        <v>teppc</v>
      </c>
      <c r="U2220">
        <f t="shared" si="68"/>
        <v>0</v>
      </c>
      <c r="V2220" s="5">
        <f t="shared" si="69"/>
        <v>0</v>
      </c>
    </row>
    <row r="2221" spans="1:22" hidden="1" x14ac:dyDescent="0.75">
      <c r="A2221" t="s">
        <v>5691</v>
      </c>
      <c r="B2221" t="s">
        <v>5691</v>
      </c>
      <c r="C2221" t="s">
        <v>5692</v>
      </c>
      <c r="D2221" t="s">
        <v>3425</v>
      </c>
      <c r="E2221" t="s">
        <v>1054</v>
      </c>
      <c r="F2221" t="s">
        <v>1054</v>
      </c>
      <c r="G2221" t="s">
        <v>3447</v>
      </c>
      <c r="H2221" t="s">
        <v>3428</v>
      </c>
      <c r="I2221" t="s">
        <v>3429</v>
      </c>
      <c r="J2221" s="2">
        <v>40513</v>
      </c>
      <c r="K2221" s="2">
        <v>55153</v>
      </c>
      <c r="L2221">
        <v>16.32</v>
      </c>
      <c r="M2221" t="s">
        <v>3438</v>
      </c>
      <c r="N2221" t="s">
        <v>3412</v>
      </c>
      <c r="O2221" t="s">
        <v>993</v>
      </c>
      <c r="P2221" t="s">
        <v>3477</v>
      </c>
      <c r="Q2221" s="5">
        <f>INDEX(relevant_resources!B:B,MATCH(P2221,relevant_resources!A:A,0))</f>
        <v>0</v>
      </c>
      <c r="R2221">
        <f>COUNTIFS(resolve_2018!Y:Y,A2221)</f>
        <v>0</v>
      </c>
      <c r="S2221">
        <f>COUNTIFS(assign_old_new!A:A,A2221)</f>
        <v>0</v>
      </c>
      <c r="T2221" s="4" t="str">
        <f>IF(D2221="teppc","teppc",
IF(Q2221=0,"not relevant",
IF(R2221&gt;0,"in old list",
IF(S2221=0,"NEED TO ASSIGN",
INDEX(assign_old_new!D:D,MATCH(A2221,assign_old_new!A:A,0))))))</f>
        <v>teppc</v>
      </c>
      <c r="U2221">
        <f t="shared" si="68"/>
        <v>0</v>
      </c>
      <c r="V2221" s="5">
        <f t="shared" si="69"/>
        <v>0</v>
      </c>
    </row>
    <row r="2222" spans="1:22" hidden="1" x14ac:dyDescent="0.75">
      <c r="A2222" t="s">
        <v>5693</v>
      </c>
      <c r="B2222" t="s">
        <v>5693</v>
      </c>
      <c r="C2222" t="s">
        <v>5694</v>
      </c>
      <c r="D2222" t="s">
        <v>3425</v>
      </c>
      <c r="E2222" t="s">
        <v>1054</v>
      </c>
      <c r="F2222" t="s">
        <v>1054</v>
      </c>
      <c r="G2222" t="s">
        <v>3447</v>
      </c>
      <c r="H2222" t="s">
        <v>3428</v>
      </c>
      <c r="I2222" t="s">
        <v>3429</v>
      </c>
      <c r="J2222" s="2">
        <v>40513</v>
      </c>
      <c r="K2222" s="2">
        <v>55153</v>
      </c>
      <c r="L2222">
        <v>16.32</v>
      </c>
      <c r="M2222" t="s">
        <v>3438</v>
      </c>
      <c r="N2222" t="s">
        <v>3412</v>
      </c>
      <c r="O2222" t="s">
        <v>993</v>
      </c>
      <c r="P2222" t="s">
        <v>3477</v>
      </c>
      <c r="Q2222" s="5">
        <f>INDEX(relevant_resources!B:B,MATCH(P2222,relevant_resources!A:A,0))</f>
        <v>0</v>
      </c>
      <c r="R2222">
        <f>COUNTIFS(resolve_2018!Y:Y,A2222)</f>
        <v>0</v>
      </c>
      <c r="S2222">
        <f>COUNTIFS(assign_old_new!A:A,A2222)</f>
        <v>0</v>
      </c>
      <c r="T2222" s="4" t="str">
        <f>IF(D2222="teppc","teppc",
IF(Q2222=0,"not relevant",
IF(R2222&gt;0,"in old list",
IF(S2222=0,"NEED TO ASSIGN",
INDEX(assign_old_new!D:D,MATCH(A2222,assign_old_new!A:A,0))))))</f>
        <v>teppc</v>
      </c>
      <c r="U2222">
        <f t="shared" si="68"/>
        <v>0</v>
      </c>
      <c r="V2222" s="5">
        <f t="shared" si="69"/>
        <v>0</v>
      </c>
    </row>
    <row r="2223" spans="1:22" hidden="1" x14ac:dyDescent="0.75">
      <c r="A2223" t="s">
        <v>5695</v>
      </c>
      <c r="B2223" t="s">
        <v>5695</v>
      </c>
      <c r="C2223" t="s">
        <v>5696</v>
      </c>
      <c r="D2223" t="s">
        <v>3425</v>
      </c>
      <c r="E2223" t="s">
        <v>1054</v>
      </c>
      <c r="F2223" t="s">
        <v>1054</v>
      </c>
      <c r="G2223" t="s">
        <v>3447</v>
      </c>
      <c r="H2223" t="s">
        <v>3428</v>
      </c>
      <c r="I2223" t="s">
        <v>3429</v>
      </c>
      <c r="J2223" s="2">
        <v>40513</v>
      </c>
      <c r="K2223" s="2">
        <v>55153</v>
      </c>
      <c r="L2223">
        <v>16.32</v>
      </c>
      <c r="M2223" t="s">
        <v>3438</v>
      </c>
      <c r="N2223" t="s">
        <v>3412</v>
      </c>
      <c r="O2223" t="s">
        <v>993</v>
      </c>
      <c r="P2223" t="s">
        <v>3477</v>
      </c>
      <c r="Q2223" s="5">
        <f>INDEX(relevant_resources!B:B,MATCH(P2223,relevant_resources!A:A,0))</f>
        <v>0</v>
      </c>
      <c r="R2223">
        <f>COUNTIFS(resolve_2018!Y:Y,A2223)</f>
        <v>0</v>
      </c>
      <c r="S2223">
        <f>COUNTIFS(assign_old_new!A:A,A2223)</f>
        <v>0</v>
      </c>
      <c r="T2223" s="4" t="str">
        <f>IF(D2223="teppc","teppc",
IF(Q2223=0,"not relevant",
IF(R2223&gt;0,"in old list",
IF(S2223=0,"NEED TO ASSIGN",
INDEX(assign_old_new!D:D,MATCH(A2223,assign_old_new!A:A,0))))))</f>
        <v>teppc</v>
      </c>
      <c r="U2223">
        <f t="shared" si="68"/>
        <v>0</v>
      </c>
      <c r="V2223" s="5">
        <f t="shared" si="69"/>
        <v>0</v>
      </c>
    </row>
    <row r="2224" spans="1:22" hidden="1" x14ac:dyDescent="0.75">
      <c r="A2224" t="s">
        <v>6646</v>
      </c>
      <c r="B2224" t="s">
        <v>6646</v>
      </c>
      <c r="C2224" t="s">
        <v>6647</v>
      </c>
      <c r="D2224" t="s">
        <v>3425</v>
      </c>
      <c r="E2224" t="s">
        <v>3426</v>
      </c>
      <c r="F2224" t="s">
        <v>3426</v>
      </c>
      <c r="G2224" t="s">
        <v>3427</v>
      </c>
      <c r="H2224" t="s">
        <v>3428</v>
      </c>
      <c r="I2224" t="s">
        <v>3429</v>
      </c>
      <c r="J2224" s="2">
        <v>40087</v>
      </c>
      <c r="K2224" s="2">
        <v>54729</v>
      </c>
      <c r="L2224">
        <v>16.260000000000002</v>
      </c>
      <c r="M2224" t="s">
        <v>210</v>
      </c>
      <c r="N2224" t="s">
        <v>3443</v>
      </c>
      <c r="O2224" t="s">
        <v>210</v>
      </c>
      <c r="P2224" t="s">
        <v>3444</v>
      </c>
      <c r="Q2224" s="5">
        <f>INDEX(relevant_resources!B:B,MATCH(P2224,relevant_resources!A:A,0))</f>
        <v>0</v>
      </c>
      <c r="R2224">
        <f>COUNTIFS(resolve_2018!Y:Y,A2224)</f>
        <v>0</v>
      </c>
      <c r="S2224">
        <f>COUNTIFS(assign_old_new!A:A,A2224)</f>
        <v>0</v>
      </c>
      <c r="T2224" s="4" t="str">
        <f>IF(D2224="teppc","teppc",
IF(Q2224=0,"not relevant",
IF(R2224&gt;0,"in old list",
IF(S2224=0,"NEED TO ASSIGN",
INDEX(assign_old_new!D:D,MATCH(A2224,assign_old_new!A:A,0))))))</f>
        <v>teppc</v>
      </c>
      <c r="U2224">
        <f t="shared" si="68"/>
        <v>0</v>
      </c>
      <c r="V2224" s="5">
        <f t="shared" si="69"/>
        <v>0</v>
      </c>
    </row>
    <row r="2225" spans="1:22" hidden="1" x14ac:dyDescent="0.75">
      <c r="A2225" t="s">
        <v>6648</v>
      </c>
      <c r="B2225" t="s">
        <v>6648</v>
      </c>
      <c r="C2225" t="s">
        <v>6649</v>
      </c>
      <c r="D2225" t="s">
        <v>3425</v>
      </c>
      <c r="E2225" t="s">
        <v>3426</v>
      </c>
      <c r="F2225" t="s">
        <v>3426</v>
      </c>
      <c r="G2225" t="s">
        <v>3427</v>
      </c>
      <c r="H2225" t="s">
        <v>3428</v>
      </c>
      <c r="I2225" t="s">
        <v>3429</v>
      </c>
      <c r="J2225" s="2">
        <v>40087</v>
      </c>
      <c r="K2225" s="2">
        <v>54729</v>
      </c>
      <c r="L2225">
        <v>16.260000000000002</v>
      </c>
      <c r="M2225" t="s">
        <v>210</v>
      </c>
      <c r="N2225" t="s">
        <v>3443</v>
      </c>
      <c r="O2225" t="s">
        <v>210</v>
      </c>
      <c r="P2225" t="s">
        <v>3444</v>
      </c>
      <c r="Q2225" s="5">
        <f>INDEX(relevant_resources!B:B,MATCH(P2225,relevant_resources!A:A,0))</f>
        <v>0</v>
      </c>
      <c r="R2225">
        <f>COUNTIFS(resolve_2018!Y:Y,A2225)</f>
        <v>0</v>
      </c>
      <c r="S2225">
        <f>COUNTIFS(assign_old_new!A:A,A2225)</f>
        <v>0</v>
      </c>
      <c r="T2225" s="4" t="str">
        <f>IF(D2225="teppc","teppc",
IF(Q2225=0,"not relevant",
IF(R2225&gt;0,"in old list",
IF(S2225=0,"NEED TO ASSIGN",
INDEX(assign_old_new!D:D,MATCH(A2225,assign_old_new!A:A,0))))))</f>
        <v>teppc</v>
      </c>
      <c r="U2225">
        <f t="shared" si="68"/>
        <v>0</v>
      </c>
      <c r="V2225" s="5">
        <f t="shared" si="69"/>
        <v>0</v>
      </c>
    </row>
    <row r="2226" spans="1:22" hidden="1" x14ac:dyDescent="0.75">
      <c r="A2226" t="s">
        <v>5298</v>
      </c>
      <c r="B2226" t="s">
        <v>5299</v>
      </c>
      <c r="C2226" t="s">
        <v>5300</v>
      </c>
      <c r="D2226" t="s">
        <v>3425</v>
      </c>
      <c r="E2226" t="s">
        <v>3752</v>
      </c>
      <c r="F2226" t="s">
        <v>3752</v>
      </c>
      <c r="G2226" t="s">
        <v>3753</v>
      </c>
      <c r="H2226" t="s">
        <v>2156</v>
      </c>
      <c r="I2226" t="s">
        <v>1080</v>
      </c>
      <c r="J2226" s="2">
        <v>41639</v>
      </c>
      <c r="K2226" s="2">
        <v>54893</v>
      </c>
      <c r="L2226">
        <v>16.25</v>
      </c>
      <c r="M2226" t="s">
        <v>3766</v>
      </c>
      <c r="N2226" t="s">
        <v>3757</v>
      </c>
      <c r="O2226" t="s">
        <v>190</v>
      </c>
      <c r="P2226" t="s">
        <v>3767</v>
      </c>
      <c r="Q2226" s="5">
        <f>INDEX(relevant_resources!B:B,MATCH(P2226,relevant_resources!A:A,0))</f>
        <v>0</v>
      </c>
      <c r="R2226">
        <f>COUNTIFS(resolve_2018!Y:Y,A2226)</f>
        <v>0</v>
      </c>
      <c r="S2226">
        <f>COUNTIFS(assign_old_new!A:A,A2226)</f>
        <v>0</v>
      </c>
      <c r="T2226" s="4" t="str">
        <f>IF(D2226="teppc","teppc",
IF(Q2226=0,"not relevant",
IF(R2226&gt;0,"in old list",
IF(S2226=0,"NEED TO ASSIGN",
INDEX(assign_old_new!D:D,MATCH(A2226,assign_old_new!A:A,0))))))</f>
        <v>teppc</v>
      </c>
      <c r="U2226">
        <f t="shared" si="68"/>
        <v>0</v>
      </c>
      <c r="V2226" s="5">
        <f t="shared" si="69"/>
        <v>0</v>
      </c>
    </row>
    <row r="2227" spans="1:22" hidden="1" x14ac:dyDescent="0.75">
      <c r="A2227" t="s">
        <v>5301</v>
      </c>
      <c r="B2227" t="s">
        <v>5302</v>
      </c>
      <c r="C2227" t="s">
        <v>5303</v>
      </c>
      <c r="D2227" t="s">
        <v>3425</v>
      </c>
      <c r="E2227" t="s">
        <v>3752</v>
      </c>
      <c r="F2227" t="s">
        <v>3752</v>
      </c>
      <c r="G2227" t="s">
        <v>3753</v>
      </c>
      <c r="H2227" t="s">
        <v>2156</v>
      </c>
      <c r="I2227" t="s">
        <v>1080</v>
      </c>
      <c r="J2227" s="2">
        <v>41639</v>
      </c>
      <c r="K2227" s="2">
        <v>54893</v>
      </c>
      <c r="L2227">
        <v>16.25</v>
      </c>
      <c r="M2227" t="s">
        <v>3766</v>
      </c>
      <c r="N2227" t="s">
        <v>3757</v>
      </c>
      <c r="O2227" t="s">
        <v>190</v>
      </c>
      <c r="P2227" t="s">
        <v>3767</v>
      </c>
      <c r="Q2227" s="5">
        <f>INDEX(relevant_resources!B:B,MATCH(P2227,relevant_resources!A:A,0))</f>
        <v>0</v>
      </c>
      <c r="R2227">
        <f>COUNTIFS(resolve_2018!Y:Y,A2227)</f>
        <v>0</v>
      </c>
      <c r="S2227">
        <f>COUNTIFS(assign_old_new!A:A,A2227)</f>
        <v>0</v>
      </c>
      <c r="T2227" s="4" t="str">
        <f>IF(D2227="teppc","teppc",
IF(Q2227=0,"not relevant",
IF(R2227&gt;0,"in old list",
IF(S2227=0,"NEED TO ASSIGN",
INDEX(assign_old_new!D:D,MATCH(A2227,assign_old_new!A:A,0))))))</f>
        <v>teppc</v>
      </c>
      <c r="U2227">
        <f t="shared" si="68"/>
        <v>0</v>
      </c>
      <c r="V2227" s="5">
        <f t="shared" si="69"/>
        <v>0</v>
      </c>
    </row>
    <row r="2228" spans="1:22" hidden="1" x14ac:dyDescent="0.75">
      <c r="A2228" t="s">
        <v>5304</v>
      </c>
      <c r="B2228" t="s">
        <v>5305</v>
      </c>
      <c r="C2228" t="s">
        <v>5306</v>
      </c>
      <c r="D2228" t="s">
        <v>3425</v>
      </c>
      <c r="E2228" t="s">
        <v>3752</v>
      </c>
      <c r="F2228" t="s">
        <v>3752</v>
      </c>
      <c r="G2228" t="s">
        <v>3753</v>
      </c>
      <c r="H2228" t="s">
        <v>2156</v>
      </c>
      <c r="I2228" t="s">
        <v>1080</v>
      </c>
      <c r="J2228" s="2">
        <v>41639</v>
      </c>
      <c r="K2228" s="2">
        <v>54893</v>
      </c>
      <c r="L2228">
        <v>16.25</v>
      </c>
      <c r="M2228" t="s">
        <v>3766</v>
      </c>
      <c r="N2228" t="s">
        <v>3757</v>
      </c>
      <c r="O2228" t="s">
        <v>190</v>
      </c>
      <c r="P2228" t="s">
        <v>3767</v>
      </c>
      <c r="Q2228" s="5">
        <f>INDEX(relevant_resources!B:B,MATCH(P2228,relevant_resources!A:A,0))</f>
        <v>0</v>
      </c>
      <c r="R2228">
        <f>COUNTIFS(resolve_2018!Y:Y,A2228)</f>
        <v>0</v>
      </c>
      <c r="S2228">
        <f>COUNTIFS(assign_old_new!A:A,A2228)</f>
        <v>0</v>
      </c>
      <c r="T2228" s="4" t="str">
        <f>IF(D2228="teppc","teppc",
IF(Q2228=0,"not relevant",
IF(R2228&gt;0,"in old list",
IF(S2228=0,"NEED TO ASSIGN",
INDEX(assign_old_new!D:D,MATCH(A2228,assign_old_new!A:A,0))))))</f>
        <v>teppc</v>
      </c>
      <c r="U2228">
        <f t="shared" si="68"/>
        <v>0</v>
      </c>
      <c r="V2228" s="5">
        <f t="shared" si="69"/>
        <v>0</v>
      </c>
    </row>
    <row r="2229" spans="1:22" hidden="1" x14ac:dyDescent="0.75">
      <c r="A2229" t="s">
        <v>5307</v>
      </c>
      <c r="B2229" t="s">
        <v>5308</v>
      </c>
      <c r="C2229" t="s">
        <v>5309</v>
      </c>
      <c r="D2229" t="s">
        <v>3425</v>
      </c>
      <c r="E2229" t="s">
        <v>3752</v>
      </c>
      <c r="F2229" t="s">
        <v>3752</v>
      </c>
      <c r="G2229" t="s">
        <v>3753</v>
      </c>
      <c r="H2229" t="s">
        <v>2156</v>
      </c>
      <c r="I2229" t="s">
        <v>1080</v>
      </c>
      <c r="J2229" s="2">
        <v>41639</v>
      </c>
      <c r="K2229" s="2">
        <v>54893</v>
      </c>
      <c r="L2229">
        <v>16.25</v>
      </c>
      <c r="M2229" t="s">
        <v>3766</v>
      </c>
      <c r="N2229" t="s">
        <v>3757</v>
      </c>
      <c r="O2229" t="s">
        <v>190</v>
      </c>
      <c r="P2229" t="s">
        <v>3767</v>
      </c>
      <c r="Q2229" s="5">
        <f>INDEX(relevant_resources!B:B,MATCH(P2229,relevant_resources!A:A,0))</f>
        <v>0</v>
      </c>
      <c r="R2229">
        <f>COUNTIFS(resolve_2018!Y:Y,A2229)</f>
        <v>0</v>
      </c>
      <c r="S2229">
        <f>COUNTIFS(assign_old_new!A:A,A2229)</f>
        <v>0</v>
      </c>
      <c r="T2229" s="4" t="str">
        <f>IF(D2229="teppc","teppc",
IF(Q2229=0,"not relevant",
IF(R2229&gt;0,"in old list",
IF(S2229=0,"NEED TO ASSIGN",
INDEX(assign_old_new!D:D,MATCH(A2229,assign_old_new!A:A,0))))))</f>
        <v>teppc</v>
      </c>
      <c r="U2229">
        <f t="shared" si="68"/>
        <v>0</v>
      </c>
      <c r="V2229" s="5">
        <f t="shared" si="69"/>
        <v>0</v>
      </c>
    </row>
    <row r="2230" spans="1:22" hidden="1" x14ac:dyDescent="0.75">
      <c r="A2230" t="s">
        <v>6482</v>
      </c>
      <c r="B2230" t="s">
        <v>6482</v>
      </c>
      <c r="C2230" t="s">
        <v>6483</v>
      </c>
      <c r="D2230" t="s">
        <v>3425</v>
      </c>
      <c r="E2230" t="s">
        <v>3426</v>
      </c>
      <c r="F2230" t="s">
        <v>3426</v>
      </c>
      <c r="G2230" t="s">
        <v>3427</v>
      </c>
      <c r="H2230" t="s">
        <v>3428</v>
      </c>
      <c r="I2230" t="s">
        <v>3429</v>
      </c>
      <c r="J2230" s="2">
        <v>39326</v>
      </c>
      <c r="K2230" s="2">
        <v>55123</v>
      </c>
      <c r="L2230">
        <v>16.2</v>
      </c>
      <c r="M2230" t="s">
        <v>3438</v>
      </c>
      <c r="N2230" t="s">
        <v>3412</v>
      </c>
      <c r="O2230" t="s">
        <v>993</v>
      </c>
      <c r="P2230" t="s">
        <v>3477</v>
      </c>
      <c r="Q2230" s="5">
        <f>INDEX(relevant_resources!B:B,MATCH(P2230,relevant_resources!A:A,0))</f>
        <v>0</v>
      </c>
      <c r="R2230">
        <f>COUNTIFS(resolve_2018!Y:Y,A2230)</f>
        <v>0</v>
      </c>
      <c r="S2230">
        <f>COUNTIFS(assign_old_new!A:A,A2230)</f>
        <v>0</v>
      </c>
      <c r="T2230" s="4" t="str">
        <f>IF(D2230="teppc","teppc",
IF(Q2230=0,"not relevant",
IF(R2230&gt;0,"in old list",
IF(S2230=0,"NEED TO ASSIGN",
INDEX(assign_old_new!D:D,MATCH(A2230,assign_old_new!A:A,0))))))</f>
        <v>teppc</v>
      </c>
      <c r="U2230">
        <f t="shared" si="68"/>
        <v>0</v>
      </c>
      <c r="V2230" s="5">
        <f t="shared" si="69"/>
        <v>0</v>
      </c>
    </row>
    <row r="2231" spans="1:22" hidden="1" x14ac:dyDescent="0.75">
      <c r="A2231" t="s">
        <v>561</v>
      </c>
      <c r="B2231" t="s">
        <v>11011</v>
      </c>
      <c r="C2231" t="s">
        <v>11012</v>
      </c>
      <c r="D2231" t="s">
        <v>9883</v>
      </c>
      <c r="E2231" t="s">
        <v>3333</v>
      </c>
      <c r="F2231" t="s">
        <v>3333</v>
      </c>
      <c r="G2231" t="s">
        <v>3334</v>
      </c>
      <c r="H2231" t="s">
        <v>3333</v>
      </c>
      <c r="I2231" t="s">
        <v>33</v>
      </c>
      <c r="J2231" s="6">
        <v>31551</v>
      </c>
      <c r="K2231" s="6">
        <v>55153</v>
      </c>
      <c r="L2231">
        <v>16.2</v>
      </c>
      <c r="M2231" t="s">
        <v>9884</v>
      </c>
      <c r="N2231" t="s">
        <v>3443</v>
      </c>
      <c r="O2231" t="s">
        <v>210</v>
      </c>
      <c r="P2231" t="s">
        <v>3709</v>
      </c>
      <c r="Q2231" s="5">
        <f>INDEX(relevant_resources!B:B,MATCH(P2231,relevant_resources!A:A,0))</f>
        <v>0</v>
      </c>
      <c r="R2231">
        <f>COUNTIFS(resolve_2018!Y:Y,A2231)</f>
        <v>1</v>
      </c>
      <c r="S2231">
        <f>COUNTIFS(assign_old_new!A:A,A2231)</f>
        <v>0</v>
      </c>
      <c r="T2231" s="4" t="str">
        <f>IF(D2231="teppc","teppc",
IF(Q2231=0,"not relevant",
IF(R2231&gt;0,"in old list",
IF(S2231=0,"NEED TO ASSIGN",
INDEX(assign_old_new!D:D,MATCH(A2231,assign_old_new!A:A,0))))))</f>
        <v>not relevant</v>
      </c>
      <c r="U2231">
        <f t="shared" si="68"/>
        <v>1</v>
      </c>
      <c r="V2231" s="5">
        <f t="shared" si="69"/>
        <v>0</v>
      </c>
    </row>
    <row r="2232" spans="1:22" hidden="1" x14ac:dyDescent="0.75">
      <c r="A2232" t="s">
        <v>11112</v>
      </c>
      <c r="B2232" t="s">
        <v>11112</v>
      </c>
      <c r="C2232" t="s">
        <v>11113</v>
      </c>
      <c r="D2232" t="s">
        <v>9883</v>
      </c>
      <c r="E2232" t="s">
        <v>1128</v>
      </c>
      <c r="F2232" t="s">
        <v>1128</v>
      </c>
      <c r="G2232" t="s">
        <v>3379</v>
      </c>
      <c r="H2232" t="s">
        <v>1128</v>
      </c>
      <c r="I2232" t="s">
        <v>33</v>
      </c>
      <c r="J2232" s="6">
        <v>31412</v>
      </c>
      <c r="K2232" s="6">
        <v>55153</v>
      </c>
      <c r="L2232">
        <v>16.05</v>
      </c>
      <c r="M2232" t="s">
        <v>9884</v>
      </c>
      <c r="N2232" t="s">
        <v>3412</v>
      </c>
      <c r="O2232" t="s">
        <v>993</v>
      </c>
      <c r="P2232" t="s">
        <v>3413</v>
      </c>
      <c r="Q2232" s="5">
        <f>INDEX(relevant_resources!B:B,MATCH(P2232,relevant_resources!A:A,0))</f>
        <v>1</v>
      </c>
      <c r="R2232">
        <f>COUNTIFS(resolve_2018!Y:Y,A2232)</f>
        <v>0</v>
      </c>
      <c r="S2232">
        <f>COUNTIFS(assign_old_new!A:A,A2232)</f>
        <v>1</v>
      </c>
      <c r="T2232" s="4" t="str">
        <f>IF(D2232="teppc","teppc",
IF(Q2232=0,"not relevant",
IF(R2232&gt;0,"in old list",
IF(S2232=0,"NEED TO ASSIGN",
INDEX(assign_old_new!D:D,MATCH(A2232,assign_old_new!A:A,0))))))</f>
        <v>old</v>
      </c>
      <c r="U2232">
        <f t="shared" si="68"/>
        <v>1</v>
      </c>
      <c r="V2232" s="5">
        <f t="shared" si="69"/>
        <v>0</v>
      </c>
    </row>
    <row r="2233" spans="1:22" hidden="1" x14ac:dyDescent="0.75">
      <c r="A2233" t="s">
        <v>3742</v>
      </c>
      <c r="B2233" t="s">
        <v>3743</v>
      </c>
      <c r="C2233" t="s">
        <v>3744</v>
      </c>
      <c r="D2233" t="s">
        <v>3425</v>
      </c>
      <c r="E2233" t="s">
        <v>3745</v>
      </c>
      <c r="F2233" t="s">
        <v>3745</v>
      </c>
      <c r="G2233" t="s">
        <v>3746</v>
      </c>
      <c r="H2233" t="s">
        <v>3745</v>
      </c>
      <c r="I2233" t="s">
        <v>2274</v>
      </c>
      <c r="J2233" s="2">
        <v>42430</v>
      </c>
      <c r="K2233" s="2">
        <v>55153</v>
      </c>
      <c r="L2233">
        <v>16</v>
      </c>
      <c r="M2233" t="s">
        <v>3506</v>
      </c>
      <c r="N2233" t="s">
        <v>3385</v>
      </c>
      <c r="O2233" t="s">
        <v>3386</v>
      </c>
      <c r="P2233" t="s">
        <v>3474</v>
      </c>
      <c r="Q2233" s="5">
        <f>INDEX(relevant_resources!B:B,MATCH(P2233,relevant_resources!A:A,0))</f>
        <v>0</v>
      </c>
      <c r="R2233">
        <f>COUNTIFS(resolve_2018!Y:Y,A2233)</f>
        <v>0</v>
      </c>
      <c r="S2233">
        <f>COUNTIFS(assign_old_new!A:A,A2233)</f>
        <v>0</v>
      </c>
      <c r="T2233" s="4" t="str">
        <f>IF(D2233="teppc","teppc",
IF(Q2233=0,"not relevant",
IF(R2233&gt;0,"in old list",
IF(S2233=0,"NEED TO ASSIGN",
INDEX(assign_old_new!D:D,MATCH(A2233,assign_old_new!A:A,0))))))</f>
        <v>teppc</v>
      </c>
      <c r="U2233">
        <f t="shared" si="68"/>
        <v>0</v>
      </c>
      <c r="V2233" s="5">
        <f t="shared" si="69"/>
        <v>0</v>
      </c>
    </row>
    <row r="2234" spans="1:22" hidden="1" x14ac:dyDescent="0.75">
      <c r="A2234" t="s">
        <v>7345</v>
      </c>
      <c r="B2234" t="s">
        <v>7345</v>
      </c>
      <c r="C2234" t="s">
        <v>7346</v>
      </c>
      <c r="D2234" t="s">
        <v>3425</v>
      </c>
      <c r="E2234" t="s">
        <v>1054</v>
      </c>
      <c r="F2234" t="s">
        <v>1054</v>
      </c>
      <c r="G2234" t="s">
        <v>3447</v>
      </c>
      <c r="H2234" t="s">
        <v>3428</v>
      </c>
      <c r="I2234" t="s">
        <v>3429</v>
      </c>
      <c r="J2234" s="2">
        <v>41487</v>
      </c>
      <c r="K2234" s="2">
        <v>55153</v>
      </c>
      <c r="L2234">
        <v>16</v>
      </c>
      <c r="M2234" t="s">
        <v>3531</v>
      </c>
      <c r="N2234" t="s">
        <v>3532</v>
      </c>
      <c r="O2234" t="s">
        <v>3533</v>
      </c>
      <c r="P2234" t="s">
        <v>3549</v>
      </c>
      <c r="Q2234" s="5">
        <f>INDEX(relevant_resources!B:B,MATCH(P2234,relevant_resources!A:A,0))</f>
        <v>0</v>
      </c>
      <c r="R2234">
        <f>COUNTIFS(resolve_2018!Y:Y,A2234)</f>
        <v>0</v>
      </c>
      <c r="S2234">
        <f>COUNTIFS(assign_old_new!A:A,A2234)</f>
        <v>0</v>
      </c>
      <c r="T2234" s="4" t="str">
        <f>IF(D2234="teppc","teppc",
IF(Q2234=0,"not relevant",
IF(R2234&gt;0,"in old list",
IF(S2234=0,"NEED TO ASSIGN",
INDEX(assign_old_new!D:D,MATCH(A2234,assign_old_new!A:A,0))))))</f>
        <v>teppc</v>
      </c>
      <c r="U2234">
        <f t="shared" si="68"/>
        <v>0</v>
      </c>
      <c r="V2234" s="5">
        <f t="shared" si="69"/>
        <v>0</v>
      </c>
    </row>
    <row r="2235" spans="1:22" hidden="1" x14ac:dyDescent="0.75">
      <c r="A2235" t="s">
        <v>6396</v>
      </c>
      <c r="B2235" t="s">
        <v>6396</v>
      </c>
      <c r="C2235" t="s">
        <v>6397</v>
      </c>
      <c r="D2235" t="s">
        <v>3425</v>
      </c>
      <c r="E2235" t="s">
        <v>3426</v>
      </c>
      <c r="F2235" t="s">
        <v>3426</v>
      </c>
      <c r="G2235" t="s">
        <v>3427</v>
      </c>
      <c r="H2235" t="s">
        <v>3428</v>
      </c>
      <c r="I2235" t="s">
        <v>3429</v>
      </c>
      <c r="J2235" s="2">
        <v>41244</v>
      </c>
      <c r="K2235" s="2">
        <v>46736</v>
      </c>
      <c r="L2235">
        <v>16</v>
      </c>
      <c r="M2235" t="s">
        <v>3448</v>
      </c>
      <c r="N2235" t="s">
        <v>3336</v>
      </c>
      <c r="O2235" t="s">
        <v>3356</v>
      </c>
      <c r="P2235" t="s">
        <v>3449</v>
      </c>
      <c r="Q2235" s="5">
        <f>INDEX(relevant_resources!B:B,MATCH(P2235,relevant_resources!A:A,0))</f>
        <v>0</v>
      </c>
      <c r="R2235">
        <f>COUNTIFS(resolve_2018!Y:Y,A2235)</f>
        <v>0</v>
      </c>
      <c r="S2235">
        <f>COUNTIFS(assign_old_new!A:A,A2235)</f>
        <v>0</v>
      </c>
      <c r="T2235" s="4" t="str">
        <f>IF(D2235="teppc","teppc",
IF(Q2235=0,"not relevant",
IF(R2235&gt;0,"in old list",
IF(S2235=0,"NEED TO ASSIGN",
INDEX(assign_old_new!D:D,MATCH(A2235,assign_old_new!A:A,0))))))</f>
        <v>teppc</v>
      </c>
      <c r="U2235">
        <f t="shared" si="68"/>
        <v>0</v>
      </c>
      <c r="V2235" s="5">
        <f t="shared" si="69"/>
        <v>0</v>
      </c>
    </row>
    <row r="2236" spans="1:22" hidden="1" x14ac:dyDescent="0.75">
      <c r="A2236" t="s">
        <v>9756</v>
      </c>
      <c r="B2236" t="s">
        <v>9756</v>
      </c>
      <c r="C2236" t="s">
        <v>9757</v>
      </c>
      <c r="D2236" t="s">
        <v>3425</v>
      </c>
      <c r="E2236" t="s">
        <v>1054</v>
      </c>
      <c r="F2236" t="s">
        <v>1054</v>
      </c>
      <c r="G2236" t="s">
        <v>3447</v>
      </c>
      <c r="H2236" t="s">
        <v>3428</v>
      </c>
      <c r="I2236" t="s">
        <v>3429</v>
      </c>
      <c r="J2236" s="2">
        <v>40787</v>
      </c>
      <c r="K2236" s="2">
        <v>55153</v>
      </c>
      <c r="L2236">
        <v>16</v>
      </c>
      <c r="M2236" t="s">
        <v>3438</v>
      </c>
      <c r="N2236" t="s">
        <v>3412</v>
      </c>
      <c r="O2236" t="s">
        <v>993</v>
      </c>
      <c r="P2236" t="s">
        <v>3477</v>
      </c>
      <c r="Q2236" s="5">
        <f>INDEX(relevant_resources!B:B,MATCH(P2236,relevant_resources!A:A,0))</f>
        <v>0</v>
      </c>
      <c r="R2236">
        <f>COUNTIFS(resolve_2018!Y:Y,A2236)</f>
        <v>0</v>
      </c>
      <c r="S2236">
        <f>COUNTIFS(assign_old_new!A:A,A2236)</f>
        <v>0</v>
      </c>
      <c r="T2236" s="4" t="str">
        <f>IF(D2236="teppc","teppc",
IF(Q2236=0,"not relevant",
IF(R2236&gt;0,"in old list",
IF(S2236=0,"NEED TO ASSIGN",
INDEX(assign_old_new!D:D,MATCH(A2236,assign_old_new!A:A,0))))))</f>
        <v>teppc</v>
      </c>
      <c r="U2236">
        <f t="shared" si="68"/>
        <v>0</v>
      </c>
      <c r="V2236" s="5">
        <f t="shared" si="69"/>
        <v>0</v>
      </c>
    </row>
    <row r="2237" spans="1:22" hidden="1" x14ac:dyDescent="0.75">
      <c r="A2237" t="s">
        <v>9762</v>
      </c>
      <c r="B2237" t="s">
        <v>9762</v>
      </c>
      <c r="C2237" t="s">
        <v>9763</v>
      </c>
      <c r="D2237" t="s">
        <v>3425</v>
      </c>
      <c r="E2237" t="s">
        <v>1054</v>
      </c>
      <c r="F2237" t="s">
        <v>1054</v>
      </c>
      <c r="G2237" t="s">
        <v>3447</v>
      </c>
      <c r="H2237" t="s">
        <v>3428</v>
      </c>
      <c r="I2237" t="s">
        <v>3429</v>
      </c>
      <c r="J2237" s="2">
        <v>40787</v>
      </c>
      <c r="K2237" s="2">
        <v>55153</v>
      </c>
      <c r="L2237">
        <v>16</v>
      </c>
      <c r="M2237" t="s">
        <v>3438</v>
      </c>
      <c r="N2237" t="s">
        <v>3412</v>
      </c>
      <c r="O2237" t="s">
        <v>993</v>
      </c>
      <c r="P2237" t="s">
        <v>3477</v>
      </c>
      <c r="Q2237" s="5">
        <f>INDEX(relevant_resources!B:B,MATCH(P2237,relevant_resources!A:A,0))</f>
        <v>0</v>
      </c>
      <c r="R2237">
        <f>COUNTIFS(resolve_2018!Y:Y,A2237)</f>
        <v>0</v>
      </c>
      <c r="S2237">
        <f>COUNTIFS(assign_old_new!A:A,A2237)</f>
        <v>0</v>
      </c>
      <c r="T2237" s="4" t="str">
        <f>IF(D2237="teppc","teppc",
IF(Q2237=0,"not relevant",
IF(R2237&gt;0,"in old list",
IF(S2237=0,"NEED TO ASSIGN",
INDEX(assign_old_new!D:D,MATCH(A2237,assign_old_new!A:A,0))))))</f>
        <v>teppc</v>
      </c>
      <c r="U2237">
        <f t="shared" si="68"/>
        <v>0</v>
      </c>
      <c r="V2237" s="5">
        <f t="shared" si="69"/>
        <v>0</v>
      </c>
    </row>
    <row r="2238" spans="1:22" hidden="1" x14ac:dyDescent="0.75">
      <c r="A2238" t="s">
        <v>5846</v>
      </c>
      <c r="B2238" t="s">
        <v>5847</v>
      </c>
      <c r="C2238" t="s">
        <v>5848</v>
      </c>
      <c r="D2238" t="s">
        <v>3425</v>
      </c>
      <c r="E2238" t="s">
        <v>3546</v>
      </c>
      <c r="F2238" t="s">
        <v>3546</v>
      </c>
      <c r="G2238" t="s">
        <v>3547</v>
      </c>
      <c r="H2238" t="s">
        <v>3546</v>
      </c>
      <c r="I2238" t="s">
        <v>3429</v>
      </c>
      <c r="J2238" s="2">
        <v>40544</v>
      </c>
      <c r="K2238" s="2">
        <v>55153</v>
      </c>
      <c r="L2238">
        <v>16</v>
      </c>
      <c r="M2238" t="s">
        <v>3473</v>
      </c>
      <c r="N2238" t="s">
        <v>3327</v>
      </c>
      <c r="O2238" t="s">
        <v>3328</v>
      </c>
      <c r="P2238" t="s">
        <v>4290</v>
      </c>
      <c r="Q2238" s="5">
        <f>INDEX(relevant_resources!B:B,MATCH(P2238,relevant_resources!A:A,0))</f>
        <v>0</v>
      </c>
      <c r="R2238">
        <f>COUNTIFS(resolve_2018!Y:Y,A2238)</f>
        <v>0</v>
      </c>
      <c r="S2238">
        <f>COUNTIFS(assign_old_new!A:A,A2238)</f>
        <v>0</v>
      </c>
      <c r="T2238" s="4" t="str">
        <f>IF(D2238="teppc","teppc",
IF(Q2238=0,"not relevant",
IF(R2238&gt;0,"in old list",
IF(S2238=0,"NEED TO ASSIGN",
INDEX(assign_old_new!D:D,MATCH(A2238,assign_old_new!A:A,0))))))</f>
        <v>teppc</v>
      </c>
      <c r="U2238">
        <f t="shared" si="68"/>
        <v>0</v>
      </c>
      <c r="V2238" s="5">
        <f t="shared" si="69"/>
        <v>0</v>
      </c>
    </row>
    <row r="2239" spans="1:22" hidden="1" x14ac:dyDescent="0.75">
      <c r="A2239" t="s">
        <v>7471</v>
      </c>
      <c r="B2239" t="s">
        <v>7472</v>
      </c>
      <c r="C2239" t="s">
        <v>7473</v>
      </c>
      <c r="D2239" t="s">
        <v>3425</v>
      </c>
      <c r="E2239" t="s">
        <v>906</v>
      </c>
      <c r="F2239" t="s">
        <v>906</v>
      </c>
      <c r="G2239" t="s">
        <v>4695</v>
      </c>
      <c r="H2239" t="s">
        <v>906</v>
      </c>
      <c r="I2239" t="s">
        <v>906</v>
      </c>
      <c r="J2239" s="2">
        <v>40283</v>
      </c>
      <c r="K2239" s="2">
        <v>55153</v>
      </c>
      <c r="L2239">
        <v>16</v>
      </c>
      <c r="M2239" t="s">
        <v>3766</v>
      </c>
      <c r="N2239" t="s">
        <v>3757</v>
      </c>
      <c r="O2239" t="s">
        <v>190</v>
      </c>
      <c r="P2239" t="s">
        <v>5039</v>
      </c>
      <c r="Q2239" s="5">
        <f>INDEX(relevant_resources!B:B,MATCH(P2239,relevant_resources!A:A,0))</f>
        <v>0</v>
      </c>
      <c r="R2239">
        <f>COUNTIFS(resolve_2018!Y:Y,A2239)</f>
        <v>0</v>
      </c>
      <c r="S2239">
        <f>COUNTIFS(assign_old_new!A:A,A2239)</f>
        <v>0</v>
      </c>
      <c r="T2239" s="4" t="str">
        <f>IF(D2239="teppc","teppc",
IF(Q2239=0,"not relevant",
IF(R2239&gt;0,"in old list",
IF(S2239=0,"NEED TO ASSIGN",
INDEX(assign_old_new!D:D,MATCH(A2239,assign_old_new!A:A,0))))))</f>
        <v>teppc</v>
      </c>
      <c r="U2239">
        <f t="shared" si="68"/>
        <v>0</v>
      </c>
      <c r="V2239" s="5">
        <f t="shared" si="69"/>
        <v>0</v>
      </c>
    </row>
    <row r="2240" spans="1:22" hidden="1" x14ac:dyDescent="0.75">
      <c r="A2240" t="s">
        <v>7474</v>
      </c>
      <c r="B2240" t="s">
        <v>7475</v>
      </c>
      <c r="C2240" t="s">
        <v>7476</v>
      </c>
      <c r="D2240" t="s">
        <v>3425</v>
      </c>
      <c r="E2240" t="s">
        <v>906</v>
      </c>
      <c r="F2240" t="s">
        <v>906</v>
      </c>
      <c r="G2240" t="s">
        <v>4695</v>
      </c>
      <c r="H2240" t="s">
        <v>906</v>
      </c>
      <c r="I2240" t="s">
        <v>906</v>
      </c>
      <c r="J2240" s="2">
        <v>40283</v>
      </c>
      <c r="K2240" s="2">
        <v>55153</v>
      </c>
      <c r="L2240">
        <v>16</v>
      </c>
      <c r="M2240" t="s">
        <v>3766</v>
      </c>
      <c r="N2240" t="s">
        <v>3757</v>
      </c>
      <c r="O2240" t="s">
        <v>190</v>
      </c>
      <c r="P2240" t="s">
        <v>5039</v>
      </c>
      <c r="Q2240" s="5">
        <f>INDEX(relevant_resources!B:B,MATCH(P2240,relevant_resources!A:A,0))</f>
        <v>0</v>
      </c>
      <c r="R2240">
        <f>COUNTIFS(resolve_2018!Y:Y,A2240)</f>
        <v>0</v>
      </c>
      <c r="S2240">
        <f>COUNTIFS(assign_old_new!A:A,A2240)</f>
        <v>0</v>
      </c>
      <c r="T2240" s="4" t="str">
        <f>IF(D2240="teppc","teppc",
IF(Q2240=0,"not relevant",
IF(R2240&gt;0,"in old list",
IF(S2240=0,"NEED TO ASSIGN",
INDEX(assign_old_new!D:D,MATCH(A2240,assign_old_new!A:A,0))))))</f>
        <v>teppc</v>
      </c>
      <c r="U2240">
        <f t="shared" si="68"/>
        <v>0</v>
      </c>
      <c r="V2240" s="5">
        <f t="shared" si="69"/>
        <v>0</v>
      </c>
    </row>
    <row r="2241" spans="1:22" hidden="1" x14ac:dyDescent="0.75">
      <c r="A2241" t="s">
        <v>7477</v>
      </c>
      <c r="B2241" t="s">
        <v>7478</v>
      </c>
      <c r="C2241" t="s">
        <v>7479</v>
      </c>
      <c r="D2241" t="s">
        <v>3425</v>
      </c>
      <c r="E2241" t="s">
        <v>906</v>
      </c>
      <c r="F2241" t="s">
        <v>906</v>
      </c>
      <c r="G2241" t="s">
        <v>4695</v>
      </c>
      <c r="H2241" t="s">
        <v>906</v>
      </c>
      <c r="I2241" t="s">
        <v>906</v>
      </c>
      <c r="J2241" s="2">
        <v>40283</v>
      </c>
      <c r="K2241" s="2">
        <v>55153</v>
      </c>
      <c r="L2241">
        <v>16</v>
      </c>
      <c r="M2241" t="s">
        <v>3766</v>
      </c>
      <c r="N2241" t="s">
        <v>3757</v>
      </c>
      <c r="O2241" t="s">
        <v>190</v>
      </c>
      <c r="P2241" t="s">
        <v>5039</v>
      </c>
      <c r="Q2241" s="5">
        <f>INDEX(relevant_resources!B:B,MATCH(P2241,relevant_resources!A:A,0))</f>
        <v>0</v>
      </c>
      <c r="R2241">
        <f>COUNTIFS(resolve_2018!Y:Y,A2241)</f>
        <v>0</v>
      </c>
      <c r="S2241">
        <f>COUNTIFS(assign_old_new!A:A,A2241)</f>
        <v>0</v>
      </c>
      <c r="T2241" s="4" t="str">
        <f>IF(D2241="teppc","teppc",
IF(Q2241=0,"not relevant",
IF(R2241&gt;0,"in old list",
IF(S2241=0,"NEED TO ASSIGN",
INDEX(assign_old_new!D:D,MATCH(A2241,assign_old_new!A:A,0))))))</f>
        <v>teppc</v>
      </c>
      <c r="U2241">
        <f t="shared" si="68"/>
        <v>0</v>
      </c>
      <c r="V2241" s="5">
        <f t="shared" si="69"/>
        <v>0</v>
      </c>
    </row>
    <row r="2242" spans="1:22" hidden="1" x14ac:dyDescent="0.75">
      <c r="A2242" t="s">
        <v>7480</v>
      </c>
      <c r="B2242" t="s">
        <v>7481</v>
      </c>
      <c r="C2242" t="s">
        <v>7482</v>
      </c>
      <c r="D2242" t="s">
        <v>3425</v>
      </c>
      <c r="E2242" t="s">
        <v>906</v>
      </c>
      <c r="F2242" t="s">
        <v>906</v>
      </c>
      <c r="G2242" t="s">
        <v>4695</v>
      </c>
      <c r="H2242" t="s">
        <v>906</v>
      </c>
      <c r="I2242" t="s">
        <v>906</v>
      </c>
      <c r="J2242" s="2">
        <v>40283</v>
      </c>
      <c r="K2242" s="2">
        <v>55153</v>
      </c>
      <c r="L2242">
        <v>16</v>
      </c>
      <c r="M2242" t="s">
        <v>3766</v>
      </c>
      <c r="N2242" t="s">
        <v>3757</v>
      </c>
      <c r="O2242" t="s">
        <v>190</v>
      </c>
      <c r="P2242" t="s">
        <v>5039</v>
      </c>
      <c r="Q2242" s="5">
        <f>INDEX(relevant_resources!B:B,MATCH(P2242,relevant_resources!A:A,0))</f>
        <v>0</v>
      </c>
      <c r="R2242">
        <f>COUNTIFS(resolve_2018!Y:Y,A2242)</f>
        <v>0</v>
      </c>
      <c r="S2242">
        <f>COUNTIFS(assign_old_new!A:A,A2242)</f>
        <v>0</v>
      </c>
      <c r="T2242" s="4" t="str">
        <f>IF(D2242="teppc","teppc",
IF(Q2242=0,"not relevant",
IF(R2242&gt;0,"in old list",
IF(S2242=0,"NEED TO ASSIGN",
INDEX(assign_old_new!D:D,MATCH(A2242,assign_old_new!A:A,0))))))</f>
        <v>teppc</v>
      </c>
      <c r="U2242">
        <f t="shared" ref="U2242:U2305" si="70">OR(R2242&gt;0,S2242&gt;0)*1</f>
        <v>0</v>
      </c>
      <c r="V2242" s="5">
        <f t="shared" si="69"/>
        <v>0</v>
      </c>
    </row>
    <row r="2243" spans="1:22" hidden="1" x14ac:dyDescent="0.75">
      <c r="A2243" t="s">
        <v>7483</v>
      </c>
      <c r="B2243" t="s">
        <v>7484</v>
      </c>
      <c r="C2243" t="s">
        <v>7485</v>
      </c>
      <c r="D2243" t="s">
        <v>3425</v>
      </c>
      <c r="E2243" t="s">
        <v>906</v>
      </c>
      <c r="F2243" t="s">
        <v>906</v>
      </c>
      <c r="G2243" t="s">
        <v>4695</v>
      </c>
      <c r="H2243" t="s">
        <v>906</v>
      </c>
      <c r="I2243" t="s">
        <v>906</v>
      </c>
      <c r="J2243" s="2">
        <v>40283</v>
      </c>
      <c r="K2243" s="2">
        <v>55153</v>
      </c>
      <c r="L2243">
        <v>16</v>
      </c>
      <c r="M2243" t="s">
        <v>3766</v>
      </c>
      <c r="N2243" t="s">
        <v>3757</v>
      </c>
      <c r="O2243" t="s">
        <v>190</v>
      </c>
      <c r="P2243" t="s">
        <v>5039</v>
      </c>
      <c r="Q2243" s="5">
        <f>INDEX(relevant_resources!B:B,MATCH(P2243,relevant_resources!A:A,0))</f>
        <v>0</v>
      </c>
      <c r="R2243">
        <f>COUNTIFS(resolve_2018!Y:Y,A2243)</f>
        <v>0</v>
      </c>
      <c r="S2243">
        <f>COUNTIFS(assign_old_new!A:A,A2243)</f>
        <v>0</v>
      </c>
      <c r="T2243" s="4" t="str">
        <f>IF(D2243="teppc","teppc",
IF(Q2243=0,"not relevant",
IF(R2243&gt;0,"in old list",
IF(S2243=0,"NEED TO ASSIGN",
INDEX(assign_old_new!D:D,MATCH(A2243,assign_old_new!A:A,0))))))</f>
        <v>teppc</v>
      </c>
      <c r="U2243">
        <f t="shared" si="70"/>
        <v>0</v>
      </c>
      <c r="V2243" s="5">
        <f t="shared" ref="V2243:V2306" si="71">AND(Q2243=1,U2243=0,D2243="caiso")*1</f>
        <v>0</v>
      </c>
    </row>
    <row r="2244" spans="1:22" hidden="1" x14ac:dyDescent="0.75">
      <c r="A2244" t="s">
        <v>7486</v>
      </c>
      <c r="B2244" t="s">
        <v>7487</v>
      </c>
      <c r="C2244" t="s">
        <v>7488</v>
      </c>
      <c r="D2244" t="s">
        <v>3425</v>
      </c>
      <c r="E2244" t="s">
        <v>906</v>
      </c>
      <c r="F2244" t="s">
        <v>906</v>
      </c>
      <c r="G2244" t="s">
        <v>4695</v>
      </c>
      <c r="H2244" t="s">
        <v>906</v>
      </c>
      <c r="I2244" t="s">
        <v>906</v>
      </c>
      <c r="J2244" s="2">
        <v>40283</v>
      </c>
      <c r="K2244" s="2">
        <v>55153</v>
      </c>
      <c r="L2244">
        <v>16</v>
      </c>
      <c r="M2244" t="s">
        <v>3766</v>
      </c>
      <c r="N2244" t="s">
        <v>3757</v>
      </c>
      <c r="O2244" t="s">
        <v>190</v>
      </c>
      <c r="P2244" t="s">
        <v>5039</v>
      </c>
      <c r="Q2244" s="5">
        <f>INDEX(relevant_resources!B:B,MATCH(P2244,relevant_resources!A:A,0))</f>
        <v>0</v>
      </c>
      <c r="R2244">
        <f>COUNTIFS(resolve_2018!Y:Y,A2244)</f>
        <v>0</v>
      </c>
      <c r="S2244">
        <f>COUNTIFS(assign_old_new!A:A,A2244)</f>
        <v>0</v>
      </c>
      <c r="T2244" s="4" t="str">
        <f>IF(D2244="teppc","teppc",
IF(Q2244=0,"not relevant",
IF(R2244&gt;0,"in old list",
IF(S2244=0,"NEED TO ASSIGN",
INDEX(assign_old_new!D:D,MATCH(A2244,assign_old_new!A:A,0))))))</f>
        <v>teppc</v>
      </c>
      <c r="U2244">
        <f t="shared" si="70"/>
        <v>0</v>
      </c>
      <c r="V2244" s="5">
        <f t="shared" si="71"/>
        <v>0</v>
      </c>
    </row>
    <row r="2245" spans="1:22" hidden="1" x14ac:dyDescent="0.75">
      <c r="A2245" t="s">
        <v>8785</v>
      </c>
      <c r="B2245" t="s">
        <v>8786</v>
      </c>
      <c r="C2245" t="s">
        <v>8787</v>
      </c>
      <c r="D2245" t="s">
        <v>3425</v>
      </c>
      <c r="E2245" t="s">
        <v>3718</v>
      </c>
      <c r="F2245" t="s">
        <v>3718</v>
      </c>
      <c r="G2245" t="s">
        <v>5128</v>
      </c>
      <c r="H2245" t="s">
        <v>3718</v>
      </c>
      <c r="I2245" t="s">
        <v>2274</v>
      </c>
      <c r="J2245" s="2">
        <v>39600</v>
      </c>
      <c r="K2245" s="2">
        <v>55153</v>
      </c>
      <c r="L2245">
        <v>16</v>
      </c>
      <c r="M2245" t="s">
        <v>3448</v>
      </c>
      <c r="N2245" t="s">
        <v>3336</v>
      </c>
      <c r="O2245" t="s">
        <v>3356</v>
      </c>
      <c r="P2245" t="s">
        <v>4744</v>
      </c>
      <c r="Q2245" s="5">
        <f>INDEX(relevant_resources!B:B,MATCH(P2245,relevant_resources!A:A,0))</f>
        <v>0</v>
      </c>
      <c r="R2245">
        <f>COUNTIFS(resolve_2018!Y:Y,A2245)</f>
        <v>0</v>
      </c>
      <c r="S2245">
        <f>COUNTIFS(assign_old_new!A:A,A2245)</f>
        <v>0</v>
      </c>
      <c r="T2245" s="4" t="str">
        <f>IF(D2245="teppc","teppc",
IF(Q2245=0,"not relevant",
IF(R2245&gt;0,"in old list",
IF(S2245=0,"NEED TO ASSIGN",
INDEX(assign_old_new!D:D,MATCH(A2245,assign_old_new!A:A,0))))))</f>
        <v>teppc</v>
      </c>
      <c r="U2245">
        <f t="shared" si="70"/>
        <v>0</v>
      </c>
      <c r="V2245" s="5">
        <f t="shared" si="71"/>
        <v>0</v>
      </c>
    </row>
    <row r="2246" spans="1:22" hidden="1" x14ac:dyDescent="0.75">
      <c r="A2246" t="s">
        <v>6058</v>
      </c>
      <c r="B2246" t="s">
        <v>6059</v>
      </c>
      <c r="C2246" t="s">
        <v>6060</v>
      </c>
      <c r="D2246" t="s">
        <v>3425</v>
      </c>
      <c r="E2246" t="s">
        <v>906</v>
      </c>
      <c r="F2246" t="s">
        <v>906</v>
      </c>
      <c r="G2246" t="s">
        <v>4695</v>
      </c>
      <c r="H2246" t="s">
        <v>906</v>
      </c>
      <c r="I2246" t="s">
        <v>906</v>
      </c>
      <c r="J2246" s="2">
        <v>39539</v>
      </c>
      <c r="K2246" s="2">
        <v>55153</v>
      </c>
      <c r="L2246">
        <v>16</v>
      </c>
      <c r="M2246" t="s">
        <v>3766</v>
      </c>
      <c r="N2246" t="s">
        <v>3757</v>
      </c>
      <c r="O2246" t="s">
        <v>190</v>
      </c>
      <c r="P2246" t="s">
        <v>5039</v>
      </c>
      <c r="Q2246" s="5">
        <f>INDEX(relevant_resources!B:B,MATCH(P2246,relevant_resources!A:A,0))</f>
        <v>0</v>
      </c>
      <c r="R2246">
        <f>COUNTIFS(resolve_2018!Y:Y,A2246)</f>
        <v>0</v>
      </c>
      <c r="S2246">
        <f>COUNTIFS(assign_old_new!A:A,A2246)</f>
        <v>0</v>
      </c>
      <c r="T2246" s="4" t="str">
        <f>IF(D2246="teppc","teppc",
IF(Q2246=0,"not relevant",
IF(R2246&gt;0,"in old list",
IF(S2246=0,"NEED TO ASSIGN",
INDEX(assign_old_new!D:D,MATCH(A2246,assign_old_new!A:A,0))))))</f>
        <v>teppc</v>
      </c>
      <c r="U2246">
        <f t="shared" si="70"/>
        <v>0</v>
      </c>
      <c r="V2246" s="5">
        <f t="shared" si="71"/>
        <v>0</v>
      </c>
    </row>
    <row r="2247" spans="1:22" hidden="1" x14ac:dyDescent="0.75">
      <c r="A2247" t="s">
        <v>6065</v>
      </c>
      <c r="B2247" t="s">
        <v>6066</v>
      </c>
      <c r="C2247" t="s">
        <v>6067</v>
      </c>
      <c r="D2247" t="s">
        <v>3425</v>
      </c>
      <c r="E2247" t="s">
        <v>906</v>
      </c>
      <c r="F2247" t="s">
        <v>906</v>
      </c>
      <c r="G2247" t="s">
        <v>4695</v>
      </c>
      <c r="H2247" t="s">
        <v>906</v>
      </c>
      <c r="I2247" t="s">
        <v>906</v>
      </c>
      <c r="J2247" s="2">
        <v>39539</v>
      </c>
      <c r="K2247" s="2">
        <v>55153</v>
      </c>
      <c r="L2247">
        <v>16</v>
      </c>
      <c r="M2247" t="s">
        <v>3766</v>
      </c>
      <c r="N2247" t="s">
        <v>3757</v>
      </c>
      <c r="O2247" t="s">
        <v>190</v>
      </c>
      <c r="P2247" t="s">
        <v>5039</v>
      </c>
      <c r="Q2247" s="5">
        <f>INDEX(relevant_resources!B:B,MATCH(P2247,relevant_resources!A:A,0))</f>
        <v>0</v>
      </c>
      <c r="R2247">
        <f>COUNTIFS(resolve_2018!Y:Y,A2247)</f>
        <v>0</v>
      </c>
      <c r="S2247">
        <f>COUNTIFS(assign_old_new!A:A,A2247)</f>
        <v>0</v>
      </c>
      <c r="T2247" s="4" t="str">
        <f>IF(D2247="teppc","teppc",
IF(Q2247=0,"not relevant",
IF(R2247&gt;0,"in old list",
IF(S2247=0,"NEED TO ASSIGN",
INDEX(assign_old_new!D:D,MATCH(A2247,assign_old_new!A:A,0))))))</f>
        <v>teppc</v>
      </c>
      <c r="U2247">
        <f t="shared" si="70"/>
        <v>0</v>
      </c>
      <c r="V2247" s="5">
        <f t="shared" si="71"/>
        <v>0</v>
      </c>
    </row>
    <row r="2248" spans="1:22" hidden="1" x14ac:dyDescent="0.75">
      <c r="A2248" t="s">
        <v>9319</v>
      </c>
      <c r="B2248" t="s">
        <v>9319</v>
      </c>
      <c r="C2248" t="s">
        <v>9320</v>
      </c>
      <c r="D2248" t="s">
        <v>3425</v>
      </c>
      <c r="E2248" t="s">
        <v>1054</v>
      </c>
      <c r="F2248" t="s">
        <v>1054</v>
      </c>
      <c r="G2248" t="s">
        <v>3447</v>
      </c>
      <c r="H2248" t="s">
        <v>3428</v>
      </c>
      <c r="I2248" t="s">
        <v>3429</v>
      </c>
      <c r="J2248" s="2">
        <v>36526</v>
      </c>
      <c r="K2248" s="2">
        <v>55123</v>
      </c>
      <c r="L2248">
        <v>16</v>
      </c>
      <c r="M2248" t="s">
        <v>4364</v>
      </c>
      <c r="N2248" t="s">
        <v>3849</v>
      </c>
      <c r="O2248" t="s">
        <v>3850</v>
      </c>
      <c r="P2248" t="s">
        <v>3851</v>
      </c>
      <c r="Q2248" s="5">
        <f>INDEX(relevant_resources!B:B,MATCH(P2248,relevant_resources!A:A,0))</f>
        <v>0</v>
      </c>
      <c r="R2248">
        <f>COUNTIFS(resolve_2018!Y:Y,A2248)</f>
        <v>0</v>
      </c>
      <c r="S2248">
        <f>COUNTIFS(assign_old_new!A:A,A2248)</f>
        <v>0</v>
      </c>
      <c r="T2248" s="4" t="str">
        <f>IF(D2248="teppc","teppc",
IF(Q2248=0,"not relevant",
IF(R2248&gt;0,"in old list",
IF(S2248=0,"NEED TO ASSIGN",
INDEX(assign_old_new!D:D,MATCH(A2248,assign_old_new!A:A,0))))))</f>
        <v>teppc</v>
      </c>
      <c r="U2248">
        <f t="shared" si="70"/>
        <v>0</v>
      </c>
      <c r="V2248" s="5">
        <f t="shared" si="71"/>
        <v>0</v>
      </c>
    </row>
    <row r="2249" spans="1:22" hidden="1" x14ac:dyDescent="0.75">
      <c r="A2249" t="s">
        <v>6598</v>
      </c>
      <c r="B2249" t="s">
        <v>6598</v>
      </c>
      <c r="C2249" t="s">
        <v>6599</v>
      </c>
      <c r="D2249" t="s">
        <v>3425</v>
      </c>
      <c r="E2249" t="s">
        <v>3426</v>
      </c>
      <c r="F2249" t="s">
        <v>3426</v>
      </c>
      <c r="G2249" t="s">
        <v>3427</v>
      </c>
      <c r="H2249" t="s">
        <v>3428</v>
      </c>
      <c r="I2249" t="s">
        <v>3429</v>
      </c>
      <c r="J2249" s="2">
        <v>36475</v>
      </c>
      <c r="K2249" s="2">
        <v>48669</v>
      </c>
      <c r="L2249">
        <v>16</v>
      </c>
      <c r="M2249" t="s">
        <v>210</v>
      </c>
      <c r="N2249" t="s">
        <v>3443</v>
      </c>
      <c r="O2249" t="s">
        <v>210</v>
      </c>
      <c r="P2249" t="s">
        <v>3444</v>
      </c>
      <c r="Q2249" s="5">
        <f>INDEX(relevant_resources!B:B,MATCH(P2249,relevant_resources!A:A,0))</f>
        <v>0</v>
      </c>
      <c r="R2249">
        <f>COUNTIFS(resolve_2018!Y:Y,A2249)</f>
        <v>0</v>
      </c>
      <c r="S2249">
        <f>COUNTIFS(assign_old_new!A:A,A2249)</f>
        <v>0</v>
      </c>
      <c r="T2249" s="4" t="str">
        <f>IF(D2249="teppc","teppc",
IF(Q2249=0,"not relevant",
IF(R2249&gt;0,"in old list",
IF(S2249=0,"NEED TO ASSIGN",
INDEX(assign_old_new!D:D,MATCH(A2249,assign_old_new!A:A,0))))))</f>
        <v>teppc</v>
      </c>
      <c r="U2249">
        <f t="shared" si="70"/>
        <v>0</v>
      </c>
      <c r="V2249" s="5">
        <f t="shared" si="71"/>
        <v>0</v>
      </c>
    </row>
    <row r="2250" spans="1:22" hidden="1" x14ac:dyDescent="0.75">
      <c r="A2250" t="s">
        <v>6600</v>
      </c>
      <c r="B2250" t="s">
        <v>6600</v>
      </c>
      <c r="C2250" t="s">
        <v>6601</v>
      </c>
      <c r="D2250" t="s">
        <v>3425</v>
      </c>
      <c r="E2250" t="s">
        <v>3426</v>
      </c>
      <c r="F2250" t="s">
        <v>3426</v>
      </c>
      <c r="G2250" t="s">
        <v>3427</v>
      </c>
      <c r="H2250" t="s">
        <v>3428</v>
      </c>
      <c r="I2250" t="s">
        <v>3429</v>
      </c>
      <c r="J2250" s="2">
        <v>36475</v>
      </c>
      <c r="K2250" s="2">
        <v>48669</v>
      </c>
      <c r="L2250">
        <v>16</v>
      </c>
      <c r="M2250" t="s">
        <v>210</v>
      </c>
      <c r="N2250" t="s">
        <v>3443</v>
      </c>
      <c r="O2250" t="s">
        <v>210</v>
      </c>
      <c r="P2250" t="s">
        <v>3444</v>
      </c>
      <c r="Q2250" s="5">
        <f>INDEX(relevant_resources!B:B,MATCH(P2250,relevant_resources!A:A,0))</f>
        <v>0</v>
      </c>
      <c r="R2250">
        <f>COUNTIFS(resolve_2018!Y:Y,A2250)</f>
        <v>0</v>
      </c>
      <c r="S2250">
        <f>COUNTIFS(assign_old_new!A:A,A2250)</f>
        <v>0</v>
      </c>
      <c r="T2250" s="4" t="str">
        <f>IF(D2250="teppc","teppc",
IF(Q2250=0,"not relevant",
IF(R2250&gt;0,"in old list",
IF(S2250=0,"NEED TO ASSIGN",
INDEX(assign_old_new!D:D,MATCH(A2250,assign_old_new!A:A,0))))))</f>
        <v>teppc</v>
      </c>
      <c r="U2250">
        <f t="shared" si="70"/>
        <v>0</v>
      </c>
      <c r="V2250" s="5">
        <f t="shared" si="71"/>
        <v>0</v>
      </c>
    </row>
    <row r="2251" spans="1:22" hidden="1" x14ac:dyDescent="0.75">
      <c r="A2251" t="s">
        <v>7378</v>
      </c>
      <c r="B2251" t="s">
        <v>7379</v>
      </c>
      <c r="C2251" t="s">
        <v>7378</v>
      </c>
      <c r="D2251" t="s">
        <v>3425</v>
      </c>
      <c r="E2251" t="s">
        <v>3666</v>
      </c>
      <c r="F2251" t="s">
        <v>3666</v>
      </c>
      <c r="G2251" t="s">
        <v>3667</v>
      </c>
      <c r="H2251" t="s">
        <v>3666</v>
      </c>
      <c r="I2251" t="s">
        <v>2274</v>
      </c>
      <c r="J2251" s="2">
        <v>32509</v>
      </c>
      <c r="K2251" s="2">
        <v>55153</v>
      </c>
      <c r="L2251">
        <v>16</v>
      </c>
      <c r="M2251" t="s">
        <v>210</v>
      </c>
      <c r="N2251" t="s">
        <v>3443</v>
      </c>
      <c r="O2251" t="s">
        <v>210</v>
      </c>
      <c r="P2251" t="s">
        <v>3497</v>
      </c>
      <c r="Q2251" s="5">
        <f>INDEX(relevant_resources!B:B,MATCH(P2251,relevant_resources!A:A,0))</f>
        <v>0</v>
      </c>
      <c r="R2251">
        <f>COUNTIFS(resolve_2018!Y:Y,A2251)</f>
        <v>0</v>
      </c>
      <c r="S2251">
        <f>COUNTIFS(assign_old_new!A:A,A2251)</f>
        <v>0</v>
      </c>
      <c r="T2251" s="4" t="str">
        <f>IF(D2251="teppc","teppc",
IF(Q2251=0,"not relevant",
IF(R2251&gt;0,"in old list",
IF(S2251=0,"NEED TO ASSIGN",
INDEX(assign_old_new!D:D,MATCH(A2251,assign_old_new!A:A,0))))))</f>
        <v>teppc</v>
      </c>
      <c r="U2251">
        <f t="shared" si="70"/>
        <v>0</v>
      </c>
      <c r="V2251" s="5">
        <f t="shared" si="71"/>
        <v>0</v>
      </c>
    </row>
    <row r="2252" spans="1:22" hidden="1" x14ac:dyDescent="0.75">
      <c r="A2252" t="s">
        <v>7380</v>
      </c>
      <c r="B2252" t="s">
        <v>7381</v>
      </c>
      <c r="C2252" t="s">
        <v>7380</v>
      </c>
      <c r="D2252" t="s">
        <v>3425</v>
      </c>
      <c r="E2252" t="s">
        <v>3666</v>
      </c>
      <c r="F2252" t="s">
        <v>3666</v>
      </c>
      <c r="G2252" t="s">
        <v>3667</v>
      </c>
      <c r="H2252" t="s">
        <v>3666</v>
      </c>
      <c r="I2252" t="s">
        <v>2274</v>
      </c>
      <c r="J2252" s="2">
        <v>32509</v>
      </c>
      <c r="K2252" s="2">
        <v>55153</v>
      </c>
      <c r="L2252">
        <v>16</v>
      </c>
      <c r="M2252" t="s">
        <v>210</v>
      </c>
      <c r="N2252" t="s">
        <v>3443</v>
      </c>
      <c r="O2252" t="s">
        <v>210</v>
      </c>
      <c r="P2252" t="s">
        <v>3497</v>
      </c>
      <c r="Q2252" s="5">
        <f>INDEX(relevant_resources!B:B,MATCH(P2252,relevant_resources!A:A,0))</f>
        <v>0</v>
      </c>
      <c r="R2252">
        <f>COUNTIFS(resolve_2018!Y:Y,A2252)</f>
        <v>0</v>
      </c>
      <c r="S2252">
        <f>COUNTIFS(assign_old_new!A:A,A2252)</f>
        <v>0</v>
      </c>
      <c r="T2252" s="4" t="str">
        <f>IF(D2252="teppc","teppc",
IF(Q2252=0,"not relevant",
IF(R2252&gt;0,"in old list",
IF(S2252=0,"NEED TO ASSIGN",
INDEX(assign_old_new!D:D,MATCH(A2252,assign_old_new!A:A,0))))))</f>
        <v>teppc</v>
      </c>
      <c r="U2252">
        <f t="shared" si="70"/>
        <v>0</v>
      </c>
      <c r="V2252" s="5">
        <f t="shared" si="71"/>
        <v>0</v>
      </c>
    </row>
    <row r="2253" spans="1:22" hidden="1" x14ac:dyDescent="0.75">
      <c r="A2253" t="s">
        <v>5126</v>
      </c>
      <c r="B2253" t="s">
        <v>5127</v>
      </c>
      <c r="C2253" t="s">
        <v>5126</v>
      </c>
      <c r="D2253" t="s">
        <v>3425</v>
      </c>
      <c r="E2253" t="s">
        <v>3718</v>
      </c>
      <c r="F2253" t="s">
        <v>3718</v>
      </c>
      <c r="G2253" t="s">
        <v>5128</v>
      </c>
      <c r="H2253" t="s">
        <v>3718</v>
      </c>
      <c r="I2253" t="s">
        <v>2274</v>
      </c>
      <c r="J2253" s="2">
        <v>26420</v>
      </c>
      <c r="K2253" s="2">
        <v>55153</v>
      </c>
      <c r="L2253">
        <v>16</v>
      </c>
      <c r="M2253" t="s">
        <v>3791</v>
      </c>
      <c r="N2253" t="s">
        <v>3792</v>
      </c>
      <c r="O2253" t="s">
        <v>3533</v>
      </c>
      <c r="P2253" t="s">
        <v>3534</v>
      </c>
      <c r="Q2253" s="5">
        <f>INDEX(relevant_resources!B:B,MATCH(P2253,relevant_resources!A:A,0))</f>
        <v>0</v>
      </c>
      <c r="R2253">
        <f>COUNTIFS(resolve_2018!Y:Y,A2253)</f>
        <v>0</v>
      </c>
      <c r="S2253">
        <f>COUNTIFS(assign_old_new!A:A,A2253)</f>
        <v>0</v>
      </c>
      <c r="T2253" s="4" t="str">
        <f>IF(D2253="teppc","teppc",
IF(Q2253=0,"not relevant",
IF(R2253&gt;0,"in old list",
IF(S2253=0,"NEED TO ASSIGN",
INDEX(assign_old_new!D:D,MATCH(A2253,assign_old_new!A:A,0))))))</f>
        <v>teppc</v>
      </c>
      <c r="U2253">
        <f t="shared" si="70"/>
        <v>0</v>
      </c>
      <c r="V2253" s="5">
        <f t="shared" si="71"/>
        <v>0</v>
      </c>
    </row>
    <row r="2254" spans="1:22" hidden="1" x14ac:dyDescent="0.75">
      <c r="A2254" t="s">
        <v>9298</v>
      </c>
      <c r="B2254" t="s">
        <v>9298</v>
      </c>
      <c r="C2254" t="s">
        <v>9299</v>
      </c>
      <c r="D2254" t="s">
        <v>3425</v>
      </c>
      <c r="E2254" t="s">
        <v>3752</v>
      </c>
      <c r="F2254" t="s">
        <v>3752</v>
      </c>
      <c r="G2254" t="s">
        <v>3753</v>
      </c>
      <c r="H2254" t="s">
        <v>2156</v>
      </c>
      <c r="I2254" t="s">
        <v>1080</v>
      </c>
      <c r="J2254" s="2">
        <v>26299</v>
      </c>
      <c r="K2254" s="2">
        <v>55153</v>
      </c>
      <c r="L2254">
        <v>16</v>
      </c>
      <c r="M2254" t="s">
        <v>3548</v>
      </c>
      <c r="N2254" t="s">
        <v>3532</v>
      </c>
      <c r="O2254" t="s">
        <v>3533</v>
      </c>
      <c r="P2254" t="s">
        <v>3815</v>
      </c>
      <c r="Q2254" s="5">
        <f>INDEX(relevant_resources!B:B,MATCH(P2254,relevant_resources!A:A,0))</f>
        <v>0</v>
      </c>
      <c r="R2254">
        <f>COUNTIFS(resolve_2018!Y:Y,A2254)</f>
        <v>0</v>
      </c>
      <c r="S2254">
        <f>COUNTIFS(assign_old_new!A:A,A2254)</f>
        <v>0</v>
      </c>
      <c r="T2254" s="4" t="str">
        <f>IF(D2254="teppc","teppc",
IF(Q2254=0,"not relevant",
IF(R2254&gt;0,"in old list",
IF(S2254=0,"NEED TO ASSIGN",
INDEX(assign_old_new!D:D,MATCH(A2254,assign_old_new!A:A,0))))))</f>
        <v>teppc</v>
      </c>
      <c r="U2254">
        <f t="shared" si="70"/>
        <v>0</v>
      </c>
      <c r="V2254" s="5">
        <f t="shared" si="71"/>
        <v>0</v>
      </c>
    </row>
    <row r="2255" spans="1:22" hidden="1" x14ac:dyDescent="0.75">
      <c r="A2255" t="s">
        <v>9300</v>
      </c>
      <c r="B2255" t="s">
        <v>9300</v>
      </c>
      <c r="C2255" t="s">
        <v>9301</v>
      </c>
      <c r="D2255" t="s">
        <v>3425</v>
      </c>
      <c r="E2255" t="s">
        <v>3752</v>
      </c>
      <c r="F2255" t="s">
        <v>3752</v>
      </c>
      <c r="G2255" t="s">
        <v>3753</v>
      </c>
      <c r="H2255" t="s">
        <v>2156</v>
      </c>
      <c r="I2255" t="s">
        <v>1080</v>
      </c>
      <c r="J2255" s="2">
        <v>26299</v>
      </c>
      <c r="K2255" s="2">
        <v>55153</v>
      </c>
      <c r="L2255">
        <v>16</v>
      </c>
      <c r="M2255" t="s">
        <v>3548</v>
      </c>
      <c r="N2255" t="s">
        <v>3532</v>
      </c>
      <c r="O2255" t="s">
        <v>3533</v>
      </c>
      <c r="P2255" t="s">
        <v>3815</v>
      </c>
      <c r="Q2255" s="5">
        <f>INDEX(relevant_resources!B:B,MATCH(P2255,relevant_resources!A:A,0))</f>
        <v>0</v>
      </c>
      <c r="R2255">
        <f>COUNTIFS(resolve_2018!Y:Y,A2255)</f>
        <v>0</v>
      </c>
      <c r="S2255">
        <f>COUNTIFS(assign_old_new!A:A,A2255)</f>
        <v>0</v>
      </c>
      <c r="T2255" s="4" t="str">
        <f>IF(D2255="teppc","teppc",
IF(Q2255=0,"not relevant",
IF(R2255&gt;0,"in old list",
IF(S2255=0,"NEED TO ASSIGN",
INDEX(assign_old_new!D:D,MATCH(A2255,assign_old_new!A:A,0))))))</f>
        <v>teppc</v>
      </c>
      <c r="U2255">
        <f t="shared" si="70"/>
        <v>0</v>
      </c>
      <c r="V2255" s="5">
        <f t="shared" si="71"/>
        <v>0</v>
      </c>
    </row>
    <row r="2256" spans="1:22" hidden="1" x14ac:dyDescent="0.75">
      <c r="A2256" t="s">
        <v>9302</v>
      </c>
      <c r="B2256" t="s">
        <v>9302</v>
      </c>
      <c r="C2256" t="s">
        <v>9303</v>
      </c>
      <c r="D2256" t="s">
        <v>3425</v>
      </c>
      <c r="E2256" t="s">
        <v>3752</v>
      </c>
      <c r="F2256" t="s">
        <v>3752</v>
      </c>
      <c r="G2256" t="s">
        <v>3753</v>
      </c>
      <c r="H2256" t="s">
        <v>2156</v>
      </c>
      <c r="I2256" t="s">
        <v>1080</v>
      </c>
      <c r="J2256" s="2">
        <v>26299</v>
      </c>
      <c r="K2256" s="2">
        <v>55153</v>
      </c>
      <c r="L2256">
        <v>16</v>
      </c>
      <c r="M2256" t="s">
        <v>3548</v>
      </c>
      <c r="N2256" t="s">
        <v>3532</v>
      </c>
      <c r="O2256" t="s">
        <v>3533</v>
      </c>
      <c r="P2256" t="s">
        <v>3815</v>
      </c>
      <c r="Q2256" s="5">
        <f>INDEX(relevant_resources!B:B,MATCH(P2256,relevant_resources!A:A,0))</f>
        <v>0</v>
      </c>
      <c r="R2256">
        <f>COUNTIFS(resolve_2018!Y:Y,A2256)</f>
        <v>0</v>
      </c>
      <c r="S2256">
        <f>COUNTIFS(assign_old_new!A:A,A2256)</f>
        <v>0</v>
      </c>
      <c r="T2256" s="4" t="str">
        <f>IF(D2256="teppc","teppc",
IF(Q2256=0,"not relevant",
IF(R2256&gt;0,"in old list",
IF(S2256=0,"NEED TO ASSIGN",
INDEX(assign_old_new!D:D,MATCH(A2256,assign_old_new!A:A,0))))))</f>
        <v>teppc</v>
      </c>
      <c r="U2256">
        <f t="shared" si="70"/>
        <v>0</v>
      </c>
      <c r="V2256" s="5">
        <f t="shared" si="71"/>
        <v>0</v>
      </c>
    </row>
    <row r="2257" spans="1:22" hidden="1" x14ac:dyDescent="0.75">
      <c r="A2257" t="s">
        <v>534</v>
      </c>
      <c r="B2257" t="s">
        <v>534</v>
      </c>
      <c r="C2257" t="s">
        <v>10302</v>
      </c>
      <c r="D2257" t="s">
        <v>9883</v>
      </c>
      <c r="E2257" t="s">
        <v>3333</v>
      </c>
      <c r="F2257" t="s">
        <v>3333</v>
      </c>
      <c r="G2257" t="s">
        <v>3334</v>
      </c>
      <c r="H2257" t="s">
        <v>3333</v>
      </c>
      <c r="I2257" t="s">
        <v>33</v>
      </c>
      <c r="J2257" s="6">
        <v>24108</v>
      </c>
      <c r="K2257" s="6">
        <v>55153</v>
      </c>
      <c r="L2257">
        <v>16</v>
      </c>
      <c r="M2257" t="s">
        <v>9884</v>
      </c>
      <c r="N2257" t="s">
        <v>3443</v>
      </c>
      <c r="O2257" t="s">
        <v>210</v>
      </c>
      <c r="P2257" t="s">
        <v>3709</v>
      </c>
      <c r="Q2257" s="5">
        <f>INDEX(relevant_resources!B:B,MATCH(P2257,relevant_resources!A:A,0))</f>
        <v>0</v>
      </c>
      <c r="R2257">
        <f>COUNTIFS(resolve_2018!Y:Y,A2257)</f>
        <v>1</v>
      </c>
      <c r="S2257">
        <f>COUNTIFS(assign_old_new!A:A,A2257)</f>
        <v>0</v>
      </c>
      <c r="T2257" s="4" t="str">
        <f>IF(D2257="teppc","teppc",
IF(Q2257=0,"not relevant",
IF(R2257&gt;0,"in old list",
IF(S2257=0,"NEED TO ASSIGN",
INDEX(assign_old_new!D:D,MATCH(A2257,assign_old_new!A:A,0))))))</f>
        <v>not relevant</v>
      </c>
      <c r="U2257">
        <f t="shared" si="70"/>
        <v>1</v>
      </c>
      <c r="V2257" s="5">
        <f t="shared" si="71"/>
        <v>0</v>
      </c>
    </row>
    <row r="2258" spans="1:22" hidden="1" x14ac:dyDescent="0.75">
      <c r="A2258" t="s">
        <v>5619</v>
      </c>
      <c r="B2258" t="s">
        <v>5619</v>
      </c>
      <c r="C2258" t="s">
        <v>5620</v>
      </c>
      <c r="D2258" t="s">
        <v>3425</v>
      </c>
      <c r="E2258" t="s">
        <v>1054</v>
      </c>
      <c r="F2258" t="s">
        <v>1054</v>
      </c>
      <c r="G2258" t="s">
        <v>3447</v>
      </c>
      <c r="H2258" t="s">
        <v>3428</v>
      </c>
      <c r="I2258" t="s">
        <v>3429</v>
      </c>
      <c r="J2258" s="2">
        <v>10594</v>
      </c>
      <c r="K2258" s="2">
        <v>55123</v>
      </c>
      <c r="L2258">
        <v>16</v>
      </c>
      <c r="M2258" t="s">
        <v>210</v>
      </c>
      <c r="N2258" t="s">
        <v>3443</v>
      </c>
      <c r="O2258" t="s">
        <v>210</v>
      </c>
      <c r="P2258" t="s">
        <v>3444</v>
      </c>
      <c r="Q2258" s="5">
        <f>INDEX(relevant_resources!B:B,MATCH(P2258,relevant_resources!A:A,0))</f>
        <v>0</v>
      </c>
      <c r="R2258">
        <f>COUNTIFS(resolve_2018!Y:Y,A2258)</f>
        <v>0</v>
      </c>
      <c r="S2258">
        <f>COUNTIFS(assign_old_new!A:A,A2258)</f>
        <v>0</v>
      </c>
      <c r="T2258" s="4" t="str">
        <f>IF(D2258="teppc","teppc",
IF(Q2258=0,"not relevant",
IF(R2258&gt;0,"in old list",
IF(S2258=0,"NEED TO ASSIGN",
INDEX(assign_old_new!D:D,MATCH(A2258,assign_old_new!A:A,0))))))</f>
        <v>teppc</v>
      </c>
      <c r="U2258">
        <f t="shared" si="70"/>
        <v>0</v>
      </c>
      <c r="V2258" s="5">
        <f t="shared" si="71"/>
        <v>0</v>
      </c>
    </row>
    <row r="2259" spans="1:22" hidden="1" x14ac:dyDescent="0.75">
      <c r="A2259" t="s">
        <v>5621</v>
      </c>
      <c r="B2259" t="s">
        <v>5621</v>
      </c>
      <c r="C2259" t="s">
        <v>5622</v>
      </c>
      <c r="D2259" t="s">
        <v>3425</v>
      </c>
      <c r="E2259" t="s">
        <v>1054</v>
      </c>
      <c r="F2259" t="s">
        <v>1054</v>
      </c>
      <c r="G2259" t="s">
        <v>3447</v>
      </c>
      <c r="H2259" t="s">
        <v>3428</v>
      </c>
      <c r="I2259" t="s">
        <v>3429</v>
      </c>
      <c r="J2259" s="2">
        <v>10594</v>
      </c>
      <c r="K2259" s="2">
        <v>55123</v>
      </c>
      <c r="L2259">
        <v>16</v>
      </c>
      <c r="M2259" t="s">
        <v>210</v>
      </c>
      <c r="N2259" t="s">
        <v>3443</v>
      </c>
      <c r="O2259" t="s">
        <v>210</v>
      </c>
      <c r="P2259" t="s">
        <v>3444</v>
      </c>
      <c r="Q2259" s="5">
        <f>INDEX(relevant_resources!B:B,MATCH(P2259,relevant_resources!A:A,0))</f>
        <v>0</v>
      </c>
      <c r="R2259">
        <f>COUNTIFS(resolve_2018!Y:Y,A2259)</f>
        <v>0</v>
      </c>
      <c r="S2259">
        <f>COUNTIFS(assign_old_new!A:A,A2259)</f>
        <v>0</v>
      </c>
      <c r="T2259" s="4" t="str">
        <f>IF(D2259="teppc","teppc",
IF(Q2259=0,"not relevant",
IF(R2259&gt;0,"in old list",
IF(S2259=0,"NEED TO ASSIGN",
INDEX(assign_old_new!D:D,MATCH(A2259,assign_old_new!A:A,0))))))</f>
        <v>teppc</v>
      </c>
      <c r="U2259">
        <f t="shared" si="70"/>
        <v>0</v>
      </c>
      <c r="V2259" s="5">
        <f t="shared" si="71"/>
        <v>0</v>
      </c>
    </row>
    <row r="2260" spans="1:22" hidden="1" x14ac:dyDescent="0.75">
      <c r="A2260" t="s">
        <v>8023</v>
      </c>
      <c r="B2260" t="s">
        <v>8024</v>
      </c>
      <c r="C2260" t="s">
        <v>8025</v>
      </c>
      <c r="D2260" t="s">
        <v>3425</v>
      </c>
      <c r="E2260" t="s">
        <v>3883</v>
      </c>
      <c r="F2260" t="s">
        <v>3883</v>
      </c>
      <c r="G2260" t="s">
        <v>3884</v>
      </c>
      <c r="H2260" t="s">
        <v>3883</v>
      </c>
      <c r="I2260" t="s">
        <v>1080</v>
      </c>
      <c r="J2260" s="2">
        <v>10259</v>
      </c>
      <c r="K2260" s="2">
        <v>55153</v>
      </c>
      <c r="L2260">
        <v>16</v>
      </c>
      <c r="M2260" t="s">
        <v>210</v>
      </c>
      <c r="N2260" t="s">
        <v>3443</v>
      </c>
      <c r="O2260" t="s">
        <v>210</v>
      </c>
      <c r="P2260" t="s">
        <v>3568</v>
      </c>
      <c r="Q2260" s="5">
        <f>INDEX(relevant_resources!B:B,MATCH(P2260,relevant_resources!A:A,0))</f>
        <v>0</v>
      </c>
      <c r="R2260">
        <f>COUNTIFS(resolve_2018!Y:Y,A2260)</f>
        <v>0</v>
      </c>
      <c r="S2260">
        <f>COUNTIFS(assign_old_new!A:A,A2260)</f>
        <v>0</v>
      </c>
      <c r="T2260" s="4" t="str">
        <f>IF(D2260="teppc","teppc",
IF(Q2260=0,"not relevant",
IF(R2260&gt;0,"in old list",
IF(S2260=0,"NEED TO ASSIGN",
INDEX(assign_old_new!D:D,MATCH(A2260,assign_old_new!A:A,0))))))</f>
        <v>teppc</v>
      </c>
      <c r="U2260">
        <f t="shared" si="70"/>
        <v>0</v>
      </c>
      <c r="V2260" s="5">
        <f t="shared" si="71"/>
        <v>0</v>
      </c>
    </row>
    <row r="2261" spans="1:22" hidden="1" x14ac:dyDescent="0.75">
      <c r="A2261" t="s">
        <v>8020</v>
      </c>
      <c r="B2261" t="s">
        <v>8021</v>
      </c>
      <c r="C2261" t="s">
        <v>8022</v>
      </c>
      <c r="D2261" t="s">
        <v>3425</v>
      </c>
      <c r="E2261" t="s">
        <v>3883</v>
      </c>
      <c r="F2261" t="s">
        <v>3883</v>
      </c>
      <c r="G2261" t="s">
        <v>3884</v>
      </c>
      <c r="H2261" t="s">
        <v>3883</v>
      </c>
      <c r="I2261" t="s">
        <v>1080</v>
      </c>
      <c r="J2261" s="2">
        <v>10228</v>
      </c>
      <c r="K2261" s="2">
        <v>55153</v>
      </c>
      <c r="L2261">
        <v>16</v>
      </c>
      <c r="M2261" t="s">
        <v>210</v>
      </c>
      <c r="N2261" t="s">
        <v>3443</v>
      </c>
      <c r="O2261" t="s">
        <v>210</v>
      </c>
      <c r="P2261" t="s">
        <v>3568</v>
      </c>
      <c r="Q2261" s="5">
        <f>INDEX(relevant_resources!B:B,MATCH(P2261,relevant_resources!A:A,0))</f>
        <v>0</v>
      </c>
      <c r="R2261">
        <f>COUNTIFS(resolve_2018!Y:Y,A2261)</f>
        <v>0</v>
      </c>
      <c r="S2261">
        <f>COUNTIFS(assign_old_new!A:A,A2261)</f>
        <v>0</v>
      </c>
      <c r="T2261" s="4" t="str">
        <f>IF(D2261="teppc","teppc",
IF(Q2261=0,"not relevant",
IF(R2261&gt;0,"in old list",
IF(S2261=0,"NEED TO ASSIGN",
INDEX(assign_old_new!D:D,MATCH(A2261,assign_old_new!A:A,0))))))</f>
        <v>teppc</v>
      </c>
      <c r="U2261">
        <f t="shared" si="70"/>
        <v>0</v>
      </c>
      <c r="V2261" s="5">
        <f t="shared" si="71"/>
        <v>0</v>
      </c>
    </row>
    <row r="2262" spans="1:22" hidden="1" x14ac:dyDescent="0.75">
      <c r="A2262" t="s">
        <v>8731</v>
      </c>
      <c r="B2262" t="s">
        <v>8731</v>
      </c>
      <c r="C2262" t="s">
        <v>8732</v>
      </c>
      <c r="D2262" t="s">
        <v>3425</v>
      </c>
      <c r="E2262" t="s">
        <v>3620</v>
      </c>
      <c r="F2262" t="s">
        <v>3620</v>
      </c>
      <c r="G2262" t="s">
        <v>3621</v>
      </c>
      <c r="H2262" t="s">
        <v>3616</v>
      </c>
      <c r="I2262" t="s">
        <v>1080</v>
      </c>
      <c r="J2262" s="2">
        <v>31444</v>
      </c>
      <c r="K2262" s="2">
        <v>55153</v>
      </c>
      <c r="L2262">
        <v>15.9</v>
      </c>
      <c r="M2262" t="s">
        <v>3430</v>
      </c>
      <c r="N2262" t="s">
        <v>3431</v>
      </c>
      <c r="O2262" t="s">
        <v>3432</v>
      </c>
      <c r="P2262" t="s">
        <v>3815</v>
      </c>
      <c r="Q2262" s="5">
        <f>INDEX(relevant_resources!B:B,MATCH(P2262,relevant_resources!A:A,0))</f>
        <v>0</v>
      </c>
      <c r="R2262">
        <f>COUNTIFS(resolve_2018!Y:Y,A2262)</f>
        <v>0</v>
      </c>
      <c r="S2262">
        <f>COUNTIFS(assign_old_new!A:A,A2262)</f>
        <v>0</v>
      </c>
      <c r="T2262" s="4" t="str">
        <f>IF(D2262="teppc","teppc",
IF(Q2262=0,"not relevant",
IF(R2262&gt;0,"in old list",
IF(S2262=0,"NEED TO ASSIGN",
INDEX(assign_old_new!D:D,MATCH(A2262,assign_old_new!A:A,0))))))</f>
        <v>teppc</v>
      </c>
      <c r="U2262">
        <f t="shared" si="70"/>
        <v>0</v>
      </c>
      <c r="V2262" s="5">
        <f t="shared" si="71"/>
        <v>0</v>
      </c>
    </row>
    <row r="2263" spans="1:22" hidden="1" x14ac:dyDescent="0.75">
      <c r="A2263" t="s">
        <v>1223</v>
      </c>
      <c r="B2263" t="s">
        <v>1223</v>
      </c>
      <c r="C2263" t="s">
        <v>9992</v>
      </c>
      <c r="D2263" t="s">
        <v>9883</v>
      </c>
      <c r="E2263" t="s">
        <v>1128</v>
      </c>
      <c r="F2263" t="s">
        <v>1128</v>
      </c>
      <c r="G2263" t="s">
        <v>3379</v>
      </c>
      <c r="H2263" t="s">
        <v>1128</v>
      </c>
      <c r="I2263" t="s">
        <v>33</v>
      </c>
      <c r="J2263" s="6">
        <v>1828</v>
      </c>
      <c r="K2263" s="6">
        <v>55153</v>
      </c>
      <c r="L2263">
        <v>15.8</v>
      </c>
      <c r="M2263" t="s">
        <v>9884</v>
      </c>
      <c r="N2263" t="s">
        <v>3443</v>
      </c>
      <c r="O2263" t="s">
        <v>210</v>
      </c>
      <c r="P2263" t="s">
        <v>3709</v>
      </c>
      <c r="Q2263" s="5">
        <f>INDEX(relevant_resources!B:B,MATCH(P2263,relevant_resources!A:A,0))</f>
        <v>0</v>
      </c>
      <c r="R2263">
        <f>COUNTIFS(resolve_2018!Y:Y,A2263)</f>
        <v>2</v>
      </c>
      <c r="S2263">
        <f>COUNTIFS(assign_old_new!A:A,A2263)</f>
        <v>0</v>
      </c>
      <c r="T2263" s="4" t="str">
        <f>IF(D2263="teppc","teppc",
IF(Q2263=0,"not relevant",
IF(R2263&gt;0,"in old list",
IF(S2263=0,"NEED TO ASSIGN",
INDEX(assign_old_new!D:D,MATCH(A2263,assign_old_new!A:A,0))))))</f>
        <v>not relevant</v>
      </c>
      <c r="U2263">
        <f t="shared" si="70"/>
        <v>1</v>
      </c>
      <c r="V2263" s="5">
        <f t="shared" si="71"/>
        <v>0</v>
      </c>
    </row>
    <row r="2264" spans="1:22" hidden="1" x14ac:dyDescent="0.75">
      <c r="A2264" t="s">
        <v>6765</v>
      </c>
      <c r="B2264" t="s">
        <v>6765</v>
      </c>
      <c r="C2264" t="s">
        <v>6766</v>
      </c>
      <c r="D2264" t="s">
        <v>3425</v>
      </c>
      <c r="E2264" t="s">
        <v>3426</v>
      </c>
      <c r="F2264" t="s">
        <v>3426</v>
      </c>
      <c r="G2264" t="s">
        <v>3427</v>
      </c>
      <c r="H2264" t="s">
        <v>3428</v>
      </c>
      <c r="I2264" t="s">
        <v>3429</v>
      </c>
      <c r="J2264" s="2">
        <v>41577</v>
      </c>
      <c r="K2264" s="2">
        <v>56157</v>
      </c>
      <c r="L2264">
        <v>15.5</v>
      </c>
      <c r="M2264" t="s">
        <v>210</v>
      </c>
      <c r="N2264" t="s">
        <v>3443</v>
      </c>
      <c r="O2264" t="s">
        <v>210</v>
      </c>
      <c r="P2264" t="s">
        <v>3444</v>
      </c>
      <c r="Q2264" s="5">
        <f>INDEX(relevant_resources!B:B,MATCH(P2264,relevant_resources!A:A,0))</f>
        <v>0</v>
      </c>
      <c r="R2264">
        <f>COUNTIFS(resolve_2018!Y:Y,A2264)</f>
        <v>0</v>
      </c>
      <c r="S2264">
        <f>COUNTIFS(assign_old_new!A:A,A2264)</f>
        <v>0</v>
      </c>
      <c r="T2264" s="4" t="str">
        <f>IF(D2264="teppc","teppc",
IF(Q2264=0,"not relevant",
IF(R2264&gt;0,"in old list",
IF(S2264=0,"NEED TO ASSIGN",
INDEX(assign_old_new!D:D,MATCH(A2264,assign_old_new!A:A,0))))))</f>
        <v>teppc</v>
      </c>
      <c r="U2264">
        <f t="shared" si="70"/>
        <v>0</v>
      </c>
      <c r="V2264" s="5">
        <f t="shared" si="71"/>
        <v>0</v>
      </c>
    </row>
    <row r="2265" spans="1:22" hidden="1" x14ac:dyDescent="0.75">
      <c r="A2265" t="s">
        <v>6767</v>
      </c>
      <c r="B2265" t="s">
        <v>6767</v>
      </c>
      <c r="C2265" t="s">
        <v>6768</v>
      </c>
      <c r="D2265" t="s">
        <v>3425</v>
      </c>
      <c r="E2265" t="s">
        <v>3426</v>
      </c>
      <c r="F2265" t="s">
        <v>3426</v>
      </c>
      <c r="G2265" t="s">
        <v>3427</v>
      </c>
      <c r="H2265" t="s">
        <v>3428</v>
      </c>
      <c r="I2265" t="s">
        <v>3429</v>
      </c>
      <c r="J2265" s="2">
        <v>41577</v>
      </c>
      <c r="K2265" s="2">
        <v>56157</v>
      </c>
      <c r="L2265">
        <v>15.5</v>
      </c>
      <c r="M2265" t="s">
        <v>210</v>
      </c>
      <c r="N2265" t="s">
        <v>3443</v>
      </c>
      <c r="O2265" t="s">
        <v>210</v>
      </c>
      <c r="P2265" t="s">
        <v>3444</v>
      </c>
      <c r="Q2265" s="5">
        <f>INDEX(relevant_resources!B:B,MATCH(P2265,relevant_resources!A:A,0))</f>
        <v>0</v>
      </c>
      <c r="R2265">
        <f>COUNTIFS(resolve_2018!Y:Y,A2265)</f>
        <v>0</v>
      </c>
      <c r="S2265">
        <f>COUNTIFS(assign_old_new!A:A,A2265)</f>
        <v>0</v>
      </c>
      <c r="T2265" s="4" t="str">
        <f>IF(D2265="teppc","teppc",
IF(Q2265=0,"not relevant",
IF(R2265&gt;0,"in old list",
IF(S2265=0,"NEED TO ASSIGN",
INDEX(assign_old_new!D:D,MATCH(A2265,assign_old_new!A:A,0))))))</f>
        <v>teppc</v>
      </c>
      <c r="U2265">
        <f t="shared" si="70"/>
        <v>0</v>
      </c>
      <c r="V2265" s="5">
        <f t="shared" si="71"/>
        <v>0</v>
      </c>
    </row>
    <row r="2266" spans="1:22" hidden="1" x14ac:dyDescent="0.75">
      <c r="A2266" t="s">
        <v>1890</v>
      </c>
      <c r="B2266" t="s">
        <v>1890</v>
      </c>
      <c r="C2266" t="s">
        <v>11192</v>
      </c>
      <c r="D2266" t="s">
        <v>9883</v>
      </c>
      <c r="E2266" t="s">
        <v>1128</v>
      </c>
      <c r="F2266" t="s">
        <v>1128</v>
      </c>
      <c r="G2266" t="s">
        <v>3379</v>
      </c>
      <c r="H2266" t="s">
        <v>1128</v>
      </c>
      <c r="I2266" t="s">
        <v>33</v>
      </c>
      <c r="J2266" t="s">
        <v>9889</v>
      </c>
      <c r="K2266" s="6">
        <v>55153</v>
      </c>
      <c r="L2266">
        <v>15</v>
      </c>
      <c r="M2266" t="s">
        <v>4346</v>
      </c>
      <c r="N2266" t="s">
        <v>4346</v>
      </c>
      <c r="O2266" t="s">
        <v>3386</v>
      </c>
      <c r="P2266" t="s">
        <v>3324</v>
      </c>
      <c r="Q2266" s="5">
        <f>INDEX(relevant_resources!B:B,MATCH(P2266,relevant_resources!A:A,0))</f>
        <v>1</v>
      </c>
      <c r="R2266">
        <f>COUNTIFS(resolve_2018!Y:Y,A2266)</f>
        <v>1</v>
      </c>
      <c r="S2266">
        <f>COUNTIFS(assign_old_new!A:A,A2266)</f>
        <v>0</v>
      </c>
      <c r="T2266" s="4" t="str">
        <f>IF(D2266="teppc","teppc",
IF(Q2266=0,"not relevant",
IF(R2266&gt;0,"in old list",
IF(S2266=0,"NEED TO ASSIGN",
INDEX(assign_old_new!D:D,MATCH(A2266,assign_old_new!A:A,0))))))</f>
        <v>in old list</v>
      </c>
      <c r="U2266">
        <f t="shared" si="70"/>
        <v>1</v>
      </c>
      <c r="V2266" s="5">
        <f t="shared" si="71"/>
        <v>0</v>
      </c>
    </row>
    <row r="2267" spans="1:22" hidden="1" x14ac:dyDescent="0.75">
      <c r="A2267" t="s">
        <v>4199</v>
      </c>
      <c r="B2267" t="s">
        <v>4200</v>
      </c>
      <c r="C2267" t="s">
        <v>4201</v>
      </c>
      <c r="D2267" t="s">
        <v>3425</v>
      </c>
      <c r="E2267" t="s">
        <v>1054</v>
      </c>
      <c r="F2267" t="s">
        <v>1054</v>
      </c>
      <c r="G2267" t="s">
        <v>3447</v>
      </c>
      <c r="H2267" t="s">
        <v>3428</v>
      </c>
      <c r="I2267" t="s">
        <v>3429</v>
      </c>
      <c r="J2267" s="2">
        <v>43270</v>
      </c>
      <c r="K2267" s="2">
        <v>54877</v>
      </c>
      <c r="L2267">
        <v>15</v>
      </c>
      <c r="M2267" t="s">
        <v>3531</v>
      </c>
      <c r="N2267" t="s">
        <v>3532</v>
      </c>
      <c r="O2267" t="s">
        <v>3533</v>
      </c>
      <c r="P2267" t="s">
        <v>3549</v>
      </c>
      <c r="Q2267" s="5">
        <f>INDEX(relevant_resources!B:B,MATCH(P2267,relevant_resources!A:A,0))</f>
        <v>0</v>
      </c>
      <c r="R2267">
        <f>COUNTIFS(resolve_2018!Y:Y,A2267)</f>
        <v>0</v>
      </c>
      <c r="S2267">
        <f>COUNTIFS(assign_old_new!A:A,A2267)</f>
        <v>0</v>
      </c>
      <c r="T2267" s="4" t="str">
        <f>IF(D2267="teppc","teppc",
IF(Q2267=0,"not relevant",
IF(R2267&gt;0,"in old list",
IF(S2267=0,"NEED TO ASSIGN",
INDEX(assign_old_new!D:D,MATCH(A2267,assign_old_new!A:A,0))))))</f>
        <v>teppc</v>
      </c>
      <c r="U2267">
        <f t="shared" si="70"/>
        <v>0</v>
      </c>
      <c r="V2267" s="5">
        <f t="shared" si="71"/>
        <v>0</v>
      </c>
    </row>
    <row r="2268" spans="1:22" hidden="1" x14ac:dyDescent="0.75">
      <c r="A2268" t="s">
        <v>6893</v>
      </c>
      <c r="B2268" t="s">
        <v>6894</v>
      </c>
      <c r="C2268" t="s">
        <v>6893</v>
      </c>
      <c r="D2268" t="s">
        <v>3425</v>
      </c>
      <c r="E2268" t="s">
        <v>3426</v>
      </c>
      <c r="F2268" t="s">
        <v>3426</v>
      </c>
      <c r="G2268" t="s">
        <v>3427</v>
      </c>
      <c r="H2268" t="s">
        <v>3428</v>
      </c>
      <c r="I2268" t="s">
        <v>3429</v>
      </c>
      <c r="J2268" s="2">
        <v>43189</v>
      </c>
      <c r="K2268" s="2">
        <v>54877</v>
      </c>
      <c r="L2268">
        <v>15</v>
      </c>
      <c r="M2268" t="s">
        <v>3438</v>
      </c>
      <c r="N2268" t="s">
        <v>3412</v>
      </c>
      <c r="O2268" t="s">
        <v>993</v>
      </c>
      <c r="P2268" t="s">
        <v>3477</v>
      </c>
      <c r="Q2268" s="5">
        <f>INDEX(relevant_resources!B:B,MATCH(P2268,relevant_resources!A:A,0))</f>
        <v>0</v>
      </c>
      <c r="R2268">
        <f>COUNTIFS(resolve_2018!Y:Y,A2268)</f>
        <v>0</v>
      </c>
      <c r="S2268">
        <f>COUNTIFS(assign_old_new!A:A,A2268)</f>
        <v>0</v>
      </c>
      <c r="T2268" s="4" t="str">
        <f>IF(D2268="teppc","teppc",
IF(Q2268=0,"not relevant",
IF(R2268&gt;0,"in old list",
IF(S2268=0,"NEED TO ASSIGN",
INDEX(assign_old_new!D:D,MATCH(A2268,assign_old_new!A:A,0))))))</f>
        <v>teppc</v>
      </c>
      <c r="U2268">
        <f t="shared" si="70"/>
        <v>0</v>
      </c>
      <c r="V2268" s="5">
        <f t="shared" si="71"/>
        <v>0</v>
      </c>
    </row>
    <row r="2269" spans="1:22" hidden="1" x14ac:dyDescent="0.75">
      <c r="A2269" t="s">
        <v>1913</v>
      </c>
      <c r="B2269" t="s">
        <v>1913</v>
      </c>
      <c r="C2269" t="s">
        <v>11517</v>
      </c>
      <c r="D2269" t="s">
        <v>9883</v>
      </c>
      <c r="E2269" t="s">
        <v>1128</v>
      </c>
      <c r="F2269" t="s">
        <v>1128</v>
      </c>
      <c r="G2269" t="s">
        <v>3379</v>
      </c>
      <c r="H2269" t="s">
        <v>1128</v>
      </c>
      <c r="I2269" t="s">
        <v>33</v>
      </c>
      <c r="J2269" s="2">
        <v>42727</v>
      </c>
      <c r="K2269" s="6">
        <v>55153</v>
      </c>
      <c r="L2269">
        <v>15</v>
      </c>
      <c r="M2269" t="s">
        <v>4346</v>
      </c>
      <c r="N2269" t="s">
        <v>4346</v>
      </c>
      <c r="O2269" t="s">
        <v>3386</v>
      </c>
      <c r="P2269" t="s">
        <v>3324</v>
      </c>
      <c r="Q2269" s="5">
        <f>INDEX(relevant_resources!B:B,MATCH(P2269,relevant_resources!A:A,0))</f>
        <v>1</v>
      </c>
      <c r="R2269">
        <f>COUNTIFS(resolve_2018!Y:Y,A2269)</f>
        <v>1</v>
      </c>
      <c r="S2269">
        <f>COUNTIFS(assign_old_new!A:A,A2269)</f>
        <v>0</v>
      </c>
      <c r="T2269" s="4" t="str">
        <f>IF(D2269="teppc","teppc",
IF(Q2269=0,"not relevant",
IF(R2269&gt;0,"in old list",
IF(S2269=0,"NEED TO ASSIGN",
INDEX(assign_old_new!D:D,MATCH(A2269,assign_old_new!A:A,0))))))</f>
        <v>in old list</v>
      </c>
      <c r="U2269">
        <f t="shared" si="70"/>
        <v>1</v>
      </c>
      <c r="V2269" s="5">
        <f t="shared" si="71"/>
        <v>0</v>
      </c>
    </row>
    <row r="2270" spans="1:22" hidden="1" x14ac:dyDescent="0.75">
      <c r="A2270" t="s">
        <v>7693</v>
      </c>
      <c r="B2270" t="s">
        <v>7694</v>
      </c>
      <c r="C2270" t="s">
        <v>7693</v>
      </c>
      <c r="D2270" t="s">
        <v>3425</v>
      </c>
      <c r="E2270" t="s">
        <v>3426</v>
      </c>
      <c r="F2270" t="s">
        <v>3426</v>
      </c>
      <c r="G2270" t="s">
        <v>3427</v>
      </c>
      <c r="H2270" t="s">
        <v>3428</v>
      </c>
      <c r="I2270" t="s">
        <v>3429</v>
      </c>
      <c r="J2270" s="2">
        <v>42711</v>
      </c>
      <c r="K2270" s="2">
        <v>54877</v>
      </c>
      <c r="L2270">
        <v>15</v>
      </c>
      <c r="M2270" t="s">
        <v>210</v>
      </c>
      <c r="N2270" t="s">
        <v>3443</v>
      </c>
      <c r="O2270" t="s">
        <v>210</v>
      </c>
      <c r="P2270" t="s">
        <v>3444</v>
      </c>
      <c r="Q2270" s="5">
        <f>INDEX(relevant_resources!B:B,MATCH(P2270,relevant_resources!A:A,0))</f>
        <v>0</v>
      </c>
      <c r="R2270">
        <f>COUNTIFS(resolve_2018!Y:Y,A2270)</f>
        <v>0</v>
      </c>
      <c r="S2270">
        <f>COUNTIFS(assign_old_new!A:A,A2270)</f>
        <v>0</v>
      </c>
      <c r="T2270" s="4" t="str">
        <f>IF(D2270="teppc","teppc",
IF(Q2270=0,"not relevant",
IF(R2270&gt;0,"in old list",
IF(S2270=0,"NEED TO ASSIGN",
INDEX(assign_old_new!D:D,MATCH(A2270,assign_old_new!A:A,0))))))</f>
        <v>teppc</v>
      </c>
      <c r="U2270">
        <f t="shared" si="70"/>
        <v>0</v>
      </c>
      <c r="V2270" s="5">
        <f t="shared" si="71"/>
        <v>0</v>
      </c>
    </row>
    <row r="2271" spans="1:22" hidden="1" x14ac:dyDescent="0.75">
      <c r="A2271" t="s">
        <v>942</v>
      </c>
      <c r="B2271" t="s">
        <v>942</v>
      </c>
      <c r="C2271" t="s">
        <v>10667</v>
      </c>
      <c r="D2271" t="s">
        <v>9883</v>
      </c>
      <c r="E2271" t="s">
        <v>3333</v>
      </c>
      <c r="F2271" t="s">
        <v>3333</v>
      </c>
      <c r="G2271" t="s">
        <v>3334</v>
      </c>
      <c r="H2271" t="s">
        <v>3333</v>
      </c>
      <c r="I2271" t="s">
        <v>33</v>
      </c>
      <c r="J2271" s="6">
        <v>42333</v>
      </c>
      <c r="K2271" s="6">
        <v>55153</v>
      </c>
      <c r="L2271">
        <v>15</v>
      </c>
      <c r="M2271" t="s">
        <v>9884</v>
      </c>
      <c r="N2271" t="s">
        <v>4346</v>
      </c>
      <c r="O2271" t="s">
        <v>3386</v>
      </c>
      <c r="P2271" t="s">
        <v>3324</v>
      </c>
      <c r="Q2271" s="5">
        <f>INDEX(relevant_resources!B:B,MATCH(P2271,relevant_resources!A:A,0))</f>
        <v>1</v>
      </c>
      <c r="R2271">
        <f>COUNTIFS(resolve_2018!Y:Y,A2271)</f>
        <v>1</v>
      </c>
      <c r="S2271">
        <f>COUNTIFS(assign_old_new!A:A,A2271)</f>
        <v>0</v>
      </c>
      <c r="T2271" s="4" t="str">
        <f>IF(D2271="teppc","teppc",
IF(Q2271=0,"not relevant",
IF(R2271&gt;0,"in old list",
IF(S2271=0,"NEED TO ASSIGN",
INDEX(assign_old_new!D:D,MATCH(A2271,assign_old_new!A:A,0))))))</f>
        <v>in old list</v>
      </c>
      <c r="U2271">
        <f t="shared" si="70"/>
        <v>1</v>
      </c>
      <c r="V2271" s="5">
        <f t="shared" si="71"/>
        <v>0</v>
      </c>
    </row>
    <row r="2272" spans="1:22" hidden="1" x14ac:dyDescent="0.75">
      <c r="A2272" t="s">
        <v>2582</v>
      </c>
      <c r="B2272" t="s">
        <v>2582</v>
      </c>
      <c r="C2272" t="s">
        <v>10043</v>
      </c>
      <c r="D2272" t="s">
        <v>9883</v>
      </c>
      <c r="E2272" t="s">
        <v>1128</v>
      </c>
      <c r="F2272" t="s">
        <v>1128</v>
      </c>
      <c r="G2272" t="s">
        <v>3379</v>
      </c>
      <c r="H2272" t="s">
        <v>1128</v>
      </c>
      <c r="I2272" t="s">
        <v>33</v>
      </c>
      <c r="J2272" s="6">
        <v>41983</v>
      </c>
      <c r="K2272" s="6">
        <v>55153</v>
      </c>
      <c r="L2272">
        <v>15</v>
      </c>
      <c r="M2272" t="s">
        <v>9884</v>
      </c>
      <c r="N2272" t="s">
        <v>4346</v>
      </c>
      <c r="O2272" t="s">
        <v>3386</v>
      </c>
      <c r="P2272" t="s">
        <v>3324</v>
      </c>
      <c r="Q2272" s="5">
        <f>INDEX(relevant_resources!B:B,MATCH(P2272,relevant_resources!A:A,0))</f>
        <v>1</v>
      </c>
      <c r="R2272">
        <f>COUNTIFS(resolve_2018!Y:Y,A2272)</f>
        <v>3</v>
      </c>
      <c r="S2272">
        <f>COUNTIFS(assign_old_new!A:A,A2272)</f>
        <v>0</v>
      </c>
      <c r="T2272" s="4" t="str">
        <f>IF(D2272="teppc","teppc",
IF(Q2272=0,"not relevant",
IF(R2272&gt;0,"in old list",
IF(S2272=0,"NEED TO ASSIGN",
INDEX(assign_old_new!D:D,MATCH(A2272,assign_old_new!A:A,0))))))</f>
        <v>in old list</v>
      </c>
      <c r="U2272">
        <f t="shared" si="70"/>
        <v>1</v>
      </c>
      <c r="V2272" s="5">
        <f t="shared" si="71"/>
        <v>0</v>
      </c>
    </row>
    <row r="2273" spans="1:22" hidden="1" x14ac:dyDescent="0.75">
      <c r="A2273" t="s">
        <v>6371</v>
      </c>
      <c r="B2273" t="s">
        <v>6372</v>
      </c>
      <c r="C2273" t="s">
        <v>6373</v>
      </c>
      <c r="D2273" t="s">
        <v>3425</v>
      </c>
      <c r="E2273" t="s">
        <v>3426</v>
      </c>
      <c r="F2273" t="s">
        <v>3426</v>
      </c>
      <c r="G2273" t="s">
        <v>3427</v>
      </c>
      <c r="H2273" t="s">
        <v>3428</v>
      </c>
      <c r="I2273" t="s">
        <v>3429</v>
      </c>
      <c r="J2273" s="2">
        <v>41791</v>
      </c>
      <c r="K2273" s="2">
        <v>55153</v>
      </c>
      <c r="L2273">
        <v>15</v>
      </c>
      <c r="M2273" t="s">
        <v>3531</v>
      </c>
      <c r="N2273" t="s">
        <v>3532</v>
      </c>
      <c r="O2273" t="s">
        <v>3533</v>
      </c>
      <c r="P2273" t="s">
        <v>3549</v>
      </c>
      <c r="Q2273" s="5">
        <f>INDEX(relevant_resources!B:B,MATCH(P2273,relevant_resources!A:A,0))</f>
        <v>0</v>
      </c>
      <c r="R2273">
        <f>COUNTIFS(resolve_2018!Y:Y,A2273)</f>
        <v>0</v>
      </c>
      <c r="S2273">
        <f>COUNTIFS(assign_old_new!A:A,A2273)</f>
        <v>0</v>
      </c>
      <c r="T2273" s="4" t="str">
        <f>IF(D2273="teppc","teppc",
IF(Q2273=0,"not relevant",
IF(R2273&gt;0,"in old list",
IF(S2273=0,"NEED TO ASSIGN",
INDEX(assign_old_new!D:D,MATCH(A2273,assign_old_new!A:A,0))))))</f>
        <v>teppc</v>
      </c>
      <c r="U2273">
        <f t="shared" si="70"/>
        <v>0</v>
      </c>
      <c r="V2273" s="5">
        <f t="shared" si="71"/>
        <v>0</v>
      </c>
    </row>
    <row r="2274" spans="1:22" hidden="1" x14ac:dyDescent="0.75">
      <c r="A2274" t="s">
        <v>6524</v>
      </c>
      <c r="B2274" t="s">
        <v>6524</v>
      </c>
      <c r="C2274" t="s">
        <v>6525</v>
      </c>
      <c r="D2274" t="s">
        <v>3425</v>
      </c>
      <c r="E2274" t="s">
        <v>3426</v>
      </c>
      <c r="F2274" t="s">
        <v>3426</v>
      </c>
      <c r="G2274" t="s">
        <v>3427</v>
      </c>
      <c r="H2274" t="s">
        <v>3428</v>
      </c>
      <c r="I2274" t="s">
        <v>3429</v>
      </c>
      <c r="J2274" s="2">
        <v>41730</v>
      </c>
      <c r="K2274" s="2">
        <v>56340</v>
      </c>
      <c r="L2274">
        <v>15</v>
      </c>
      <c r="M2274" t="s">
        <v>210</v>
      </c>
      <c r="N2274" t="s">
        <v>3443</v>
      </c>
      <c r="O2274" t="s">
        <v>210</v>
      </c>
      <c r="P2274" t="s">
        <v>3444</v>
      </c>
      <c r="Q2274" s="5">
        <f>INDEX(relevant_resources!B:B,MATCH(P2274,relevant_resources!A:A,0))</f>
        <v>0</v>
      </c>
      <c r="R2274">
        <f>COUNTIFS(resolve_2018!Y:Y,A2274)</f>
        <v>0</v>
      </c>
      <c r="S2274">
        <f>COUNTIFS(assign_old_new!A:A,A2274)</f>
        <v>0</v>
      </c>
      <c r="T2274" s="4" t="str">
        <f>IF(D2274="teppc","teppc",
IF(Q2274=0,"not relevant",
IF(R2274&gt;0,"in old list",
IF(S2274=0,"NEED TO ASSIGN",
INDEX(assign_old_new!D:D,MATCH(A2274,assign_old_new!A:A,0))))))</f>
        <v>teppc</v>
      </c>
      <c r="U2274">
        <f t="shared" si="70"/>
        <v>0</v>
      </c>
      <c r="V2274" s="5">
        <f t="shared" si="71"/>
        <v>0</v>
      </c>
    </row>
    <row r="2275" spans="1:22" hidden="1" x14ac:dyDescent="0.75">
      <c r="A2275" t="s">
        <v>6526</v>
      </c>
      <c r="B2275" t="s">
        <v>6526</v>
      </c>
      <c r="C2275" t="s">
        <v>6527</v>
      </c>
      <c r="D2275" t="s">
        <v>3425</v>
      </c>
      <c r="E2275" t="s">
        <v>3426</v>
      </c>
      <c r="F2275" t="s">
        <v>3426</v>
      </c>
      <c r="G2275" t="s">
        <v>3427</v>
      </c>
      <c r="H2275" t="s">
        <v>3428</v>
      </c>
      <c r="I2275" t="s">
        <v>3429</v>
      </c>
      <c r="J2275" s="2">
        <v>41730</v>
      </c>
      <c r="K2275" s="2">
        <v>56340</v>
      </c>
      <c r="L2275">
        <v>15</v>
      </c>
      <c r="M2275" t="s">
        <v>210</v>
      </c>
      <c r="N2275" t="s">
        <v>3443</v>
      </c>
      <c r="O2275" t="s">
        <v>210</v>
      </c>
      <c r="P2275" t="s">
        <v>3444</v>
      </c>
      <c r="Q2275" s="5">
        <f>INDEX(relevant_resources!B:B,MATCH(P2275,relevant_resources!A:A,0))</f>
        <v>0</v>
      </c>
      <c r="R2275">
        <f>COUNTIFS(resolve_2018!Y:Y,A2275)</f>
        <v>0</v>
      </c>
      <c r="S2275">
        <f>COUNTIFS(assign_old_new!A:A,A2275)</f>
        <v>0</v>
      </c>
      <c r="T2275" s="4" t="str">
        <f>IF(D2275="teppc","teppc",
IF(Q2275=0,"not relevant",
IF(R2275&gt;0,"in old list",
IF(S2275=0,"NEED TO ASSIGN",
INDEX(assign_old_new!D:D,MATCH(A2275,assign_old_new!A:A,0))))))</f>
        <v>teppc</v>
      </c>
      <c r="U2275">
        <f t="shared" si="70"/>
        <v>0</v>
      </c>
      <c r="V2275" s="5">
        <f t="shared" si="71"/>
        <v>0</v>
      </c>
    </row>
    <row r="2276" spans="1:22" hidden="1" x14ac:dyDescent="0.75">
      <c r="A2276" t="s">
        <v>6528</v>
      </c>
      <c r="B2276" t="s">
        <v>6528</v>
      </c>
      <c r="C2276" t="s">
        <v>6529</v>
      </c>
      <c r="D2276" t="s">
        <v>3425</v>
      </c>
      <c r="E2276" t="s">
        <v>3426</v>
      </c>
      <c r="F2276" t="s">
        <v>3426</v>
      </c>
      <c r="G2276" t="s">
        <v>3427</v>
      </c>
      <c r="H2276" t="s">
        <v>3428</v>
      </c>
      <c r="I2276" t="s">
        <v>3429</v>
      </c>
      <c r="J2276" s="2">
        <v>41730</v>
      </c>
      <c r="K2276" s="2">
        <v>56340</v>
      </c>
      <c r="L2276">
        <v>15</v>
      </c>
      <c r="M2276" t="s">
        <v>210</v>
      </c>
      <c r="N2276" t="s">
        <v>3443</v>
      </c>
      <c r="O2276" t="s">
        <v>210</v>
      </c>
      <c r="P2276" t="s">
        <v>3444</v>
      </c>
      <c r="Q2276" s="5">
        <f>INDEX(relevant_resources!B:B,MATCH(P2276,relevant_resources!A:A,0))</f>
        <v>0</v>
      </c>
      <c r="R2276">
        <f>COUNTIFS(resolve_2018!Y:Y,A2276)</f>
        <v>0</v>
      </c>
      <c r="S2276">
        <f>COUNTIFS(assign_old_new!A:A,A2276)</f>
        <v>0</v>
      </c>
      <c r="T2276" s="4" t="str">
        <f>IF(D2276="teppc","teppc",
IF(Q2276=0,"not relevant",
IF(R2276&gt;0,"in old list",
IF(S2276=0,"NEED TO ASSIGN",
INDEX(assign_old_new!D:D,MATCH(A2276,assign_old_new!A:A,0))))))</f>
        <v>teppc</v>
      </c>
      <c r="U2276">
        <f t="shared" si="70"/>
        <v>0</v>
      </c>
      <c r="V2276" s="5">
        <f t="shared" si="71"/>
        <v>0</v>
      </c>
    </row>
    <row r="2277" spans="1:22" hidden="1" x14ac:dyDescent="0.75">
      <c r="A2277" t="s">
        <v>4425</v>
      </c>
      <c r="B2277" t="s">
        <v>4425</v>
      </c>
      <c r="C2277" t="s">
        <v>4426</v>
      </c>
      <c r="D2277" t="s">
        <v>3425</v>
      </c>
      <c r="E2277" t="s">
        <v>3426</v>
      </c>
      <c r="F2277" t="s">
        <v>3426</v>
      </c>
      <c r="G2277" t="s">
        <v>3427</v>
      </c>
      <c r="H2277" t="s">
        <v>3428</v>
      </c>
      <c r="I2277" t="s">
        <v>3429</v>
      </c>
      <c r="J2277" s="2">
        <v>41671</v>
      </c>
      <c r="K2277" s="2">
        <v>55153</v>
      </c>
      <c r="L2277">
        <v>15</v>
      </c>
      <c r="M2277" t="s">
        <v>3531</v>
      </c>
      <c r="N2277" t="s">
        <v>3532</v>
      </c>
      <c r="O2277" t="s">
        <v>3533</v>
      </c>
      <c r="P2277" t="s">
        <v>3549</v>
      </c>
      <c r="Q2277" s="5">
        <f>INDEX(relevant_resources!B:B,MATCH(P2277,relevant_resources!A:A,0))</f>
        <v>0</v>
      </c>
      <c r="R2277">
        <f>COUNTIFS(resolve_2018!Y:Y,A2277)</f>
        <v>0</v>
      </c>
      <c r="S2277">
        <f>COUNTIFS(assign_old_new!A:A,A2277)</f>
        <v>0</v>
      </c>
      <c r="T2277" s="4" t="str">
        <f>IF(D2277="teppc","teppc",
IF(Q2277=0,"not relevant",
IF(R2277&gt;0,"in old list",
IF(S2277=0,"NEED TO ASSIGN",
INDEX(assign_old_new!D:D,MATCH(A2277,assign_old_new!A:A,0))))))</f>
        <v>teppc</v>
      </c>
      <c r="U2277">
        <f t="shared" si="70"/>
        <v>0</v>
      </c>
      <c r="V2277" s="5">
        <f t="shared" si="71"/>
        <v>0</v>
      </c>
    </row>
    <row r="2278" spans="1:22" hidden="1" x14ac:dyDescent="0.75">
      <c r="A2278" t="s">
        <v>674</v>
      </c>
      <c r="B2278" t="s">
        <v>674</v>
      </c>
      <c r="D2278" t="s">
        <v>9883</v>
      </c>
      <c r="E2278" t="s">
        <v>3333</v>
      </c>
      <c r="F2278" t="s">
        <v>3333</v>
      </c>
      <c r="G2278" t="s">
        <v>3334</v>
      </c>
      <c r="H2278" t="s">
        <v>3333</v>
      </c>
      <c r="I2278" t="s">
        <v>33</v>
      </c>
      <c r="J2278" s="6">
        <v>40823</v>
      </c>
      <c r="K2278" s="6">
        <v>55153</v>
      </c>
      <c r="L2278">
        <v>15</v>
      </c>
      <c r="M2278" t="s">
        <v>9884</v>
      </c>
      <c r="N2278" t="s">
        <v>4346</v>
      </c>
      <c r="O2278" t="s">
        <v>3386</v>
      </c>
      <c r="P2278" t="s">
        <v>3324</v>
      </c>
      <c r="Q2278" s="5">
        <f>INDEX(relevant_resources!B:B,MATCH(P2278,relevant_resources!A:A,0))</f>
        <v>1</v>
      </c>
      <c r="R2278">
        <f>COUNTIFS(resolve_2018!Y:Y,A2278)</f>
        <v>1</v>
      </c>
      <c r="S2278">
        <f>COUNTIFS(assign_old_new!A:A,A2278)</f>
        <v>0</v>
      </c>
      <c r="T2278" s="4" t="str">
        <f>IF(D2278="teppc","teppc",
IF(Q2278=0,"not relevant",
IF(R2278&gt;0,"in old list",
IF(S2278=0,"NEED TO ASSIGN",
INDEX(assign_old_new!D:D,MATCH(A2278,assign_old_new!A:A,0))))))</f>
        <v>in old list</v>
      </c>
      <c r="U2278">
        <f t="shared" si="70"/>
        <v>1</v>
      </c>
      <c r="V2278" s="5">
        <f t="shared" si="71"/>
        <v>0</v>
      </c>
    </row>
    <row r="2279" spans="1:22" hidden="1" x14ac:dyDescent="0.75">
      <c r="A2279" t="s">
        <v>9323</v>
      </c>
      <c r="B2279" t="s">
        <v>9323</v>
      </c>
      <c r="C2279" t="s">
        <v>9324</v>
      </c>
      <c r="D2279" t="s">
        <v>3425</v>
      </c>
      <c r="E2279" t="s">
        <v>3426</v>
      </c>
      <c r="F2279" t="s">
        <v>3426</v>
      </c>
      <c r="G2279" t="s">
        <v>3427</v>
      </c>
      <c r="H2279" t="s">
        <v>3428</v>
      </c>
      <c r="I2279" t="s">
        <v>3429</v>
      </c>
      <c r="J2279" s="2">
        <v>40817</v>
      </c>
      <c r="K2279" s="2">
        <v>55153</v>
      </c>
      <c r="L2279">
        <v>15</v>
      </c>
      <c r="M2279" t="s">
        <v>3531</v>
      </c>
      <c r="N2279" t="s">
        <v>3532</v>
      </c>
      <c r="O2279" t="s">
        <v>3533</v>
      </c>
      <c r="P2279" t="s">
        <v>3549</v>
      </c>
      <c r="Q2279" s="5">
        <f>INDEX(relevant_resources!B:B,MATCH(P2279,relevant_resources!A:A,0))</f>
        <v>0</v>
      </c>
      <c r="R2279">
        <f>COUNTIFS(resolve_2018!Y:Y,A2279)</f>
        <v>0</v>
      </c>
      <c r="S2279">
        <f>COUNTIFS(assign_old_new!A:A,A2279)</f>
        <v>0</v>
      </c>
      <c r="T2279" s="4" t="str">
        <f>IF(D2279="teppc","teppc",
IF(Q2279=0,"not relevant",
IF(R2279&gt;0,"in old list",
IF(S2279=0,"NEED TO ASSIGN",
INDEX(assign_old_new!D:D,MATCH(A2279,assign_old_new!A:A,0))))))</f>
        <v>teppc</v>
      </c>
      <c r="U2279">
        <f t="shared" si="70"/>
        <v>0</v>
      </c>
      <c r="V2279" s="5">
        <f t="shared" si="71"/>
        <v>0</v>
      </c>
    </row>
    <row r="2280" spans="1:22" hidden="1" x14ac:dyDescent="0.75">
      <c r="A2280" t="s">
        <v>671</v>
      </c>
      <c r="B2280" t="s">
        <v>671</v>
      </c>
      <c r="D2280" t="s">
        <v>9883</v>
      </c>
      <c r="E2280" t="s">
        <v>3333</v>
      </c>
      <c r="F2280" t="s">
        <v>3333</v>
      </c>
      <c r="G2280" t="s">
        <v>3334</v>
      </c>
      <c r="H2280" t="s">
        <v>3333</v>
      </c>
      <c r="I2280" t="s">
        <v>33</v>
      </c>
      <c r="J2280" s="6">
        <v>40799</v>
      </c>
      <c r="K2280" s="6">
        <v>55153</v>
      </c>
      <c r="L2280">
        <v>15</v>
      </c>
      <c r="M2280" t="s">
        <v>9884</v>
      </c>
      <c r="N2280" t="s">
        <v>4346</v>
      </c>
      <c r="O2280" t="s">
        <v>3386</v>
      </c>
      <c r="P2280" t="s">
        <v>3324</v>
      </c>
      <c r="Q2280" s="5">
        <f>INDEX(relevant_resources!B:B,MATCH(P2280,relevant_resources!A:A,0))</f>
        <v>1</v>
      </c>
      <c r="R2280">
        <f>COUNTIFS(resolve_2018!Y:Y,A2280)</f>
        <v>1</v>
      </c>
      <c r="S2280">
        <f>COUNTIFS(assign_old_new!A:A,A2280)</f>
        <v>0</v>
      </c>
      <c r="T2280" s="4" t="str">
        <f>IF(D2280="teppc","teppc",
IF(Q2280=0,"not relevant",
IF(R2280&gt;0,"in old list",
IF(S2280=0,"NEED TO ASSIGN",
INDEX(assign_old_new!D:D,MATCH(A2280,assign_old_new!A:A,0))))))</f>
        <v>in old list</v>
      </c>
      <c r="U2280">
        <f t="shared" si="70"/>
        <v>1</v>
      </c>
      <c r="V2280" s="5">
        <f t="shared" si="71"/>
        <v>0</v>
      </c>
    </row>
    <row r="2281" spans="1:22" hidden="1" x14ac:dyDescent="0.75">
      <c r="A2281" t="s">
        <v>6321</v>
      </c>
      <c r="B2281" t="s">
        <v>6322</v>
      </c>
      <c r="C2281" t="s">
        <v>6323</v>
      </c>
      <c r="D2281" t="s">
        <v>3425</v>
      </c>
      <c r="E2281" t="s">
        <v>3698</v>
      </c>
      <c r="F2281" t="s">
        <v>3698</v>
      </c>
      <c r="G2281" t="s">
        <v>3694</v>
      </c>
      <c r="H2281" t="s">
        <v>3407</v>
      </c>
      <c r="I2281" t="s">
        <v>2274</v>
      </c>
      <c r="J2281" s="2">
        <v>40785</v>
      </c>
      <c r="K2281" s="2">
        <v>55153</v>
      </c>
      <c r="L2281">
        <v>15</v>
      </c>
      <c r="M2281" t="s">
        <v>3766</v>
      </c>
      <c r="N2281" t="s">
        <v>3757</v>
      </c>
      <c r="O2281" t="s">
        <v>190</v>
      </c>
      <c r="P2281" t="s">
        <v>3758</v>
      </c>
      <c r="Q2281" s="5">
        <f>INDEX(relevant_resources!B:B,MATCH(P2281,relevant_resources!A:A,0))</f>
        <v>0</v>
      </c>
      <c r="R2281">
        <f>COUNTIFS(resolve_2018!Y:Y,A2281)</f>
        <v>0</v>
      </c>
      <c r="S2281">
        <f>COUNTIFS(assign_old_new!A:A,A2281)</f>
        <v>0</v>
      </c>
      <c r="T2281" s="4" t="str">
        <f>IF(D2281="teppc","teppc",
IF(Q2281=0,"not relevant",
IF(R2281&gt;0,"in old list",
IF(S2281=0,"NEED TO ASSIGN",
INDEX(assign_old_new!D:D,MATCH(A2281,assign_old_new!A:A,0))))))</f>
        <v>teppc</v>
      </c>
      <c r="U2281">
        <f t="shared" si="70"/>
        <v>0</v>
      </c>
      <c r="V2281" s="5">
        <f t="shared" si="71"/>
        <v>0</v>
      </c>
    </row>
    <row r="2282" spans="1:22" hidden="1" x14ac:dyDescent="0.75">
      <c r="A2282" t="s">
        <v>9665</v>
      </c>
      <c r="B2282" t="s">
        <v>9665</v>
      </c>
      <c r="C2282" t="s">
        <v>9666</v>
      </c>
      <c r="D2282" t="s">
        <v>3425</v>
      </c>
      <c r="E2282" t="s">
        <v>1054</v>
      </c>
      <c r="F2282" t="s">
        <v>1054</v>
      </c>
      <c r="G2282" t="s">
        <v>3447</v>
      </c>
      <c r="H2282" t="s">
        <v>3428</v>
      </c>
      <c r="I2282" t="s">
        <v>3429</v>
      </c>
      <c r="J2282" s="2">
        <v>40603</v>
      </c>
      <c r="K2282" s="2">
        <v>55153</v>
      </c>
      <c r="L2282">
        <v>15</v>
      </c>
      <c r="M2282" t="s">
        <v>3448</v>
      </c>
      <c r="N2282" t="s">
        <v>3336</v>
      </c>
      <c r="O2282" t="s">
        <v>3356</v>
      </c>
      <c r="P2282" t="s">
        <v>3449</v>
      </c>
      <c r="Q2282" s="5">
        <f>INDEX(relevant_resources!B:B,MATCH(P2282,relevant_resources!A:A,0))</f>
        <v>0</v>
      </c>
      <c r="R2282">
        <f>COUNTIFS(resolve_2018!Y:Y,A2282)</f>
        <v>0</v>
      </c>
      <c r="S2282">
        <f>COUNTIFS(assign_old_new!A:A,A2282)</f>
        <v>0</v>
      </c>
      <c r="T2282" s="4" t="str">
        <f>IF(D2282="teppc","teppc",
IF(Q2282=0,"not relevant",
IF(R2282&gt;0,"in old list",
IF(S2282=0,"NEED TO ASSIGN",
INDEX(assign_old_new!D:D,MATCH(A2282,assign_old_new!A:A,0))))))</f>
        <v>teppc</v>
      </c>
      <c r="U2282">
        <f t="shared" si="70"/>
        <v>0</v>
      </c>
      <c r="V2282" s="5">
        <f t="shared" si="71"/>
        <v>0</v>
      </c>
    </row>
    <row r="2283" spans="1:22" hidden="1" x14ac:dyDescent="0.75">
      <c r="A2283" t="s">
        <v>7611</v>
      </c>
      <c r="B2283" t="s">
        <v>7612</v>
      </c>
      <c r="C2283" t="s">
        <v>7613</v>
      </c>
      <c r="D2283" t="s">
        <v>3425</v>
      </c>
      <c r="E2283" t="s">
        <v>906</v>
      </c>
      <c r="F2283" t="s">
        <v>906</v>
      </c>
      <c r="G2283" t="s">
        <v>4695</v>
      </c>
      <c r="H2283" t="s">
        <v>906</v>
      </c>
      <c r="I2283" t="s">
        <v>906</v>
      </c>
      <c r="J2283" s="2">
        <v>40283</v>
      </c>
      <c r="K2283" s="2">
        <v>55153</v>
      </c>
      <c r="L2283">
        <v>15</v>
      </c>
      <c r="M2283" t="s">
        <v>3766</v>
      </c>
      <c r="N2283" t="s">
        <v>3757</v>
      </c>
      <c r="O2283" t="s">
        <v>190</v>
      </c>
      <c r="P2283" t="s">
        <v>5039</v>
      </c>
      <c r="Q2283" s="5">
        <f>INDEX(relevant_resources!B:B,MATCH(P2283,relevant_resources!A:A,0))</f>
        <v>0</v>
      </c>
      <c r="R2283">
        <f>COUNTIFS(resolve_2018!Y:Y,A2283)</f>
        <v>0</v>
      </c>
      <c r="S2283">
        <f>COUNTIFS(assign_old_new!A:A,A2283)</f>
        <v>0</v>
      </c>
      <c r="T2283" s="4" t="str">
        <f>IF(D2283="teppc","teppc",
IF(Q2283=0,"not relevant",
IF(R2283&gt;0,"in old list",
IF(S2283=0,"NEED TO ASSIGN",
INDEX(assign_old_new!D:D,MATCH(A2283,assign_old_new!A:A,0))))))</f>
        <v>teppc</v>
      </c>
      <c r="U2283">
        <f t="shared" si="70"/>
        <v>0</v>
      </c>
      <c r="V2283" s="5">
        <f t="shared" si="71"/>
        <v>0</v>
      </c>
    </row>
    <row r="2284" spans="1:22" hidden="1" x14ac:dyDescent="0.75">
      <c r="A2284" t="s">
        <v>7614</v>
      </c>
      <c r="B2284" t="s">
        <v>7615</v>
      </c>
      <c r="C2284" t="s">
        <v>7616</v>
      </c>
      <c r="D2284" t="s">
        <v>3425</v>
      </c>
      <c r="E2284" t="s">
        <v>906</v>
      </c>
      <c r="F2284" t="s">
        <v>906</v>
      </c>
      <c r="G2284" t="s">
        <v>4695</v>
      </c>
      <c r="H2284" t="s">
        <v>906</v>
      </c>
      <c r="I2284" t="s">
        <v>906</v>
      </c>
      <c r="J2284" s="2">
        <v>40283</v>
      </c>
      <c r="K2284" s="2">
        <v>55153</v>
      </c>
      <c r="L2284">
        <v>15</v>
      </c>
      <c r="M2284" t="s">
        <v>3766</v>
      </c>
      <c r="N2284" t="s">
        <v>3757</v>
      </c>
      <c r="O2284" t="s">
        <v>190</v>
      </c>
      <c r="P2284" t="s">
        <v>5039</v>
      </c>
      <c r="Q2284" s="5">
        <f>INDEX(relevant_resources!B:B,MATCH(P2284,relevant_resources!A:A,0))</f>
        <v>0</v>
      </c>
      <c r="R2284">
        <f>COUNTIFS(resolve_2018!Y:Y,A2284)</f>
        <v>0</v>
      </c>
      <c r="S2284">
        <f>COUNTIFS(assign_old_new!A:A,A2284)</f>
        <v>0</v>
      </c>
      <c r="T2284" s="4" t="str">
        <f>IF(D2284="teppc","teppc",
IF(Q2284=0,"not relevant",
IF(R2284&gt;0,"in old list",
IF(S2284=0,"NEED TO ASSIGN",
INDEX(assign_old_new!D:D,MATCH(A2284,assign_old_new!A:A,0))))))</f>
        <v>teppc</v>
      </c>
      <c r="U2284">
        <f t="shared" si="70"/>
        <v>0</v>
      </c>
      <c r="V2284" s="5">
        <f t="shared" si="71"/>
        <v>0</v>
      </c>
    </row>
    <row r="2285" spans="1:22" hidden="1" x14ac:dyDescent="0.75">
      <c r="A2285" t="s">
        <v>3940</v>
      </c>
      <c r="B2285" t="s">
        <v>3940</v>
      </c>
      <c r="C2285" t="s">
        <v>3941</v>
      </c>
      <c r="D2285" t="s">
        <v>3425</v>
      </c>
      <c r="E2285" t="s">
        <v>3883</v>
      </c>
      <c r="F2285" t="s">
        <v>3883</v>
      </c>
      <c r="G2285" t="s">
        <v>3884</v>
      </c>
      <c r="H2285" t="s">
        <v>3883</v>
      </c>
      <c r="I2285" t="s">
        <v>1080</v>
      </c>
      <c r="J2285" s="2">
        <v>39814</v>
      </c>
      <c r="K2285" s="2">
        <v>55153</v>
      </c>
      <c r="L2285">
        <v>15</v>
      </c>
      <c r="M2285" t="s">
        <v>3448</v>
      </c>
      <c r="N2285" t="s">
        <v>3336</v>
      </c>
      <c r="O2285" t="s">
        <v>3356</v>
      </c>
      <c r="P2285" t="s">
        <v>3484</v>
      </c>
      <c r="Q2285" s="5">
        <f>INDEX(relevant_resources!B:B,MATCH(P2285,relevant_resources!A:A,0))</f>
        <v>0</v>
      </c>
      <c r="R2285">
        <f>COUNTIFS(resolve_2018!Y:Y,A2285)</f>
        <v>0</v>
      </c>
      <c r="S2285">
        <f>COUNTIFS(assign_old_new!A:A,A2285)</f>
        <v>0</v>
      </c>
      <c r="T2285" s="4" t="str">
        <f>IF(D2285="teppc","teppc",
IF(Q2285=0,"not relevant",
IF(R2285&gt;0,"in old list",
IF(S2285=0,"NEED TO ASSIGN",
INDEX(assign_old_new!D:D,MATCH(A2285,assign_old_new!A:A,0))))))</f>
        <v>teppc</v>
      </c>
      <c r="U2285">
        <f t="shared" si="70"/>
        <v>0</v>
      </c>
      <c r="V2285" s="5">
        <f t="shared" si="71"/>
        <v>0</v>
      </c>
    </row>
    <row r="2286" spans="1:22" hidden="1" x14ac:dyDescent="0.75">
      <c r="A2286" t="s">
        <v>5655</v>
      </c>
      <c r="B2286" t="s">
        <v>5656</v>
      </c>
      <c r="C2286" t="s">
        <v>5657</v>
      </c>
      <c r="D2286" t="s">
        <v>3425</v>
      </c>
      <c r="E2286" t="s">
        <v>3698</v>
      </c>
      <c r="F2286" t="s">
        <v>3698</v>
      </c>
      <c r="G2286" t="s">
        <v>3694</v>
      </c>
      <c r="H2286" t="s">
        <v>3407</v>
      </c>
      <c r="I2286" t="s">
        <v>2274</v>
      </c>
      <c r="J2286" s="2">
        <v>39479</v>
      </c>
      <c r="K2286" s="2">
        <v>55153</v>
      </c>
      <c r="L2286">
        <v>15</v>
      </c>
      <c r="M2286" t="s">
        <v>3766</v>
      </c>
      <c r="N2286" t="s">
        <v>3757</v>
      </c>
      <c r="O2286" t="s">
        <v>190</v>
      </c>
      <c r="P2286" t="s">
        <v>3758</v>
      </c>
      <c r="Q2286" s="5">
        <f>INDEX(relevant_resources!B:B,MATCH(P2286,relevant_resources!A:A,0))</f>
        <v>0</v>
      </c>
      <c r="R2286">
        <f>COUNTIFS(resolve_2018!Y:Y,A2286)</f>
        <v>0</v>
      </c>
      <c r="S2286">
        <f>COUNTIFS(assign_old_new!A:A,A2286)</f>
        <v>0</v>
      </c>
      <c r="T2286" s="4" t="str">
        <f>IF(D2286="teppc","teppc",
IF(Q2286=0,"not relevant",
IF(R2286&gt;0,"in old list",
IF(S2286=0,"NEED TO ASSIGN",
INDEX(assign_old_new!D:D,MATCH(A2286,assign_old_new!A:A,0))))))</f>
        <v>teppc</v>
      </c>
      <c r="U2286">
        <f t="shared" si="70"/>
        <v>0</v>
      </c>
      <c r="V2286" s="5">
        <f t="shared" si="71"/>
        <v>0</v>
      </c>
    </row>
    <row r="2287" spans="1:22" hidden="1" x14ac:dyDescent="0.75">
      <c r="A2287" t="s">
        <v>5658</v>
      </c>
      <c r="B2287" t="s">
        <v>5659</v>
      </c>
      <c r="C2287" t="s">
        <v>5660</v>
      </c>
      <c r="D2287" t="s">
        <v>3425</v>
      </c>
      <c r="E2287" t="s">
        <v>3698</v>
      </c>
      <c r="F2287" t="s">
        <v>3698</v>
      </c>
      <c r="G2287" t="s">
        <v>3694</v>
      </c>
      <c r="H2287" t="s">
        <v>3407</v>
      </c>
      <c r="I2287" t="s">
        <v>2274</v>
      </c>
      <c r="J2287" s="2">
        <v>39479</v>
      </c>
      <c r="K2287" s="2">
        <v>55153</v>
      </c>
      <c r="L2287">
        <v>15</v>
      </c>
      <c r="M2287" t="s">
        <v>3766</v>
      </c>
      <c r="N2287" t="s">
        <v>3757</v>
      </c>
      <c r="O2287" t="s">
        <v>190</v>
      </c>
      <c r="P2287" t="s">
        <v>3758</v>
      </c>
      <c r="Q2287" s="5">
        <f>INDEX(relevant_resources!B:B,MATCH(P2287,relevant_resources!A:A,0))</f>
        <v>0</v>
      </c>
      <c r="R2287">
        <f>COUNTIFS(resolve_2018!Y:Y,A2287)</f>
        <v>0</v>
      </c>
      <c r="S2287">
        <f>COUNTIFS(assign_old_new!A:A,A2287)</f>
        <v>0</v>
      </c>
      <c r="T2287" s="4" t="str">
        <f>IF(D2287="teppc","teppc",
IF(Q2287=0,"not relevant",
IF(R2287&gt;0,"in old list",
IF(S2287=0,"NEED TO ASSIGN",
INDEX(assign_old_new!D:D,MATCH(A2287,assign_old_new!A:A,0))))))</f>
        <v>teppc</v>
      </c>
      <c r="U2287">
        <f t="shared" si="70"/>
        <v>0</v>
      </c>
      <c r="V2287" s="5">
        <f t="shared" si="71"/>
        <v>0</v>
      </c>
    </row>
    <row r="2288" spans="1:22" hidden="1" x14ac:dyDescent="0.75">
      <c r="A2288" t="s">
        <v>8231</v>
      </c>
      <c r="B2288" t="s">
        <v>8232</v>
      </c>
      <c r="C2288" t="s">
        <v>8233</v>
      </c>
      <c r="D2288" t="s">
        <v>3425</v>
      </c>
      <c r="E2288" t="s">
        <v>3698</v>
      </c>
      <c r="F2288" t="s">
        <v>3698</v>
      </c>
      <c r="G2288" t="s">
        <v>3694</v>
      </c>
      <c r="H2288" t="s">
        <v>3407</v>
      </c>
      <c r="I2288" t="s">
        <v>2274</v>
      </c>
      <c r="J2288" s="2">
        <v>38657</v>
      </c>
      <c r="K2288" s="2">
        <v>55153</v>
      </c>
      <c r="L2288">
        <v>15</v>
      </c>
      <c r="M2288" t="s">
        <v>3766</v>
      </c>
      <c r="N2288" t="s">
        <v>3757</v>
      </c>
      <c r="O2288" t="s">
        <v>190</v>
      </c>
      <c r="P2288" t="s">
        <v>3758</v>
      </c>
      <c r="Q2288" s="5">
        <f>INDEX(relevant_resources!B:B,MATCH(P2288,relevant_resources!A:A,0))</f>
        <v>0</v>
      </c>
      <c r="R2288">
        <f>COUNTIFS(resolve_2018!Y:Y,A2288)</f>
        <v>0</v>
      </c>
      <c r="S2288">
        <f>COUNTIFS(assign_old_new!A:A,A2288)</f>
        <v>0</v>
      </c>
      <c r="T2288" s="4" t="str">
        <f>IF(D2288="teppc","teppc",
IF(Q2288=0,"not relevant",
IF(R2288&gt;0,"in old list",
IF(S2288=0,"NEED TO ASSIGN",
INDEX(assign_old_new!D:D,MATCH(A2288,assign_old_new!A:A,0))))))</f>
        <v>teppc</v>
      </c>
      <c r="U2288">
        <f t="shared" si="70"/>
        <v>0</v>
      </c>
      <c r="V2288" s="5">
        <f t="shared" si="71"/>
        <v>0</v>
      </c>
    </row>
    <row r="2289" spans="1:22" hidden="1" x14ac:dyDescent="0.75">
      <c r="A2289" t="s">
        <v>8234</v>
      </c>
      <c r="B2289" t="s">
        <v>8235</v>
      </c>
      <c r="C2289" t="s">
        <v>8236</v>
      </c>
      <c r="D2289" t="s">
        <v>3425</v>
      </c>
      <c r="E2289" t="s">
        <v>3698</v>
      </c>
      <c r="F2289" t="s">
        <v>3698</v>
      </c>
      <c r="G2289" t="s">
        <v>3694</v>
      </c>
      <c r="H2289" t="s">
        <v>3407</v>
      </c>
      <c r="I2289" t="s">
        <v>2274</v>
      </c>
      <c r="J2289" s="2">
        <v>38657</v>
      </c>
      <c r="K2289" s="2">
        <v>55153</v>
      </c>
      <c r="L2289">
        <v>15</v>
      </c>
      <c r="M2289" t="s">
        <v>3766</v>
      </c>
      <c r="N2289" t="s">
        <v>3757</v>
      </c>
      <c r="O2289" t="s">
        <v>190</v>
      </c>
      <c r="P2289" t="s">
        <v>3758</v>
      </c>
      <c r="Q2289" s="5">
        <f>INDEX(relevant_resources!B:B,MATCH(P2289,relevant_resources!A:A,0))</f>
        <v>0</v>
      </c>
      <c r="R2289">
        <f>COUNTIFS(resolve_2018!Y:Y,A2289)</f>
        <v>0</v>
      </c>
      <c r="S2289">
        <f>COUNTIFS(assign_old_new!A:A,A2289)</f>
        <v>0</v>
      </c>
      <c r="T2289" s="4" t="str">
        <f>IF(D2289="teppc","teppc",
IF(Q2289=0,"not relevant",
IF(R2289&gt;0,"in old list",
IF(S2289=0,"NEED TO ASSIGN",
INDEX(assign_old_new!D:D,MATCH(A2289,assign_old_new!A:A,0))))))</f>
        <v>teppc</v>
      </c>
      <c r="U2289">
        <f t="shared" si="70"/>
        <v>0</v>
      </c>
      <c r="V2289" s="5">
        <f t="shared" si="71"/>
        <v>0</v>
      </c>
    </row>
    <row r="2290" spans="1:22" hidden="1" x14ac:dyDescent="0.75">
      <c r="A2290" t="s">
        <v>9212</v>
      </c>
      <c r="B2290" t="s">
        <v>9212</v>
      </c>
      <c r="C2290" t="s">
        <v>9213</v>
      </c>
      <c r="D2290" t="s">
        <v>3425</v>
      </c>
      <c r="E2290" t="s">
        <v>2403</v>
      </c>
      <c r="F2290" t="s">
        <v>2403</v>
      </c>
      <c r="G2290" t="s">
        <v>3436</v>
      </c>
      <c r="H2290" t="s">
        <v>3437</v>
      </c>
      <c r="I2290" t="s">
        <v>2274</v>
      </c>
      <c r="J2290" s="2">
        <v>38322</v>
      </c>
      <c r="K2290" s="2">
        <v>55153</v>
      </c>
      <c r="L2290">
        <v>15</v>
      </c>
      <c r="M2290" t="s">
        <v>3448</v>
      </c>
      <c r="N2290" t="s">
        <v>3336</v>
      </c>
      <c r="O2290" t="s">
        <v>3356</v>
      </c>
      <c r="P2290" t="s">
        <v>4744</v>
      </c>
      <c r="Q2290" s="5">
        <f>INDEX(relevant_resources!B:B,MATCH(P2290,relevant_resources!A:A,0))</f>
        <v>0</v>
      </c>
      <c r="R2290">
        <f>COUNTIFS(resolve_2018!Y:Y,A2290)</f>
        <v>0</v>
      </c>
      <c r="S2290">
        <f>COUNTIFS(assign_old_new!A:A,A2290)</f>
        <v>0</v>
      </c>
      <c r="T2290" s="4" t="str">
        <f>IF(D2290="teppc","teppc",
IF(Q2290=0,"not relevant",
IF(R2290&gt;0,"in old list",
IF(S2290=0,"NEED TO ASSIGN",
INDEX(assign_old_new!D:D,MATCH(A2290,assign_old_new!A:A,0))))))</f>
        <v>teppc</v>
      </c>
      <c r="U2290">
        <f t="shared" si="70"/>
        <v>0</v>
      </c>
      <c r="V2290" s="5">
        <f t="shared" si="71"/>
        <v>0</v>
      </c>
    </row>
    <row r="2291" spans="1:22" hidden="1" x14ac:dyDescent="0.75">
      <c r="A2291" t="s">
        <v>7812</v>
      </c>
      <c r="B2291" t="s">
        <v>7812</v>
      </c>
      <c r="C2291" t="s">
        <v>7813</v>
      </c>
      <c r="D2291" t="s">
        <v>3425</v>
      </c>
      <c r="E2291" t="s">
        <v>3426</v>
      </c>
      <c r="F2291" t="s">
        <v>3426</v>
      </c>
      <c r="G2291" t="s">
        <v>3427</v>
      </c>
      <c r="H2291" t="s">
        <v>3428</v>
      </c>
      <c r="I2291" t="s">
        <v>3429</v>
      </c>
      <c r="J2291" s="2">
        <v>37749</v>
      </c>
      <c r="K2291" s="2">
        <v>52359</v>
      </c>
      <c r="L2291">
        <v>15</v>
      </c>
      <c r="M2291" t="s">
        <v>210</v>
      </c>
      <c r="N2291" t="s">
        <v>3443</v>
      </c>
      <c r="O2291" t="s">
        <v>210</v>
      </c>
      <c r="P2291" t="s">
        <v>3444</v>
      </c>
      <c r="Q2291" s="5">
        <f>INDEX(relevant_resources!B:B,MATCH(P2291,relevant_resources!A:A,0))</f>
        <v>0</v>
      </c>
      <c r="R2291">
        <f>COUNTIFS(resolve_2018!Y:Y,A2291)</f>
        <v>0</v>
      </c>
      <c r="S2291">
        <f>COUNTIFS(assign_old_new!A:A,A2291)</f>
        <v>0</v>
      </c>
      <c r="T2291" s="4" t="str">
        <f>IF(D2291="teppc","teppc",
IF(Q2291=0,"not relevant",
IF(R2291&gt;0,"in old list",
IF(S2291=0,"NEED TO ASSIGN",
INDEX(assign_old_new!D:D,MATCH(A2291,assign_old_new!A:A,0))))))</f>
        <v>teppc</v>
      </c>
      <c r="U2291">
        <f t="shared" si="70"/>
        <v>0</v>
      </c>
      <c r="V2291" s="5">
        <f t="shared" si="71"/>
        <v>0</v>
      </c>
    </row>
    <row r="2292" spans="1:22" hidden="1" x14ac:dyDescent="0.75">
      <c r="A2292" t="s">
        <v>7814</v>
      </c>
      <c r="B2292" t="s">
        <v>7814</v>
      </c>
      <c r="C2292" t="s">
        <v>7815</v>
      </c>
      <c r="D2292" t="s">
        <v>3425</v>
      </c>
      <c r="E2292" t="s">
        <v>3426</v>
      </c>
      <c r="F2292" t="s">
        <v>3426</v>
      </c>
      <c r="G2292" t="s">
        <v>3427</v>
      </c>
      <c r="H2292" t="s">
        <v>3428</v>
      </c>
      <c r="I2292" t="s">
        <v>3429</v>
      </c>
      <c r="J2292" s="2">
        <v>37749</v>
      </c>
      <c r="K2292" s="2">
        <v>52359</v>
      </c>
      <c r="L2292">
        <v>15</v>
      </c>
      <c r="M2292" t="s">
        <v>210</v>
      </c>
      <c r="N2292" t="s">
        <v>3443</v>
      </c>
      <c r="O2292" t="s">
        <v>210</v>
      </c>
      <c r="P2292" t="s">
        <v>3444</v>
      </c>
      <c r="Q2292" s="5">
        <f>INDEX(relevant_resources!B:B,MATCH(P2292,relevant_resources!A:A,0))</f>
        <v>0</v>
      </c>
      <c r="R2292">
        <f>COUNTIFS(resolve_2018!Y:Y,A2292)</f>
        <v>0</v>
      </c>
      <c r="S2292">
        <f>COUNTIFS(assign_old_new!A:A,A2292)</f>
        <v>0</v>
      </c>
      <c r="T2292" s="4" t="str">
        <f>IF(D2292="teppc","teppc",
IF(Q2292=0,"not relevant",
IF(R2292&gt;0,"in old list",
IF(S2292=0,"NEED TO ASSIGN",
INDEX(assign_old_new!D:D,MATCH(A2292,assign_old_new!A:A,0))))))</f>
        <v>teppc</v>
      </c>
      <c r="U2292">
        <f t="shared" si="70"/>
        <v>0</v>
      </c>
      <c r="V2292" s="5">
        <f t="shared" si="71"/>
        <v>0</v>
      </c>
    </row>
    <row r="2293" spans="1:22" hidden="1" x14ac:dyDescent="0.75">
      <c r="A2293" t="s">
        <v>7816</v>
      </c>
      <c r="B2293" t="s">
        <v>7816</v>
      </c>
      <c r="C2293" t="s">
        <v>7817</v>
      </c>
      <c r="D2293" t="s">
        <v>3425</v>
      </c>
      <c r="E2293" t="s">
        <v>3426</v>
      </c>
      <c r="F2293" t="s">
        <v>3426</v>
      </c>
      <c r="G2293" t="s">
        <v>3427</v>
      </c>
      <c r="H2293" t="s">
        <v>3428</v>
      </c>
      <c r="I2293" t="s">
        <v>3429</v>
      </c>
      <c r="J2293" s="2">
        <v>37749</v>
      </c>
      <c r="K2293" s="2">
        <v>52359</v>
      </c>
      <c r="L2293">
        <v>15</v>
      </c>
      <c r="M2293" t="s">
        <v>210</v>
      </c>
      <c r="N2293" t="s">
        <v>3443</v>
      </c>
      <c r="O2293" t="s">
        <v>210</v>
      </c>
      <c r="P2293" t="s">
        <v>3444</v>
      </c>
      <c r="Q2293" s="5">
        <f>INDEX(relevant_resources!B:B,MATCH(P2293,relevant_resources!A:A,0))</f>
        <v>0</v>
      </c>
      <c r="R2293">
        <f>COUNTIFS(resolve_2018!Y:Y,A2293)</f>
        <v>0</v>
      </c>
      <c r="S2293">
        <f>COUNTIFS(assign_old_new!A:A,A2293)</f>
        <v>0</v>
      </c>
      <c r="T2293" s="4" t="str">
        <f>IF(D2293="teppc","teppc",
IF(Q2293=0,"not relevant",
IF(R2293&gt;0,"in old list",
IF(S2293=0,"NEED TO ASSIGN",
INDEX(assign_old_new!D:D,MATCH(A2293,assign_old_new!A:A,0))))))</f>
        <v>teppc</v>
      </c>
      <c r="U2293">
        <f t="shared" si="70"/>
        <v>0</v>
      </c>
      <c r="V2293" s="5">
        <f t="shared" si="71"/>
        <v>0</v>
      </c>
    </row>
    <row r="2294" spans="1:22" hidden="1" x14ac:dyDescent="0.75">
      <c r="A2294" t="s">
        <v>6857</v>
      </c>
      <c r="B2294" t="s">
        <v>6857</v>
      </c>
      <c r="C2294" t="s">
        <v>6858</v>
      </c>
      <c r="D2294" t="s">
        <v>3425</v>
      </c>
      <c r="E2294" t="s">
        <v>3614</v>
      </c>
      <c r="F2294" t="s">
        <v>3614</v>
      </c>
      <c r="G2294" t="s">
        <v>3615</v>
      </c>
      <c r="H2294" t="s">
        <v>3616</v>
      </c>
      <c r="I2294" t="s">
        <v>1080</v>
      </c>
      <c r="J2294" s="2">
        <v>32417</v>
      </c>
      <c r="K2294" s="2">
        <v>55153</v>
      </c>
      <c r="L2294">
        <v>15</v>
      </c>
      <c r="M2294" t="s">
        <v>210</v>
      </c>
      <c r="N2294" t="s">
        <v>3443</v>
      </c>
      <c r="O2294" t="s">
        <v>210</v>
      </c>
      <c r="P2294" t="s">
        <v>3568</v>
      </c>
      <c r="Q2294" s="5">
        <f>INDEX(relevant_resources!B:B,MATCH(P2294,relevant_resources!A:A,0))</f>
        <v>0</v>
      </c>
      <c r="R2294">
        <f>COUNTIFS(resolve_2018!Y:Y,A2294)</f>
        <v>0</v>
      </c>
      <c r="S2294">
        <f>COUNTIFS(assign_old_new!A:A,A2294)</f>
        <v>0</v>
      </c>
      <c r="T2294" s="4" t="str">
        <f>IF(D2294="teppc","teppc",
IF(Q2294=0,"not relevant",
IF(R2294&gt;0,"in old list",
IF(S2294=0,"NEED TO ASSIGN",
INDEX(assign_old_new!D:D,MATCH(A2294,assign_old_new!A:A,0))))))</f>
        <v>teppc</v>
      </c>
      <c r="U2294">
        <f t="shared" si="70"/>
        <v>0</v>
      </c>
      <c r="V2294" s="5">
        <f t="shared" si="71"/>
        <v>0</v>
      </c>
    </row>
    <row r="2295" spans="1:22" hidden="1" x14ac:dyDescent="0.75">
      <c r="A2295" t="s">
        <v>6113</v>
      </c>
      <c r="B2295" t="s">
        <v>6113</v>
      </c>
      <c r="C2295" t="s">
        <v>6114</v>
      </c>
      <c r="D2295" t="s">
        <v>3425</v>
      </c>
      <c r="E2295" t="s">
        <v>3482</v>
      </c>
      <c r="F2295" t="s">
        <v>3482</v>
      </c>
      <c r="G2295" t="s">
        <v>3483</v>
      </c>
      <c r="H2295" t="s">
        <v>3482</v>
      </c>
      <c r="I2295" t="s">
        <v>1080</v>
      </c>
      <c r="J2295" s="2">
        <v>22678</v>
      </c>
      <c r="K2295" s="2">
        <v>55153</v>
      </c>
      <c r="L2295">
        <v>15</v>
      </c>
      <c r="M2295" t="s">
        <v>210</v>
      </c>
      <c r="N2295" t="s">
        <v>3443</v>
      </c>
      <c r="O2295" t="s">
        <v>210</v>
      </c>
      <c r="P2295" t="s">
        <v>3568</v>
      </c>
      <c r="Q2295" s="5">
        <f>INDEX(relevant_resources!B:B,MATCH(P2295,relevant_resources!A:A,0))</f>
        <v>0</v>
      </c>
      <c r="R2295">
        <f>COUNTIFS(resolve_2018!Y:Y,A2295)</f>
        <v>0</v>
      </c>
      <c r="S2295">
        <f>COUNTIFS(assign_old_new!A:A,A2295)</f>
        <v>0</v>
      </c>
      <c r="T2295" s="4" t="str">
        <f>IF(D2295="teppc","teppc",
IF(Q2295=0,"not relevant",
IF(R2295&gt;0,"in old list",
IF(S2295=0,"NEED TO ASSIGN",
INDEX(assign_old_new!D:D,MATCH(A2295,assign_old_new!A:A,0))))))</f>
        <v>teppc</v>
      </c>
      <c r="U2295">
        <f t="shared" si="70"/>
        <v>0</v>
      </c>
      <c r="V2295" s="5">
        <f t="shared" si="71"/>
        <v>0</v>
      </c>
    </row>
    <row r="2296" spans="1:22" hidden="1" x14ac:dyDescent="0.75">
      <c r="A2296" t="s">
        <v>6115</v>
      </c>
      <c r="B2296" t="s">
        <v>6115</v>
      </c>
      <c r="C2296" t="s">
        <v>6116</v>
      </c>
      <c r="D2296" t="s">
        <v>3425</v>
      </c>
      <c r="E2296" t="s">
        <v>3482</v>
      </c>
      <c r="F2296" t="s">
        <v>3482</v>
      </c>
      <c r="G2296" t="s">
        <v>3483</v>
      </c>
      <c r="H2296" t="s">
        <v>3482</v>
      </c>
      <c r="I2296" t="s">
        <v>1080</v>
      </c>
      <c r="J2296" s="2">
        <v>22678</v>
      </c>
      <c r="K2296" s="2">
        <v>55153</v>
      </c>
      <c r="L2296">
        <v>15</v>
      </c>
      <c r="M2296" t="s">
        <v>210</v>
      </c>
      <c r="N2296" t="s">
        <v>3443</v>
      </c>
      <c r="O2296" t="s">
        <v>210</v>
      </c>
      <c r="P2296" t="s">
        <v>3568</v>
      </c>
      <c r="Q2296" s="5">
        <f>INDEX(relevant_resources!B:B,MATCH(P2296,relevant_resources!A:A,0))</f>
        <v>0</v>
      </c>
      <c r="R2296">
        <f>COUNTIFS(resolve_2018!Y:Y,A2296)</f>
        <v>0</v>
      </c>
      <c r="S2296">
        <f>COUNTIFS(assign_old_new!A:A,A2296)</f>
        <v>0</v>
      </c>
      <c r="T2296" s="4" t="str">
        <f>IF(D2296="teppc","teppc",
IF(Q2296=0,"not relevant",
IF(R2296&gt;0,"in old list",
IF(S2296=0,"NEED TO ASSIGN",
INDEX(assign_old_new!D:D,MATCH(A2296,assign_old_new!A:A,0))))))</f>
        <v>teppc</v>
      </c>
      <c r="U2296">
        <f t="shared" si="70"/>
        <v>0</v>
      </c>
      <c r="V2296" s="5">
        <f t="shared" si="71"/>
        <v>0</v>
      </c>
    </row>
    <row r="2297" spans="1:22" hidden="1" x14ac:dyDescent="0.75">
      <c r="A2297" t="s">
        <v>5062</v>
      </c>
      <c r="B2297" t="s">
        <v>5062</v>
      </c>
      <c r="C2297" t="s">
        <v>5063</v>
      </c>
      <c r="D2297" t="s">
        <v>3425</v>
      </c>
      <c r="E2297" t="s">
        <v>3482</v>
      </c>
      <c r="F2297" t="s">
        <v>3482</v>
      </c>
      <c r="G2297" t="s">
        <v>3483</v>
      </c>
      <c r="H2297" t="s">
        <v>3482</v>
      </c>
      <c r="I2297" t="s">
        <v>1080</v>
      </c>
      <c r="J2297" s="2">
        <v>20241</v>
      </c>
      <c r="K2297" s="2">
        <v>55153</v>
      </c>
      <c r="L2297">
        <v>15</v>
      </c>
      <c r="M2297" t="s">
        <v>210</v>
      </c>
      <c r="N2297" t="s">
        <v>3443</v>
      </c>
      <c r="O2297" t="s">
        <v>210</v>
      </c>
      <c r="P2297" t="s">
        <v>3568</v>
      </c>
      <c r="Q2297" s="5">
        <f>INDEX(relevant_resources!B:B,MATCH(P2297,relevant_resources!A:A,0))</f>
        <v>0</v>
      </c>
      <c r="R2297">
        <f>COUNTIFS(resolve_2018!Y:Y,A2297)</f>
        <v>0</v>
      </c>
      <c r="S2297">
        <f>COUNTIFS(assign_old_new!A:A,A2297)</f>
        <v>0</v>
      </c>
      <c r="T2297" s="4" t="str">
        <f>IF(D2297="teppc","teppc",
IF(Q2297=0,"not relevant",
IF(R2297&gt;0,"in old list",
IF(S2297=0,"NEED TO ASSIGN",
INDEX(assign_old_new!D:D,MATCH(A2297,assign_old_new!A:A,0))))))</f>
        <v>teppc</v>
      </c>
      <c r="U2297">
        <f t="shared" si="70"/>
        <v>0</v>
      </c>
      <c r="V2297" s="5">
        <f t="shared" si="71"/>
        <v>0</v>
      </c>
    </row>
    <row r="2298" spans="1:22" hidden="1" x14ac:dyDescent="0.75">
      <c r="A2298" t="s">
        <v>4671</v>
      </c>
      <c r="B2298" t="s">
        <v>4671</v>
      </c>
      <c r="C2298" t="s">
        <v>4672</v>
      </c>
      <c r="D2298" t="s">
        <v>3425</v>
      </c>
      <c r="E2298" t="s">
        <v>3883</v>
      </c>
      <c r="F2298" t="s">
        <v>3883</v>
      </c>
      <c r="G2298" t="s">
        <v>3884</v>
      </c>
      <c r="H2298" t="s">
        <v>3883</v>
      </c>
      <c r="I2298" t="s">
        <v>1080</v>
      </c>
      <c r="J2298" s="2">
        <v>19511</v>
      </c>
      <c r="K2298" s="2">
        <v>55153</v>
      </c>
      <c r="L2298">
        <v>15</v>
      </c>
      <c r="M2298" t="s">
        <v>210</v>
      </c>
      <c r="N2298" t="s">
        <v>3443</v>
      </c>
      <c r="O2298" t="s">
        <v>210</v>
      </c>
      <c r="P2298" t="s">
        <v>3568</v>
      </c>
      <c r="Q2298" s="5">
        <f>INDEX(relevant_resources!B:B,MATCH(P2298,relevant_resources!A:A,0))</f>
        <v>0</v>
      </c>
      <c r="R2298">
        <f>COUNTIFS(resolve_2018!Y:Y,A2298)</f>
        <v>0</v>
      </c>
      <c r="S2298">
        <f>COUNTIFS(assign_old_new!A:A,A2298)</f>
        <v>0</v>
      </c>
      <c r="T2298" s="4" t="str">
        <f>IF(D2298="teppc","teppc",
IF(Q2298=0,"not relevant",
IF(R2298&gt;0,"in old list",
IF(S2298=0,"NEED TO ASSIGN",
INDEX(assign_old_new!D:D,MATCH(A2298,assign_old_new!A:A,0))))))</f>
        <v>teppc</v>
      </c>
      <c r="U2298">
        <f t="shared" si="70"/>
        <v>0</v>
      </c>
      <c r="V2298" s="5">
        <f t="shared" si="71"/>
        <v>0</v>
      </c>
    </row>
    <row r="2299" spans="1:22" hidden="1" x14ac:dyDescent="0.75">
      <c r="A2299" t="s">
        <v>5901</v>
      </c>
      <c r="B2299" t="s">
        <v>5901</v>
      </c>
      <c r="D2299" t="s">
        <v>3425</v>
      </c>
      <c r="E2299" t="s">
        <v>1054</v>
      </c>
      <c r="F2299" t="s">
        <v>1054</v>
      </c>
      <c r="G2299" t="s">
        <v>3447</v>
      </c>
      <c r="H2299" t="s">
        <v>3428</v>
      </c>
      <c r="I2299" t="s">
        <v>3429</v>
      </c>
      <c r="J2299" s="2">
        <v>18264</v>
      </c>
      <c r="K2299" s="2">
        <v>55153</v>
      </c>
      <c r="L2299">
        <v>15</v>
      </c>
      <c r="M2299" t="s">
        <v>4364</v>
      </c>
      <c r="N2299" t="s">
        <v>3849</v>
      </c>
      <c r="O2299" t="s">
        <v>3850</v>
      </c>
      <c r="P2299" t="s">
        <v>3851</v>
      </c>
      <c r="Q2299" s="5">
        <f>INDEX(relevant_resources!B:B,MATCH(P2299,relevant_resources!A:A,0))</f>
        <v>0</v>
      </c>
      <c r="R2299">
        <f>COUNTIFS(resolve_2018!Y:Y,A2299)</f>
        <v>0</v>
      </c>
      <c r="S2299">
        <f>COUNTIFS(assign_old_new!A:A,A2299)</f>
        <v>0</v>
      </c>
      <c r="T2299" s="4" t="str">
        <f>IF(D2299="teppc","teppc",
IF(Q2299=0,"not relevant",
IF(R2299&gt;0,"in old list",
IF(S2299=0,"NEED TO ASSIGN",
INDEX(assign_old_new!D:D,MATCH(A2299,assign_old_new!A:A,0))))))</f>
        <v>teppc</v>
      </c>
      <c r="U2299">
        <f t="shared" si="70"/>
        <v>0</v>
      </c>
      <c r="V2299" s="5">
        <f t="shared" si="71"/>
        <v>0</v>
      </c>
    </row>
    <row r="2300" spans="1:22" hidden="1" x14ac:dyDescent="0.75">
      <c r="A2300" t="s">
        <v>8094</v>
      </c>
      <c r="B2300" t="s">
        <v>8095</v>
      </c>
      <c r="D2300" t="s">
        <v>3425</v>
      </c>
      <c r="E2300" t="s">
        <v>3891</v>
      </c>
      <c r="F2300" t="s">
        <v>3891</v>
      </c>
      <c r="G2300" t="s">
        <v>3892</v>
      </c>
      <c r="H2300" t="s">
        <v>3616</v>
      </c>
      <c r="I2300" t="s">
        <v>1080</v>
      </c>
      <c r="J2300" s="2">
        <v>18264</v>
      </c>
      <c r="K2300" s="2">
        <v>55153</v>
      </c>
      <c r="L2300">
        <v>15</v>
      </c>
      <c r="M2300" t="s">
        <v>616</v>
      </c>
      <c r="N2300" t="s">
        <v>4346</v>
      </c>
      <c r="O2300" t="s">
        <v>3386</v>
      </c>
      <c r="P2300" t="s">
        <v>3617</v>
      </c>
      <c r="Q2300" s="5">
        <f>INDEX(relevant_resources!B:B,MATCH(P2300,relevant_resources!A:A,0))</f>
        <v>0</v>
      </c>
      <c r="R2300">
        <f>COUNTIFS(resolve_2018!Y:Y,A2300)</f>
        <v>0</v>
      </c>
      <c r="S2300">
        <f>COUNTIFS(assign_old_new!A:A,A2300)</f>
        <v>0</v>
      </c>
      <c r="T2300" s="4" t="str">
        <f>IF(D2300="teppc","teppc",
IF(Q2300=0,"not relevant",
IF(R2300&gt;0,"in old list",
IF(S2300=0,"NEED TO ASSIGN",
INDEX(assign_old_new!D:D,MATCH(A2300,assign_old_new!A:A,0))))))</f>
        <v>teppc</v>
      </c>
      <c r="U2300">
        <f t="shared" si="70"/>
        <v>0</v>
      </c>
      <c r="V2300" s="5">
        <f t="shared" si="71"/>
        <v>0</v>
      </c>
    </row>
    <row r="2301" spans="1:22" hidden="1" x14ac:dyDescent="0.75">
      <c r="A2301" t="s">
        <v>6851</v>
      </c>
      <c r="B2301" t="s">
        <v>6851</v>
      </c>
      <c r="C2301" t="s">
        <v>6852</v>
      </c>
      <c r="D2301" t="s">
        <v>3425</v>
      </c>
      <c r="E2301" t="s">
        <v>3614</v>
      </c>
      <c r="F2301" t="s">
        <v>3614</v>
      </c>
      <c r="G2301" t="s">
        <v>3615</v>
      </c>
      <c r="H2301" t="s">
        <v>3616</v>
      </c>
      <c r="I2301" t="s">
        <v>1080</v>
      </c>
      <c r="J2301" s="2">
        <v>18142</v>
      </c>
      <c r="K2301" s="2">
        <v>55153</v>
      </c>
      <c r="L2301">
        <v>15</v>
      </c>
      <c r="M2301" t="s">
        <v>210</v>
      </c>
      <c r="N2301" t="s">
        <v>3443</v>
      </c>
      <c r="O2301" t="s">
        <v>210</v>
      </c>
      <c r="P2301" t="s">
        <v>3568</v>
      </c>
      <c r="Q2301" s="5">
        <f>INDEX(relevant_resources!B:B,MATCH(P2301,relevant_resources!A:A,0))</f>
        <v>0</v>
      </c>
      <c r="R2301">
        <f>COUNTIFS(resolve_2018!Y:Y,A2301)</f>
        <v>0</v>
      </c>
      <c r="S2301">
        <f>COUNTIFS(assign_old_new!A:A,A2301)</f>
        <v>0</v>
      </c>
      <c r="T2301" s="4" t="str">
        <f>IF(D2301="teppc","teppc",
IF(Q2301=0,"not relevant",
IF(R2301&gt;0,"in old list",
IF(S2301=0,"NEED TO ASSIGN",
INDEX(assign_old_new!D:D,MATCH(A2301,assign_old_new!A:A,0))))))</f>
        <v>teppc</v>
      </c>
      <c r="U2301">
        <f t="shared" si="70"/>
        <v>0</v>
      </c>
      <c r="V2301" s="5">
        <f t="shared" si="71"/>
        <v>0</v>
      </c>
    </row>
    <row r="2302" spans="1:22" hidden="1" x14ac:dyDescent="0.75">
      <c r="A2302" t="s">
        <v>6849</v>
      </c>
      <c r="B2302" t="s">
        <v>6849</v>
      </c>
      <c r="C2302" t="s">
        <v>6850</v>
      </c>
      <c r="D2302" t="s">
        <v>3425</v>
      </c>
      <c r="E2302" t="s">
        <v>3614</v>
      </c>
      <c r="F2302" t="s">
        <v>3614</v>
      </c>
      <c r="G2302" t="s">
        <v>3615</v>
      </c>
      <c r="H2302" t="s">
        <v>3616</v>
      </c>
      <c r="I2302" t="s">
        <v>1080</v>
      </c>
      <c r="J2302" s="2">
        <v>18080</v>
      </c>
      <c r="K2302" s="2">
        <v>55153</v>
      </c>
      <c r="L2302">
        <v>15</v>
      </c>
      <c r="M2302" t="s">
        <v>210</v>
      </c>
      <c r="N2302" t="s">
        <v>3443</v>
      </c>
      <c r="O2302" t="s">
        <v>210</v>
      </c>
      <c r="P2302" t="s">
        <v>3568</v>
      </c>
      <c r="Q2302" s="5">
        <f>INDEX(relevant_resources!B:B,MATCH(P2302,relevant_resources!A:A,0))</f>
        <v>0</v>
      </c>
      <c r="R2302">
        <f>COUNTIFS(resolve_2018!Y:Y,A2302)</f>
        <v>0</v>
      </c>
      <c r="S2302">
        <f>COUNTIFS(assign_old_new!A:A,A2302)</f>
        <v>0</v>
      </c>
      <c r="T2302" s="4" t="str">
        <f>IF(D2302="teppc","teppc",
IF(Q2302=0,"not relevant",
IF(R2302&gt;0,"in old list",
IF(S2302=0,"NEED TO ASSIGN",
INDEX(assign_old_new!D:D,MATCH(A2302,assign_old_new!A:A,0))))))</f>
        <v>teppc</v>
      </c>
      <c r="U2302">
        <f t="shared" si="70"/>
        <v>0</v>
      </c>
      <c r="V2302" s="5">
        <f t="shared" si="71"/>
        <v>0</v>
      </c>
    </row>
    <row r="2303" spans="1:22" hidden="1" x14ac:dyDescent="0.75">
      <c r="A2303" t="s">
        <v>6855</v>
      </c>
      <c r="B2303" t="s">
        <v>6855</v>
      </c>
      <c r="C2303" t="s">
        <v>6856</v>
      </c>
      <c r="D2303" t="s">
        <v>3425</v>
      </c>
      <c r="E2303" t="s">
        <v>3614</v>
      </c>
      <c r="F2303" t="s">
        <v>3614</v>
      </c>
      <c r="G2303" t="s">
        <v>3615</v>
      </c>
      <c r="H2303" t="s">
        <v>3616</v>
      </c>
      <c r="I2303" t="s">
        <v>1080</v>
      </c>
      <c r="J2303" s="2">
        <v>17958</v>
      </c>
      <c r="K2303" s="2">
        <v>55153</v>
      </c>
      <c r="L2303">
        <v>15</v>
      </c>
      <c r="M2303" t="s">
        <v>210</v>
      </c>
      <c r="N2303" t="s">
        <v>3443</v>
      </c>
      <c r="O2303" t="s">
        <v>210</v>
      </c>
      <c r="P2303" t="s">
        <v>3568</v>
      </c>
      <c r="Q2303" s="5">
        <f>INDEX(relevant_resources!B:B,MATCH(P2303,relevant_resources!A:A,0))</f>
        <v>0</v>
      </c>
      <c r="R2303">
        <f>COUNTIFS(resolve_2018!Y:Y,A2303)</f>
        <v>0</v>
      </c>
      <c r="S2303">
        <f>COUNTIFS(assign_old_new!A:A,A2303)</f>
        <v>0</v>
      </c>
      <c r="T2303" s="4" t="str">
        <f>IF(D2303="teppc","teppc",
IF(Q2303=0,"not relevant",
IF(R2303&gt;0,"in old list",
IF(S2303=0,"NEED TO ASSIGN",
INDEX(assign_old_new!D:D,MATCH(A2303,assign_old_new!A:A,0))))))</f>
        <v>teppc</v>
      </c>
      <c r="U2303">
        <f t="shared" si="70"/>
        <v>0</v>
      </c>
      <c r="V2303" s="5">
        <f t="shared" si="71"/>
        <v>0</v>
      </c>
    </row>
    <row r="2304" spans="1:22" hidden="1" x14ac:dyDescent="0.75">
      <c r="A2304" t="s">
        <v>6853</v>
      </c>
      <c r="B2304" t="s">
        <v>6853</v>
      </c>
      <c r="C2304" t="s">
        <v>6854</v>
      </c>
      <c r="D2304" t="s">
        <v>3425</v>
      </c>
      <c r="E2304" t="s">
        <v>3614</v>
      </c>
      <c r="F2304" t="s">
        <v>3614</v>
      </c>
      <c r="G2304" t="s">
        <v>3615</v>
      </c>
      <c r="H2304" t="s">
        <v>3616</v>
      </c>
      <c r="I2304" t="s">
        <v>1080</v>
      </c>
      <c r="J2304" s="2">
        <v>17930</v>
      </c>
      <c r="K2304" s="2">
        <v>55153</v>
      </c>
      <c r="L2304">
        <v>15</v>
      </c>
      <c r="M2304" t="s">
        <v>210</v>
      </c>
      <c r="N2304" t="s">
        <v>3443</v>
      </c>
      <c r="O2304" t="s">
        <v>210</v>
      </c>
      <c r="P2304" t="s">
        <v>3568</v>
      </c>
      <c r="Q2304" s="5">
        <f>INDEX(relevant_resources!B:B,MATCH(P2304,relevant_resources!A:A,0))</f>
        <v>0</v>
      </c>
      <c r="R2304">
        <f>COUNTIFS(resolve_2018!Y:Y,A2304)</f>
        <v>0</v>
      </c>
      <c r="S2304">
        <f>COUNTIFS(assign_old_new!A:A,A2304)</f>
        <v>0</v>
      </c>
      <c r="T2304" s="4" t="str">
        <f>IF(D2304="teppc","teppc",
IF(Q2304=0,"not relevant",
IF(R2304&gt;0,"in old list",
IF(S2304=0,"NEED TO ASSIGN",
INDEX(assign_old_new!D:D,MATCH(A2304,assign_old_new!A:A,0))))))</f>
        <v>teppc</v>
      </c>
      <c r="U2304">
        <f t="shared" si="70"/>
        <v>0</v>
      </c>
      <c r="V2304" s="5">
        <f t="shared" si="71"/>
        <v>0</v>
      </c>
    </row>
    <row r="2305" spans="1:22" hidden="1" x14ac:dyDescent="0.75">
      <c r="A2305" t="s">
        <v>8635</v>
      </c>
      <c r="B2305" t="s">
        <v>8636</v>
      </c>
      <c r="C2305" t="s">
        <v>8635</v>
      </c>
      <c r="D2305" t="s">
        <v>3425</v>
      </c>
      <c r="E2305" t="s">
        <v>3578</v>
      </c>
      <c r="F2305" t="s">
        <v>3578</v>
      </c>
      <c r="G2305" t="s">
        <v>3579</v>
      </c>
      <c r="H2305" t="s">
        <v>3578</v>
      </c>
      <c r="I2305" t="s">
        <v>3429</v>
      </c>
      <c r="J2305" s="2">
        <v>14458</v>
      </c>
      <c r="K2305" s="2">
        <v>55153</v>
      </c>
      <c r="L2305">
        <v>15</v>
      </c>
      <c r="M2305" t="s">
        <v>210</v>
      </c>
      <c r="N2305" t="s">
        <v>3443</v>
      </c>
      <c r="O2305" t="s">
        <v>210</v>
      </c>
      <c r="P2305" t="s">
        <v>3444</v>
      </c>
      <c r="Q2305" s="5">
        <f>INDEX(relevant_resources!B:B,MATCH(P2305,relevant_resources!A:A,0))</f>
        <v>0</v>
      </c>
      <c r="R2305">
        <f>COUNTIFS(resolve_2018!Y:Y,A2305)</f>
        <v>0</v>
      </c>
      <c r="S2305">
        <f>COUNTIFS(assign_old_new!A:A,A2305)</f>
        <v>0</v>
      </c>
      <c r="T2305" s="4" t="str">
        <f>IF(D2305="teppc","teppc",
IF(Q2305=0,"not relevant",
IF(R2305&gt;0,"in old list",
IF(S2305=0,"NEED TO ASSIGN",
INDEX(assign_old_new!D:D,MATCH(A2305,assign_old_new!A:A,0))))))</f>
        <v>teppc</v>
      </c>
      <c r="U2305">
        <f t="shared" si="70"/>
        <v>0</v>
      </c>
      <c r="V2305" s="5">
        <f t="shared" si="71"/>
        <v>0</v>
      </c>
    </row>
    <row r="2306" spans="1:22" hidden="1" x14ac:dyDescent="0.75">
      <c r="A2306" t="s">
        <v>8637</v>
      </c>
      <c r="B2306" t="s">
        <v>8638</v>
      </c>
      <c r="C2306" t="s">
        <v>8637</v>
      </c>
      <c r="D2306" t="s">
        <v>3425</v>
      </c>
      <c r="E2306" t="s">
        <v>3578</v>
      </c>
      <c r="F2306" t="s">
        <v>3578</v>
      </c>
      <c r="G2306" t="s">
        <v>3579</v>
      </c>
      <c r="H2306" t="s">
        <v>3578</v>
      </c>
      <c r="I2306" t="s">
        <v>3429</v>
      </c>
      <c r="J2306" s="2">
        <v>14458</v>
      </c>
      <c r="K2306" s="2">
        <v>55153</v>
      </c>
      <c r="L2306">
        <v>15</v>
      </c>
      <c r="M2306" t="s">
        <v>210</v>
      </c>
      <c r="N2306" t="s">
        <v>3443</v>
      </c>
      <c r="O2306" t="s">
        <v>210</v>
      </c>
      <c r="P2306" t="s">
        <v>3444</v>
      </c>
      <c r="Q2306" s="5">
        <f>INDEX(relevant_resources!B:B,MATCH(P2306,relevant_resources!A:A,0))</f>
        <v>0</v>
      </c>
      <c r="R2306">
        <f>COUNTIFS(resolve_2018!Y:Y,A2306)</f>
        <v>0</v>
      </c>
      <c r="S2306">
        <f>COUNTIFS(assign_old_new!A:A,A2306)</f>
        <v>0</v>
      </c>
      <c r="T2306" s="4" t="str">
        <f>IF(D2306="teppc","teppc",
IF(Q2306=0,"not relevant",
IF(R2306&gt;0,"in old list",
IF(S2306=0,"NEED TO ASSIGN",
INDEX(assign_old_new!D:D,MATCH(A2306,assign_old_new!A:A,0))))))</f>
        <v>teppc</v>
      </c>
      <c r="U2306">
        <f t="shared" ref="U2306:U2369" si="72">OR(R2306&gt;0,S2306&gt;0)*1</f>
        <v>0</v>
      </c>
      <c r="V2306" s="5">
        <f t="shared" si="71"/>
        <v>0</v>
      </c>
    </row>
    <row r="2307" spans="1:22" hidden="1" x14ac:dyDescent="0.75">
      <c r="A2307" t="s">
        <v>8639</v>
      </c>
      <c r="B2307" t="s">
        <v>8640</v>
      </c>
      <c r="C2307" t="s">
        <v>8639</v>
      </c>
      <c r="D2307" t="s">
        <v>3425</v>
      </c>
      <c r="E2307" t="s">
        <v>3578</v>
      </c>
      <c r="F2307" t="s">
        <v>3578</v>
      </c>
      <c r="G2307" t="s">
        <v>3579</v>
      </c>
      <c r="H2307" t="s">
        <v>3578</v>
      </c>
      <c r="I2307" t="s">
        <v>3429</v>
      </c>
      <c r="J2307" s="2">
        <v>14458</v>
      </c>
      <c r="K2307" s="2">
        <v>55153</v>
      </c>
      <c r="L2307">
        <v>15</v>
      </c>
      <c r="M2307" t="s">
        <v>210</v>
      </c>
      <c r="N2307" t="s">
        <v>3443</v>
      </c>
      <c r="O2307" t="s">
        <v>210</v>
      </c>
      <c r="P2307" t="s">
        <v>3444</v>
      </c>
      <c r="Q2307" s="5">
        <f>INDEX(relevant_resources!B:B,MATCH(P2307,relevant_resources!A:A,0))</f>
        <v>0</v>
      </c>
      <c r="R2307">
        <f>COUNTIFS(resolve_2018!Y:Y,A2307)</f>
        <v>0</v>
      </c>
      <c r="S2307">
        <f>COUNTIFS(assign_old_new!A:A,A2307)</f>
        <v>0</v>
      </c>
      <c r="T2307" s="4" t="str">
        <f>IF(D2307="teppc","teppc",
IF(Q2307=0,"not relevant",
IF(R2307&gt;0,"in old list",
IF(S2307=0,"NEED TO ASSIGN",
INDEX(assign_old_new!D:D,MATCH(A2307,assign_old_new!A:A,0))))))</f>
        <v>teppc</v>
      </c>
      <c r="U2307">
        <f t="shared" si="72"/>
        <v>0</v>
      </c>
      <c r="V2307" s="5">
        <f t="shared" ref="V2307:V2370" si="73">AND(Q2307=1,U2307=0,D2307="caiso")*1</f>
        <v>0</v>
      </c>
    </row>
    <row r="2308" spans="1:22" hidden="1" x14ac:dyDescent="0.75">
      <c r="A2308" t="s">
        <v>4669</v>
      </c>
      <c r="B2308" t="s">
        <v>4669</v>
      </c>
      <c r="C2308" t="s">
        <v>4670</v>
      </c>
      <c r="D2308" t="s">
        <v>3425</v>
      </c>
      <c r="E2308" t="s">
        <v>3614</v>
      </c>
      <c r="F2308" t="s">
        <v>3614</v>
      </c>
      <c r="G2308" t="s">
        <v>3615</v>
      </c>
      <c r="H2308" t="s">
        <v>3616</v>
      </c>
      <c r="I2308" t="s">
        <v>1080</v>
      </c>
      <c r="J2308" s="2">
        <v>13485</v>
      </c>
      <c r="K2308" s="2">
        <v>55153</v>
      </c>
      <c r="L2308">
        <v>15</v>
      </c>
      <c r="M2308" t="s">
        <v>210</v>
      </c>
      <c r="N2308" t="s">
        <v>3443</v>
      </c>
      <c r="O2308" t="s">
        <v>210</v>
      </c>
      <c r="P2308" t="s">
        <v>3568</v>
      </c>
      <c r="Q2308" s="5">
        <f>INDEX(relevant_resources!B:B,MATCH(P2308,relevant_resources!A:A,0))</f>
        <v>0</v>
      </c>
      <c r="R2308">
        <f>COUNTIFS(resolve_2018!Y:Y,A2308)</f>
        <v>0</v>
      </c>
      <c r="S2308">
        <f>COUNTIFS(assign_old_new!A:A,A2308)</f>
        <v>0</v>
      </c>
      <c r="T2308" s="4" t="str">
        <f>IF(D2308="teppc","teppc",
IF(Q2308=0,"not relevant",
IF(R2308&gt;0,"in old list",
IF(S2308=0,"NEED TO ASSIGN",
INDEX(assign_old_new!D:D,MATCH(A2308,assign_old_new!A:A,0))))))</f>
        <v>teppc</v>
      </c>
      <c r="U2308">
        <f t="shared" si="72"/>
        <v>0</v>
      </c>
      <c r="V2308" s="5">
        <f t="shared" si="73"/>
        <v>0</v>
      </c>
    </row>
    <row r="2309" spans="1:22" hidden="1" x14ac:dyDescent="0.75">
      <c r="A2309" t="s">
        <v>4491</v>
      </c>
      <c r="B2309" t="s">
        <v>4491</v>
      </c>
      <c r="C2309" t="s">
        <v>4492</v>
      </c>
      <c r="D2309" t="s">
        <v>3425</v>
      </c>
      <c r="E2309" t="s">
        <v>4244</v>
      </c>
      <c r="F2309" t="s">
        <v>4244</v>
      </c>
      <c r="G2309" t="s">
        <v>4245</v>
      </c>
      <c r="H2309" t="s">
        <v>3482</v>
      </c>
      <c r="I2309" t="s">
        <v>1080</v>
      </c>
      <c r="J2309" s="2">
        <v>10898</v>
      </c>
      <c r="K2309" s="2">
        <v>55153</v>
      </c>
      <c r="L2309">
        <v>15</v>
      </c>
      <c r="M2309" t="s">
        <v>210</v>
      </c>
      <c r="N2309" t="s">
        <v>3443</v>
      </c>
      <c r="O2309" t="s">
        <v>210</v>
      </c>
      <c r="P2309" t="s">
        <v>3568</v>
      </c>
      <c r="Q2309" s="5">
        <f>INDEX(relevant_resources!B:B,MATCH(P2309,relevant_resources!A:A,0))</f>
        <v>0</v>
      </c>
      <c r="R2309">
        <f>COUNTIFS(resolve_2018!Y:Y,A2309)</f>
        <v>0</v>
      </c>
      <c r="S2309">
        <f>COUNTIFS(assign_old_new!A:A,A2309)</f>
        <v>0</v>
      </c>
      <c r="T2309" s="4" t="str">
        <f>IF(D2309="teppc","teppc",
IF(Q2309=0,"not relevant",
IF(R2309&gt;0,"in old list",
IF(S2309=0,"NEED TO ASSIGN",
INDEX(assign_old_new!D:D,MATCH(A2309,assign_old_new!A:A,0))))))</f>
        <v>teppc</v>
      </c>
      <c r="U2309">
        <f t="shared" si="72"/>
        <v>0</v>
      </c>
      <c r="V2309" s="5">
        <f t="shared" si="73"/>
        <v>0</v>
      </c>
    </row>
    <row r="2310" spans="1:22" hidden="1" x14ac:dyDescent="0.75">
      <c r="A2310" t="s">
        <v>4974</v>
      </c>
      <c r="B2310" t="s">
        <v>4974</v>
      </c>
      <c r="C2310" t="s">
        <v>4975</v>
      </c>
      <c r="D2310" t="s">
        <v>3425</v>
      </c>
      <c r="E2310" t="s">
        <v>3752</v>
      </c>
      <c r="F2310" t="s">
        <v>3752</v>
      </c>
      <c r="G2310" t="s">
        <v>3753</v>
      </c>
      <c r="H2310" t="s">
        <v>2156</v>
      </c>
      <c r="I2310" t="s">
        <v>1080</v>
      </c>
      <c r="J2310" s="2">
        <v>9832</v>
      </c>
      <c r="K2310" s="2">
        <v>55153</v>
      </c>
      <c r="L2310">
        <v>15</v>
      </c>
      <c r="M2310" t="s">
        <v>210</v>
      </c>
      <c r="N2310" t="s">
        <v>3443</v>
      </c>
      <c r="O2310" t="s">
        <v>210</v>
      </c>
      <c r="P2310" t="s">
        <v>3568</v>
      </c>
      <c r="Q2310" s="5">
        <f>INDEX(relevant_resources!B:B,MATCH(P2310,relevant_resources!A:A,0))</f>
        <v>0</v>
      </c>
      <c r="R2310">
        <f>COUNTIFS(resolve_2018!Y:Y,A2310)</f>
        <v>0</v>
      </c>
      <c r="S2310">
        <f>COUNTIFS(assign_old_new!A:A,A2310)</f>
        <v>0</v>
      </c>
      <c r="T2310" s="4" t="str">
        <f>IF(D2310="teppc","teppc",
IF(Q2310=0,"not relevant",
IF(R2310&gt;0,"in old list",
IF(S2310=0,"NEED TO ASSIGN",
INDEX(assign_old_new!D:D,MATCH(A2310,assign_old_new!A:A,0))))))</f>
        <v>teppc</v>
      </c>
      <c r="U2310">
        <f t="shared" si="72"/>
        <v>0</v>
      </c>
      <c r="V2310" s="5">
        <f t="shared" si="73"/>
        <v>0</v>
      </c>
    </row>
    <row r="2311" spans="1:22" hidden="1" x14ac:dyDescent="0.75">
      <c r="A2311" t="s">
        <v>4976</v>
      </c>
      <c r="B2311" t="s">
        <v>4976</v>
      </c>
      <c r="C2311" t="s">
        <v>4977</v>
      </c>
      <c r="D2311" t="s">
        <v>3425</v>
      </c>
      <c r="E2311" t="s">
        <v>3752</v>
      </c>
      <c r="F2311" t="s">
        <v>3752</v>
      </c>
      <c r="G2311" t="s">
        <v>3753</v>
      </c>
      <c r="H2311" t="s">
        <v>2156</v>
      </c>
      <c r="I2311" t="s">
        <v>1080</v>
      </c>
      <c r="J2311" s="2">
        <v>9832</v>
      </c>
      <c r="K2311" s="2">
        <v>55153</v>
      </c>
      <c r="L2311">
        <v>15</v>
      </c>
      <c r="M2311" t="s">
        <v>210</v>
      </c>
      <c r="N2311" t="s">
        <v>3443</v>
      </c>
      <c r="O2311" t="s">
        <v>210</v>
      </c>
      <c r="P2311" t="s">
        <v>3568</v>
      </c>
      <c r="Q2311" s="5">
        <f>INDEX(relevant_resources!B:B,MATCH(P2311,relevant_resources!A:A,0))</f>
        <v>0</v>
      </c>
      <c r="R2311">
        <f>COUNTIFS(resolve_2018!Y:Y,A2311)</f>
        <v>0</v>
      </c>
      <c r="S2311">
        <f>COUNTIFS(assign_old_new!A:A,A2311)</f>
        <v>0</v>
      </c>
      <c r="T2311" s="4" t="str">
        <f>IF(D2311="teppc","teppc",
IF(Q2311=0,"not relevant",
IF(R2311&gt;0,"in old list",
IF(S2311=0,"NEED TO ASSIGN",
INDEX(assign_old_new!D:D,MATCH(A2311,assign_old_new!A:A,0))))))</f>
        <v>teppc</v>
      </c>
      <c r="U2311">
        <f t="shared" si="72"/>
        <v>0</v>
      </c>
      <c r="V2311" s="5">
        <f t="shared" si="73"/>
        <v>0</v>
      </c>
    </row>
    <row r="2312" spans="1:22" hidden="1" x14ac:dyDescent="0.75">
      <c r="A2312" t="s">
        <v>4489</v>
      </c>
      <c r="B2312" t="s">
        <v>4489</v>
      </c>
      <c r="C2312" t="s">
        <v>4490</v>
      </c>
      <c r="D2312" t="s">
        <v>3425</v>
      </c>
      <c r="E2312" t="s">
        <v>4244</v>
      </c>
      <c r="F2312" t="s">
        <v>4244</v>
      </c>
      <c r="G2312" t="s">
        <v>4245</v>
      </c>
      <c r="H2312" t="s">
        <v>3482</v>
      </c>
      <c r="I2312" t="s">
        <v>1080</v>
      </c>
      <c r="J2312" s="2">
        <v>7976</v>
      </c>
      <c r="K2312" s="2">
        <v>55153</v>
      </c>
      <c r="L2312">
        <v>15</v>
      </c>
      <c r="M2312" t="s">
        <v>210</v>
      </c>
      <c r="N2312" t="s">
        <v>3443</v>
      </c>
      <c r="O2312" t="s">
        <v>210</v>
      </c>
      <c r="P2312" t="s">
        <v>3568</v>
      </c>
      <c r="Q2312" s="5">
        <f>INDEX(relevant_resources!B:B,MATCH(P2312,relevant_resources!A:A,0))</f>
        <v>0</v>
      </c>
      <c r="R2312">
        <f>COUNTIFS(resolve_2018!Y:Y,A2312)</f>
        <v>0</v>
      </c>
      <c r="S2312">
        <f>COUNTIFS(assign_old_new!A:A,A2312)</f>
        <v>0</v>
      </c>
      <c r="T2312" s="4" t="str">
        <f>IF(D2312="teppc","teppc",
IF(Q2312=0,"not relevant",
IF(R2312&gt;0,"in old list",
IF(S2312=0,"NEED TO ASSIGN",
INDEX(assign_old_new!D:D,MATCH(A2312,assign_old_new!A:A,0))))))</f>
        <v>teppc</v>
      </c>
      <c r="U2312">
        <f t="shared" si="72"/>
        <v>0</v>
      </c>
      <c r="V2312" s="5">
        <f t="shared" si="73"/>
        <v>0</v>
      </c>
    </row>
    <row r="2313" spans="1:22" hidden="1" x14ac:dyDescent="0.75">
      <c r="A2313" t="s">
        <v>634</v>
      </c>
      <c r="B2313" t="s">
        <v>634</v>
      </c>
      <c r="C2313" t="s">
        <v>10535</v>
      </c>
      <c r="D2313" t="s">
        <v>9883</v>
      </c>
      <c r="E2313" t="s">
        <v>3333</v>
      </c>
      <c r="F2313" t="s">
        <v>3333</v>
      </c>
      <c r="G2313" t="s">
        <v>3334</v>
      </c>
      <c r="H2313" t="s">
        <v>3333</v>
      </c>
      <c r="I2313" t="s">
        <v>33</v>
      </c>
      <c r="J2313" s="6">
        <v>42361</v>
      </c>
      <c r="K2313" s="6">
        <v>55153</v>
      </c>
      <c r="L2313">
        <v>14.99</v>
      </c>
      <c r="M2313" t="s">
        <v>9884</v>
      </c>
      <c r="N2313" t="s">
        <v>4346</v>
      </c>
      <c r="O2313" t="s">
        <v>3386</v>
      </c>
      <c r="P2313" t="s">
        <v>3324</v>
      </c>
      <c r="Q2313" s="5">
        <f>INDEX(relevant_resources!B:B,MATCH(P2313,relevant_resources!A:A,0))</f>
        <v>1</v>
      </c>
      <c r="R2313">
        <f>COUNTIFS(resolve_2018!Y:Y,A2313)</f>
        <v>1</v>
      </c>
      <c r="S2313">
        <f>COUNTIFS(assign_old_new!A:A,A2313)</f>
        <v>0</v>
      </c>
      <c r="T2313" s="4" t="str">
        <f>IF(D2313="teppc","teppc",
IF(Q2313=0,"not relevant",
IF(R2313&gt;0,"in old list",
IF(S2313=0,"NEED TO ASSIGN",
INDEX(assign_old_new!D:D,MATCH(A2313,assign_old_new!A:A,0))))))</f>
        <v>in old list</v>
      </c>
      <c r="U2313">
        <f t="shared" si="72"/>
        <v>1</v>
      </c>
      <c r="V2313" s="5">
        <f t="shared" si="73"/>
        <v>0</v>
      </c>
    </row>
    <row r="2314" spans="1:22" hidden="1" x14ac:dyDescent="0.75">
      <c r="A2314" t="s">
        <v>11059</v>
      </c>
      <c r="B2314" t="s">
        <v>11059</v>
      </c>
      <c r="C2314" t="s">
        <v>11060</v>
      </c>
      <c r="D2314" t="s">
        <v>9883</v>
      </c>
      <c r="E2314" t="s">
        <v>1128</v>
      </c>
      <c r="F2314" t="s">
        <v>1128</v>
      </c>
      <c r="G2314" t="s">
        <v>3379</v>
      </c>
      <c r="H2314" t="s">
        <v>1128</v>
      </c>
      <c r="I2314" t="s">
        <v>33</v>
      </c>
      <c r="J2314" s="6">
        <v>31364</v>
      </c>
      <c r="K2314" s="6">
        <v>55153</v>
      </c>
      <c r="L2314">
        <v>14.89</v>
      </c>
      <c r="M2314" t="s">
        <v>9884</v>
      </c>
      <c r="N2314" t="s">
        <v>3412</v>
      </c>
      <c r="O2314" t="s">
        <v>993</v>
      </c>
      <c r="P2314" t="s">
        <v>3413</v>
      </c>
      <c r="Q2314" s="5">
        <f>INDEX(relevant_resources!B:B,MATCH(P2314,relevant_resources!A:A,0))</f>
        <v>1</v>
      </c>
      <c r="R2314">
        <f>COUNTIFS(resolve_2018!Y:Y,A2314)</f>
        <v>0</v>
      </c>
      <c r="S2314">
        <f>COUNTIFS(assign_old_new!A:A,A2314)</f>
        <v>1</v>
      </c>
      <c r="T2314" s="4" t="str">
        <f>IF(D2314="teppc","teppc",
IF(Q2314=0,"not relevant",
IF(R2314&gt;0,"in old list",
IF(S2314=0,"NEED TO ASSIGN",
INDEX(assign_old_new!D:D,MATCH(A2314,assign_old_new!A:A,0))))))</f>
        <v>old</v>
      </c>
      <c r="U2314">
        <f t="shared" si="72"/>
        <v>1</v>
      </c>
      <c r="V2314" s="5">
        <f t="shared" si="73"/>
        <v>0</v>
      </c>
    </row>
    <row r="2315" spans="1:22" hidden="1" x14ac:dyDescent="0.75">
      <c r="A2315" t="s">
        <v>7206</v>
      </c>
      <c r="B2315" t="s">
        <v>7206</v>
      </c>
      <c r="C2315" t="s">
        <v>7207</v>
      </c>
      <c r="D2315" t="s">
        <v>3425</v>
      </c>
      <c r="E2315" t="s">
        <v>3025</v>
      </c>
      <c r="F2315" t="s">
        <v>3025</v>
      </c>
      <c r="G2315" t="s">
        <v>4098</v>
      </c>
      <c r="H2315" t="s">
        <v>3482</v>
      </c>
      <c r="I2315" t="s">
        <v>1080</v>
      </c>
      <c r="J2315" s="2">
        <v>33939</v>
      </c>
      <c r="K2315" s="2">
        <v>55153</v>
      </c>
      <c r="L2315">
        <v>14.8</v>
      </c>
      <c r="M2315" t="s">
        <v>210</v>
      </c>
      <c r="N2315" t="s">
        <v>3443</v>
      </c>
      <c r="O2315" t="s">
        <v>210</v>
      </c>
      <c r="P2315" t="s">
        <v>3568</v>
      </c>
      <c r="Q2315" s="5">
        <f>INDEX(relevant_resources!B:B,MATCH(P2315,relevant_resources!A:A,0))</f>
        <v>0</v>
      </c>
      <c r="R2315">
        <f>COUNTIFS(resolve_2018!Y:Y,A2315)</f>
        <v>0</v>
      </c>
      <c r="S2315">
        <f>COUNTIFS(assign_old_new!A:A,A2315)</f>
        <v>0</v>
      </c>
      <c r="T2315" s="4" t="str">
        <f>IF(D2315="teppc","teppc",
IF(Q2315=0,"not relevant",
IF(R2315&gt;0,"in old list",
IF(S2315=0,"NEED TO ASSIGN",
INDEX(assign_old_new!D:D,MATCH(A2315,assign_old_new!A:A,0))))))</f>
        <v>teppc</v>
      </c>
      <c r="U2315">
        <f t="shared" si="72"/>
        <v>0</v>
      </c>
      <c r="V2315" s="5">
        <f t="shared" si="73"/>
        <v>0</v>
      </c>
    </row>
    <row r="2316" spans="1:22" hidden="1" x14ac:dyDescent="0.75">
      <c r="A2316" t="s">
        <v>470</v>
      </c>
      <c r="B2316" t="s">
        <v>470</v>
      </c>
      <c r="C2316" t="s">
        <v>10415</v>
      </c>
      <c r="D2316" t="s">
        <v>9883</v>
      </c>
      <c r="E2316" t="s">
        <v>3333</v>
      </c>
      <c r="F2316" t="s">
        <v>3333</v>
      </c>
      <c r="G2316" t="s">
        <v>3334</v>
      </c>
      <c r="H2316" t="s">
        <v>3333</v>
      </c>
      <c r="I2316" t="s">
        <v>33</v>
      </c>
      <c r="J2316" s="6">
        <v>32609</v>
      </c>
      <c r="K2316" s="6">
        <v>55153</v>
      </c>
      <c r="L2316">
        <v>14.8</v>
      </c>
      <c r="M2316" t="s">
        <v>9884</v>
      </c>
      <c r="N2316" t="s">
        <v>3443</v>
      </c>
      <c r="O2316" t="s">
        <v>210</v>
      </c>
      <c r="P2316" t="s">
        <v>3709</v>
      </c>
      <c r="Q2316" s="5">
        <f>INDEX(relevant_resources!B:B,MATCH(P2316,relevant_resources!A:A,0))</f>
        <v>0</v>
      </c>
      <c r="R2316">
        <f>COUNTIFS(resolve_2018!Y:Y,A2316)</f>
        <v>2</v>
      </c>
      <c r="S2316">
        <f>COUNTIFS(assign_old_new!A:A,A2316)</f>
        <v>0</v>
      </c>
      <c r="T2316" s="4" t="str">
        <f>IF(D2316="teppc","teppc",
IF(Q2316=0,"not relevant",
IF(R2316&gt;0,"in old list",
IF(S2316=0,"NEED TO ASSIGN",
INDEX(assign_old_new!D:D,MATCH(A2316,assign_old_new!A:A,0))))))</f>
        <v>not relevant</v>
      </c>
      <c r="U2316">
        <f t="shared" si="72"/>
        <v>1</v>
      </c>
      <c r="V2316" s="5">
        <f t="shared" si="73"/>
        <v>0</v>
      </c>
    </row>
    <row r="2317" spans="1:22" hidden="1" x14ac:dyDescent="0.75">
      <c r="A2317" t="s">
        <v>7173</v>
      </c>
      <c r="B2317" t="s">
        <v>7173</v>
      </c>
      <c r="C2317" t="s">
        <v>7174</v>
      </c>
      <c r="D2317" t="s">
        <v>3425</v>
      </c>
      <c r="E2317" t="s">
        <v>3426</v>
      </c>
      <c r="F2317" t="s">
        <v>3426</v>
      </c>
      <c r="G2317" t="s">
        <v>3427</v>
      </c>
      <c r="H2317" t="s">
        <v>3428</v>
      </c>
      <c r="I2317" t="s">
        <v>3429</v>
      </c>
      <c r="J2317" s="2">
        <v>37755</v>
      </c>
      <c r="K2317" s="2">
        <v>51270</v>
      </c>
      <c r="L2317">
        <v>14.75</v>
      </c>
      <c r="M2317" t="s">
        <v>210</v>
      </c>
      <c r="N2317" t="s">
        <v>3443</v>
      </c>
      <c r="O2317" t="s">
        <v>210</v>
      </c>
      <c r="P2317" t="s">
        <v>3444</v>
      </c>
      <c r="Q2317" s="5">
        <f>INDEX(relevant_resources!B:B,MATCH(P2317,relevant_resources!A:A,0))</f>
        <v>0</v>
      </c>
      <c r="R2317">
        <f>COUNTIFS(resolve_2018!Y:Y,A2317)</f>
        <v>0</v>
      </c>
      <c r="S2317">
        <f>COUNTIFS(assign_old_new!A:A,A2317)</f>
        <v>0</v>
      </c>
      <c r="T2317" s="4" t="str">
        <f>IF(D2317="teppc","teppc",
IF(Q2317=0,"not relevant",
IF(R2317&gt;0,"in old list",
IF(S2317=0,"NEED TO ASSIGN",
INDEX(assign_old_new!D:D,MATCH(A2317,assign_old_new!A:A,0))))))</f>
        <v>teppc</v>
      </c>
      <c r="U2317">
        <f t="shared" si="72"/>
        <v>0</v>
      </c>
      <c r="V2317" s="5">
        <f t="shared" si="73"/>
        <v>0</v>
      </c>
    </row>
    <row r="2318" spans="1:22" hidden="1" x14ac:dyDescent="0.75">
      <c r="A2318" t="s">
        <v>7175</v>
      </c>
      <c r="B2318" t="s">
        <v>7175</v>
      </c>
      <c r="C2318" t="s">
        <v>7176</v>
      </c>
      <c r="D2318" t="s">
        <v>3425</v>
      </c>
      <c r="E2318" t="s">
        <v>3426</v>
      </c>
      <c r="F2318" t="s">
        <v>3426</v>
      </c>
      <c r="G2318" t="s">
        <v>3427</v>
      </c>
      <c r="H2318" t="s">
        <v>3428</v>
      </c>
      <c r="I2318" t="s">
        <v>3429</v>
      </c>
      <c r="J2318" s="2">
        <v>37755</v>
      </c>
      <c r="K2318" s="2">
        <v>47484</v>
      </c>
      <c r="L2318">
        <v>14.75</v>
      </c>
      <c r="M2318" t="s">
        <v>210</v>
      </c>
      <c r="N2318" t="s">
        <v>3443</v>
      </c>
      <c r="O2318" t="s">
        <v>210</v>
      </c>
      <c r="P2318" t="s">
        <v>3444</v>
      </c>
      <c r="Q2318" s="5">
        <f>INDEX(relevant_resources!B:B,MATCH(P2318,relevant_resources!A:A,0))</f>
        <v>0</v>
      </c>
      <c r="R2318">
        <f>COUNTIFS(resolve_2018!Y:Y,A2318)</f>
        <v>0</v>
      </c>
      <c r="S2318">
        <f>COUNTIFS(assign_old_new!A:A,A2318)</f>
        <v>0</v>
      </c>
      <c r="T2318" s="4" t="str">
        <f>IF(D2318="teppc","teppc",
IF(Q2318=0,"not relevant",
IF(R2318&gt;0,"in old list",
IF(S2318=0,"NEED TO ASSIGN",
INDEX(assign_old_new!D:D,MATCH(A2318,assign_old_new!A:A,0))))))</f>
        <v>teppc</v>
      </c>
      <c r="U2318">
        <f t="shared" si="72"/>
        <v>0</v>
      </c>
      <c r="V2318" s="5">
        <f t="shared" si="73"/>
        <v>0</v>
      </c>
    </row>
    <row r="2319" spans="1:22" hidden="1" x14ac:dyDescent="0.75">
      <c r="A2319" t="s">
        <v>4137</v>
      </c>
      <c r="B2319" t="s">
        <v>4137</v>
      </c>
      <c r="C2319" t="s">
        <v>4138</v>
      </c>
      <c r="D2319" t="s">
        <v>3425</v>
      </c>
      <c r="E2319" t="s">
        <v>3426</v>
      </c>
      <c r="F2319" t="s">
        <v>3426</v>
      </c>
      <c r="G2319" t="s">
        <v>3427</v>
      </c>
      <c r="H2319" t="s">
        <v>3428</v>
      </c>
      <c r="I2319" t="s">
        <v>3429</v>
      </c>
      <c r="J2319" s="2">
        <v>42309</v>
      </c>
      <c r="K2319" s="2">
        <v>56918</v>
      </c>
      <c r="L2319">
        <v>14.7</v>
      </c>
      <c r="M2319" t="s">
        <v>210</v>
      </c>
      <c r="N2319" t="s">
        <v>3443</v>
      </c>
      <c r="O2319" t="s">
        <v>210</v>
      </c>
      <c r="P2319" t="s">
        <v>3444</v>
      </c>
      <c r="Q2319" s="5">
        <f>INDEX(relevant_resources!B:B,MATCH(P2319,relevant_resources!A:A,0))</f>
        <v>0</v>
      </c>
      <c r="R2319">
        <f>COUNTIFS(resolve_2018!Y:Y,A2319)</f>
        <v>0</v>
      </c>
      <c r="S2319">
        <f>COUNTIFS(assign_old_new!A:A,A2319)</f>
        <v>0</v>
      </c>
      <c r="T2319" s="4" t="str">
        <f>IF(D2319="teppc","teppc",
IF(Q2319=0,"not relevant",
IF(R2319&gt;0,"in old list",
IF(S2319=0,"NEED TO ASSIGN",
INDEX(assign_old_new!D:D,MATCH(A2319,assign_old_new!A:A,0))))))</f>
        <v>teppc</v>
      </c>
      <c r="U2319">
        <f t="shared" si="72"/>
        <v>0</v>
      </c>
      <c r="V2319" s="5">
        <f t="shared" si="73"/>
        <v>0</v>
      </c>
    </row>
    <row r="2320" spans="1:22" hidden="1" x14ac:dyDescent="0.75">
      <c r="A2320" t="s">
        <v>4716</v>
      </c>
      <c r="B2320" t="s">
        <v>4716</v>
      </c>
      <c r="C2320" t="s">
        <v>4717</v>
      </c>
      <c r="D2320" t="s">
        <v>3425</v>
      </c>
      <c r="E2320" t="s">
        <v>3482</v>
      </c>
      <c r="F2320" t="s">
        <v>3482</v>
      </c>
      <c r="G2320" t="s">
        <v>3483</v>
      </c>
      <c r="H2320" t="s">
        <v>3482</v>
      </c>
      <c r="I2320" t="s">
        <v>1080</v>
      </c>
      <c r="J2320" s="2">
        <v>34973</v>
      </c>
      <c r="K2320" s="2">
        <v>55153</v>
      </c>
      <c r="L2320">
        <v>14.7</v>
      </c>
      <c r="M2320" t="s">
        <v>3920</v>
      </c>
      <c r="N2320" t="s">
        <v>3921</v>
      </c>
      <c r="O2320" t="s">
        <v>3356</v>
      </c>
      <c r="P2320" t="s">
        <v>3484</v>
      </c>
      <c r="Q2320" s="5">
        <f>INDEX(relevant_resources!B:B,MATCH(P2320,relevant_resources!A:A,0))</f>
        <v>0</v>
      </c>
      <c r="R2320">
        <f>COUNTIFS(resolve_2018!Y:Y,A2320)</f>
        <v>0</v>
      </c>
      <c r="S2320">
        <f>COUNTIFS(assign_old_new!A:A,A2320)</f>
        <v>0</v>
      </c>
      <c r="T2320" s="4" t="str">
        <f>IF(D2320="teppc","teppc",
IF(Q2320=0,"not relevant",
IF(R2320&gt;0,"in old list",
IF(S2320=0,"NEED TO ASSIGN",
INDEX(assign_old_new!D:D,MATCH(A2320,assign_old_new!A:A,0))))))</f>
        <v>teppc</v>
      </c>
      <c r="U2320">
        <f t="shared" si="72"/>
        <v>0</v>
      </c>
      <c r="V2320" s="5">
        <f t="shared" si="73"/>
        <v>0</v>
      </c>
    </row>
    <row r="2321" spans="1:22" hidden="1" x14ac:dyDescent="0.75">
      <c r="A2321" t="s">
        <v>9206</v>
      </c>
      <c r="B2321" t="s">
        <v>9206</v>
      </c>
      <c r="C2321" t="s">
        <v>9207</v>
      </c>
      <c r="D2321" t="s">
        <v>3425</v>
      </c>
      <c r="E2321" t="s">
        <v>3883</v>
      </c>
      <c r="F2321" t="s">
        <v>3883</v>
      </c>
      <c r="G2321" t="s">
        <v>3884</v>
      </c>
      <c r="H2321" t="s">
        <v>3883</v>
      </c>
      <c r="I2321" t="s">
        <v>1080</v>
      </c>
      <c r="J2321" s="2">
        <v>18295</v>
      </c>
      <c r="K2321" s="2">
        <v>55153</v>
      </c>
      <c r="L2321">
        <v>14.67</v>
      </c>
      <c r="M2321" t="s">
        <v>210</v>
      </c>
      <c r="N2321" t="s">
        <v>3443</v>
      </c>
      <c r="O2321" t="s">
        <v>210</v>
      </c>
      <c r="P2321" t="s">
        <v>3568</v>
      </c>
      <c r="Q2321" s="5">
        <f>INDEX(relevant_resources!B:B,MATCH(P2321,relevant_resources!A:A,0))</f>
        <v>0</v>
      </c>
      <c r="R2321">
        <f>COUNTIFS(resolve_2018!Y:Y,A2321)</f>
        <v>0</v>
      </c>
      <c r="S2321">
        <f>COUNTIFS(assign_old_new!A:A,A2321)</f>
        <v>0</v>
      </c>
      <c r="T2321" s="4" t="str">
        <f>IF(D2321="teppc","teppc",
IF(Q2321=0,"not relevant",
IF(R2321&gt;0,"in old list",
IF(S2321=0,"NEED TO ASSIGN",
INDEX(assign_old_new!D:D,MATCH(A2321,assign_old_new!A:A,0))))))</f>
        <v>teppc</v>
      </c>
      <c r="U2321">
        <f t="shared" si="72"/>
        <v>0</v>
      </c>
      <c r="V2321" s="5">
        <f t="shared" si="73"/>
        <v>0</v>
      </c>
    </row>
    <row r="2322" spans="1:22" hidden="1" x14ac:dyDescent="0.75">
      <c r="A2322" t="s">
        <v>9208</v>
      </c>
      <c r="B2322" t="s">
        <v>9208</v>
      </c>
      <c r="C2322" t="s">
        <v>9209</v>
      </c>
      <c r="D2322" t="s">
        <v>3425</v>
      </c>
      <c r="E2322" t="s">
        <v>3883</v>
      </c>
      <c r="F2322" t="s">
        <v>3883</v>
      </c>
      <c r="G2322" t="s">
        <v>3884</v>
      </c>
      <c r="H2322" t="s">
        <v>3883</v>
      </c>
      <c r="I2322" t="s">
        <v>1080</v>
      </c>
      <c r="J2322" s="2">
        <v>18233</v>
      </c>
      <c r="K2322" s="2">
        <v>55153</v>
      </c>
      <c r="L2322">
        <v>14.67</v>
      </c>
      <c r="M2322" t="s">
        <v>210</v>
      </c>
      <c r="N2322" t="s">
        <v>3443</v>
      </c>
      <c r="O2322" t="s">
        <v>210</v>
      </c>
      <c r="P2322" t="s">
        <v>3568</v>
      </c>
      <c r="Q2322" s="5">
        <f>INDEX(relevant_resources!B:B,MATCH(P2322,relevant_resources!A:A,0))</f>
        <v>0</v>
      </c>
      <c r="R2322">
        <f>COUNTIFS(resolve_2018!Y:Y,A2322)</f>
        <v>0</v>
      </c>
      <c r="S2322">
        <f>COUNTIFS(assign_old_new!A:A,A2322)</f>
        <v>0</v>
      </c>
      <c r="T2322" s="4" t="str">
        <f>IF(D2322="teppc","teppc",
IF(Q2322=0,"not relevant",
IF(R2322&gt;0,"in old list",
IF(S2322=0,"NEED TO ASSIGN",
INDEX(assign_old_new!D:D,MATCH(A2322,assign_old_new!A:A,0))))))</f>
        <v>teppc</v>
      </c>
      <c r="U2322">
        <f t="shared" si="72"/>
        <v>0</v>
      </c>
      <c r="V2322" s="5">
        <f t="shared" si="73"/>
        <v>0</v>
      </c>
    </row>
    <row r="2323" spans="1:22" hidden="1" x14ac:dyDescent="0.75">
      <c r="A2323" t="s">
        <v>9210</v>
      </c>
      <c r="B2323" t="s">
        <v>9210</v>
      </c>
      <c r="C2323" t="s">
        <v>9211</v>
      </c>
      <c r="D2323" t="s">
        <v>3425</v>
      </c>
      <c r="E2323" t="s">
        <v>3883</v>
      </c>
      <c r="F2323" t="s">
        <v>3883</v>
      </c>
      <c r="G2323" t="s">
        <v>3884</v>
      </c>
      <c r="H2323" t="s">
        <v>3883</v>
      </c>
      <c r="I2323" t="s">
        <v>1080</v>
      </c>
      <c r="J2323" s="2">
        <v>1950</v>
      </c>
      <c r="K2323" s="2">
        <v>55153</v>
      </c>
      <c r="L2323">
        <v>14.67</v>
      </c>
      <c r="M2323" t="s">
        <v>210</v>
      </c>
      <c r="N2323" t="s">
        <v>3443</v>
      </c>
      <c r="O2323" t="s">
        <v>210</v>
      </c>
      <c r="P2323" t="s">
        <v>3568</v>
      </c>
      <c r="Q2323" s="5">
        <f>INDEX(relevant_resources!B:B,MATCH(P2323,relevant_resources!A:A,0))</f>
        <v>0</v>
      </c>
      <c r="R2323">
        <f>COUNTIFS(resolve_2018!Y:Y,A2323)</f>
        <v>0</v>
      </c>
      <c r="S2323">
        <f>COUNTIFS(assign_old_new!A:A,A2323)</f>
        <v>0</v>
      </c>
      <c r="T2323" s="4" t="str">
        <f>IF(D2323="teppc","teppc",
IF(Q2323=0,"not relevant",
IF(R2323&gt;0,"in old list",
IF(S2323=0,"NEED TO ASSIGN",
INDEX(assign_old_new!D:D,MATCH(A2323,assign_old_new!A:A,0))))))</f>
        <v>teppc</v>
      </c>
      <c r="U2323">
        <f t="shared" si="72"/>
        <v>0</v>
      </c>
      <c r="V2323" s="5">
        <f t="shared" si="73"/>
        <v>0</v>
      </c>
    </row>
    <row r="2324" spans="1:22" hidden="1" x14ac:dyDescent="0.75">
      <c r="A2324" t="s">
        <v>8751</v>
      </c>
      <c r="B2324" t="s">
        <v>8751</v>
      </c>
      <c r="C2324" t="s">
        <v>8752</v>
      </c>
      <c r="D2324" t="s">
        <v>3425</v>
      </c>
      <c r="E2324" t="s">
        <v>3426</v>
      </c>
      <c r="F2324" t="s">
        <v>3426</v>
      </c>
      <c r="G2324" t="s">
        <v>3427</v>
      </c>
      <c r="H2324" t="s">
        <v>3428</v>
      </c>
      <c r="I2324" t="s">
        <v>3429</v>
      </c>
      <c r="J2324" s="2">
        <v>41640</v>
      </c>
      <c r="K2324" s="2">
        <v>56250</v>
      </c>
      <c r="L2324">
        <v>14.6</v>
      </c>
      <c r="M2324" t="s">
        <v>210</v>
      </c>
      <c r="N2324" t="s">
        <v>3443</v>
      </c>
      <c r="O2324" t="s">
        <v>210</v>
      </c>
      <c r="P2324" t="s">
        <v>3444</v>
      </c>
      <c r="Q2324" s="5">
        <f>INDEX(relevant_resources!B:B,MATCH(P2324,relevant_resources!A:A,0))</f>
        <v>0</v>
      </c>
      <c r="R2324">
        <f>COUNTIFS(resolve_2018!Y:Y,A2324)</f>
        <v>0</v>
      </c>
      <c r="S2324">
        <f>COUNTIFS(assign_old_new!A:A,A2324)</f>
        <v>0</v>
      </c>
      <c r="T2324" s="4" t="str">
        <f>IF(D2324="teppc","teppc",
IF(Q2324=0,"not relevant",
IF(R2324&gt;0,"in old list",
IF(S2324=0,"NEED TO ASSIGN",
INDEX(assign_old_new!D:D,MATCH(A2324,assign_old_new!A:A,0))))))</f>
        <v>teppc</v>
      </c>
      <c r="U2324">
        <f t="shared" si="72"/>
        <v>0</v>
      </c>
      <c r="V2324" s="5">
        <f t="shared" si="73"/>
        <v>0</v>
      </c>
    </row>
    <row r="2325" spans="1:22" hidden="1" x14ac:dyDescent="0.75">
      <c r="A2325" t="s">
        <v>8753</v>
      </c>
      <c r="B2325" t="s">
        <v>8753</v>
      </c>
      <c r="C2325" t="s">
        <v>8754</v>
      </c>
      <c r="D2325" t="s">
        <v>3425</v>
      </c>
      <c r="E2325" t="s">
        <v>3426</v>
      </c>
      <c r="F2325" t="s">
        <v>3426</v>
      </c>
      <c r="G2325" t="s">
        <v>3427</v>
      </c>
      <c r="H2325" t="s">
        <v>3428</v>
      </c>
      <c r="I2325" t="s">
        <v>3429</v>
      </c>
      <c r="J2325" s="2">
        <v>41640</v>
      </c>
      <c r="K2325" s="2">
        <v>56250</v>
      </c>
      <c r="L2325">
        <v>14.6</v>
      </c>
      <c r="M2325" t="s">
        <v>210</v>
      </c>
      <c r="N2325" t="s">
        <v>3443</v>
      </c>
      <c r="O2325" t="s">
        <v>210</v>
      </c>
      <c r="P2325" t="s">
        <v>3444</v>
      </c>
      <c r="Q2325" s="5">
        <f>INDEX(relevant_resources!B:B,MATCH(P2325,relevant_resources!A:A,0))</f>
        <v>0</v>
      </c>
      <c r="R2325">
        <f>COUNTIFS(resolve_2018!Y:Y,A2325)</f>
        <v>0</v>
      </c>
      <c r="S2325">
        <f>COUNTIFS(assign_old_new!A:A,A2325)</f>
        <v>0</v>
      </c>
      <c r="T2325" s="4" t="str">
        <f>IF(D2325="teppc","teppc",
IF(Q2325=0,"not relevant",
IF(R2325&gt;0,"in old list",
IF(S2325=0,"NEED TO ASSIGN",
INDEX(assign_old_new!D:D,MATCH(A2325,assign_old_new!A:A,0))))))</f>
        <v>teppc</v>
      </c>
      <c r="U2325">
        <f t="shared" si="72"/>
        <v>0</v>
      </c>
      <c r="V2325" s="5">
        <f t="shared" si="73"/>
        <v>0</v>
      </c>
    </row>
    <row r="2326" spans="1:22" hidden="1" x14ac:dyDescent="0.75">
      <c r="A2326" t="s">
        <v>9400</v>
      </c>
      <c r="B2326" t="s">
        <v>9400</v>
      </c>
      <c r="C2326" t="s">
        <v>9401</v>
      </c>
      <c r="D2326" t="s">
        <v>3425</v>
      </c>
      <c r="E2326" t="s">
        <v>3611</v>
      </c>
      <c r="F2326" t="s">
        <v>3611</v>
      </c>
      <c r="G2326" t="s">
        <v>3379</v>
      </c>
      <c r="H2326" t="s">
        <v>1128</v>
      </c>
      <c r="I2326" t="s">
        <v>33</v>
      </c>
      <c r="J2326" s="2">
        <v>41986</v>
      </c>
      <c r="K2326" s="2">
        <v>55153</v>
      </c>
      <c r="L2326">
        <v>14.5</v>
      </c>
      <c r="M2326" t="s">
        <v>3506</v>
      </c>
      <c r="N2326" t="s">
        <v>3385</v>
      </c>
      <c r="O2326" t="s">
        <v>3386</v>
      </c>
      <c r="P2326" t="s">
        <v>3324</v>
      </c>
      <c r="Q2326" s="5">
        <f>INDEX(relevant_resources!B:B,MATCH(P2326,relevant_resources!A:A,0))</f>
        <v>1</v>
      </c>
      <c r="R2326">
        <f>COUNTIFS(resolve_2018!Y:Y,A2326)</f>
        <v>0</v>
      </c>
      <c r="S2326">
        <f>COUNTIFS(assign_old_new!A:A,A2326)</f>
        <v>0</v>
      </c>
      <c r="T2326" s="4" t="str">
        <f>IF(D2326="teppc","teppc",
IF(Q2326=0,"not relevant",
IF(R2326&gt;0,"in old list",
IF(S2326=0,"NEED TO ASSIGN",
INDEX(assign_old_new!D:D,MATCH(A2326,assign_old_new!A:A,0))))))</f>
        <v>teppc</v>
      </c>
      <c r="U2326">
        <f t="shared" si="72"/>
        <v>0</v>
      </c>
      <c r="V2326" s="5">
        <f t="shared" si="73"/>
        <v>0</v>
      </c>
    </row>
    <row r="2327" spans="1:22" hidden="1" x14ac:dyDescent="0.75">
      <c r="A2327" t="s">
        <v>10263</v>
      </c>
      <c r="B2327" t="s">
        <v>10263</v>
      </c>
      <c r="D2327" t="s">
        <v>9883</v>
      </c>
      <c r="E2327" t="s">
        <v>3319</v>
      </c>
      <c r="F2327" t="s">
        <v>3319</v>
      </c>
      <c r="G2327" t="s">
        <v>3320</v>
      </c>
      <c r="H2327" t="s">
        <v>3319</v>
      </c>
      <c r="I2327" t="s">
        <v>33</v>
      </c>
      <c r="J2327" s="6">
        <v>24838</v>
      </c>
      <c r="K2327" s="6">
        <v>43446</v>
      </c>
      <c r="L2327">
        <v>14.5</v>
      </c>
      <c r="M2327" t="s">
        <v>3548</v>
      </c>
      <c r="N2327" t="s">
        <v>3532</v>
      </c>
      <c r="O2327" t="s">
        <v>3533</v>
      </c>
      <c r="P2327" t="s">
        <v>9894</v>
      </c>
      <c r="Q2327" s="5">
        <f>INDEX(relevant_resources!B:B,MATCH(P2327,relevant_resources!A:A,0))</f>
        <v>0</v>
      </c>
      <c r="R2327">
        <f>COUNTIFS(resolve_2018!Y:Y,A2327)</f>
        <v>0</v>
      </c>
      <c r="S2327">
        <f>COUNTIFS(assign_old_new!A:A,A2327)</f>
        <v>0</v>
      </c>
      <c r="T2327" s="4" t="str">
        <f>IF(D2327="teppc","teppc",
IF(Q2327=0,"not relevant",
IF(R2327&gt;0,"in old list",
IF(S2327=0,"NEED TO ASSIGN",
INDEX(assign_old_new!D:D,MATCH(A2327,assign_old_new!A:A,0))))))</f>
        <v>not relevant</v>
      </c>
      <c r="U2327">
        <f t="shared" si="72"/>
        <v>0</v>
      </c>
      <c r="V2327" s="5">
        <f t="shared" si="73"/>
        <v>0</v>
      </c>
    </row>
    <row r="2328" spans="1:22" hidden="1" x14ac:dyDescent="0.75">
      <c r="A2328" t="s">
        <v>365</v>
      </c>
      <c r="B2328" t="s">
        <v>11182</v>
      </c>
      <c r="C2328" t="s">
        <v>11183</v>
      </c>
      <c r="D2328" t="s">
        <v>9883</v>
      </c>
      <c r="E2328" t="s">
        <v>3333</v>
      </c>
      <c r="F2328" t="s">
        <v>3333</v>
      </c>
      <c r="G2328" t="s">
        <v>3334</v>
      </c>
      <c r="H2328" t="s">
        <v>3333</v>
      </c>
      <c r="I2328" t="s">
        <v>33</v>
      </c>
      <c r="J2328" s="6">
        <v>6211</v>
      </c>
      <c r="K2328" s="6">
        <v>55153</v>
      </c>
      <c r="L2328">
        <v>14.5</v>
      </c>
      <c r="N2328" t="s">
        <v>3443</v>
      </c>
      <c r="O2328" t="s">
        <v>210</v>
      </c>
      <c r="P2328" t="s">
        <v>3709</v>
      </c>
      <c r="Q2328" s="5">
        <f>INDEX(relevant_resources!B:B,MATCH(P2328,relevant_resources!A:A,0))</f>
        <v>0</v>
      </c>
      <c r="R2328">
        <f>COUNTIFS(resolve_2018!Y:Y,A2328)</f>
        <v>2</v>
      </c>
      <c r="S2328">
        <f>COUNTIFS(assign_old_new!A:A,A2328)</f>
        <v>0</v>
      </c>
      <c r="T2328" s="4" t="str">
        <f>IF(D2328="teppc","teppc",
IF(Q2328=0,"not relevant",
IF(R2328&gt;0,"in old list",
IF(S2328=0,"NEED TO ASSIGN",
INDEX(assign_old_new!D:D,MATCH(A2328,assign_old_new!A:A,0))))))</f>
        <v>not relevant</v>
      </c>
      <c r="U2328">
        <f t="shared" si="72"/>
        <v>1</v>
      </c>
      <c r="V2328" s="5">
        <f t="shared" si="73"/>
        <v>0</v>
      </c>
    </row>
    <row r="2329" spans="1:22" hidden="1" x14ac:dyDescent="0.75">
      <c r="A2329" t="s">
        <v>5857</v>
      </c>
      <c r="B2329" t="s">
        <v>5858</v>
      </c>
      <c r="C2329" t="s">
        <v>5857</v>
      </c>
      <c r="D2329" t="s">
        <v>3425</v>
      </c>
      <c r="E2329" t="s">
        <v>3578</v>
      </c>
      <c r="F2329" t="s">
        <v>3578</v>
      </c>
      <c r="G2329" t="s">
        <v>3579</v>
      </c>
      <c r="H2329" t="s">
        <v>3578</v>
      </c>
      <c r="I2329" t="s">
        <v>3429</v>
      </c>
      <c r="J2329" s="2">
        <v>15827</v>
      </c>
      <c r="K2329" s="2">
        <v>55153</v>
      </c>
      <c r="L2329">
        <v>14.44</v>
      </c>
      <c r="M2329" t="s">
        <v>210</v>
      </c>
      <c r="N2329" t="s">
        <v>3443</v>
      </c>
      <c r="O2329" t="s">
        <v>210</v>
      </c>
      <c r="P2329" t="s">
        <v>3444</v>
      </c>
      <c r="Q2329" s="5">
        <f>INDEX(relevant_resources!B:B,MATCH(P2329,relevant_resources!A:A,0))</f>
        <v>0</v>
      </c>
      <c r="R2329">
        <f>COUNTIFS(resolve_2018!Y:Y,A2329)</f>
        <v>0</v>
      </c>
      <c r="S2329">
        <f>COUNTIFS(assign_old_new!A:A,A2329)</f>
        <v>0</v>
      </c>
      <c r="T2329" s="4" t="str">
        <f>IF(D2329="teppc","teppc",
IF(Q2329=0,"not relevant",
IF(R2329&gt;0,"in old list",
IF(S2329=0,"NEED TO ASSIGN",
INDEX(assign_old_new!D:D,MATCH(A2329,assign_old_new!A:A,0))))))</f>
        <v>teppc</v>
      </c>
      <c r="U2329">
        <f t="shared" si="72"/>
        <v>0</v>
      </c>
      <c r="V2329" s="5">
        <f t="shared" si="73"/>
        <v>0</v>
      </c>
    </row>
    <row r="2330" spans="1:22" hidden="1" x14ac:dyDescent="0.75">
      <c r="A2330" t="s">
        <v>5859</v>
      </c>
      <c r="B2330" t="s">
        <v>5860</v>
      </c>
      <c r="C2330" t="s">
        <v>5859</v>
      </c>
      <c r="D2330" t="s">
        <v>3425</v>
      </c>
      <c r="E2330" t="s">
        <v>3578</v>
      </c>
      <c r="F2330" t="s">
        <v>3578</v>
      </c>
      <c r="G2330" t="s">
        <v>3579</v>
      </c>
      <c r="H2330" t="s">
        <v>3578</v>
      </c>
      <c r="I2330" t="s">
        <v>3429</v>
      </c>
      <c r="J2330" s="2">
        <v>15827</v>
      </c>
      <c r="K2330" s="2">
        <v>55153</v>
      </c>
      <c r="L2330">
        <v>14.44</v>
      </c>
      <c r="M2330" t="s">
        <v>210</v>
      </c>
      <c r="N2330" t="s">
        <v>3443</v>
      </c>
      <c r="O2330" t="s">
        <v>210</v>
      </c>
      <c r="P2330" t="s">
        <v>3444</v>
      </c>
      <c r="Q2330" s="5">
        <f>INDEX(relevant_resources!B:B,MATCH(P2330,relevant_resources!A:A,0))</f>
        <v>0</v>
      </c>
      <c r="R2330">
        <f>COUNTIFS(resolve_2018!Y:Y,A2330)</f>
        <v>0</v>
      </c>
      <c r="S2330">
        <f>COUNTIFS(assign_old_new!A:A,A2330)</f>
        <v>0</v>
      </c>
      <c r="T2330" s="4" t="str">
        <f>IF(D2330="teppc","teppc",
IF(Q2330=0,"not relevant",
IF(R2330&gt;0,"in old list",
IF(S2330=0,"NEED TO ASSIGN",
INDEX(assign_old_new!D:D,MATCH(A2330,assign_old_new!A:A,0))))))</f>
        <v>teppc</v>
      </c>
      <c r="U2330">
        <f t="shared" si="72"/>
        <v>0</v>
      </c>
      <c r="V2330" s="5">
        <f t="shared" si="73"/>
        <v>0</v>
      </c>
    </row>
    <row r="2331" spans="1:22" hidden="1" x14ac:dyDescent="0.75">
      <c r="A2331" t="s">
        <v>11107</v>
      </c>
      <c r="B2331" t="s">
        <v>11107</v>
      </c>
      <c r="C2331" t="s">
        <v>11108</v>
      </c>
      <c r="D2331" t="s">
        <v>9883</v>
      </c>
      <c r="E2331" t="s">
        <v>906</v>
      </c>
      <c r="F2331" t="s">
        <v>1128</v>
      </c>
      <c r="G2331" t="s">
        <v>3379</v>
      </c>
      <c r="H2331" t="s">
        <v>1128</v>
      </c>
      <c r="I2331" t="s">
        <v>33</v>
      </c>
      <c r="J2331" t="s">
        <v>9889</v>
      </c>
      <c r="K2331" s="6">
        <v>55153</v>
      </c>
      <c r="L2331">
        <v>14.4</v>
      </c>
      <c r="M2331" t="s">
        <v>4346</v>
      </c>
      <c r="N2331" t="s">
        <v>4346</v>
      </c>
      <c r="O2331" t="s">
        <v>3386</v>
      </c>
      <c r="P2331" t="s">
        <v>3324</v>
      </c>
      <c r="Q2331" s="5">
        <f>INDEX(relevant_resources!B:B,MATCH(P2331,relevant_resources!A:A,0))</f>
        <v>1</v>
      </c>
      <c r="R2331">
        <f>COUNTIFS(resolve_2018!Y:Y,A2331)</f>
        <v>0</v>
      </c>
      <c r="S2331">
        <f>COUNTIFS(assign_old_new!A:A,A2331)</f>
        <v>1</v>
      </c>
      <c r="T2331" s="4" t="str">
        <f>IF(D2331="teppc","teppc",
IF(Q2331=0,"not relevant",
IF(R2331&gt;0,"in old list",
IF(S2331=0,"NEED TO ASSIGN",
INDEX(assign_old_new!D:D,MATCH(A2331,assign_old_new!A:A,0))))))</f>
        <v>old</v>
      </c>
      <c r="U2331">
        <f t="shared" si="72"/>
        <v>1</v>
      </c>
      <c r="V2331" s="5">
        <f t="shared" si="73"/>
        <v>0</v>
      </c>
    </row>
    <row r="2332" spans="1:22" hidden="1" x14ac:dyDescent="0.75">
      <c r="A2332" t="s">
        <v>9734</v>
      </c>
      <c r="B2332" t="s">
        <v>9734</v>
      </c>
      <c r="C2332" t="s">
        <v>9735</v>
      </c>
      <c r="D2332" t="s">
        <v>3425</v>
      </c>
      <c r="E2332" t="s">
        <v>3426</v>
      </c>
      <c r="F2332" t="s">
        <v>3426</v>
      </c>
      <c r="G2332" t="s">
        <v>3427</v>
      </c>
      <c r="H2332" t="s">
        <v>3428</v>
      </c>
      <c r="I2332" t="s">
        <v>3429</v>
      </c>
      <c r="J2332" s="2">
        <v>42309</v>
      </c>
      <c r="K2332" s="2">
        <v>51441</v>
      </c>
      <c r="L2332">
        <v>14.4</v>
      </c>
      <c r="M2332" t="s">
        <v>3438</v>
      </c>
      <c r="N2332" t="s">
        <v>3412</v>
      </c>
      <c r="O2332" t="s">
        <v>993</v>
      </c>
      <c r="P2332" t="s">
        <v>3477</v>
      </c>
      <c r="Q2332" s="5">
        <f>INDEX(relevant_resources!B:B,MATCH(P2332,relevant_resources!A:A,0))</f>
        <v>0</v>
      </c>
      <c r="R2332">
        <f>COUNTIFS(resolve_2018!Y:Y,A2332)</f>
        <v>0</v>
      </c>
      <c r="S2332">
        <f>COUNTIFS(assign_old_new!A:A,A2332)</f>
        <v>0</v>
      </c>
      <c r="T2332" s="4" t="str">
        <f>IF(D2332="teppc","teppc",
IF(Q2332=0,"not relevant",
IF(R2332&gt;0,"in old list",
IF(S2332=0,"NEED TO ASSIGN",
INDEX(assign_old_new!D:D,MATCH(A2332,assign_old_new!A:A,0))))))</f>
        <v>teppc</v>
      </c>
      <c r="U2332">
        <f t="shared" si="72"/>
        <v>0</v>
      </c>
      <c r="V2332" s="5">
        <f t="shared" si="73"/>
        <v>0</v>
      </c>
    </row>
    <row r="2333" spans="1:22" hidden="1" x14ac:dyDescent="0.75">
      <c r="A2333" t="s">
        <v>9758</v>
      </c>
      <c r="B2333" t="s">
        <v>9758</v>
      </c>
      <c r="C2333" t="s">
        <v>9759</v>
      </c>
      <c r="D2333" t="s">
        <v>3425</v>
      </c>
      <c r="E2333" t="s">
        <v>1054</v>
      </c>
      <c r="F2333" t="s">
        <v>1054</v>
      </c>
      <c r="G2333" t="s">
        <v>3447</v>
      </c>
      <c r="H2333" t="s">
        <v>3428</v>
      </c>
      <c r="I2333" t="s">
        <v>3429</v>
      </c>
      <c r="J2333" s="2">
        <v>40787</v>
      </c>
      <c r="K2333" s="2">
        <v>55153</v>
      </c>
      <c r="L2333">
        <v>14.4</v>
      </c>
      <c r="M2333" t="s">
        <v>3438</v>
      </c>
      <c r="N2333" t="s">
        <v>3412</v>
      </c>
      <c r="O2333" t="s">
        <v>993</v>
      </c>
      <c r="P2333" t="s">
        <v>3477</v>
      </c>
      <c r="Q2333" s="5">
        <f>INDEX(relevant_resources!B:B,MATCH(P2333,relevant_resources!A:A,0))</f>
        <v>0</v>
      </c>
      <c r="R2333">
        <f>COUNTIFS(resolve_2018!Y:Y,A2333)</f>
        <v>0</v>
      </c>
      <c r="S2333">
        <f>COUNTIFS(assign_old_new!A:A,A2333)</f>
        <v>0</v>
      </c>
      <c r="T2333" s="4" t="str">
        <f>IF(D2333="teppc","teppc",
IF(Q2333=0,"not relevant",
IF(R2333&gt;0,"in old list",
IF(S2333=0,"NEED TO ASSIGN",
INDEX(assign_old_new!D:D,MATCH(A2333,assign_old_new!A:A,0))))))</f>
        <v>teppc</v>
      </c>
      <c r="U2333">
        <f t="shared" si="72"/>
        <v>0</v>
      </c>
      <c r="V2333" s="5">
        <f t="shared" si="73"/>
        <v>0</v>
      </c>
    </row>
    <row r="2334" spans="1:22" hidden="1" x14ac:dyDescent="0.75">
      <c r="A2334" t="s">
        <v>9764</v>
      </c>
      <c r="B2334" t="s">
        <v>9764</v>
      </c>
      <c r="C2334" t="s">
        <v>9765</v>
      </c>
      <c r="D2334" t="s">
        <v>3425</v>
      </c>
      <c r="E2334" t="s">
        <v>1054</v>
      </c>
      <c r="F2334" t="s">
        <v>1054</v>
      </c>
      <c r="G2334" t="s">
        <v>3447</v>
      </c>
      <c r="H2334" t="s">
        <v>3428</v>
      </c>
      <c r="I2334" t="s">
        <v>3429</v>
      </c>
      <c r="J2334" s="2">
        <v>40787</v>
      </c>
      <c r="K2334" s="2">
        <v>55153</v>
      </c>
      <c r="L2334">
        <v>14.4</v>
      </c>
      <c r="M2334" t="s">
        <v>3438</v>
      </c>
      <c r="N2334" t="s">
        <v>3412</v>
      </c>
      <c r="O2334" t="s">
        <v>993</v>
      </c>
      <c r="P2334" t="s">
        <v>3477</v>
      </c>
      <c r="Q2334" s="5">
        <f>INDEX(relevant_resources!B:B,MATCH(P2334,relevant_resources!A:A,0))</f>
        <v>0</v>
      </c>
      <c r="R2334">
        <f>COUNTIFS(resolve_2018!Y:Y,A2334)</f>
        <v>0</v>
      </c>
      <c r="S2334">
        <f>COUNTIFS(assign_old_new!A:A,A2334)</f>
        <v>0</v>
      </c>
      <c r="T2334" s="4" t="str">
        <f>IF(D2334="teppc","teppc",
IF(Q2334=0,"not relevant",
IF(R2334&gt;0,"in old list",
IF(S2334=0,"NEED TO ASSIGN",
INDEX(assign_old_new!D:D,MATCH(A2334,assign_old_new!A:A,0))))))</f>
        <v>teppc</v>
      </c>
      <c r="U2334">
        <f t="shared" si="72"/>
        <v>0</v>
      </c>
      <c r="V2334" s="5">
        <f t="shared" si="73"/>
        <v>0</v>
      </c>
    </row>
    <row r="2335" spans="1:22" hidden="1" x14ac:dyDescent="0.75">
      <c r="A2335" t="s">
        <v>9766</v>
      </c>
      <c r="B2335" t="s">
        <v>9766</v>
      </c>
      <c r="C2335" t="s">
        <v>9767</v>
      </c>
      <c r="D2335" t="s">
        <v>3425</v>
      </c>
      <c r="E2335" t="s">
        <v>1054</v>
      </c>
      <c r="F2335" t="s">
        <v>1054</v>
      </c>
      <c r="G2335" t="s">
        <v>3447</v>
      </c>
      <c r="H2335" t="s">
        <v>3428</v>
      </c>
      <c r="I2335" t="s">
        <v>3429</v>
      </c>
      <c r="J2335" s="2">
        <v>40787</v>
      </c>
      <c r="K2335" s="2">
        <v>55153</v>
      </c>
      <c r="L2335">
        <v>14.4</v>
      </c>
      <c r="M2335" t="s">
        <v>3438</v>
      </c>
      <c r="N2335" t="s">
        <v>3412</v>
      </c>
      <c r="O2335" t="s">
        <v>993</v>
      </c>
      <c r="P2335" t="s">
        <v>3477</v>
      </c>
      <c r="Q2335" s="5">
        <f>INDEX(relevant_resources!B:B,MATCH(P2335,relevant_resources!A:A,0))</f>
        <v>0</v>
      </c>
      <c r="R2335">
        <f>COUNTIFS(resolve_2018!Y:Y,A2335)</f>
        <v>0</v>
      </c>
      <c r="S2335">
        <f>COUNTIFS(assign_old_new!A:A,A2335)</f>
        <v>0</v>
      </c>
      <c r="T2335" s="4" t="str">
        <f>IF(D2335="teppc","teppc",
IF(Q2335=0,"not relevant",
IF(R2335&gt;0,"in old list",
IF(S2335=0,"NEED TO ASSIGN",
INDEX(assign_old_new!D:D,MATCH(A2335,assign_old_new!A:A,0))))))</f>
        <v>teppc</v>
      </c>
      <c r="U2335">
        <f t="shared" si="72"/>
        <v>0</v>
      </c>
      <c r="V2335" s="5">
        <f t="shared" si="73"/>
        <v>0</v>
      </c>
    </row>
    <row r="2336" spans="1:22" hidden="1" x14ac:dyDescent="0.75">
      <c r="A2336" t="s">
        <v>6466</v>
      </c>
      <c r="B2336" t="s">
        <v>6466</v>
      </c>
      <c r="C2336" t="s">
        <v>6467</v>
      </c>
      <c r="D2336" t="s">
        <v>3425</v>
      </c>
      <c r="E2336" t="s">
        <v>1054</v>
      </c>
      <c r="F2336" t="s">
        <v>1054</v>
      </c>
      <c r="G2336" t="s">
        <v>3447</v>
      </c>
      <c r="H2336" t="s">
        <v>3428</v>
      </c>
      <c r="I2336" t="s">
        <v>3429</v>
      </c>
      <c r="J2336" s="2">
        <v>39326</v>
      </c>
      <c r="K2336" s="2">
        <v>55123</v>
      </c>
      <c r="L2336">
        <v>14.4</v>
      </c>
      <c r="M2336" t="s">
        <v>3438</v>
      </c>
      <c r="N2336" t="s">
        <v>3412</v>
      </c>
      <c r="O2336" t="s">
        <v>993</v>
      </c>
      <c r="P2336" t="s">
        <v>3477</v>
      </c>
      <c r="Q2336" s="5">
        <f>INDEX(relevant_resources!B:B,MATCH(P2336,relevant_resources!A:A,0))</f>
        <v>0</v>
      </c>
      <c r="R2336">
        <f>COUNTIFS(resolve_2018!Y:Y,A2336)</f>
        <v>0</v>
      </c>
      <c r="S2336">
        <f>COUNTIFS(assign_old_new!A:A,A2336)</f>
        <v>0</v>
      </c>
      <c r="T2336" s="4" t="str">
        <f>IF(D2336="teppc","teppc",
IF(Q2336=0,"not relevant",
IF(R2336&gt;0,"in old list",
IF(S2336=0,"NEED TO ASSIGN",
INDEX(assign_old_new!D:D,MATCH(A2336,assign_old_new!A:A,0))))))</f>
        <v>teppc</v>
      </c>
      <c r="U2336">
        <f t="shared" si="72"/>
        <v>0</v>
      </c>
      <c r="V2336" s="5">
        <f t="shared" si="73"/>
        <v>0</v>
      </c>
    </row>
    <row r="2337" spans="1:22" hidden="1" x14ac:dyDescent="0.75">
      <c r="A2337" t="s">
        <v>3938</v>
      </c>
      <c r="B2337" t="s">
        <v>3938</v>
      </c>
      <c r="C2337" t="s">
        <v>3939</v>
      </c>
      <c r="D2337" t="s">
        <v>3425</v>
      </c>
      <c r="E2337" t="s">
        <v>3611</v>
      </c>
      <c r="F2337" t="s">
        <v>3611</v>
      </c>
      <c r="G2337" t="s">
        <v>3379</v>
      </c>
      <c r="H2337" t="s">
        <v>1128</v>
      </c>
      <c r="I2337" t="s">
        <v>33</v>
      </c>
      <c r="J2337" s="2">
        <v>31382</v>
      </c>
      <c r="K2337" s="2">
        <v>55153</v>
      </c>
      <c r="L2337">
        <v>14.4</v>
      </c>
      <c r="M2337" t="s">
        <v>3448</v>
      </c>
      <c r="N2337" t="s">
        <v>3336</v>
      </c>
      <c r="O2337" t="s">
        <v>3356</v>
      </c>
      <c r="P2337" t="s">
        <v>3357</v>
      </c>
      <c r="Q2337" s="5">
        <f>INDEX(relevant_resources!B:B,MATCH(P2337,relevant_resources!A:A,0))</f>
        <v>0</v>
      </c>
      <c r="R2337">
        <f>COUNTIFS(resolve_2018!Y:Y,A2337)</f>
        <v>0</v>
      </c>
      <c r="S2337">
        <f>COUNTIFS(assign_old_new!A:A,A2337)</f>
        <v>0</v>
      </c>
      <c r="T2337" s="4" t="str">
        <f>IF(D2337="teppc","teppc",
IF(Q2337=0,"not relevant",
IF(R2337&gt;0,"in old list",
IF(S2337=0,"NEED TO ASSIGN",
INDEX(assign_old_new!D:D,MATCH(A2337,assign_old_new!A:A,0))))))</f>
        <v>teppc</v>
      </c>
      <c r="U2337">
        <f t="shared" si="72"/>
        <v>0</v>
      </c>
      <c r="V2337" s="5">
        <f t="shared" si="73"/>
        <v>0</v>
      </c>
    </row>
    <row r="2338" spans="1:22" hidden="1" x14ac:dyDescent="0.75">
      <c r="A2338" t="s">
        <v>5129</v>
      </c>
      <c r="B2338" t="s">
        <v>5129</v>
      </c>
      <c r="C2338" t="s">
        <v>5130</v>
      </c>
      <c r="D2338" t="s">
        <v>3425</v>
      </c>
      <c r="E2338" t="s">
        <v>3426</v>
      </c>
      <c r="F2338" t="s">
        <v>3426</v>
      </c>
      <c r="G2338" t="s">
        <v>3427</v>
      </c>
      <c r="H2338" t="s">
        <v>3428</v>
      </c>
      <c r="I2338" t="s">
        <v>3429</v>
      </c>
      <c r="J2338" s="2">
        <v>40129</v>
      </c>
      <c r="K2338" s="2">
        <v>54715</v>
      </c>
      <c r="L2338">
        <v>14.38</v>
      </c>
      <c r="M2338" t="s">
        <v>210</v>
      </c>
      <c r="N2338" t="s">
        <v>3443</v>
      </c>
      <c r="O2338" t="s">
        <v>210</v>
      </c>
      <c r="P2338" t="s">
        <v>3444</v>
      </c>
      <c r="Q2338" s="5">
        <f>INDEX(relevant_resources!B:B,MATCH(P2338,relevant_resources!A:A,0))</f>
        <v>0</v>
      </c>
      <c r="R2338">
        <f>COUNTIFS(resolve_2018!Y:Y,A2338)</f>
        <v>0</v>
      </c>
      <c r="S2338">
        <f>COUNTIFS(assign_old_new!A:A,A2338)</f>
        <v>0</v>
      </c>
      <c r="T2338" s="4" t="str">
        <f>IF(D2338="teppc","teppc",
IF(Q2338=0,"not relevant",
IF(R2338&gt;0,"in old list",
IF(S2338=0,"NEED TO ASSIGN",
INDEX(assign_old_new!D:D,MATCH(A2338,assign_old_new!A:A,0))))))</f>
        <v>teppc</v>
      </c>
      <c r="U2338">
        <f t="shared" si="72"/>
        <v>0</v>
      </c>
      <c r="V2338" s="5">
        <f t="shared" si="73"/>
        <v>0</v>
      </c>
    </row>
    <row r="2339" spans="1:22" hidden="1" x14ac:dyDescent="0.75">
      <c r="A2339" t="s">
        <v>5131</v>
      </c>
      <c r="B2339" t="s">
        <v>5131</v>
      </c>
      <c r="C2339" t="s">
        <v>5132</v>
      </c>
      <c r="D2339" t="s">
        <v>3425</v>
      </c>
      <c r="E2339" t="s">
        <v>3426</v>
      </c>
      <c r="F2339" t="s">
        <v>3426</v>
      </c>
      <c r="G2339" t="s">
        <v>3427</v>
      </c>
      <c r="H2339" t="s">
        <v>3428</v>
      </c>
      <c r="I2339" t="s">
        <v>3429</v>
      </c>
      <c r="J2339" s="2">
        <v>40129</v>
      </c>
      <c r="K2339" s="2">
        <v>54715</v>
      </c>
      <c r="L2339">
        <v>14.38</v>
      </c>
      <c r="M2339" t="s">
        <v>210</v>
      </c>
      <c r="N2339" t="s">
        <v>3443</v>
      </c>
      <c r="O2339" t="s">
        <v>210</v>
      </c>
      <c r="P2339" t="s">
        <v>3444</v>
      </c>
      <c r="Q2339" s="5">
        <f>INDEX(relevant_resources!B:B,MATCH(P2339,relevant_resources!A:A,0))</f>
        <v>0</v>
      </c>
      <c r="R2339">
        <f>COUNTIFS(resolve_2018!Y:Y,A2339)</f>
        <v>0</v>
      </c>
      <c r="S2339">
        <f>COUNTIFS(assign_old_new!A:A,A2339)</f>
        <v>0</v>
      </c>
      <c r="T2339" s="4" t="str">
        <f>IF(D2339="teppc","teppc",
IF(Q2339=0,"not relevant",
IF(R2339&gt;0,"in old list",
IF(S2339=0,"NEED TO ASSIGN",
INDEX(assign_old_new!D:D,MATCH(A2339,assign_old_new!A:A,0))))))</f>
        <v>teppc</v>
      </c>
      <c r="U2339">
        <f t="shared" si="72"/>
        <v>0</v>
      </c>
      <c r="V2339" s="5">
        <f t="shared" si="73"/>
        <v>0</v>
      </c>
    </row>
    <row r="2340" spans="1:22" hidden="1" x14ac:dyDescent="0.75">
      <c r="A2340" t="s">
        <v>10641</v>
      </c>
      <c r="B2340" t="s">
        <v>10641</v>
      </c>
      <c r="C2340" t="s">
        <v>10642</v>
      </c>
      <c r="D2340" t="s">
        <v>9883</v>
      </c>
      <c r="E2340" t="s">
        <v>1128</v>
      </c>
      <c r="F2340" t="s">
        <v>1128</v>
      </c>
      <c r="G2340" t="s">
        <v>3379</v>
      </c>
      <c r="H2340" t="s">
        <v>1128</v>
      </c>
      <c r="I2340" t="s">
        <v>33</v>
      </c>
      <c r="J2340" s="6">
        <v>35065</v>
      </c>
      <c r="K2340" s="6">
        <v>55153</v>
      </c>
      <c r="L2340">
        <v>14.36</v>
      </c>
      <c r="M2340" t="s">
        <v>9884</v>
      </c>
      <c r="N2340" t="s">
        <v>3443</v>
      </c>
      <c r="O2340" t="s">
        <v>210</v>
      </c>
      <c r="P2340" t="s">
        <v>3709</v>
      </c>
      <c r="Q2340" s="5">
        <f>INDEX(relevant_resources!B:B,MATCH(P2340,relevant_resources!A:A,0))</f>
        <v>0</v>
      </c>
      <c r="R2340">
        <f>COUNTIFS(resolve_2018!Y:Y,A2340)</f>
        <v>0</v>
      </c>
      <c r="S2340">
        <f>COUNTIFS(assign_old_new!A:A,A2340)</f>
        <v>0</v>
      </c>
      <c r="T2340" s="4" t="str">
        <f>IF(D2340="teppc","teppc",
IF(Q2340=0,"not relevant",
IF(R2340&gt;0,"in old list",
IF(S2340=0,"NEED TO ASSIGN",
INDEX(assign_old_new!D:D,MATCH(A2340,assign_old_new!A:A,0))))))</f>
        <v>not relevant</v>
      </c>
      <c r="U2340">
        <f t="shared" si="72"/>
        <v>0</v>
      </c>
      <c r="V2340" s="5">
        <f t="shared" si="73"/>
        <v>0</v>
      </c>
    </row>
    <row r="2341" spans="1:22" hidden="1" x14ac:dyDescent="0.75">
      <c r="A2341" t="s">
        <v>240</v>
      </c>
      <c r="B2341" t="s">
        <v>240</v>
      </c>
      <c r="C2341" t="s">
        <v>10306</v>
      </c>
      <c r="D2341" t="s">
        <v>9883</v>
      </c>
      <c r="E2341" t="s">
        <v>3333</v>
      </c>
      <c r="F2341" t="s">
        <v>3333</v>
      </c>
      <c r="G2341" t="s">
        <v>3334</v>
      </c>
      <c r="H2341" t="s">
        <v>3333</v>
      </c>
      <c r="I2341" t="s">
        <v>33</v>
      </c>
      <c r="J2341" s="6">
        <v>33679</v>
      </c>
      <c r="K2341" s="6">
        <v>55153</v>
      </c>
      <c r="L2341">
        <v>14.3</v>
      </c>
      <c r="M2341" t="s">
        <v>9884</v>
      </c>
      <c r="N2341" t="s">
        <v>3443</v>
      </c>
      <c r="O2341" t="s">
        <v>210</v>
      </c>
      <c r="P2341" t="s">
        <v>3709</v>
      </c>
      <c r="Q2341" s="5">
        <f>INDEX(relevant_resources!B:B,MATCH(P2341,relevant_resources!A:A,0))</f>
        <v>0</v>
      </c>
      <c r="R2341">
        <f>COUNTIFS(resolve_2018!Y:Y,A2341)</f>
        <v>1</v>
      </c>
      <c r="S2341">
        <f>COUNTIFS(assign_old_new!A:A,A2341)</f>
        <v>0</v>
      </c>
      <c r="T2341" s="4" t="str">
        <f>IF(D2341="teppc","teppc",
IF(Q2341=0,"not relevant",
IF(R2341&gt;0,"in old list",
IF(S2341=0,"NEED TO ASSIGN",
INDEX(assign_old_new!D:D,MATCH(A2341,assign_old_new!A:A,0))))))</f>
        <v>not relevant</v>
      </c>
      <c r="U2341">
        <f t="shared" si="72"/>
        <v>1</v>
      </c>
      <c r="V2341" s="5">
        <f t="shared" si="73"/>
        <v>0</v>
      </c>
    </row>
    <row r="2342" spans="1:22" hidden="1" x14ac:dyDescent="0.75">
      <c r="A2342" t="s">
        <v>7329</v>
      </c>
      <c r="B2342" t="s">
        <v>7330</v>
      </c>
      <c r="C2342" t="s">
        <v>7331</v>
      </c>
      <c r="D2342" t="s">
        <v>3425</v>
      </c>
      <c r="E2342" t="s">
        <v>3698</v>
      </c>
      <c r="F2342" t="s">
        <v>3698</v>
      </c>
      <c r="G2342" t="s">
        <v>3694</v>
      </c>
      <c r="H2342" t="s">
        <v>3407</v>
      </c>
      <c r="I2342" t="s">
        <v>2274</v>
      </c>
      <c r="J2342" s="2">
        <v>29007</v>
      </c>
      <c r="K2342" s="2">
        <v>55153</v>
      </c>
      <c r="L2342">
        <v>14.2</v>
      </c>
      <c r="M2342" t="s">
        <v>3766</v>
      </c>
      <c r="N2342" t="s">
        <v>3757</v>
      </c>
      <c r="O2342" t="s">
        <v>190</v>
      </c>
      <c r="P2342" t="s">
        <v>3758</v>
      </c>
      <c r="Q2342" s="5">
        <f>INDEX(relevant_resources!B:B,MATCH(P2342,relevant_resources!A:A,0))</f>
        <v>0</v>
      </c>
      <c r="R2342">
        <f>COUNTIFS(resolve_2018!Y:Y,A2342)</f>
        <v>0</v>
      </c>
      <c r="S2342">
        <f>COUNTIFS(assign_old_new!A:A,A2342)</f>
        <v>0</v>
      </c>
      <c r="T2342" s="4" t="str">
        <f>IF(D2342="teppc","teppc",
IF(Q2342=0,"not relevant",
IF(R2342&gt;0,"in old list",
IF(S2342=0,"NEED TO ASSIGN",
INDEX(assign_old_new!D:D,MATCH(A2342,assign_old_new!A:A,0))))))</f>
        <v>teppc</v>
      </c>
      <c r="U2342">
        <f t="shared" si="72"/>
        <v>0</v>
      </c>
      <c r="V2342" s="5">
        <f t="shared" si="73"/>
        <v>0</v>
      </c>
    </row>
    <row r="2343" spans="1:22" hidden="1" x14ac:dyDescent="0.75">
      <c r="A2343" t="s">
        <v>3566</v>
      </c>
      <c r="B2343" t="s">
        <v>3566</v>
      </c>
      <c r="C2343" t="s">
        <v>3567</v>
      </c>
      <c r="D2343" t="s">
        <v>3425</v>
      </c>
      <c r="E2343" t="s">
        <v>3482</v>
      </c>
      <c r="F2343" t="s">
        <v>3482</v>
      </c>
      <c r="G2343" t="s">
        <v>3483</v>
      </c>
      <c r="H2343" t="s">
        <v>3482</v>
      </c>
      <c r="I2343" t="s">
        <v>1080</v>
      </c>
      <c r="J2343" s="2">
        <v>20424</v>
      </c>
      <c r="K2343" s="2">
        <v>55153</v>
      </c>
      <c r="L2343">
        <v>14.2</v>
      </c>
      <c r="M2343" t="s">
        <v>210</v>
      </c>
      <c r="N2343" t="s">
        <v>3443</v>
      </c>
      <c r="O2343" t="s">
        <v>210</v>
      </c>
      <c r="P2343" t="s">
        <v>3568</v>
      </c>
      <c r="Q2343" s="5">
        <f>INDEX(relevant_resources!B:B,MATCH(P2343,relevant_resources!A:A,0))</f>
        <v>0</v>
      </c>
      <c r="R2343">
        <f>COUNTIFS(resolve_2018!Y:Y,A2343)</f>
        <v>0</v>
      </c>
      <c r="S2343">
        <f>COUNTIFS(assign_old_new!A:A,A2343)</f>
        <v>0</v>
      </c>
      <c r="T2343" s="4" t="str">
        <f>IF(D2343="teppc","teppc",
IF(Q2343=0,"not relevant",
IF(R2343&gt;0,"in old list",
IF(S2343=0,"NEED TO ASSIGN",
INDEX(assign_old_new!D:D,MATCH(A2343,assign_old_new!A:A,0))))))</f>
        <v>teppc</v>
      </c>
      <c r="U2343">
        <f t="shared" si="72"/>
        <v>0</v>
      </c>
      <c r="V2343" s="5">
        <f t="shared" si="73"/>
        <v>0</v>
      </c>
    </row>
    <row r="2344" spans="1:22" hidden="1" x14ac:dyDescent="0.75">
      <c r="A2344" t="s">
        <v>3569</v>
      </c>
      <c r="B2344" t="s">
        <v>3569</v>
      </c>
      <c r="C2344" t="s">
        <v>3570</v>
      </c>
      <c r="D2344" t="s">
        <v>3425</v>
      </c>
      <c r="E2344" t="s">
        <v>3482</v>
      </c>
      <c r="F2344" t="s">
        <v>3482</v>
      </c>
      <c r="G2344" t="s">
        <v>3483</v>
      </c>
      <c r="H2344" t="s">
        <v>3482</v>
      </c>
      <c r="I2344" t="s">
        <v>1080</v>
      </c>
      <c r="J2344" s="2">
        <v>20424</v>
      </c>
      <c r="K2344" s="2">
        <v>55153</v>
      </c>
      <c r="L2344">
        <v>14.2</v>
      </c>
      <c r="M2344" t="s">
        <v>210</v>
      </c>
      <c r="N2344" t="s">
        <v>3443</v>
      </c>
      <c r="O2344" t="s">
        <v>210</v>
      </c>
      <c r="P2344" t="s">
        <v>3568</v>
      </c>
      <c r="Q2344" s="5">
        <f>INDEX(relevant_resources!B:B,MATCH(P2344,relevant_resources!A:A,0))</f>
        <v>0</v>
      </c>
      <c r="R2344">
        <f>COUNTIFS(resolve_2018!Y:Y,A2344)</f>
        <v>0</v>
      </c>
      <c r="S2344">
        <f>COUNTIFS(assign_old_new!A:A,A2344)</f>
        <v>0</v>
      </c>
      <c r="T2344" s="4" t="str">
        <f>IF(D2344="teppc","teppc",
IF(Q2344=0,"not relevant",
IF(R2344&gt;0,"in old list",
IF(S2344=0,"NEED TO ASSIGN",
INDEX(assign_old_new!D:D,MATCH(A2344,assign_old_new!A:A,0))))))</f>
        <v>teppc</v>
      </c>
      <c r="U2344">
        <f t="shared" si="72"/>
        <v>0</v>
      </c>
      <c r="V2344" s="5">
        <f t="shared" si="73"/>
        <v>0</v>
      </c>
    </row>
    <row r="2345" spans="1:22" hidden="1" x14ac:dyDescent="0.75">
      <c r="A2345" t="s">
        <v>3571</v>
      </c>
      <c r="B2345" t="s">
        <v>3571</v>
      </c>
      <c r="C2345" t="s">
        <v>3572</v>
      </c>
      <c r="D2345" t="s">
        <v>3425</v>
      </c>
      <c r="E2345" t="s">
        <v>3482</v>
      </c>
      <c r="F2345" t="s">
        <v>3482</v>
      </c>
      <c r="G2345" t="s">
        <v>3483</v>
      </c>
      <c r="H2345" t="s">
        <v>3482</v>
      </c>
      <c r="I2345" t="s">
        <v>1080</v>
      </c>
      <c r="J2345" s="2">
        <v>20424</v>
      </c>
      <c r="K2345" s="2">
        <v>55153</v>
      </c>
      <c r="L2345">
        <v>14.2</v>
      </c>
      <c r="M2345" t="s">
        <v>210</v>
      </c>
      <c r="N2345" t="s">
        <v>3443</v>
      </c>
      <c r="O2345" t="s">
        <v>210</v>
      </c>
      <c r="P2345" t="s">
        <v>3568</v>
      </c>
      <c r="Q2345" s="5">
        <f>INDEX(relevant_resources!B:B,MATCH(P2345,relevant_resources!A:A,0))</f>
        <v>0</v>
      </c>
      <c r="R2345">
        <f>COUNTIFS(resolve_2018!Y:Y,A2345)</f>
        <v>0</v>
      </c>
      <c r="S2345">
        <f>COUNTIFS(assign_old_new!A:A,A2345)</f>
        <v>0</v>
      </c>
      <c r="T2345" s="4" t="str">
        <f>IF(D2345="teppc","teppc",
IF(Q2345=0,"not relevant",
IF(R2345&gt;0,"in old list",
IF(S2345=0,"NEED TO ASSIGN",
INDEX(assign_old_new!D:D,MATCH(A2345,assign_old_new!A:A,0))))))</f>
        <v>teppc</v>
      </c>
      <c r="U2345">
        <f t="shared" si="72"/>
        <v>0</v>
      </c>
      <c r="V2345" s="5">
        <f t="shared" si="73"/>
        <v>0</v>
      </c>
    </row>
    <row r="2346" spans="1:22" hidden="1" x14ac:dyDescent="0.75">
      <c r="A2346" t="s">
        <v>10883</v>
      </c>
      <c r="B2346" t="s">
        <v>10883</v>
      </c>
      <c r="D2346" t="s">
        <v>9883</v>
      </c>
      <c r="E2346" t="s">
        <v>1128</v>
      </c>
      <c r="F2346" t="s">
        <v>1128</v>
      </c>
      <c r="G2346" t="s">
        <v>3379</v>
      </c>
      <c r="H2346" t="s">
        <v>1128</v>
      </c>
      <c r="I2346" t="s">
        <v>33</v>
      </c>
      <c r="J2346" t="s">
        <v>9889</v>
      </c>
      <c r="K2346" s="6">
        <v>55153</v>
      </c>
      <c r="L2346">
        <v>14</v>
      </c>
      <c r="M2346" t="s">
        <v>4346</v>
      </c>
      <c r="N2346" t="s">
        <v>4346</v>
      </c>
      <c r="O2346" t="s">
        <v>3386</v>
      </c>
      <c r="P2346" t="s">
        <v>3324</v>
      </c>
      <c r="Q2346" s="5">
        <f>INDEX(relevant_resources!B:B,MATCH(P2346,relevant_resources!A:A,0))</f>
        <v>1</v>
      </c>
      <c r="R2346">
        <f>COUNTIFS(resolve_2018!Y:Y,A2346)</f>
        <v>0</v>
      </c>
      <c r="S2346">
        <f>COUNTIFS(assign_old_new!A:A,A2346)</f>
        <v>1</v>
      </c>
      <c r="T2346" s="4" t="str">
        <f>IF(D2346="teppc","teppc",
IF(Q2346=0,"not relevant",
IF(R2346&gt;0,"in old list",
IF(S2346=0,"NEED TO ASSIGN",
INDEX(assign_old_new!D:D,MATCH(A2346,assign_old_new!A:A,0))))))</f>
        <v>old</v>
      </c>
      <c r="U2346">
        <f t="shared" si="72"/>
        <v>1</v>
      </c>
      <c r="V2346" s="5">
        <f t="shared" si="73"/>
        <v>0</v>
      </c>
    </row>
    <row r="2347" spans="1:22" hidden="1" x14ac:dyDescent="0.75">
      <c r="A2347" t="s">
        <v>11025</v>
      </c>
      <c r="B2347" t="s">
        <v>11025</v>
      </c>
      <c r="D2347" t="s">
        <v>9883</v>
      </c>
      <c r="E2347" t="s">
        <v>1128</v>
      </c>
      <c r="F2347" t="s">
        <v>1128</v>
      </c>
      <c r="G2347" t="s">
        <v>3379</v>
      </c>
      <c r="H2347" t="s">
        <v>1128</v>
      </c>
      <c r="I2347" t="s">
        <v>33</v>
      </c>
      <c r="J2347" t="s">
        <v>9889</v>
      </c>
      <c r="K2347" s="6">
        <v>55153</v>
      </c>
      <c r="L2347">
        <v>14</v>
      </c>
      <c r="M2347" t="s">
        <v>4346</v>
      </c>
      <c r="N2347" t="s">
        <v>4346</v>
      </c>
      <c r="O2347" t="s">
        <v>3386</v>
      </c>
      <c r="P2347" t="s">
        <v>3324</v>
      </c>
      <c r="Q2347" s="5">
        <f>INDEX(relevant_resources!B:B,MATCH(P2347,relevant_resources!A:A,0))</f>
        <v>1</v>
      </c>
      <c r="R2347">
        <f>COUNTIFS(resolve_2018!Y:Y,A2347)</f>
        <v>0</v>
      </c>
      <c r="S2347">
        <f>COUNTIFS(assign_old_new!A:A,A2347)</f>
        <v>1</v>
      </c>
      <c r="T2347" s="4" t="str">
        <f>IF(D2347="teppc","teppc",
IF(Q2347=0,"not relevant",
IF(R2347&gt;0,"in old list",
IF(S2347=0,"NEED TO ASSIGN",
INDEX(assign_old_new!D:D,MATCH(A2347,assign_old_new!A:A,0))))))</f>
        <v>old</v>
      </c>
      <c r="U2347">
        <f t="shared" si="72"/>
        <v>1</v>
      </c>
      <c r="V2347" s="5">
        <f t="shared" si="73"/>
        <v>0</v>
      </c>
    </row>
    <row r="2348" spans="1:22" hidden="1" x14ac:dyDescent="0.75">
      <c r="A2348" t="s">
        <v>1573</v>
      </c>
      <c r="B2348" t="s">
        <v>1573</v>
      </c>
      <c r="C2348" t="s">
        <v>11125</v>
      </c>
      <c r="D2348" t="s">
        <v>9883</v>
      </c>
      <c r="E2348" t="s">
        <v>1128</v>
      </c>
      <c r="F2348" t="s">
        <v>1128</v>
      </c>
      <c r="G2348" t="s">
        <v>3379</v>
      </c>
      <c r="H2348" t="s">
        <v>1128</v>
      </c>
      <c r="I2348" t="s">
        <v>33</v>
      </c>
      <c r="J2348" t="s">
        <v>9889</v>
      </c>
      <c r="K2348" s="6">
        <v>55153</v>
      </c>
      <c r="L2348">
        <v>14</v>
      </c>
      <c r="M2348" t="s">
        <v>4346</v>
      </c>
      <c r="N2348" t="s">
        <v>4346</v>
      </c>
      <c r="O2348" t="s">
        <v>3386</v>
      </c>
      <c r="P2348" t="s">
        <v>3324</v>
      </c>
      <c r="Q2348" s="5">
        <f>INDEX(relevant_resources!B:B,MATCH(P2348,relevant_resources!A:A,0))</f>
        <v>1</v>
      </c>
      <c r="R2348">
        <f>COUNTIFS(resolve_2018!Y:Y,A2348)</f>
        <v>1</v>
      </c>
      <c r="S2348">
        <f>COUNTIFS(assign_old_new!A:A,A2348)</f>
        <v>0</v>
      </c>
      <c r="T2348" s="4" t="str">
        <f>IF(D2348="teppc","teppc",
IF(Q2348=0,"not relevant",
IF(R2348&gt;0,"in old list",
IF(S2348=0,"NEED TO ASSIGN",
INDEX(assign_old_new!D:D,MATCH(A2348,assign_old_new!A:A,0))))))</f>
        <v>in old list</v>
      </c>
      <c r="U2348">
        <f t="shared" si="72"/>
        <v>1</v>
      </c>
      <c r="V2348" s="5">
        <f t="shared" si="73"/>
        <v>0</v>
      </c>
    </row>
    <row r="2349" spans="1:22" hidden="1" x14ac:dyDescent="0.75">
      <c r="A2349" t="s">
        <v>9165</v>
      </c>
      <c r="B2349" t="s">
        <v>9166</v>
      </c>
      <c r="C2349" t="s">
        <v>9167</v>
      </c>
      <c r="D2349" t="s">
        <v>3425</v>
      </c>
      <c r="E2349" t="s">
        <v>3611</v>
      </c>
      <c r="F2349" t="s">
        <v>3611</v>
      </c>
      <c r="G2349" t="s">
        <v>3379</v>
      </c>
      <c r="H2349" t="s">
        <v>1128</v>
      </c>
      <c r="I2349" t="s">
        <v>33</v>
      </c>
      <c r="J2349" s="2">
        <v>41365</v>
      </c>
      <c r="K2349" s="2">
        <v>55153</v>
      </c>
      <c r="L2349">
        <v>14</v>
      </c>
      <c r="M2349" t="s">
        <v>3766</v>
      </c>
      <c r="N2349" t="s">
        <v>3757</v>
      </c>
      <c r="O2349" t="s">
        <v>190</v>
      </c>
      <c r="P2349" t="s">
        <v>4506</v>
      </c>
      <c r="Q2349" s="5">
        <f>INDEX(relevant_resources!B:B,MATCH(P2349,relevant_resources!A:A,0))</f>
        <v>0</v>
      </c>
      <c r="R2349">
        <f>COUNTIFS(resolve_2018!Y:Y,A2349)</f>
        <v>0</v>
      </c>
      <c r="S2349">
        <f>COUNTIFS(assign_old_new!A:A,A2349)</f>
        <v>0</v>
      </c>
      <c r="T2349" s="4" t="str">
        <f>IF(D2349="teppc","teppc",
IF(Q2349=0,"not relevant",
IF(R2349&gt;0,"in old list",
IF(S2349=0,"NEED TO ASSIGN",
INDEX(assign_old_new!D:D,MATCH(A2349,assign_old_new!A:A,0))))))</f>
        <v>teppc</v>
      </c>
      <c r="U2349">
        <f t="shared" si="72"/>
        <v>0</v>
      </c>
      <c r="V2349" s="5">
        <f t="shared" si="73"/>
        <v>0</v>
      </c>
    </row>
    <row r="2350" spans="1:22" hidden="1" x14ac:dyDescent="0.75">
      <c r="A2350" t="s">
        <v>206</v>
      </c>
      <c r="B2350" t="s">
        <v>206</v>
      </c>
      <c r="C2350" t="s">
        <v>10121</v>
      </c>
      <c r="D2350" t="s">
        <v>9883</v>
      </c>
      <c r="E2350" t="s">
        <v>1128</v>
      </c>
      <c r="F2350" t="s">
        <v>1128</v>
      </c>
      <c r="G2350" t="s">
        <v>3379</v>
      </c>
      <c r="H2350" t="s">
        <v>1128</v>
      </c>
      <c r="I2350" t="s">
        <v>33</v>
      </c>
      <c r="J2350" s="6">
        <v>41365</v>
      </c>
      <c r="K2350" s="6">
        <v>55153</v>
      </c>
      <c r="L2350">
        <v>14</v>
      </c>
      <c r="M2350" t="s">
        <v>9884</v>
      </c>
      <c r="N2350" t="s">
        <v>3757</v>
      </c>
      <c r="O2350" t="s">
        <v>190</v>
      </c>
      <c r="P2350" t="s">
        <v>4506</v>
      </c>
      <c r="Q2350" s="5">
        <f>INDEX(relevant_resources!B:B,MATCH(P2350,relevant_resources!A:A,0))</f>
        <v>0</v>
      </c>
      <c r="R2350">
        <f>COUNTIFS(resolve_2018!Y:Y,A2350)</f>
        <v>1</v>
      </c>
      <c r="S2350">
        <f>COUNTIFS(assign_old_new!A:A,A2350)</f>
        <v>0</v>
      </c>
      <c r="T2350" s="4" t="str">
        <f>IF(D2350="teppc","teppc",
IF(Q2350=0,"not relevant",
IF(R2350&gt;0,"in old list",
IF(S2350=0,"NEED TO ASSIGN",
INDEX(assign_old_new!D:D,MATCH(A2350,assign_old_new!A:A,0))))))</f>
        <v>not relevant</v>
      </c>
      <c r="U2350">
        <f t="shared" si="72"/>
        <v>1</v>
      </c>
      <c r="V2350" s="5">
        <f t="shared" si="73"/>
        <v>0</v>
      </c>
    </row>
    <row r="2351" spans="1:22" hidden="1" x14ac:dyDescent="0.75">
      <c r="A2351" t="s">
        <v>9140</v>
      </c>
      <c r="B2351" t="s">
        <v>9140</v>
      </c>
      <c r="C2351" t="s">
        <v>9141</v>
      </c>
      <c r="D2351" t="s">
        <v>3425</v>
      </c>
      <c r="E2351" t="s">
        <v>1054</v>
      </c>
      <c r="F2351" t="s">
        <v>1054</v>
      </c>
      <c r="G2351" t="s">
        <v>3447</v>
      </c>
      <c r="H2351" t="s">
        <v>3428</v>
      </c>
      <c r="I2351" t="s">
        <v>3429</v>
      </c>
      <c r="J2351" s="2">
        <v>36586</v>
      </c>
      <c r="K2351" s="2">
        <v>55123</v>
      </c>
      <c r="L2351">
        <v>14</v>
      </c>
      <c r="M2351" t="s">
        <v>210</v>
      </c>
      <c r="N2351" t="s">
        <v>3443</v>
      </c>
      <c r="O2351" t="s">
        <v>210</v>
      </c>
      <c r="P2351" t="s">
        <v>3444</v>
      </c>
      <c r="Q2351" s="5">
        <f>INDEX(relevant_resources!B:B,MATCH(P2351,relevant_resources!A:A,0))</f>
        <v>0</v>
      </c>
      <c r="R2351">
        <f>COUNTIFS(resolve_2018!Y:Y,A2351)</f>
        <v>0</v>
      </c>
      <c r="S2351">
        <f>COUNTIFS(assign_old_new!A:A,A2351)</f>
        <v>0</v>
      </c>
      <c r="T2351" s="4" t="str">
        <f>IF(D2351="teppc","teppc",
IF(Q2351=0,"not relevant",
IF(R2351&gt;0,"in old list",
IF(S2351=0,"NEED TO ASSIGN",
INDEX(assign_old_new!D:D,MATCH(A2351,assign_old_new!A:A,0))))))</f>
        <v>teppc</v>
      </c>
      <c r="U2351">
        <f t="shared" si="72"/>
        <v>0</v>
      </c>
      <c r="V2351" s="5">
        <f t="shared" si="73"/>
        <v>0</v>
      </c>
    </row>
    <row r="2352" spans="1:22" hidden="1" x14ac:dyDescent="0.75">
      <c r="A2352" t="s">
        <v>6602</v>
      </c>
      <c r="B2352" t="s">
        <v>6602</v>
      </c>
      <c r="C2352" t="s">
        <v>6603</v>
      </c>
      <c r="D2352" t="s">
        <v>3425</v>
      </c>
      <c r="E2352" t="s">
        <v>3426</v>
      </c>
      <c r="F2352" t="s">
        <v>3426</v>
      </c>
      <c r="G2352" t="s">
        <v>3427</v>
      </c>
      <c r="H2352" t="s">
        <v>3428</v>
      </c>
      <c r="I2352" t="s">
        <v>3429</v>
      </c>
      <c r="J2352" s="2">
        <v>36475</v>
      </c>
      <c r="K2352" s="2">
        <v>48669</v>
      </c>
      <c r="L2352">
        <v>14</v>
      </c>
      <c r="M2352" t="s">
        <v>210</v>
      </c>
      <c r="N2352" t="s">
        <v>3443</v>
      </c>
      <c r="O2352" t="s">
        <v>210</v>
      </c>
      <c r="P2352" t="s">
        <v>3444</v>
      </c>
      <c r="Q2352" s="5">
        <f>INDEX(relevant_resources!B:B,MATCH(P2352,relevant_resources!A:A,0))</f>
        <v>0</v>
      </c>
      <c r="R2352">
        <f>COUNTIFS(resolve_2018!Y:Y,A2352)</f>
        <v>0</v>
      </c>
      <c r="S2352">
        <f>COUNTIFS(assign_old_new!A:A,A2352)</f>
        <v>0</v>
      </c>
      <c r="T2352" s="4" t="str">
        <f>IF(D2352="teppc","teppc",
IF(Q2352=0,"not relevant",
IF(R2352&gt;0,"in old list",
IF(S2352=0,"NEED TO ASSIGN",
INDEX(assign_old_new!D:D,MATCH(A2352,assign_old_new!A:A,0))))))</f>
        <v>teppc</v>
      </c>
      <c r="U2352">
        <f t="shared" si="72"/>
        <v>0</v>
      </c>
      <c r="V2352" s="5">
        <f t="shared" si="73"/>
        <v>0</v>
      </c>
    </row>
    <row r="2353" spans="1:22" hidden="1" x14ac:dyDescent="0.75">
      <c r="A2353" t="s">
        <v>9414</v>
      </c>
      <c r="B2353" t="s">
        <v>9415</v>
      </c>
      <c r="C2353" t="s">
        <v>9416</v>
      </c>
      <c r="D2353" t="s">
        <v>3425</v>
      </c>
      <c r="E2353" t="s">
        <v>3745</v>
      </c>
      <c r="F2353" t="s">
        <v>3745</v>
      </c>
      <c r="G2353" t="s">
        <v>3746</v>
      </c>
      <c r="H2353" t="s">
        <v>3745</v>
      </c>
      <c r="I2353" t="s">
        <v>2274</v>
      </c>
      <c r="J2353" s="2">
        <v>32721</v>
      </c>
      <c r="K2353" s="2">
        <v>55153</v>
      </c>
      <c r="L2353">
        <v>14</v>
      </c>
      <c r="M2353" t="s">
        <v>3548</v>
      </c>
      <c r="N2353" t="s">
        <v>3532</v>
      </c>
      <c r="O2353" t="s">
        <v>3533</v>
      </c>
      <c r="P2353" t="s">
        <v>3534</v>
      </c>
      <c r="Q2353" s="5">
        <f>INDEX(relevant_resources!B:B,MATCH(P2353,relevant_resources!A:A,0))</f>
        <v>0</v>
      </c>
      <c r="R2353">
        <f>COUNTIFS(resolve_2018!Y:Y,A2353)</f>
        <v>0</v>
      </c>
      <c r="S2353">
        <f>COUNTIFS(assign_old_new!A:A,A2353)</f>
        <v>0</v>
      </c>
      <c r="T2353" s="4" t="str">
        <f>IF(D2353="teppc","teppc",
IF(Q2353=0,"not relevant",
IF(R2353&gt;0,"in old list",
IF(S2353=0,"NEED TO ASSIGN",
INDEX(assign_old_new!D:D,MATCH(A2353,assign_old_new!A:A,0))))))</f>
        <v>teppc</v>
      </c>
      <c r="U2353">
        <f t="shared" si="72"/>
        <v>0</v>
      </c>
      <c r="V2353" s="5">
        <f t="shared" si="73"/>
        <v>0</v>
      </c>
    </row>
    <row r="2354" spans="1:22" hidden="1" x14ac:dyDescent="0.75">
      <c r="A2354" t="s">
        <v>9417</v>
      </c>
      <c r="B2354" t="s">
        <v>9418</v>
      </c>
      <c r="C2354" t="s">
        <v>9419</v>
      </c>
      <c r="D2354" t="s">
        <v>3425</v>
      </c>
      <c r="E2354" t="s">
        <v>3745</v>
      </c>
      <c r="F2354" t="s">
        <v>3745</v>
      </c>
      <c r="G2354" t="s">
        <v>3746</v>
      </c>
      <c r="H2354" t="s">
        <v>3745</v>
      </c>
      <c r="I2354" t="s">
        <v>2274</v>
      </c>
      <c r="J2354" s="2">
        <v>32721</v>
      </c>
      <c r="K2354" s="2">
        <v>55153</v>
      </c>
      <c r="L2354">
        <v>14</v>
      </c>
      <c r="M2354" t="s">
        <v>3548</v>
      </c>
      <c r="N2354" t="s">
        <v>3532</v>
      </c>
      <c r="O2354" t="s">
        <v>3533</v>
      </c>
      <c r="P2354" t="s">
        <v>3534</v>
      </c>
      <c r="Q2354" s="5">
        <f>INDEX(relevant_resources!B:B,MATCH(P2354,relevant_resources!A:A,0))</f>
        <v>0</v>
      </c>
      <c r="R2354">
        <f>COUNTIFS(resolve_2018!Y:Y,A2354)</f>
        <v>0</v>
      </c>
      <c r="S2354">
        <f>COUNTIFS(assign_old_new!A:A,A2354)</f>
        <v>0</v>
      </c>
      <c r="T2354" s="4" t="str">
        <f>IF(D2354="teppc","teppc",
IF(Q2354=0,"not relevant",
IF(R2354&gt;0,"in old list",
IF(S2354=0,"NEED TO ASSIGN",
INDEX(assign_old_new!D:D,MATCH(A2354,assign_old_new!A:A,0))))))</f>
        <v>teppc</v>
      </c>
      <c r="U2354">
        <f t="shared" si="72"/>
        <v>0</v>
      </c>
      <c r="V2354" s="5">
        <f t="shared" si="73"/>
        <v>0</v>
      </c>
    </row>
    <row r="2355" spans="1:22" hidden="1" x14ac:dyDescent="0.75">
      <c r="A2355" t="s">
        <v>9420</v>
      </c>
      <c r="B2355" t="s">
        <v>9421</v>
      </c>
      <c r="C2355" t="s">
        <v>9422</v>
      </c>
      <c r="D2355" t="s">
        <v>3425</v>
      </c>
      <c r="E2355" t="s">
        <v>3745</v>
      </c>
      <c r="F2355" t="s">
        <v>3745</v>
      </c>
      <c r="G2355" t="s">
        <v>3746</v>
      </c>
      <c r="H2355" t="s">
        <v>3745</v>
      </c>
      <c r="I2355" t="s">
        <v>2274</v>
      </c>
      <c r="J2355" s="2">
        <v>32721</v>
      </c>
      <c r="K2355" s="2">
        <v>55153</v>
      </c>
      <c r="L2355">
        <v>14</v>
      </c>
      <c r="M2355" t="s">
        <v>3548</v>
      </c>
      <c r="N2355" t="s">
        <v>3532</v>
      </c>
      <c r="O2355" t="s">
        <v>3533</v>
      </c>
      <c r="P2355" t="s">
        <v>3534</v>
      </c>
      <c r="Q2355" s="5">
        <f>INDEX(relevant_resources!B:B,MATCH(P2355,relevant_resources!A:A,0))</f>
        <v>0</v>
      </c>
      <c r="R2355">
        <f>COUNTIFS(resolve_2018!Y:Y,A2355)</f>
        <v>0</v>
      </c>
      <c r="S2355">
        <f>COUNTIFS(assign_old_new!A:A,A2355)</f>
        <v>0</v>
      </c>
      <c r="T2355" s="4" t="str">
        <f>IF(D2355="teppc","teppc",
IF(Q2355=0,"not relevant",
IF(R2355&gt;0,"in old list",
IF(S2355=0,"NEED TO ASSIGN",
INDEX(assign_old_new!D:D,MATCH(A2355,assign_old_new!A:A,0))))))</f>
        <v>teppc</v>
      </c>
      <c r="U2355">
        <f t="shared" si="72"/>
        <v>0</v>
      </c>
      <c r="V2355" s="5">
        <f t="shared" si="73"/>
        <v>0</v>
      </c>
    </row>
    <row r="2356" spans="1:22" hidden="1" x14ac:dyDescent="0.75">
      <c r="A2356" t="s">
        <v>4907</v>
      </c>
      <c r="B2356" t="s">
        <v>4907</v>
      </c>
      <c r="C2356" t="s">
        <v>4908</v>
      </c>
      <c r="D2356" t="s">
        <v>3425</v>
      </c>
      <c r="E2356" t="s">
        <v>3482</v>
      </c>
      <c r="F2356" t="s">
        <v>3482</v>
      </c>
      <c r="G2356" t="s">
        <v>3483</v>
      </c>
      <c r="H2356" t="s">
        <v>3482</v>
      </c>
      <c r="I2356" t="s">
        <v>1080</v>
      </c>
      <c r="J2356" s="2">
        <v>23468</v>
      </c>
      <c r="K2356" s="2">
        <v>55153</v>
      </c>
      <c r="L2356">
        <v>14</v>
      </c>
      <c r="M2356" t="s">
        <v>210</v>
      </c>
      <c r="N2356" t="s">
        <v>3443</v>
      </c>
      <c r="O2356" t="s">
        <v>210</v>
      </c>
      <c r="P2356" t="s">
        <v>3568</v>
      </c>
      <c r="Q2356" s="5">
        <f>INDEX(relevant_resources!B:B,MATCH(P2356,relevant_resources!A:A,0))</f>
        <v>0</v>
      </c>
      <c r="R2356">
        <f>COUNTIFS(resolve_2018!Y:Y,A2356)</f>
        <v>0</v>
      </c>
      <c r="S2356">
        <f>COUNTIFS(assign_old_new!A:A,A2356)</f>
        <v>0</v>
      </c>
      <c r="T2356" s="4" t="str">
        <f>IF(D2356="teppc","teppc",
IF(Q2356=0,"not relevant",
IF(R2356&gt;0,"in old list",
IF(S2356=0,"NEED TO ASSIGN",
INDEX(assign_old_new!D:D,MATCH(A2356,assign_old_new!A:A,0))))))</f>
        <v>teppc</v>
      </c>
      <c r="U2356">
        <f t="shared" si="72"/>
        <v>0</v>
      </c>
      <c r="V2356" s="5">
        <f t="shared" si="73"/>
        <v>0</v>
      </c>
    </row>
    <row r="2357" spans="1:22" hidden="1" x14ac:dyDescent="0.75">
      <c r="A2357" t="s">
        <v>4909</v>
      </c>
      <c r="B2357" t="s">
        <v>4909</v>
      </c>
      <c r="C2357" t="s">
        <v>4910</v>
      </c>
      <c r="D2357" t="s">
        <v>3425</v>
      </c>
      <c r="E2357" t="s">
        <v>3482</v>
      </c>
      <c r="F2357" t="s">
        <v>3482</v>
      </c>
      <c r="G2357" t="s">
        <v>3483</v>
      </c>
      <c r="H2357" t="s">
        <v>3482</v>
      </c>
      <c r="I2357" t="s">
        <v>1080</v>
      </c>
      <c r="J2357" s="2">
        <v>23437</v>
      </c>
      <c r="K2357" s="2">
        <v>55153</v>
      </c>
      <c r="L2357">
        <v>14</v>
      </c>
      <c r="M2357" t="s">
        <v>210</v>
      </c>
      <c r="N2357" t="s">
        <v>3443</v>
      </c>
      <c r="O2357" t="s">
        <v>210</v>
      </c>
      <c r="P2357" t="s">
        <v>3568</v>
      </c>
      <c r="Q2357" s="5">
        <f>INDEX(relevant_resources!B:B,MATCH(P2357,relevant_resources!A:A,0))</f>
        <v>0</v>
      </c>
      <c r="R2357">
        <f>COUNTIFS(resolve_2018!Y:Y,A2357)</f>
        <v>0</v>
      </c>
      <c r="S2357">
        <f>COUNTIFS(assign_old_new!A:A,A2357)</f>
        <v>0</v>
      </c>
      <c r="T2357" s="4" t="str">
        <f>IF(D2357="teppc","teppc",
IF(Q2357=0,"not relevant",
IF(R2357&gt;0,"in old list",
IF(S2357=0,"NEED TO ASSIGN",
INDEX(assign_old_new!D:D,MATCH(A2357,assign_old_new!A:A,0))))))</f>
        <v>teppc</v>
      </c>
      <c r="U2357">
        <f t="shared" si="72"/>
        <v>0</v>
      </c>
      <c r="V2357" s="5">
        <f t="shared" si="73"/>
        <v>0</v>
      </c>
    </row>
    <row r="2358" spans="1:22" hidden="1" x14ac:dyDescent="0.75">
      <c r="A2358" t="s">
        <v>419</v>
      </c>
      <c r="B2358" t="s">
        <v>419</v>
      </c>
      <c r="C2358" t="s">
        <v>11176</v>
      </c>
      <c r="D2358" t="s">
        <v>9883</v>
      </c>
      <c r="E2358" t="s">
        <v>3333</v>
      </c>
      <c r="F2358" t="s">
        <v>3333</v>
      </c>
      <c r="G2358" t="s">
        <v>3334</v>
      </c>
      <c r="H2358" t="s">
        <v>3333</v>
      </c>
      <c r="I2358" t="s">
        <v>33</v>
      </c>
      <c r="J2358" s="6">
        <v>17533</v>
      </c>
      <c r="K2358" s="6">
        <v>55153</v>
      </c>
      <c r="L2358">
        <v>14</v>
      </c>
      <c r="N2358" t="s">
        <v>3443</v>
      </c>
      <c r="O2358" t="s">
        <v>210</v>
      </c>
      <c r="P2358" t="s">
        <v>3709</v>
      </c>
      <c r="Q2358" s="5">
        <f>INDEX(relevant_resources!B:B,MATCH(P2358,relevant_resources!A:A,0))</f>
        <v>0</v>
      </c>
      <c r="R2358">
        <f>COUNTIFS(resolve_2018!Y:Y,A2358)</f>
        <v>1</v>
      </c>
      <c r="S2358">
        <f>COUNTIFS(assign_old_new!A:A,A2358)</f>
        <v>0</v>
      </c>
      <c r="T2358" s="4" t="str">
        <f>IF(D2358="teppc","teppc",
IF(Q2358=0,"not relevant",
IF(R2358&gt;0,"in old list",
IF(S2358=0,"NEED TO ASSIGN",
INDEX(assign_old_new!D:D,MATCH(A2358,assign_old_new!A:A,0))))))</f>
        <v>not relevant</v>
      </c>
      <c r="U2358">
        <f t="shared" si="72"/>
        <v>1</v>
      </c>
      <c r="V2358" s="5">
        <f t="shared" si="73"/>
        <v>0</v>
      </c>
    </row>
    <row r="2359" spans="1:22" hidden="1" x14ac:dyDescent="0.75">
      <c r="A2359" t="s">
        <v>8548</v>
      </c>
      <c r="B2359" t="s">
        <v>8549</v>
      </c>
      <c r="C2359" t="s">
        <v>8550</v>
      </c>
      <c r="D2359" t="s">
        <v>3425</v>
      </c>
      <c r="E2359" t="s">
        <v>2647</v>
      </c>
      <c r="F2359" t="s">
        <v>2647</v>
      </c>
      <c r="G2359" t="s">
        <v>3500</v>
      </c>
      <c r="H2359" t="s">
        <v>2646</v>
      </c>
      <c r="I2359" t="s">
        <v>2647</v>
      </c>
      <c r="J2359" s="2">
        <v>7519</v>
      </c>
      <c r="K2359" s="2">
        <v>55153</v>
      </c>
      <c r="L2359">
        <v>14</v>
      </c>
      <c r="M2359" t="s">
        <v>210</v>
      </c>
      <c r="N2359" t="s">
        <v>3443</v>
      </c>
      <c r="O2359" t="s">
        <v>210</v>
      </c>
      <c r="P2359" t="s">
        <v>3905</v>
      </c>
      <c r="Q2359" s="5">
        <f>INDEX(relevant_resources!B:B,MATCH(P2359,relevant_resources!A:A,0))</f>
        <v>0</v>
      </c>
      <c r="R2359">
        <f>COUNTIFS(resolve_2018!Y:Y,A2359)</f>
        <v>0</v>
      </c>
      <c r="S2359">
        <f>COUNTIFS(assign_old_new!A:A,A2359)</f>
        <v>0</v>
      </c>
      <c r="T2359" s="4" t="str">
        <f>IF(D2359="teppc","teppc",
IF(Q2359=0,"not relevant",
IF(R2359&gt;0,"in old list",
IF(S2359=0,"NEED TO ASSIGN",
INDEX(assign_old_new!D:D,MATCH(A2359,assign_old_new!A:A,0))))))</f>
        <v>teppc</v>
      </c>
      <c r="U2359">
        <f t="shared" si="72"/>
        <v>0</v>
      </c>
      <c r="V2359" s="5">
        <f t="shared" si="73"/>
        <v>0</v>
      </c>
    </row>
    <row r="2360" spans="1:22" hidden="1" x14ac:dyDescent="0.75">
      <c r="A2360" t="s">
        <v>10318</v>
      </c>
      <c r="B2360" t="s">
        <v>10318</v>
      </c>
      <c r="C2360" t="s">
        <v>10319</v>
      </c>
      <c r="D2360" t="s">
        <v>9883</v>
      </c>
      <c r="E2360" t="s">
        <v>1128</v>
      </c>
      <c r="F2360" t="s">
        <v>1128</v>
      </c>
      <c r="G2360" t="s">
        <v>3379</v>
      </c>
      <c r="H2360" t="s">
        <v>1128</v>
      </c>
      <c r="I2360" t="s">
        <v>33</v>
      </c>
      <c r="J2360" t="s">
        <v>9889</v>
      </c>
      <c r="K2360" s="6">
        <v>55153</v>
      </c>
      <c r="L2360">
        <v>13.8</v>
      </c>
      <c r="M2360" t="s">
        <v>9958</v>
      </c>
      <c r="N2360" t="s">
        <v>4346</v>
      </c>
      <c r="O2360" t="s">
        <v>3386</v>
      </c>
      <c r="P2360" t="s">
        <v>3324</v>
      </c>
      <c r="Q2360" s="5">
        <f>INDEX(relevant_resources!B:B,MATCH(P2360,relevant_resources!A:A,0))</f>
        <v>1</v>
      </c>
      <c r="R2360">
        <f>COUNTIFS(resolve_2018!Y:Y,A2360)</f>
        <v>0</v>
      </c>
      <c r="S2360">
        <f>COUNTIFS(assign_old_new!A:A,A2360)</f>
        <v>1</v>
      </c>
      <c r="T2360" s="4" t="str">
        <f>IF(D2360="teppc","teppc",
IF(Q2360=0,"not relevant",
IF(R2360&gt;0,"in old list",
IF(S2360=0,"NEED TO ASSIGN",
INDEX(assign_old_new!D:D,MATCH(A2360,assign_old_new!A:A,0))))))</f>
        <v>new</v>
      </c>
      <c r="U2360">
        <f t="shared" si="72"/>
        <v>1</v>
      </c>
      <c r="V2360" s="5">
        <f t="shared" si="73"/>
        <v>0</v>
      </c>
    </row>
    <row r="2361" spans="1:22" hidden="1" x14ac:dyDescent="0.75">
      <c r="A2361" t="s">
        <v>7332</v>
      </c>
      <c r="B2361" t="s">
        <v>7333</v>
      </c>
      <c r="C2361" t="s">
        <v>7334</v>
      </c>
      <c r="D2361" t="s">
        <v>3425</v>
      </c>
      <c r="E2361" t="s">
        <v>3698</v>
      </c>
      <c r="F2361" t="s">
        <v>3698</v>
      </c>
      <c r="G2361" t="s">
        <v>3694</v>
      </c>
      <c r="H2361" t="s">
        <v>3407</v>
      </c>
      <c r="I2361" t="s">
        <v>2274</v>
      </c>
      <c r="J2361" s="2">
        <v>40147</v>
      </c>
      <c r="K2361" s="2">
        <v>55153</v>
      </c>
      <c r="L2361">
        <v>13.8</v>
      </c>
      <c r="M2361" t="s">
        <v>3766</v>
      </c>
      <c r="N2361" t="s">
        <v>3757</v>
      </c>
      <c r="O2361" t="s">
        <v>190</v>
      </c>
      <c r="P2361" t="s">
        <v>3758</v>
      </c>
      <c r="Q2361" s="5">
        <f>INDEX(relevant_resources!B:B,MATCH(P2361,relevant_resources!A:A,0))</f>
        <v>0</v>
      </c>
      <c r="R2361">
        <f>COUNTIFS(resolve_2018!Y:Y,A2361)</f>
        <v>0</v>
      </c>
      <c r="S2361">
        <f>COUNTIFS(assign_old_new!A:A,A2361)</f>
        <v>0</v>
      </c>
      <c r="T2361" s="4" t="str">
        <f>IF(D2361="teppc","teppc",
IF(Q2361=0,"not relevant",
IF(R2361&gt;0,"in old list",
IF(S2361=0,"NEED TO ASSIGN",
INDEX(assign_old_new!D:D,MATCH(A2361,assign_old_new!A:A,0))))))</f>
        <v>teppc</v>
      </c>
      <c r="U2361">
        <f t="shared" si="72"/>
        <v>0</v>
      </c>
      <c r="V2361" s="5">
        <f t="shared" si="73"/>
        <v>0</v>
      </c>
    </row>
    <row r="2362" spans="1:22" hidden="1" x14ac:dyDescent="0.75">
      <c r="A2362" t="s">
        <v>3494</v>
      </c>
      <c r="B2362" t="s">
        <v>3495</v>
      </c>
      <c r="C2362" t="s">
        <v>3496</v>
      </c>
      <c r="D2362" t="s">
        <v>3425</v>
      </c>
      <c r="E2362" t="s">
        <v>2403</v>
      </c>
      <c r="F2362" t="s">
        <v>2403</v>
      </c>
      <c r="G2362" t="s">
        <v>3436</v>
      </c>
      <c r="H2362" t="s">
        <v>3437</v>
      </c>
      <c r="I2362" t="s">
        <v>2274</v>
      </c>
      <c r="J2362" s="2">
        <v>32843</v>
      </c>
      <c r="K2362" s="2">
        <v>55153</v>
      </c>
      <c r="L2362">
        <v>13.8</v>
      </c>
      <c r="M2362" t="s">
        <v>210</v>
      </c>
      <c r="N2362" t="s">
        <v>3443</v>
      </c>
      <c r="O2362" t="s">
        <v>210</v>
      </c>
      <c r="P2362" t="s">
        <v>3497</v>
      </c>
      <c r="Q2362" s="5">
        <f>INDEX(relevant_resources!B:B,MATCH(P2362,relevant_resources!A:A,0))</f>
        <v>0</v>
      </c>
      <c r="R2362">
        <f>COUNTIFS(resolve_2018!Y:Y,A2362)</f>
        <v>0</v>
      </c>
      <c r="S2362">
        <f>COUNTIFS(assign_old_new!A:A,A2362)</f>
        <v>0</v>
      </c>
      <c r="T2362" s="4" t="str">
        <f>IF(D2362="teppc","teppc",
IF(Q2362=0,"not relevant",
IF(R2362&gt;0,"in old list",
IF(S2362=0,"NEED TO ASSIGN",
INDEX(assign_old_new!D:D,MATCH(A2362,assign_old_new!A:A,0))))))</f>
        <v>teppc</v>
      </c>
      <c r="U2362">
        <f t="shared" si="72"/>
        <v>0</v>
      </c>
      <c r="V2362" s="5">
        <f t="shared" si="73"/>
        <v>0</v>
      </c>
    </row>
    <row r="2363" spans="1:22" hidden="1" x14ac:dyDescent="0.75">
      <c r="A2363" t="s">
        <v>9240</v>
      </c>
      <c r="B2363" t="s">
        <v>9240</v>
      </c>
      <c r="C2363" t="s">
        <v>9241</v>
      </c>
      <c r="D2363" t="s">
        <v>3425</v>
      </c>
      <c r="E2363" t="s">
        <v>3546</v>
      </c>
      <c r="F2363" t="s">
        <v>3546</v>
      </c>
      <c r="G2363" t="s">
        <v>3547</v>
      </c>
      <c r="H2363" t="s">
        <v>3546</v>
      </c>
      <c r="I2363" t="s">
        <v>3429</v>
      </c>
      <c r="J2363" s="2">
        <v>42125</v>
      </c>
      <c r="K2363" s="2">
        <v>56735</v>
      </c>
      <c r="L2363">
        <v>13.75</v>
      </c>
      <c r="M2363" t="s">
        <v>210</v>
      </c>
      <c r="N2363" t="s">
        <v>3443</v>
      </c>
      <c r="O2363" t="s">
        <v>210</v>
      </c>
      <c r="P2363" t="s">
        <v>3444</v>
      </c>
      <c r="Q2363" s="5">
        <f>INDEX(relevant_resources!B:B,MATCH(P2363,relevant_resources!A:A,0))</f>
        <v>0</v>
      </c>
      <c r="R2363">
        <f>COUNTIFS(resolve_2018!Y:Y,A2363)</f>
        <v>0</v>
      </c>
      <c r="S2363">
        <f>COUNTIFS(assign_old_new!A:A,A2363)</f>
        <v>0</v>
      </c>
      <c r="T2363" s="4" t="str">
        <f>IF(D2363="teppc","teppc",
IF(Q2363=0,"not relevant",
IF(R2363&gt;0,"in old list",
IF(S2363=0,"NEED TO ASSIGN",
INDEX(assign_old_new!D:D,MATCH(A2363,assign_old_new!A:A,0))))))</f>
        <v>teppc</v>
      </c>
      <c r="U2363">
        <f t="shared" si="72"/>
        <v>0</v>
      </c>
      <c r="V2363" s="5">
        <f t="shared" si="73"/>
        <v>0</v>
      </c>
    </row>
    <row r="2364" spans="1:22" hidden="1" x14ac:dyDescent="0.75">
      <c r="A2364" t="s">
        <v>8779</v>
      </c>
      <c r="B2364" t="s">
        <v>8780</v>
      </c>
      <c r="C2364" t="s">
        <v>8781</v>
      </c>
      <c r="D2364" t="s">
        <v>3425</v>
      </c>
      <c r="E2364" t="s">
        <v>4244</v>
      </c>
      <c r="F2364" t="s">
        <v>4244</v>
      </c>
      <c r="G2364" t="s">
        <v>4245</v>
      </c>
      <c r="H2364" t="s">
        <v>3482</v>
      </c>
      <c r="I2364" t="s">
        <v>1080</v>
      </c>
      <c r="J2364" s="2">
        <v>41426</v>
      </c>
      <c r="K2364" s="2">
        <v>55153</v>
      </c>
      <c r="L2364">
        <v>13.7</v>
      </c>
      <c r="M2364" t="s">
        <v>210</v>
      </c>
      <c r="N2364" t="s">
        <v>3443</v>
      </c>
      <c r="O2364" t="s">
        <v>210</v>
      </c>
      <c r="P2364" t="s">
        <v>3568</v>
      </c>
      <c r="Q2364" s="5">
        <f>INDEX(relevant_resources!B:B,MATCH(P2364,relevant_resources!A:A,0))</f>
        <v>0</v>
      </c>
      <c r="R2364">
        <f>COUNTIFS(resolve_2018!Y:Y,A2364)</f>
        <v>0</v>
      </c>
      <c r="S2364">
        <f>COUNTIFS(assign_old_new!A:A,A2364)</f>
        <v>0</v>
      </c>
      <c r="T2364" s="4" t="str">
        <f>IF(D2364="teppc","teppc",
IF(Q2364=0,"not relevant",
IF(R2364&gt;0,"in old list",
IF(S2364=0,"NEED TO ASSIGN",
INDEX(assign_old_new!D:D,MATCH(A2364,assign_old_new!A:A,0))))))</f>
        <v>teppc</v>
      </c>
      <c r="U2364">
        <f t="shared" si="72"/>
        <v>0</v>
      </c>
      <c r="V2364" s="5">
        <f t="shared" si="73"/>
        <v>0</v>
      </c>
    </row>
    <row r="2365" spans="1:22" hidden="1" x14ac:dyDescent="0.75">
      <c r="A2365" t="s">
        <v>8530</v>
      </c>
      <c r="B2365" t="s">
        <v>8531</v>
      </c>
      <c r="C2365" t="s">
        <v>8532</v>
      </c>
      <c r="D2365" t="s">
        <v>3425</v>
      </c>
      <c r="E2365" t="s">
        <v>3698</v>
      </c>
      <c r="F2365" t="s">
        <v>3698</v>
      </c>
      <c r="G2365" t="s">
        <v>3694</v>
      </c>
      <c r="H2365" t="s">
        <v>3407</v>
      </c>
      <c r="I2365" t="s">
        <v>2274</v>
      </c>
      <c r="J2365" s="2">
        <v>41054</v>
      </c>
      <c r="K2365" s="2">
        <v>55153</v>
      </c>
      <c r="L2365">
        <v>13.7</v>
      </c>
      <c r="M2365" t="s">
        <v>3766</v>
      </c>
      <c r="N2365" t="s">
        <v>3757</v>
      </c>
      <c r="O2365" t="s">
        <v>190</v>
      </c>
      <c r="P2365" t="s">
        <v>3758</v>
      </c>
      <c r="Q2365" s="5">
        <f>INDEX(relevant_resources!B:B,MATCH(P2365,relevant_resources!A:A,0))</f>
        <v>0</v>
      </c>
      <c r="R2365">
        <f>COUNTIFS(resolve_2018!Y:Y,A2365)</f>
        <v>0</v>
      </c>
      <c r="S2365">
        <f>COUNTIFS(assign_old_new!A:A,A2365)</f>
        <v>0</v>
      </c>
      <c r="T2365" s="4" t="str">
        <f>IF(D2365="teppc","teppc",
IF(Q2365=0,"not relevant",
IF(R2365&gt;0,"in old list",
IF(S2365=0,"NEED TO ASSIGN",
INDEX(assign_old_new!D:D,MATCH(A2365,assign_old_new!A:A,0))))))</f>
        <v>teppc</v>
      </c>
      <c r="U2365">
        <f t="shared" si="72"/>
        <v>0</v>
      </c>
      <c r="V2365" s="5">
        <f t="shared" si="73"/>
        <v>0</v>
      </c>
    </row>
    <row r="2366" spans="1:22" hidden="1" x14ac:dyDescent="0.75">
      <c r="A2366" t="s">
        <v>10722</v>
      </c>
      <c r="B2366" t="s">
        <v>10722</v>
      </c>
      <c r="D2366" t="s">
        <v>9883</v>
      </c>
      <c r="E2366" t="s">
        <v>1128</v>
      </c>
      <c r="F2366" t="s">
        <v>1128</v>
      </c>
      <c r="G2366" t="s">
        <v>3379</v>
      </c>
      <c r="H2366" t="s">
        <v>1128</v>
      </c>
      <c r="I2366" t="s">
        <v>33</v>
      </c>
      <c r="J2366" t="s">
        <v>9889</v>
      </c>
      <c r="K2366" s="6">
        <v>55153</v>
      </c>
      <c r="L2366">
        <v>13.5</v>
      </c>
      <c r="M2366" t="s">
        <v>9884</v>
      </c>
      <c r="N2366" t="s">
        <v>3327</v>
      </c>
      <c r="O2366" t="s">
        <v>3328</v>
      </c>
      <c r="P2366" t="s">
        <v>3324</v>
      </c>
      <c r="Q2366" s="5">
        <f>INDEX(relevant_resources!B:B,MATCH(P2366,relevant_resources!A:A,0))</f>
        <v>1</v>
      </c>
      <c r="R2366">
        <f>COUNTIFS(resolve_2018!Y:Y,A2366)</f>
        <v>0</v>
      </c>
      <c r="S2366">
        <f>COUNTIFS(assign_old_new!A:A,A2366)</f>
        <v>1</v>
      </c>
      <c r="T2366" s="4" t="str">
        <f>IF(D2366="teppc","teppc",
IF(Q2366=0,"not relevant",
IF(R2366&gt;0,"in old list",
IF(S2366=0,"NEED TO ASSIGN",
INDEX(assign_old_new!D:D,MATCH(A2366,assign_old_new!A:A,0))))))</f>
        <v>old</v>
      </c>
      <c r="U2366">
        <f t="shared" si="72"/>
        <v>1</v>
      </c>
      <c r="V2366" s="5">
        <f t="shared" si="73"/>
        <v>0</v>
      </c>
    </row>
    <row r="2367" spans="1:22" hidden="1" x14ac:dyDescent="0.75">
      <c r="A2367" t="s">
        <v>2536</v>
      </c>
      <c r="B2367" t="s">
        <v>3369</v>
      </c>
      <c r="C2367" t="s">
        <v>2536</v>
      </c>
      <c r="D2367" t="s">
        <v>3318</v>
      </c>
      <c r="E2367" t="s">
        <v>3333</v>
      </c>
      <c r="F2367" t="s">
        <v>3333</v>
      </c>
      <c r="G2367" t="s">
        <v>3334</v>
      </c>
      <c r="H2367" t="s">
        <v>3333</v>
      </c>
      <c r="I2367" t="s">
        <v>33</v>
      </c>
      <c r="J2367" s="2">
        <v>44105</v>
      </c>
      <c r="K2367" s="2">
        <v>55153</v>
      </c>
      <c r="L2367">
        <v>13.5</v>
      </c>
      <c r="M2367" t="s">
        <v>3326</v>
      </c>
      <c r="N2367" t="s">
        <v>3327</v>
      </c>
      <c r="O2367" t="s">
        <v>3328</v>
      </c>
      <c r="P2367" t="s">
        <v>3324</v>
      </c>
      <c r="Q2367" s="5">
        <f>INDEX(relevant_resources!B:B,MATCH(P2367,relevant_resources!A:A,0))</f>
        <v>1</v>
      </c>
      <c r="R2367">
        <f>COUNTIFS(resolve_2018!Y:Y,A2367)</f>
        <v>1</v>
      </c>
      <c r="S2367">
        <f>COUNTIFS(assign_old_new!A:A,A2367)</f>
        <v>0</v>
      </c>
      <c r="T2367" s="4" t="str">
        <f>IF(D2367="teppc","teppc",
IF(Q2367=0,"not relevant",
IF(R2367&gt;0,"in old list",
IF(S2367=0,"NEED TO ASSIGN",
INDEX(assign_old_new!D:D,MATCH(A2367,assign_old_new!A:A,0))))))</f>
        <v>in old list</v>
      </c>
      <c r="U2367">
        <f t="shared" si="72"/>
        <v>1</v>
      </c>
      <c r="V2367" s="5">
        <f t="shared" si="73"/>
        <v>0</v>
      </c>
    </row>
    <row r="2368" spans="1:22" hidden="1" x14ac:dyDescent="0.75">
      <c r="A2368" t="s">
        <v>5202</v>
      </c>
      <c r="B2368" t="s">
        <v>5202</v>
      </c>
      <c r="C2368" t="s">
        <v>5203</v>
      </c>
      <c r="D2368" t="s">
        <v>3425</v>
      </c>
      <c r="E2368" t="s">
        <v>3883</v>
      </c>
      <c r="F2368" t="s">
        <v>3883</v>
      </c>
      <c r="G2368" t="s">
        <v>3884</v>
      </c>
      <c r="H2368" t="s">
        <v>3883</v>
      </c>
      <c r="I2368" t="s">
        <v>1080</v>
      </c>
      <c r="J2368" s="2">
        <v>40534</v>
      </c>
      <c r="K2368" s="2">
        <v>55153</v>
      </c>
      <c r="L2368">
        <v>13.5</v>
      </c>
      <c r="M2368" t="s">
        <v>3438</v>
      </c>
      <c r="N2368" t="s">
        <v>3412</v>
      </c>
      <c r="O2368" t="s">
        <v>993</v>
      </c>
      <c r="P2368" t="s">
        <v>3712</v>
      </c>
      <c r="Q2368" s="5">
        <f>INDEX(relevant_resources!B:B,MATCH(P2368,relevant_resources!A:A,0))</f>
        <v>0</v>
      </c>
      <c r="R2368">
        <f>COUNTIFS(resolve_2018!Y:Y,A2368)</f>
        <v>0</v>
      </c>
      <c r="S2368">
        <f>COUNTIFS(assign_old_new!A:A,A2368)</f>
        <v>0</v>
      </c>
      <c r="T2368" s="4" t="str">
        <f>IF(D2368="teppc","teppc",
IF(Q2368=0,"not relevant",
IF(R2368&gt;0,"in old list",
IF(S2368=0,"NEED TO ASSIGN",
INDEX(assign_old_new!D:D,MATCH(A2368,assign_old_new!A:A,0))))))</f>
        <v>teppc</v>
      </c>
      <c r="U2368">
        <f t="shared" si="72"/>
        <v>0</v>
      </c>
      <c r="V2368" s="5">
        <f t="shared" si="73"/>
        <v>0</v>
      </c>
    </row>
    <row r="2369" spans="1:22" hidden="1" x14ac:dyDescent="0.75">
      <c r="A2369" t="s">
        <v>5043</v>
      </c>
      <c r="B2369" t="s">
        <v>5044</v>
      </c>
      <c r="C2369" t="s">
        <v>5045</v>
      </c>
      <c r="D2369" t="s">
        <v>3425</v>
      </c>
      <c r="E2369" t="s">
        <v>3698</v>
      </c>
      <c r="F2369" t="s">
        <v>3698</v>
      </c>
      <c r="G2369" t="s">
        <v>3694</v>
      </c>
      <c r="H2369" t="s">
        <v>3407</v>
      </c>
      <c r="I2369" t="s">
        <v>2274</v>
      </c>
      <c r="J2369" s="2">
        <v>39203</v>
      </c>
      <c r="K2369" s="2">
        <v>55153</v>
      </c>
      <c r="L2369">
        <v>13.5</v>
      </c>
      <c r="M2369" t="s">
        <v>3766</v>
      </c>
      <c r="N2369" t="s">
        <v>3757</v>
      </c>
      <c r="O2369" t="s">
        <v>190</v>
      </c>
      <c r="P2369" t="s">
        <v>3758</v>
      </c>
      <c r="Q2369" s="5">
        <f>INDEX(relevant_resources!B:B,MATCH(P2369,relevant_resources!A:A,0))</f>
        <v>0</v>
      </c>
      <c r="R2369">
        <f>COUNTIFS(resolve_2018!Y:Y,A2369)</f>
        <v>0</v>
      </c>
      <c r="S2369">
        <f>COUNTIFS(assign_old_new!A:A,A2369)</f>
        <v>0</v>
      </c>
      <c r="T2369" s="4" t="str">
        <f>IF(D2369="teppc","teppc",
IF(Q2369=0,"not relevant",
IF(R2369&gt;0,"in old list",
IF(S2369=0,"NEED TO ASSIGN",
INDEX(assign_old_new!D:D,MATCH(A2369,assign_old_new!A:A,0))))))</f>
        <v>teppc</v>
      </c>
      <c r="U2369">
        <f t="shared" si="72"/>
        <v>0</v>
      </c>
      <c r="V2369" s="5">
        <f t="shared" si="73"/>
        <v>0</v>
      </c>
    </row>
    <row r="2370" spans="1:22" hidden="1" x14ac:dyDescent="0.75">
      <c r="A2370" t="s">
        <v>7273</v>
      </c>
      <c r="B2370" t="s">
        <v>7273</v>
      </c>
      <c r="C2370" t="s">
        <v>7274</v>
      </c>
      <c r="D2370" t="s">
        <v>3425</v>
      </c>
      <c r="E2370" t="s">
        <v>3752</v>
      </c>
      <c r="F2370" t="s">
        <v>3752</v>
      </c>
      <c r="G2370" t="s">
        <v>3753</v>
      </c>
      <c r="H2370" t="s">
        <v>2156</v>
      </c>
      <c r="I2370" t="s">
        <v>1080</v>
      </c>
      <c r="J2370" s="2">
        <v>37257</v>
      </c>
      <c r="K2370" s="2">
        <v>55153</v>
      </c>
      <c r="L2370">
        <v>13.5</v>
      </c>
      <c r="M2370" t="s">
        <v>3548</v>
      </c>
      <c r="N2370" t="s">
        <v>3532</v>
      </c>
      <c r="O2370" t="s">
        <v>3533</v>
      </c>
      <c r="P2370" t="s">
        <v>3815</v>
      </c>
      <c r="Q2370" s="5">
        <f>INDEX(relevant_resources!B:B,MATCH(P2370,relevant_resources!A:A,0))</f>
        <v>0</v>
      </c>
      <c r="R2370">
        <f>COUNTIFS(resolve_2018!Y:Y,A2370)</f>
        <v>0</v>
      </c>
      <c r="S2370">
        <f>COUNTIFS(assign_old_new!A:A,A2370)</f>
        <v>0</v>
      </c>
      <c r="T2370" s="4" t="str">
        <f>IF(D2370="teppc","teppc",
IF(Q2370=0,"not relevant",
IF(R2370&gt;0,"in old list",
IF(S2370=0,"NEED TO ASSIGN",
INDEX(assign_old_new!D:D,MATCH(A2370,assign_old_new!A:A,0))))))</f>
        <v>teppc</v>
      </c>
      <c r="U2370">
        <f t="shared" ref="U2370:U2433" si="74">OR(R2370&gt;0,S2370&gt;0)*1</f>
        <v>0</v>
      </c>
      <c r="V2370" s="5">
        <f t="shared" si="73"/>
        <v>0</v>
      </c>
    </row>
    <row r="2371" spans="1:22" hidden="1" x14ac:dyDescent="0.75">
      <c r="A2371" t="s">
        <v>7275</v>
      </c>
      <c r="B2371" t="s">
        <v>7275</v>
      </c>
      <c r="C2371" t="s">
        <v>7276</v>
      </c>
      <c r="D2371" t="s">
        <v>3425</v>
      </c>
      <c r="E2371" t="s">
        <v>3752</v>
      </c>
      <c r="F2371" t="s">
        <v>3752</v>
      </c>
      <c r="G2371" t="s">
        <v>3753</v>
      </c>
      <c r="H2371" t="s">
        <v>2156</v>
      </c>
      <c r="I2371" t="s">
        <v>1080</v>
      </c>
      <c r="J2371" s="2">
        <v>37257</v>
      </c>
      <c r="K2371" s="2">
        <v>55153</v>
      </c>
      <c r="L2371">
        <v>13.5</v>
      </c>
      <c r="M2371" t="s">
        <v>3548</v>
      </c>
      <c r="N2371" t="s">
        <v>3532</v>
      </c>
      <c r="O2371" t="s">
        <v>3533</v>
      </c>
      <c r="P2371" t="s">
        <v>3815</v>
      </c>
      <c r="Q2371" s="5">
        <f>INDEX(relevant_resources!B:B,MATCH(P2371,relevant_resources!A:A,0))</f>
        <v>0</v>
      </c>
      <c r="R2371">
        <f>COUNTIFS(resolve_2018!Y:Y,A2371)</f>
        <v>0</v>
      </c>
      <c r="S2371">
        <f>COUNTIFS(assign_old_new!A:A,A2371)</f>
        <v>0</v>
      </c>
      <c r="T2371" s="4" t="str">
        <f>IF(D2371="teppc","teppc",
IF(Q2371=0,"not relevant",
IF(R2371&gt;0,"in old list",
IF(S2371=0,"NEED TO ASSIGN",
INDEX(assign_old_new!D:D,MATCH(A2371,assign_old_new!A:A,0))))))</f>
        <v>teppc</v>
      </c>
      <c r="U2371">
        <f t="shared" si="74"/>
        <v>0</v>
      </c>
      <c r="V2371" s="5">
        <f t="shared" ref="V2371:V2434" si="75">AND(Q2371=1,U2371=0,D2371="caiso")*1</f>
        <v>0</v>
      </c>
    </row>
    <row r="2372" spans="1:22" hidden="1" x14ac:dyDescent="0.75">
      <c r="A2372" t="s">
        <v>7277</v>
      </c>
      <c r="B2372" t="s">
        <v>7277</v>
      </c>
      <c r="C2372" t="s">
        <v>7278</v>
      </c>
      <c r="D2372" t="s">
        <v>3425</v>
      </c>
      <c r="E2372" t="s">
        <v>3752</v>
      </c>
      <c r="F2372" t="s">
        <v>3752</v>
      </c>
      <c r="G2372" t="s">
        <v>3753</v>
      </c>
      <c r="H2372" t="s">
        <v>2156</v>
      </c>
      <c r="I2372" t="s">
        <v>1080</v>
      </c>
      <c r="J2372" s="2">
        <v>37257</v>
      </c>
      <c r="K2372" s="2">
        <v>55153</v>
      </c>
      <c r="L2372">
        <v>13.5</v>
      </c>
      <c r="M2372" t="s">
        <v>3548</v>
      </c>
      <c r="N2372" t="s">
        <v>3532</v>
      </c>
      <c r="O2372" t="s">
        <v>3533</v>
      </c>
      <c r="P2372" t="s">
        <v>3815</v>
      </c>
      <c r="Q2372" s="5">
        <f>INDEX(relevant_resources!B:B,MATCH(P2372,relevant_resources!A:A,0))</f>
        <v>0</v>
      </c>
      <c r="R2372">
        <f>COUNTIFS(resolve_2018!Y:Y,A2372)</f>
        <v>0</v>
      </c>
      <c r="S2372">
        <f>COUNTIFS(assign_old_new!A:A,A2372)</f>
        <v>0</v>
      </c>
      <c r="T2372" s="4" t="str">
        <f>IF(D2372="teppc","teppc",
IF(Q2372=0,"not relevant",
IF(R2372&gt;0,"in old list",
IF(S2372=0,"NEED TO ASSIGN",
INDEX(assign_old_new!D:D,MATCH(A2372,assign_old_new!A:A,0))))))</f>
        <v>teppc</v>
      </c>
      <c r="U2372">
        <f t="shared" si="74"/>
        <v>0</v>
      </c>
      <c r="V2372" s="5">
        <f t="shared" si="75"/>
        <v>0</v>
      </c>
    </row>
    <row r="2373" spans="1:22" hidden="1" x14ac:dyDescent="0.75">
      <c r="A2373" t="s">
        <v>10922</v>
      </c>
      <c r="B2373" t="s">
        <v>10922</v>
      </c>
      <c r="C2373" t="s">
        <v>10923</v>
      </c>
      <c r="D2373" t="s">
        <v>9883</v>
      </c>
      <c r="E2373" t="s">
        <v>3333</v>
      </c>
      <c r="F2373" t="s">
        <v>3333</v>
      </c>
      <c r="G2373" t="s">
        <v>3334</v>
      </c>
      <c r="H2373" t="s">
        <v>3333</v>
      </c>
      <c r="I2373" t="s">
        <v>33</v>
      </c>
      <c r="J2373" s="6">
        <v>29221</v>
      </c>
      <c r="K2373" s="6">
        <v>55153</v>
      </c>
      <c r="L2373">
        <v>13.5</v>
      </c>
      <c r="M2373" t="s">
        <v>9884</v>
      </c>
      <c r="N2373" t="s">
        <v>3443</v>
      </c>
      <c r="O2373" t="s">
        <v>210</v>
      </c>
      <c r="P2373" t="s">
        <v>3709</v>
      </c>
      <c r="Q2373" s="5">
        <f>INDEX(relevant_resources!B:B,MATCH(P2373,relevant_resources!A:A,0))</f>
        <v>0</v>
      </c>
      <c r="R2373">
        <f>COUNTIFS(resolve_2018!Y:Y,A2373)</f>
        <v>0</v>
      </c>
      <c r="S2373">
        <f>COUNTIFS(assign_old_new!A:A,A2373)</f>
        <v>0</v>
      </c>
      <c r="T2373" s="4" t="str">
        <f>IF(D2373="teppc","teppc",
IF(Q2373=0,"not relevant",
IF(R2373&gt;0,"in old list",
IF(S2373=0,"NEED TO ASSIGN",
INDEX(assign_old_new!D:D,MATCH(A2373,assign_old_new!A:A,0))))))</f>
        <v>not relevant</v>
      </c>
      <c r="U2373">
        <f t="shared" si="74"/>
        <v>0</v>
      </c>
      <c r="V2373" s="5">
        <f t="shared" si="75"/>
        <v>0</v>
      </c>
    </row>
    <row r="2374" spans="1:22" hidden="1" x14ac:dyDescent="0.75">
      <c r="A2374" t="s">
        <v>5899</v>
      </c>
      <c r="B2374" t="s">
        <v>5899</v>
      </c>
      <c r="D2374" t="s">
        <v>3425</v>
      </c>
      <c r="E2374" t="s">
        <v>1054</v>
      </c>
      <c r="F2374" t="s">
        <v>1054</v>
      </c>
      <c r="G2374" t="s">
        <v>3447</v>
      </c>
      <c r="H2374" t="s">
        <v>3428</v>
      </c>
      <c r="I2374" t="s">
        <v>3429</v>
      </c>
      <c r="J2374" s="2">
        <v>18264</v>
      </c>
      <c r="K2374" s="2">
        <v>55153</v>
      </c>
      <c r="L2374">
        <v>13.5</v>
      </c>
      <c r="M2374" t="s">
        <v>3531</v>
      </c>
      <c r="N2374" t="s">
        <v>3532</v>
      </c>
      <c r="O2374" t="s">
        <v>3533</v>
      </c>
      <c r="P2374" t="s">
        <v>3549</v>
      </c>
      <c r="Q2374" s="5">
        <f>INDEX(relevant_resources!B:B,MATCH(P2374,relevant_resources!A:A,0))</f>
        <v>0</v>
      </c>
      <c r="R2374">
        <f>COUNTIFS(resolve_2018!Y:Y,A2374)</f>
        <v>0</v>
      </c>
      <c r="S2374">
        <f>COUNTIFS(assign_old_new!A:A,A2374)</f>
        <v>0</v>
      </c>
      <c r="T2374" s="4" t="str">
        <f>IF(D2374="teppc","teppc",
IF(Q2374=0,"not relevant",
IF(R2374&gt;0,"in old list",
IF(S2374=0,"NEED TO ASSIGN",
INDEX(assign_old_new!D:D,MATCH(A2374,assign_old_new!A:A,0))))))</f>
        <v>teppc</v>
      </c>
      <c r="U2374">
        <f t="shared" si="74"/>
        <v>0</v>
      </c>
      <c r="V2374" s="5">
        <f t="shared" si="75"/>
        <v>0</v>
      </c>
    </row>
    <row r="2375" spans="1:22" hidden="1" x14ac:dyDescent="0.75">
      <c r="A2375" t="s">
        <v>6847</v>
      </c>
      <c r="B2375" t="s">
        <v>6847</v>
      </c>
      <c r="C2375" t="s">
        <v>6848</v>
      </c>
      <c r="D2375" t="s">
        <v>3425</v>
      </c>
      <c r="E2375" t="s">
        <v>3614</v>
      </c>
      <c r="F2375" t="s">
        <v>3614</v>
      </c>
      <c r="G2375" t="s">
        <v>3615</v>
      </c>
      <c r="H2375" t="s">
        <v>3616</v>
      </c>
      <c r="I2375" t="s">
        <v>1080</v>
      </c>
      <c r="J2375" s="2">
        <v>17807</v>
      </c>
      <c r="K2375" s="2">
        <v>55153</v>
      </c>
      <c r="L2375">
        <v>13.5</v>
      </c>
      <c r="M2375" t="s">
        <v>210</v>
      </c>
      <c r="N2375" t="s">
        <v>3443</v>
      </c>
      <c r="O2375" t="s">
        <v>210</v>
      </c>
      <c r="P2375" t="s">
        <v>3568</v>
      </c>
      <c r="Q2375" s="5">
        <f>INDEX(relevant_resources!B:B,MATCH(P2375,relevant_resources!A:A,0))</f>
        <v>0</v>
      </c>
      <c r="R2375">
        <f>COUNTIFS(resolve_2018!Y:Y,A2375)</f>
        <v>0</v>
      </c>
      <c r="S2375">
        <f>COUNTIFS(assign_old_new!A:A,A2375)</f>
        <v>0</v>
      </c>
      <c r="T2375" s="4" t="str">
        <f>IF(D2375="teppc","teppc",
IF(Q2375=0,"not relevant",
IF(R2375&gt;0,"in old list",
IF(S2375=0,"NEED TO ASSIGN",
INDEX(assign_old_new!D:D,MATCH(A2375,assign_old_new!A:A,0))))))</f>
        <v>teppc</v>
      </c>
      <c r="U2375">
        <f t="shared" si="74"/>
        <v>0</v>
      </c>
      <c r="V2375" s="5">
        <f t="shared" si="75"/>
        <v>0</v>
      </c>
    </row>
    <row r="2376" spans="1:22" hidden="1" x14ac:dyDescent="0.75">
      <c r="A2376" t="s">
        <v>4822</v>
      </c>
      <c r="B2376" t="s">
        <v>4822</v>
      </c>
      <c r="C2376" t="s">
        <v>4823</v>
      </c>
      <c r="D2376" t="s">
        <v>3425</v>
      </c>
      <c r="E2376" t="s">
        <v>3883</v>
      </c>
      <c r="F2376" t="s">
        <v>3883</v>
      </c>
      <c r="G2376" t="s">
        <v>3884</v>
      </c>
      <c r="H2376" t="s">
        <v>3883</v>
      </c>
      <c r="I2376" t="s">
        <v>1080</v>
      </c>
      <c r="J2376" s="2">
        <v>9345</v>
      </c>
      <c r="K2376" s="2">
        <v>55153</v>
      </c>
      <c r="L2376">
        <v>13.5</v>
      </c>
      <c r="M2376" t="s">
        <v>3956</v>
      </c>
      <c r="N2376" t="s">
        <v>3443</v>
      </c>
      <c r="O2376" t="s">
        <v>210</v>
      </c>
      <c r="P2376" t="s">
        <v>3568</v>
      </c>
      <c r="Q2376" s="5">
        <f>INDEX(relevant_resources!B:B,MATCH(P2376,relevant_resources!A:A,0))</f>
        <v>0</v>
      </c>
      <c r="R2376">
        <f>COUNTIFS(resolve_2018!Y:Y,A2376)</f>
        <v>0</v>
      </c>
      <c r="S2376">
        <f>COUNTIFS(assign_old_new!A:A,A2376)</f>
        <v>0</v>
      </c>
      <c r="T2376" s="4" t="str">
        <f>IF(D2376="teppc","teppc",
IF(Q2376=0,"not relevant",
IF(R2376&gt;0,"in old list",
IF(S2376=0,"NEED TO ASSIGN",
INDEX(assign_old_new!D:D,MATCH(A2376,assign_old_new!A:A,0))))))</f>
        <v>teppc</v>
      </c>
      <c r="U2376">
        <f t="shared" si="74"/>
        <v>0</v>
      </c>
      <c r="V2376" s="5">
        <f t="shared" si="75"/>
        <v>0</v>
      </c>
    </row>
    <row r="2377" spans="1:22" hidden="1" x14ac:dyDescent="0.75">
      <c r="A2377" t="s">
        <v>4820</v>
      </c>
      <c r="B2377" t="s">
        <v>4820</v>
      </c>
      <c r="C2377" t="s">
        <v>4821</v>
      </c>
      <c r="D2377" t="s">
        <v>3425</v>
      </c>
      <c r="E2377" t="s">
        <v>3883</v>
      </c>
      <c r="F2377" t="s">
        <v>3883</v>
      </c>
      <c r="G2377" t="s">
        <v>3884</v>
      </c>
      <c r="H2377" t="s">
        <v>3883</v>
      </c>
      <c r="I2377" t="s">
        <v>1080</v>
      </c>
      <c r="J2377" s="2">
        <v>9314</v>
      </c>
      <c r="K2377" s="2">
        <v>55153</v>
      </c>
      <c r="L2377">
        <v>13.5</v>
      </c>
      <c r="M2377" t="s">
        <v>3956</v>
      </c>
      <c r="N2377" t="s">
        <v>3443</v>
      </c>
      <c r="O2377" t="s">
        <v>210</v>
      </c>
      <c r="P2377" t="s">
        <v>3568</v>
      </c>
      <c r="Q2377" s="5">
        <f>INDEX(relevant_resources!B:B,MATCH(P2377,relevant_resources!A:A,0))</f>
        <v>0</v>
      </c>
      <c r="R2377">
        <f>COUNTIFS(resolve_2018!Y:Y,A2377)</f>
        <v>0</v>
      </c>
      <c r="S2377">
        <f>COUNTIFS(assign_old_new!A:A,A2377)</f>
        <v>0</v>
      </c>
      <c r="T2377" s="4" t="str">
        <f>IF(D2377="teppc","teppc",
IF(Q2377=0,"not relevant",
IF(R2377&gt;0,"in old list",
IF(S2377=0,"NEED TO ASSIGN",
INDEX(assign_old_new!D:D,MATCH(A2377,assign_old_new!A:A,0))))))</f>
        <v>teppc</v>
      </c>
      <c r="U2377">
        <f t="shared" si="74"/>
        <v>0</v>
      </c>
      <c r="V2377" s="5">
        <f t="shared" si="75"/>
        <v>0</v>
      </c>
    </row>
    <row r="2378" spans="1:22" hidden="1" x14ac:dyDescent="0.75">
      <c r="A2378" t="s">
        <v>362</v>
      </c>
      <c r="B2378" t="s">
        <v>362</v>
      </c>
      <c r="C2378" t="s">
        <v>10407</v>
      </c>
      <c r="D2378" t="s">
        <v>9883</v>
      </c>
      <c r="E2378" t="s">
        <v>3333</v>
      </c>
      <c r="F2378" t="s">
        <v>3333</v>
      </c>
      <c r="G2378" t="s">
        <v>3334</v>
      </c>
      <c r="H2378" t="s">
        <v>3333</v>
      </c>
      <c r="I2378" t="s">
        <v>33</v>
      </c>
      <c r="J2378" s="6">
        <v>5845</v>
      </c>
      <c r="K2378" s="6">
        <v>55153</v>
      </c>
      <c r="L2378">
        <v>13.5</v>
      </c>
      <c r="M2378" t="s">
        <v>9884</v>
      </c>
      <c r="N2378" t="s">
        <v>3443</v>
      </c>
      <c r="O2378" t="s">
        <v>210</v>
      </c>
      <c r="P2378" t="s">
        <v>3709</v>
      </c>
      <c r="Q2378" s="5">
        <f>INDEX(relevant_resources!B:B,MATCH(P2378,relevant_resources!A:A,0))</f>
        <v>0</v>
      </c>
      <c r="R2378">
        <f>COUNTIFS(resolve_2018!Y:Y,A2378)</f>
        <v>1</v>
      </c>
      <c r="S2378">
        <f>COUNTIFS(assign_old_new!A:A,A2378)</f>
        <v>0</v>
      </c>
      <c r="T2378" s="4" t="str">
        <f>IF(D2378="teppc","teppc",
IF(Q2378=0,"not relevant",
IF(R2378&gt;0,"in old list",
IF(S2378=0,"NEED TO ASSIGN",
INDEX(assign_old_new!D:D,MATCH(A2378,assign_old_new!A:A,0))))))</f>
        <v>not relevant</v>
      </c>
      <c r="U2378">
        <f t="shared" si="74"/>
        <v>1</v>
      </c>
      <c r="V2378" s="5">
        <f t="shared" si="75"/>
        <v>0</v>
      </c>
    </row>
    <row r="2379" spans="1:22" hidden="1" x14ac:dyDescent="0.75">
      <c r="A2379" t="s">
        <v>1190</v>
      </c>
      <c r="B2379" t="s">
        <v>1190</v>
      </c>
      <c r="C2379" t="s">
        <v>11534</v>
      </c>
      <c r="D2379" t="s">
        <v>9883</v>
      </c>
      <c r="E2379" t="s">
        <v>1128</v>
      </c>
      <c r="F2379" t="s">
        <v>1128</v>
      </c>
      <c r="G2379" t="s">
        <v>3379</v>
      </c>
      <c r="H2379" t="s">
        <v>1128</v>
      </c>
      <c r="I2379" t="s">
        <v>33</v>
      </c>
      <c r="J2379" s="6">
        <v>29952</v>
      </c>
      <c r="K2379" s="6">
        <v>55153</v>
      </c>
      <c r="L2379">
        <v>13.4</v>
      </c>
      <c r="M2379" t="s">
        <v>9884</v>
      </c>
      <c r="N2379" t="s">
        <v>3849</v>
      </c>
      <c r="O2379" t="s">
        <v>3850</v>
      </c>
      <c r="P2379" t="s">
        <v>10070</v>
      </c>
      <c r="Q2379" s="5">
        <f>INDEX(relevant_resources!B:B,MATCH(P2379,relevant_resources!A:A,0))</f>
        <v>0</v>
      </c>
      <c r="R2379">
        <f>COUNTIFS(resolve_2018!Y:Y,A2379)</f>
        <v>4</v>
      </c>
      <c r="S2379">
        <f>COUNTIFS(assign_old_new!A:A,A2379)</f>
        <v>0</v>
      </c>
      <c r="T2379" s="4" t="str">
        <f>IF(D2379="teppc","teppc",
IF(Q2379=0,"not relevant",
IF(R2379&gt;0,"in old list",
IF(S2379=0,"NEED TO ASSIGN",
INDEX(assign_old_new!D:D,MATCH(A2379,assign_old_new!A:A,0))))))</f>
        <v>not relevant</v>
      </c>
      <c r="U2379">
        <f t="shared" si="74"/>
        <v>1</v>
      </c>
      <c r="V2379" s="5">
        <f t="shared" si="75"/>
        <v>0</v>
      </c>
    </row>
    <row r="2380" spans="1:22" hidden="1" x14ac:dyDescent="0.75">
      <c r="A2380" t="s">
        <v>1220</v>
      </c>
      <c r="B2380" t="s">
        <v>1220</v>
      </c>
      <c r="C2380" t="s">
        <v>9991</v>
      </c>
      <c r="D2380" t="s">
        <v>9883</v>
      </c>
      <c r="E2380" t="s">
        <v>1128</v>
      </c>
      <c r="F2380" t="s">
        <v>1128</v>
      </c>
      <c r="G2380" t="s">
        <v>3379</v>
      </c>
      <c r="H2380" t="s">
        <v>1128</v>
      </c>
      <c r="I2380" t="s">
        <v>33</v>
      </c>
      <c r="J2380" s="6">
        <v>2923</v>
      </c>
      <c r="K2380" s="6">
        <v>55153</v>
      </c>
      <c r="L2380">
        <v>13.4</v>
      </c>
      <c r="M2380" t="s">
        <v>9884</v>
      </c>
      <c r="N2380" t="s">
        <v>3443</v>
      </c>
      <c r="O2380" t="s">
        <v>210</v>
      </c>
      <c r="P2380" t="s">
        <v>3709</v>
      </c>
      <c r="Q2380" s="5">
        <f>INDEX(relevant_resources!B:B,MATCH(P2380,relevant_resources!A:A,0))</f>
        <v>0</v>
      </c>
      <c r="R2380">
        <f>COUNTIFS(resolve_2018!Y:Y,A2380)</f>
        <v>3</v>
      </c>
      <c r="S2380">
        <f>COUNTIFS(assign_old_new!A:A,A2380)</f>
        <v>0</v>
      </c>
      <c r="T2380" s="4" t="str">
        <f>IF(D2380="teppc","teppc",
IF(Q2380=0,"not relevant",
IF(R2380&gt;0,"in old list",
IF(S2380=0,"NEED TO ASSIGN",
INDEX(assign_old_new!D:D,MATCH(A2380,assign_old_new!A:A,0))))))</f>
        <v>not relevant</v>
      </c>
      <c r="U2380">
        <f t="shared" si="74"/>
        <v>1</v>
      </c>
      <c r="V2380" s="5">
        <f t="shared" si="75"/>
        <v>0</v>
      </c>
    </row>
    <row r="2381" spans="1:22" hidden="1" x14ac:dyDescent="0.75">
      <c r="A2381" t="s">
        <v>5085</v>
      </c>
      <c r="B2381" t="s">
        <v>5086</v>
      </c>
      <c r="C2381" t="s">
        <v>5087</v>
      </c>
      <c r="D2381" t="s">
        <v>3425</v>
      </c>
      <c r="E2381" t="s">
        <v>3698</v>
      </c>
      <c r="F2381" t="s">
        <v>3698</v>
      </c>
      <c r="G2381" t="s">
        <v>3694</v>
      </c>
      <c r="H2381" t="s">
        <v>3407</v>
      </c>
      <c r="I2381" t="s">
        <v>2274</v>
      </c>
      <c r="J2381" s="2">
        <v>32308</v>
      </c>
      <c r="K2381" s="2">
        <v>55153</v>
      </c>
      <c r="L2381">
        <v>13.3</v>
      </c>
      <c r="M2381" t="s">
        <v>3766</v>
      </c>
      <c r="N2381" t="s">
        <v>3757</v>
      </c>
      <c r="O2381" t="s">
        <v>190</v>
      </c>
      <c r="P2381" t="s">
        <v>3758</v>
      </c>
      <c r="Q2381" s="5">
        <f>INDEX(relevant_resources!B:B,MATCH(P2381,relevant_resources!A:A,0))</f>
        <v>0</v>
      </c>
      <c r="R2381">
        <f>COUNTIFS(resolve_2018!Y:Y,A2381)</f>
        <v>0</v>
      </c>
      <c r="S2381">
        <f>COUNTIFS(assign_old_new!A:A,A2381)</f>
        <v>0</v>
      </c>
      <c r="T2381" s="4" t="str">
        <f>IF(D2381="teppc","teppc",
IF(Q2381=0,"not relevant",
IF(R2381&gt;0,"in old list",
IF(S2381=0,"NEED TO ASSIGN",
INDEX(assign_old_new!D:D,MATCH(A2381,assign_old_new!A:A,0))))))</f>
        <v>teppc</v>
      </c>
      <c r="U2381">
        <f t="shared" si="74"/>
        <v>0</v>
      </c>
      <c r="V2381" s="5">
        <f t="shared" si="75"/>
        <v>0</v>
      </c>
    </row>
    <row r="2382" spans="1:22" hidden="1" x14ac:dyDescent="0.75">
      <c r="A2382" t="s">
        <v>6541</v>
      </c>
      <c r="B2382" t="s">
        <v>6542</v>
      </c>
      <c r="C2382" t="s">
        <v>6541</v>
      </c>
      <c r="D2382" t="s">
        <v>3425</v>
      </c>
      <c r="E2382" t="s">
        <v>3578</v>
      </c>
      <c r="F2382" t="s">
        <v>3578</v>
      </c>
      <c r="G2382" t="s">
        <v>3579</v>
      </c>
      <c r="H2382" t="s">
        <v>3578</v>
      </c>
      <c r="I2382" t="s">
        <v>3429</v>
      </c>
      <c r="J2382" s="2">
        <v>18629</v>
      </c>
      <c r="K2382" s="2">
        <v>55153</v>
      </c>
      <c r="L2382">
        <v>13.3</v>
      </c>
      <c r="M2382" t="s">
        <v>210</v>
      </c>
      <c r="N2382" t="s">
        <v>3443</v>
      </c>
      <c r="O2382" t="s">
        <v>210</v>
      </c>
      <c r="P2382" t="s">
        <v>3444</v>
      </c>
      <c r="Q2382" s="5">
        <f>INDEX(relevant_resources!B:B,MATCH(P2382,relevant_resources!A:A,0))</f>
        <v>0</v>
      </c>
      <c r="R2382">
        <f>COUNTIFS(resolve_2018!Y:Y,A2382)</f>
        <v>0</v>
      </c>
      <c r="S2382">
        <f>COUNTIFS(assign_old_new!A:A,A2382)</f>
        <v>0</v>
      </c>
      <c r="T2382" s="4" t="str">
        <f>IF(D2382="teppc","teppc",
IF(Q2382=0,"not relevant",
IF(R2382&gt;0,"in old list",
IF(S2382=0,"NEED TO ASSIGN",
INDEX(assign_old_new!D:D,MATCH(A2382,assign_old_new!A:A,0))))))</f>
        <v>teppc</v>
      </c>
      <c r="U2382">
        <f t="shared" si="74"/>
        <v>0</v>
      </c>
      <c r="V2382" s="5">
        <f t="shared" si="75"/>
        <v>0</v>
      </c>
    </row>
    <row r="2383" spans="1:22" hidden="1" x14ac:dyDescent="0.75">
      <c r="A2383" t="s">
        <v>6545</v>
      </c>
      <c r="B2383" t="s">
        <v>6546</v>
      </c>
      <c r="C2383" t="s">
        <v>6545</v>
      </c>
      <c r="D2383" t="s">
        <v>3425</v>
      </c>
      <c r="E2383" t="s">
        <v>3578</v>
      </c>
      <c r="F2383" t="s">
        <v>3578</v>
      </c>
      <c r="G2383" t="s">
        <v>3579</v>
      </c>
      <c r="H2383" t="s">
        <v>3578</v>
      </c>
      <c r="I2383" t="s">
        <v>3429</v>
      </c>
      <c r="J2383" s="2">
        <v>18415</v>
      </c>
      <c r="K2383" s="2">
        <v>55153</v>
      </c>
      <c r="L2383">
        <v>13.3</v>
      </c>
      <c r="M2383" t="s">
        <v>210</v>
      </c>
      <c r="N2383" t="s">
        <v>3443</v>
      </c>
      <c r="O2383" t="s">
        <v>210</v>
      </c>
      <c r="P2383" t="s">
        <v>3444</v>
      </c>
      <c r="Q2383" s="5">
        <f>INDEX(relevant_resources!B:B,MATCH(P2383,relevant_resources!A:A,0))</f>
        <v>0</v>
      </c>
      <c r="R2383">
        <f>COUNTIFS(resolve_2018!Y:Y,A2383)</f>
        <v>0</v>
      </c>
      <c r="S2383">
        <f>COUNTIFS(assign_old_new!A:A,A2383)</f>
        <v>0</v>
      </c>
      <c r="T2383" s="4" t="str">
        <f>IF(D2383="teppc","teppc",
IF(Q2383=0,"not relevant",
IF(R2383&gt;0,"in old list",
IF(S2383=0,"NEED TO ASSIGN",
INDEX(assign_old_new!D:D,MATCH(A2383,assign_old_new!A:A,0))))))</f>
        <v>teppc</v>
      </c>
      <c r="U2383">
        <f t="shared" si="74"/>
        <v>0</v>
      </c>
      <c r="V2383" s="5">
        <f t="shared" si="75"/>
        <v>0</v>
      </c>
    </row>
    <row r="2384" spans="1:22" hidden="1" x14ac:dyDescent="0.75">
      <c r="A2384" t="s">
        <v>6543</v>
      </c>
      <c r="B2384" t="s">
        <v>6544</v>
      </c>
      <c r="C2384" t="s">
        <v>6543</v>
      </c>
      <c r="D2384" t="s">
        <v>3425</v>
      </c>
      <c r="E2384" t="s">
        <v>3578</v>
      </c>
      <c r="F2384" t="s">
        <v>3578</v>
      </c>
      <c r="G2384" t="s">
        <v>3579</v>
      </c>
      <c r="H2384" t="s">
        <v>3578</v>
      </c>
      <c r="I2384" t="s">
        <v>3429</v>
      </c>
      <c r="J2384" s="2">
        <v>18264</v>
      </c>
      <c r="K2384" s="2">
        <v>55153</v>
      </c>
      <c r="L2384">
        <v>13.3</v>
      </c>
      <c r="M2384" t="s">
        <v>210</v>
      </c>
      <c r="N2384" t="s">
        <v>3443</v>
      </c>
      <c r="O2384" t="s">
        <v>210</v>
      </c>
      <c r="P2384" t="s">
        <v>3444</v>
      </c>
      <c r="Q2384" s="5">
        <f>INDEX(relevant_resources!B:B,MATCH(P2384,relevant_resources!A:A,0))</f>
        <v>0</v>
      </c>
      <c r="R2384">
        <f>COUNTIFS(resolve_2018!Y:Y,A2384)</f>
        <v>0</v>
      </c>
      <c r="S2384">
        <f>COUNTIFS(assign_old_new!A:A,A2384)</f>
        <v>0</v>
      </c>
      <c r="T2384" s="4" t="str">
        <f>IF(D2384="teppc","teppc",
IF(Q2384=0,"not relevant",
IF(R2384&gt;0,"in old list",
IF(S2384=0,"NEED TO ASSIGN",
INDEX(assign_old_new!D:D,MATCH(A2384,assign_old_new!A:A,0))))))</f>
        <v>teppc</v>
      </c>
      <c r="U2384">
        <f t="shared" si="74"/>
        <v>0</v>
      </c>
      <c r="V2384" s="5">
        <f t="shared" si="75"/>
        <v>0</v>
      </c>
    </row>
    <row r="2385" spans="1:22" hidden="1" x14ac:dyDescent="0.75">
      <c r="A2385" t="s">
        <v>6981</v>
      </c>
      <c r="B2385" t="s">
        <v>6981</v>
      </c>
      <c r="C2385" t="s">
        <v>6982</v>
      </c>
      <c r="D2385" t="s">
        <v>3425</v>
      </c>
      <c r="E2385" t="s">
        <v>3858</v>
      </c>
      <c r="F2385" t="s">
        <v>3858</v>
      </c>
      <c r="G2385" t="s">
        <v>3859</v>
      </c>
      <c r="H2385" t="s">
        <v>3860</v>
      </c>
      <c r="I2385" t="s">
        <v>1080</v>
      </c>
      <c r="J2385" s="2">
        <v>31382</v>
      </c>
      <c r="K2385" s="2">
        <v>55153</v>
      </c>
      <c r="L2385">
        <v>13.1</v>
      </c>
      <c r="M2385" t="s">
        <v>3448</v>
      </c>
      <c r="N2385" t="s">
        <v>3336</v>
      </c>
      <c r="O2385" t="s">
        <v>3356</v>
      </c>
      <c r="P2385" t="s">
        <v>3484</v>
      </c>
      <c r="Q2385" s="5">
        <f>INDEX(relevant_resources!B:B,MATCH(P2385,relevant_resources!A:A,0))</f>
        <v>0</v>
      </c>
      <c r="R2385">
        <f>COUNTIFS(resolve_2018!Y:Y,A2385)</f>
        <v>0</v>
      </c>
      <c r="S2385">
        <f>COUNTIFS(assign_old_new!A:A,A2385)</f>
        <v>0</v>
      </c>
      <c r="T2385" s="4" t="str">
        <f>IF(D2385="teppc","teppc",
IF(Q2385=0,"not relevant",
IF(R2385&gt;0,"in old list",
IF(S2385=0,"NEED TO ASSIGN",
INDEX(assign_old_new!D:D,MATCH(A2385,assign_old_new!A:A,0))))))</f>
        <v>teppc</v>
      </c>
      <c r="U2385">
        <f t="shared" si="74"/>
        <v>0</v>
      </c>
      <c r="V2385" s="5">
        <f t="shared" si="75"/>
        <v>0</v>
      </c>
    </row>
    <row r="2386" spans="1:22" hidden="1" x14ac:dyDescent="0.75">
      <c r="A2386" t="s">
        <v>11004</v>
      </c>
      <c r="B2386" t="s">
        <v>11004</v>
      </c>
      <c r="D2386" t="s">
        <v>9883</v>
      </c>
      <c r="E2386" t="s">
        <v>1128</v>
      </c>
      <c r="F2386" t="s">
        <v>1128</v>
      </c>
      <c r="G2386" t="s">
        <v>3379</v>
      </c>
      <c r="H2386" t="s">
        <v>1128</v>
      </c>
      <c r="I2386" t="s">
        <v>33</v>
      </c>
      <c r="J2386" t="s">
        <v>9889</v>
      </c>
      <c r="K2386" s="6">
        <v>55153</v>
      </c>
      <c r="L2386">
        <v>13</v>
      </c>
      <c r="M2386" t="s">
        <v>3336</v>
      </c>
      <c r="N2386" t="s">
        <v>3336</v>
      </c>
      <c r="O2386" t="s">
        <v>3356</v>
      </c>
      <c r="P2386" t="s">
        <v>3357</v>
      </c>
      <c r="Q2386" s="5">
        <f>INDEX(relevant_resources!B:B,MATCH(P2386,relevant_resources!A:A,0))</f>
        <v>0</v>
      </c>
      <c r="R2386">
        <f>COUNTIFS(resolve_2018!Y:Y,A2386)</f>
        <v>0</v>
      </c>
      <c r="S2386">
        <f>COUNTIFS(assign_old_new!A:A,A2386)</f>
        <v>0</v>
      </c>
      <c r="T2386" s="4" t="str">
        <f>IF(D2386="teppc","teppc",
IF(Q2386=0,"not relevant",
IF(R2386&gt;0,"in old list",
IF(S2386=0,"NEED TO ASSIGN",
INDEX(assign_old_new!D:D,MATCH(A2386,assign_old_new!A:A,0))))))</f>
        <v>not relevant</v>
      </c>
      <c r="U2386">
        <f t="shared" si="74"/>
        <v>0</v>
      </c>
      <c r="V2386" s="5">
        <f t="shared" si="75"/>
        <v>0</v>
      </c>
    </row>
    <row r="2387" spans="1:22" hidden="1" x14ac:dyDescent="0.75">
      <c r="A2387" t="s">
        <v>10996</v>
      </c>
      <c r="B2387" t="s">
        <v>10997</v>
      </c>
      <c r="C2387" t="s">
        <v>10998</v>
      </c>
      <c r="D2387" t="s">
        <v>9883</v>
      </c>
      <c r="E2387" t="s">
        <v>3333</v>
      </c>
      <c r="F2387" t="s">
        <v>3333</v>
      </c>
      <c r="G2387" t="s">
        <v>3334</v>
      </c>
      <c r="H2387" t="s">
        <v>3333</v>
      </c>
      <c r="I2387" t="s">
        <v>33</v>
      </c>
      <c r="J2387" s="6">
        <v>30317</v>
      </c>
      <c r="K2387" s="6">
        <v>55153</v>
      </c>
      <c r="L2387">
        <v>13</v>
      </c>
      <c r="M2387" t="s">
        <v>9884</v>
      </c>
      <c r="N2387" t="s">
        <v>3443</v>
      </c>
      <c r="O2387" t="s">
        <v>210</v>
      </c>
      <c r="P2387" t="s">
        <v>3709</v>
      </c>
      <c r="Q2387" s="5">
        <f>INDEX(relevant_resources!B:B,MATCH(P2387,relevant_resources!A:A,0))</f>
        <v>0</v>
      </c>
      <c r="R2387">
        <f>COUNTIFS(resolve_2018!Y:Y,A2387)</f>
        <v>0</v>
      </c>
      <c r="S2387">
        <f>COUNTIFS(assign_old_new!A:A,A2387)</f>
        <v>0</v>
      </c>
      <c r="T2387" s="4" t="str">
        <f>IF(D2387="teppc","teppc",
IF(Q2387=0,"not relevant",
IF(R2387&gt;0,"in old list",
IF(S2387=0,"NEED TO ASSIGN",
INDEX(assign_old_new!D:D,MATCH(A2387,assign_old_new!A:A,0))))))</f>
        <v>not relevant</v>
      </c>
      <c r="U2387">
        <f t="shared" si="74"/>
        <v>0</v>
      </c>
      <c r="V2387" s="5">
        <f t="shared" si="75"/>
        <v>0</v>
      </c>
    </row>
    <row r="2388" spans="1:22" hidden="1" x14ac:dyDescent="0.75">
      <c r="A2388" t="s">
        <v>430</v>
      </c>
      <c r="B2388" t="s">
        <v>430</v>
      </c>
      <c r="C2388" t="s">
        <v>10107</v>
      </c>
      <c r="D2388" t="s">
        <v>9883</v>
      </c>
      <c r="E2388" t="s">
        <v>3333</v>
      </c>
      <c r="F2388" t="s">
        <v>3333</v>
      </c>
      <c r="G2388" t="s">
        <v>3334</v>
      </c>
      <c r="H2388" t="s">
        <v>3333</v>
      </c>
      <c r="I2388" t="s">
        <v>33</v>
      </c>
      <c r="J2388" s="6">
        <v>28856</v>
      </c>
      <c r="K2388" s="6">
        <v>55153</v>
      </c>
      <c r="L2388">
        <v>13</v>
      </c>
      <c r="M2388" t="s">
        <v>9884</v>
      </c>
      <c r="N2388" t="s">
        <v>3443</v>
      </c>
      <c r="O2388" t="s">
        <v>210</v>
      </c>
      <c r="P2388" t="s">
        <v>3709</v>
      </c>
      <c r="Q2388" s="5">
        <f>INDEX(relevant_resources!B:B,MATCH(P2388,relevant_resources!A:A,0))</f>
        <v>0</v>
      </c>
      <c r="R2388">
        <f>COUNTIFS(resolve_2018!Y:Y,A2388)</f>
        <v>1</v>
      </c>
      <c r="S2388">
        <f>COUNTIFS(assign_old_new!A:A,A2388)</f>
        <v>0</v>
      </c>
      <c r="T2388" s="4" t="str">
        <f>IF(D2388="teppc","teppc",
IF(Q2388=0,"not relevant",
IF(R2388&gt;0,"in old list",
IF(S2388=0,"NEED TO ASSIGN",
INDEX(assign_old_new!D:D,MATCH(A2388,assign_old_new!A:A,0))))))</f>
        <v>not relevant</v>
      </c>
      <c r="U2388">
        <f t="shared" si="74"/>
        <v>1</v>
      </c>
      <c r="V2388" s="5">
        <f t="shared" si="75"/>
        <v>0</v>
      </c>
    </row>
    <row r="2389" spans="1:22" hidden="1" x14ac:dyDescent="0.75">
      <c r="A2389" t="s">
        <v>8917</v>
      </c>
      <c r="B2389" t="s">
        <v>8918</v>
      </c>
      <c r="C2389" t="s">
        <v>8919</v>
      </c>
      <c r="D2389" t="s">
        <v>3425</v>
      </c>
      <c r="E2389" t="s">
        <v>3404</v>
      </c>
      <c r="F2389" t="s">
        <v>3404</v>
      </c>
      <c r="G2389" t="s">
        <v>3518</v>
      </c>
      <c r="H2389" t="s">
        <v>3404</v>
      </c>
      <c r="I2389" t="s">
        <v>2274</v>
      </c>
      <c r="J2389" s="2">
        <v>11018</v>
      </c>
      <c r="K2389" s="2">
        <v>55153</v>
      </c>
      <c r="L2389">
        <v>13</v>
      </c>
      <c r="M2389" t="s">
        <v>210</v>
      </c>
      <c r="N2389" t="s">
        <v>3443</v>
      </c>
      <c r="O2389" t="s">
        <v>210</v>
      </c>
      <c r="P2389" t="s">
        <v>3497</v>
      </c>
      <c r="Q2389" s="5">
        <f>INDEX(relevant_resources!B:B,MATCH(P2389,relevant_resources!A:A,0))</f>
        <v>0</v>
      </c>
      <c r="R2389">
        <f>COUNTIFS(resolve_2018!Y:Y,A2389)</f>
        <v>0</v>
      </c>
      <c r="S2389">
        <f>COUNTIFS(assign_old_new!A:A,A2389)</f>
        <v>0</v>
      </c>
      <c r="T2389" s="4" t="str">
        <f>IF(D2389="teppc","teppc",
IF(Q2389=0,"not relevant",
IF(R2389&gt;0,"in old list",
IF(S2389=0,"NEED TO ASSIGN",
INDEX(assign_old_new!D:D,MATCH(A2389,assign_old_new!A:A,0))))))</f>
        <v>teppc</v>
      </c>
      <c r="U2389">
        <f t="shared" si="74"/>
        <v>0</v>
      </c>
      <c r="V2389" s="5">
        <f t="shared" si="75"/>
        <v>0</v>
      </c>
    </row>
    <row r="2390" spans="1:22" hidden="1" x14ac:dyDescent="0.75">
      <c r="A2390" t="s">
        <v>458</v>
      </c>
      <c r="B2390" t="s">
        <v>10493</v>
      </c>
      <c r="C2390" t="s">
        <v>10494</v>
      </c>
      <c r="D2390" t="s">
        <v>9883</v>
      </c>
      <c r="E2390" t="s">
        <v>3333</v>
      </c>
      <c r="F2390" t="s">
        <v>3333</v>
      </c>
      <c r="G2390" t="s">
        <v>3334</v>
      </c>
      <c r="H2390" t="s">
        <v>3333</v>
      </c>
      <c r="I2390" t="s">
        <v>33</v>
      </c>
      <c r="J2390" s="6">
        <v>7306</v>
      </c>
      <c r="K2390" s="6">
        <v>55153</v>
      </c>
      <c r="L2390">
        <v>13</v>
      </c>
      <c r="M2390" t="s">
        <v>9884</v>
      </c>
      <c r="N2390" t="s">
        <v>3443</v>
      </c>
      <c r="O2390" t="s">
        <v>210</v>
      </c>
      <c r="P2390" t="s">
        <v>3709</v>
      </c>
      <c r="Q2390" s="5">
        <f>INDEX(relevant_resources!B:B,MATCH(P2390,relevant_resources!A:A,0))</f>
        <v>0</v>
      </c>
      <c r="R2390">
        <f>COUNTIFS(resolve_2018!Y:Y,A2390)</f>
        <v>1</v>
      </c>
      <c r="S2390">
        <f>COUNTIFS(assign_old_new!A:A,A2390)</f>
        <v>0</v>
      </c>
      <c r="T2390" s="4" t="str">
        <f>IF(D2390="teppc","teppc",
IF(Q2390=0,"not relevant",
IF(R2390&gt;0,"in old list",
IF(S2390=0,"NEED TO ASSIGN",
INDEX(assign_old_new!D:D,MATCH(A2390,assign_old_new!A:A,0))))))</f>
        <v>not relevant</v>
      </c>
      <c r="U2390">
        <f t="shared" si="74"/>
        <v>1</v>
      </c>
      <c r="V2390" s="5">
        <f t="shared" si="75"/>
        <v>0</v>
      </c>
    </row>
    <row r="2391" spans="1:22" hidden="1" x14ac:dyDescent="0.75">
      <c r="A2391" t="s">
        <v>3759</v>
      </c>
      <c r="B2391" t="s">
        <v>3760</v>
      </c>
      <c r="C2391" t="s">
        <v>3759</v>
      </c>
      <c r="D2391" t="s">
        <v>3425</v>
      </c>
      <c r="E2391" t="s">
        <v>3426</v>
      </c>
      <c r="F2391" t="s">
        <v>3426</v>
      </c>
      <c r="G2391" t="s">
        <v>3427</v>
      </c>
      <c r="H2391" t="s">
        <v>3428</v>
      </c>
      <c r="I2391" t="s">
        <v>3429</v>
      </c>
      <c r="J2391" s="2">
        <v>43189</v>
      </c>
      <c r="K2391" s="2">
        <v>54877</v>
      </c>
      <c r="L2391">
        <v>12.9</v>
      </c>
      <c r="M2391" t="s">
        <v>3442</v>
      </c>
      <c r="N2391" t="s">
        <v>3443</v>
      </c>
      <c r="O2391" t="s">
        <v>210</v>
      </c>
      <c r="P2391" t="s">
        <v>3444</v>
      </c>
      <c r="Q2391" s="5">
        <f>INDEX(relevant_resources!B:B,MATCH(P2391,relevant_resources!A:A,0))</f>
        <v>0</v>
      </c>
      <c r="R2391">
        <f>COUNTIFS(resolve_2018!Y:Y,A2391)</f>
        <v>0</v>
      </c>
      <c r="S2391">
        <f>COUNTIFS(assign_old_new!A:A,A2391)</f>
        <v>0</v>
      </c>
      <c r="T2391" s="4" t="str">
        <f>IF(D2391="teppc","teppc",
IF(Q2391=0,"not relevant",
IF(R2391&gt;0,"in old list",
IF(S2391=0,"NEED TO ASSIGN",
INDEX(assign_old_new!D:D,MATCH(A2391,assign_old_new!A:A,0))))))</f>
        <v>teppc</v>
      </c>
      <c r="U2391">
        <f t="shared" si="74"/>
        <v>0</v>
      </c>
      <c r="V2391" s="5">
        <f t="shared" si="75"/>
        <v>0</v>
      </c>
    </row>
    <row r="2392" spans="1:22" hidden="1" x14ac:dyDescent="0.75">
      <c r="A2392" t="s">
        <v>7592</v>
      </c>
      <c r="B2392" t="s">
        <v>7593</v>
      </c>
      <c r="C2392" t="s">
        <v>7592</v>
      </c>
      <c r="D2392" t="s">
        <v>3425</v>
      </c>
      <c r="E2392" t="s">
        <v>906</v>
      </c>
      <c r="F2392" t="s">
        <v>906</v>
      </c>
      <c r="G2392" t="s">
        <v>4695</v>
      </c>
      <c r="H2392" t="s">
        <v>906</v>
      </c>
      <c r="I2392" t="s">
        <v>906</v>
      </c>
      <c r="J2392" s="2">
        <v>40283</v>
      </c>
      <c r="K2392" s="2">
        <v>55153</v>
      </c>
      <c r="L2392">
        <v>12.9</v>
      </c>
      <c r="M2392" t="s">
        <v>5038</v>
      </c>
      <c r="N2392" t="s">
        <v>3757</v>
      </c>
      <c r="O2392" t="s">
        <v>190</v>
      </c>
      <c r="P2392" t="s">
        <v>5039</v>
      </c>
      <c r="Q2392" s="5">
        <f>INDEX(relevant_resources!B:B,MATCH(P2392,relevant_resources!A:A,0))</f>
        <v>0</v>
      </c>
      <c r="R2392">
        <f>COUNTIFS(resolve_2018!Y:Y,A2392)</f>
        <v>0</v>
      </c>
      <c r="S2392">
        <f>COUNTIFS(assign_old_new!A:A,A2392)</f>
        <v>0</v>
      </c>
      <c r="T2392" s="4" t="str">
        <f>IF(D2392="teppc","teppc",
IF(Q2392=0,"not relevant",
IF(R2392&gt;0,"in old list",
IF(S2392=0,"NEED TO ASSIGN",
INDEX(assign_old_new!D:D,MATCH(A2392,assign_old_new!A:A,0))))))</f>
        <v>teppc</v>
      </c>
      <c r="U2392">
        <f t="shared" si="74"/>
        <v>0</v>
      </c>
      <c r="V2392" s="5">
        <f t="shared" si="75"/>
        <v>0</v>
      </c>
    </row>
    <row r="2393" spans="1:22" hidden="1" x14ac:dyDescent="0.75">
      <c r="A2393" t="s">
        <v>7594</v>
      </c>
      <c r="B2393" t="s">
        <v>7595</v>
      </c>
      <c r="C2393" t="s">
        <v>7594</v>
      </c>
      <c r="D2393" t="s">
        <v>3425</v>
      </c>
      <c r="E2393" t="s">
        <v>906</v>
      </c>
      <c r="F2393" t="s">
        <v>906</v>
      </c>
      <c r="G2393" t="s">
        <v>4695</v>
      </c>
      <c r="H2393" t="s">
        <v>906</v>
      </c>
      <c r="I2393" t="s">
        <v>906</v>
      </c>
      <c r="J2393" s="2">
        <v>40283</v>
      </c>
      <c r="K2393" s="2">
        <v>55153</v>
      </c>
      <c r="L2393">
        <v>12.9</v>
      </c>
      <c r="M2393" t="s">
        <v>5038</v>
      </c>
      <c r="N2393" t="s">
        <v>3757</v>
      </c>
      <c r="O2393" t="s">
        <v>190</v>
      </c>
      <c r="P2393" t="s">
        <v>5039</v>
      </c>
      <c r="Q2393" s="5">
        <f>INDEX(relevant_resources!B:B,MATCH(P2393,relevant_resources!A:A,0))</f>
        <v>0</v>
      </c>
      <c r="R2393">
        <f>COUNTIFS(resolve_2018!Y:Y,A2393)</f>
        <v>0</v>
      </c>
      <c r="S2393">
        <f>COUNTIFS(assign_old_new!A:A,A2393)</f>
        <v>0</v>
      </c>
      <c r="T2393" s="4" t="str">
        <f>IF(D2393="teppc","teppc",
IF(Q2393=0,"not relevant",
IF(R2393&gt;0,"in old list",
IF(S2393=0,"NEED TO ASSIGN",
INDEX(assign_old_new!D:D,MATCH(A2393,assign_old_new!A:A,0))))))</f>
        <v>teppc</v>
      </c>
      <c r="U2393">
        <f t="shared" si="74"/>
        <v>0</v>
      </c>
      <c r="V2393" s="5">
        <f t="shared" si="75"/>
        <v>0</v>
      </c>
    </row>
    <row r="2394" spans="1:22" hidden="1" x14ac:dyDescent="0.75">
      <c r="A2394" t="s">
        <v>8358</v>
      </c>
      <c r="B2394" t="s">
        <v>8358</v>
      </c>
      <c r="C2394" t="s">
        <v>8359</v>
      </c>
      <c r="D2394" t="s">
        <v>3425</v>
      </c>
      <c r="E2394" t="s">
        <v>3482</v>
      </c>
      <c r="F2394" t="s">
        <v>3482</v>
      </c>
      <c r="G2394" t="s">
        <v>3483</v>
      </c>
      <c r="H2394" t="s">
        <v>3482</v>
      </c>
      <c r="I2394" t="s">
        <v>1080</v>
      </c>
      <c r="J2394" s="2">
        <v>21398</v>
      </c>
      <c r="K2394" s="2">
        <v>55153</v>
      </c>
      <c r="L2394">
        <v>12.9</v>
      </c>
      <c r="M2394" t="s">
        <v>210</v>
      </c>
      <c r="N2394" t="s">
        <v>3443</v>
      </c>
      <c r="O2394" t="s">
        <v>210</v>
      </c>
      <c r="P2394" t="s">
        <v>3568</v>
      </c>
      <c r="Q2394" s="5">
        <f>INDEX(relevant_resources!B:B,MATCH(P2394,relevant_resources!A:A,0))</f>
        <v>0</v>
      </c>
      <c r="R2394">
        <f>COUNTIFS(resolve_2018!Y:Y,A2394)</f>
        <v>0</v>
      </c>
      <c r="S2394">
        <f>COUNTIFS(assign_old_new!A:A,A2394)</f>
        <v>0</v>
      </c>
      <c r="T2394" s="4" t="str">
        <f>IF(D2394="teppc","teppc",
IF(Q2394=0,"not relevant",
IF(R2394&gt;0,"in old list",
IF(S2394=0,"NEED TO ASSIGN",
INDEX(assign_old_new!D:D,MATCH(A2394,assign_old_new!A:A,0))))))</f>
        <v>teppc</v>
      </c>
      <c r="U2394">
        <f t="shared" si="74"/>
        <v>0</v>
      </c>
      <c r="V2394" s="5">
        <f t="shared" si="75"/>
        <v>0</v>
      </c>
    </row>
    <row r="2395" spans="1:22" hidden="1" x14ac:dyDescent="0.75">
      <c r="A2395" t="s">
        <v>5749</v>
      </c>
      <c r="B2395" t="s">
        <v>5749</v>
      </c>
      <c r="C2395" t="s">
        <v>5750</v>
      </c>
      <c r="D2395" t="s">
        <v>3425</v>
      </c>
      <c r="E2395" t="s">
        <v>3620</v>
      </c>
      <c r="F2395" t="s">
        <v>3620</v>
      </c>
      <c r="G2395" t="s">
        <v>3621</v>
      </c>
      <c r="H2395" t="s">
        <v>3616</v>
      </c>
      <c r="I2395" t="s">
        <v>1080</v>
      </c>
      <c r="J2395" s="2">
        <v>40505</v>
      </c>
      <c r="K2395" s="2">
        <v>55153</v>
      </c>
      <c r="L2395">
        <v>12.82</v>
      </c>
      <c r="M2395" t="s">
        <v>3438</v>
      </c>
      <c r="N2395" t="s">
        <v>3412</v>
      </c>
      <c r="O2395" t="s">
        <v>993</v>
      </c>
      <c r="P2395" t="s">
        <v>3712</v>
      </c>
      <c r="Q2395" s="5">
        <f>INDEX(relevant_resources!B:B,MATCH(P2395,relevant_resources!A:A,0))</f>
        <v>0</v>
      </c>
      <c r="R2395">
        <f>COUNTIFS(resolve_2018!Y:Y,A2395)</f>
        <v>0</v>
      </c>
      <c r="S2395">
        <f>COUNTIFS(assign_old_new!A:A,A2395)</f>
        <v>0</v>
      </c>
      <c r="T2395" s="4" t="str">
        <f>IF(D2395="teppc","teppc",
IF(Q2395=0,"not relevant",
IF(R2395&gt;0,"in old list",
IF(S2395=0,"NEED TO ASSIGN",
INDEX(assign_old_new!D:D,MATCH(A2395,assign_old_new!A:A,0))))))</f>
        <v>teppc</v>
      </c>
      <c r="U2395">
        <f t="shared" si="74"/>
        <v>0</v>
      </c>
      <c r="V2395" s="5">
        <f t="shared" si="75"/>
        <v>0</v>
      </c>
    </row>
    <row r="2396" spans="1:22" hidden="1" x14ac:dyDescent="0.75">
      <c r="A2396" t="s">
        <v>9760</v>
      </c>
      <c r="B2396" t="s">
        <v>9760</v>
      </c>
      <c r="C2396" t="s">
        <v>9761</v>
      </c>
      <c r="D2396" t="s">
        <v>3425</v>
      </c>
      <c r="E2396" t="s">
        <v>1054</v>
      </c>
      <c r="F2396" t="s">
        <v>1054</v>
      </c>
      <c r="G2396" t="s">
        <v>3447</v>
      </c>
      <c r="H2396" t="s">
        <v>3428</v>
      </c>
      <c r="I2396" t="s">
        <v>3429</v>
      </c>
      <c r="J2396" s="2">
        <v>40787</v>
      </c>
      <c r="K2396" s="2">
        <v>55153</v>
      </c>
      <c r="L2396">
        <v>12.8</v>
      </c>
      <c r="M2396" t="s">
        <v>3438</v>
      </c>
      <c r="N2396" t="s">
        <v>3412</v>
      </c>
      <c r="O2396" t="s">
        <v>993</v>
      </c>
      <c r="P2396" t="s">
        <v>3477</v>
      </c>
      <c r="Q2396" s="5">
        <f>INDEX(relevant_resources!B:B,MATCH(P2396,relevant_resources!A:A,0))</f>
        <v>0</v>
      </c>
      <c r="R2396">
        <f>COUNTIFS(resolve_2018!Y:Y,A2396)</f>
        <v>0</v>
      </c>
      <c r="S2396">
        <f>COUNTIFS(assign_old_new!A:A,A2396)</f>
        <v>0</v>
      </c>
      <c r="T2396" s="4" t="str">
        <f>IF(D2396="teppc","teppc",
IF(Q2396=0,"not relevant",
IF(R2396&gt;0,"in old list",
IF(S2396=0,"NEED TO ASSIGN",
INDEX(assign_old_new!D:D,MATCH(A2396,assign_old_new!A:A,0))))))</f>
        <v>teppc</v>
      </c>
      <c r="U2396">
        <f t="shared" si="74"/>
        <v>0</v>
      </c>
      <c r="V2396" s="5">
        <f t="shared" si="75"/>
        <v>0</v>
      </c>
    </row>
    <row r="2397" spans="1:22" hidden="1" x14ac:dyDescent="0.75">
      <c r="A2397" t="s">
        <v>9805</v>
      </c>
      <c r="B2397" t="s">
        <v>9805</v>
      </c>
      <c r="C2397" t="s">
        <v>9806</v>
      </c>
      <c r="D2397" t="s">
        <v>3425</v>
      </c>
      <c r="E2397" t="s">
        <v>3584</v>
      </c>
      <c r="F2397" t="s">
        <v>3584</v>
      </c>
      <c r="G2397" t="s">
        <v>3585</v>
      </c>
      <c r="H2397" t="s">
        <v>3482</v>
      </c>
      <c r="I2397" t="s">
        <v>1080</v>
      </c>
      <c r="J2397" s="2">
        <v>34335</v>
      </c>
      <c r="K2397" s="2">
        <v>55153</v>
      </c>
      <c r="L2397">
        <v>12.8</v>
      </c>
      <c r="M2397" t="s">
        <v>210</v>
      </c>
      <c r="N2397" t="s">
        <v>3443</v>
      </c>
      <c r="O2397" t="s">
        <v>210</v>
      </c>
      <c r="P2397" t="s">
        <v>3568</v>
      </c>
      <c r="Q2397" s="5">
        <f>INDEX(relevant_resources!B:B,MATCH(P2397,relevant_resources!A:A,0))</f>
        <v>0</v>
      </c>
      <c r="R2397">
        <f>COUNTIFS(resolve_2018!Y:Y,A2397)</f>
        <v>0</v>
      </c>
      <c r="S2397">
        <f>COUNTIFS(assign_old_new!A:A,A2397)</f>
        <v>0</v>
      </c>
      <c r="T2397" s="4" t="str">
        <f>IF(D2397="teppc","teppc",
IF(Q2397=0,"not relevant",
IF(R2397&gt;0,"in old list",
IF(S2397=0,"NEED TO ASSIGN",
INDEX(assign_old_new!D:D,MATCH(A2397,assign_old_new!A:A,0))))))</f>
        <v>teppc</v>
      </c>
      <c r="U2397">
        <f t="shared" si="74"/>
        <v>0</v>
      </c>
      <c r="V2397" s="5">
        <f t="shared" si="75"/>
        <v>0</v>
      </c>
    </row>
    <row r="2398" spans="1:22" hidden="1" x14ac:dyDescent="0.75">
      <c r="A2398" t="s">
        <v>10495</v>
      </c>
      <c r="B2398" t="s">
        <v>10496</v>
      </c>
      <c r="C2398" t="s">
        <v>10497</v>
      </c>
      <c r="D2398" t="s">
        <v>9883</v>
      </c>
      <c r="E2398" t="s">
        <v>3333</v>
      </c>
      <c r="F2398" t="s">
        <v>3333</v>
      </c>
      <c r="G2398" t="s">
        <v>3334</v>
      </c>
      <c r="H2398" t="s">
        <v>3333</v>
      </c>
      <c r="I2398" t="s">
        <v>33</v>
      </c>
      <c r="J2398" s="6">
        <v>7306</v>
      </c>
      <c r="K2398" s="6">
        <v>55153</v>
      </c>
      <c r="L2398">
        <v>12.8</v>
      </c>
      <c r="M2398" t="s">
        <v>9884</v>
      </c>
      <c r="N2398" t="s">
        <v>3443</v>
      </c>
      <c r="O2398" t="s">
        <v>210</v>
      </c>
      <c r="P2398" t="s">
        <v>3709</v>
      </c>
      <c r="Q2398" s="5">
        <f>INDEX(relevant_resources!B:B,MATCH(P2398,relevant_resources!A:A,0))</f>
        <v>0</v>
      </c>
      <c r="R2398">
        <f>COUNTIFS(resolve_2018!Y:Y,A2398)</f>
        <v>0</v>
      </c>
      <c r="S2398">
        <f>COUNTIFS(assign_old_new!A:A,A2398)</f>
        <v>0</v>
      </c>
      <c r="T2398" s="4" t="str">
        <f>IF(D2398="teppc","teppc",
IF(Q2398=0,"not relevant",
IF(R2398&gt;0,"in old list",
IF(S2398=0,"NEED TO ASSIGN",
INDEX(assign_old_new!D:D,MATCH(A2398,assign_old_new!A:A,0))))))</f>
        <v>not relevant</v>
      </c>
      <c r="U2398">
        <f t="shared" si="74"/>
        <v>0</v>
      </c>
      <c r="V2398" s="5">
        <f t="shared" si="75"/>
        <v>0</v>
      </c>
    </row>
    <row r="2399" spans="1:22" hidden="1" x14ac:dyDescent="0.75">
      <c r="A2399" t="s">
        <v>5410</v>
      </c>
      <c r="B2399" t="s">
        <v>5410</v>
      </c>
      <c r="C2399" t="s">
        <v>5411</v>
      </c>
      <c r="D2399" t="s">
        <v>3425</v>
      </c>
      <c r="E2399" t="s">
        <v>3426</v>
      </c>
      <c r="F2399" t="s">
        <v>3426</v>
      </c>
      <c r="G2399" t="s">
        <v>3427</v>
      </c>
      <c r="H2399" t="s">
        <v>3428</v>
      </c>
      <c r="I2399" t="s">
        <v>3429</v>
      </c>
      <c r="J2399" s="2">
        <v>40129</v>
      </c>
      <c r="K2399" s="2">
        <v>54715</v>
      </c>
      <c r="L2399">
        <v>12.64</v>
      </c>
      <c r="M2399" t="s">
        <v>210</v>
      </c>
      <c r="N2399" t="s">
        <v>3443</v>
      </c>
      <c r="O2399" t="s">
        <v>210</v>
      </c>
      <c r="P2399" t="s">
        <v>3444</v>
      </c>
      <c r="Q2399" s="5">
        <f>INDEX(relevant_resources!B:B,MATCH(P2399,relevant_resources!A:A,0))</f>
        <v>0</v>
      </c>
      <c r="R2399">
        <f>COUNTIFS(resolve_2018!Y:Y,A2399)</f>
        <v>0</v>
      </c>
      <c r="S2399">
        <f>COUNTIFS(assign_old_new!A:A,A2399)</f>
        <v>0</v>
      </c>
      <c r="T2399" s="4" t="str">
        <f>IF(D2399="teppc","teppc",
IF(Q2399=0,"not relevant",
IF(R2399&gt;0,"in old list",
IF(S2399=0,"NEED TO ASSIGN",
INDEX(assign_old_new!D:D,MATCH(A2399,assign_old_new!A:A,0))))))</f>
        <v>teppc</v>
      </c>
      <c r="U2399">
        <f t="shared" si="74"/>
        <v>0</v>
      </c>
      <c r="V2399" s="5">
        <f t="shared" si="75"/>
        <v>0</v>
      </c>
    </row>
    <row r="2400" spans="1:22" hidden="1" x14ac:dyDescent="0.75">
      <c r="A2400" t="s">
        <v>5412</v>
      </c>
      <c r="B2400" t="s">
        <v>5412</v>
      </c>
      <c r="C2400" t="s">
        <v>5413</v>
      </c>
      <c r="D2400" t="s">
        <v>3425</v>
      </c>
      <c r="E2400" t="s">
        <v>3426</v>
      </c>
      <c r="F2400" t="s">
        <v>3426</v>
      </c>
      <c r="G2400" t="s">
        <v>3427</v>
      </c>
      <c r="H2400" t="s">
        <v>3428</v>
      </c>
      <c r="I2400" t="s">
        <v>3429</v>
      </c>
      <c r="J2400" s="2">
        <v>40129</v>
      </c>
      <c r="K2400" s="2">
        <v>54715</v>
      </c>
      <c r="L2400">
        <v>12.64</v>
      </c>
      <c r="M2400" t="s">
        <v>210</v>
      </c>
      <c r="N2400" t="s">
        <v>3443</v>
      </c>
      <c r="O2400" t="s">
        <v>210</v>
      </c>
      <c r="P2400" t="s">
        <v>3444</v>
      </c>
      <c r="Q2400" s="5">
        <f>INDEX(relevant_resources!B:B,MATCH(P2400,relevant_resources!A:A,0))</f>
        <v>0</v>
      </c>
      <c r="R2400">
        <f>COUNTIFS(resolve_2018!Y:Y,A2400)</f>
        <v>0</v>
      </c>
      <c r="S2400">
        <f>COUNTIFS(assign_old_new!A:A,A2400)</f>
        <v>0</v>
      </c>
      <c r="T2400" s="4" t="str">
        <f>IF(D2400="teppc","teppc",
IF(Q2400=0,"not relevant",
IF(R2400&gt;0,"in old list",
IF(S2400=0,"NEED TO ASSIGN",
INDEX(assign_old_new!D:D,MATCH(A2400,assign_old_new!A:A,0))))))</f>
        <v>teppc</v>
      </c>
      <c r="U2400">
        <f t="shared" si="74"/>
        <v>0</v>
      </c>
      <c r="V2400" s="5">
        <f t="shared" si="75"/>
        <v>0</v>
      </c>
    </row>
    <row r="2401" spans="1:22" hidden="1" x14ac:dyDescent="0.75">
      <c r="A2401" t="s">
        <v>10336</v>
      </c>
      <c r="B2401" t="s">
        <v>10336</v>
      </c>
      <c r="C2401" t="s">
        <v>10337</v>
      </c>
      <c r="D2401" t="s">
        <v>9883</v>
      </c>
      <c r="E2401" t="s">
        <v>1128</v>
      </c>
      <c r="F2401" t="s">
        <v>1128</v>
      </c>
      <c r="G2401" t="s">
        <v>3379</v>
      </c>
      <c r="H2401" t="s">
        <v>1128</v>
      </c>
      <c r="I2401" t="s">
        <v>33</v>
      </c>
      <c r="J2401" s="6">
        <v>31382</v>
      </c>
      <c r="K2401" s="6">
        <v>55153</v>
      </c>
      <c r="L2401">
        <v>12.6</v>
      </c>
      <c r="M2401" t="s">
        <v>9884</v>
      </c>
      <c r="N2401" t="s">
        <v>3412</v>
      </c>
      <c r="O2401" t="s">
        <v>993</v>
      </c>
      <c r="P2401" t="s">
        <v>3413</v>
      </c>
      <c r="Q2401" s="5">
        <f>INDEX(relevant_resources!B:B,MATCH(P2401,relevant_resources!A:A,0))</f>
        <v>1</v>
      </c>
      <c r="R2401">
        <f>COUNTIFS(resolve_2018!Y:Y,A2401)</f>
        <v>0</v>
      </c>
      <c r="S2401">
        <f>COUNTIFS(assign_old_new!A:A,A2401)</f>
        <v>1</v>
      </c>
      <c r="T2401" s="4" t="str">
        <f>IF(D2401="teppc","teppc",
IF(Q2401=0,"not relevant",
IF(R2401&gt;0,"in old list",
IF(S2401=0,"NEED TO ASSIGN",
INDEX(assign_old_new!D:D,MATCH(A2401,assign_old_new!A:A,0))))))</f>
        <v>old</v>
      </c>
      <c r="U2401">
        <f t="shared" si="74"/>
        <v>1</v>
      </c>
      <c r="V2401" s="5">
        <f t="shared" si="75"/>
        <v>0</v>
      </c>
    </row>
    <row r="2402" spans="1:22" hidden="1" x14ac:dyDescent="0.75">
      <c r="A2402" t="s">
        <v>4000</v>
      </c>
      <c r="B2402" t="s">
        <v>4000</v>
      </c>
      <c r="C2402" t="s">
        <v>4001</v>
      </c>
      <c r="D2402" t="s">
        <v>3425</v>
      </c>
      <c r="E2402" t="s">
        <v>3611</v>
      </c>
      <c r="F2402" t="s">
        <v>3611</v>
      </c>
      <c r="G2402" t="s">
        <v>3379</v>
      </c>
      <c r="H2402" t="s">
        <v>1128</v>
      </c>
      <c r="I2402" t="s">
        <v>33</v>
      </c>
      <c r="J2402" s="2">
        <v>42583</v>
      </c>
      <c r="K2402" s="2">
        <v>55153</v>
      </c>
      <c r="L2402">
        <v>12.5</v>
      </c>
      <c r="M2402" t="s">
        <v>210</v>
      </c>
      <c r="N2402" t="s">
        <v>3443</v>
      </c>
      <c r="O2402" t="s">
        <v>210</v>
      </c>
      <c r="P2402" t="s">
        <v>3709</v>
      </c>
      <c r="Q2402" s="5">
        <f>INDEX(relevant_resources!B:B,MATCH(P2402,relevant_resources!A:A,0))</f>
        <v>0</v>
      </c>
      <c r="R2402">
        <f>COUNTIFS(resolve_2018!Y:Y,A2402)</f>
        <v>0</v>
      </c>
      <c r="S2402">
        <f>COUNTIFS(assign_old_new!A:A,A2402)</f>
        <v>0</v>
      </c>
      <c r="T2402" s="4" t="str">
        <f>IF(D2402="teppc","teppc",
IF(Q2402=0,"not relevant",
IF(R2402&gt;0,"in old list",
IF(S2402=0,"NEED TO ASSIGN",
INDEX(assign_old_new!D:D,MATCH(A2402,assign_old_new!A:A,0))))))</f>
        <v>teppc</v>
      </c>
      <c r="U2402">
        <f t="shared" si="74"/>
        <v>0</v>
      </c>
      <c r="V2402" s="5">
        <f t="shared" si="75"/>
        <v>0</v>
      </c>
    </row>
    <row r="2403" spans="1:22" hidden="1" x14ac:dyDescent="0.75">
      <c r="A2403" t="s">
        <v>9361</v>
      </c>
      <c r="B2403" t="s">
        <v>9361</v>
      </c>
      <c r="C2403" t="s">
        <v>9362</v>
      </c>
      <c r="D2403" t="s">
        <v>3425</v>
      </c>
      <c r="E2403" t="s">
        <v>3426</v>
      </c>
      <c r="F2403" t="s">
        <v>3426</v>
      </c>
      <c r="G2403" t="s">
        <v>3427</v>
      </c>
      <c r="H2403" t="s">
        <v>3428</v>
      </c>
      <c r="I2403" t="s">
        <v>3429</v>
      </c>
      <c r="J2403" s="2">
        <v>38563</v>
      </c>
      <c r="K2403" s="2">
        <v>51340</v>
      </c>
      <c r="L2403">
        <v>12.5</v>
      </c>
      <c r="M2403" t="s">
        <v>210</v>
      </c>
      <c r="N2403" t="s">
        <v>3443</v>
      </c>
      <c r="O2403" t="s">
        <v>210</v>
      </c>
      <c r="P2403" t="s">
        <v>3444</v>
      </c>
      <c r="Q2403" s="5">
        <f>INDEX(relevant_resources!B:B,MATCH(P2403,relevant_resources!A:A,0))</f>
        <v>0</v>
      </c>
      <c r="R2403">
        <f>COUNTIFS(resolve_2018!Y:Y,A2403)</f>
        <v>0</v>
      </c>
      <c r="S2403">
        <f>COUNTIFS(assign_old_new!A:A,A2403)</f>
        <v>0</v>
      </c>
      <c r="T2403" s="4" t="str">
        <f>IF(D2403="teppc","teppc",
IF(Q2403=0,"not relevant",
IF(R2403&gt;0,"in old list",
IF(S2403=0,"NEED TO ASSIGN",
INDEX(assign_old_new!D:D,MATCH(A2403,assign_old_new!A:A,0))))))</f>
        <v>teppc</v>
      </c>
      <c r="U2403">
        <f t="shared" si="74"/>
        <v>0</v>
      </c>
      <c r="V2403" s="5">
        <f t="shared" si="75"/>
        <v>0</v>
      </c>
    </row>
    <row r="2404" spans="1:22" hidden="1" x14ac:dyDescent="0.75">
      <c r="A2404" t="s">
        <v>9363</v>
      </c>
      <c r="B2404" t="s">
        <v>9363</v>
      </c>
      <c r="C2404" t="s">
        <v>9364</v>
      </c>
      <c r="D2404" t="s">
        <v>3425</v>
      </c>
      <c r="E2404" t="s">
        <v>3426</v>
      </c>
      <c r="F2404" t="s">
        <v>3426</v>
      </c>
      <c r="G2404" t="s">
        <v>3427</v>
      </c>
      <c r="H2404" t="s">
        <v>3428</v>
      </c>
      <c r="I2404" t="s">
        <v>3429</v>
      </c>
      <c r="J2404" s="2">
        <v>38563</v>
      </c>
      <c r="K2404" s="2">
        <v>51340</v>
      </c>
      <c r="L2404">
        <v>12.5</v>
      </c>
      <c r="M2404" t="s">
        <v>210</v>
      </c>
      <c r="N2404" t="s">
        <v>3443</v>
      </c>
      <c r="O2404" t="s">
        <v>210</v>
      </c>
      <c r="P2404" t="s">
        <v>3444</v>
      </c>
      <c r="Q2404" s="5">
        <f>INDEX(relevant_resources!B:B,MATCH(P2404,relevant_resources!A:A,0))</f>
        <v>0</v>
      </c>
      <c r="R2404">
        <f>COUNTIFS(resolve_2018!Y:Y,A2404)</f>
        <v>0</v>
      </c>
      <c r="S2404">
        <f>COUNTIFS(assign_old_new!A:A,A2404)</f>
        <v>0</v>
      </c>
      <c r="T2404" s="4" t="str">
        <f>IF(D2404="teppc","teppc",
IF(Q2404=0,"not relevant",
IF(R2404&gt;0,"in old list",
IF(S2404=0,"NEED TO ASSIGN",
INDEX(assign_old_new!D:D,MATCH(A2404,assign_old_new!A:A,0))))))</f>
        <v>teppc</v>
      </c>
      <c r="U2404">
        <f t="shared" si="74"/>
        <v>0</v>
      </c>
      <c r="V2404" s="5">
        <f t="shared" si="75"/>
        <v>0</v>
      </c>
    </row>
    <row r="2405" spans="1:22" hidden="1" x14ac:dyDescent="0.75">
      <c r="A2405" t="s">
        <v>9157</v>
      </c>
      <c r="B2405" t="s">
        <v>9157</v>
      </c>
      <c r="C2405" t="s">
        <v>9158</v>
      </c>
      <c r="D2405" t="s">
        <v>3425</v>
      </c>
      <c r="E2405" t="s">
        <v>3752</v>
      </c>
      <c r="F2405" t="s">
        <v>3752</v>
      </c>
      <c r="G2405" t="s">
        <v>3753</v>
      </c>
      <c r="H2405" t="s">
        <v>2156</v>
      </c>
      <c r="I2405" t="s">
        <v>1080</v>
      </c>
      <c r="J2405" s="2">
        <v>38139</v>
      </c>
      <c r="K2405" s="2">
        <v>55153</v>
      </c>
      <c r="L2405">
        <v>12.5</v>
      </c>
      <c r="M2405" t="s">
        <v>3531</v>
      </c>
      <c r="N2405" t="s">
        <v>3532</v>
      </c>
      <c r="O2405" t="s">
        <v>3533</v>
      </c>
      <c r="P2405" t="s">
        <v>3815</v>
      </c>
      <c r="Q2405" s="5">
        <f>INDEX(relevant_resources!B:B,MATCH(P2405,relevant_resources!A:A,0))</f>
        <v>0</v>
      </c>
      <c r="R2405">
        <f>COUNTIFS(resolve_2018!Y:Y,A2405)</f>
        <v>0</v>
      </c>
      <c r="S2405">
        <f>COUNTIFS(assign_old_new!A:A,A2405)</f>
        <v>0</v>
      </c>
      <c r="T2405" s="4" t="str">
        <f>IF(D2405="teppc","teppc",
IF(Q2405=0,"not relevant",
IF(R2405&gt;0,"in old list",
IF(S2405=0,"NEED TO ASSIGN",
INDEX(assign_old_new!D:D,MATCH(A2405,assign_old_new!A:A,0))))))</f>
        <v>teppc</v>
      </c>
      <c r="U2405">
        <f t="shared" si="74"/>
        <v>0</v>
      </c>
      <c r="V2405" s="5">
        <f t="shared" si="75"/>
        <v>0</v>
      </c>
    </row>
    <row r="2406" spans="1:22" hidden="1" x14ac:dyDescent="0.75">
      <c r="A2406" t="s">
        <v>9159</v>
      </c>
      <c r="B2406" t="s">
        <v>9159</v>
      </c>
      <c r="C2406" t="s">
        <v>9160</v>
      </c>
      <c r="D2406" t="s">
        <v>3425</v>
      </c>
      <c r="E2406" t="s">
        <v>3752</v>
      </c>
      <c r="F2406" t="s">
        <v>3752</v>
      </c>
      <c r="G2406" t="s">
        <v>3753</v>
      </c>
      <c r="H2406" t="s">
        <v>2156</v>
      </c>
      <c r="I2406" t="s">
        <v>1080</v>
      </c>
      <c r="J2406" s="2">
        <v>38139</v>
      </c>
      <c r="K2406" s="2">
        <v>55153</v>
      </c>
      <c r="L2406">
        <v>12.5</v>
      </c>
      <c r="M2406" t="s">
        <v>3531</v>
      </c>
      <c r="N2406" t="s">
        <v>3532</v>
      </c>
      <c r="O2406" t="s">
        <v>3533</v>
      </c>
      <c r="P2406" t="s">
        <v>3815</v>
      </c>
      <c r="Q2406" s="5">
        <f>INDEX(relevant_resources!B:B,MATCH(P2406,relevant_resources!A:A,0))</f>
        <v>0</v>
      </c>
      <c r="R2406">
        <f>COUNTIFS(resolve_2018!Y:Y,A2406)</f>
        <v>0</v>
      </c>
      <c r="S2406">
        <f>COUNTIFS(assign_old_new!A:A,A2406)</f>
        <v>0</v>
      </c>
      <c r="T2406" s="4" t="str">
        <f>IF(D2406="teppc","teppc",
IF(Q2406=0,"not relevant",
IF(R2406&gt;0,"in old list",
IF(S2406=0,"NEED TO ASSIGN",
INDEX(assign_old_new!D:D,MATCH(A2406,assign_old_new!A:A,0))))))</f>
        <v>teppc</v>
      </c>
      <c r="U2406">
        <f t="shared" si="74"/>
        <v>0</v>
      </c>
      <c r="V2406" s="5">
        <f t="shared" si="75"/>
        <v>0</v>
      </c>
    </row>
    <row r="2407" spans="1:22" hidden="1" x14ac:dyDescent="0.75">
      <c r="A2407" t="s">
        <v>7019</v>
      </c>
      <c r="B2407" t="s">
        <v>7019</v>
      </c>
      <c r="C2407" t="s">
        <v>7020</v>
      </c>
      <c r="D2407" t="s">
        <v>3425</v>
      </c>
      <c r="E2407" t="s">
        <v>3426</v>
      </c>
      <c r="F2407" t="s">
        <v>3426</v>
      </c>
      <c r="G2407" t="s">
        <v>3427</v>
      </c>
      <c r="H2407" t="s">
        <v>3428</v>
      </c>
      <c r="I2407" t="s">
        <v>3429</v>
      </c>
      <c r="J2407" s="2">
        <v>37591</v>
      </c>
      <c r="K2407" s="2">
        <v>55153</v>
      </c>
      <c r="L2407">
        <v>12.5</v>
      </c>
      <c r="M2407" t="s">
        <v>3438</v>
      </c>
      <c r="N2407" t="s">
        <v>3412</v>
      </c>
      <c r="O2407" t="s">
        <v>993</v>
      </c>
      <c r="P2407" t="s">
        <v>3477</v>
      </c>
      <c r="Q2407" s="5">
        <f>INDEX(relevant_resources!B:B,MATCH(P2407,relevant_resources!A:A,0))</f>
        <v>0</v>
      </c>
      <c r="R2407">
        <f>COUNTIFS(resolve_2018!Y:Y,A2407)</f>
        <v>0</v>
      </c>
      <c r="S2407">
        <f>COUNTIFS(assign_old_new!A:A,A2407)</f>
        <v>0</v>
      </c>
      <c r="T2407" s="4" t="str">
        <f>IF(D2407="teppc","teppc",
IF(Q2407=0,"not relevant",
IF(R2407&gt;0,"in old list",
IF(S2407=0,"NEED TO ASSIGN",
INDEX(assign_old_new!D:D,MATCH(A2407,assign_old_new!A:A,0))))))</f>
        <v>teppc</v>
      </c>
      <c r="U2407">
        <f t="shared" si="74"/>
        <v>0</v>
      </c>
      <c r="V2407" s="5">
        <f t="shared" si="75"/>
        <v>0</v>
      </c>
    </row>
    <row r="2408" spans="1:22" hidden="1" x14ac:dyDescent="0.75">
      <c r="A2408" t="s">
        <v>9103</v>
      </c>
      <c r="B2408" t="s">
        <v>9103</v>
      </c>
      <c r="C2408" t="s">
        <v>9104</v>
      </c>
      <c r="D2408" t="s">
        <v>3425</v>
      </c>
      <c r="E2408" t="s">
        <v>3891</v>
      </c>
      <c r="F2408" t="s">
        <v>3891</v>
      </c>
      <c r="G2408" t="s">
        <v>3892</v>
      </c>
      <c r="H2408" t="s">
        <v>3616</v>
      </c>
      <c r="I2408" t="s">
        <v>1080</v>
      </c>
      <c r="J2408" s="2">
        <v>34455</v>
      </c>
      <c r="K2408" s="2">
        <v>55153</v>
      </c>
      <c r="L2408">
        <v>12.5</v>
      </c>
      <c r="M2408" t="s">
        <v>210</v>
      </c>
      <c r="N2408" t="s">
        <v>3443</v>
      </c>
      <c r="O2408" t="s">
        <v>210</v>
      </c>
      <c r="P2408" t="s">
        <v>3568</v>
      </c>
      <c r="Q2408" s="5">
        <f>INDEX(relevant_resources!B:B,MATCH(P2408,relevant_resources!A:A,0))</f>
        <v>0</v>
      </c>
      <c r="R2408">
        <f>COUNTIFS(resolve_2018!Y:Y,A2408)</f>
        <v>0</v>
      </c>
      <c r="S2408">
        <f>COUNTIFS(assign_old_new!A:A,A2408)</f>
        <v>0</v>
      </c>
      <c r="T2408" s="4" t="str">
        <f>IF(D2408="teppc","teppc",
IF(Q2408=0,"not relevant",
IF(R2408&gt;0,"in old list",
IF(S2408=0,"NEED TO ASSIGN",
INDEX(assign_old_new!D:D,MATCH(A2408,assign_old_new!A:A,0))))))</f>
        <v>teppc</v>
      </c>
      <c r="U2408">
        <f t="shared" si="74"/>
        <v>0</v>
      </c>
      <c r="V2408" s="5">
        <f t="shared" si="75"/>
        <v>0</v>
      </c>
    </row>
    <row r="2409" spans="1:22" hidden="1" x14ac:dyDescent="0.75">
      <c r="A2409" t="s">
        <v>9101</v>
      </c>
      <c r="B2409" t="s">
        <v>9101</v>
      </c>
      <c r="C2409" t="s">
        <v>9102</v>
      </c>
      <c r="D2409" t="s">
        <v>3425</v>
      </c>
      <c r="E2409" t="s">
        <v>3891</v>
      </c>
      <c r="F2409" t="s">
        <v>3891</v>
      </c>
      <c r="G2409" t="s">
        <v>3892</v>
      </c>
      <c r="H2409" t="s">
        <v>3616</v>
      </c>
      <c r="I2409" t="s">
        <v>1080</v>
      </c>
      <c r="J2409" s="2">
        <v>34394</v>
      </c>
      <c r="K2409" s="2">
        <v>55153</v>
      </c>
      <c r="L2409">
        <v>12.5</v>
      </c>
      <c r="M2409" t="s">
        <v>210</v>
      </c>
      <c r="N2409" t="s">
        <v>3443</v>
      </c>
      <c r="O2409" t="s">
        <v>210</v>
      </c>
      <c r="P2409" t="s">
        <v>3568</v>
      </c>
      <c r="Q2409" s="5">
        <f>INDEX(relevant_resources!B:B,MATCH(P2409,relevant_resources!A:A,0))</f>
        <v>0</v>
      </c>
      <c r="R2409">
        <f>COUNTIFS(resolve_2018!Y:Y,A2409)</f>
        <v>0</v>
      </c>
      <c r="S2409">
        <f>COUNTIFS(assign_old_new!A:A,A2409)</f>
        <v>0</v>
      </c>
      <c r="T2409" s="4" t="str">
        <f>IF(D2409="teppc","teppc",
IF(Q2409=0,"not relevant",
IF(R2409&gt;0,"in old list",
IF(S2409=0,"NEED TO ASSIGN",
INDEX(assign_old_new!D:D,MATCH(A2409,assign_old_new!A:A,0))))))</f>
        <v>teppc</v>
      </c>
      <c r="U2409">
        <f t="shared" si="74"/>
        <v>0</v>
      </c>
      <c r="V2409" s="5">
        <f t="shared" si="75"/>
        <v>0</v>
      </c>
    </row>
    <row r="2410" spans="1:22" hidden="1" x14ac:dyDescent="0.75">
      <c r="A2410" t="s">
        <v>467</v>
      </c>
      <c r="B2410" t="s">
        <v>467</v>
      </c>
      <c r="C2410" t="s">
        <v>10654</v>
      </c>
      <c r="D2410" t="s">
        <v>9883</v>
      </c>
      <c r="E2410" t="s">
        <v>9887</v>
      </c>
      <c r="F2410" t="s">
        <v>9887</v>
      </c>
      <c r="G2410" t="s">
        <v>9888</v>
      </c>
      <c r="H2410" t="s">
        <v>9887</v>
      </c>
      <c r="I2410" t="s">
        <v>33</v>
      </c>
      <c r="J2410" s="6">
        <v>27030</v>
      </c>
      <c r="K2410" s="6">
        <v>55153</v>
      </c>
      <c r="L2410">
        <v>12.5</v>
      </c>
      <c r="M2410" t="s">
        <v>9884</v>
      </c>
      <c r="N2410" t="s">
        <v>3443</v>
      </c>
      <c r="O2410" t="s">
        <v>210</v>
      </c>
      <c r="P2410" t="s">
        <v>3709</v>
      </c>
      <c r="Q2410" s="5">
        <f>INDEX(relevant_resources!B:B,MATCH(P2410,relevant_resources!A:A,0))</f>
        <v>0</v>
      </c>
      <c r="R2410">
        <f>COUNTIFS(resolve_2018!Y:Y,A2410)</f>
        <v>1</v>
      </c>
      <c r="S2410">
        <f>COUNTIFS(assign_old_new!A:A,A2410)</f>
        <v>0</v>
      </c>
      <c r="T2410" s="4" t="str">
        <f>IF(D2410="teppc","teppc",
IF(Q2410=0,"not relevant",
IF(R2410&gt;0,"in old list",
IF(S2410=0,"NEED TO ASSIGN",
INDEX(assign_old_new!D:D,MATCH(A2410,assign_old_new!A:A,0))))))</f>
        <v>not relevant</v>
      </c>
      <c r="U2410">
        <f t="shared" si="74"/>
        <v>1</v>
      </c>
      <c r="V2410" s="5">
        <f t="shared" si="75"/>
        <v>0</v>
      </c>
    </row>
    <row r="2411" spans="1:22" hidden="1" x14ac:dyDescent="0.75">
      <c r="A2411" t="s">
        <v>6290</v>
      </c>
      <c r="B2411" t="s">
        <v>6290</v>
      </c>
      <c r="C2411" t="s">
        <v>6290</v>
      </c>
      <c r="D2411" t="s">
        <v>3425</v>
      </c>
      <c r="E2411" t="s">
        <v>3482</v>
      </c>
      <c r="F2411" t="s">
        <v>3482</v>
      </c>
      <c r="G2411" t="s">
        <v>3483</v>
      </c>
      <c r="H2411" t="s">
        <v>3482</v>
      </c>
      <c r="I2411" t="s">
        <v>1080</v>
      </c>
      <c r="J2411" s="2">
        <v>19360</v>
      </c>
      <c r="K2411" s="2">
        <v>55153</v>
      </c>
      <c r="L2411">
        <v>12.5</v>
      </c>
      <c r="M2411" t="s">
        <v>3448</v>
      </c>
      <c r="N2411" t="s">
        <v>3336</v>
      </c>
      <c r="O2411" t="s">
        <v>3356</v>
      </c>
      <c r="P2411" t="s">
        <v>3484</v>
      </c>
      <c r="Q2411" s="5">
        <f>INDEX(relevant_resources!B:B,MATCH(P2411,relevant_resources!A:A,0))</f>
        <v>0</v>
      </c>
      <c r="R2411">
        <f>COUNTIFS(resolve_2018!Y:Y,A2411)</f>
        <v>0</v>
      </c>
      <c r="S2411">
        <f>COUNTIFS(assign_old_new!A:A,A2411)</f>
        <v>0</v>
      </c>
      <c r="T2411" s="4" t="str">
        <f>IF(D2411="teppc","teppc",
IF(Q2411=0,"not relevant",
IF(R2411&gt;0,"in old list",
IF(S2411=0,"NEED TO ASSIGN",
INDEX(assign_old_new!D:D,MATCH(A2411,assign_old_new!A:A,0))))))</f>
        <v>teppc</v>
      </c>
      <c r="U2411">
        <f t="shared" si="74"/>
        <v>0</v>
      </c>
      <c r="V2411" s="5">
        <f t="shared" si="75"/>
        <v>0</v>
      </c>
    </row>
    <row r="2412" spans="1:22" hidden="1" x14ac:dyDescent="0.75">
      <c r="A2412" t="s">
        <v>6549</v>
      </c>
      <c r="B2412" t="s">
        <v>6549</v>
      </c>
      <c r="C2412" t="s">
        <v>6550</v>
      </c>
      <c r="D2412" t="s">
        <v>3425</v>
      </c>
      <c r="E2412" t="s">
        <v>3426</v>
      </c>
      <c r="F2412" t="s">
        <v>3426</v>
      </c>
      <c r="G2412" t="s">
        <v>3427</v>
      </c>
      <c r="H2412" t="s">
        <v>3428</v>
      </c>
      <c r="I2412" t="s">
        <v>3429</v>
      </c>
      <c r="J2412" s="2">
        <v>41562</v>
      </c>
      <c r="K2412" s="2">
        <v>56157</v>
      </c>
      <c r="L2412">
        <v>12.48</v>
      </c>
      <c r="M2412" t="s">
        <v>210</v>
      </c>
      <c r="N2412" t="s">
        <v>3443</v>
      </c>
      <c r="O2412" t="s">
        <v>210</v>
      </c>
      <c r="P2412" t="s">
        <v>3444</v>
      </c>
      <c r="Q2412" s="5">
        <f>INDEX(relevant_resources!B:B,MATCH(P2412,relevant_resources!A:A,0))</f>
        <v>0</v>
      </c>
      <c r="R2412">
        <f>COUNTIFS(resolve_2018!Y:Y,A2412)</f>
        <v>0</v>
      </c>
      <c r="S2412">
        <f>COUNTIFS(assign_old_new!A:A,A2412)</f>
        <v>0</v>
      </c>
      <c r="T2412" s="4" t="str">
        <f>IF(D2412="teppc","teppc",
IF(Q2412=0,"not relevant",
IF(R2412&gt;0,"in old list",
IF(S2412=0,"NEED TO ASSIGN",
INDEX(assign_old_new!D:D,MATCH(A2412,assign_old_new!A:A,0))))))</f>
        <v>teppc</v>
      </c>
      <c r="U2412">
        <f t="shared" si="74"/>
        <v>0</v>
      </c>
      <c r="V2412" s="5">
        <f t="shared" si="75"/>
        <v>0</v>
      </c>
    </row>
    <row r="2413" spans="1:22" hidden="1" x14ac:dyDescent="0.75">
      <c r="A2413" t="s">
        <v>6551</v>
      </c>
      <c r="B2413" t="s">
        <v>6551</v>
      </c>
      <c r="C2413" t="s">
        <v>6552</v>
      </c>
      <c r="D2413" t="s">
        <v>3425</v>
      </c>
      <c r="E2413" t="s">
        <v>3426</v>
      </c>
      <c r="F2413" t="s">
        <v>3426</v>
      </c>
      <c r="G2413" t="s">
        <v>3427</v>
      </c>
      <c r="H2413" t="s">
        <v>3428</v>
      </c>
      <c r="I2413" t="s">
        <v>3429</v>
      </c>
      <c r="J2413" s="2">
        <v>41562</v>
      </c>
      <c r="K2413" s="2">
        <v>56157</v>
      </c>
      <c r="L2413">
        <v>12.48</v>
      </c>
      <c r="M2413" t="s">
        <v>210</v>
      </c>
      <c r="N2413" t="s">
        <v>3443</v>
      </c>
      <c r="O2413" t="s">
        <v>210</v>
      </c>
      <c r="P2413" t="s">
        <v>3444</v>
      </c>
      <c r="Q2413" s="5">
        <f>INDEX(relevant_resources!B:B,MATCH(P2413,relevant_resources!A:A,0))</f>
        <v>0</v>
      </c>
      <c r="R2413">
        <f>COUNTIFS(resolve_2018!Y:Y,A2413)</f>
        <v>0</v>
      </c>
      <c r="S2413">
        <f>COUNTIFS(assign_old_new!A:A,A2413)</f>
        <v>0</v>
      </c>
      <c r="T2413" s="4" t="str">
        <f>IF(D2413="teppc","teppc",
IF(Q2413=0,"not relevant",
IF(R2413&gt;0,"in old list",
IF(S2413=0,"NEED TO ASSIGN",
INDEX(assign_old_new!D:D,MATCH(A2413,assign_old_new!A:A,0))))))</f>
        <v>teppc</v>
      </c>
      <c r="U2413">
        <f t="shared" si="74"/>
        <v>0</v>
      </c>
      <c r="V2413" s="5">
        <f t="shared" si="75"/>
        <v>0</v>
      </c>
    </row>
    <row r="2414" spans="1:22" hidden="1" x14ac:dyDescent="0.75">
      <c r="A2414" t="s">
        <v>6553</v>
      </c>
      <c r="B2414" t="s">
        <v>6553</v>
      </c>
      <c r="C2414" t="s">
        <v>6554</v>
      </c>
      <c r="D2414" t="s">
        <v>3425</v>
      </c>
      <c r="E2414" t="s">
        <v>3426</v>
      </c>
      <c r="F2414" t="s">
        <v>3426</v>
      </c>
      <c r="G2414" t="s">
        <v>3427</v>
      </c>
      <c r="H2414" t="s">
        <v>3428</v>
      </c>
      <c r="I2414" t="s">
        <v>3429</v>
      </c>
      <c r="J2414" s="2">
        <v>41562</v>
      </c>
      <c r="K2414" s="2">
        <v>56157</v>
      </c>
      <c r="L2414">
        <v>12.48</v>
      </c>
      <c r="M2414" t="s">
        <v>210</v>
      </c>
      <c r="N2414" t="s">
        <v>3443</v>
      </c>
      <c r="O2414" t="s">
        <v>210</v>
      </c>
      <c r="P2414" t="s">
        <v>3444</v>
      </c>
      <c r="Q2414" s="5">
        <f>INDEX(relevant_resources!B:B,MATCH(P2414,relevant_resources!A:A,0))</f>
        <v>0</v>
      </c>
      <c r="R2414">
        <f>COUNTIFS(resolve_2018!Y:Y,A2414)</f>
        <v>0</v>
      </c>
      <c r="S2414">
        <f>COUNTIFS(assign_old_new!A:A,A2414)</f>
        <v>0</v>
      </c>
      <c r="T2414" s="4" t="str">
        <f>IF(D2414="teppc","teppc",
IF(Q2414=0,"not relevant",
IF(R2414&gt;0,"in old list",
IF(S2414=0,"NEED TO ASSIGN",
INDEX(assign_old_new!D:D,MATCH(A2414,assign_old_new!A:A,0))))))</f>
        <v>teppc</v>
      </c>
      <c r="U2414">
        <f t="shared" si="74"/>
        <v>0</v>
      </c>
      <c r="V2414" s="5">
        <f t="shared" si="75"/>
        <v>0</v>
      </c>
    </row>
    <row r="2415" spans="1:22" hidden="1" x14ac:dyDescent="0.75">
      <c r="A2415" t="s">
        <v>6555</v>
      </c>
      <c r="B2415" t="s">
        <v>6555</v>
      </c>
      <c r="C2415" t="s">
        <v>6556</v>
      </c>
      <c r="D2415" t="s">
        <v>3425</v>
      </c>
      <c r="E2415" t="s">
        <v>3426</v>
      </c>
      <c r="F2415" t="s">
        <v>3426</v>
      </c>
      <c r="G2415" t="s">
        <v>3427</v>
      </c>
      <c r="H2415" t="s">
        <v>3428</v>
      </c>
      <c r="I2415" t="s">
        <v>3429</v>
      </c>
      <c r="J2415" s="2">
        <v>41562</v>
      </c>
      <c r="K2415" s="2">
        <v>56157</v>
      </c>
      <c r="L2415">
        <v>12.48</v>
      </c>
      <c r="M2415" t="s">
        <v>210</v>
      </c>
      <c r="N2415" t="s">
        <v>3443</v>
      </c>
      <c r="O2415" t="s">
        <v>210</v>
      </c>
      <c r="P2415" t="s">
        <v>3444</v>
      </c>
      <c r="Q2415" s="5">
        <f>INDEX(relevant_resources!B:B,MATCH(P2415,relevant_resources!A:A,0))</f>
        <v>0</v>
      </c>
      <c r="R2415">
        <f>COUNTIFS(resolve_2018!Y:Y,A2415)</f>
        <v>0</v>
      </c>
      <c r="S2415">
        <f>COUNTIFS(assign_old_new!A:A,A2415)</f>
        <v>0</v>
      </c>
      <c r="T2415" s="4" t="str">
        <f>IF(D2415="teppc","teppc",
IF(Q2415=0,"not relevant",
IF(R2415&gt;0,"in old list",
IF(S2415=0,"NEED TO ASSIGN",
INDEX(assign_old_new!D:D,MATCH(A2415,assign_old_new!A:A,0))))))</f>
        <v>teppc</v>
      </c>
      <c r="U2415">
        <f t="shared" si="74"/>
        <v>0</v>
      </c>
      <c r="V2415" s="5">
        <f t="shared" si="75"/>
        <v>0</v>
      </c>
    </row>
    <row r="2416" spans="1:22" hidden="1" x14ac:dyDescent="0.75">
      <c r="A2416" t="s">
        <v>1309</v>
      </c>
      <c r="B2416" t="s">
        <v>1309</v>
      </c>
      <c r="C2416" t="s">
        <v>11129</v>
      </c>
      <c r="D2416" t="s">
        <v>9883</v>
      </c>
      <c r="E2416" t="s">
        <v>1128</v>
      </c>
      <c r="F2416" t="s">
        <v>1128</v>
      </c>
      <c r="G2416" t="s">
        <v>3379</v>
      </c>
      <c r="H2416" t="s">
        <v>1128</v>
      </c>
      <c r="I2416" t="s">
        <v>33</v>
      </c>
      <c r="J2416" s="6">
        <v>32509</v>
      </c>
      <c r="K2416" s="6">
        <v>55153</v>
      </c>
      <c r="L2416">
        <v>12.3</v>
      </c>
      <c r="M2416" t="s">
        <v>9884</v>
      </c>
      <c r="N2416" t="s">
        <v>3443</v>
      </c>
      <c r="O2416" t="s">
        <v>210</v>
      </c>
      <c r="P2416" t="s">
        <v>3709</v>
      </c>
      <c r="Q2416" s="5">
        <f>INDEX(relevant_resources!B:B,MATCH(P2416,relevant_resources!A:A,0))</f>
        <v>0</v>
      </c>
      <c r="R2416">
        <f>COUNTIFS(resolve_2018!Y:Y,A2416)</f>
        <v>2</v>
      </c>
      <c r="S2416">
        <f>COUNTIFS(assign_old_new!A:A,A2416)</f>
        <v>0</v>
      </c>
      <c r="T2416" s="4" t="str">
        <f>IF(D2416="teppc","teppc",
IF(Q2416=0,"not relevant",
IF(R2416&gt;0,"in old list",
IF(S2416=0,"NEED TO ASSIGN",
INDEX(assign_old_new!D:D,MATCH(A2416,assign_old_new!A:A,0))))))</f>
        <v>not relevant</v>
      </c>
      <c r="U2416">
        <f t="shared" si="74"/>
        <v>1</v>
      </c>
      <c r="V2416" s="5">
        <f t="shared" si="75"/>
        <v>0</v>
      </c>
    </row>
    <row r="2417" spans="1:22" hidden="1" x14ac:dyDescent="0.75">
      <c r="A2417" t="s">
        <v>5897</v>
      </c>
      <c r="B2417" t="s">
        <v>5897</v>
      </c>
      <c r="C2417" t="s">
        <v>5898</v>
      </c>
      <c r="D2417" t="s">
        <v>3425</v>
      </c>
      <c r="E2417" t="s">
        <v>1054</v>
      </c>
      <c r="F2417" t="s">
        <v>1054</v>
      </c>
      <c r="G2417" t="s">
        <v>3447</v>
      </c>
      <c r="H2417" t="s">
        <v>3428</v>
      </c>
      <c r="I2417" t="s">
        <v>3429</v>
      </c>
      <c r="J2417" s="2">
        <v>18264</v>
      </c>
      <c r="K2417" s="2">
        <v>55153</v>
      </c>
      <c r="L2417">
        <v>12.3</v>
      </c>
      <c r="M2417" t="s">
        <v>3531</v>
      </c>
      <c r="N2417" t="s">
        <v>3532</v>
      </c>
      <c r="O2417" t="s">
        <v>3533</v>
      </c>
      <c r="P2417" t="s">
        <v>3549</v>
      </c>
      <c r="Q2417" s="5">
        <f>INDEX(relevant_resources!B:B,MATCH(P2417,relevant_resources!A:A,0))</f>
        <v>0</v>
      </c>
      <c r="R2417">
        <f>COUNTIFS(resolve_2018!Y:Y,A2417)</f>
        <v>0</v>
      </c>
      <c r="S2417">
        <f>COUNTIFS(assign_old_new!A:A,A2417)</f>
        <v>0</v>
      </c>
      <c r="T2417" s="4" t="str">
        <f>IF(D2417="teppc","teppc",
IF(Q2417=0,"not relevant",
IF(R2417&gt;0,"in old list",
IF(S2417=0,"NEED TO ASSIGN",
INDEX(assign_old_new!D:D,MATCH(A2417,assign_old_new!A:A,0))))))</f>
        <v>teppc</v>
      </c>
      <c r="U2417">
        <f t="shared" si="74"/>
        <v>0</v>
      </c>
      <c r="V2417" s="5">
        <f t="shared" si="75"/>
        <v>0</v>
      </c>
    </row>
    <row r="2418" spans="1:22" hidden="1" x14ac:dyDescent="0.75">
      <c r="A2418" t="s">
        <v>6530</v>
      </c>
      <c r="B2418" t="s">
        <v>6530</v>
      </c>
      <c r="D2418" t="s">
        <v>3425</v>
      </c>
      <c r="E2418" t="s">
        <v>3426</v>
      </c>
      <c r="F2418" t="s">
        <v>3426</v>
      </c>
      <c r="G2418" t="s">
        <v>3427</v>
      </c>
      <c r="H2418" t="s">
        <v>3428</v>
      </c>
      <c r="I2418" t="s">
        <v>3429</v>
      </c>
      <c r="J2418" s="2">
        <v>18264</v>
      </c>
      <c r="K2418" s="2">
        <v>55153</v>
      </c>
      <c r="L2418">
        <v>12.2</v>
      </c>
      <c r="M2418" t="s">
        <v>210</v>
      </c>
      <c r="N2418" t="s">
        <v>3443</v>
      </c>
      <c r="O2418" t="s">
        <v>210</v>
      </c>
      <c r="P2418" t="s">
        <v>3444</v>
      </c>
      <c r="Q2418" s="5">
        <f>INDEX(relevant_resources!B:B,MATCH(P2418,relevant_resources!A:A,0))</f>
        <v>0</v>
      </c>
      <c r="R2418">
        <f>COUNTIFS(resolve_2018!Y:Y,A2418)</f>
        <v>0</v>
      </c>
      <c r="S2418">
        <f>COUNTIFS(assign_old_new!A:A,A2418)</f>
        <v>0</v>
      </c>
      <c r="T2418" s="4" t="str">
        <f>IF(D2418="teppc","teppc",
IF(Q2418=0,"not relevant",
IF(R2418&gt;0,"in old list",
IF(S2418=0,"NEED TO ASSIGN",
INDEX(assign_old_new!D:D,MATCH(A2418,assign_old_new!A:A,0))))))</f>
        <v>teppc</v>
      </c>
      <c r="U2418">
        <f t="shared" si="74"/>
        <v>0</v>
      </c>
      <c r="V2418" s="5">
        <f t="shared" si="75"/>
        <v>0</v>
      </c>
    </row>
    <row r="2419" spans="1:22" hidden="1" x14ac:dyDescent="0.75">
      <c r="A2419" t="s">
        <v>9218</v>
      </c>
      <c r="B2419" t="s">
        <v>9218</v>
      </c>
      <c r="C2419" t="s">
        <v>9219</v>
      </c>
      <c r="D2419" t="s">
        <v>3425</v>
      </c>
      <c r="E2419" t="s">
        <v>3578</v>
      </c>
      <c r="F2419" t="s">
        <v>3578</v>
      </c>
      <c r="G2419" t="s">
        <v>3579</v>
      </c>
      <c r="H2419" t="s">
        <v>3578</v>
      </c>
      <c r="I2419" t="s">
        <v>3429</v>
      </c>
      <c r="J2419" s="2">
        <v>34090</v>
      </c>
      <c r="K2419" s="2">
        <v>55153</v>
      </c>
      <c r="L2419">
        <v>12.1</v>
      </c>
      <c r="M2419" t="s">
        <v>210</v>
      </c>
      <c r="N2419" t="s">
        <v>3443</v>
      </c>
      <c r="O2419" t="s">
        <v>210</v>
      </c>
      <c r="P2419" t="s">
        <v>3444</v>
      </c>
      <c r="Q2419" s="5">
        <f>INDEX(relevant_resources!B:B,MATCH(P2419,relevant_resources!A:A,0))</f>
        <v>0</v>
      </c>
      <c r="R2419">
        <f>COUNTIFS(resolve_2018!Y:Y,A2419)</f>
        <v>0</v>
      </c>
      <c r="S2419">
        <f>COUNTIFS(assign_old_new!A:A,A2419)</f>
        <v>0</v>
      </c>
      <c r="T2419" s="4" t="str">
        <f>IF(D2419="teppc","teppc",
IF(Q2419=0,"not relevant",
IF(R2419&gt;0,"in old list",
IF(S2419=0,"NEED TO ASSIGN",
INDEX(assign_old_new!D:D,MATCH(A2419,assign_old_new!A:A,0))))))</f>
        <v>teppc</v>
      </c>
      <c r="U2419">
        <f t="shared" si="74"/>
        <v>0</v>
      </c>
      <c r="V2419" s="5">
        <f t="shared" si="75"/>
        <v>0</v>
      </c>
    </row>
    <row r="2420" spans="1:22" hidden="1" x14ac:dyDescent="0.75">
      <c r="A2420" t="s">
        <v>2216</v>
      </c>
      <c r="B2420" t="s">
        <v>2216</v>
      </c>
      <c r="C2420" t="s">
        <v>2215</v>
      </c>
      <c r="D2420" t="s">
        <v>9883</v>
      </c>
      <c r="E2420" t="s">
        <v>9887</v>
      </c>
      <c r="F2420" t="s">
        <v>9887</v>
      </c>
      <c r="G2420" t="s">
        <v>9888</v>
      </c>
      <c r="H2420" t="s">
        <v>9887</v>
      </c>
      <c r="I2420" t="s">
        <v>33</v>
      </c>
      <c r="J2420" t="s">
        <v>9889</v>
      </c>
      <c r="K2420" s="6">
        <v>55153</v>
      </c>
      <c r="L2420">
        <v>12</v>
      </c>
      <c r="M2420" t="s">
        <v>10003</v>
      </c>
      <c r="N2420" t="s">
        <v>3336</v>
      </c>
      <c r="O2420" t="s">
        <v>3356</v>
      </c>
      <c r="P2420" t="s">
        <v>3357</v>
      </c>
      <c r="Q2420" s="5">
        <f>INDEX(relevant_resources!B:B,MATCH(P2420,relevant_resources!A:A,0))</f>
        <v>0</v>
      </c>
      <c r="R2420">
        <f>COUNTIFS(resolve_2018!Y:Y,A2420)</f>
        <v>1</v>
      </c>
      <c r="S2420">
        <f>COUNTIFS(assign_old_new!A:A,A2420)</f>
        <v>0</v>
      </c>
      <c r="T2420" s="4" t="str">
        <f>IF(D2420="teppc","teppc",
IF(Q2420=0,"not relevant",
IF(R2420&gt;0,"in old list",
IF(S2420=0,"NEED TO ASSIGN",
INDEX(assign_old_new!D:D,MATCH(A2420,assign_old_new!A:A,0))))))</f>
        <v>not relevant</v>
      </c>
      <c r="U2420">
        <f t="shared" si="74"/>
        <v>1</v>
      </c>
      <c r="V2420" s="5">
        <f t="shared" si="75"/>
        <v>0</v>
      </c>
    </row>
    <row r="2421" spans="1:22" hidden="1" x14ac:dyDescent="0.75">
      <c r="A2421" t="s">
        <v>7045</v>
      </c>
      <c r="B2421" t="s">
        <v>7046</v>
      </c>
      <c r="C2421" t="s">
        <v>7047</v>
      </c>
      <c r="D2421" t="s">
        <v>3425</v>
      </c>
      <c r="E2421" t="s">
        <v>3698</v>
      </c>
      <c r="F2421" t="s">
        <v>3698</v>
      </c>
      <c r="G2421" t="s">
        <v>3694</v>
      </c>
      <c r="H2421" t="s">
        <v>3407</v>
      </c>
      <c r="I2421" t="s">
        <v>2274</v>
      </c>
      <c r="J2421" s="2">
        <v>42248</v>
      </c>
      <c r="K2421" s="2">
        <v>55153</v>
      </c>
      <c r="L2421">
        <v>12</v>
      </c>
      <c r="M2421" t="s">
        <v>3766</v>
      </c>
      <c r="N2421" t="s">
        <v>3757</v>
      </c>
      <c r="O2421" t="s">
        <v>190</v>
      </c>
      <c r="P2421" t="s">
        <v>3758</v>
      </c>
      <c r="Q2421" s="5">
        <f>INDEX(relevant_resources!B:B,MATCH(P2421,relevant_resources!A:A,0))</f>
        <v>0</v>
      </c>
      <c r="R2421">
        <f>COUNTIFS(resolve_2018!Y:Y,A2421)</f>
        <v>0</v>
      </c>
      <c r="S2421">
        <f>COUNTIFS(assign_old_new!A:A,A2421)</f>
        <v>0</v>
      </c>
      <c r="T2421" s="4" t="str">
        <f>IF(D2421="teppc","teppc",
IF(Q2421=0,"not relevant",
IF(R2421&gt;0,"in old list",
IF(S2421=0,"NEED TO ASSIGN",
INDEX(assign_old_new!D:D,MATCH(A2421,assign_old_new!A:A,0))))))</f>
        <v>teppc</v>
      </c>
      <c r="U2421">
        <f t="shared" si="74"/>
        <v>0</v>
      </c>
      <c r="V2421" s="5">
        <f t="shared" si="75"/>
        <v>0</v>
      </c>
    </row>
    <row r="2422" spans="1:22" hidden="1" x14ac:dyDescent="0.75">
      <c r="A2422" t="s">
        <v>2898</v>
      </c>
      <c r="B2422" t="s">
        <v>2898</v>
      </c>
      <c r="C2422" t="s">
        <v>10391</v>
      </c>
      <c r="D2422" t="s">
        <v>9883</v>
      </c>
      <c r="E2422" t="s">
        <v>3333</v>
      </c>
      <c r="F2422" t="s">
        <v>3333</v>
      </c>
      <c r="G2422" t="s">
        <v>3334</v>
      </c>
      <c r="H2422" t="s">
        <v>3333</v>
      </c>
      <c r="I2422" t="s">
        <v>33</v>
      </c>
      <c r="J2422" s="6">
        <v>42147</v>
      </c>
      <c r="K2422" s="6">
        <v>55153</v>
      </c>
      <c r="L2422">
        <v>12</v>
      </c>
      <c r="M2422" t="s">
        <v>9884</v>
      </c>
      <c r="N2422" t="s">
        <v>4346</v>
      </c>
      <c r="O2422" t="s">
        <v>3386</v>
      </c>
      <c r="P2422" t="s">
        <v>3324</v>
      </c>
      <c r="Q2422" s="5">
        <f>INDEX(relevant_resources!B:B,MATCH(P2422,relevant_resources!A:A,0))</f>
        <v>1</v>
      </c>
      <c r="R2422">
        <f>COUNTIFS(resolve_2018!Y:Y,A2422)</f>
        <v>1</v>
      </c>
      <c r="S2422">
        <f>COUNTIFS(assign_old_new!A:A,A2422)</f>
        <v>0</v>
      </c>
      <c r="T2422" s="4" t="str">
        <f>IF(D2422="teppc","teppc",
IF(Q2422=0,"not relevant",
IF(R2422&gt;0,"in old list",
IF(S2422=0,"NEED TO ASSIGN",
INDEX(assign_old_new!D:D,MATCH(A2422,assign_old_new!A:A,0))))))</f>
        <v>in old list</v>
      </c>
      <c r="U2422">
        <f t="shared" si="74"/>
        <v>1</v>
      </c>
      <c r="V2422" s="5">
        <f t="shared" si="75"/>
        <v>0</v>
      </c>
    </row>
    <row r="2423" spans="1:22" hidden="1" x14ac:dyDescent="0.75">
      <c r="A2423" t="s">
        <v>2723</v>
      </c>
      <c r="B2423" t="s">
        <v>2723</v>
      </c>
      <c r="D2423" t="s">
        <v>9883</v>
      </c>
      <c r="E2423" t="s">
        <v>3333</v>
      </c>
      <c r="F2423" t="s">
        <v>3333</v>
      </c>
      <c r="G2423" t="s">
        <v>3334</v>
      </c>
      <c r="H2423" t="s">
        <v>3333</v>
      </c>
      <c r="I2423" t="s">
        <v>33</v>
      </c>
      <c r="J2423" s="6">
        <v>42110</v>
      </c>
      <c r="K2423" s="6">
        <v>55153</v>
      </c>
      <c r="L2423">
        <v>12</v>
      </c>
      <c r="M2423" t="s">
        <v>9884</v>
      </c>
      <c r="N2423" t="s">
        <v>4346</v>
      </c>
      <c r="O2423" t="s">
        <v>3386</v>
      </c>
      <c r="P2423" t="s">
        <v>3324</v>
      </c>
      <c r="Q2423" s="5">
        <f>INDEX(relevant_resources!B:B,MATCH(P2423,relevant_resources!A:A,0))</f>
        <v>1</v>
      </c>
      <c r="R2423">
        <f>COUNTIFS(resolve_2018!Y:Y,A2423)</f>
        <v>1</v>
      </c>
      <c r="S2423">
        <f>COUNTIFS(assign_old_new!A:A,A2423)</f>
        <v>0</v>
      </c>
      <c r="T2423" s="4" t="str">
        <f>IF(D2423="teppc","teppc",
IF(Q2423=0,"not relevant",
IF(R2423&gt;0,"in old list",
IF(S2423=0,"NEED TO ASSIGN",
INDEX(assign_old_new!D:D,MATCH(A2423,assign_old_new!A:A,0))))))</f>
        <v>in old list</v>
      </c>
      <c r="U2423">
        <f t="shared" si="74"/>
        <v>1</v>
      </c>
      <c r="V2423" s="5">
        <f t="shared" si="75"/>
        <v>0</v>
      </c>
    </row>
    <row r="2424" spans="1:22" hidden="1" x14ac:dyDescent="0.75">
      <c r="A2424" t="s">
        <v>7691</v>
      </c>
      <c r="B2424" t="s">
        <v>7692</v>
      </c>
      <c r="C2424" t="s">
        <v>7691</v>
      </c>
      <c r="D2424" t="s">
        <v>3425</v>
      </c>
      <c r="E2424" t="s">
        <v>3426</v>
      </c>
      <c r="F2424" t="s">
        <v>3426</v>
      </c>
      <c r="G2424" t="s">
        <v>3427</v>
      </c>
      <c r="H2424" t="s">
        <v>3428</v>
      </c>
      <c r="I2424" t="s">
        <v>3429</v>
      </c>
      <c r="J2424" s="2">
        <v>42093</v>
      </c>
      <c r="K2424" s="2">
        <v>54877</v>
      </c>
      <c r="L2424">
        <v>12</v>
      </c>
      <c r="M2424" t="s">
        <v>3920</v>
      </c>
      <c r="N2424" t="s">
        <v>3921</v>
      </c>
      <c r="O2424" t="s">
        <v>3356</v>
      </c>
      <c r="P2424" t="s">
        <v>3449</v>
      </c>
      <c r="Q2424" s="5">
        <f>INDEX(relevant_resources!B:B,MATCH(P2424,relevant_resources!A:A,0))</f>
        <v>0</v>
      </c>
      <c r="R2424">
        <f>COUNTIFS(resolve_2018!Y:Y,A2424)</f>
        <v>0</v>
      </c>
      <c r="S2424">
        <f>COUNTIFS(assign_old_new!A:A,A2424)</f>
        <v>0</v>
      </c>
      <c r="T2424" s="4" t="str">
        <f>IF(D2424="teppc","teppc",
IF(Q2424=0,"not relevant",
IF(R2424&gt;0,"in old list",
IF(S2424=0,"NEED TO ASSIGN",
INDEX(assign_old_new!D:D,MATCH(A2424,assign_old_new!A:A,0))))))</f>
        <v>teppc</v>
      </c>
      <c r="U2424">
        <f t="shared" si="74"/>
        <v>0</v>
      </c>
      <c r="V2424" s="5">
        <f t="shared" si="75"/>
        <v>0</v>
      </c>
    </row>
    <row r="2425" spans="1:22" hidden="1" x14ac:dyDescent="0.75">
      <c r="A2425" t="s">
        <v>4571</v>
      </c>
      <c r="B2425" t="s">
        <v>4571</v>
      </c>
      <c r="C2425" t="s">
        <v>4572</v>
      </c>
      <c r="D2425" t="s">
        <v>3425</v>
      </c>
      <c r="E2425" t="s">
        <v>3426</v>
      </c>
      <c r="F2425" t="s">
        <v>3426</v>
      </c>
      <c r="G2425" t="s">
        <v>3427</v>
      </c>
      <c r="H2425" t="s">
        <v>3428</v>
      </c>
      <c r="I2425" t="s">
        <v>3429</v>
      </c>
      <c r="J2425" s="2">
        <v>41821</v>
      </c>
      <c r="K2425" s="2">
        <v>49126</v>
      </c>
      <c r="L2425">
        <v>12</v>
      </c>
      <c r="M2425" t="s">
        <v>3448</v>
      </c>
      <c r="N2425" t="s">
        <v>3336</v>
      </c>
      <c r="O2425" t="s">
        <v>3356</v>
      </c>
      <c r="P2425" t="s">
        <v>3449</v>
      </c>
      <c r="Q2425" s="5">
        <f>INDEX(relevant_resources!B:B,MATCH(P2425,relevant_resources!A:A,0))</f>
        <v>0</v>
      </c>
      <c r="R2425">
        <f>COUNTIFS(resolve_2018!Y:Y,A2425)</f>
        <v>0</v>
      </c>
      <c r="S2425">
        <f>COUNTIFS(assign_old_new!A:A,A2425)</f>
        <v>0</v>
      </c>
      <c r="T2425" s="4" t="str">
        <f>IF(D2425="teppc","teppc",
IF(Q2425=0,"not relevant",
IF(R2425&gt;0,"in old list",
IF(S2425=0,"NEED TO ASSIGN",
INDEX(assign_old_new!D:D,MATCH(A2425,assign_old_new!A:A,0))))))</f>
        <v>teppc</v>
      </c>
      <c r="U2425">
        <f t="shared" si="74"/>
        <v>0</v>
      </c>
      <c r="V2425" s="5">
        <f t="shared" si="75"/>
        <v>0</v>
      </c>
    </row>
    <row r="2426" spans="1:22" hidden="1" x14ac:dyDescent="0.75">
      <c r="A2426" t="s">
        <v>738</v>
      </c>
      <c r="B2426" t="s">
        <v>738</v>
      </c>
      <c r="C2426" t="s">
        <v>9952</v>
      </c>
      <c r="D2426" t="s">
        <v>9883</v>
      </c>
      <c r="E2426" t="s">
        <v>3333</v>
      </c>
      <c r="F2426" t="s">
        <v>3333</v>
      </c>
      <c r="G2426" t="s">
        <v>3334</v>
      </c>
      <c r="H2426" t="s">
        <v>3333</v>
      </c>
      <c r="I2426" t="s">
        <v>33</v>
      </c>
      <c r="J2426" s="6">
        <v>41816</v>
      </c>
      <c r="K2426" s="6">
        <v>55153</v>
      </c>
      <c r="L2426">
        <v>12</v>
      </c>
      <c r="M2426" t="s">
        <v>9884</v>
      </c>
      <c r="N2426" t="s">
        <v>4346</v>
      </c>
      <c r="O2426" t="s">
        <v>3386</v>
      </c>
      <c r="P2426" t="s">
        <v>3324</v>
      </c>
      <c r="Q2426" s="5">
        <f>INDEX(relevant_resources!B:B,MATCH(P2426,relevant_resources!A:A,0))</f>
        <v>1</v>
      </c>
      <c r="R2426">
        <f>COUNTIFS(resolve_2018!Y:Y,A2426)</f>
        <v>1</v>
      </c>
      <c r="S2426">
        <f>COUNTIFS(assign_old_new!A:A,A2426)</f>
        <v>0</v>
      </c>
      <c r="T2426" s="4" t="str">
        <f>IF(D2426="teppc","teppc",
IF(Q2426=0,"not relevant",
IF(R2426&gt;0,"in old list",
IF(S2426=0,"NEED TO ASSIGN",
INDEX(assign_old_new!D:D,MATCH(A2426,assign_old_new!A:A,0))))))</f>
        <v>in old list</v>
      </c>
      <c r="U2426">
        <f t="shared" si="74"/>
        <v>1</v>
      </c>
      <c r="V2426" s="5">
        <f t="shared" si="75"/>
        <v>0</v>
      </c>
    </row>
    <row r="2427" spans="1:22" hidden="1" x14ac:dyDescent="0.75">
      <c r="A2427" t="s">
        <v>7725</v>
      </c>
      <c r="B2427" t="s">
        <v>7726</v>
      </c>
      <c r="C2427" t="s">
        <v>7727</v>
      </c>
      <c r="D2427" t="s">
        <v>3425</v>
      </c>
      <c r="E2427" t="s">
        <v>3698</v>
      </c>
      <c r="F2427" t="s">
        <v>3698</v>
      </c>
      <c r="G2427" t="s">
        <v>3694</v>
      </c>
      <c r="H2427" t="s">
        <v>3407</v>
      </c>
      <c r="I2427" t="s">
        <v>2274</v>
      </c>
      <c r="J2427" s="2">
        <v>41609</v>
      </c>
      <c r="K2427" s="2">
        <v>55153</v>
      </c>
      <c r="L2427">
        <v>12</v>
      </c>
      <c r="M2427" t="s">
        <v>3766</v>
      </c>
      <c r="N2427" t="s">
        <v>3757</v>
      </c>
      <c r="O2427" t="s">
        <v>190</v>
      </c>
      <c r="P2427" t="s">
        <v>3758</v>
      </c>
      <c r="Q2427" s="5">
        <f>INDEX(relevant_resources!B:B,MATCH(P2427,relevant_resources!A:A,0))</f>
        <v>0</v>
      </c>
      <c r="R2427">
        <f>COUNTIFS(resolve_2018!Y:Y,A2427)</f>
        <v>0</v>
      </c>
      <c r="S2427">
        <f>COUNTIFS(assign_old_new!A:A,A2427)</f>
        <v>0</v>
      </c>
      <c r="T2427" s="4" t="str">
        <f>IF(D2427="teppc","teppc",
IF(Q2427=0,"not relevant",
IF(R2427&gt;0,"in old list",
IF(S2427=0,"NEED TO ASSIGN",
INDEX(assign_old_new!D:D,MATCH(A2427,assign_old_new!A:A,0))))))</f>
        <v>teppc</v>
      </c>
      <c r="U2427">
        <f t="shared" si="74"/>
        <v>0</v>
      </c>
      <c r="V2427" s="5">
        <f t="shared" si="75"/>
        <v>0</v>
      </c>
    </row>
    <row r="2428" spans="1:22" hidden="1" x14ac:dyDescent="0.75">
      <c r="A2428" t="s">
        <v>7728</v>
      </c>
      <c r="B2428" t="s">
        <v>7729</v>
      </c>
      <c r="C2428" t="s">
        <v>7730</v>
      </c>
      <c r="D2428" t="s">
        <v>3425</v>
      </c>
      <c r="E2428" t="s">
        <v>3698</v>
      </c>
      <c r="F2428" t="s">
        <v>3698</v>
      </c>
      <c r="G2428" t="s">
        <v>3694</v>
      </c>
      <c r="H2428" t="s">
        <v>3407</v>
      </c>
      <c r="I2428" t="s">
        <v>2274</v>
      </c>
      <c r="J2428" s="2">
        <v>41609</v>
      </c>
      <c r="K2428" s="2">
        <v>55153</v>
      </c>
      <c r="L2428">
        <v>12</v>
      </c>
      <c r="M2428" t="s">
        <v>3766</v>
      </c>
      <c r="N2428" t="s">
        <v>3757</v>
      </c>
      <c r="O2428" t="s">
        <v>190</v>
      </c>
      <c r="P2428" t="s">
        <v>3758</v>
      </c>
      <c r="Q2428" s="5">
        <f>INDEX(relevant_resources!B:B,MATCH(P2428,relevant_resources!A:A,0))</f>
        <v>0</v>
      </c>
      <c r="R2428">
        <f>COUNTIFS(resolve_2018!Y:Y,A2428)</f>
        <v>0</v>
      </c>
      <c r="S2428">
        <f>COUNTIFS(assign_old_new!A:A,A2428)</f>
        <v>0</v>
      </c>
      <c r="T2428" s="4" t="str">
        <f>IF(D2428="teppc","teppc",
IF(Q2428=0,"not relevant",
IF(R2428&gt;0,"in old list",
IF(S2428=0,"NEED TO ASSIGN",
INDEX(assign_old_new!D:D,MATCH(A2428,assign_old_new!A:A,0))))))</f>
        <v>teppc</v>
      </c>
      <c r="U2428">
        <f t="shared" si="74"/>
        <v>0</v>
      </c>
      <c r="V2428" s="5">
        <f t="shared" si="75"/>
        <v>0</v>
      </c>
    </row>
    <row r="2429" spans="1:22" hidden="1" x14ac:dyDescent="0.75">
      <c r="A2429" t="s">
        <v>7731</v>
      </c>
      <c r="B2429" t="s">
        <v>7732</v>
      </c>
      <c r="C2429" t="s">
        <v>7733</v>
      </c>
      <c r="D2429" t="s">
        <v>3425</v>
      </c>
      <c r="E2429" t="s">
        <v>3698</v>
      </c>
      <c r="F2429" t="s">
        <v>3698</v>
      </c>
      <c r="G2429" t="s">
        <v>3694</v>
      </c>
      <c r="H2429" t="s">
        <v>3407</v>
      </c>
      <c r="I2429" t="s">
        <v>2274</v>
      </c>
      <c r="J2429" s="2">
        <v>41609</v>
      </c>
      <c r="K2429" s="2">
        <v>55153</v>
      </c>
      <c r="L2429">
        <v>12</v>
      </c>
      <c r="M2429" t="s">
        <v>3766</v>
      </c>
      <c r="N2429" t="s">
        <v>3757</v>
      </c>
      <c r="O2429" t="s">
        <v>190</v>
      </c>
      <c r="P2429" t="s">
        <v>3758</v>
      </c>
      <c r="Q2429" s="5">
        <f>INDEX(relevant_resources!B:B,MATCH(P2429,relevant_resources!A:A,0))</f>
        <v>0</v>
      </c>
      <c r="R2429">
        <f>COUNTIFS(resolve_2018!Y:Y,A2429)</f>
        <v>0</v>
      </c>
      <c r="S2429">
        <f>COUNTIFS(assign_old_new!A:A,A2429)</f>
        <v>0</v>
      </c>
      <c r="T2429" s="4" t="str">
        <f>IF(D2429="teppc","teppc",
IF(Q2429=0,"not relevant",
IF(R2429&gt;0,"in old list",
IF(S2429=0,"NEED TO ASSIGN",
INDEX(assign_old_new!D:D,MATCH(A2429,assign_old_new!A:A,0))))))</f>
        <v>teppc</v>
      </c>
      <c r="U2429">
        <f t="shared" si="74"/>
        <v>0</v>
      </c>
      <c r="V2429" s="5">
        <f t="shared" si="75"/>
        <v>0</v>
      </c>
    </row>
    <row r="2430" spans="1:22" hidden="1" x14ac:dyDescent="0.75">
      <c r="A2430" t="s">
        <v>1398</v>
      </c>
      <c r="B2430" t="s">
        <v>1398</v>
      </c>
      <c r="C2430" t="s">
        <v>10192</v>
      </c>
      <c r="D2430" t="s">
        <v>9883</v>
      </c>
      <c r="E2430" t="s">
        <v>1128</v>
      </c>
      <c r="F2430" t="s">
        <v>1128</v>
      </c>
      <c r="G2430" t="s">
        <v>3379</v>
      </c>
      <c r="H2430" t="s">
        <v>1128</v>
      </c>
      <c r="I2430" t="s">
        <v>33</v>
      </c>
      <c r="J2430" s="6">
        <v>41426</v>
      </c>
      <c r="K2430" s="6">
        <v>55153</v>
      </c>
      <c r="L2430">
        <v>12</v>
      </c>
      <c r="M2430" t="s">
        <v>9884</v>
      </c>
      <c r="N2430" t="s">
        <v>4346</v>
      </c>
      <c r="O2430" t="s">
        <v>3386</v>
      </c>
      <c r="P2430" t="s">
        <v>3324</v>
      </c>
      <c r="Q2430" s="5">
        <f>INDEX(relevant_resources!B:B,MATCH(P2430,relevant_resources!A:A,0))</f>
        <v>1</v>
      </c>
      <c r="R2430">
        <f>COUNTIFS(resolve_2018!Y:Y,A2430)</f>
        <v>2</v>
      </c>
      <c r="S2430">
        <f>COUNTIFS(assign_old_new!A:A,A2430)</f>
        <v>0</v>
      </c>
      <c r="T2430" s="4" t="str">
        <f>IF(D2430="teppc","teppc",
IF(Q2430=0,"not relevant",
IF(R2430&gt;0,"in old list",
IF(S2430=0,"NEED TO ASSIGN",
INDEX(assign_old_new!D:D,MATCH(A2430,assign_old_new!A:A,0))))))</f>
        <v>in old list</v>
      </c>
      <c r="U2430">
        <f t="shared" si="74"/>
        <v>1</v>
      </c>
      <c r="V2430" s="5">
        <f t="shared" si="75"/>
        <v>0</v>
      </c>
    </row>
    <row r="2431" spans="1:22" hidden="1" x14ac:dyDescent="0.75">
      <c r="A2431" t="s">
        <v>7037</v>
      </c>
      <c r="B2431" t="s">
        <v>7038</v>
      </c>
      <c r="C2431" t="s">
        <v>7037</v>
      </c>
      <c r="D2431" t="s">
        <v>3425</v>
      </c>
      <c r="E2431" t="s">
        <v>3698</v>
      </c>
      <c r="F2431" t="s">
        <v>3698</v>
      </c>
      <c r="G2431" t="s">
        <v>3694</v>
      </c>
      <c r="H2431" t="s">
        <v>3407</v>
      </c>
      <c r="I2431" t="s">
        <v>2274</v>
      </c>
      <c r="J2431" s="2">
        <v>41072</v>
      </c>
      <c r="K2431" s="2">
        <v>55153</v>
      </c>
      <c r="L2431">
        <v>12</v>
      </c>
      <c r="M2431" t="s">
        <v>3766</v>
      </c>
      <c r="N2431" t="s">
        <v>3757</v>
      </c>
      <c r="O2431" t="s">
        <v>190</v>
      </c>
      <c r="P2431" t="s">
        <v>3758</v>
      </c>
      <c r="Q2431" s="5">
        <f>INDEX(relevant_resources!B:B,MATCH(P2431,relevant_resources!A:A,0))</f>
        <v>0</v>
      </c>
      <c r="R2431">
        <f>COUNTIFS(resolve_2018!Y:Y,A2431)</f>
        <v>0</v>
      </c>
      <c r="S2431">
        <f>COUNTIFS(assign_old_new!A:A,A2431)</f>
        <v>0</v>
      </c>
      <c r="T2431" s="4" t="str">
        <f>IF(D2431="teppc","teppc",
IF(Q2431=0,"not relevant",
IF(R2431&gt;0,"in old list",
IF(S2431=0,"NEED TO ASSIGN",
INDEX(assign_old_new!D:D,MATCH(A2431,assign_old_new!A:A,0))))))</f>
        <v>teppc</v>
      </c>
      <c r="U2431">
        <f t="shared" si="74"/>
        <v>0</v>
      </c>
      <c r="V2431" s="5">
        <f t="shared" si="75"/>
        <v>0</v>
      </c>
    </row>
    <row r="2432" spans="1:22" hidden="1" x14ac:dyDescent="0.75">
      <c r="A2432" t="s">
        <v>3469</v>
      </c>
      <c r="B2432" t="s">
        <v>3469</v>
      </c>
      <c r="C2432" t="s">
        <v>3470</v>
      </c>
      <c r="D2432" t="s">
        <v>3425</v>
      </c>
      <c r="E2432" t="s">
        <v>3471</v>
      </c>
      <c r="F2432" t="s">
        <v>3471</v>
      </c>
      <c r="G2432" t="s">
        <v>3472</v>
      </c>
      <c r="H2432" t="s">
        <v>3437</v>
      </c>
      <c r="I2432" t="s">
        <v>2274</v>
      </c>
      <c r="J2432" s="2">
        <v>41031</v>
      </c>
      <c r="K2432" s="2">
        <v>48304</v>
      </c>
      <c r="L2432">
        <v>12</v>
      </c>
      <c r="M2432" t="s">
        <v>3473</v>
      </c>
      <c r="N2432" t="s">
        <v>3327</v>
      </c>
      <c r="O2432" t="s">
        <v>3328</v>
      </c>
      <c r="P2432" t="s">
        <v>3474</v>
      </c>
      <c r="Q2432" s="5">
        <f>INDEX(relevant_resources!B:B,MATCH(P2432,relevant_resources!A:A,0))</f>
        <v>0</v>
      </c>
      <c r="R2432">
        <f>COUNTIFS(resolve_2018!Y:Y,A2432)</f>
        <v>0</v>
      </c>
      <c r="S2432">
        <f>COUNTIFS(assign_old_new!A:A,A2432)</f>
        <v>0</v>
      </c>
      <c r="T2432" s="4" t="str">
        <f>IF(D2432="teppc","teppc",
IF(Q2432=0,"not relevant",
IF(R2432&gt;0,"in old list",
IF(S2432=0,"NEED TO ASSIGN",
INDEX(assign_old_new!D:D,MATCH(A2432,assign_old_new!A:A,0))))))</f>
        <v>teppc</v>
      </c>
      <c r="U2432">
        <f t="shared" si="74"/>
        <v>0</v>
      </c>
      <c r="V2432" s="5">
        <f t="shared" si="75"/>
        <v>0</v>
      </c>
    </row>
    <row r="2433" spans="1:22" hidden="1" x14ac:dyDescent="0.75">
      <c r="A2433" t="s">
        <v>9269</v>
      </c>
      <c r="B2433" t="s">
        <v>9270</v>
      </c>
      <c r="C2433" t="s">
        <v>9271</v>
      </c>
      <c r="D2433" t="s">
        <v>3425</v>
      </c>
      <c r="E2433" t="s">
        <v>3698</v>
      </c>
      <c r="F2433" t="s">
        <v>3698</v>
      </c>
      <c r="G2433" t="s">
        <v>3694</v>
      </c>
      <c r="H2433" t="s">
        <v>3407</v>
      </c>
      <c r="I2433" t="s">
        <v>2274</v>
      </c>
      <c r="J2433" s="2">
        <v>40919</v>
      </c>
      <c r="K2433" s="2">
        <v>55153</v>
      </c>
      <c r="L2433">
        <v>12</v>
      </c>
      <c r="M2433" t="s">
        <v>3766</v>
      </c>
      <c r="N2433" t="s">
        <v>3757</v>
      </c>
      <c r="O2433" t="s">
        <v>190</v>
      </c>
      <c r="P2433" t="s">
        <v>3758</v>
      </c>
      <c r="Q2433" s="5">
        <f>INDEX(relevant_resources!B:B,MATCH(P2433,relevant_resources!A:A,0))</f>
        <v>0</v>
      </c>
      <c r="R2433">
        <f>COUNTIFS(resolve_2018!Y:Y,A2433)</f>
        <v>0</v>
      </c>
      <c r="S2433">
        <f>COUNTIFS(assign_old_new!A:A,A2433)</f>
        <v>0</v>
      </c>
      <c r="T2433" s="4" t="str">
        <f>IF(D2433="teppc","teppc",
IF(Q2433=0,"not relevant",
IF(R2433&gt;0,"in old list",
IF(S2433=0,"NEED TO ASSIGN",
INDEX(assign_old_new!D:D,MATCH(A2433,assign_old_new!A:A,0))))))</f>
        <v>teppc</v>
      </c>
      <c r="U2433">
        <f t="shared" si="74"/>
        <v>0</v>
      </c>
      <c r="V2433" s="5">
        <f t="shared" si="75"/>
        <v>0</v>
      </c>
    </row>
    <row r="2434" spans="1:22" hidden="1" x14ac:dyDescent="0.75">
      <c r="A2434" t="s">
        <v>9272</v>
      </c>
      <c r="B2434" t="s">
        <v>9273</v>
      </c>
      <c r="C2434" t="s">
        <v>9274</v>
      </c>
      <c r="D2434" t="s">
        <v>3425</v>
      </c>
      <c r="E2434" t="s">
        <v>3698</v>
      </c>
      <c r="F2434" t="s">
        <v>3698</v>
      </c>
      <c r="G2434" t="s">
        <v>3694</v>
      </c>
      <c r="H2434" t="s">
        <v>3407</v>
      </c>
      <c r="I2434" t="s">
        <v>2274</v>
      </c>
      <c r="J2434" s="2">
        <v>40919</v>
      </c>
      <c r="K2434" s="2">
        <v>55153</v>
      </c>
      <c r="L2434">
        <v>12</v>
      </c>
      <c r="M2434" t="s">
        <v>3766</v>
      </c>
      <c r="N2434" t="s">
        <v>3757</v>
      </c>
      <c r="O2434" t="s">
        <v>190</v>
      </c>
      <c r="P2434" t="s">
        <v>3758</v>
      </c>
      <c r="Q2434" s="5">
        <f>INDEX(relevant_resources!B:B,MATCH(P2434,relevant_resources!A:A,0))</f>
        <v>0</v>
      </c>
      <c r="R2434">
        <f>COUNTIFS(resolve_2018!Y:Y,A2434)</f>
        <v>0</v>
      </c>
      <c r="S2434">
        <f>COUNTIFS(assign_old_new!A:A,A2434)</f>
        <v>0</v>
      </c>
      <c r="T2434" s="4" t="str">
        <f>IF(D2434="teppc","teppc",
IF(Q2434=0,"not relevant",
IF(R2434&gt;0,"in old list",
IF(S2434=0,"NEED TO ASSIGN",
INDEX(assign_old_new!D:D,MATCH(A2434,assign_old_new!A:A,0))))))</f>
        <v>teppc</v>
      </c>
      <c r="U2434">
        <f t="shared" ref="U2434:U2497" si="76">OR(R2434&gt;0,S2434&gt;0)*1</f>
        <v>0</v>
      </c>
      <c r="V2434" s="5">
        <f t="shared" si="75"/>
        <v>0</v>
      </c>
    </row>
    <row r="2435" spans="1:22" hidden="1" x14ac:dyDescent="0.75">
      <c r="A2435" t="s">
        <v>9188</v>
      </c>
      <c r="B2435" t="s">
        <v>9188</v>
      </c>
      <c r="C2435" t="s">
        <v>9189</v>
      </c>
      <c r="D2435" t="s">
        <v>3425</v>
      </c>
      <c r="E2435" t="s">
        <v>3620</v>
      </c>
      <c r="F2435" t="s">
        <v>3620</v>
      </c>
      <c r="G2435" t="s">
        <v>3621</v>
      </c>
      <c r="H2435" t="s">
        <v>3616</v>
      </c>
      <c r="I2435" t="s">
        <v>1080</v>
      </c>
      <c r="J2435" s="2">
        <v>40534</v>
      </c>
      <c r="K2435" s="2">
        <v>55153</v>
      </c>
      <c r="L2435">
        <v>12</v>
      </c>
      <c r="M2435" t="s">
        <v>3438</v>
      </c>
      <c r="N2435" t="s">
        <v>3412</v>
      </c>
      <c r="O2435" t="s">
        <v>993</v>
      </c>
      <c r="P2435" t="s">
        <v>3712</v>
      </c>
      <c r="Q2435" s="5">
        <f>INDEX(relevant_resources!B:B,MATCH(P2435,relevant_resources!A:A,0))</f>
        <v>0</v>
      </c>
      <c r="R2435">
        <f>COUNTIFS(resolve_2018!Y:Y,A2435)</f>
        <v>0</v>
      </c>
      <c r="S2435">
        <f>COUNTIFS(assign_old_new!A:A,A2435)</f>
        <v>0</v>
      </c>
      <c r="T2435" s="4" t="str">
        <f>IF(D2435="teppc","teppc",
IF(Q2435=0,"not relevant",
IF(R2435&gt;0,"in old list",
IF(S2435=0,"NEED TO ASSIGN",
INDEX(assign_old_new!D:D,MATCH(A2435,assign_old_new!A:A,0))))))</f>
        <v>teppc</v>
      </c>
      <c r="U2435">
        <f t="shared" si="76"/>
        <v>0</v>
      </c>
      <c r="V2435" s="5">
        <f t="shared" ref="V2435:V2498" si="77">AND(Q2435=1,U2435=0,D2435="caiso")*1</f>
        <v>0</v>
      </c>
    </row>
    <row r="2436" spans="1:22" hidden="1" x14ac:dyDescent="0.75">
      <c r="A2436" t="s">
        <v>7605</v>
      </c>
      <c r="B2436" t="s">
        <v>7606</v>
      </c>
      <c r="C2436" t="s">
        <v>7607</v>
      </c>
      <c r="D2436" t="s">
        <v>3425</v>
      </c>
      <c r="E2436" t="s">
        <v>906</v>
      </c>
      <c r="F2436" t="s">
        <v>906</v>
      </c>
      <c r="G2436" t="s">
        <v>4695</v>
      </c>
      <c r="H2436" t="s">
        <v>906</v>
      </c>
      <c r="I2436" t="s">
        <v>906</v>
      </c>
      <c r="J2436" s="2">
        <v>40283</v>
      </c>
      <c r="K2436" s="2">
        <v>55153</v>
      </c>
      <c r="L2436">
        <v>12</v>
      </c>
      <c r="M2436" t="s">
        <v>7602</v>
      </c>
      <c r="N2436" t="s">
        <v>7603</v>
      </c>
      <c r="O2436" t="s">
        <v>7603</v>
      </c>
      <c r="P2436" t="s">
        <v>7604</v>
      </c>
      <c r="Q2436" s="5">
        <f>INDEX(relevant_resources!B:B,MATCH(P2436,relevant_resources!A:A,0))</f>
        <v>0</v>
      </c>
      <c r="R2436">
        <f>COUNTIFS(resolve_2018!Y:Y,A2436)</f>
        <v>0</v>
      </c>
      <c r="S2436">
        <f>COUNTIFS(assign_old_new!A:A,A2436)</f>
        <v>0</v>
      </c>
      <c r="T2436" s="4" t="str">
        <f>IF(D2436="teppc","teppc",
IF(Q2436=0,"not relevant",
IF(R2436&gt;0,"in old list",
IF(S2436=0,"NEED TO ASSIGN",
INDEX(assign_old_new!D:D,MATCH(A2436,assign_old_new!A:A,0))))))</f>
        <v>teppc</v>
      </c>
      <c r="U2436">
        <f t="shared" si="76"/>
        <v>0</v>
      </c>
      <c r="V2436" s="5">
        <f t="shared" si="77"/>
        <v>0</v>
      </c>
    </row>
    <row r="2437" spans="1:22" hidden="1" x14ac:dyDescent="0.75">
      <c r="A2437" t="s">
        <v>4061</v>
      </c>
      <c r="B2437" t="s">
        <v>4061</v>
      </c>
      <c r="C2437" t="s">
        <v>4062</v>
      </c>
      <c r="D2437" t="s">
        <v>3425</v>
      </c>
      <c r="E2437" t="s">
        <v>3752</v>
      </c>
      <c r="F2437" t="s">
        <v>3752</v>
      </c>
      <c r="G2437" t="s">
        <v>3753</v>
      </c>
      <c r="H2437" t="s">
        <v>2156</v>
      </c>
      <c r="I2437" t="s">
        <v>1080</v>
      </c>
      <c r="J2437" s="2">
        <v>39417</v>
      </c>
      <c r="K2437" s="2">
        <v>55153</v>
      </c>
      <c r="L2437">
        <v>12</v>
      </c>
      <c r="M2437" t="s">
        <v>3766</v>
      </c>
      <c r="N2437" t="s">
        <v>3757</v>
      </c>
      <c r="O2437" t="s">
        <v>190</v>
      </c>
      <c r="P2437" t="s">
        <v>3767</v>
      </c>
      <c r="Q2437" s="5">
        <f>INDEX(relevant_resources!B:B,MATCH(P2437,relevant_resources!A:A,0))</f>
        <v>0</v>
      </c>
      <c r="R2437">
        <f>COUNTIFS(resolve_2018!Y:Y,A2437)</f>
        <v>0</v>
      </c>
      <c r="S2437">
        <f>COUNTIFS(assign_old_new!A:A,A2437)</f>
        <v>0</v>
      </c>
      <c r="T2437" s="4" t="str">
        <f>IF(D2437="teppc","teppc",
IF(Q2437=0,"not relevant",
IF(R2437&gt;0,"in old list",
IF(S2437=0,"NEED TO ASSIGN",
INDEX(assign_old_new!D:D,MATCH(A2437,assign_old_new!A:A,0))))))</f>
        <v>teppc</v>
      </c>
      <c r="U2437">
        <f t="shared" si="76"/>
        <v>0</v>
      </c>
      <c r="V2437" s="5">
        <f t="shared" si="77"/>
        <v>0</v>
      </c>
    </row>
    <row r="2438" spans="1:22" hidden="1" x14ac:dyDescent="0.75">
      <c r="A2438" t="s">
        <v>2981</v>
      </c>
      <c r="B2438" t="s">
        <v>2981</v>
      </c>
      <c r="C2438" t="s">
        <v>10204</v>
      </c>
      <c r="D2438" t="s">
        <v>9883</v>
      </c>
      <c r="E2438" t="s">
        <v>3333</v>
      </c>
      <c r="F2438" t="s">
        <v>3333</v>
      </c>
      <c r="G2438" t="s">
        <v>3334</v>
      </c>
      <c r="H2438" t="s">
        <v>3333</v>
      </c>
      <c r="I2438" t="s">
        <v>33</v>
      </c>
      <c r="J2438" s="6">
        <v>37077</v>
      </c>
      <c r="K2438" s="6">
        <v>55153</v>
      </c>
      <c r="L2438">
        <v>12</v>
      </c>
      <c r="M2438" t="s">
        <v>10003</v>
      </c>
      <c r="N2438" t="s">
        <v>3336</v>
      </c>
      <c r="O2438" t="s">
        <v>3356</v>
      </c>
      <c r="P2438" t="s">
        <v>3357</v>
      </c>
      <c r="Q2438" s="5">
        <f>INDEX(relevant_resources!B:B,MATCH(P2438,relevant_resources!A:A,0))</f>
        <v>0</v>
      </c>
      <c r="R2438">
        <f>COUNTIFS(resolve_2018!Y:Y,A2438)</f>
        <v>1</v>
      </c>
      <c r="S2438">
        <f>COUNTIFS(assign_old_new!A:A,A2438)</f>
        <v>0</v>
      </c>
      <c r="T2438" s="4" t="str">
        <f>IF(D2438="teppc","teppc",
IF(Q2438=0,"not relevant",
IF(R2438&gt;0,"in old list",
IF(S2438=0,"NEED TO ASSIGN",
INDEX(assign_old_new!D:D,MATCH(A2438,assign_old_new!A:A,0))))))</f>
        <v>not relevant</v>
      </c>
      <c r="U2438">
        <f t="shared" si="76"/>
        <v>1</v>
      </c>
      <c r="V2438" s="5">
        <f t="shared" si="77"/>
        <v>0</v>
      </c>
    </row>
    <row r="2439" spans="1:22" hidden="1" x14ac:dyDescent="0.75">
      <c r="A2439" t="s">
        <v>8060</v>
      </c>
      <c r="B2439" t="s">
        <v>8060</v>
      </c>
      <c r="C2439" t="s">
        <v>8061</v>
      </c>
      <c r="D2439" t="s">
        <v>3425</v>
      </c>
      <c r="E2439" t="s">
        <v>2403</v>
      </c>
      <c r="F2439" t="s">
        <v>2403</v>
      </c>
      <c r="G2439" t="s">
        <v>3436</v>
      </c>
      <c r="H2439" t="s">
        <v>3437</v>
      </c>
      <c r="I2439" t="s">
        <v>2274</v>
      </c>
      <c r="J2439" s="2">
        <v>36892</v>
      </c>
      <c r="K2439" s="2">
        <v>47588</v>
      </c>
      <c r="L2439">
        <v>12</v>
      </c>
      <c r="M2439" t="s">
        <v>3791</v>
      </c>
      <c r="N2439" t="s">
        <v>3792</v>
      </c>
      <c r="O2439" t="s">
        <v>3533</v>
      </c>
      <c r="P2439" t="s">
        <v>3534</v>
      </c>
      <c r="Q2439" s="5">
        <f>INDEX(relevant_resources!B:B,MATCH(P2439,relevant_resources!A:A,0))</f>
        <v>0</v>
      </c>
      <c r="R2439">
        <f>COUNTIFS(resolve_2018!Y:Y,A2439)</f>
        <v>0</v>
      </c>
      <c r="S2439">
        <f>COUNTIFS(assign_old_new!A:A,A2439)</f>
        <v>0</v>
      </c>
      <c r="T2439" s="4" t="str">
        <f>IF(D2439="teppc","teppc",
IF(Q2439=0,"not relevant",
IF(R2439&gt;0,"in old list",
IF(S2439=0,"NEED TO ASSIGN",
INDEX(assign_old_new!D:D,MATCH(A2439,assign_old_new!A:A,0))))))</f>
        <v>teppc</v>
      </c>
      <c r="U2439">
        <f t="shared" si="76"/>
        <v>0</v>
      </c>
      <c r="V2439" s="5">
        <f t="shared" si="77"/>
        <v>0</v>
      </c>
    </row>
    <row r="2440" spans="1:22" hidden="1" x14ac:dyDescent="0.75">
      <c r="A2440" t="s">
        <v>4587</v>
      </c>
      <c r="B2440" t="s">
        <v>4587</v>
      </c>
      <c r="C2440" t="s">
        <v>4588</v>
      </c>
      <c r="D2440" t="s">
        <v>3425</v>
      </c>
      <c r="E2440" t="s">
        <v>1054</v>
      </c>
      <c r="F2440" t="s">
        <v>1054</v>
      </c>
      <c r="G2440" t="s">
        <v>3447</v>
      </c>
      <c r="H2440" t="s">
        <v>3428</v>
      </c>
      <c r="I2440" t="s">
        <v>3429</v>
      </c>
      <c r="J2440" s="2">
        <v>34495</v>
      </c>
      <c r="K2440" s="2">
        <v>55123</v>
      </c>
      <c r="L2440">
        <v>12</v>
      </c>
      <c r="M2440" t="s">
        <v>210</v>
      </c>
      <c r="N2440" t="s">
        <v>3443</v>
      </c>
      <c r="O2440" t="s">
        <v>210</v>
      </c>
      <c r="P2440" t="s">
        <v>3444</v>
      </c>
      <c r="Q2440" s="5">
        <f>INDEX(relevant_resources!B:B,MATCH(P2440,relevant_resources!A:A,0))</f>
        <v>0</v>
      </c>
      <c r="R2440">
        <f>COUNTIFS(resolve_2018!Y:Y,A2440)</f>
        <v>0</v>
      </c>
      <c r="S2440">
        <f>COUNTIFS(assign_old_new!A:A,A2440)</f>
        <v>0</v>
      </c>
      <c r="T2440" s="4" t="str">
        <f>IF(D2440="teppc","teppc",
IF(Q2440=0,"not relevant",
IF(R2440&gt;0,"in old list",
IF(S2440=0,"NEED TO ASSIGN",
INDEX(assign_old_new!D:D,MATCH(A2440,assign_old_new!A:A,0))))))</f>
        <v>teppc</v>
      </c>
      <c r="U2440">
        <f t="shared" si="76"/>
        <v>0</v>
      </c>
      <c r="V2440" s="5">
        <f t="shared" si="77"/>
        <v>0</v>
      </c>
    </row>
    <row r="2441" spans="1:22" hidden="1" x14ac:dyDescent="0.75">
      <c r="A2441" t="s">
        <v>8939</v>
      </c>
      <c r="B2441" t="s">
        <v>8939</v>
      </c>
      <c r="C2441" t="s">
        <v>8940</v>
      </c>
      <c r="D2441" t="s">
        <v>3425</v>
      </c>
      <c r="E2441" t="s">
        <v>3858</v>
      </c>
      <c r="F2441" t="s">
        <v>3858</v>
      </c>
      <c r="G2441" t="s">
        <v>3859</v>
      </c>
      <c r="H2441" t="s">
        <v>3860</v>
      </c>
      <c r="I2441" t="s">
        <v>1080</v>
      </c>
      <c r="J2441" s="2">
        <v>34335</v>
      </c>
      <c r="K2441" s="2">
        <v>55153</v>
      </c>
      <c r="L2441">
        <v>12</v>
      </c>
      <c r="M2441" t="s">
        <v>210</v>
      </c>
      <c r="N2441" t="s">
        <v>3443</v>
      </c>
      <c r="O2441" t="s">
        <v>210</v>
      </c>
      <c r="P2441" t="s">
        <v>3568</v>
      </c>
      <c r="Q2441" s="5">
        <f>INDEX(relevant_resources!B:B,MATCH(P2441,relevant_resources!A:A,0))</f>
        <v>0</v>
      </c>
      <c r="R2441">
        <f>COUNTIFS(resolve_2018!Y:Y,A2441)</f>
        <v>0</v>
      </c>
      <c r="S2441">
        <f>COUNTIFS(assign_old_new!A:A,A2441)</f>
        <v>0</v>
      </c>
      <c r="T2441" s="4" t="str">
        <f>IF(D2441="teppc","teppc",
IF(Q2441=0,"not relevant",
IF(R2441&gt;0,"in old list",
IF(S2441=0,"NEED TO ASSIGN",
INDEX(assign_old_new!D:D,MATCH(A2441,assign_old_new!A:A,0))))))</f>
        <v>teppc</v>
      </c>
      <c r="U2441">
        <f t="shared" si="76"/>
        <v>0</v>
      </c>
      <c r="V2441" s="5">
        <f t="shared" si="77"/>
        <v>0</v>
      </c>
    </row>
    <row r="2442" spans="1:22" hidden="1" x14ac:dyDescent="0.75">
      <c r="A2442" t="s">
        <v>11435</v>
      </c>
      <c r="B2442" t="s">
        <v>11435</v>
      </c>
      <c r="C2442" t="s">
        <v>11436</v>
      </c>
      <c r="D2442" t="s">
        <v>9883</v>
      </c>
      <c r="E2442" t="s">
        <v>1128</v>
      </c>
      <c r="F2442" t="s">
        <v>1128</v>
      </c>
      <c r="G2442" t="s">
        <v>3379</v>
      </c>
      <c r="H2442" t="s">
        <v>1128</v>
      </c>
      <c r="I2442" t="s">
        <v>33</v>
      </c>
      <c r="J2442" s="6">
        <v>33970</v>
      </c>
      <c r="K2442" s="6">
        <v>55153</v>
      </c>
      <c r="L2442">
        <v>12</v>
      </c>
      <c r="M2442" t="s">
        <v>9884</v>
      </c>
      <c r="N2442" t="s">
        <v>3532</v>
      </c>
      <c r="O2442" t="s">
        <v>3533</v>
      </c>
      <c r="P2442" t="s">
        <v>9941</v>
      </c>
      <c r="Q2442" s="5">
        <f>INDEX(relevant_resources!B:B,MATCH(P2442,relevant_resources!A:A,0))</f>
        <v>0</v>
      </c>
      <c r="R2442">
        <f>COUNTIFS(resolve_2018!Y:Y,A2442)</f>
        <v>0</v>
      </c>
      <c r="S2442">
        <f>COUNTIFS(assign_old_new!A:A,A2442)</f>
        <v>0</v>
      </c>
      <c r="T2442" s="4" t="str">
        <f>IF(D2442="teppc","teppc",
IF(Q2442=0,"not relevant",
IF(R2442&gt;0,"in old list",
IF(S2442=0,"NEED TO ASSIGN",
INDEX(assign_old_new!D:D,MATCH(A2442,assign_old_new!A:A,0))))))</f>
        <v>not relevant</v>
      </c>
      <c r="U2442">
        <f t="shared" si="76"/>
        <v>0</v>
      </c>
      <c r="V2442" s="5">
        <f t="shared" si="77"/>
        <v>0</v>
      </c>
    </row>
    <row r="2443" spans="1:22" hidden="1" x14ac:dyDescent="0.75">
      <c r="A2443" t="s">
        <v>6531</v>
      </c>
      <c r="B2443" t="s">
        <v>6531</v>
      </c>
      <c r="C2443" t="s">
        <v>6532</v>
      </c>
      <c r="D2443" t="s">
        <v>3425</v>
      </c>
      <c r="E2443" t="s">
        <v>4244</v>
      </c>
      <c r="F2443" t="s">
        <v>4244</v>
      </c>
      <c r="G2443" t="s">
        <v>4245</v>
      </c>
      <c r="H2443" t="s">
        <v>3482</v>
      </c>
      <c r="I2443" t="s">
        <v>1080</v>
      </c>
      <c r="J2443" s="2">
        <v>33147</v>
      </c>
      <c r="K2443" s="2">
        <v>55153</v>
      </c>
      <c r="L2443">
        <v>12</v>
      </c>
      <c r="M2443" t="s">
        <v>210</v>
      </c>
      <c r="N2443" t="s">
        <v>3443</v>
      </c>
      <c r="O2443" t="s">
        <v>210</v>
      </c>
      <c r="P2443" t="s">
        <v>3568</v>
      </c>
      <c r="Q2443" s="5">
        <f>INDEX(relevant_resources!B:B,MATCH(P2443,relevant_resources!A:A,0))</f>
        <v>0</v>
      </c>
      <c r="R2443">
        <f>COUNTIFS(resolve_2018!Y:Y,A2443)</f>
        <v>0</v>
      </c>
      <c r="S2443">
        <f>COUNTIFS(assign_old_new!A:A,A2443)</f>
        <v>0</v>
      </c>
      <c r="T2443" s="4" t="str">
        <f>IF(D2443="teppc","teppc",
IF(Q2443=0,"not relevant",
IF(R2443&gt;0,"in old list",
IF(S2443=0,"NEED TO ASSIGN",
INDEX(assign_old_new!D:D,MATCH(A2443,assign_old_new!A:A,0))))))</f>
        <v>teppc</v>
      </c>
      <c r="U2443">
        <f t="shared" si="76"/>
        <v>0</v>
      </c>
      <c r="V2443" s="5">
        <f t="shared" si="77"/>
        <v>0</v>
      </c>
    </row>
    <row r="2444" spans="1:22" hidden="1" x14ac:dyDescent="0.75">
      <c r="A2444" t="s">
        <v>8791</v>
      </c>
      <c r="B2444" t="s">
        <v>8792</v>
      </c>
      <c r="C2444" t="s">
        <v>8793</v>
      </c>
      <c r="D2444" t="s">
        <v>3425</v>
      </c>
      <c r="E2444" t="s">
        <v>3698</v>
      </c>
      <c r="F2444" t="s">
        <v>3698</v>
      </c>
      <c r="G2444" t="s">
        <v>3694</v>
      </c>
      <c r="H2444" t="s">
        <v>3407</v>
      </c>
      <c r="I2444" t="s">
        <v>2274</v>
      </c>
      <c r="J2444" s="2">
        <v>33147</v>
      </c>
      <c r="K2444" s="2">
        <v>47484</v>
      </c>
      <c r="L2444">
        <v>12</v>
      </c>
      <c r="M2444" t="s">
        <v>3766</v>
      </c>
      <c r="N2444" t="s">
        <v>3757</v>
      </c>
      <c r="O2444" t="s">
        <v>190</v>
      </c>
      <c r="P2444" t="s">
        <v>3758</v>
      </c>
      <c r="Q2444" s="5">
        <f>INDEX(relevant_resources!B:B,MATCH(P2444,relevant_resources!A:A,0))</f>
        <v>0</v>
      </c>
      <c r="R2444">
        <f>COUNTIFS(resolve_2018!Y:Y,A2444)</f>
        <v>0</v>
      </c>
      <c r="S2444">
        <f>COUNTIFS(assign_old_new!A:A,A2444)</f>
        <v>0</v>
      </c>
      <c r="T2444" s="4" t="str">
        <f>IF(D2444="teppc","teppc",
IF(Q2444=0,"not relevant",
IF(R2444&gt;0,"in old list",
IF(S2444=0,"NEED TO ASSIGN",
INDEX(assign_old_new!D:D,MATCH(A2444,assign_old_new!A:A,0))))))</f>
        <v>teppc</v>
      </c>
      <c r="U2444">
        <f t="shared" si="76"/>
        <v>0</v>
      </c>
      <c r="V2444" s="5">
        <f t="shared" si="77"/>
        <v>0</v>
      </c>
    </row>
    <row r="2445" spans="1:22" hidden="1" x14ac:dyDescent="0.75">
      <c r="A2445" t="s">
        <v>9281</v>
      </c>
      <c r="B2445" t="s">
        <v>9281</v>
      </c>
      <c r="C2445" t="s">
        <v>9282</v>
      </c>
      <c r="D2445" t="s">
        <v>3425</v>
      </c>
      <c r="E2445" t="s">
        <v>4244</v>
      </c>
      <c r="F2445" t="s">
        <v>4244</v>
      </c>
      <c r="G2445" t="s">
        <v>4245</v>
      </c>
      <c r="H2445" t="s">
        <v>3482</v>
      </c>
      <c r="I2445" t="s">
        <v>1080</v>
      </c>
      <c r="J2445" s="2">
        <v>32843</v>
      </c>
      <c r="K2445" s="2">
        <v>55153</v>
      </c>
      <c r="L2445">
        <v>12</v>
      </c>
      <c r="M2445" t="s">
        <v>210</v>
      </c>
      <c r="N2445" t="s">
        <v>3443</v>
      </c>
      <c r="O2445" t="s">
        <v>210</v>
      </c>
      <c r="P2445" t="s">
        <v>3568</v>
      </c>
      <c r="Q2445" s="5">
        <f>INDEX(relevant_resources!B:B,MATCH(P2445,relevant_resources!A:A,0))</f>
        <v>0</v>
      </c>
      <c r="R2445">
        <f>COUNTIFS(resolve_2018!Y:Y,A2445)</f>
        <v>0</v>
      </c>
      <c r="S2445">
        <f>COUNTIFS(assign_old_new!A:A,A2445)</f>
        <v>0</v>
      </c>
      <c r="T2445" s="4" t="str">
        <f>IF(D2445="teppc","teppc",
IF(Q2445=0,"not relevant",
IF(R2445&gt;0,"in old list",
IF(S2445=0,"NEED TO ASSIGN",
INDEX(assign_old_new!D:D,MATCH(A2445,assign_old_new!A:A,0))))))</f>
        <v>teppc</v>
      </c>
      <c r="U2445">
        <f t="shared" si="76"/>
        <v>0</v>
      </c>
      <c r="V2445" s="5">
        <f t="shared" si="77"/>
        <v>0</v>
      </c>
    </row>
    <row r="2446" spans="1:22" hidden="1" x14ac:dyDescent="0.75">
      <c r="A2446" t="s">
        <v>9283</v>
      </c>
      <c r="B2446" t="s">
        <v>9283</v>
      </c>
      <c r="C2446" t="s">
        <v>9284</v>
      </c>
      <c r="D2446" t="s">
        <v>3425</v>
      </c>
      <c r="E2446" t="s">
        <v>4244</v>
      </c>
      <c r="F2446" t="s">
        <v>4244</v>
      </c>
      <c r="G2446" t="s">
        <v>4245</v>
      </c>
      <c r="H2446" t="s">
        <v>3482</v>
      </c>
      <c r="I2446" t="s">
        <v>1080</v>
      </c>
      <c r="J2446" s="2">
        <v>32843</v>
      </c>
      <c r="K2446" s="2">
        <v>55153</v>
      </c>
      <c r="L2446">
        <v>12</v>
      </c>
      <c r="M2446" t="s">
        <v>210</v>
      </c>
      <c r="N2446" t="s">
        <v>3443</v>
      </c>
      <c r="O2446" t="s">
        <v>210</v>
      </c>
      <c r="P2446" t="s">
        <v>3568</v>
      </c>
      <c r="Q2446" s="5">
        <f>INDEX(relevant_resources!B:B,MATCH(P2446,relevant_resources!A:A,0))</f>
        <v>0</v>
      </c>
      <c r="R2446">
        <f>COUNTIFS(resolve_2018!Y:Y,A2446)</f>
        <v>0</v>
      </c>
      <c r="S2446">
        <f>COUNTIFS(assign_old_new!A:A,A2446)</f>
        <v>0</v>
      </c>
      <c r="T2446" s="4" t="str">
        <f>IF(D2446="teppc","teppc",
IF(Q2446=0,"not relevant",
IF(R2446&gt;0,"in old list",
IF(S2446=0,"NEED TO ASSIGN",
INDEX(assign_old_new!D:D,MATCH(A2446,assign_old_new!A:A,0))))))</f>
        <v>teppc</v>
      </c>
      <c r="U2446">
        <f t="shared" si="76"/>
        <v>0</v>
      </c>
      <c r="V2446" s="5">
        <f t="shared" si="77"/>
        <v>0</v>
      </c>
    </row>
    <row r="2447" spans="1:22" hidden="1" x14ac:dyDescent="0.75">
      <c r="A2447" t="s">
        <v>453</v>
      </c>
      <c r="B2447" t="s">
        <v>10695</v>
      </c>
      <c r="C2447" t="s">
        <v>10696</v>
      </c>
      <c r="D2447" t="s">
        <v>9883</v>
      </c>
      <c r="E2447" t="s">
        <v>3333</v>
      </c>
      <c r="F2447" t="s">
        <v>3333</v>
      </c>
      <c r="G2447" t="s">
        <v>3334</v>
      </c>
      <c r="H2447" t="s">
        <v>3333</v>
      </c>
      <c r="I2447" t="s">
        <v>33</v>
      </c>
      <c r="J2447" s="6">
        <v>31413</v>
      </c>
      <c r="K2447" s="6">
        <v>55153</v>
      </c>
      <c r="L2447">
        <v>12</v>
      </c>
      <c r="M2447" t="s">
        <v>9884</v>
      </c>
      <c r="N2447" t="s">
        <v>3443</v>
      </c>
      <c r="O2447" t="s">
        <v>210</v>
      </c>
      <c r="P2447" t="s">
        <v>3709</v>
      </c>
      <c r="Q2447" s="5">
        <f>INDEX(relevant_resources!B:B,MATCH(P2447,relevant_resources!A:A,0))</f>
        <v>0</v>
      </c>
      <c r="R2447">
        <f>COUNTIFS(resolve_2018!Y:Y,A2447)</f>
        <v>1</v>
      </c>
      <c r="S2447">
        <f>COUNTIFS(assign_old_new!A:A,A2447)</f>
        <v>0</v>
      </c>
      <c r="T2447" s="4" t="str">
        <f>IF(D2447="teppc","teppc",
IF(Q2447=0,"not relevant",
IF(R2447&gt;0,"in old list",
IF(S2447=0,"NEED TO ASSIGN",
INDEX(assign_old_new!D:D,MATCH(A2447,assign_old_new!A:A,0))))))</f>
        <v>not relevant</v>
      </c>
      <c r="U2447">
        <f t="shared" si="76"/>
        <v>1</v>
      </c>
      <c r="V2447" s="5">
        <f t="shared" si="77"/>
        <v>0</v>
      </c>
    </row>
    <row r="2448" spans="1:22" hidden="1" x14ac:dyDescent="0.75">
      <c r="A2448" t="s">
        <v>7685</v>
      </c>
      <c r="B2448" t="s">
        <v>7685</v>
      </c>
      <c r="C2448" t="s">
        <v>7686</v>
      </c>
      <c r="D2448" t="s">
        <v>3425</v>
      </c>
      <c r="E2448" t="s">
        <v>1054</v>
      </c>
      <c r="F2448" t="s">
        <v>1054</v>
      </c>
      <c r="G2448" t="s">
        <v>3447</v>
      </c>
      <c r="H2448" t="s">
        <v>3428</v>
      </c>
      <c r="I2448" t="s">
        <v>3429</v>
      </c>
      <c r="J2448" s="2">
        <v>20090</v>
      </c>
      <c r="K2448" s="2">
        <v>55123</v>
      </c>
      <c r="L2448">
        <v>12</v>
      </c>
      <c r="M2448" t="s">
        <v>210</v>
      </c>
      <c r="N2448" t="s">
        <v>3443</v>
      </c>
      <c r="O2448" t="s">
        <v>210</v>
      </c>
      <c r="P2448" t="s">
        <v>3444</v>
      </c>
      <c r="Q2448" s="5">
        <f>INDEX(relevant_resources!B:B,MATCH(P2448,relevant_resources!A:A,0))</f>
        <v>0</v>
      </c>
      <c r="R2448">
        <f>COUNTIFS(resolve_2018!Y:Y,A2448)</f>
        <v>0</v>
      </c>
      <c r="S2448">
        <f>COUNTIFS(assign_old_new!A:A,A2448)</f>
        <v>0</v>
      </c>
      <c r="T2448" s="4" t="str">
        <f>IF(D2448="teppc","teppc",
IF(Q2448=0,"not relevant",
IF(R2448&gt;0,"in old list",
IF(S2448=0,"NEED TO ASSIGN",
INDEX(assign_old_new!D:D,MATCH(A2448,assign_old_new!A:A,0))))))</f>
        <v>teppc</v>
      </c>
      <c r="U2448">
        <f t="shared" si="76"/>
        <v>0</v>
      </c>
      <c r="V2448" s="5">
        <f t="shared" si="77"/>
        <v>0</v>
      </c>
    </row>
    <row r="2449" spans="1:22" hidden="1" x14ac:dyDescent="0.75">
      <c r="A2449" t="s">
        <v>413</v>
      </c>
      <c r="B2449" t="s">
        <v>413</v>
      </c>
      <c r="C2449" t="s">
        <v>10679</v>
      </c>
      <c r="D2449" t="s">
        <v>9883</v>
      </c>
      <c r="E2449" t="s">
        <v>3333</v>
      </c>
      <c r="F2449" t="s">
        <v>3333</v>
      </c>
      <c r="G2449" t="s">
        <v>3334</v>
      </c>
      <c r="H2449" t="s">
        <v>3333</v>
      </c>
      <c r="I2449" t="s">
        <v>33</v>
      </c>
      <c r="J2449" s="6">
        <v>15342</v>
      </c>
      <c r="K2449" s="6">
        <v>55153</v>
      </c>
      <c r="L2449">
        <v>12</v>
      </c>
      <c r="M2449" t="s">
        <v>9884</v>
      </c>
      <c r="N2449" t="s">
        <v>3443</v>
      </c>
      <c r="O2449" t="s">
        <v>210</v>
      </c>
      <c r="P2449" t="s">
        <v>3709</v>
      </c>
      <c r="Q2449" s="5">
        <f>INDEX(relevant_resources!B:B,MATCH(P2449,relevant_resources!A:A,0))</f>
        <v>0</v>
      </c>
      <c r="R2449">
        <f>COUNTIFS(resolve_2018!Y:Y,A2449)</f>
        <v>1</v>
      </c>
      <c r="S2449">
        <f>COUNTIFS(assign_old_new!A:A,A2449)</f>
        <v>0</v>
      </c>
      <c r="T2449" s="4" t="str">
        <f>IF(D2449="teppc","teppc",
IF(Q2449=0,"not relevant",
IF(R2449&gt;0,"in old list",
IF(S2449=0,"NEED TO ASSIGN",
INDEX(assign_old_new!D:D,MATCH(A2449,assign_old_new!A:A,0))))))</f>
        <v>not relevant</v>
      </c>
      <c r="U2449">
        <f t="shared" si="76"/>
        <v>1</v>
      </c>
      <c r="V2449" s="5">
        <f t="shared" si="77"/>
        <v>0</v>
      </c>
    </row>
    <row r="2450" spans="1:22" hidden="1" x14ac:dyDescent="0.75">
      <c r="A2450" t="s">
        <v>8539</v>
      </c>
      <c r="B2450" t="s">
        <v>8540</v>
      </c>
      <c r="C2450" t="s">
        <v>8541</v>
      </c>
      <c r="D2450" t="s">
        <v>3425</v>
      </c>
      <c r="E2450" t="s">
        <v>2647</v>
      </c>
      <c r="F2450" t="s">
        <v>2647</v>
      </c>
      <c r="G2450" t="s">
        <v>3500</v>
      </c>
      <c r="H2450" t="s">
        <v>2646</v>
      </c>
      <c r="I2450" t="s">
        <v>2647</v>
      </c>
      <c r="J2450" s="2">
        <v>8522</v>
      </c>
      <c r="K2450" s="2">
        <v>55153</v>
      </c>
      <c r="L2450">
        <v>12</v>
      </c>
      <c r="M2450" t="s">
        <v>210</v>
      </c>
      <c r="N2450" t="s">
        <v>3443</v>
      </c>
      <c r="O2450" t="s">
        <v>210</v>
      </c>
      <c r="P2450" t="s">
        <v>3905</v>
      </c>
      <c r="Q2450" s="5">
        <f>INDEX(relevant_resources!B:B,MATCH(P2450,relevant_resources!A:A,0))</f>
        <v>0</v>
      </c>
      <c r="R2450">
        <f>COUNTIFS(resolve_2018!Y:Y,A2450)</f>
        <v>0</v>
      </c>
      <c r="S2450">
        <f>COUNTIFS(assign_old_new!A:A,A2450)</f>
        <v>0</v>
      </c>
      <c r="T2450" s="4" t="str">
        <f>IF(D2450="teppc","teppc",
IF(Q2450=0,"not relevant",
IF(R2450&gt;0,"in old list",
IF(S2450=0,"NEED TO ASSIGN",
INDEX(assign_old_new!D:D,MATCH(A2450,assign_old_new!A:A,0))))))</f>
        <v>teppc</v>
      </c>
      <c r="U2450">
        <f t="shared" si="76"/>
        <v>0</v>
      </c>
      <c r="V2450" s="5">
        <f t="shared" si="77"/>
        <v>0</v>
      </c>
    </row>
    <row r="2451" spans="1:22" hidden="1" x14ac:dyDescent="0.75">
      <c r="A2451" t="s">
        <v>8692</v>
      </c>
      <c r="B2451" t="s">
        <v>8692</v>
      </c>
      <c r="C2451" t="s">
        <v>8693</v>
      </c>
      <c r="D2451" t="s">
        <v>3425</v>
      </c>
      <c r="E2451" t="s">
        <v>3614</v>
      </c>
      <c r="F2451" t="s">
        <v>3614</v>
      </c>
      <c r="G2451" t="s">
        <v>3615</v>
      </c>
      <c r="H2451" t="s">
        <v>3616</v>
      </c>
      <c r="I2451" t="s">
        <v>1080</v>
      </c>
      <c r="J2451" s="2">
        <v>3440</v>
      </c>
      <c r="K2451" s="2">
        <v>47484</v>
      </c>
      <c r="L2451">
        <v>12</v>
      </c>
      <c r="M2451" t="s">
        <v>210</v>
      </c>
      <c r="N2451" t="s">
        <v>3443</v>
      </c>
      <c r="O2451" t="s">
        <v>210</v>
      </c>
      <c r="P2451" t="s">
        <v>3568</v>
      </c>
      <c r="Q2451" s="5">
        <f>INDEX(relevant_resources!B:B,MATCH(P2451,relevant_resources!A:A,0))</f>
        <v>0</v>
      </c>
      <c r="R2451">
        <f>COUNTIFS(resolve_2018!Y:Y,A2451)</f>
        <v>0</v>
      </c>
      <c r="S2451">
        <f>COUNTIFS(assign_old_new!A:A,A2451)</f>
        <v>0</v>
      </c>
      <c r="T2451" s="4" t="str">
        <f>IF(D2451="teppc","teppc",
IF(Q2451=0,"not relevant",
IF(R2451&gt;0,"in old list",
IF(S2451=0,"NEED TO ASSIGN",
INDEX(assign_old_new!D:D,MATCH(A2451,assign_old_new!A:A,0))))))</f>
        <v>teppc</v>
      </c>
      <c r="U2451">
        <f t="shared" si="76"/>
        <v>0</v>
      </c>
      <c r="V2451" s="5">
        <f t="shared" si="77"/>
        <v>0</v>
      </c>
    </row>
    <row r="2452" spans="1:22" hidden="1" x14ac:dyDescent="0.75">
      <c r="A2452" t="s">
        <v>1274</v>
      </c>
      <c r="B2452" t="s">
        <v>1274</v>
      </c>
      <c r="C2452" t="s">
        <v>10125</v>
      </c>
      <c r="D2452" t="s">
        <v>9883</v>
      </c>
      <c r="E2452" t="s">
        <v>1128</v>
      </c>
      <c r="F2452" t="s">
        <v>1128</v>
      </c>
      <c r="G2452" t="s">
        <v>3379</v>
      </c>
      <c r="H2452" t="s">
        <v>1128</v>
      </c>
      <c r="I2452" t="s">
        <v>33</v>
      </c>
      <c r="J2452" s="6">
        <v>5845</v>
      </c>
      <c r="K2452" s="6">
        <v>55153</v>
      </c>
      <c r="L2452">
        <v>11.94</v>
      </c>
      <c r="M2452" t="s">
        <v>9884</v>
      </c>
      <c r="N2452" t="s">
        <v>3443</v>
      </c>
      <c r="O2452" t="s">
        <v>210</v>
      </c>
      <c r="P2452" t="s">
        <v>3709</v>
      </c>
      <c r="Q2452" s="5">
        <f>INDEX(relevant_resources!B:B,MATCH(P2452,relevant_resources!A:A,0))</f>
        <v>0</v>
      </c>
      <c r="R2452">
        <f>COUNTIFS(resolve_2018!Y:Y,A2452)</f>
        <v>1</v>
      </c>
      <c r="S2452">
        <f>COUNTIFS(assign_old_new!A:A,A2452)</f>
        <v>0</v>
      </c>
      <c r="T2452" s="4" t="str">
        <f>IF(D2452="teppc","teppc",
IF(Q2452=0,"not relevant",
IF(R2452&gt;0,"in old list",
IF(S2452=0,"NEED TO ASSIGN",
INDEX(assign_old_new!D:D,MATCH(A2452,assign_old_new!A:A,0))))))</f>
        <v>not relevant</v>
      </c>
      <c r="U2452">
        <f t="shared" si="76"/>
        <v>1</v>
      </c>
      <c r="V2452" s="5">
        <f t="shared" si="77"/>
        <v>0</v>
      </c>
    </row>
    <row r="2453" spans="1:22" hidden="1" x14ac:dyDescent="0.75">
      <c r="A2453" t="s">
        <v>2175</v>
      </c>
      <c r="B2453" t="s">
        <v>2175</v>
      </c>
      <c r="C2453" t="s">
        <v>10300</v>
      </c>
      <c r="D2453" t="s">
        <v>9883</v>
      </c>
      <c r="E2453" t="s">
        <v>1128</v>
      </c>
      <c r="F2453" t="s">
        <v>1128</v>
      </c>
      <c r="G2453" t="s">
        <v>3379</v>
      </c>
      <c r="H2453" t="s">
        <v>1128</v>
      </c>
      <c r="I2453" t="s">
        <v>33</v>
      </c>
      <c r="J2453" s="6">
        <v>42384</v>
      </c>
      <c r="K2453" s="6">
        <v>55153</v>
      </c>
      <c r="L2453">
        <v>11.9</v>
      </c>
      <c r="M2453" t="s">
        <v>9884</v>
      </c>
      <c r="N2453" t="s">
        <v>3412</v>
      </c>
      <c r="O2453" t="s">
        <v>993</v>
      </c>
      <c r="P2453" t="s">
        <v>3413</v>
      </c>
      <c r="Q2453" s="5">
        <f>INDEX(relevant_resources!B:B,MATCH(P2453,relevant_resources!A:A,0))</f>
        <v>1</v>
      </c>
      <c r="R2453">
        <f>COUNTIFS(resolve_2018!Y:Y,A2453)</f>
        <v>1</v>
      </c>
      <c r="S2453">
        <f>COUNTIFS(assign_old_new!A:A,A2453)</f>
        <v>0</v>
      </c>
      <c r="T2453" s="4" t="str">
        <f>IF(D2453="teppc","teppc",
IF(Q2453=0,"not relevant",
IF(R2453&gt;0,"in old list",
IF(S2453=0,"NEED TO ASSIGN",
INDEX(assign_old_new!D:D,MATCH(A2453,assign_old_new!A:A,0))))))</f>
        <v>in old list</v>
      </c>
      <c r="U2453">
        <f t="shared" si="76"/>
        <v>1</v>
      </c>
      <c r="V2453" s="5">
        <f t="shared" si="77"/>
        <v>0</v>
      </c>
    </row>
    <row r="2454" spans="1:22" hidden="1" x14ac:dyDescent="0.75">
      <c r="A2454" t="s">
        <v>7677</v>
      </c>
      <c r="B2454" t="s">
        <v>7677</v>
      </c>
      <c r="C2454" t="s">
        <v>7678</v>
      </c>
      <c r="D2454" t="s">
        <v>3425</v>
      </c>
      <c r="E2454" t="s">
        <v>3858</v>
      </c>
      <c r="F2454" t="s">
        <v>3858</v>
      </c>
      <c r="G2454" t="s">
        <v>3859</v>
      </c>
      <c r="H2454" t="s">
        <v>3860</v>
      </c>
      <c r="I2454" t="s">
        <v>1080</v>
      </c>
      <c r="J2454" s="2">
        <v>29983</v>
      </c>
      <c r="K2454" s="2">
        <v>55153</v>
      </c>
      <c r="L2454">
        <v>11.8</v>
      </c>
      <c r="M2454" t="s">
        <v>210</v>
      </c>
      <c r="N2454" t="s">
        <v>3443</v>
      </c>
      <c r="O2454" t="s">
        <v>210</v>
      </c>
      <c r="P2454" t="s">
        <v>3568</v>
      </c>
      <c r="Q2454" s="5">
        <f>INDEX(relevant_resources!B:B,MATCH(P2454,relevant_resources!A:A,0))</f>
        <v>0</v>
      </c>
      <c r="R2454">
        <f>COUNTIFS(resolve_2018!Y:Y,A2454)</f>
        <v>0</v>
      </c>
      <c r="S2454">
        <f>COUNTIFS(assign_old_new!A:A,A2454)</f>
        <v>0</v>
      </c>
      <c r="T2454" s="4" t="str">
        <f>IF(D2454="teppc","teppc",
IF(Q2454=0,"not relevant",
IF(R2454&gt;0,"in old list",
IF(S2454=0,"NEED TO ASSIGN",
INDEX(assign_old_new!D:D,MATCH(A2454,assign_old_new!A:A,0))))))</f>
        <v>teppc</v>
      </c>
      <c r="U2454">
        <f t="shared" si="76"/>
        <v>0</v>
      </c>
      <c r="V2454" s="5">
        <f t="shared" si="77"/>
        <v>0</v>
      </c>
    </row>
    <row r="2455" spans="1:22" hidden="1" x14ac:dyDescent="0.75">
      <c r="A2455" t="s">
        <v>2042</v>
      </c>
      <c r="B2455" t="s">
        <v>2042</v>
      </c>
      <c r="C2455" t="s">
        <v>10335</v>
      </c>
      <c r="D2455" t="s">
        <v>9883</v>
      </c>
      <c r="E2455" t="s">
        <v>1128</v>
      </c>
      <c r="F2455" t="s">
        <v>1128</v>
      </c>
      <c r="G2455" t="s">
        <v>3379</v>
      </c>
      <c r="H2455" t="s">
        <v>1128</v>
      </c>
      <c r="I2455" t="s">
        <v>33</v>
      </c>
      <c r="J2455" s="6">
        <v>42217</v>
      </c>
      <c r="K2455" s="6">
        <v>55153</v>
      </c>
      <c r="L2455">
        <v>11.7</v>
      </c>
      <c r="M2455" t="s">
        <v>9884</v>
      </c>
      <c r="N2455" t="s">
        <v>3412</v>
      </c>
      <c r="O2455" t="s">
        <v>993</v>
      </c>
      <c r="P2455" t="s">
        <v>3413</v>
      </c>
      <c r="Q2455" s="5">
        <f>INDEX(relevant_resources!B:B,MATCH(P2455,relevant_resources!A:A,0))</f>
        <v>1</v>
      </c>
      <c r="R2455">
        <f>COUNTIFS(resolve_2018!Y:Y,A2455)</f>
        <v>1</v>
      </c>
      <c r="S2455">
        <f>COUNTIFS(assign_old_new!A:A,A2455)</f>
        <v>0</v>
      </c>
      <c r="T2455" s="4" t="str">
        <f>IF(D2455="teppc","teppc",
IF(Q2455=0,"not relevant",
IF(R2455&gt;0,"in old list",
IF(S2455=0,"NEED TO ASSIGN",
INDEX(assign_old_new!D:D,MATCH(A2455,assign_old_new!A:A,0))))))</f>
        <v>in old list</v>
      </c>
      <c r="U2455">
        <f t="shared" si="76"/>
        <v>1</v>
      </c>
      <c r="V2455" s="5">
        <f t="shared" si="77"/>
        <v>0</v>
      </c>
    </row>
    <row r="2456" spans="1:22" hidden="1" x14ac:dyDescent="0.75">
      <c r="A2456" t="s">
        <v>7335</v>
      </c>
      <c r="B2456" t="s">
        <v>7336</v>
      </c>
      <c r="C2456" t="s">
        <v>7337</v>
      </c>
      <c r="D2456" t="s">
        <v>3425</v>
      </c>
      <c r="E2456" t="s">
        <v>3698</v>
      </c>
      <c r="F2456" t="s">
        <v>3698</v>
      </c>
      <c r="G2456" t="s">
        <v>3694</v>
      </c>
      <c r="H2456" t="s">
        <v>3407</v>
      </c>
      <c r="I2456" t="s">
        <v>2274</v>
      </c>
      <c r="J2456" s="2">
        <v>40147</v>
      </c>
      <c r="K2456" s="2">
        <v>55153</v>
      </c>
      <c r="L2456">
        <v>11.7</v>
      </c>
      <c r="M2456" t="s">
        <v>3766</v>
      </c>
      <c r="N2456" t="s">
        <v>3757</v>
      </c>
      <c r="O2456" t="s">
        <v>190</v>
      </c>
      <c r="P2456" t="s">
        <v>3758</v>
      </c>
      <c r="Q2456" s="5">
        <f>INDEX(relevant_resources!B:B,MATCH(P2456,relevant_resources!A:A,0))</f>
        <v>0</v>
      </c>
      <c r="R2456">
        <f>COUNTIFS(resolve_2018!Y:Y,A2456)</f>
        <v>0</v>
      </c>
      <c r="S2456">
        <f>COUNTIFS(assign_old_new!A:A,A2456)</f>
        <v>0</v>
      </c>
      <c r="T2456" s="4" t="str">
        <f>IF(D2456="teppc","teppc",
IF(Q2456=0,"not relevant",
IF(R2456&gt;0,"in old list",
IF(S2456=0,"NEED TO ASSIGN",
INDEX(assign_old_new!D:D,MATCH(A2456,assign_old_new!A:A,0))))))</f>
        <v>teppc</v>
      </c>
      <c r="U2456">
        <f t="shared" si="76"/>
        <v>0</v>
      </c>
      <c r="V2456" s="5">
        <f t="shared" si="77"/>
        <v>0</v>
      </c>
    </row>
    <row r="2457" spans="1:22" hidden="1" x14ac:dyDescent="0.75">
      <c r="A2457" t="s">
        <v>3910</v>
      </c>
      <c r="B2457" t="s">
        <v>3910</v>
      </c>
      <c r="C2457" t="s">
        <v>3911</v>
      </c>
      <c r="D2457" t="s">
        <v>3425</v>
      </c>
      <c r="E2457" t="s">
        <v>3426</v>
      </c>
      <c r="F2457" t="s">
        <v>3426</v>
      </c>
      <c r="G2457" t="s">
        <v>3427</v>
      </c>
      <c r="H2457" t="s">
        <v>3428</v>
      </c>
      <c r="I2457" t="s">
        <v>3429</v>
      </c>
      <c r="J2457" s="2">
        <v>42675</v>
      </c>
      <c r="K2457" s="2">
        <v>57284</v>
      </c>
      <c r="L2457">
        <v>11.6</v>
      </c>
      <c r="M2457" t="s">
        <v>210</v>
      </c>
      <c r="N2457" t="s">
        <v>3443</v>
      </c>
      <c r="O2457" t="s">
        <v>210</v>
      </c>
      <c r="P2457" t="s">
        <v>3444</v>
      </c>
      <c r="Q2457" s="5">
        <f>INDEX(relevant_resources!B:B,MATCH(P2457,relevant_resources!A:A,0))</f>
        <v>0</v>
      </c>
      <c r="R2457">
        <f>COUNTIFS(resolve_2018!Y:Y,A2457)</f>
        <v>0</v>
      </c>
      <c r="S2457">
        <f>COUNTIFS(assign_old_new!A:A,A2457)</f>
        <v>0</v>
      </c>
      <c r="T2457" s="4" t="str">
        <f>IF(D2457="teppc","teppc",
IF(Q2457=0,"not relevant",
IF(R2457&gt;0,"in old list",
IF(S2457=0,"NEED TO ASSIGN",
INDEX(assign_old_new!D:D,MATCH(A2457,assign_old_new!A:A,0))))))</f>
        <v>teppc</v>
      </c>
      <c r="U2457">
        <f t="shared" si="76"/>
        <v>0</v>
      </c>
      <c r="V2457" s="5">
        <f t="shared" si="77"/>
        <v>0</v>
      </c>
    </row>
    <row r="2458" spans="1:22" hidden="1" x14ac:dyDescent="0.75">
      <c r="A2458" t="s">
        <v>3912</v>
      </c>
      <c r="B2458" t="s">
        <v>3912</v>
      </c>
      <c r="C2458" t="s">
        <v>3913</v>
      </c>
      <c r="D2458" t="s">
        <v>3425</v>
      </c>
      <c r="E2458" t="s">
        <v>3426</v>
      </c>
      <c r="F2458" t="s">
        <v>3426</v>
      </c>
      <c r="G2458" t="s">
        <v>3427</v>
      </c>
      <c r="H2458" t="s">
        <v>3428</v>
      </c>
      <c r="I2458" t="s">
        <v>3429</v>
      </c>
      <c r="J2458" s="2">
        <v>42675</v>
      </c>
      <c r="K2458" s="2">
        <v>57284</v>
      </c>
      <c r="L2458">
        <v>11.6</v>
      </c>
      <c r="M2458" t="s">
        <v>210</v>
      </c>
      <c r="N2458" t="s">
        <v>3443</v>
      </c>
      <c r="O2458" t="s">
        <v>210</v>
      </c>
      <c r="P2458" t="s">
        <v>3444</v>
      </c>
      <c r="Q2458" s="5">
        <f>INDEX(relevant_resources!B:B,MATCH(P2458,relevant_resources!A:A,0))</f>
        <v>0</v>
      </c>
      <c r="R2458">
        <f>COUNTIFS(resolve_2018!Y:Y,A2458)</f>
        <v>0</v>
      </c>
      <c r="S2458">
        <f>COUNTIFS(assign_old_new!A:A,A2458)</f>
        <v>0</v>
      </c>
      <c r="T2458" s="4" t="str">
        <f>IF(D2458="teppc","teppc",
IF(Q2458=0,"not relevant",
IF(R2458&gt;0,"in old list",
IF(S2458=0,"NEED TO ASSIGN",
INDEX(assign_old_new!D:D,MATCH(A2458,assign_old_new!A:A,0))))))</f>
        <v>teppc</v>
      </c>
      <c r="U2458">
        <f t="shared" si="76"/>
        <v>0</v>
      </c>
      <c r="V2458" s="5">
        <f t="shared" si="77"/>
        <v>0</v>
      </c>
    </row>
    <row r="2459" spans="1:22" hidden="1" x14ac:dyDescent="0.75">
      <c r="A2459" t="s">
        <v>3914</v>
      </c>
      <c r="B2459" t="s">
        <v>3914</v>
      </c>
      <c r="C2459" t="s">
        <v>3915</v>
      </c>
      <c r="D2459" t="s">
        <v>3425</v>
      </c>
      <c r="E2459" t="s">
        <v>3426</v>
      </c>
      <c r="F2459" t="s">
        <v>3426</v>
      </c>
      <c r="G2459" t="s">
        <v>3427</v>
      </c>
      <c r="H2459" t="s">
        <v>3428</v>
      </c>
      <c r="I2459" t="s">
        <v>3429</v>
      </c>
      <c r="J2459" s="2">
        <v>42675</v>
      </c>
      <c r="K2459" s="2">
        <v>57284</v>
      </c>
      <c r="L2459">
        <v>11.6</v>
      </c>
      <c r="M2459" t="s">
        <v>210</v>
      </c>
      <c r="N2459" t="s">
        <v>3443</v>
      </c>
      <c r="O2459" t="s">
        <v>210</v>
      </c>
      <c r="P2459" t="s">
        <v>3444</v>
      </c>
      <c r="Q2459" s="5">
        <f>INDEX(relevant_resources!B:B,MATCH(P2459,relevant_resources!A:A,0))</f>
        <v>0</v>
      </c>
      <c r="R2459">
        <f>COUNTIFS(resolve_2018!Y:Y,A2459)</f>
        <v>0</v>
      </c>
      <c r="S2459">
        <f>COUNTIFS(assign_old_new!A:A,A2459)</f>
        <v>0</v>
      </c>
      <c r="T2459" s="4" t="str">
        <f>IF(D2459="teppc","teppc",
IF(Q2459=0,"not relevant",
IF(R2459&gt;0,"in old list",
IF(S2459=0,"NEED TO ASSIGN",
INDEX(assign_old_new!D:D,MATCH(A2459,assign_old_new!A:A,0))))))</f>
        <v>teppc</v>
      </c>
      <c r="U2459">
        <f t="shared" si="76"/>
        <v>0</v>
      </c>
      <c r="V2459" s="5">
        <f t="shared" si="77"/>
        <v>0</v>
      </c>
    </row>
    <row r="2460" spans="1:22" hidden="1" x14ac:dyDescent="0.75">
      <c r="A2460" t="s">
        <v>4993</v>
      </c>
      <c r="B2460" t="s">
        <v>4994</v>
      </c>
      <c r="C2460" t="s">
        <v>4995</v>
      </c>
      <c r="D2460" t="s">
        <v>3425</v>
      </c>
      <c r="E2460" t="s">
        <v>1054</v>
      </c>
      <c r="F2460" t="s">
        <v>1054</v>
      </c>
      <c r="G2460" t="s">
        <v>3447</v>
      </c>
      <c r="H2460" t="s">
        <v>3428</v>
      </c>
      <c r="I2460" t="s">
        <v>3429</v>
      </c>
      <c r="J2460" s="2">
        <v>34700</v>
      </c>
      <c r="K2460" s="2">
        <v>55153</v>
      </c>
      <c r="L2460">
        <v>11.6</v>
      </c>
      <c r="M2460" t="s">
        <v>3448</v>
      </c>
      <c r="N2460" t="s">
        <v>3336</v>
      </c>
      <c r="O2460" t="s">
        <v>3356</v>
      </c>
      <c r="P2460" t="s">
        <v>3449</v>
      </c>
      <c r="Q2460" s="5">
        <f>INDEX(relevant_resources!B:B,MATCH(P2460,relevant_resources!A:A,0))</f>
        <v>0</v>
      </c>
      <c r="R2460">
        <f>COUNTIFS(resolve_2018!Y:Y,A2460)</f>
        <v>0</v>
      </c>
      <c r="S2460">
        <f>COUNTIFS(assign_old_new!A:A,A2460)</f>
        <v>0</v>
      </c>
      <c r="T2460" s="4" t="str">
        <f>IF(D2460="teppc","teppc",
IF(Q2460=0,"not relevant",
IF(R2460&gt;0,"in old list",
IF(S2460=0,"NEED TO ASSIGN",
INDEX(assign_old_new!D:D,MATCH(A2460,assign_old_new!A:A,0))))))</f>
        <v>teppc</v>
      </c>
      <c r="U2460">
        <f t="shared" si="76"/>
        <v>0</v>
      </c>
      <c r="V2460" s="5">
        <f t="shared" si="77"/>
        <v>0</v>
      </c>
    </row>
    <row r="2461" spans="1:22" hidden="1" x14ac:dyDescent="0.75">
      <c r="A2461" t="s">
        <v>7689</v>
      </c>
      <c r="B2461" t="s">
        <v>7690</v>
      </c>
      <c r="C2461" t="s">
        <v>7689</v>
      </c>
      <c r="D2461" t="s">
        <v>3425</v>
      </c>
      <c r="E2461" t="s">
        <v>3426</v>
      </c>
      <c r="F2461" t="s">
        <v>3426</v>
      </c>
      <c r="G2461" t="s">
        <v>3427</v>
      </c>
      <c r="H2461" t="s">
        <v>3428</v>
      </c>
      <c r="I2461" t="s">
        <v>3429</v>
      </c>
      <c r="J2461" s="2">
        <v>43189</v>
      </c>
      <c r="K2461" s="2">
        <v>54877</v>
      </c>
      <c r="L2461">
        <v>11.5</v>
      </c>
      <c r="M2461" t="s">
        <v>3442</v>
      </c>
      <c r="N2461" t="s">
        <v>3443</v>
      </c>
      <c r="O2461" t="s">
        <v>210</v>
      </c>
      <c r="P2461" t="s">
        <v>3444</v>
      </c>
      <c r="Q2461" s="5">
        <f>INDEX(relevant_resources!B:B,MATCH(P2461,relevant_resources!A:A,0))</f>
        <v>0</v>
      </c>
      <c r="R2461">
        <f>COUNTIFS(resolve_2018!Y:Y,A2461)</f>
        <v>0</v>
      </c>
      <c r="S2461">
        <f>COUNTIFS(assign_old_new!A:A,A2461)</f>
        <v>0</v>
      </c>
      <c r="T2461" s="4" t="str">
        <f>IF(D2461="teppc","teppc",
IF(Q2461=0,"not relevant",
IF(R2461&gt;0,"in old list",
IF(S2461=0,"NEED TO ASSIGN",
INDEX(assign_old_new!D:D,MATCH(A2461,assign_old_new!A:A,0))))))</f>
        <v>teppc</v>
      </c>
      <c r="U2461">
        <f t="shared" si="76"/>
        <v>0</v>
      </c>
      <c r="V2461" s="5">
        <f t="shared" si="77"/>
        <v>0</v>
      </c>
    </row>
    <row r="2462" spans="1:22" hidden="1" x14ac:dyDescent="0.75">
      <c r="A2462" t="s">
        <v>6580</v>
      </c>
      <c r="B2462" t="s">
        <v>6580</v>
      </c>
      <c r="C2462" t="s">
        <v>6581</v>
      </c>
      <c r="D2462" t="s">
        <v>3425</v>
      </c>
      <c r="E2462" t="s">
        <v>1054</v>
      </c>
      <c r="F2462" t="s">
        <v>1054</v>
      </c>
      <c r="G2462" t="s">
        <v>3447</v>
      </c>
      <c r="H2462" t="s">
        <v>3428</v>
      </c>
      <c r="I2462" t="s">
        <v>3429</v>
      </c>
      <c r="J2462" s="2">
        <v>39448</v>
      </c>
      <c r="K2462" s="2">
        <v>55123</v>
      </c>
      <c r="L2462">
        <v>11.5</v>
      </c>
      <c r="M2462" t="s">
        <v>4364</v>
      </c>
      <c r="N2462" t="s">
        <v>3849</v>
      </c>
      <c r="O2462" t="s">
        <v>3850</v>
      </c>
      <c r="P2462" t="s">
        <v>3851</v>
      </c>
      <c r="Q2462" s="5">
        <f>INDEX(relevant_resources!B:B,MATCH(P2462,relevant_resources!A:A,0))</f>
        <v>0</v>
      </c>
      <c r="R2462">
        <f>COUNTIFS(resolve_2018!Y:Y,A2462)</f>
        <v>0</v>
      </c>
      <c r="S2462">
        <f>COUNTIFS(assign_old_new!A:A,A2462)</f>
        <v>0</v>
      </c>
      <c r="T2462" s="4" t="str">
        <f>IF(D2462="teppc","teppc",
IF(Q2462=0,"not relevant",
IF(R2462&gt;0,"in old list",
IF(S2462=0,"NEED TO ASSIGN",
INDEX(assign_old_new!D:D,MATCH(A2462,assign_old_new!A:A,0))))))</f>
        <v>teppc</v>
      </c>
      <c r="U2462">
        <f t="shared" si="76"/>
        <v>0</v>
      </c>
      <c r="V2462" s="5">
        <f t="shared" si="77"/>
        <v>0</v>
      </c>
    </row>
    <row r="2463" spans="1:22" hidden="1" x14ac:dyDescent="0.75">
      <c r="A2463" t="s">
        <v>6582</v>
      </c>
      <c r="B2463" t="s">
        <v>6582</v>
      </c>
      <c r="C2463" t="s">
        <v>6583</v>
      </c>
      <c r="D2463" t="s">
        <v>3425</v>
      </c>
      <c r="E2463" t="s">
        <v>1054</v>
      </c>
      <c r="F2463" t="s">
        <v>1054</v>
      </c>
      <c r="G2463" t="s">
        <v>3447</v>
      </c>
      <c r="H2463" t="s">
        <v>3428</v>
      </c>
      <c r="I2463" t="s">
        <v>3429</v>
      </c>
      <c r="J2463" s="2">
        <v>39448</v>
      </c>
      <c r="K2463" s="2">
        <v>55123</v>
      </c>
      <c r="L2463">
        <v>11.5</v>
      </c>
      <c r="M2463" t="s">
        <v>4364</v>
      </c>
      <c r="N2463" t="s">
        <v>3849</v>
      </c>
      <c r="O2463" t="s">
        <v>3850</v>
      </c>
      <c r="P2463" t="s">
        <v>3851</v>
      </c>
      <c r="Q2463" s="5">
        <f>INDEX(relevant_resources!B:B,MATCH(P2463,relevant_resources!A:A,0))</f>
        <v>0</v>
      </c>
      <c r="R2463">
        <f>COUNTIFS(resolve_2018!Y:Y,A2463)</f>
        <v>0</v>
      </c>
      <c r="S2463">
        <f>COUNTIFS(assign_old_new!A:A,A2463)</f>
        <v>0</v>
      </c>
      <c r="T2463" s="4" t="str">
        <f>IF(D2463="teppc","teppc",
IF(Q2463=0,"not relevant",
IF(R2463&gt;0,"in old list",
IF(S2463=0,"NEED TO ASSIGN",
INDEX(assign_old_new!D:D,MATCH(A2463,assign_old_new!A:A,0))))))</f>
        <v>teppc</v>
      </c>
      <c r="U2463">
        <f t="shared" si="76"/>
        <v>0</v>
      </c>
      <c r="V2463" s="5">
        <f t="shared" si="77"/>
        <v>0</v>
      </c>
    </row>
    <row r="2464" spans="1:22" hidden="1" x14ac:dyDescent="0.75">
      <c r="A2464" t="s">
        <v>5240</v>
      </c>
      <c r="B2464" t="s">
        <v>5240</v>
      </c>
      <c r="C2464" t="s">
        <v>5241</v>
      </c>
      <c r="D2464" t="s">
        <v>3425</v>
      </c>
      <c r="E2464" t="s">
        <v>1054</v>
      </c>
      <c r="F2464" t="s">
        <v>1054</v>
      </c>
      <c r="G2464" t="s">
        <v>3447</v>
      </c>
      <c r="H2464" t="s">
        <v>3428</v>
      </c>
      <c r="I2464" t="s">
        <v>3429</v>
      </c>
      <c r="J2464" s="2">
        <v>37987</v>
      </c>
      <c r="K2464" s="2">
        <v>55153</v>
      </c>
      <c r="L2464">
        <v>11.5</v>
      </c>
      <c r="M2464" t="s">
        <v>4364</v>
      </c>
      <c r="N2464" t="s">
        <v>3849</v>
      </c>
      <c r="O2464" t="s">
        <v>3850</v>
      </c>
      <c r="P2464" t="s">
        <v>3851</v>
      </c>
      <c r="Q2464" s="5">
        <f>INDEX(relevant_resources!B:B,MATCH(P2464,relevant_resources!A:A,0))</f>
        <v>0</v>
      </c>
      <c r="R2464">
        <f>COUNTIFS(resolve_2018!Y:Y,A2464)</f>
        <v>0</v>
      </c>
      <c r="S2464">
        <f>COUNTIFS(assign_old_new!A:A,A2464)</f>
        <v>0</v>
      </c>
      <c r="T2464" s="4" t="str">
        <f>IF(D2464="teppc","teppc",
IF(Q2464=0,"not relevant",
IF(R2464&gt;0,"in old list",
IF(S2464=0,"NEED TO ASSIGN",
INDEX(assign_old_new!D:D,MATCH(A2464,assign_old_new!A:A,0))))))</f>
        <v>teppc</v>
      </c>
      <c r="U2464">
        <f t="shared" si="76"/>
        <v>0</v>
      </c>
      <c r="V2464" s="5">
        <f t="shared" si="77"/>
        <v>0</v>
      </c>
    </row>
    <row r="2465" spans="1:22" hidden="1" x14ac:dyDescent="0.75">
      <c r="A2465" t="s">
        <v>5234</v>
      </c>
      <c r="B2465" t="s">
        <v>5234</v>
      </c>
      <c r="C2465" t="s">
        <v>5235</v>
      </c>
      <c r="D2465" t="s">
        <v>3425</v>
      </c>
      <c r="E2465" t="s">
        <v>3752</v>
      </c>
      <c r="F2465" t="s">
        <v>3752</v>
      </c>
      <c r="G2465" t="s">
        <v>3753</v>
      </c>
      <c r="H2465" t="s">
        <v>2156</v>
      </c>
      <c r="I2465" t="s">
        <v>1080</v>
      </c>
      <c r="J2465" s="2">
        <v>31837</v>
      </c>
      <c r="K2465" s="2">
        <v>55153</v>
      </c>
      <c r="L2465">
        <v>11.5</v>
      </c>
      <c r="M2465" t="s">
        <v>210</v>
      </c>
      <c r="N2465" t="s">
        <v>3443</v>
      </c>
      <c r="O2465" t="s">
        <v>210</v>
      </c>
      <c r="P2465" t="s">
        <v>3568</v>
      </c>
      <c r="Q2465" s="5">
        <f>INDEX(relevant_resources!B:B,MATCH(P2465,relevant_resources!A:A,0))</f>
        <v>0</v>
      </c>
      <c r="R2465">
        <f>COUNTIFS(resolve_2018!Y:Y,A2465)</f>
        <v>0</v>
      </c>
      <c r="S2465">
        <f>COUNTIFS(assign_old_new!A:A,A2465)</f>
        <v>0</v>
      </c>
      <c r="T2465" s="4" t="str">
        <f>IF(D2465="teppc","teppc",
IF(Q2465=0,"not relevant",
IF(R2465&gt;0,"in old list",
IF(S2465=0,"NEED TO ASSIGN",
INDEX(assign_old_new!D:D,MATCH(A2465,assign_old_new!A:A,0))))))</f>
        <v>teppc</v>
      </c>
      <c r="U2465">
        <f t="shared" si="76"/>
        <v>0</v>
      </c>
      <c r="V2465" s="5">
        <f t="shared" si="77"/>
        <v>0</v>
      </c>
    </row>
    <row r="2466" spans="1:22" hidden="1" x14ac:dyDescent="0.75">
      <c r="A2466" t="s">
        <v>11423</v>
      </c>
      <c r="B2466" t="s">
        <v>11423</v>
      </c>
      <c r="C2466" t="s">
        <v>11424</v>
      </c>
      <c r="D2466" t="s">
        <v>9883</v>
      </c>
      <c r="E2466" t="s">
        <v>3333</v>
      </c>
      <c r="F2466" t="s">
        <v>3333</v>
      </c>
      <c r="G2466" t="s">
        <v>3334</v>
      </c>
      <c r="H2466" t="s">
        <v>3333</v>
      </c>
      <c r="I2466" t="s">
        <v>33</v>
      </c>
      <c r="J2466" s="6">
        <v>30158</v>
      </c>
      <c r="K2466" s="6">
        <v>55153</v>
      </c>
      <c r="L2466">
        <v>11.5</v>
      </c>
      <c r="M2466" t="s">
        <v>9884</v>
      </c>
      <c r="N2466" t="s">
        <v>3849</v>
      </c>
      <c r="O2466" t="s">
        <v>3850</v>
      </c>
      <c r="P2466" t="s">
        <v>10070</v>
      </c>
      <c r="Q2466" s="5">
        <f>INDEX(relevant_resources!B:B,MATCH(P2466,relevant_resources!A:A,0))</f>
        <v>0</v>
      </c>
      <c r="R2466">
        <f>COUNTIFS(resolve_2018!Y:Y,A2466)</f>
        <v>0</v>
      </c>
      <c r="S2466">
        <f>COUNTIFS(assign_old_new!A:A,A2466)</f>
        <v>0</v>
      </c>
      <c r="T2466" s="4" t="str">
        <f>IF(D2466="teppc","teppc",
IF(Q2466=0,"not relevant",
IF(R2466&gt;0,"in old list",
IF(S2466=0,"NEED TO ASSIGN",
INDEX(assign_old_new!D:D,MATCH(A2466,assign_old_new!A:A,0))))))</f>
        <v>not relevant</v>
      </c>
      <c r="U2466">
        <f t="shared" si="76"/>
        <v>0</v>
      </c>
      <c r="V2466" s="5">
        <f t="shared" si="77"/>
        <v>0</v>
      </c>
    </row>
    <row r="2467" spans="1:22" hidden="1" x14ac:dyDescent="0.75">
      <c r="A2467" t="s">
        <v>3161</v>
      </c>
      <c r="B2467" t="s">
        <v>9978</v>
      </c>
      <c r="C2467" t="s">
        <v>9979</v>
      </c>
      <c r="D2467" t="s">
        <v>9883</v>
      </c>
      <c r="E2467" t="s">
        <v>3333</v>
      </c>
      <c r="F2467" t="s">
        <v>3333</v>
      </c>
      <c r="G2467" t="s">
        <v>3334</v>
      </c>
      <c r="H2467" t="s">
        <v>3333</v>
      </c>
      <c r="I2467" t="s">
        <v>33</v>
      </c>
      <c r="J2467" s="6">
        <v>20821</v>
      </c>
      <c r="K2467" s="6">
        <v>55153</v>
      </c>
      <c r="L2467">
        <v>11.5</v>
      </c>
      <c r="M2467" t="s">
        <v>9884</v>
      </c>
      <c r="N2467" t="s">
        <v>3443</v>
      </c>
      <c r="O2467" t="s">
        <v>210</v>
      </c>
      <c r="P2467" t="s">
        <v>3709</v>
      </c>
      <c r="Q2467" s="5">
        <f>INDEX(relevant_resources!B:B,MATCH(P2467,relevant_resources!A:A,0))</f>
        <v>0</v>
      </c>
      <c r="R2467">
        <f>COUNTIFS(resolve_2018!Y:Y,A2467)</f>
        <v>1</v>
      </c>
      <c r="S2467">
        <f>COUNTIFS(assign_old_new!A:A,A2467)</f>
        <v>0</v>
      </c>
      <c r="T2467" s="4" t="str">
        <f>IF(D2467="teppc","teppc",
IF(Q2467=0,"not relevant",
IF(R2467&gt;0,"in old list",
IF(S2467=0,"NEED TO ASSIGN",
INDEX(assign_old_new!D:D,MATCH(A2467,assign_old_new!A:A,0))))))</f>
        <v>not relevant</v>
      </c>
      <c r="U2467">
        <f t="shared" si="76"/>
        <v>1</v>
      </c>
      <c r="V2467" s="5">
        <f t="shared" si="77"/>
        <v>0</v>
      </c>
    </row>
    <row r="2468" spans="1:22" hidden="1" x14ac:dyDescent="0.75">
      <c r="A2468" t="s">
        <v>5076</v>
      </c>
      <c r="B2468" t="s">
        <v>5076</v>
      </c>
      <c r="C2468" t="s">
        <v>5077</v>
      </c>
      <c r="D2468" t="s">
        <v>3425</v>
      </c>
      <c r="E2468" t="s">
        <v>2403</v>
      </c>
      <c r="F2468" t="s">
        <v>2403</v>
      </c>
      <c r="G2468" t="s">
        <v>3436</v>
      </c>
      <c r="H2468" t="s">
        <v>3437</v>
      </c>
      <c r="I2468" t="s">
        <v>2274</v>
      </c>
      <c r="J2468" s="2">
        <v>20090</v>
      </c>
      <c r="K2468" s="2">
        <v>55153</v>
      </c>
      <c r="L2468">
        <v>11.5</v>
      </c>
      <c r="M2468" t="s">
        <v>3448</v>
      </c>
      <c r="N2468" t="s">
        <v>3336</v>
      </c>
      <c r="O2468" t="s">
        <v>3356</v>
      </c>
      <c r="P2468" t="s">
        <v>4744</v>
      </c>
      <c r="Q2468" s="5">
        <f>INDEX(relevant_resources!B:B,MATCH(P2468,relevant_resources!A:A,0))</f>
        <v>0</v>
      </c>
      <c r="R2468">
        <f>COUNTIFS(resolve_2018!Y:Y,A2468)</f>
        <v>0</v>
      </c>
      <c r="S2468">
        <f>COUNTIFS(assign_old_new!A:A,A2468)</f>
        <v>0</v>
      </c>
      <c r="T2468" s="4" t="str">
        <f>IF(D2468="teppc","teppc",
IF(Q2468=0,"not relevant",
IF(R2468&gt;0,"in old list",
IF(S2468=0,"NEED TO ASSIGN",
INDEX(assign_old_new!D:D,MATCH(A2468,assign_old_new!A:A,0))))))</f>
        <v>teppc</v>
      </c>
      <c r="U2468">
        <f t="shared" si="76"/>
        <v>0</v>
      </c>
      <c r="V2468" s="5">
        <f t="shared" si="77"/>
        <v>0</v>
      </c>
    </row>
    <row r="2469" spans="1:22" hidden="1" x14ac:dyDescent="0.75">
      <c r="A2469" t="s">
        <v>5078</v>
      </c>
      <c r="B2469" t="s">
        <v>5078</v>
      </c>
      <c r="C2469" t="s">
        <v>5079</v>
      </c>
      <c r="D2469" t="s">
        <v>3425</v>
      </c>
      <c r="E2469" t="s">
        <v>2403</v>
      </c>
      <c r="F2469" t="s">
        <v>2403</v>
      </c>
      <c r="G2469" t="s">
        <v>3436</v>
      </c>
      <c r="H2469" t="s">
        <v>3437</v>
      </c>
      <c r="I2469" t="s">
        <v>2274</v>
      </c>
      <c r="J2469" s="2">
        <v>20090</v>
      </c>
      <c r="K2469" s="2">
        <v>55153</v>
      </c>
      <c r="L2469">
        <v>11.5</v>
      </c>
      <c r="M2469" t="s">
        <v>3448</v>
      </c>
      <c r="N2469" t="s">
        <v>3336</v>
      </c>
      <c r="O2469" t="s">
        <v>3356</v>
      </c>
      <c r="P2469" t="s">
        <v>4744</v>
      </c>
      <c r="Q2469" s="5">
        <f>INDEX(relevant_resources!B:B,MATCH(P2469,relevant_resources!A:A,0))</f>
        <v>0</v>
      </c>
      <c r="R2469">
        <f>COUNTIFS(resolve_2018!Y:Y,A2469)</f>
        <v>0</v>
      </c>
      <c r="S2469">
        <f>COUNTIFS(assign_old_new!A:A,A2469)</f>
        <v>0</v>
      </c>
      <c r="T2469" s="4" t="str">
        <f>IF(D2469="teppc","teppc",
IF(Q2469=0,"not relevant",
IF(R2469&gt;0,"in old list",
IF(S2469=0,"NEED TO ASSIGN",
INDEX(assign_old_new!D:D,MATCH(A2469,assign_old_new!A:A,0))))))</f>
        <v>teppc</v>
      </c>
      <c r="U2469">
        <f t="shared" si="76"/>
        <v>0</v>
      </c>
      <c r="V2469" s="5">
        <f t="shared" si="77"/>
        <v>0</v>
      </c>
    </row>
    <row r="2470" spans="1:22" hidden="1" x14ac:dyDescent="0.75">
      <c r="A2470" t="s">
        <v>7227</v>
      </c>
      <c r="B2470" t="s">
        <v>7228</v>
      </c>
      <c r="C2470" t="s">
        <v>7229</v>
      </c>
      <c r="D2470" t="s">
        <v>3425</v>
      </c>
      <c r="E2470" t="s">
        <v>3404</v>
      </c>
      <c r="F2470" t="s">
        <v>3404</v>
      </c>
      <c r="G2470" t="s">
        <v>3518</v>
      </c>
      <c r="H2470" t="s">
        <v>3404</v>
      </c>
      <c r="I2470" t="s">
        <v>2274</v>
      </c>
      <c r="J2470" s="2">
        <v>9618</v>
      </c>
      <c r="K2470" s="2">
        <v>55153</v>
      </c>
      <c r="L2470">
        <v>11.5</v>
      </c>
      <c r="M2470" t="s">
        <v>210</v>
      </c>
      <c r="N2470" t="s">
        <v>3443</v>
      </c>
      <c r="O2470" t="s">
        <v>210</v>
      </c>
      <c r="P2470" t="s">
        <v>3497</v>
      </c>
      <c r="Q2470" s="5">
        <f>INDEX(relevant_resources!B:B,MATCH(P2470,relevant_resources!A:A,0))</f>
        <v>0</v>
      </c>
      <c r="R2470">
        <f>COUNTIFS(resolve_2018!Y:Y,A2470)</f>
        <v>0</v>
      </c>
      <c r="S2470">
        <f>COUNTIFS(assign_old_new!A:A,A2470)</f>
        <v>0</v>
      </c>
      <c r="T2470" s="4" t="str">
        <f>IF(D2470="teppc","teppc",
IF(Q2470=0,"not relevant",
IF(R2470&gt;0,"in old list",
IF(S2470=0,"NEED TO ASSIGN",
INDEX(assign_old_new!D:D,MATCH(A2470,assign_old_new!A:A,0))))))</f>
        <v>teppc</v>
      </c>
      <c r="U2470">
        <f t="shared" si="76"/>
        <v>0</v>
      </c>
      <c r="V2470" s="5">
        <f t="shared" si="77"/>
        <v>0</v>
      </c>
    </row>
    <row r="2471" spans="1:22" hidden="1" x14ac:dyDescent="0.75">
      <c r="A2471" t="s">
        <v>8696</v>
      </c>
      <c r="B2471" t="s">
        <v>8696</v>
      </c>
      <c r="C2471" t="s">
        <v>8697</v>
      </c>
      <c r="D2471" t="s">
        <v>3425</v>
      </c>
      <c r="E2471" t="s">
        <v>3620</v>
      </c>
      <c r="F2471" t="s">
        <v>3620</v>
      </c>
      <c r="G2471" t="s">
        <v>3621</v>
      </c>
      <c r="H2471" t="s">
        <v>3616</v>
      </c>
      <c r="I2471" t="s">
        <v>1080</v>
      </c>
      <c r="J2471" s="2">
        <v>7884</v>
      </c>
      <c r="K2471" s="2">
        <v>55153</v>
      </c>
      <c r="L2471">
        <v>11.5</v>
      </c>
      <c r="M2471" t="s">
        <v>210</v>
      </c>
      <c r="N2471" t="s">
        <v>3443</v>
      </c>
      <c r="O2471" t="s">
        <v>210</v>
      </c>
      <c r="P2471" t="s">
        <v>3568</v>
      </c>
      <c r="Q2471" s="5">
        <f>INDEX(relevant_resources!B:B,MATCH(P2471,relevant_resources!A:A,0))</f>
        <v>0</v>
      </c>
      <c r="R2471">
        <f>COUNTIFS(resolve_2018!Y:Y,A2471)</f>
        <v>0</v>
      </c>
      <c r="S2471">
        <f>COUNTIFS(assign_old_new!A:A,A2471)</f>
        <v>0</v>
      </c>
      <c r="T2471" s="4" t="str">
        <f>IF(D2471="teppc","teppc",
IF(Q2471=0,"not relevant",
IF(R2471&gt;0,"in old list",
IF(S2471=0,"NEED TO ASSIGN",
INDEX(assign_old_new!D:D,MATCH(A2471,assign_old_new!A:A,0))))))</f>
        <v>teppc</v>
      </c>
      <c r="U2471">
        <f t="shared" si="76"/>
        <v>0</v>
      </c>
      <c r="V2471" s="5">
        <f t="shared" si="77"/>
        <v>0</v>
      </c>
    </row>
    <row r="2472" spans="1:22" hidden="1" x14ac:dyDescent="0.75">
      <c r="A2472" t="s">
        <v>382</v>
      </c>
      <c r="B2472" t="s">
        <v>382</v>
      </c>
      <c r="C2472" t="s">
        <v>10523</v>
      </c>
      <c r="D2472" t="s">
        <v>9883</v>
      </c>
      <c r="E2472" t="s">
        <v>3333</v>
      </c>
      <c r="F2472" t="s">
        <v>3333</v>
      </c>
      <c r="G2472" t="s">
        <v>3334</v>
      </c>
      <c r="H2472" t="s">
        <v>3333</v>
      </c>
      <c r="I2472" t="s">
        <v>33</v>
      </c>
      <c r="J2472" s="6">
        <v>7672</v>
      </c>
      <c r="K2472" s="6">
        <v>55153</v>
      </c>
      <c r="L2472">
        <v>11.5</v>
      </c>
      <c r="M2472" t="s">
        <v>9884</v>
      </c>
      <c r="N2472" t="s">
        <v>3443</v>
      </c>
      <c r="O2472" t="s">
        <v>210</v>
      </c>
      <c r="P2472" t="s">
        <v>3709</v>
      </c>
      <c r="Q2472" s="5">
        <f>INDEX(relevant_resources!B:B,MATCH(P2472,relevant_resources!A:A,0))</f>
        <v>0</v>
      </c>
      <c r="R2472">
        <f>COUNTIFS(resolve_2018!Y:Y,A2472)</f>
        <v>1</v>
      </c>
      <c r="S2472">
        <f>COUNTIFS(assign_old_new!A:A,A2472)</f>
        <v>0</v>
      </c>
      <c r="T2472" s="4" t="str">
        <f>IF(D2472="teppc","teppc",
IF(Q2472=0,"not relevant",
IF(R2472&gt;0,"in old list",
IF(S2472=0,"NEED TO ASSIGN",
INDEX(assign_old_new!D:D,MATCH(A2472,assign_old_new!A:A,0))))))</f>
        <v>not relevant</v>
      </c>
      <c r="U2472">
        <f t="shared" si="76"/>
        <v>1</v>
      </c>
      <c r="V2472" s="5">
        <f t="shared" si="77"/>
        <v>0</v>
      </c>
    </row>
    <row r="2473" spans="1:22" hidden="1" x14ac:dyDescent="0.75">
      <c r="A2473" t="s">
        <v>704</v>
      </c>
      <c r="B2473" t="s">
        <v>704</v>
      </c>
      <c r="C2473" t="s">
        <v>10374</v>
      </c>
      <c r="D2473" t="s">
        <v>9883</v>
      </c>
      <c r="E2473" t="s">
        <v>1128</v>
      </c>
      <c r="F2473" t="s">
        <v>1128</v>
      </c>
      <c r="G2473" t="s">
        <v>3379</v>
      </c>
      <c r="H2473" t="s">
        <v>1128</v>
      </c>
      <c r="I2473" t="s">
        <v>33</v>
      </c>
      <c r="J2473" t="s">
        <v>9889</v>
      </c>
      <c r="K2473" s="6">
        <v>55153</v>
      </c>
      <c r="L2473">
        <v>11.4</v>
      </c>
      <c r="M2473" t="s">
        <v>4346</v>
      </c>
      <c r="N2473" t="s">
        <v>4346</v>
      </c>
      <c r="O2473" t="s">
        <v>3386</v>
      </c>
      <c r="P2473" t="s">
        <v>3324</v>
      </c>
      <c r="Q2473" s="5">
        <f>INDEX(relevant_resources!B:B,MATCH(P2473,relevant_resources!A:A,0))</f>
        <v>1</v>
      </c>
      <c r="R2473">
        <f>COUNTIFS(resolve_2018!Y:Y,A2473)</f>
        <v>1</v>
      </c>
      <c r="S2473">
        <f>COUNTIFS(assign_old_new!A:A,A2473)</f>
        <v>0</v>
      </c>
      <c r="T2473" s="4" t="str">
        <f>IF(D2473="teppc","teppc",
IF(Q2473=0,"not relevant",
IF(R2473&gt;0,"in old list",
IF(S2473=0,"NEED TO ASSIGN",
INDEX(assign_old_new!D:D,MATCH(A2473,assign_old_new!A:A,0))))))</f>
        <v>in old list</v>
      </c>
      <c r="U2473">
        <f t="shared" si="76"/>
        <v>1</v>
      </c>
      <c r="V2473" s="5">
        <f t="shared" si="77"/>
        <v>0</v>
      </c>
    </row>
    <row r="2474" spans="1:22" hidden="1" x14ac:dyDescent="0.75">
      <c r="A2474" t="s">
        <v>6900</v>
      </c>
      <c r="B2474" t="s">
        <v>6901</v>
      </c>
      <c r="C2474" t="s">
        <v>6900</v>
      </c>
      <c r="D2474" t="s">
        <v>3425</v>
      </c>
      <c r="E2474" t="s">
        <v>3426</v>
      </c>
      <c r="F2474" t="s">
        <v>3426</v>
      </c>
      <c r="G2474" t="s">
        <v>3427</v>
      </c>
      <c r="H2474" t="s">
        <v>3428</v>
      </c>
      <c r="I2474" t="s">
        <v>3429</v>
      </c>
      <c r="J2474" s="2">
        <v>43189</v>
      </c>
      <c r="K2474" s="2">
        <v>54877</v>
      </c>
      <c r="L2474">
        <v>11.4</v>
      </c>
      <c r="M2474" t="s">
        <v>6902</v>
      </c>
      <c r="N2474" t="s">
        <v>3532</v>
      </c>
      <c r="O2474" t="s">
        <v>3533</v>
      </c>
      <c r="P2474" t="s">
        <v>3549</v>
      </c>
      <c r="Q2474" s="5">
        <f>INDEX(relevant_resources!B:B,MATCH(P2474,relevant_resources!A:A,0))</f>
        <v>0</v>
      </c>
      <c r="R2474">
        <f>COUNTIFS(resolve_2018!Y:Y,A2474)</f>
        <v>0</v>
      </c>
      <c r="S2474">
        <f>COUNTIFS(assign_old_new!A:A,A2474)</f>
        <v>0</v>
      </c>
      <c r="T2474" s="4" t="str">
        <f>IF(D2474="teppc","teppc",
IF(Q2474=0,"not relevant",
IF(R2474&gt;0,"in old list",
IF(S2474=0,"NEED TO ASSIGN",
INDEX(assign_old_new!D:D,MATCH(A2474,assign_old_new!A:A,0))))))</f>
        <v>teppc</v>
      </c>
      <c r="U2474">
        <f t="shared" si="76"/>
        <v>0</v>
      </c>
      <c r="V2474" s="5">
        <f t="shared" si="77"/>
        <v>0</v>
      </c>
    </row>
    <row r="2475" spans="1:22" hidden="1" x14ac:dyDescent="0.75">
      <c r="A2475" t="s">
        <v>5572</v>
      </c>
      <c r="B2475" t="s">
        <v>5572</v>
      </c>
      <c r="C2475" t="s">
        <v>5573</v>
      </c>
      <c r="D2475" t="s">
        <v>3425</v>
      </c>
      <c r="E2475" t="s">
        <v>2403</v>
      </c>
      <c r="F2475" t="s">
        <v>2403</v>
      </c>
      <c r="G2475" t="s">
        <v>3436</v>
      </c>
      <c r="H2475" t="s">
        <v>3437</v>
      </c>
      <c r="I2475" t="s">
        <v>2274</v>
      </c>
      <c r="J2475" s="2">
        <v>37438</v>
      </c>
      <c r="K2475" s="2">
        <v>55153</v>
      </c>
      <c r="L2475">
        <v>11.4</v>
      </c>
      <c r="M2475" t="s">
        <v>3548</v>
      </c>
      <c r="N2475" t="s">
        <v>3532</v>
      </c>
      <c r="O2475" t="s">
        <v>3533</v>
      </c>
      <c r="P2475" t="s">
        <v>3534</v>
      </c>
      <c r="Q2475" s="5">
        <f>INDEX(relevant_resources!B:B,MATCH(P2475,relevant_resources!A:A,0))</f>
        <v>0</v>
      </c>
      <c r="R2475">
        <f>COUNTIFS(resolve_2018!Y:Y,A2475)</f>
        <v>0</v>
      </c>
      <c r="S2475">
        <f>COUNTIFS(assign_old_new!A:A,A2475)</f>
        <v>0</v>
      </c>
      <c r="T2475" s="4" t="str">
        <f>IF(D2475="teppc","teppc",
IF(Q2475=0,"not relevant",
IF(R2475&gt;0,"in old list",
IF(S2475=0,"NEED TO ASSIGN",
INDEX(assign_old_new!D:D,MATCH(A2475,assign_old_new!A:A,0))))))</f>
        <v>teppc</v>
      </c>
      <c r="U2475">
        <f t="shared" si="76"/>
        <v>0</v>
      </c>
      <c r="V2475" s="5">
        <f t="shared" si="77"/>
        <v>0</v>
      </c>
    </row>
    <row r="2476" spans="1:22" hidden="1" x14ac:dyDescent="0.75">
      <c r="A2476" t="s">
        <v>5574</v>
      </c>
      <c r="B2476" t="s">
        <v>5574</v>
      </c>
      <c r="C2476" t="s">
        <v>5575</v>
      </c>
      <c r="D2476" t="s">
        <v>3425</v>
      </c>
      <c r="E2476" t="s">
        <v>2403</v>
      </c>
      <c r="F2476" t="s">
        <v>2403</v>
      </c>
      <c r="G2476" t="s">
        <v>3436</v>
      </c>
      <c r="H2476" t="s">
        <v>3437</v>
      </c>
      <c r="I2476" t="s">
        <v>2274</v>
      </c>
      <c r="J2476" s="2">
        <v>37438</v>
      </c>
      <c r="K2476" s="2">
        <v>55153</v>
      </c>
      <c r="L2476">
        <v>11.4</v>
      </c>
      <c r="M2476" t="s">
        <v>3548</v>
      </c>
      <c r="N2476" t="s">
        <v>3532</v>
      </c>
      <c r="O2476" t="s">
        <v>3533</v>
      </c>
      <c r="P2476" t="s">
        <v>3534</v>
      </c>
      <c r="Q2476" s="5">
        <f>INDEX(relevant_resources!B:B,MATCH(P2476,relevant_resources!A:A,0))</f>
        <v>0</v>
      </c>
      <c r="R2476">
        <f>COUNTIFS(resolve_2018!Y:Y,A2476)</f>
        <v>0</v>
      </c>
      <c r="S2476">
        <f>COUNTIFS(assign_old_new!A:A,A2476)</f>
        <v>0</v>
      </c>
      <c r="T2476" s="4" t="str">
        <f>IF(D2476="teppc","teppc",
IF(Q2476=0,"not relevant",
IF(R2476&gt;0,"in old list",
IF(S2476=0,"NEED TO ASSIGN",
INDEX(assign_old_new!D:D,MATCH(A2476,assign_old_new!A:A,0))))))</f>
        <v>teppc</v>
      </c>
      <c r="U2476">
        <f t="shared" si="76"/>
        <v>0</v>
      </c>
      <c r="V2476" s="5">
        <f t="shared" si="77"/>
        <v>0</v>
      </c>
    </row>
    <row r="2477" spans="1:22" hidden="1" x14ac:dyDescent="0.75">
      <c r="A2477" t="s">
        <v>5576</v>
      </c>
      <c r="B2477" t="s">
        <v>5576</v>
      </c>
      <c r="C2477" t="s">
        <v>5577</v>
      </c>
      <c r="D2477" t="s">
        <v>3425</v>
      </c>
      <c r="E2477" t="s">
        <v>2403</v>
      </c>
      <c r="F2477" t="s">
        <v>2403</v>
      </c>
      <c r="G2477" t="s">
        <v>3436</v>
      </c>
      <c r="H2477" t="s">
        <v>3437</v>
      </c>
      <c r="I2477" t="s">
        <v>2274</v>
      </c>
      <c r="J2477" s="2">
        <v>37438</v>
      </c>
      <c r="K2477" s="2">
        <v>55153</v>
      </c>
      <c r="L2477">
        <v>11.4</v>
      </c>
      <c r="M2477" t="s">
        <v>3548</v>
      </c>
      <c r="N2477" t="s">
        <v>3532</v>
      </c>
      <c r="O2477" t="s">
        <v>3533</v>
      </c>
      <c r="P2477" t="s">
        <v>3534</v>
      </c>
      <c r="Q2477" s="5">
        <f>INDEX(relevant_resources!B:B,MATCH(P2477,relevant_resources!A:A,0))</f>
        <v>0</v>
      </c>
      <c r="R2477">
        <f>COUNTIFS(resolve_2018!Y:Y,A2477)</f>
        <v>0</v>
      </c>
      <c r="S2477">
        <f>COUNTIFS(assign_old_new!A:A,A2477)</f>
        <v>0</v>
      </c>
      <c r="T2477" s="4" t="str">
        <f>IF(D2477="teppc","teppc",
IF(Q2477=0,"not relevant",
IF(R2477&gt;0,"in old list",
IF(S2477=0,"NEED TO ASSIGN",
INDEX(assign_old_new!D:D,MATCH(A2477,assign_old_new!A:A,0))))))</f>
        <v>teppc</v>
      </c>
      <c r="U2477">
        <f t="shared" si="76"/>
        <v>0</v>
      </c>
      <c r="V2477" s="5">
        <f t="shared" si="77"/>
        <v>0</v>
      </c>
    </row>
    <row r="2478" spans="1:22" hidden="1" x14ac:dyDescent="0.75">
      <c r="A2478" t="s">
        <v>5578</v>
      </c>
      <c r="B2478" t="s">
        <v>5578</v>
      </c>
      <c r="C2478" t="s">
        <v>5579</v>
      </c>
      <c r="D2478" t="s">
        <v>3425</v>
      </c>
      <c r="E2478" t="s">
        <v>2403</v>
      </c>
      <c r="F2478" t="s">
        <v>2403</v>
      </c>
      <c r="G2478" t="s">
        <v>3436</v>
      </c>
      <c r="H2478" t="s">
        <v>3437</v>
      </c>
      <c r="I2478" t="s">
        <v>2274</v>
      </c>
      <c r="J2478" s="2">
        <v>37438</v>
      </c>
      <c r="K2478" s="2">
        <v>55153</v>
      </c>
      <c r="L2478">
        <v>11.4</v>
      </c>
      <c r="M2478" t="s">
        <v>3548</v>
      </c>
      <c r="N2478" t="s">
        <v>3532</v>
      </c>
      <c r="O2478" t="s">
        <v>3533</v>
      </c>
      <c r="P2478" t="s">
        <v>3534</v>
      </c>
      <c r="Q2478" s="5">
        <f>INDEX(relevant_resources!B:B,MATCH(P2478,relevant_resources!A:A,0))</f>
        <v>0</v>
      </c>
      <c r="R2478">
        <f>COUNTIFS(resolve_2018!Y:Y,A2478)</f>
        <v>0</v>
      </c>
      <c r="S2478">
        <f>COUNTIFS(assign_old_new!A:A,A2478)</f>
        <v>0</v>
      </c>
      <c r="T2478" s="4" t="str">
        <f>IF(D2478="teppc","teppc",
IF(Q2478=0,"not relevant",
IF(R2478&gt;0,"in old list",
IF(S2478=0,"NEED TO ASSIGN",
INDEX(assign_old_new!D:D,MATCH(A2478,assign_old_new!A:A,0))))))</f>
        <v>teppc</v>
      </c>
      <c r="U2478">
        <f t="shared" si="76"/>
        <v>0</v>
      </c>
      <c r="V2478" s="5">
        <f t="shared" si="77"/>
        <v>0</v>
      </c>
    </row>
    <row r="2479" spans="1:22" hidden="1" x14ac:dyDescent="0.75">
      <c r="A2479" t="s">
        <v>11017</v>
      </c>
      <c r="B2479" t="s">
        <v>11017</v>
      </c>
      <c r="C2479" t="s">
        <v>11018</v>
      </c>
      <c r="D2479" t="s">
        <v>9883</v>
      </c>
      <c r="E2479" t="s">
        <v>3333</v>
      </c>
      <c r="F2479" t="s">
        <v>3333</v>
      </c>
      <c r="G2479" t="s">
        <v>3334</v>
      </c>
      <c r="H2479" t="s">
        <v>3333</v>
      </c>
      <c r="I2479" t="s">
        <v>33</v>
      </c>
      <c r="J2479" s="6">
        <v>10594</v>
      </c>
      <c r="K2479" s="6">
        <v>55153</v>
      </c>
      <c r="L2479">
        <v>11.4</v>
      </c>
      <c r="M2479" t="s">
        <v>9884</v>
      </c>
      <c r="N2479" t="s">
        <v>3443</v>
      </c>
      <c r="O2479" t="s">
        <v>210</v>
      </c>
      <c r="P2479" t="s">
        <v>3709</v>
      </c>
      <c r="Q2479" s="5">
        <f>INDEX(relevant_resources!B:B,MATCH(P2479,relevant_resources!A:A,0))</f>
        <v>0</v>
      </c>
      <c r="R2479">
        <f>COUNTIFS(resolve_2018!Y:Y,A2479)</f>
        <v>0</v>
      </c>
      <c r="S2479">
        <f>COUNTIFS(assign_old_new!A:A,A2479)</f>
        <v>0</v>
      </c>
      <c r="T2479" s="4" t="str">
        <f>IF(D2479="teppc","teppc",
IF(Q2479=0,"not relevant",
IF(R2479&gt;0,"in old list",
IF(S2479=0,"NEED TO ASSIGN",
INDEX(assign_old_new!D:D,MATCH(A2479,assign_old_new!A:A,0))))))</f>
        <v>not relevant</v>
      </c>
      <c r="U2479">
        <f t="shared" si="76"/>
        <v>0</v>
      </c>
      <c r="V2479" s="5">
        <f t="shared" si="77"/>
        <v>0</v>
      </c>
    </row>
    <row r="2480" spans="1:22" hidden="1" x14ac:dyDescent="0.75">
      <c r="A2480" t="s">
        <v>4362</v>
      </c>
      <c r="B2480" t="s">
        <v>4362</v>
      </c>
      <c r="C2480" t="s">
        <v>4363</v>
      </c>
      <c r="D2480" t="s">
        <v>3425</v>
      </c>
      <c r="E2480" t="s">
        <v>1054</v>
      </c>
      <c r="F2480" t="s">
        <v>1054</v>
      </c>
      <c r="G2480" t="s">
        <v>3447</v>
      </c>
      <c r="H2480" t="s">
        <v>3428</v>
      </c>
      <c r="I2480" t="s">
        <v>3429</v>
      </c>
      <c r="J2480" s="2">
        <v>42185</v>
      </c>
      <c r="K2480" s="2">
        <v>55153</v>
      </c>
      <c r="L2480">
        <v>11.3</v>
      </c>
      <c r="M2480" t="s">
        <v>4364</v>
      </c>
      <c r="N2480" t="s">
        <v>3849</v>
      </c>
      <c r="O2480" t="s">
        <v>3850</v>
      </c>
      <c r="P2480" t="s">
        <v>3851</v>
      </c>
      <c r="Q2480" s="5">
        <f>INDEX(relevant_resources!B:B,MATCH(P2480,relevant_resources!A:A,0))</f>
        <v>0</v>
      </c>
      <c r="R2480">
        <f>COUNTIFS(resolve_2018!Y:Y,A2480)</f>
        <v>0</v>
      </c>
      <c r="S2480">
        <f>COUNTIFS(assign_old_new!A:A,A2480)</f>
        <v>0</v>
      </c>
      <c r="T2480" s="4" t="str">
        <f>IF(D2480="teppc","teppc",
IF(Q2480=0,"not relevant",
IF(R2480&gt;0,"in old list",
IF(S2480=0,"NEED TO ASSIGN",
INDEX(assign_old_new!D:D,MATCH(A2480,assign_old_new!A:A,0))))))</f>
        <v>teppc</v>
      </c>
      <c r="U2480">
        <f t="shared" si="76"/>
        <v>0</v>
      </c>
      <c r="V2480" s="5">
        <f t="shared" si="77"/>
        <v>0</v>
      </c>
    </row>
    <row r="2481" spans="1:22" hidden="1" x14ac:dyDescent="0.75">
      <c r="A2481" t="s">
        <v>7459</v>
      </c>
      <c r="B2481" t="s">
        <v>7459</v>
      </c>
      <c r="C2481" t="s">
        <v>7460</v>
      </c>
      <c r="D2481" t="s">
        <v>3425</v>
      </c>
      <c r="E2481" t="s">
        <v>3025</v>
      </c>
      <c r="F2481" t="s">
        <v>3025</v>
      </c>
      <c r="G2481" t="s">
        <v>4098</v>
      </c>
      <c r="H2481" t="s">
        <v>3482</v>
      </c>
      <c r="I2481" t="s">
        <v>1080</v>
      </c>
      <c r="J2481" s="2">
        <v>42095</v>
      </c>
      <c r="K2481" s="2">
        <v>55153</v>
      </c>
      <c r="L2481">
        <v>11.3</v>
      </c>
      <c r="M2481" t="s">
        <v>210</v>
      </c>
      <c r="N2481" t="s">
        <v>3443</v>
      </c>
      <c r="O2481" t="s">
        <v>210</v>
      </c>
      <c r="P2481" t="s">
        <v>3568</v>
      </c>
      <c r="Q2481" s="5">
        <f>INDEX(relevant_resources!B:B,MATCH(P2481,relevant_resources!A:A,0))</f>
        <v>0</v>
      </c>
      <c r="R2481">
        <f>COUNTIFS(resolve_2018!Y:Y,A2481)</f>
        <v>0</v>
      </c>
      <c r="S2481">
        <f>COUNTIFS(assign_old_new!A:A,A2481)</f>
        <v>0</v>
      </c>
      <c r="T2481" s="4" t="str">
        <f>IF(D2481="teppc","teppc",
IF(Q2481=0,"not relevant",
IF(R2481&gt;0,"in old list",
IF(S2481=0,"NEED TO ASSIGN",
INDEX(assign_old_new!D:D,MATCH(A2481,assign_old_new!A:A,0))))))</f>
        <v>teppc</v>
      </c>
      <c r="U2481">
        <f t="shared" si="76"/>
        <v>0</v>
      </c>
      <c r="V2481" s="5">
        <f t="shared" si="77"/>
        <v>0</v>
      </c>
    </row>
    <row r="2482" spans="1:22" hidden="1" x14ac:dyDescent="0.75">
      <c r="A2482" t="s">
        <v>8908</v>
      </c>
      <c r="B2482" t="s">
        <v>8909</v>
      </c>
      <c r="C2482" t="s">
        <v>8910</v>
      </c>
      <c r="D2482" t="s">
        <v>3425</v>
      </c>
      <c r="E2482" t="s">
        <v>3698</v>
      </c>
      <c r="F2482" t="s">
        <v>3698</v>
      </c>
      <c r="G2482" t="s">
        <v>3694</v>
      </c>
      <c r="H2482" t="s">
        <v>3407</v>
      </c>
      <c r="I2482" t="s">
        <v>2274</v>
      </c>
      <c r="J2482" s="2">
        <v>33878</v>
      </c>
      <c r="K2482" s="2">
        <v>55153</v>
      </c>
      <c r="L2482">
        <v>11.3</v>
      </c>
      <c r="M2482" t="s">
        <v>3766</v>
      </c>
      <c r="N2482" t="s">
        <v>3757</v>
      </c>
      <c r="O2482" t="s">
        <v>190</v>
      </c>
      <c r="P2482" t="s">
        <v>3758</v>
      </c>
      <c r="Q2482" s="5">
        <f>INDEX(relevant_resources!B:B,MATCH(P2482,relevant_resources!A:A,0))</f>
        <v>0</v>
      </c>
      <c r="R2482">
        <f>COUNTIFS(resolve_2018!Y:Y,A2482)</f>
        <v>0</v>
      </c>
      <c r="S2482">
        <f>COUNTIFS(assign_old_new!A:A,A2482)</f>
        <v>0</v>
      </c>
      <c r="T2482" s="4" t="str">
        <f>IF(D2482="teppc","teppc",
IF(Q2482=0,"not relevant",
IF(R2482&gt;0,"in old list",
IF(S2482=0,"NEED TO ASSIGN",
INDEX(assign_old_new!D:D,MATCH(A2482,assign_old_new!A:A,0))))))</f>
        <v>teppc</v>
      </c>
      <c r="U2482">
        <f t="shared" si="76"/>
        <v>0</v>
      </c>
      <c r="V2482" s="5">
        <f t="shared" si="77"/>
        <v>0</v>
      </c>
    </row>
    <row r="2483" spans="1:22" hidden="1" x14ac:dyDescent="0.75">
      <c r="A2483" t="s">
        <v>8911</v>
      </c>
      <c r="B2483" t="s">
        <v>8912</v>
      </c>
      <c r="C2483" t="s">
        <v>8913</v>
      </c>
      <c r="D2483" t="s">
        <v>3425</v>
      </c>
      <c r="E2483" t="s">
        <v>3698</v>
      </c>
      <c r="F2483" t="s">
        <v>3698</v>
      </c>
      <c r="G2483" t="s">
        <v>3694</v>
      </c>
      <c r="H2483" t="s">
        <v>3407</v>
      </c>
      <c r="I2483" t="s">
        <v>2274</v>
      </c>
      <c r="J2483" s="2">
        <v>33878</v>
      </c>
      <c r="K2483" s="2">
        <v>55153</v>
      </c>
      <c r="L2483">
        <v>11.3</v>
      </c>
      <c r="M2483" t="s">
        <v>3766</v>
      </c>
      <c r="N2483" t="s">
        <v>3757</v>
      </c>
      <c r="O2483" t="s">
        <v>190</v>
      </c>
      <c r="P2483" t="s">
        <v>3758</v>
      </c>
      <c r="Q2483" s="5">
        <f>INDEX(relevant_resources!B:B,MATCH(P2483,relevant_resources!A:A,0))</f>
        <v>0</v>
      </c>
      <c r="R2483">
        <f>COUNTIFS(resolve_2018!Y:Y,A2483)</f>
        <v>0</v>
      </c>
      <c r="S2483">
        <f>COUNTIFS(assign_old_new!A:A,A2483)</f>
        <v>0</v>
      </c>
      <c r="T2483" s="4" t="str">
        <f>IF(D2483="teppc","teppc",
IF(Q2483=0,"not relevant",
IF(R2483&gt;0,"in old list",
IF(S2483=0,"NEED TO ASSIGN",
INDEX(assign_old_new!D:D,MATCH(A2483,assign_old_new!A:A,0))))))</f>
        <v>teppc</v>
      </c>
      <c r="U2483">
        <f t="shared" si="76"/>
        <v>0</v>
      </c>
      <c r="V2483" s="5">
        <f t="shared" si="77"/>
        <v>0</v>
      </c>
    </row>
    <row r="2484" spans="1:22" hidden="1" x14ac:dyDescent="0.75">
      <c r="A2484" t="s">
        <v>8902</v>
      </c>
      <c r="B2484" t="s">
        <v>8903</v>
      </c>
      <c r="C2484" t="s">
        <v>8904</v>
      </c>
      <c r="D2484" t="s">
        <v>3425</v>
      </c>
      <c r="E2484" t="s">
        <v>3698</v>
      </c>
      <c r="F2484" t="s">
        <v>3698</v>
      </c>
      <c r="G2484" t="s">
        <v>3694</v>
      </c>
      <c r="H2484" t="s">
        <v>3407</v>
      </c>
      <c r="I2484" t="s">
        <v>2274</v>
      </c>
      <c r="J2484" s="2">
        <v>33848</v>
      </c>
      <c r="K2484" s="2">
        <v>55153</v>
      </c>
      <c r="L2484">
        <v>11.3</v>
      </c>
      <c r="M2484" t="s">
        <v>3766</v>
      </c>
      <c r="N2484" t="s">
        <v>3757</v>
      </c>
      <c r="O2484" t="s">
        <v>190</v>
      </c>
      <c r="P2484" t="s">
        <v>3758</v>
      </c>
      <c r="Q2484" s="5">
        <f>INDEX(relevant_resources!B:B,MATCH(P2484,relevant_resources!A:A,0))</f>
        <v>0</v>
      </c>
      <c r="R2484">
        <f>COUNTIFS(resolve_2018!Y:Y,A2484)</f>
        <v>0</v>
      </c>
      <c r="S2484">
        <f>COUNTIFS(assign_old_new!A:A,A2484)</f>
        <v>0</v>
      </c>
      <c r="T2484" s="4" t="str">
        <f>IF(D2484="teppc","teppc",
IF(Q2484=0,"not relevant",
IF(R2484&gt;0,"in old list",
IF(S2484=0,"NEED TO ASSIGN",
INDEX(assign_old_new!D:D,MATCH(A2484,assign_old_new!A:A,0))))))</f>
        <v>teppc</v>
      </c>
      <c r="U2484">
        <f t="shared" si="76"/>
        <v>0</v>
      </c>
      <c r="V2484" s="5">
        <f t="shared" si="77"/>
        <v>0</v>
      </c>
    </row>
    <row r="2485" spans="1:22" hidden="1" x14ac:dyDescent="0.75">
      <c r="A2485" t="s">
        <v>8905</v>
      </c>
      <c r="B2485" t="s">
        <v>8906</v>
      </c>
      <c r="C2485" t="s">
        <v>8907</v>
      </c>
      <c r="D2485" t="s">
        <v>3425</v>
      </c>
      <c r="E2485" t="s">
        <v>3698</v>
      </c>
      <c r="F2485" t="s">
        <v>3698</v>
      </c>
      <c r="G2485" t="s">
        <v>3694</v>
      </c>
      <c r="H2485" t="s">
        <v>3407</v>
      </c>
      <c r="I2485" t="s">
        <v>2274</v>
      </c>
      <c r="J2485" s="2">
        <v>33848</v>
      </c>
      <c r="K2485" s="2">
        <v>55153</v>
      </c>
      <c r="L2485">
        <v>11.3</v>
      </c>
      <c r="M2485" t="s">
        <v>3766</v>
      </c>
      <c r="N2485" t="s">
        <v>3757</v>
      </c>
      <c r="O2485" t="s">
        <v>190</v>
      </c>
      <c r="P2485" t="s">
        <v>3758</v>
      </c>
      <c r="Q2485" s="5">
        <f>INDEX(relevant_resources!B:B,MATCH(P2485,relevant_resources!A:A,0))</f>
        <v>0</v>
      </c>
      <c r="R2485">
        <f>COUNTIFS(resolve_2018!Y:Y,A2485)</f>
        <v>0</v>
      </c>
      <c r="S2485">
        <f>COUNTIFS(assign_old_new!A:A,A2485)</f>
        <v>0</v>
      </c>
      <c r="T2485" s="4" t="str">
        <f>IF(D2485="teppc","teppc",
IF(Q2485=0,"not relevant",
IF(R2485&gt;0,"in old list",
IF(S2485=0,"NEED TO ASSIGN",
INDEX(assign_old_new!D:D,MATCH(A2485,assign_old_new!A:A,0))))))</f>
        <v>teppc</v>
      </c>
      <c r="U2485">
        <f t="shared" si="76"/>
        <v>0</v>
      </c>
      <c r="V2485" s="5">
        <f t="shared" si="77"/>
        <v>0</v>
      </c>
    </row>
    <row r="2486" spans="1:22" hidden="1" x14ac:dyDescent="0.75">
      <c r="A2486" t="s">
        <v>6861</v>
      </c>
      <c r="B2486" t="s">
        <v>6861</v>
      </c>
      <c r="C2486" t="s">
        <v>6862</v>
      </c>
      <c r="D2486" t="s">
        <v>3425</v>
      </c>
      <c r="E2486" t="s">
        <v>3614</v>
      </c>
      <c r="F2486" t="s">
        <v>3614</v>
      </c>
      <c r="G2486" t="s">
        <v>3615</v>
      </c>
      <c r="H2486" t="s">
        <v>3616</v>
      </c>
      <c r="I2486" t="s">
        <v>1080</v>
      </c>
      <c r="J2486" s="2">
        <v>32417</v>
      </c>
      <c r="K2486" s="2">
        <v>55153</v>
      </c>
      <c r="L2486">
        <v>11.25</v>
      </c>
      <c r="M2486" t="s">
        <v>210</v>
      </c>
      <c r="N2486" t="s">
        <v>3443</v>
      </c>
      <c r="O2486" t="s">
        <v>210</v>
      </c>
      <c r="P2486" t="s">
        <v>3568</v>
      </c>
      <c r="Q2486" s="5">
        <f>INDEX(relevant_resources!B:B,MATCH(P2486,relevant_resources!A:A,0))</f>
        <v>0</v>
      </c>
      <c r="R2486">
        <f>COUNTIFS(resolve_2018!Y:Y,A2486)</f>
        <v>0</v>
      </c>
      <c r="S2486">
        <f>COUNTIFS(assign_old_new!A:A,A2486)</f>
        <v>0</v>
      </c>
      <c r="T2486" s="4" t="str">
        <f>IF(D2486="teppc","teppc",
IF(Q2486=0,"not relevant",
IF(R2486&gt;0,"in old list",
IF(S2486=0,"NEED TO ASSIGN",
INDEX(assign_old_new!D:D,MATCH(A2486,assign_old_new!A:A,0))))))</f>
        <v>teppc</v>
      </c>
      <c r="U2486">
        <f t="shared" si="76"/>
        <v>0</v>
      </c>
      <c r="V2486" s="5">
        <f t="shared" si="77"/>
        <v>0</v>
      </c>
    </row>
    <row r="2487" spans="1:22" hidden="1" x14ac:dyDescent="0.75">
      <c r="A2487" t="s">
        <v>2364</v>
      </c>
      <c r="B2487" t="s">
        <v>2364</v>
      </c>
      <c r="C2487" t="s">
        <v>10334</v>
      </c>
      <c r="D2487" t="s">
        <v>9883</v>
      </c>
      <c r="E2487" t="s">
        <v>1128</v>
      </c>
      <c r="F2487" t="s">
        <v>1128</v>
      </c>
      <c r="G2487" t="s">
        <v>3379</v>
      </c>
      <c r="H2487" t="s">
        <v>1128</v>
      </c>
      <c r="I2487" t="s">
        <v>33</v>
      </c>
      <c r="J2487" s="6">
        <v>42030</v>
      </c>
      <c r="K2487" s="6">
        <v>55153</v>
      </c>
      <c r="L2487">
        <v>11.2</v>
      </c>
      <c r="M2487" t="s">
        <v>9884</v>
      </c>
      <c r="N2487" t="s">
        <v>3412</v>
      </c>
      <c r="O2487" t="s">
        <v>993</v>
      </c>
      <c r="P2487" t="s">
        <v>3413</v>
      </c>
      <c r="Q2487" s="5">
        <f>INDEX(relevant_resources!B:B,MATCH(P2487,relevant_resources!A:A,0))</f>
        <v>1</v>
      </c>
      <c r="R2487">
        <f>COUNTIFS(resolve_2018!Y:Y,A2487)</f>
        <v>1</v>
      </c>
      <c r="S2487">
        <f>COUNTIFS(assign_old_new!A:A,A2487)</f>
        <v>0</v>
      </c>
      <c r="T2487" s="4" t="str">
        <f>IF(D2487="teppc","teppc",
IF(Q2487=0,"not relevant",
IF(R2487&gt;0,"in old list",
IF(S2487=0,"NEED TO ASSIGN",
INDEX(assign_old_new!D:D,MATCH(A2487,assign_old_new!A:A,0))))))</f>
        <v>in old list</v>
      </c>
      <c r="U2487">
        <f t="shared" si="76"/>
        <v>1</v>
      </c>
      <c r="V2487" s="5">
        <f t="shared" si="77"/>
        <v>0</v>
      </c>
    </row>
    <row r="2488" spans="1:22" hidden="1" x14ac:dyDescent="0.75">
      <c r="A2488" t="s">
        <v>9252</v>
      </c>
      <c r="B2488" t="s">
        <v>9252</v>
      </c>
      <c r="C2488" t="s">
        <v>9253</v>
      </c>
      <c r="D2488" t="s">
        <v>3425</v>
      </c>
      <c r="E2488" t="s">
        <v>3426</v>
      </c>
      <c r="F2488" t="s">
        <v>3426</v>
      </c>
      <c r="G2488" t="s">
        <v>3427</v>
      </c>
      <c r="H2488" t="s">
        <v>3428</v>
      </c>
      <c r="I2488" t="s">
        <v>3429</v>
      </c>
      <c r="J2488" s="2">
        <v>41944</v>
      </c>
      <c r="K2488" s="2">
        <v>51075</v>
      </c>
      <c r="L2488">
        <v>11.2</v>
      </c>
      <c r="M2488" t="s">
        <v>3438</v>
      </c>
      <c r="N2488" t="s">
        <v>3412</v>
      </c>
      <c r="O2488" t="s">
        <v>993</v>
      </c>
      <c r="P2488" t="s">
        <v>3477</v>
      </c>
      <c r="Q2488" s="5">
        <f>INDEX(relevant_resources!B:B,MATCH(P2488,relevant_resources!A:A,0))</f>
        <v>0</v>
      </c>
      <c r="R2488">
        <f>COUNTIFS(resolve_2018!Y:Y,A2488)</f>
        <v>0</v>
      </c>
      <c r="S2488">
        <f>COUNTIFS(assign_old_new!A:A,A2488)</f>
        <v>0</v>
      </c>
      <c r="T2488" s="4" t="str">
        <f>IF(D2488="teppc","teppc",
IF(Q2488=0,"not relevant",
IF(R2488&gt;0,"in old list",
IF(S2488=0,"NEED TO ASSIGN",
INDEX(assign_old_new!D:D,MATCH(A2488,assign_old_new!A:A,0))))))</f>
        <v>teppc</v>
      </c>
      <c r="U2488">
        <f t="shared" si="76"/>
        <v>0</v>
      </c>
      <c r="V2488" s="5">
        <f t="shared" si="77"/>
        <v>0</v>
      </c>
    </row>
    <row r="2489" spans="1:22" hidden="1" x14ac:dyDescent="0.75">
      <c r="A2489" t="s">
        <v>8920</v>
      </c>
      <c r="B2489" t="s">
        <v>8921</v>
      </c>
      <c r="C2489" t="s">
        <v>8922</v>
      </c>
      <c r="D2489" t="s">
        <v>3425</v>
      </c>
      <c r="E2489" t="s">
        <v>3698</v>
      </c>
      <c r="F2489" t="s">
        <v>3698</v>
      </c>
      <c r="G2489" t="s">
        <v>3694</v>
      </c>
      <c r="H2489" t="s">
        <v>3407</v>
      </c>
      <c r="I2489" t="s">
        <v>2274</v>
      </c>
      <c r="J2489" s="2">
        <v>40057</v>
      </c>
      <c r="K2489" s="2">
        <v>55153</v>
      </c>
      <c r="L2489">
        <v>11.2</v>
      </c>
      <c r="M2489" t="s">
        <v>3766</v>
      </c>
      <c r="N2489" t="s">
        <v>3757</v>
      </c>
      <c r="O2489" t="s">
        <v>190</v>
      </c>
      <c r="P2489" t="s">
        <v>3758</v>
      </c>
      <c r="Q2489" s="5">
        <f>INDEX(relevant_resources!B:B,MATCH(P2489,relevant_resources!A:A,0))</f>
        <v>0</v>
      </c>
      <c r="R2489">
        <f>COUNTIFS(resolve_2018!Y:Y,A2489)</f>
        <v>0</v>
      </c>
      <c r="S2489">
        <f>COUNTIFS(assign_old_new!A:A,A2489)</f>
        <v>0</v>
      </c>
      <c r="T2489" s="4" t="str">
        <f>IF(D2489="teppc","teppc",
IF(Q2489=0,"not relevant",
IF(R2489&gt;0,"in old list",
IF(S2489=0,"NEED TO ASSIGN",
INDEX(assign_old_new!D:D,MATCH(A2489,assign_old_new!A:A,0))))))</f>
        <v>teppc</v>
      </c>
      <c r="U2489">
        <f t="shared" si="76"/>
        <v>0</v>
      </c>
      <c r="V2489" s="5">
        <f t="shared" si="77"/>
        <v>0</v>
      </c>
    </row>
    <row r="2490" spans="1:22" hidden="1" x14ac:dyDescent="0.75">
      <c r="A2490" t="s">
        <v>8923</v>
      </c>
      <c r="B2490" t="s">
        <v>8924</v>
      </c>
      <c r="C2490" t="s">
        <v>8925</v>
      </c>
      <c r="D2490" t="s">
        <v>3425</v>
      </c>
      <c r="E2490" t="s">
        <v>3698</v>
      </c>
      <c r="F2490" t="s">
        <v>3698</v>
      </c>
      <c r="G2490" t="s">
        <v>3694</v>
      </c>
      <c r="H2490" t="s">
        <v>3407</v>
      </c>
      <c r="I2490" t="s">
        <v>2274</v>
      </c>
      <c r="J2490" s="2">
        <v>40057</v>
      </c>
      <c r="K2490" s="2">
        <v>55153</v>
      </c>
      <c r="L2490">
        <v>11.2</v>
      </c>
      <c r="M2490" t="s">
        <v>3766</v>
      </c>
      <c r="N2490" t="s">
        <v>3757</v>
      </c>
      <c r="O2490" t="s">
        <v>190</v>
      </c>
      <c r="P2490" t="s">
        <v>3758</v>
      </c>
      <c r="Q2490" s="5">
        <f>INDEX(relevant_resources!B:B,MATCH(P2490,relevant_resources!A:A,0))</f>
        <v>0</v>
      </c>
      <c r="R2490">
        <f>COUNTIFS(resolve_2018!Y:Y,A2490)</f>
        <v>0</v>
      </c>
      <c r="S2490">
        <f>COUNTIFS(assign_old_new!A:A,A2490)</f>
        <v>0</v>
      </c>
      <c r="T2490" s="4" t="str">
        <f>IF(D2490="teppc","teppc",
IF(Q2490=0,"not relevant",
IF(R2490&gt;0,"in old list",
IF(S2490=0,"NEED TO ASSIGN",
INDEX(assign_old_new!D:D,MATCH(A2490,assign_old_new!A:A,0))))))</f>
        <v>teppc</v>
      </c>
      <c r="U2490">
        <f t="shared" si="76"/>
        <v>0</v>
      </c>
      <c r="V2490" s="5">
        <f t="shared" si="77"/>
        <v>0</v>
      </c>
    </row>
    <row r="2491" spans="1:22" hidden="1" x14ac:dyDescent="0.75">
      <c r="A2491" t="s">
        <v>8926</v>
      </c>
      <c r="B2491" t="s">
        <v>8927</v>
      </c>
      <c r="C2491" t="s">
        <v>8928</v>
      </c>
      <c r="D2491" t="s">
        <v>3425</v>
      </c>
      <c r="E2491" t="s">
        <v>3698</v>
      </c>
      <c r="F2491" t="s">
        <v>3698</v>
      </c>
      <c r="G2491" t="s">
        <v>3694</v>
      </c>
      <c r="H2491" t="s">
        <v>3407</v>
      </c>
      <c r="I2491" t="s">
        <v>2274</v>
      </c>
      <c r="J2491" s="2">
        <v>40057</v>
      </c>
      <c r="K2491" s="2">
        <v>55153</v>
      </c>
      <c r="L2491">
        <v>11.2</v>
      </c>
      <c r="M2491" t="s">
        <v>3766</v>
      </c>
      <c r="N2491" t="s">
        <v>3757</v>
      </c>
      <c r="O2491" t="s">
        <v>190</v>
      </c>
      <c r="P2491" t="s">
        <v>3758</v>
      </c>
      <c r="Q2491" s="5">
        <f>INDEX(relevant_resources!B:B,MATCH(P2491,relevant_resources!A:A,0))</f>
        <v>0</v>
      </c>
      <c r="R2491">
        <f>COUNTIFS(resolve_2018!Y:Y,A2491)</f>
        <v>0</v>
      </c>
      <c r="S2491">
        <f>COUNTIFS(assign_old_new!A:A,A2491)</f>
        <v>0</v>
      </c>
      <c r="T2491" s="4" t="str">
        <f>IF(D2491="teppc","teppc",
IF(Q2491=0,"not relevant",
IF(R2491&gt;0,"in old list",
IF(S2491=0,"NEED TO ASSIGN",
INDEX(assign_old_new!D:D,MATCH(A2491,assign_old_new!A:A,0))))))</f>
        <v>teppc</v>
      </c>
      <c r="U2491">
        <f t="shared" si="76"/>
        <v>0</v>
      </c>
      <c r="V2491" s="5">
        <f t="shared" si="77"/>
        <v>0</v>
      </c>
    </row>
    <row r="2492" spans="1:22" hidden="1" x14ac:dyDescent="0.75">
      <c r="A2492" t="s">
        <v>8929</v>
      </c>
      <c r="B2492" t="s">
        <v>8930</v>
      </c>
      <c r="C2492" t="s">
        <v>8931</v>
      </c>
      <c r="D2492" t="s">
        <v>3425</v>
      </c>
      <c r="E2492" t="s">
        <v>3698</v>
      </c>
      <c r="F2492" t="s">
        <v>3698</v>
      </c>
      <c r="G2492" t="s">
        <v>3694</v>
      </c>
      <c r="H2492" t="s">
        <v>3407</v>
      </c>
      <c r="I2492" t="s">
        <v>2274</v>
      </c>
      <c r="J2492" s="2">
        <v>40057</v>
      </c>
      <c r="K2492" s="2">
        <v>55153</v>
      </c>
      <c r="L2492">
        <v>11.2</v>
      </c>
      <c r="M2492" t="s">
        <v>3766</v>
      </c>
      <c r="N2492" t="s">
        <v>3757</v>
      </c>
      <c r="O2492" t="s">
        <v>190</v>
      </c>
      <c r="P2492" t="s">
        <v>3758</v>
      </c>
      <c r="Q2492" s="5">
        <f>INDEX(relevant_resources!B:B,MATCH(P2492,relevant_resources!A:A,0))</f>
        <v>0</v>
      </c>
      <c r="R2492">
        <f>COUNTIFS(resolve_2018!Y:Y,A2492)</f>
        <v>0</v>
      </c>
      <c r="S2492">
        <f>COUNTIFS(assign_old_new!A:A,A2492)</f>
        <v>0</v>
      </c>
      <c r="T2492" s="4" t="str">
        <f>IF(D2492="teppc","teppc",
IF(Q2492=0,"not relevant",
IF(R2492&gt;0,"in old list",
IF(S2492=0,"NEED TO ASSIGN",
INDEX(assign_old_new!D:D,MATCH(A2492,assign_old_new!A:A,0))))))</f>
        <v>teppc</v>
      </c>
      <c r="U2492">
        <f t="shared" si="76"/>
        <v>0</v>
      </c>
      <c r="V2492" s="5">
        <f t="shared" si="77"/>
        <v>0</v>
      </c>
    </row>
    <row r="2493" spans="1:22" hidden="1" x14ac:dyDescent="0.75">
      <c r="A2493" t="s">
        <v>11081</v>
      </c>
      <c r="B2493" t="s">
        <v>11081</v>
      </c>
      <c r="D2493" t="s">
        <v>9883</v>
      </c>
      <c r="E2493" t="s">
        <v>3333</v>
      </c>
      <c r="F2493" t="s">
        <v>3333</v>
      </c>
      <c r="G2493" t="s">
        <v>3334</v>
      </c>
      <c r="H2493" t="s">
        <v>3333</v>
      </c>
      <c r="I2493" t="s">
        <v>33</v>
      </c>
      <c r="J2493" s="6">
        <v>34608</v>
      </c>
      <c r="K2493" s="6">
        <v>55153</v>
      </c>
      <c r="L2493">
        <v>11.2</v>
      </c>
      <c r="M2493" t="s">
        <v>3548</v>
      </c>
      <c r="N2493" t="s">
        <v>3849</v>
      </c>
      <c r="O2493" t="s">
        <v>3850</v>
      </c>
      <c r="P2493" t="s">
        <v>10070</v>
      </c>
      <c r="Q2493" s="5">
        <f>INDEX(relevant_resources!B:B,MATCH(P2493,relevant_resources!A:A,0))</f>
        <v>0</v>
      </c>
      <c r="R2493">
        <f>COUNTIFS(resolve_2018!Y:Y,A2493)</f>
        <v>0</v>
      </c>
      <c r="S2493">
        <f>COUNTIFS(assign_old_new!A:A,A2493)</f>
        <v>0</v>
      </c>
      <c r="T2493" s="4" t="str">
        <f>IF(D2493="teppc","teppc",
IF(Q2493=0,"not relevant",
IF(R2493&gt;0,"in old list",
IF(S2493=0,"NEED TO ASSIGN",
INDEX(assign_old_new!D:D,MATCH(A2493,assign_old_new!A:A,0))))))</f>
        <v>not relevant</v>
      </c>
      <c r="U2493">
        <f t="shared" si="76"/>
        <v>0</v>
      </c>
      <c r="V2493" s="5">
        <f t="shared" si="77"/>
        <v>0</v>
      </c>
    </row>
    <row r="2494" spans="1:22" hidden="1" x14ac:dyDescent="0.75">
      <c r="A2494" t="s">
        <v>3808</v>
      </c>
      <c r="B2494" t="s">
        <v>3808</v>
      </c>
      <c r="C2494" t="s">
        <v>3809</v>
      </c>
      <c r="D2494" t="s">
        <v>3425</v>
      </c>
      <c r="E2494" t="s">
        <v>1054</v>
      </c>
      <c r="F2494" t="s">
        <v>1054</v>
      </c>
      <c r="G2494" t="s">
        <v>3447</v>
      </c>
      <c r="H2494" t="s">
        <v>3428</v>
      </c>
      <c r="I2494" t="s">
        <v>3429</v>
      </c>
      <c r="J2494" s="2">
        <v>19725</v>
      </c>
      <c r="K2494" s="2">
        <v>55123</v>
      </c>
      <c r="L2494">
        <v>11.2</v>
      </c>
      <c r="M2494" t="s">
        <v>210</v>
      </c>
      <c r="N2494" t="s">
        <v>3443</v>
      </c>
      <c r="O2494" t="s">
        <v>210</v>
      </c>
      <c r="P2494" t="s">
        <v>3444</v>
      </c>
      <c r="Q2494" s="5">
        <f>INDEX(relevant_resources!B:B,MATCH(P2494,relevant_resources!A:A,0))</f>
        <v>0</v>
      </c>
      <c r="R2494">
        <f>COUNTIFS(resolve_2018!Y:Y,A2494)</f>
        <v>0</v>
      </c>
      <c r="S2494">
        <f>COUNTIFS(assign_old_new!A:A,A2494)</f>
        <v>0</v>
      </c>
      <c r="T2494" s="4" t="str">
        <f>IF(D2494="teppc","teppc",
IF(Q2494=0,"not relevant",
IF(R2494&gt;0,"in old list",
IF(S2494=0,"NEED TO ASSIGN",
INDEX(assign_old_new!D:D,MATCH(A2494,assign_old_new!A:A,0))))))</f>
        <v>teppc</v>
      </c>
      <c r="U2494">
        <f t="shared" si="76"/>
        <v>0</v>
      </c>
      <c r="V2494" s="5">
        <f t="shared" si="77"/>
        <v>0</v>
      </c>
    </row>
    <row r="2495" spans="1:22" hidden="1" x14ac:dyDescent="0.75">
      <c r="A2495" t="s">
        <v>5457</v>
      </c>
      <c r="B2495" t="s">
        <v>5457</v>
      </c>
      <c r="C2495" t="s">
        <v>5458</v>
      </c>
      <c r="D2495" t="s">
        <v>3425</v>
      </c>
      <c r="E2495" t="s">
        <v>3578</v>
      </c>
      <c r="F2495" t="s">
        <v>3578</v>
      </c>
      <c r="G2495" t="s">
        <v>3579</v>
      </c>
      <c r="H2495" t="s">
        <v>3578</v>
      </c>
      <c r="I2495" t="s">
        <v>3429</v>
      </c>
      <c r="J2495" s="2">
        <v>24959</v>
      </c>
      <c r="K2495" s="2">
        <v>55153</v>
      </c>
      <c r="L2495">
        <v>11.11</v>
      </c>
      <c r="M2495" t="s">
        <v>210</v>
      </c>
      <c r="N2495" t="s">
        <v>3443</v>
      </c>
      <c r="O2495" t="s">
        <v>210</v>
      </c>
      <c r="P2495" t="s">
        <v>3444</v>
      </c>
      <c r="Q2495" s="5">
        <f>INDEX(relevant_resources!B:B,MATCH(P2495,relevant_resources!A:A,0))</f>
        <v>0</v>
      </c>
      <c r="R2495">
        <f>COUNTIFS(resolve_2018!Y:Y,A2495)</f>
        <v>0</v>
      </c>
      <c r="S2495">
        <f>COUNTIFS(assign_old_new!A:A,A2495)</f>
        <v>0</v>
      </c>
      <c r="T2495" s="4" t="str">
        <f>IF(D2495="teppc","teppc",
IF(Q2495=0,"not relevant",
IF(R2495&gt;0,"in old list",
IF(S2495=0,"NEED TO ASSIGN",
INDEX(assign_old_new!D:D,MATCH(A2495,assign_old_new!A:A,0))))))</f>
        <v>teppc</v>
      </c>
      <c r="U2495">
        <f t="shared" si="76"/>
        <v>0</v>
      </c>
      <c r="V2495" s="5">
        <f t="shared" si="77"/>
        <v>0</v>
      </c>
    </row>
    <row r="2496" spans="1:22" hidden="1" x14ac:dyDescent="0.75">
      <c r="A2496" t="s">
        <v>4307</v>
      </c>
      <c r="B2496" t="s">
        <v>4308</v>
      </c>
      <c r="C2496" t="s">
        <v>4307</v>
      </c>
      <c r="D2496" t="s">
        <v>3425</v>
      </c>
      <c r="E2496" t="s">
        <v>3426</v>
      </c>
      <c r="F2496" t="s">
        <v>3426</v>
      </c>
      <c r="G2496" t="s">
        <v>3427</v>
      </c>
      <c r="H2496" t="s">
        <v>3428</v>
      </c>
      <c r="I2496" t="s">
        <v>3429</v>
      </c>
      <c r="J2496" s="2">
        <v>43876</v>
      </c>
      <c r="K2496" s="2">
        <v>54877</v>
      </c>
      <c r="L2496">
        <v>11.1</v>
      </c>
      <c r="M2496" t="s">
        <v>3442</v>
      </c>
      <c r="N2496" t="s">
        <v>3443</v>
      </c>
      <c r="O2496" t="s">
        <v>210</v>
      </c>
      <c r="P2496" t="s">
        <v>3444</v>
      </c>
      <c r="Q2496" s="5">
        <f>INDEX(relevant_resources!B:B,MATCH(P2496,relevant_resources!A:A,0))</f>
        <v>0</v>
      </c>
      <c r="R2496">
        <f>COUNTIFS(resolve_2018!Y:Y,A2496)</f>
        <v>0</v>
      </c>
      <c r="S2496">
        <f>COUNTIFS(assign_old_new!A:A,A2496)</f>
        <v>0</v>
      </c>
      <c r="T2496" s="4" t="str">
        <f>IF(D2496="teppc","teppc",
IF(Q2496=0,"not relevant",
IF(R2496&gt;0,"in old list",
IF(S2496=0,"NEED TO ASSIGN",
INDEX(assign_old_new!D:D,MATCH(A2496,assign_old_new!A:A,0))))))</f>
        <v>teppc</v>
      </c>
      <c r="U2496">
        <f t="shared" si="76"/>
        <v>0</v>
      </c>
      <c r="V2496" s="5">
        <f t="shared" si="77"/>
        <v>0</v>
      </c>
    </row>
    <row r="2497" spans="1:22" hidden="1" x14ac:dyDescent="0.75">
      <c r="A2497" t="s">
        <v>9375</v>
      </c>
      <c r="B2497" t="s">
        <v>9375</v>
      </c>
      <c r="C2497" t="s">
        <v>9376</v>
      </c>
      <c r="D2497" t="s">
        <v>3425</v>
      </c>
      <c r="E2497" t="s">
        <v>3426</v>
      </c>
      <c r="F2497" t="s">
        <v>3426</v>
      </c>
      <c r="G2497" t="s">
        <v>3427</v>
      </c>
      <c r="H2497" t="s">
        <v>3428</v>
      </c>
      <c r="I2497" t="s">
        <v>3429</v>
      </c>
      <c r="J2497" s="2">
        <v>40087</v>
      </c>
      <c r="K2497" s="2">
        <v>54729</v>
      </c>
      <c r="L2497">
        <v>11.04</v>
      </c>
      <c r="M2497" t="s">
        <v>210</v>
      </c>
      <c r="N2497" t="s">
        <v>3443</v>
      </c>
      <c r="O2497" t="s">
        <v>210</v>
      </c>
      <c r="P2497" t="s">
        <v>3444</v>
      </c>
      <c r="Q2497" s="5">
        <f>INDEX(relevant_resources!B:B,MATCH(P2497,relevant_resources!A:A,0))</f>
        <v>0</v>
      </c>
      <c r="R2497">
        <f>COUNTIFS(resolve_2018!Y:Y,A2497)</f>
        <v>0</v>
      </c>
      <c r="S2497">
        <f>COUNTIFS(assign_old_new!A:A,A2497)</f>
        <v>0</v>
      </c>
      <c r="T2497" s="4" t="str">
        <f>IF(D2497="teppc","teppc",
IF(Q2497=0,"not relevant",
IF(R2497&gt;0,"in old list",
IF(S2497=0,"NEED TO ASSIGN",
INDEX(assign_old_new!D:D,MATCH(A2497,assign_old_new!A:A,0))))))</f>
        <v>teppc</v>
      </c>
      <c r="U2497">
        <f t="shared" si="76"/>
        <v>0</v>
      </c>
      <c r="V2497" s="5">
        <f t="shared" si="77"/>
        <v>0</v>
      </c>
    </row>
    <row r="2498" spans="1:22" hidden="1" x14ac:dyDescent="0.75">
      <c r="A2498" t="s">
        <v>9377</v>
      </c>
      <c r="B2498" t="s">
        <v>9377</v>
      </c>
      <c r="C2498" t="s">
        <v>9378</v>
      </c>
      <c r="D2498" t="s">
        <v>3425</v>
      </c>
      <c r="E2498" t="s">
        <v>3426</v>
      </c>
      <c r="F2498" t="s">
        <v>3426</v>
      </c>
      <c r="G2498" t="s">
        <v>3427</v>
      </c>
      <c r="H2498" t="s">
        <v>3428</v>
      </c>
      <c r="I2498" t="s">
        <v>3429</v>
      </c>
      <c r="J2498" s="2">
        <v>40087</v>
      </c>
      <c r="K2498" s="2">
        <v>54729</v>
      </c>
      <c r="L2498">
        <v>11.04</v>
      </c>
      <c r="M2498" t="s">
        <v>210</v>
      </c>
      <c r="N2498" t="s">
        <v>3443</v>
      </c>
      <c r="O2498" t="s">
        <v>210</v>
      </c>
      <c r="P2498" t="s">
        <v>3444</v>
      </c>
      <c r="Q2498" s="5">
        <f>INDEX(relevant_resources!B:B,MATCH(P2498,relevant_resources!A:A,0))</f>
        <v>0</v>
      </c>
      <c r="R2498">
        <f>COUNTIFS(resolve_2018!Y:Y,A2498)</f>
        <v>0</v>
      </c>
      <c r="S2498">
        <f>COUNTIFS(assign_old_new!A:A,A2498)</f>
        <v>0</v>
      </c>
      <c r="T2498" s="4" t="str">
        <f>IF(D2498="teppc","teppc",
IF(Q2498=0,"not relevant",
IF(R2498&gt;0,"in old list",
IF(S2498=0,"NEED TO ASSIGN",
INDEX(assign_old_new!D:D,MATCH(A2498,assign_old_new!A:A,0))))))</f>
        <v>teppc</v>
      </c>
      <c r="U2498">
        <f t="shared" ref="U2498:U2561" si="78">OR(R2498&gt;0,S2498&gt;0)*1</f>
        <v>0</v>
      </c>
      <c r="V2498" s="5">
        <f t="shared" si="77"/>
        <v>0</v>
      </c>
    </row>
    <row r="2499" spans="1:22" hidden="1" x14ac:dyDescent="0.75">
      <c r="A2499" t="s">
        <v>9379</v>
      </c>
      <c r="B2499" t="s">
        <v>9379</v>
      </c>
      <c r="C2499" t="s">
        <v>9380</v>
      </c>
      <c r="D2499" t="s">
        <v>3425</v>
      </c>
      <c r="E2499" t="s">
        <v>3426</v>
      </c>
      <c r="F2499" t="s">
        <v>3426</v>
      </c>
      <c r="G2499" t="s">
        <v>3427</v>
      </c>
      <c r="H2499" t="s">
        <v>3428</v>
      </c>
      <c r="I2499" t="s">
        <v>3429</v>
      </c>
      <c r="J2499" s="2">
        <v>40087</v>
      </c>
      <c r="K2499" s="2">
        <v>54729</v>
      </c>
      <c r="L2499">
        <v>11.04</v>
      </c>
      <c r="M2499" t="s">
        <v>210</v>
      </c>
      <c r="N2499" t="s">
        <v>3443</v>
      </c>
      <c r="O2499" t="s">
        <v>210</v>
      </c>
      <c r="P2499" t="s">
        <v>3444</v>
      </c>
      <c r="Q2499" s="5">
        <f>INDEX(relevant_resources!B:B,MATCH(P2499,relevant_resources!A:A,0))</f>
        <v>0</v>
      </c>
      <c r="R2499">
        <f>COUNTIFS(resolve_2018!Y:Y,A2499)</f>
        <v>0</v>
      </c>
      <c r="S2499">
        <f>COUNTIFS(assign_old_new!A:A,A2499)</f>
        <v>0</v>
      </c>
      <c r="T2499" s="4" t="str">
        <f>IF(D2499="teppc","teppc",
IF(Q2499=0,"not relevant",
IF(R2499&gt;0,"in old list",
IF(S2499=0,"NEED TO ASSIGN",
INDEX(assign_old_new!D:D,MATCH(A2499,assign_old_new!A:A,0))))))</f>
        <v>teppc</v>
      </c>
      <c r="U2499">
        <f t="shared" si="78"/>
        <v>0</v>
      </c>
      <c r="V2499" s="5">
        <f t="shared" ref="V2499:V2562" si="79">AND(Q2499=1,U2499=0,D2499="caiso")*1</f>
        <v>0</v>
      </c>
    </row>
    <row r="2500" spans="1:22" hidden="1" x14ac:dyDescent="0.75">
      <c r="A2500" t="s">
        <v>8935</v>
      </c>
      <c r="B2500" t="s">
        <v>8935</v>
      </c>
      <c r="C2500" t="s">
        <v>8936</v>
      </c>
      <c r="D2500" t="s">
        <v>3425</v>
      </c>
      <c r="E2500" t="s">
        <v>3426</v>
      </c>
      <c r="F2500" t="s">
        <v>3426</v>
      </c>
      <c r="G2500" t="s">
        <v>3427</v>
      </c>
      <c r="H2500" t="s">
        <v>3428</v>
      </c>
      <c r="I2500" t="s">
        <v>3429</v>
      </c>
      <c r="J2500" s="2">
        <v>40129</v>
      </c>
      <c r="K2500" s="2">
        <v>54715</v>
      </c>
      <c r="L2500">
        <v>11.02</v>
      </c>
      <c r="M2500" t="s">
        <v>210</v>
      </c>
      <c r="N2500" t="s">
        <v>3443</v>
      </c>
      <c r="O2500" t="s">
        <v>210</v>
      </c>
      <c r="P2500" t="s">
        <v>3444</v>
      </c>
      <c r="Q2500" s="5">
        <f>INDEX(relevant_resources!B:B,MATCH(P2500,relevant_resources!A:A,0))</f>
        <v>0</v>
      </c>
      <c r="R2500">
        <f>COUNTIFS(resolve_2018!Y:Y,A2500)</f>
        <v>0</v>
      </c>
      <c r="S2500">
        <f>COUNTIFS(assign_old_new!A:A,A2500)</f>
        <v>0</v>
      </c>
      <c r="T2500" s="4" t="str">
        <f>IF(D2500="teppc","teppc",
IF(Q2500=0,"not relevant",
IF(R2500&gt;0,"in old list",
IF(S2500=0,"NEED TO ASSIGN",
INDEX(assign_old_new!D:D,MATCH(A2500,assign_old_new!A:A,0))))))</f>
        <v>teppc</v>
      </c>
      <c r="U2500">
        <f t="shared" si="78"/>
        <v>0</v>
      </c>
      <c r="V2500" s="5">
        <f t="shared" si="79"/>
        <v>0</v>
      </c>
    </row>
    <row r="2501" spans="1:22" hidden="1" x14ac:dyDescent="0.75">
      <c r="A2501" t="s">
        <v>8937</v>
      </c>
      <c r="B2501" t="s">
        <v>8937</v>
      </c>
      <c r="C2501" t="s">
        <v>8938</v>
      </c>
      <c r="D2501" t="s">
        <v>3425</v>
      </c>
      <c r="E2501" t="s">
        <v>3426</v>
      </c>
      <c r="F2501" t="s">
        <v>3426</v>
      </c>
      <c r="G2501" t="s">
        <v>3427</v>
      </c>
      <c r="H2501" t="s">
        <v>3428</v>
      </c>
      <c r="I2501" t="s">
        <v>3429</v>
      </c>
      <c r="J2501" s="2">
        <v>40129</v>
      </c>
      <c r="K2501" s="2">
        <v>54715</v>
      </c>
      <c r="L2501">
        <v>11.02</v>
      </c>
      <c r="M2501" t="s">
        <v>210</v>
      </c>
      <c r="N2501" t="s">
        <v>3443</v>
      </c>
      <c r="O2501" t="s">
        <v>210</v>
      </c>
      <c r="P2501" t="s">
        <v>3444</v>
      </c>
      <c r="Q2501" s="5">
        <f>INDEX(relevant_resources!B:B,MATCH(P2501,relevant_resources!A:A,0))</f>
        <v>0</v>
      </c>
      <c r="R2501">
        <f>COUNTIFS(resolve_2018!Y:Y,A2501)</f>
        <v>0</v>
      </c>
      <c r="S2501">
        <f>COUNTIFS(assign_old_new!A:A,A2501)</f>
        <v>0</v>
      </c>
      <c r="T2501" s="4" t="str">
        <f>IF(D2501="teppc","teppc",
IF(Q2501=0,"not relevant",
IF(R2501&gt;0,"in old list",
IF(S2501=0,"NEED TO ASSIGN",
INDEX(assign_old_new!D:D,MATCH(A2501,assign_old_new!A:A,0))))))</f>
        <v>teppc</v>
      </c>
      <c r="U2501">
        <f t="shared" si="78"/>
        <v>0</v>
      </c>
      <c r="V2501" s="5">
        <f t="shared" si="79"/>
        <v>0</v>
      </c>
    </row>
    <row r="2502" spans="1:22" hidden="1" x14ac:dyDescent="0.75">
      <c r="A2502" t="s">
        <v>5902</v>
      </c>
      <c r="B2502" t="s">
        <v>5903</v>
      </c>
      <c r="C2502" t="s">
        <v>5902</v>
      </c>
      <c r="D2502" t="s">
        <v>3425</v>
      </c>
      <c r="E2502" t="s">
        <v>3426</v>
      </c>
      <c r="F2502" t="s">
        <v>3426</v>
      </c>
      <c r="G2502" t="s">
        <v>3427</v>
      </c>
      <c r="H2502" t="s">
        <v>3428</v>
      </c>
      <c r="I2502" t="s">
        <v>3429</v>
      </c>
      <c r="J2502" s="2">
        <v>43252</v>
      </c>
      <c r="K2502" s="2">
        <v>54877</v>
      </c>
      <c r="L2502">
        <v>11</v>
      </c>
      <c r="M2502" t="s">
        <v>3442</v>
      </c>
      <c r="N2502" t="s">
        <v>3443</v>
      </c>
      <c r="O2502" t="s">
        <v>210</v>
      </c>
      <c r="P2502" t="s">
        <v>3444</v>
      </c>
      <c r="Q2502" s="5">
        <f>INDEX(relevant_resources!B:B,MATCH(P2502,relevant_resources!A:A,0))</f>
        <v>0</v>
      </c>
      <c r="R2502">
        <f>COUNTIFS(resolve_2018!Y:Y,A2502)</f>
        <v>0</v>
      </c>
      <c r="S2502">
        <f>COUNTIFS(assign_old_new!A:A,A2502)</f>
        <v>0</v>
      </c>
      <c r="T2502" s="4" t="str">
        <f>IF(D2502="teppc","teppc",
IF(Q2502=0,"not relevant",
IF(R2502&gt;0,"in old list",
IF(S2502=0,"NEED TO ASSIGN",
INDEX(assign_old_new!D:D,MATCH(A2502,assign_old_new!A:A,0))))))</f>
        <v>teppc</v>
      </c>
      <c r="U2502">
        <f t="shared" si="78"/>
        <v>0</v>
      </c>
      <c r="V2502" s="5">
        <f t="shared" si="79"/>
        <v>0</v>
      </c>
    </row>
    <row r="2503" spans="1:22" hidden="1" x14ac:dyDescent="0.75">
      <c r="A2503" t="s">
        <v>6887</v>
      </c>
      <c r="B2503" t="s">
        <v>6888</v>
      </c>
      <c r="C2503" t="s">
        <v>6889</v>
      </c>
      <c r="D2503" t="s">
        <v>3425</v>
      </c>
      <c r="E2503" t="s">
        <v>3426</v>
      </c>
      <c r="F2503" t="s">
        <v>3426</v>
      </c>
      <c r="G2503" t="s">
        <v>3427</v>
      </c>
      <c r="H2503" t="s">
        <v>3428</v>
      </c>
      <c r="I2503" t="s">
        <v>3429</v>
      </c>
      <c r="J2503" s="2">
        <v>42675</v>
      </c>
      <c r="K2503" s="2">
        <v>54877</v>
      </c>
      <c r="L2503">
        <v>11</v>
      </c>
      <c r="M2503" t="s">
        <v>3438</v>
      </c>
      <c r="N2503" t="s">
        <v>3412</v>
      </c>
      <c r="O2503" t="s">
        <v>993</v>
      </c>
      <c r="P2503" t="s">
        <v>3477</v>
      </c>
      <c r="Q2503" s="5">
        <f>INDEX(relevant_resources!B:B,MATCH(P2503,relevant_resources!A:A,0))</f>
        <v>0</v>
      </c>
      <c r="R2503">
        <f>COUNTIFS(resolve_2018!Y:Y,A2503)</f>
        <v>0</v>
      </c>
      <c r="S2503">
        <f>COUNTIFS(assign_old_new!A:A,A2503)</f>
        <v>0</v>
      </c>
      <c r="T2503" s="4" t="str">
        <f>IF(D2503="teppc","teppc",
IF(Q2503=0,"not relevant",
IF(R2503&gt;0,"in old list",
IF(S2503=0,"NEED TO ASSIGN",
INDEX(assign_old_new!D:D,MATCH(A2503,assign_old_new!A:A,0))))))</f>
        <v>teppc</v>
      </c>
      <c r="U2503">
        <f t="shared" si="78"/>
        <v>0</v>
      </c>
      <c r="V2503" s="5">
        <f t="shared" si="79"/>
        <v>0</v>
      </c>
    </row>
    <row r="2504" spans="1:22" hidden="1" x14ac:dyDescent="0.75">
      <c r="A2504" t="s">
        <v>2895</v>
      </c>
      <c r="B2504" t="s">
        <v>2895</v>
      </c>
      <c r="C2504" t="s">
        <v>2894</v>
      </c>
      <c r="D2504" t="s">
        <v>9883</v>
      </c>
      <c r="E2504" t="s">
        <v>3333</v>
      </c>
      <c r="F2504" t="s">
        <v>3333</v>
      </c>
      <c r="G2504" t="s">
        <v>3334</v>
      </c>
      <c r="H2504" t="s">
        <v>3333</v>
      </c>
      <c r="I2504" t="s">
        <v>33</v>
      </c>
      <c r="J2504" s="6">
        <v>42147</v>
      </c>
      <c r="K2504" s="6">
        <v>55153</v>
      </c>
      <c r="L2504">
        <v>11</v>
      </c>
      <c r="M2504" t="s">
        <v>9884</v>
      </c>
      <c r="N2504" t="s">
        <v>4346</v>
      </c>
      <c r="O2504" t="s">
        <v>3386</v>
      </c>
      <c r="P2504" t="s">
        <v>3324</v>
      </c>
      <c r="Q2504" s="5">
        <f>INDEX(relevant_resources!B:B,MATCH(P2504,relevant_resources!A:A,0))</f>
        <v>1</v>
      </c>
      <c r="R2504">
        <f>COUNTIFS(resolve_2018!Y:Y,A2504)</f>
        <v>1</v>
      </c>
      <c r="S2504">
        <f>COUNTIFS(assign_old_new!A:A,A2504)</f>
        <v>0</v>
      </c>
      <c r="T2504" s="4" t="str">
        <f>IF(D2504="teppc","teppc",
IF(Q2504=0,"not relevant",
IF(R2504&gt;0,"in old list",
IF(S2504=0,"NEED TO ASSIGN",
INDEX(assign_old_new!D:D,MATCH(A2504,assign_old_new!A:A,0))))))</f>
        <v>in old list</v>
      </c>
      <c r="U2504">
        <f t="shared" si="78"/>
        <v>1</v>
      </c>
      <c r="V2504" s="5">
        <f t="shared" si="79"/>
        <v>0</v>
      </c>
    </row>
    <row r="2505" spans="1:22" hidden="1" x14ac:dyDescent="0.75">
      <c r="A2505" t="s">
        <v>4167</v>
      </c>
      <c r="B2505" t="s">
        <v>4167</v>
      </c>
      <c r="C2505" t="s">
        <v>4168</v>
      </c>
      <c r="D2505" t="s">
        <v>3425</v>
      </c>
      <c r="E2505" t="s">
        <v>3546</v>
      </c>
      <c r="F2505" t="s">
        <v>3546</v>
      </c>
      <c r="G2505" t="s">
        <v>3547</v>
      </c>
      <c r="H2505" t="s">
        <v>3546</v>
      </c>
      <c r="I2505" t="s">
        <v>3429</v>
      </c>
      <c r="J2505" s="2">
        <v>42125</v>
      </c>
      <c r="K2505" s="2">
        <v>56734</v>
      </c>
      <c r="L2505">
        <v>11</v>
      </c>
      <c r="M2505" t="s">
        <v>210</v>
      </c>
      <c r="N2505" t="s">
        <v>3443</v>
      </c>
      <c r="O2505" t="s">
        <v>210</v>
      </c>
      <c r="P2505" t="s">
        <v>3444</v>
      </c>
      <c r="Q2505" s="5">
        <f>INDEX(relevant_resources!B:B,MATCH(P2505,relevant_resources!A:A,0))</f>
        <v>0</v>
      </c>
      <c r="R2505">
        <f>COUNTIFS(resolve_2018!Y:Y,A2505)</f>
        <v>0</v>
      </c>
      <c r="S2505">
        <f>COUNTIFS(assign_old_new!A:A,A2505)</f>
        <v>0</v>
      </c>
      <c r="T2505" s="4" t="str">
        <f>IF(D2505="teppc","teppc",
IF(Q2505=0,"not relevant",
IF(R2505&gt;0,"in old list",
IF(S2505=0,"NEED TO ASSIGN",
INDEX(assign_old_new!D:D,MATCH(A2505,assign_old_new!A:A,0))))))</f>
        <v>teppc</v>
      </c>
      <c r="U2505">
        <f t="shared" si="78"/>
        <v>0</v>
      </c>
      <c r="V2505" s="5">
        <f t="shared" si="79"/>
        <v>0</v>
      </c>
    </row>
    <row r="2506" spans="1:22" hidden="1" x14ac:dyDescent="0.75">
      <c r="A2506" t="s">
        <v>9325</v>
      </c>
      <c r="B2506" t="s">
        <v>9326</v>
      </c>
      <c r="C2506" t="s">
        <v>9327</v>
      </c>
      <c r="D2506" t="s">
        <v>3425</v>
      </c>
      <c r="E2506" t="s">
        <v>3482</v>
      </c>
      <c r="F2506" t="s">
        <v>3482</v>
      </c>
      <c r="G2506" t="s">
        <v>3483</v>
      </c>
      <c r="H2506" t="s">
        <v>3482</v>
      </c>
      <c r="I2506" t="s">
        <v>1080</v>
      </c>
      <c r="J2506" s="2">
        <v>41183</v>
      </c>
      <c r="K2506" s="2">
        <v>55153</v>
      </c>
      <c r="L2506">
        <v>11</v>
      </c>
      <c r="M2506" t="s">
        <v>3705</v>
      </c>
      <c r="N2506" t="s">
        <v>3512</v>
      </c>
      <c r="O2506" t="s">
        <v>3513</v>
      </c>
      <c r="P2506" t="s">
        <v>3864</v>
      </c>
      <c r="Q2506" s="5">
        <f>INDEX(relevant_resources!B:B,MATCH(P2506,relevant_resources!A:A,0))</f>
        <v>0</v>
      </c>
      <c r="R2506">
        <f>COUNTIFS(resolve_2018!Y:Y,A2506)</f>
        <v>0</v>
      </c>
      <c r="S2506">
        <f>COUNTIFS(assign_old_new!A:A,A2506)</f>
        <v>0</v>
      </c>
      <c r="T2506" s="4" t="str">
        <f>IF(D2506="teppc","teppc",
IF(Q2506=0,"not relevant",
IF(R2506&gt;0,"in old list",
IF(S2506=0,"NEED TO ASSIGN",
INDEX(assign_old_new!D:D,MATCH(A2506,assign_old_new!A:A,0))))))</f>
        <v>teppc</v>
      </c>
      <c r="U2506">
        <f t="shared" si="78"/>
        <v>0</v>
      </c>
      <c r="V2506" s="5">
        <f t="shared" si="79"/>
        <v>0</v>
      </c>
    </row>
    <row r="2507" spans="1:22" hidden="1" x14ac:dyDescent="0.75">
      <c r="A2507" t="s">
        <v>7382</v>
      </c>
      <c r="B2507" t="s">
        <v>7382</v>
      </c>
      <c r="C2507" t="s">
        <v>7383</v>
      </c>
      <c r="D2507" t="s">
        <v>3425</v>
      </c>
      <c r="E2507" t="s">
        <v>3891</v>
      </c>
      <c r="F2507" t="s">
        <v>3891</v>
      </c>
      <c r="G2507" t="s">
        <v>3892</v>
      </c>
      <c r="H2507" t="s">
        <v>3616</v>
      </c>
      <c r="I2507" t="s">
        <v>1080</v>
      </c>
      <c r="J2507" s="2">
        <v>41099</v>
      </c>
      <c r="K2507" s="2">
        <v>55153</v>
      </c>
      <c r="L2507">
        <v>11</v>
      </c>
      <c r="M2507" t="s">
        <v>3766</v>
      </c>
      <c r="N2507" t="s">
        <v>3757</v>
      </c>
      <c r="O2507" t="s">
        <v>190</v>
      </c>
      <c r="P2507" t="s">
        <v>3767</v>
      </c>
      <c r="Q2507" s="5">
        <f>INDEX(relevant_resources!B:B,MATCH(P2507,relevant_resources!A:A,0))</f>
        <v>0</v>
      </c>
      <c r="R2507">
        <f>COUNTIFS(resolve_2018!Y:Y,A2507)</f>
        <v>0</v>
      </c>
      <c r="S2507">
        <f>COUNTIFS(assign_old_new!A:A,A2507)</f>
        <v>0</v>
      </c>
      <c r="T2507" s="4" t="str">
        <f>IF(D2507="teppc","teppc",
IF(Q2507=0,"not relevant",
IF(R2507&gt;0,"in old list",
IF(S2507=0,"NEED TO ASSIGN",
INDEX(assign_old_new!D:D,MATCH(A2507,assign_old_new!A:A,0))))))</f>
        <v>teppc</v>
      </c>
      <c r="U2507">
        <f t="shared" si="78"/>
        <v>0</v>
      </c>
      <c r="V2507" s="5">
        <f t="shared" si="79"/>
        <v>0</v>
      </c>
    </row>
    <row r="2508" spans="1:22" hidden="1" x14ac:dyDescent="0.75">
      <c r="A2508" t="s">
        <v>7384</v>
      </c>
      <c r="B2508" t="s">
        <v>7384</v>
      </c>
      <c r="C2508" t="s">
        <v>7385</v>
      </c>
      <c r="D2508" t="s">
        <v>3425</v>
      </c>
      <c r="E2508" t="s">
        <v>3611</v>
      </c>
      <c r="F2508" t="s">
        <v>3611</v>
      </c>
      <c r="G2508" t="s">
        <v>3379</v>
      </c>
      <c r="H2508" t="s">
        <v>1128</v>
      </c>
      <c r="I2508" t="s">
        <v>33</v>
      </c>
      <c r="J2508" s="2">
        <v>41099</v>
      </c>
      <c r="K2508" s="2">
        <v>55153</v>
      </c>
      <c r="L2508">
        <v>11</v>
      </c>
      <c r="M2508" t="s">
        <v>3766</v>
      </c>
      <c r="N2508" t="s">
        <v>3757</v>
      </c>
      <c r="O2508" t="s">
        <v>190</v>
      </c>
      <c r="P2508" t="s">
        <v>4506</v>
      </c>
      <c r="Q2508" s="5">
        <f>INDEX(relevant_resources!B:B,MATCH(P2508,relevant_resources!A:A,0))</f>
        <v>0</v>
      </c>
      <c r="R2508">
        <f>COUNTIFS(resolve_2018!Y:Y,A2508)</f>
        <v>0</v>
      </c>
      <c r="S2508">
        <f>COUNTIFS(assign_old_new!A:A,A2508)</f>
        <v>0</v>
      </c>
      <c r="T2508" s="4" t="str">
        <f>IF(D2508="teppc","teppc",
IF(Q2508=0,"not relevant",
IF(R2508&gt;0,"in old list",
IF(S2508=0,"NEED TO ASSIGN",
INDEX(assign_old_new!D:D,MATCH(A2508,assign_old_new!A:A,0))))))</f>
        <v>teppc</v>
      </c>
      <c r="U2508">
        <f t="shared" si="78"/>
        <v>0</v>
      </c>
      <c r="V2508" s="5">
        <f t="shared" si="79"/>
        <v>0</v>
      </c>
    </row>
    <row r="2509" spans="1:22" hidden="1" x14ac:dyDescent="0.75">
      <c r="A2509" t="s">
        <v>7386</v>
      </c>
      <c r="B2509" t="s">
        <v>7386</v>
      </c>
      <c r="C2509" t="s">
        <v>7387</v>
      </c>
      <c r="D2509" t="s">
        <v>3425</v>
      </c>
      <c r="E2509" t="s">
        <v>3611</v>
      </c>
      <c r="F2509" t="s">
        <v>3611</v>
      </c>
      <c r="G2509" t="s">
        <v>3379</v>
      </c>
      <c r="H2509" t="s">
        <v>1128</v>
      </c>
      <c r="I2509" t="s">
        <v>33</v>
      </c>
      <c r="J2509" s="2">
        <v>41099</v>
      </c>
      <c r="K2509" s="2">
        <v>55153</v>
      </c>
      <c r="L2509">
        <v>11</v>
      </c>
      <c r="M2509" t="s">
        <v>3766</v>
      </c>
      <c r="N2509" t="s">
        <v>3757</v>
      </c>
      <c r="O2509" t="s">
        <v>190</v>
      </c>
      <c r="P2509" t="s">
        <v>4506</v>
      </c>
      <c r="Q2509" s="5">
        <f>INDEX(relevant_resources!B:B,MATCH(P2509,relevant_resources!A:A,0))</f>
        <v>0</v>
      </c>
      <c r="R2509">
        <f>COUNTIFS(resolve_2018!Y:Y,A2509)</f>
        <v>0</v>
      </c>
      <c r="S2509">
        <f>COUNTIFS(assign_old_new!A:A,A2509)</f>
        <v>0</v>
      </c>
      <c r="T2509" s="4" t="str">
        <f>IF(D2509="teppc","teppc",
IF(Q2509=0,"not relevant",
IF(R2509&gt;0,"in old list",
IF(S2509=0,"NEED TO ASSIGN",
INDEX(assign_old_new!D:D,MATCH(A2509,assign_old_new!A:A,0))))))</f>
        <v>teppc</v>
      </c>
      <c r="U2509">
        <f t="shared" si="78"/>
        <v>0</v>
      </c>
      <c r="V2509" s="5">
        <f t="shared" si="79"/>
        <v>0</v>
      </c>
    </row>
    <row r="2510" spans="1:22" hidden="1" x14ac:dyDescent="0.75">
      <c r="A2510" t="s">
        <v>5215</v>
      </c>
      <c r="B2510" t="s">
        <v>5216</v>
      </c>
      <c r="C2510" t="s">
        <v>5217</v>
      </c>
      <c r="D2510" t="s">
        <v>3425</v>
      </c>
      <c r="E2510" t="s">
        <v>906</v>
      </c>
      <c r="F2510" t="s">
        <v>906</v>
      </c>
      <c r="G2510" t="s">
        <v>4695</v>
      </c>
      <c r="H2510" t="s">
        <v>906</v>
      </c>
      <c r="I2510" t="s">
        <v>906</v>
      </c>
      <c r="J2510" s="2">
        <v>40283</v>
      </c>
      <c r="K2510" s="2">
        <v>55153</v>
      </c>
      <c r="L2510">
        <v>11</v>
      </c>
      <c r="M2510" t="s">
        <v>5038</v>
      </c>
      <c r="N2510" t="s">
        <v>3757</v>
      </c>
      <c r="O2510" t="s">
        <v>190</v>
      </c>
      <c r="P2510" t="s">
        <v>5039</v>
      </c>
      <c r="Q2510" s="5">
        <f>INDEX(relevant_resources!B:B,MATCH(P2510,relevant_resources!A:A,0))</f>
        <v>0</v>
      </c>
      <c r="R2510">
        <f>COUNTIFS(resolve_2018!Y:Y,A2510)</f>
        <v>0</v>
      </c>
      <c r="S2510">
        <f>COUNTIFS(assign_old_new!A:A,A2510)</f>
        <v>0</v>
      </c>
      <c r="T2510" s="4" t="str">
        <f>IF(D2510="teppc","teppc",
IF(Q2510=0,"not relevant",
IF(R2510&gt;0,"in old list",
IF(S2510=0,"NEED TO ASSIGN",
INDEX(assign_old_new!D:D,MATCH(A2510,assign_old_new!A:A,0))))))</f>
        <v>teppc</v>
      </c>
      <c r="U2510">
        <f t="shared" si="78"/>
        <v>0</v>
      </c>
      <c r="V2510" s="5">
        <f t="shared" si="79"/>
        <v>0</v>
      </c>
    </row>
    <row r="2511" spans="1:22" hidden="1" x14ac:dyDescent="0.75">
      <c r="A2511" t="s">
        <v>4985</v>
      </c>
      <c r="B2511" t="s">
        <v>4986</v>
      </c>
      <c r="C2511" t="s">
        <v>4987</v>
      </c>
      <c r="D2511" t="s">
        <v>3425</v>
      </c>
      <c r="E2511" t="s">
        <v>3698</v>
      </c>
      <c r="F2511" t="s">
        <v>3698</v>
      </c>
      <c r="G2511" t="s">
        <v>3694</v>
      </c>
      <c r="H2511" t="s">
        <v>3407</v>
      </c>
      <c r="I2511" t="s">
        <v>2274</v>
      </c>
      <c r="J2511" s="2">
        <v>38718</v>
      </c>
      <c r="K2511" s="2">
        <v>55153</v>
      </c>
      <c r="L2511">
        <v>11</v>
      </c>
      <c r="M2511" t="s">
        <v>3756</v>
      </c>
      <c r="N2511" t="s">
        <v>3757</v>
      </c>
      <c r="O2511" t="s">
        <v>190</v>
      </c>
      <c r="P2511" t="s">
        <v>3758</v>
      </c>
      <c r="Q2511" s="5">
        <f>INDEX(relevant_resources!B:B,MATCH(P2511,relevant_resources!A:A,0))</f>
        <v>0</v>
      </c>
      <c r="R2511">
        <f>COUNTIFS(resolve_2018!Y:Y,A2511)</f>
        <v>0</v>
      </c>
      <c r="S2511">
        <f>COUNTIFS(assign_old_new!A:A,A2511)</f>
        <v>0</v>
      </c>
      <c r="T2511" s="4" t="str">
        <f>IF(D2511="teppc","teppc",
IF(Q2511=0,"not relevant",
IF(R2511&gt;0,"in old list",
IF(S2511=0,"NEED TO ASSIGN",
INDEX(assign_old_new!D:D,MATCH(A2511,assign_old_new!A:A,0))))))</f>
        <v>teppc</v>
      </c>
      <c r="U2511">
        <f t="shared" si="78"/>
        <v>0</v>
      </c>
      <c r="V2511" s="5">
        <f t="shared" si="79"/>
        <v>0</v>
      </c>
    </row>
    <row r="2512" spans="1:22" hidden="1" x14ac:dyDescent="0.75">
      <c r="A2512" t="s">
        <v>475</v>
      </c>
      <c r="B2512" t="s">
        <v>10246</v>
      </c>
      <c r="C2512" t="s">
        <v>10247</v>
      </c>
      <c r="D2512" t="s">
        <v>9883</v>
      </c>
      <c r="E2512" t="s">
        <v>3333</v>
      </c>
      <c r="F2512" t="s">
        <v>3333</v>
      </c>
      <c r="G2512" t="s">
        <v>3334</v>
      </c>
      <c r="H2512" t="s">
        <v>3333</v>
      </c>
      <c r="I2512" t="s">
        <v>33</v>
      </c>
      <c r="J2512" s="6">
        <v>38493</v>
      </c>
      <c r="K2512" s="6">
        <v>55153</v>
      </c>
      <c r="L2512">
        <v>11</v>
      </c>
      <c r="M2512" t="s">
        <v>9884</v>
      </c>
      <c r="N2512" t="s">
        <v>3443</v>
      </c>
      <c r="O2512" t="s">
        <v>210</v>
      </c>
      <c r="P2512" t="s">
        <v>3709</v>
      </c>
      <c r="Q2512" s="5">
        <f>INDEX(relevant_resources!B:B,MATCH(P2512,relevant_resources!A:A,0))</f>
        <v>0</v>
      </c>
      <c r="R2512">
        <f>COUNTIFS(resolve_2018!Y:Y,A2512)</f>
        <v>2</v>
      </c>
      <c r="S2512">
        <f>COUNTIFS(assign_old_new!A:A,A2512)</f>
        <v>0</v>
      </c>
      <c r="T2512" s="4" t="str">
        <f>IF(D2512="teppc","teppc",
IF(Q2512=0,"not relevant",
IF(R2512&gt;0,"in old list",
IF(S2512=0,"NEED TO ASSIGN",
INDEX(assign_old_new!D:D,MATCH(A2512,assign_old_new!A:A,0))))))</f>
        <v>not relevant</v>
      </c>
      <c r="U2512">
        <f t="shared" si="78"/>
        <v>1</v>
      </c>
      <c r="V2512" s="5">
        <f t="shared" si="79"/>
        <v>0</v>
      </c>
    </row>
    <row r="2513" spans="1:22" hidden="1" x14ac:dyDescent="0.75">
      <c r="A2513" t="s">
        <v>10248</v>
      </c>
      <c r="B2513" t="s">
        <v>10249</v>
      </c>
      <c r="C2513" t="s">
        <v>10250</v>
      </c>
      <c r="D2513" t="s">
        <v>9883</v>
      </c>
      <c r="E2513" t="s">
        <v>3333</v>
      </c>
      <c r="F2513" t="s">
        <v>3333</v>
      </c>
      <c r="G2513" t="s">
        <v>3334</v>
      </c>
      <c r="H2513" t="s">
        <v>3333</v>
      </c>
      <c r="I2513" t="s">
        <v>33</v>
      </c>
      <c r="J2513" s="6">
        <v>38493</v>
      </c>
      <c r="K2513" s="6">
        <v>55153</v>
      </c>
      <c r="L2513">
        <v>11</v>
      </c>
      <c r="M2513" t="s">
        <v>9884</v>
      </c>
      <c r="N2513" t="s">
        <v>3443</v>
      </c>
      <c r="O2513" t="s">
        <v>210</v>
      </c>
      <c r="P2513" t="s">
        <v>3709</v>
      </c>
      <c r="Q2513" s="5">
        <f>INDEX(relevant_resources!B:B,MATCH(P2513,relevant_resources!A:A,0))</f>
        <v>0</v>
      </c>
      <c r="R2513">
        <f>COUNTIFS(resolve_2018!Y:Y,A2513)</f>
        <v>0</v>
      </c>
      <c r="S2513">
        <f>COUNTIFS(assign_old_new!A:A,A2513)</f>
        <v>0</v>
      </c>
      <c r="T2513" s="4" t="str">
        <f>IF(D2513="teppc","teppc",
IF(Q2513=0,"not relevant",
IF(R2513&gt;0,"in old list",
IF(S2513=0,"NEED TO ASSIGN",
INDEX(assign_old_new!D:D,MATCH(A2513,assign_old_new!A:A,0))))))</f>
        <v>not relevant</v>
      </c>
      <c r="U2513">
        <f t="shared" si="78"/>
        <v>0</v>
      </c>
      <c r="V2513" s="5">
        <f t="shared" si="79"/>
        <v>0</v>
      </c>
    </row>
    <row r="2514" spans="1:22" hidden="1" x14ac:dyDescent="0.75">
      <c r="A2514" t="s">
        <v>603</v>
      </c>
      <c r="B2514" t="s">
        <v>603</v>
      </c>
      <c r="C2514" t="s">
        <v>10492</v>
      </c>
      <c r="D2514" t="s">
        <v>9883</v>
      </c>
      <c r="E2514" t="s">
        <v>3333</v>
      </c>
      <c r="F2514" t="s">
        <v>3333</v>
      </c>
      <c r="G2514" t="s">
        <v>3334</v>
      </c>
      <c r="H2514" t="s">
        <v>3333</v>
      </c>
      <c r="I2514" t="s">
        <v>33</v>
      </c>
      <c r="J2514" s="6">
        <v>23012</v>
      </c>
      <c r="K2514" s="6">
        <v>55153</v>
      </c>
      <c r="L2514">
        <v>11</v>
      </c>
      <c r="M2514" t="s">
        <v>9884</v>
      </c>
      <c r="N2514" t="s">
        <v>3443</v>
      </c>
      <c r="O2514" t="s">
        <v>210</v>
      </c>
      <c r="P2514" t="s">
        <v>3709</v>
      </c>
      <c r="Q2514" s="5">
        <f>INDEX(relevant_resources!B:B,MATCH(P2514,relevant_resources!A:A,0))</f>
        <v>0</v>
      </c>
      <c r="R2514">
        <f>COUNTIFS(resolve_2018!Y:Y,A2514)</f>
        <v>1</v>
      </c>
      <c r="S2514">
        <f>COUNTIFS(assign_old_new!A:A,A2514)</f>
        <v>0</v>
      </c>
      <c r="T2514" s="4" t="str">
        <f>IF(D2514="teppc","teppc",
IF(Q2514=0,"not relevant",
IF(R2514&gt;0,"in old list",
IF(S2514=0,"NEED TO ASSIGN",
INDEX(assign_old_new!D:D,MATCH(A2514,assign_old_new!A:A,0))))))</f>
        <v>not relevant</v>
      </c>
      <c r="U2514">
        <f t="shared" si="78"/>
        <v>1</v>
      </c>
      <c r="V2514" s="5">
        <f t="shared" si="79"/>
        <v>0</v>
      </c>
    </row>
    <row r="2515" spans="1:22" hidden="1" x14ac:dyDescent="0.75">
      <c r="A2515" t="s">
        <v>5430</v>
      </c>
      <c r="B2515" t="s">
        <v>5430</v>
      </c>
      <c r="C2515" t="s">
        <v>5431</v>
      </c>
      <c r="D2515" t="s">
        <v>3425</v>
      </c>
      <c r="E2515" t="s">
        <v>3883</v>
      </c>
      <c r="F2515" t="s">
        <v>3883</v>
      </c>
      <c r="G2515" t="s">
        <v>3884</v>
      </c>
      <c r="H2515" t="s">
        <v>3883</v>
      </c>
      <c r="I2515" t="s">
        <v>1080</v>
      </c>
      <c r="J2515" s="2">
        <v>19146</v>
      </c>
      <c r="K2515" s="2">
        <v>55153</v>
      </c>
      <c r="L2515">
        <v>11</v>
      </c>
      <c r="M2515" t="s">
        <v>210</v>
      </c>
      <c r="N2515" t="s">
        <v>3443</v>
      </c>
      <c r="O2515" t="s">
        <v>210</v>
      </c>
      <c r="P2515" t="s">
        <v>3568</v>
      </c>
      <c r="Q2515" s="5">
        <f>INDEX(relevant_resources!B:B,MATCH(P2515,relevant_resources!A:A,0))</f>
        <v>0</v>
      </c>
      <c r="R2515">
        <f>COUNTIFS(resolve_2018!Y:Y,A2515)</f>
        <v>0</v>
      </c>
      <c r="S2515">
        <f>COUNTIFS(assign_old_new!A:A,A2515)</f>
        <v>0</v>
      </c>
      <c r="T2515" s="4" t="str">
        <f>IF(D2515="teppc","teppc",
IF(Q2515=0,"not relevant",
IF(R2515&gt;0,"in old list",
IF(S2515=0,"NEED TO ASSIGN",
INDEX(assign_old_new!D:D,MATCH(A2515,assign_old_new!A:A,0))))))</f>
        <v>teppc</v>
      </c>
      <c r="U2515">
        <f t="shared" si="78"/>
        <v>0</v>
      </c>
      <c r="V2515" s="5">
        <f t="shared" si="79"/>
        <v>0</v>
      </c>
    </row>
    <row r="2516" spans="1:22" hidden="1" x14ac:dyDescent="0.75">
      <c r="A2516" t="s">
        <v>8798</v>
      </c>
      <c r="B2516" t="s">
        <v>8798</v>
      </c>
      <c r="C2516" t="s">
        <v>8799</v>
      </c>
      <c r="D2516" t="s">
        <v>3425</v>
      </c>
      <c r="E2516" t="s">
        <v>3883</v>
      </c>
      <c r="F2516" t="s">
        <v>3883</v>
      </c>
      <c r="G2516" t="s">
        <v>3884</v>
      </c>
      <c r="H2516" t="s">
        <v>3883</v>
      </c>
      <c r="I2516" t="s">
        <v>1080</v>
      </c>
      <c r="J2516" s="2">
        <v>19054</v>
      </c>
      <c r="K2516" s="2">
        <v>55153</v>
      </c>
      <c r="L2516">
        <v>11</v>
      </c>
      <c r="M2516" t="s">
        <v>210</v>
      </c>
      <c r="N2516" t="s">
        <v>3443</v>
      </c>
      <c r="O2516" t="s">
        <v>210</v>
      </c>
      <c r="P2516" t="s">
        <v>3568</v>
      </c>
      <c r="Q2516" s="5">
        <f>INDEX(relevant_resources!B:B,MATCH(P2516,relevant_resources!A:A,0))</f>
        <v>0</v>
      </c>
      <c r="R2516">
        <f>COUNTIFS(resolve_2018!Y:Y,A2516)</f>
        <v>0</v>
      </c>
      <c r="S2516">
        <f>COUNTIFS(assign_old_new!A:A,A2516)</f>
        <v>0</v>
      </c>
      <c r="T2516" s="4" t="str">
        <f>IF(D2516="teppc","teppc",
IF(Q2516=0,"not relevant",
IF(R2516&gt;0,"in old list",
IF(S2516=0,"NEED TO ASSIGN",
INDEX(assign_old_new!D:D,MATCH(A2516,assign_old_new!A:A,0))))))</f>
        <v>teppc</v>
      </c>
      <c r="U2516">
        <f t="shared" si="78"/>
        <v>0</v>
      </c>
      <c r="V2516" s="5">
        <f t="shared" si="79"/>
        <v>0</v>
      </c>
    </row>
    <row r="2517" spans="1:22" hidden="1" x14ac:dyDescent="0.75">
      <c r="A2517" t="s">
        <v>5798</v>
      </c>
      <c r="B2517" t="s">
        <v>5798</v>
      </c>
      <c r="C2517" t="s">
        <v>5799</v>
      </c>
      <c r="D2517" t="s">
        <v>3425</v>
      </c>
      <c r="E2517" t="s">
        <v>3635</v>
      </c>
      <c r="F2517" t="s">
        <v>3635</v>
      </c>
      <c r="G2517" t="s">
        <v>3636</v>
      </c>
      <c r="H2517" t="s">
        <v>3616</v>
      </c>
      <c r="I2517" t="s">
        <v>1080</v>
      </c>
      <c r="J2517" s="2">
        <v>8371</v>
      </c>
      <c r="K2517" s="2">
        <v>55153</v>
      </c>
      <c r="L2517">
        <v>11</v>
      </c>
      <c r="M2517" t="s">
        <v>210</v>
      </c>
      <c r="N2517" t="s">
        <v>3443</v>
      </c>
      <c r="O2517" t="s">
        <v>210</v>
      </c>
      <c r="P2517" t="s">
        <v>3568</v>
      </c>
      <c r="Q2517" s="5">
        <f>INDEX(relevant_resources!B:B,MATCH(P2517,relevant_resources!A:A,0))</f>
        <v>0</v>
      </c>
      <c r="R2517">
        <f>COUNTIFS(resolve_2018!Y:Y,A2517)</f>
        <v>0</v>
      </c>
      <c r="S2517">
        <f>COUNTIFS(assign_old_new!A:A,A2517)</f>
        <v>0</v>
      </c>
      <c r="T2517" s="4" t="str">
        <f>IF(D2517="teppc","teppc",
IF(Q2517=0,"not relevant",
IF(R2517&gt;0,"in old list",
IF(S2517=0,"NEED TO ASSIGN",
INDEX(assign_old_new!D:D,MATCH(A2517,assign_old_new!A:A,0))))))</f>
        <v>teppc</v>
      </c>
      <c r="U2517">
        <f t="shared" si="78"/>
        <v>0</v>
      </c>
      <c r="V2517" s="5">
        <f t="shared" si="79"/>
        <v>0</v>
      </c>
    </row>
    <row r="2518" spans="1:22" hidden="1" x14ac:dyDescent="0.75">
      <c r="A2518" t="s">
        <v>5794</v>
      </c>
      <c r="B2518" t="s">
        <v>5794</v>
      </c>
      <c r="C2518" t="s">
        <v>5795</v>
      </c>
      <c r="D2518" t="s">
        <v>3425</v>
      </c>
      <c r="E2518" t="s">
        <v>3635</v>
      </c>
      <c r="F2518" t="s">
        <v>3635</v>
      </c>
      <c r="G2518" t="s">
        <v>3636</v>
      </c>
      <c r="H2518" t="s">
        <v>3616</v>
      </c>
      <c r="I2518" t="s">
        <v>1080</v>
      </c>
      <c r="J2518" s="2">
        <v>5084</v>
      </c>
      <c r="K2518" s="2">
        <v>55153</v>
      </c>
      <c r="L2518">
        <v>11</v>
      </c>
      <c r="M2518" t="s">
        <v>210</v>
      </c>
      <c r="N2518" t="s">
        <v>3443</v>
      </c>
      <c r="O2518" t="s">
        <v>210</v>
      </c>
      <c r="P2518" t="s">
        <v>3568</v>
      </c>
      <c r="Q2518" s="5">
        <f>INDEX(relevant_resources!B:B,MATCH(P2518,relevant_resources!A:A,0))</f>
        <v>0</v>
      </c>
      <c r="R2518">
        <f>COUNTIFS(resolve_2018!Y:Y,A2518)</f>
        <v>0</v>
      </c>
      <c r="S2518">
        <f>COUNTIFS(assign_old_new!A:A,A2518)</f>
        <v>0</v>
      </c>
      <c r="T2518" s="4" t="str">
        <f>IF(D2518="teppc","teppc",
IF(Q2518=0,"not relevant",
IF(R2518&gt;0,"in old list",
IF(S2518=0,"NEED TO ASSIGN",
INDEX(assign_old_new!D:D,MATCH(A2518,assign_old_new!A:A,0))))))</f>
        <v>teppc</v>
      </c>
      <c r="U2518">
        <f t="shared" si="78"/>
        <v>0</v>
      </c>
      <c r="V2518" s="5">
        <f t="shared" si="79"/>
        <v>0</v>
      </c>
    </row>
    <row r="2519" spans="1:22" hidden="1" x14ac:dyDescent="0.75">
      <c r="A2519" t="s">
        <v>5796</v>
      </c>
      <c r="B2519" t="s">
        <v>5796</v>
      </c>
      <c r="C2519" t="s">
        <v>5797</v>
      </c>
      <c r="D2519" t="s">
        <v>3425</v>
      </c>
      <c r="E2519" t="s">
        <v>3635</v>
      </c>
      <c r="F2519" t="s">
        <v>3635</v>
      </c>
      <c r="G2519" t="s">
        <v>3636</v>
      </c>
      <c r="H2519" t="s">
        <v>3616</v>
      </c>
      <c r="I2519" t="s">
        <v>1080</v>
      </c>
      <c r="J2519" s="2">
        <v>5084</v>
      </c>
      <c r="K2519" s="2">
        <v>55153</v>
      </c>
      <c r="L2519">
        <v>11</v>
      </c>
      <c r="M2519" t="s">
        <v>210</v>
      </c>
      <c r="N2519" t="s">
        <v>3443</v>
      </c>
      <c r="O2519" t="s">
        <v>210</v>
      </c>
      <c r="P2519" t="s">
        <v>3568</v>
      </c>
      <c r="Q2519" s="5">
        <f>INDEX(relevant_resources!B:B,MATCH(P2519,relevant_resources!A:A,0))</f>
        <v>0</v>
      </c>
      <c r="R2519">
        <f>COUNTIFS(resolve_2018!Y:Y,A2519)</f>
        <v>0</v>
      </c>
      <c r="S2519">
        <f>COUNTIFS(assign_old_new!A:A,A2519)</f>
        <v>0</v>
      </c>
      <c r="T2519" s="4" t="str">
        <f>IF(D2519="teppc","teppc",
IF(Q2519=0,"not relevant",
IF(R2519&gt;0,"in old list",
IF(S2519=0,"NEED TO ASSIGN",
INDEX(assign_old_new!D:D,MATCH(A2519,assign_old_new!A:A,0))))))</f>
        <v>teppc</v>
      </c>
      <c r="U2519">
        <f t="shared" si="78"/>
        <v>0</v>
      </c>
      <c r="V2519" s="5">
        <f t="shared" si="79"/>
        <v>0</v>
      </c>
    </row>
    <row r="2520" spans="1:22" hidden="1" x14ac:dyDescent="0.75">
      <c r="A2520" t="s">
        <v>1232</v>
      </c>
      <c r="B2520" t="s">
        <v>1232</v>
      </c>
      <c r="C2520" t="s">
        <v>10645</v>
      </c>
      <c r="D2520" t="s">
        <v>9883</v>
      </c>
      <c r="E2520" t="s">
        <v>3333</v>
      </c>
      <c r="F2520" t="s">
        <v>3333</v>
      </c>
      <c r="G2520" t="s">
        <v>3334</v>
      </c>
      <c r="H2520" t="s">
        <v>3333</v>
      </c>
      <c r="I2520" t="s">
        <v>33</v>
      </c>
      <c r="J2520" s="6">
        <v>1462</v>
      </c>
      <c r="K2520" s="6">
        <v>55153</v>
      </c>
      <c r="L2520">
        <v>11</v>
      </c>
      <c r="M2520" t="s">
        <v>9884</v>
      </c>
      <c r="N2520" t="s">
        <v>3443</v>
      </c>
      <c r="O2520" t="s">
        <v>210</v>
      </c>
      <c r="P2520" t="s">
        <v>3709</v>
      </c>
      <c r="Q2520" s="5">
        <f>INDEX(relevant_resources!B:B,MATCH(P2520,relevant_resources!A:A,0))</f>
        <v>0</v>
      </c>
      <c r="R2520">
        <f>COUNTIFS(resolve_2018!Y:Y,A2520)</f>
        <v>1</v>
      </c>
      <c r="S2520">
        <f>COUNTIFS(assign_old_new!A:A,A2520)</f>
        <v>0</v>
      </c>
      <c r="T2520" s="4" t="str">
        <f>IF(D2520="teppc","teppc",
IF(Q2520=0,"not relevant",
IF(R2520&gt;0,"in old list",
IF(S2520=0,"NEED TO ASSIGN",
INDEX(assign_old_new!D:D,MATCH(A2520,assign_old_new!A:A,0))))))</f>
        <v>not relevant</v>
      </c>
      <c r="U2520">
        <f t="shared" si="78"/>
        <v>1</v>
      </c>
      <c r="V2520" s="5">
        <f t="shared" si="79"/>
        <v>0</v>
      </c>
    </row>
    <row r="2521" spans="1:22" hidden="1" x14ac:dyDescent="0.75">
      <c r="A2521" t="s">
        <v>6845</v>
      </c>
      <c r="B2521" t="s">
        <v>6845</v>
      </c>
      <c r="C2521" t="s">
        <v>6846</v>
      </c>
      <c r="D2521" t="s">
        <v>3425</v>
      </c>
      <c r="E2521" t="s">
        <v>3426</v>
      </c>
      <c r="F2521" t="s">
        <v>3426</v>
      </c>
      <c r="G2521" t="s">
        <v>3427</v>
      </c>
      <c r="H2521" t="s">
        <v>3428</v>
      </c>
      <c r="I2521" t="s">
        <v>3429</v>
      </c>
      <c r="J2521" s="2">
        <v>40269</v>
      </c>
      <c r="K2521" s="2">
        <v>49388</v>
      </c>
      <c r="L2521">
        <v>10.99</v>
      </c>
      <c r="M2521" t="s">
        <v>210</v>
      </c>
      <c r="N2521" t="s">
        <v>3443</v>
      </c>
      <c r="O2521" t="s">
        <v>210</v>
      </c>
      <c r="P2521" t="s">
        <v>3444</v>
      </c>
      <c r="Q2521" s="5">
        <f>INDEX(relevant_resources!B:B,MATCH(P2521,relevant_resources!A:A,0))</f>
        <v>0</v>
      </c>
      <c r="R2521">
        <f>COUNTIFS(resolve_2018!Y:Y,A2521)</f>
        <v>0</v>
      </c>
      <c r="S2521">
        <f>COUNTIFS(assign_old_new!A:A,A2521)</f>
        <v>0</v>
      </c>
      <c r="T2521" s="4" t="str">
        <f>IF(D2521="teppc","teppc",
IF(Q2521=0,"not relevant",
IF(R2521&gt;0,"in old list",
IF(S2521=0,"NEED TO ASSIGN",
INDEX(assign_old_new!D:D,MATCH(A2521,assign_old_new!A:A,0))))))</f>
        <v>teppc</v>
      </c>
      <c r="U2521">
        <f t="shared" si="78"/>
        <v>0</v>
      </c>
      <c r="V2521" s="5">
        <f t="shared" si="79"/>
        <v>0</v>
      </c>
    </row>
    <row r="2522" spans="1:22" hidden="1" x14ac:dyDescent="0.75">
      <c r="A2522" t="s">
        <v>9347</v>
      </c>
      <c r="B2522" t="s">
        <v>9347</v>
      </c>
      <c r="C2522" t="s">
        <v>9348</v>
      </c>
      <c r="D2522" t="s">
        <v>3425</v>
      </c>
      <c r="E2522" t="s">
        <v>3426</v>
      </c>
      <c r="F2522" t="s">
        <v>3426</v>
      </c>
      <c r="G2522" t="s">
        <v>3427</v>
      </c>
      <c r="H2522" t="s">
        <v>3428</v>
      </c>
      <c r="I2522" t="s">
        <v>3429</v>
      </c>
      <c r="J2522" s="2">
        <v>40252</v>
      </c>
      <c r="K2522" s="2">
        <v>49388</v>
      </c>
      <c r="L2522">
        <v>10.99</v>
      </c>
      <c r="M2522" t="s">
        <v>210</v>
      </c>
      <c r="N2522" t="s">
        <v>3443</v>
      </c>
      <c r="O2522" t="s">
        <v>210</v>
      </c>
      <c r="P2522" t="s">
        <v>3444</v>
      </c>
      <c r="Q2522" s="5">
        <f>INDEX(relevant_resources!B:B,MATCH(P2522,relevant_resources!A:A,0))</f>
        <v>0</v>
      </c>
      <c r="R2522">
        <f>COUNTIFS(resolve_2018!Y:Y,A2522)</f>
        <v>0</v>
      </c>
      <c r="S2522">
        <f>COUNTIFS(assign_old_new!A:A,A2522)</f>
        <v>0</v>
      </c>
      <c r="T2522" s="4" t="str">
        <f>IF(D2522="teppc","teppc",
IF(Q2522=0,"not relevant",
IF(R2522&gt;0,"in old list",
IF(S2522=0,"NEED TO ASSIGN",
INDEX(assign_old_new!D:D,MATCH(A2522,assign_old_new!A:A,0))))))</f>
        <v>teppc</v>
      </c>
      <c r="U2522">
        <f t="shared" si="78"/>
        <v>0</v>
      </c>
      <c r="V2522" s="5">
        <f t="shared" si="79"/>
        <v>0</v>
      </c>
    </row>
    <row r="2523" spans="1:22" hidden="1" x14ac:dyDescent="0.75">
      <c r="A2523" t="s">
        <v>9514</v>
      </c>
      <c r="B2523" t="s">
        <v>9515</v>
      </c>
      <c r="C2523" t="s">
        <v>9516</v>
      </c>
      <c r="D2523" t="s">
        <v>3425</v>
      </c>
      <c r="E2523" t="s">
        <v>3666</v>
      </c>
      <c r="F2523" t="s">
        <v>3666</v>
      </c>
      <c r="G2523" t="s">
        <v>3667</v>
      </c>
      <c r="H2523" t="s">
        <v>3666</v>
      </c>
      <c r="I2523" t="s">
        <v>2274</v>
      </c>
      <c r="J2523" s="2">
        <v>34455</v>
      </c>
      <c r="K2523" s="2">
        <v>55153</v>
      </c>
      <c r="L2523">
        <v>10.9</v>
      </c>
      <c r="M2523" t="s">
        <v>4328</v>
      </c>
      <c r="N2523" t="s">
        <v>4329</v>
      </c>
      <c r="O2523" t="s">
        <v>4330</v>
      </c>
      <c r="P2523" t="s">
        <v>6202</v>
      </c>
      <c r="Q2523" s="5">
        <f>INDEX(relevant_resources!B:B,MATCH(P2523,relevant_resources!A:A,0))</f>
        <v>0</v>
      </c>
      <c r="R2523">
        <f>COUNTIFS(resolve_2018!Y:Y,A2523)</f>
        <v>0</v>
      </c>
      <c r="S2523">
        <f>COUNTIFS(assign_old_new!A:A,A2523)</f>
        <v>0</v>
      </c>
      <c r="T2523" s="4" t="str">
        <f>IF(D2523="teppc","teppc",
IF(Q2523=0,"not relevant",
IF(R2523&gt;0,"in old list",
IF(S2523=0,"NEED TO ASSIGN",
INDEX(assign_old_new!D:D,MATCH(A2523,assign_old_new!A:A,0))))))</f>
        <v>teppc</v>
      </c>
      <c r="U2523">
        <f t="shared" si="78"/>
        <v>0</v>
      </c>
      <c r="V2523" s="5">
        <f t="shared" si="79"/>
        <v>0</v>
      </c>
    </row>
    <row r="2524" spans="1:22" hidden="1" x14ac:dyDescent="0.75">
      <c r="A2524" t="s">
        <v>9517</v>
      </c>
      <c r="B2524" t="s">
        <v>9518</v>
      </c>
      <c r="C2524" t="s">
        <v>9519</v>
      </c>
      <c r="D2524" t="s">
        <v>3425</v>
      </c>
      <c r="E2524" t="s">
        <v>3666</v>
      </c>
      <c r="F2524" t="s">
        <v>3666</v>
      </c>
      <c r="G2524" t="s">
        <v>3667</v>
      </c>
      <c r="H2524" t="s">
        <v>3666</v>
      </c>
      <c r="I2524" t="s">
        <v>2274</v>
      </c>
      <c r="J2524" s="2">
        <v>34455</v>
      </c>
      <c r="K2524" s="2">
        <v>55153</v>
      </c>
      <c r="L2524">
        <v>10.9</v>
      </c>
      <c r="M2524" t="s">
        <v>4328</v>
      </c>
      <c r="N2524" t="s">
        <v>4329</v>
      </c>
      <c r="O2524" t="s">
        <v>4330</v>
      </c>
      <c r="P2524" t="s">
        <v>6202</v>
      </c>
      <c r="Q2524" s="5">
        <f>INDEX(relevant_resources!B:B,MATCH(P2524,relevant_resources!A:A,0))</f>
        <v>0</v>
      </c>
      <c r="R2524">
        <f>COUNTIFS(resolve_2018!Y:Y,A2524)</f>
        <v>0</v>
      </c>
      <c r="S2524">
        <f>COUNTIFS(assign_old_new!A:A,A2524)</f>
        <v>0</v>
      </c>
      <c r="T2524" s="4" t="str">
        <f>IF(D2524="teppc","teppc",
IF(Q2524=0,"not relevant",
IF(R2524&gt;0,"in old list",
IF(S2524=0,"NEED TO ASSIGN",
INDEX(assign_old_new!D:D,MATCH(A2524,assign_old_new!A:A,0))))))</f>
        <v>teppc</v>
      </c>
      <c r="U2524">
        <f t="shared" si="78"/>
        <v>0</v>
      </c>
      <c r="V2524" s="5">
        <f t="shared" si="79"/>
        <v>0</v>
      </c>
    </row>
    <row r="2525" spans="1:22" hidden="1" x14ac:dyDescent="0.75">
      <c r="A2525" t="s">
        <v>9520</v>
      </c>
      <c r="B2525" t="s">
        <v>9521</v>
      </c>
      <c r="C2525" t="s">
        <v>9522</v>
      </c>
      <c r="D2525" t="s">
        <v>3425</v>
      </c>
      <c r="E2525" t="s">
        <v>3666</v>
      </c>
      <c r="F2525" t="s">
        <v>3666</v>
      </c>
      <c r="G2525" t="s">
        <v>3667</v>
      </c>
      <c r="H2525" t="s">
        <v>3666</v>
      </c>
      <c r="I2525" t="s">
        <v>2274</v>
      </c>
      <c r="J2525" s="2">
        <v>34455</v>
      </c>
      <c r="K2525" s="2">
        <v>55153</v>
      </c>
      <c r="L2525">
        <v>10.9</v>
      </c>
      <c r="M2525" t="s">
        <v>4328</v>
      </c>
      <c r="N2525" t="s">
        <v>4329</v>
      </c>
      <c r="O2525" t="s">
        <v>4330</v>
      </c>
      <c r="P2525" t="s">
        <v>6202</v>
      </c>
      <c r="Q2525" s="5">
        <f>INDEX(relevant_resources!B:B,MATCH(P2525,relevant_resources!A:A,0))</f>
        <v>0</v>
      </c>
      <c r="R2525">
        <f>COUNTIFS(resolve_2018!Y:Y,A2525)</f>
        <v>0</v>
      </c>
      <c r="S2525">
        <f>COUNTIFS(assign_old_new!A:A,A2525)</f>
        <v>0</v>
      </c>
      <c r="T2525" s="4" t="str">
        <f>IF(D2525="teppc","teppc",
IF(Q2525=0,"not relevant",
IF(R2525&gt;0,"in old list",
IF(S2525=0,"NEED TO ASSIGN",
INDEX(assign_old_new!D:D,MATCH(A2525,assign_old_new!A:A,0))))))</f>
        <v>teppc</v>
      </c>
      <c r="U2525">
        <f t="shared" si="78"/>
        <v>0</v>
      </c>
      <c r="V2525" s="5">
        <f t="shared" si="79"/>
        <v>0</v>
      </c>
    </row>
    <row r="2526" spans="1:22" hidden="1" x14ac:dyDescent="0.75">
      <c r="A2526" t="s">
        <v>9523</v>
      </c>
      <c r="B2526" t="s">
        <v>9524</v>
      </c>
      <c r="C2526" t="s">
        <v>9525</v>
      </c>
      <c r="D2526" t="s">
        <v>3425</v>
      </c>
      <c r="E2526" t="s">
        <v>3666</v>
      </c>
      <c r="F2526" t="s">
        <v>3666</v>
      </c>
      <c r="G2526" t="s">
        <v>3667</v>
      </c>
      <c r="H2526" t="s">
        <v>3666</v>
      </c>
      <c r="I2526" t="s">
        <v>2274</v>
      </c>
      <c r="J2526" s="2">
        <v>34455</v>
      </c>
      <c r="K2526" s="2">
        <v>55153</v>
      </c>
      <c r="L2526">
        <v>10.9</v>
      </c>
      <c r="M2526" t="s">
        <v>4328</v>
      </c>
      <c r="N2526" t="s">
        <v>4329</v>
      </c>
      <c r="O2526" t="s">
        <v>4330</v>
      </c>
      <c r="P2526" t="s">
        <v>6202</v>
      </c>
      <c r="Q2526" s="5">
        <f>INDEX(relevant_resources!B:B,MATCH(P2526,relevant_resources!A:A,0))</f>
        <v>0</v>
      </c>
      <c r="R2526">
        <f>COUNTIFS(resolve_2018!Y:Y,A2526)</f>
        <v>0</v>
      </c>
      <c r="S2526">
        <f>COUNTIFS(assign_old_new!A:A,A2526)</f>
        <v>0</v>
      </c>
      <c r="T2526" s="4" t="str">
        <f>IF(D2526="teppc","teppc",
IF(Q2526=0,"not relevant",
IF(R2526&gt;0,"in old list",
IF(S2526=0,"NEED TO ASSIGN",
INDEX(assign_old_new!D:D,MATCH(A2526,assign_old_new!A:A,0))))))</f>
        <v>teppc</v>
      </c>
      <c r="U2526">
        <f t="shared" si="78"/>
        <v>0</v>
      </c>
      <c r="V2526" s="5">
        <f t="shared" si="79"/>
        <v>0</v>
      </c>
    </row>
    <row r="2527" spans="1:22" hidden="1" x14ac:dyDescent="0.75">
      <c r="A2527" t="s">
        <v>1268</v>
      </c>
      <c r="B2527" t="s">
        <v>1268</v>
      </c>
      <c r="C2527" t="s">
        <v>10124</v>
      </c>
      <c r="D2527" t="s">
        <v>9883</v>
      </c>
      <c r="E2527" t="s">
        <v>1128</v>
      </c>
      <c r="F2527" t="s">
        <v>1128</v>
      </c>
      <c r="G2527" t="s">
        <v>3379</v>
      </c>
      <c r="H2527" t="s">
        <v>1128</v>
      </c>
      <c r="I2527" t="s">
        <v>33</v>
      </c>
      <c r="J2527" s="6">
        <v>8767</v>
      </c>
      <c r="K2527" s="6">
        <v>55153</v>
      </c>
      <c r="L2527">
        <v>10.9</v>
      </c>
      <c r="M2527" t="s">
        <v>9884</v>
      </c>
      <c r="N2527" t="s">
        <v>3443</v>
      </c>
      <c r="O2527" t="s">
        <v>210</v>
      </c>
      <c r="P2527" t="s">
        <v>3709</v>
      </c>
      <c r="Q2527" s="5">
        <f>INDEX(relevant_resources!B:B,MATCH(P2527,relevant_resources!A:A,0))</f>
        <v>0</v>
      </c>
      <c r="R2527">
        <f>COUNTIFS(resolve_2018!Y:Y,A2527)</f>
        <v>1</v>
      </c>
      <c r="S2527">
        <f>COUNTIFS(assign_old_new!A:A,A2527)</f>
        <v>0</v>
      </c>
      <c r="T2527" s="4" t="str">
        <f>IF(D2527="teppc","teppc",
IF(Q2527=0,"not relevant",
IF(R2527&gt;0,"in old list",
IF(S2527=0,"NEED TO ASSIGN",
INDEX(assign_old_new!D:D,MATCH(A2527,assign_old_new!A:A,0))))))</f>
        <v>not relevant</v>
      </c>
      <c r="U2527">
        <f t="shared" si="78"/>
        <v>1</v>
      </c>
      <c r="V2527" s="5">
        <f t="shared" si="79"/>
        <v>0</v>
      </c>
    </row>
    <row r="2528" spans="1:22" hidden="1" x14ac:dyDescent="0.75">
      <c r="A2528" t="s">
        <v>178</v>
      </c>
      <c r="B2528" t="s">
        <v>178</v>
      </c>
      <c r="C2528" t="s">
        <v>10089</v>
      </c>
      <c r="D2528" t="s">
        <v>9883</v>
      </c>
      <c r="E2528" t="s">
        <v>3333</v>
      </c>
      <c r="F2528" t="s">
        <v>3333</v>
      </c>
      <c r="G2528" t="s">
        <v>3334</v>
      </c>
      <c r="H2528" t="s">
        <v>3333</v>
      </c>
      <c r="I2528" t="s">
        <v>33</v>
      </c>
      <c r="J2528" s="6">
        <v>39576</v>
      </c>
      <c r="K2528" s="6">
        <v>55153</v>
      </c>
      <c r="L2528">
        <v>10.8</v>
      </c>
      <c r="M2528" t="s">
        <v>9884</v>
      </c>
      <c r="N2528" t="s">
        <v>3336</v>
      </c>
      <c r="O2528" t="s">
        <v>3356</v>
      </c>
      <c r="P2528" t="s">
        <v>3357</v>
      </c>
      <c r="Q2528" s="5">
        <f>INDEX(relevant_resources!B:B,MATCH(P2528,relevant_resources!A:A,0))</f>
        <v>0</v>
      </c>
      <c r="R2528">
        <f>COUNTIFS(resolve_2018!Y:Y,A2528)</f>
        <v>1</v>
      </c>
      <c r="S2528">
        <f>COUNTIFS(assign_old_new!A:A,A2528)</f>
        <v>0</v>
      </c>
      <c r="T2528" s="4" t="str">
        <f>IF(D2528="teppc","teppc",
IF(Q2528=0,"not relevant",
IF(R2528&gt;0,"in old list",
IF(S2528=0,"NEED TO ASSIGN",
INDEX(assign_old_new!D:D,MATCH(A2528,assign_old_new!A:A,0))))))</f>
        <v>not relevant</v>
      </c>
      <c r="U2528">
        <f t="shared" si="78"/>
        <v>1</v>
      </c>
      <c r="V2528" s="5">
        <f t="shared" si="79"/>
        <v>0</v>
      </c>
    </row>
    <row r="2529" spans="1:22" hidden="1" x14ac:dyDescent="0.75">
      <c r="A2529" t="s">
        <v>9480</v>
      </c>
      <c r="B2529" t="s">
        <v>9481</v>
      </c>
      <c r="C2529" t="s">
        <v>9482</v>
      </c>
      <c r="D2529" t="s">
        <v>3425</v>
      </c>
      <c r="E2529" t="s">
        <v>906</v>
      </c>
      <c r="F2529" t="s">
        <v>906</v>
      </c>
      <c r="G2529" t="s">
        <v>4695</v>
      </c>
      <c r="H2529" t="s">
        <v>906</v>
      </c>
      <c r="I2529" t="s">
        <v>906</v>
      </c>
      <c r="J2529" s="2">
        <v>34121</v>
      </c>
      <c r="K2529" s="2">
        <v>55153</v>
      </c>
      <c r="L2529">
        <v>10.74</v>
      </c>
      <c r="M2529" t="s">
        <v>5038</v>
      </c>
      <c r="N2529" t="s">
        <v>3757</v>
      </c>
      <c r="O2529" t="s">
        <v>190</v>
      </c>
      <c r="P2529" t="s">
        <v>5039</v>
      </c>
      <c r="Q2529" s="5">
        <f>INDEX(relevant_resources!B:B,MATCH(P2529,relevant_resources!A:A,0))</f>
        <v>0</v>
      </c>
      <c r="R2529">
        <f>COUNTIFS(resolve_2018!Y:Y,A2529)</f>
        <v>0</v>
      </c>
      <c r="S2529">
        <f>COUNTIFS(assign_old_new!A:A,A2529)</f>
        <v>0</v>
      </c>
      <c r="T2529" s="4" t="str">
        <f>IF(D2529="teppc","teppc",
IF(Q2529=0,"not relevant",
IF(R2529&gt;0,"in old list",
IF(S2529=0,"NEED TO ASSIGN",
INDEX(assign_old_new!D:D,MATCH(A2529,assign_old_new!A:A,0))))))</f>
        <v>teppc</v>
      </c>
      <c r="U2529">
        <f t="shared" si="78"/>
        <v>0</v>
      </c>
      <c r="V2529" s="5">
        <f t="shared" si="79"/>
        <v>0</v>
      </c>
    </row>
    <row r="2530" spans="1:22" hidden="1" x14ac:dyDescent="0.75">
      <c r="A2530" t="s">
        <v>6310</v>
      </c>
      <c r="B2530" t="s">
        <v>6310</v>
      </c>
      <c r="C2530" t="s">
        <v>6311</v>
      </c>
      <c r="D2530" t="s">
        <v>3425</v>
      </c>
      <c r="E2530" t="s">
        <v>3426</v>
      </c>
      <c r="F2530" t="s">
        <v>3426</v>
      </c>
      <c r="G2530" t="s">
        <v>3427</v>
      </c>
      <c r="H2530" t="s">
        <v>3428</v>
      </c>
      <c r="I2530" t="s">
        <v>3429</v>
      </c>
      <c r="J2530" s="2">
        <v>41640</v>
      </c>
      <c r="K2530" s="2">
        <v>56250</v>
      </c>
      <c r="L2530">
        <v>10.67</v>
      </c>
      <c r="M2530" t="s">
        <v>210</v>
      </c>
      <c r="N2530" t="s">
        <v>3443</v>
      </c>
      <c r="O2530" t="s">
        <v>210</v>
      </c>
      <c r="P2530" t="s">
        <v>3444</v>
      </c>
      <c r="Q2530" s="5">
        <f>INDEX(relevant_resources!B:B,MATCH(P2530,relevant_resources!A:A,0))</f>
        <v>0</v>
      </c>
      <c r="R2530">
        <f>COUNTIFS(resolve_2018!Y:Y,A2530)</f>
        <v>0</v>
      </c>
      <c r="S2530">
        <f>COUNTIFS(assign_old_new!A:A,A2530)</f>
        <v>0</v>
      </c>
      <c r="T2530" s="4" t="str">
        <f>IF(D2530="teppc","teppc",
IF(Q2530=0,"not relevant",
IF(R2530&gt;0,"in old list",
IF(S2530=0,"NEED TO ASSIGN",
INDEX(assign_old_new!D:D,MATCH(A2530,assign_old_new!A:A,0))))))</f>
        <v>teppc</v>
      </c>
      <c r="U2530">
        <f t="shared" si="78"/>
        <v>0</v>
      </c>
      <c r="V2530" s="5">
        <f t="shared" si="79"/>
        <v>0</v>
      </c>
    </row>
    <row r="2531" spans="1:22" hidden="1" x14ac:dyDescent="0.75">
      <c r="A2531" t="s">
        <v>6312</v>
      </c>
      <c r="B2531" t="s">
        <v>6312</v>
      </c>
      <c r="C2531" t="s">
        <v>6313</v>
      </c>
      <c r="D2531" t="s">
        <v>3425</v>
      </c>
      <c r="E2531" t="s">
        <v>3426</v>
      </c>
      <c r="F2531" t="s">
        <v>3426</v>
      </c>
      <c r="G2531" t="s">
        <v>3427</v>
      </c>
      <c r="H2531" t="s">
        <v>3428</v>
      </c>
      <c r="I2531" t="s">
        <v>3429</v>
      </c>
      <c r="J2531" s="2">
        <v>41640</v>
      </c>
      <c r="K2531" s="2">
        <v>56250</v>
      </c>
      <c r="L2531">
        <v>10.67</v>
      </c>
      <c r="M2531" t="s">
        <v>210</v>
      </c>
      <c r="N2531" t="s">
        <v>3443</v>
      </c>
      <c r="O2531" t="s">
        <v>210</v>
      </c>
      <c r="P2531" t="s">
        <v>3444</v>
      </c>
      <c r="Q2531" s="5">
        <f>INDEX(relevant_resources!B:B,MATCH(P2531,relevant_resources!A:A,0))</f>
        <v>0</v>
      </c>
      <c r="R2531">
        <f>COUNTIFS(resolve_2018!Y:Y,A2531)</f>
        <v>0</v>
      </c>
      <c r="S2531">
        <f>COUNTIFS(assign_old_new!A:A,A2531)</f>
        <v>0</v>
      </c>
      <c r="T2531" s="4" t="str">
        <f>IF(D2531="teppc","teppc",
IF(Q2531=0,"not relevant",
IF(R2531&gt;0,"in old list",
IF(S2531=0,"NEED TO ASSIGN",
INDEX(assign_old_new!D:D,MATCH(A2531,assign_old_new!A:A,0))))))</f>
        <v>teppc</v>
      </c>
      <c r="U2531">
        <f t="shared" si="78"/>
        <v>0</v>
      </c>
      <c r="V2531" s="5">
        <f t="shared" si="79"/>
        <v>0</v>
      </c>
    </row>
    <row r="2532" spans="1:22" hidden="1" x14ac:dyDescent="0.75">
      <c r="A2532" t="s">
        <v>2607</v>
      </c>
      <c r="B2532" t="s">
        <v>2607</v>
      </c>
      <c r="C2532" t="s">
        <v>10788</v>
      </c>
      <c r="D2532" t="s">
        <v>9883</v>
      </c>
      <c r="E2532" t="s">
        <v>9887</v>
      </c>
      <c r="F2532" t="s">
        <v>9887</v>
      </c>
      <c r="G2532" t="s">
        <v>9888</v>
      </c>
      <c r="H2532" t="s">
        <v>9887</v>
      </c>
      <c r="I2532" t="s">
        <v>33</v>
      </c>
      <c r="J2532" s="6">
        <v>39904</v>
      </c>
      <c r="K2532" s="6">
        <v>55153</v>
      </c>
      <c r="L2532">
        <v>10.62</v>
      </c>
      <c r="M2532" t="s">
        <v>9884</v>
      </c>
      <c r="N2532" t="s">
        <v>3342</v>
      </c>
      <c r="O2532" t="s">
        <v>3337</v>
      </c>
      <c r="P2532" t="s">
        <v>3338</v>
      </c>
      <c r="Q2532" s="5">
        <f>INDEX(relevant_resources!B:B,MATCH(P2532,relevant_resources!A:A,0))</f>
        <v>0</v>
      </c>
      <c r="R2532">
        <f>COUNTIFS(resolve_2018!Y:Y,A2532)</f>
        <v>2</v>
      </c>
      <c r="S2532">
        <f>COUNTIFS(assign_old_new!A:A,A2532)</f>
        <v>0</v>
      </c>
      <c r="T2532" s="4" t="str">
        <f>IF(D2532="teppc","teppc",
IF(Q2532=0,"not relevant",
IF(R2532&gt;0,"in old list",
IF(S2532=0,"NEED TO ASSIGN",
INDEX(assign_old_new!D:D,MATCH(A2532,assign_old_new!A:A,0))))))</f>
        <v>not relevant</v>
      </c>
      <c r="U2532">
        <f t="shared" si="78"/>
        <v>1</v>
      </c>
      <c r="V2532" s="5">
        <f t="shared" si="79"/>
        <v>0</v>
      </c>
    </row>
    <row r="2533" spans="1:22" hidden="1" x14ac:dyDescent="0.75">
      <c r="A2533" t="s">
        <v>11543</v>
      </c>
      <c r="B2533" t="s">
        <v>11543</v>
      </c>
      <c r="C2533" t="s">
        <v>11544</v>
      </c>
      <c r="D2533" t="s">
        <v>9883</v>
      </c>
      <c r="E2533" t="s">
        <v>1128</v>
      </c>
      <c r="F2533" t="s">
        <v>1128</v>
      </c>
      <c r="G2533" t="s">
        <v>3379</v>
      </c>
      <c r="H2533" t="s">
        <v>1128</v>
      </c>
      <c r="I2533" t="s">
        <v>33</v>
      </c>
      <c r="J2533" s="6">
        <v>32509</v>
      </c>
      <c r="K2533" s="6">
        <v>55153</v>
      </c>
      <c r="L2533">
        <v>10.6</v>
      </c>
      <c r="M2533" t="s">
        <v>9884</v>
      </c>
      <c r="N2533" t="s">
        <v>3849</v>
      </c>
      <c r="O2533" t="s">
        <v>3850</v>
      </c>
      <c r="P2533" t="s">
        <v>10070</v>
      </c>
      <c r="Q2533" s="5">
        <f>INDEX(relevant_resources!B:B,MATCH(P2533,relevant_resources!A:A,0))</f>
        <v>0</v>
      </c>
      <c r="R2533">
        <f>COUNTIFS(resolve_2018!Y:Y,A2533)</f>
        <v>0</v>
      </c>
      <c r="S2533">
        <f>COUNTIFS(assign_old_new!A:A,A2533)</f>
        <v>0</v>
      </c>
      <c r="T2533" s="4" t="str">
        <f>IF(D2533="teppc","teppc",
IF(Q2533=0,"not relevant",
IF(R2533&gt;0,"in old list",
IF(S2533=0,"NEED TO ASSIGN",
INDEX(assign_old_new!D:D,MATCH(A2533,assign_old_new!A:A,0))))))</f>
        <v>not relevant</v>
      </c>
      <c r="U2533">
        <f t="shared" si="78"/>
        <v>0</v>
      </c>
      <c r="V2533" s="5">
        <f t="shared" si="79"/>
        <v>0</v>
      </c>
    </row>
    <row r="2534" spans="1:22" hidden="1" x14ac:dyDescent="0.75">
      <c r="A2534" t="s">
        <v>9230</v>
      </c>
      <c r="B2534" t="s">
        <v>9230</v>
      </c>
      <c r="C2534" t="s">
        <v>9231</v>
      </c>
      <c r="D2534" t="s">
        <v>3425</v>
      </c>
      <c r="E2534" t="s">
        <v>3426</v>
      </c>
      <c r="F2534" t="s">
        <v>3426</v>
      </c>
      <c r="G2534" t="s">
        <v>3427</v>
      </c>
      <c r="H2534" t="s">
        <v>3428</v>
      </c>
      <c r="I2534" t="s">
        <v>3429</v>
      </c>
      <c r="J2534" s="2">
        <v>42309</v>
      </c>
      <c r="K2534" s="2">
        <v>56919</v>
      </c>
      <c r="L2534">
        <v>10.59</v>
      </c>
      <c r="M2534" t="s">
        <v>210</v>
      </c>
      <c r="N2534" t="s">
        <v>3443</v>
      </c>
      <c r="O2534" t="s">
        <v>210</v>
      </c>
      <c r="P2534" t="s">
        <v>3444</v>
      </c>
      <c r="Q2534" s="5">
        <f>INDEX(relevant_resources!B:B,MATCH(P2534,relevant_resources!A:A,0))</f>
        <v>0</v>
      </c>
      <c r="R2534">
        <f>COUNTIFS(resolve_2018!Y:Y,A2534)</f>
        <v>0</v>
      </c>
      <c r="S2534">
        <f>COUNTIFS(assign_old_new!A:A,A2534)</f>
        <v>0</v>
      </c>
      <c r="T2534" s="4" t="str">
        <f>IF(D2534="teppc","teppc",
IF(Q2534=0,"not relevant",
IF(R2534&gt;0,"in old list",
IF(S2534=0,"NEED TO ASSIGN",
INDEX(assign_old_new!D:D,MATCH(A2534,assign_old_new!A:A,0))))))</f>
        <v>teppc</v>
      </c>
      <c r="U2534">
        <f t="shared" si="78"/>
        <v>0</v>
      </c>
      <c r="V2534" s="5">
        <f t="shared" si="79"/>
        <v>0</v>
      </c>
    </row>
    <row r="2535" spans="1:22" hidden="1" x14ac:dyDescent="0.75">
      <c r="A2535" t="s">
        <v>9232</v>
      </c>
      <c r="B2535" t="s">
        <v>9232</v>
      </c>
      <c r="C2535" t="s">
        <v>9233</v>
      </c>
      <c r="D2535" t="s">
        <v>3425</v>
      </c>
      <c r="E2535" t="s">
        <v>3426</v>
      </c>
      <c r="F2535" t="s">
        <v>3426</v>
      </c>
      <c r="G2535" t="s">
        <v>3427</v>
      </c>
      <c r="H2535" t="s">
        <v>3428</v>
      </c>
      <c r="I2535" t="s">
        <v>3429</v>
      </c>
      <c r="J2535" s="2">
        <v>42309</v>
      </c>
      <c r="K2535" s="2">
        <v>56919</v>
      </c>
      <c r="L2535">
        <v>10.59</v>
      </c>
      <c r="M2535" t="s">
        <v>210</v>
      </c>
      <c r="N2535" t="s">
        <v>3443</v>
      </c>
      <c r="O2535" t="s">
        <v>210</v>
      </c>
      <c r="P2535" t="s">
        <v>3444</v>
      </c>
      <c r="Q2535" s="5">
        <f>INDEX(relevant_resources!B:B,MATCH(P2535,relevant_resources!A:A,0))</f>
        <v>0</v>
      </c>
      <c r="R2535">
        <f>COUNTIFS(resolve_2018!Y:Y,A2535)</f>
        <v>0</v>
      </c>
      <c r="S2535">
        <f>COUNTIFS(assign_old_new!A:A,A2535)</f>
        <v>0</v>
      </c>
      <c r="T2535" s="4" t="str">
        <f>IF(D2535="teppc","teppc",
IF(Q2535=0,"not relevant",
IF(R2535&gt;0,"in old list",
IF(S2535=0,"NEED TO ASSIGN",
INDEX(assign_old_new!D:D,MATCH(A2535,assign_old_new!A:A,0))))))</f>
        <v>teppc</v>
      </c>
      <c r="U2535">
        <f t="shared" si="78"/>
        <v>0</v>
      </c>
      <c r="V2535" s="5">
        <f t="shared" si="79"/>
        <v>0</v>
      </c>
    </row>
    <row r="2536" spans="1:22" hidden="1" x14ac:dyDescent="0.75">
      <c r="A2536" t="s">
        <v>4284</v>
      </c>
      <c r="B2536" t="s">
        <v>4285</v>
      </c>
      <c r="C2536" t="s">
        <v>4284</v>
      </c>
      <c r="D2536" t="s">
        <v>3425</v>
      </c>
      <c r="E2536" t="s">
        <v>3426</v>
      </c>
      <c r="F2536" t="s">
        <v>3426</v>
      </c>
      <c r="G2536" t="s">
        <v>3427</v>
      </c>
      <c r="H2536" t="s">
        <v>3428</v>
      </c>
      <c r="I2536" t="s">
        <v>3429</v>
      </c>
      <c r="J2536" s="2">
        <v>43373</v>
      </c>
      <c r="K2536" s="2">
        <v>54877</v>
      </c>
      <c r="L2536">
        <v>10.5</v>
      </c>
      <c r="M2536" t="s">
        <v>3432</v>
      </c>
      <c r="N2536" t="s">
        <v>3520</v>
      </c>
      <c r="O2536" t="s">
        <v>3432</v>
      </c>
      <c r="P2536" t="s">
        <v>3433</v>
      </c>
      <c r="Q2536" s="5">
        <f>INDEX(relevant_resources!B:B,MATCH(P2536,relevant_resources!A:A,0))</f>
        <v>0</v>
      </c>
      <c r="R2536">
        <f>COUNTIFS(resolve_2018!Y:Y,A2536)</f>
        <v>0</v>
      </c>
      <c r="S2536">
        <f>COUNTIFS(assign_old_new!A:A,A2536)</f>
        <v>0</v>
      </c>
      <c r="T2536" s="4" t="str">
        <f>IF(D2536="teppc","teppc",
IF(Q2536=0,"not relevant",
IF(R2536&gt;0,"in old list",
IF(S2536=0,"NEED TO ASSIGN",
INDEX(assign_old_new!D:D,MATCH(A2536,assign_old_new!A:A,0))))))</f>
        <v>teppc</v>
      </c>
      <c r="U2536">
        <f t="shared" si="78"/>
        <v>0</v>
      </c>
      <c r="V2536" s="5">
        <f t="shared" si="79"/>
        <v>0</v>
      </c>
    </row>
    <row r="2537" spans="1:22" hidden="1" x14ac:dyDescent="0.75">
      <c r="A2537" t="s">
        <v>9250</v>
      </c>
      <c r="B2537" t="s">
        <v>9250</v>
      </c>
      <c r="C2537" t="s">
        <v>9251</v>
      </c>
      <c r="D2537" t="s">
        <v>3425</v>
      </c>
      <c r="E2537" t="s">
        <v>3426</v>
      </c>
      <c r="F2537" t="s">
        <v>3426</v>
      </c>
      <c r="G2537" t="s">
        <v>3427</v>
      </c>
      <c r="H2537" t="s">
        <v>3428</v>
      </c>
      <c r="I2537" t="s">
        <v>3429</v>
      </c>
      <c r="J2537" s="2">
        <v>41944</v>
      </c>
      <c r="K2537" s="2">
        <v>51075</v>
      </c>
      <c r="L2537">
        <v>10.5</v>
      </c>
      <c r="M2537" t="s">
        <v>3438</v>
      </c>
      <c r="N2537" t="s">
        <v>3412</v>
      </c>
      <c r="O2537" t="s">
        <v>993</v>
      </c>
      <c r="P2537" t="s">
        <v>3477</v>
      </c>
      <c r="Q2537" s="5">
        <f>INDEX(relevant_resources!B:B,MATCH(P2537,relevant_resources!A:A,0))</f>
        <v>0</v>
      </c>
      <c r="R2537">
        <f>COUNTIFS(resolve_2018!Y:Y,A2537)</f>
        <v>0</v>
      </c>
      <c r="S2537">
        <f>COUNTIFS(assign_old_new!A:A,A2537)</f>
        <v>0</v>
      </c>
      <c r="T2537" s="4" t="str">
        <f>IF(D2537="teppc","teppc",
IF(Q2537=0,"not relevant",
IF(R2537&gt;0,"in old list",
IF(S2537=0,"NEED TO ASSIGN",
INDEX(assign_old_new!D:D,MATCH(A2537,assign_old_new!A:A,0))))))</f>
        <v>teppc</v>
      </c>
      <c r="U2537">
        <f t="shared" si="78"/>
        <v>0</v>
      </c>
      <c r="V2537" s="5">
        <f t="shared" si="79"/>
        <v>0</v>
      </c>
    </row>
    <row r="2538" spans="1:22" hidden="1" x14ac:dyDescent="0.75">
      <c r="A2538" t="s">
        <v>4947</v>
      </c>
      <c r="B2538" t="s">
        <v>4947</v>
      </c>
      <c r="C2538" t="s">
        <v>4948</v>
      </c>
      <c r="D2538" t="s">
        <v>3425</v>
      </c>
      <c r="E2538" t="s">
        <v>3426</v>
      </c>
      <c r="F2538" t="s">
        <v>3426</v>
      </c>
      <c r="G2538" t="s">
        <v>3427</v>
      </c>
      <c r="H2538" t="s">
        <v>3428</v>
      </c>
      <c r="I2538" t="s">
        <v>3429</v>
      </c>
      <c r="J2538" s="2">
        <v>41243</v>
      </c>
      <c r="K2538" s="2">
        <v>48535</v>
      </c>
      <c r="L2538">
        <v>10.5</v>
      </c>
      <c r="M2538" t="s">
        <v>3430</v>
      </c>
      <c r="N2538" t="s">
        <v>3431</v>
      </c>
      <c r="O2538" t="s">
        <v>3432</v>
      </c>
      <c r="P2538" t="s">
        <v>3433</v>
      </c>
      <c r="Q2538" s="5">
        <f>INDEX(relevant_resources!B:B,MATCH(P2538,relevant_resources!A:A,0))</f>
        <v>0</v>
      </c>
      <c r="R2538">
        <f>COUNTIFS(resolve_2018!Y:Y,A2538)</f>
        <v>0</v>
      </c>
      <c r="S2538">
        <f>COUNTIFS(assign_old_new!A:A,A2538)</f>
        <v>0</v>
      </c>
      <c r="T2538" s="4" t="str">
        <f>IF(D2538="teppc","teppc",
IF(Q2538=0,"not relevant",
IF(R2538&gt;0,"in old list",
IF(S2538=0,"NEED TO ASSIGN",
INDEX(assign_old_new!D:D,MATCH(A2538,assign_old_new!A:A,0))))))</f>
        <v>teppc</v>
      </c>
      <c r="U2538">
        <f t="shared" si="78"/>
        <v>0</v>
      </c>
      <c r="V2538" s="5">
        <f t="shared" si="79"/>
        <v>0</v>
      </c>
    </row>
    <row r="2539" spans="1:22" hidden="1" x14ac:dyDescent="0.75">
      <c r="A2539" t="s">
        <v>7800</v>
      </c>
      <c r="B2539" t="s">
        <v>7800</v>
      </c>
      <c r="C2539" t="s">
        <v>7801</v>
      </c>
      <c r="D2539" t="s">
        <v>3425</v>
      </c>
      <c r="E2539" t="s">
        <v>3614</v>
      </c>
      <c r="F2539" t="s">
        <v>3614</v>
      </c>
      <c r="G2539" t="s">
        <v>3615</v>
      </c>
      <c r="H2539" t="s">
        <v>3616</v>
      </c>
      <c r="I2539" t="s">
        <v>1080</v>
      </c>
      <c r="J2539" s="2">
        <v>40539</v>
      </c>
      <c r="K2539" s="2">
        <v>55153</v>
      </c>
      <c r="L2539">
        <v>10.5</v>
      </c>
      <c r="M2539" t="s">
        <v>3438</v>
      </c>
      <c r="N2539" t="s">
        <v>3412</v>
      </c>
      <c r="O2539" t="s">
        <v>993</v>
      </c>
      <c r="P2539" t="s">
        <v>3712</v>
      </c>
      <c r="Q2539" s="5">
        <f>INDEX(relevant_resources!B:B,MATCH(P2539,relevant_resources!A:A,0))</f>
        <v>0</v>
      </c>
      <c r="R2539">
        <f>COUNTIFS(resolve_2018!Y:Y,A2539)</f>
        <v>0</v>
      </c>
      <c r="S2539">
        <f>COUNTIFS(assign_old_new!A:A,A2539)</f>
        <v>0</v>
      </c>
      <c r="T2539" s="4" t="str">
        <f>IF(D2539="teppc","teppc",
IF(Q2539=0,"not relevant",
IF(R2539&gt;0,"in old list",
IF(S2539=0,"NEED TO ASSIGN",
INDEX(assign_old_new!D:D,MATCH(A2539,assign_old_new!A:A,0))))))</f>
        <v>teppc</v>
      </c>
      <c r="U2539">
        <f t="shared" si="78"/>
        <v>0</v>
      </c>
      <c r="V2539" s="5">
        <f t="shared" si="79"/>
        <v>0</v>
      </c>
    </row>
    <row r="2540" spans="1:22" hidden="1" x14ac:dyDescent="0.75">
      <c r="A2540" t="s">
        <v>9244</v>
      </c>
      <c r="B2540" t="s">
        <v>9244</v>
      </c>
      <c r="C2540" t="s">
        <v>9245</v>
      </c>
      <c r="D2540" t="s">
        <v>3425</v>
      </c>
      <c r="E2540" t="s">
        <v>3620</v>
      </c>
      <c r="F2540" t="s">
        <v>3620</v>
      </c>
      <c r="G2540" t="s">
        <v>3621</v>
      </c>
      <c r="H2540" t="s">
        <v>3616</v>
      </c>
      <c r="I2540" t="s">
        <v>1080</v>
      </c>
      <c r="J2540" s="2">
        <v>40534</v>
      </c>
      <c r="K2540" s="2">
        <v>55153</v>
      </c>
      <c r="L2540">
        <v>10.5</v>
      </c>
      <c r="M2540" t="s">
        <v>3438</v>
      </c>
      <c r="N2540" t="s">
        <v>3412</v>
      </c>
      <c r="O2540" t="s">
        <v>993</v>
      </c>
      <c r="P2540" t="s">
        <v>3712</v>
      </c>
      <c r="Q2540" s="5">
        <f>INDEX(relevant_resources!B:B,MATCH(P2540,relevant_resources!A:A,0))</f>
        <v>0</v>
      </c>
      <c r="R2540">
        <f>COUNTIFS(resolve_2018!Y:Y,A2540)</f>
        <v>0</v>
      </c>
      <c r="S2540">
        <f>COUNTIFS(assign_old_new!A:A,A2540)</f>
        <v>0</v>
      </c>
      <c r="T2540" s="4" t="str">
        <f>IF(D2540="teppc","teppc",
IF(Q2540=0,"not relevant",
IF(R2540&gt;0,"in old list",
IF(S2540=0,"NEED TO ASSIGN",
INDEX(assign_old_new!D:D,MATCH(A2540,assign_old_new!A:A,0))))))</f>
        <v>teppc</v>
      </c>
      <c r="U2540">
        <f t="shared" si="78"/>
        <v>0</v>
      </c>
      <c r="V2540" s="5">
        <f t="shared" si="79"/>
        <v>0</v>
      </c>
    </row>
    <row r="2541" spans="1:22" hidden="1" x14ac:dyDescent="0.75">
      <c r="A2541" t="s">
        <v>4445</v>
      </c>
      <c r="B2541" t="s">
        <v>4445</v>
      </c>
      <c r="C2541" t="s">
        <v>4446</v>
      </c>
      <c r="D2541" t="s">
        <v>3425</v>
      </c>
      <c r="E2541" t="s">
        <v>3620</v>
      </c>
      <c r="F2541" t="s">
        <v>3620</v>
      </c>
      <c r="G2541" t="s">
        <v>3621</v>
      </c>
      <c r="H2541" t="s">
        <v>3616</v>
      </c>
      <c r="I2541" t="s">
        <v>1080</v>
      </c>
      <c r="J2541" s="2">
        <v>39845</v>
      </c>
      <c r="K2541" s="2">
        <v>55153</v>
      </c>
      <c r="L2541">
        <v>10.5</v>
      </c>
      <c r="M2541" t="s">
        <v>3438</v>
      </c>
      <c r="N2541" t="s">
        <v>3412</v>
      </c>
      <c r="O2541" t="s">
        <v>993</v>
      </c>
      <c r="P2541" t="s">
        <v>3712</v>
      </c>
      <c r="Q2541" s="5">
        <f>INDEX(relevant_resources!B:B,MATCH(P2541,relevant_resources!A:A,0))</f>
        <v>0</v>
      </c>
      <c r="R2541">
        <f>COUNTIFS(resolve_2018!Y:Y,A2541)</f>
        <v>0</v>
      </c>
      <c r="S2541">
        <f>COUNTIFS(assign_old_new!A:A,A2541)</f>
        <v>0</v>
      </c>
      <c r="T2541" s="4" t="str">
        <f>IF(D2541="teppc","teppc",
IF(Q2541=0,"not relevant",
IF(R2541&gt;0,"in old list",
IF(S2541=0,"NEED TO ASSIGN",
INDEX(assign_old_new!D:D,MATCH(A2541,assign_old_new!A:A,0))))))</f>
        <v>teppc</v>
      </c>
      <c r="U2541">
        <f t="shared" si="78"/>
        <v>0</v>
      </c>
      <c r="V2541" s="5">
        <f t="shared" si="79"/>
        <v>0</v>
      </c>
    </row>
    <row r="2542" spans="1:22" hidden="1" x14ac:dyDescent="0.75">
      <c r="A2542" t="s">
        <v>172</v>
      </c>
      <c r="B2542" t="s">
        <v>172</v>
      </c>
      <c r="C2542" t="s">
        <v>10254</v>
      </c>
      <c r="D2542" t="s">
        <v>9883</v>
      </c>
      <c r="E2542" t="s">
        <v>3333</v>
      </c>
      <c r="F2542" t="s">
        <v>3333</v>
      </c>
      <c r="G2542" t="s">
        <v>3334</v>
      </c>
      <c r="H2542" t="s">
        <v>3333</v>
      </c>
      <c r="I2542" t="s">
        <v>33</v>
      </c>
      <c r="J2542" s="6">
        <v>39684</v>
      </c>
      <c r="K2542" s="6">
        <v>55153</v>
      </c>
      <c r="L2542">
        <v>10.5</v>
      </c>
      <c r="M2542" t="s">
        <v>9884</v>
      </c>
      <c r="N2542" t="s">
        <v>3336</v>
      </c>
      <c r="O2542" t="s">
        <v>3356</v>
      </c>
      <c r="P2542" t="s">
        <v>3357</v>
      </c>
      <c r="Q2542" s="5">
        <f>INDEX(relevant_resources!B:B,MATCH(P2542,relevant_resources!A:A,0))</f>
        <v>0</v>
      </c>
      <c r="R2542">
        <f>COUNTIFS(resolve_2018!Y:Y,A2542)</f>
        <v>1</v>
      </c>
      <c r="S2542">
        <f>COUNTIFS(assign_old_new!A:A,A2542)</f>
        <v>0</v>
      </c>
      <c r="T2542" s="4" t="str">
        <f>IF(D2542="teppc","teppc",
IF(Q2542=0,"not relevant",
IF(R2542&gt;0,"in old list",
IF(S2542=0,"NEED TO ASSIGN",
INDEX(assign_old_new!D:D,MATCH(A2542,assign_old_new!A:A,0))))))</f>
        <v>not relevant</v>
      </c>
      <c r="U2542">
        <f t="shared" si="78"/>
        <v>1</v>
      </c>
      <c r="V2542" s="5">
        <f t="shared" si="79"/>
        <v>0</v>
      </c>
    </row>
    <row r="2543" spans="1:22" hidden="1" x14ac:dyDescent="0.75">
      <c r="A2543" t="s">
        <v>8334</v>
      </c>
      <c r="B2543" t="s">
        <v>8334</v>
      </c>
      <c r="C2543" t="s">
        <v>8335</v>
      </c>
      <c r="D2543" t="s">
        <v>3425</v>
      </c>
      <c r="E2543" t="s">
        <v>3584</v>
      </c>
      <c r="F2543" t="s">
        <v>3584</v>
      </c>
      <c r="G2543" t="s">
        <v>3585</v>
      </c>
      <c r="H2543" t="s">
        <v>3482</v>
      </c>
      <c r="I2543" t="s">
        <v>1080</v>
      </c>
      <c r="J2543" s="2">
        <v>36312</v>
      </c>
      <c r="K2543" s="2">
        <v>54789</v>
      </c>
      <c r="L2543">
        <v>10.5</v>
      </c>
      <c r="M2543" t="s">
        <v>3920</v>
      </c>
      <c r="N2543" t="s">
        <v>3921</v>
      </c>
      <c r="O2543" t="s">
        <v>3356</v>
      </c>
      <c r="P2543" t="s">
        <v>3484</v>
      </c>
      <c r="Q2543" s="5">
        <f>INDEX(relevant_resources!B:B,MATCH(P2543,relevant_resources!A:A,0))</f>
        <v>0</v>
      </c>
      <c r="R2543">
        <f>COUNTIFS(resolve_2018!Y:Y,A2543)</f>
        <v>0</v>
      </c>
      <c r="S2543">
        <f>COUNTIFS(assign_old_new!A:A,A2543)</f>
        <v>0</v>
      </c>
      <c r="T2543" s="4" t="str">
        <f>IF(D2543="teppc","teppc",
IF(Q2543=0,"not relevant",
IF(R2543&gt;0,"in old list",
IF(S2543=0,"NEED TO ASSIGN",
INDEX(assign_old_new!D:D,MATCH(A2543,assign_old_new!A:A,0))))))</f>
        <v>teppc</v>
      </c>
      <c r="U2543">
        <f t="shared" si="78"/>
        <v>0</v>
      </c>
      <c r="V2543" s="5">
        <f t="shared" si="79"/>
        <v>0</v>
      </c>
    </row>
    <row r="2544" spans="1:22" hidden="1" x14ac:dyDescent="0.75">
      <c r="A2544" t="s">
        <v>9483</v>
      </c>
      <c r="B2544" t="s">
        <v>9484</v>
      </c>
      <c r="C2544" t="s">
        <v>9485</v>
      </c>
      <c r="D2544" t="s">
        <v>3425</v>
      </c>
      <c r="E2544" t="s">
        <v>906</v>
      </c>
      <c r="F2544" t="s">
        <v>906</v>
      </c>
      <c r="G2544" t="s">
        <v>4695</v>
      </c>
      <c r="H2544" t="s">
        <v>906</v>
      </c>
      <c r="I2544" t="s">
        <v>906</v>
      </c>
      <c r="J2544" s="2">
        <v>26816</v>
      </c>
      <c r="K2544" s="2">
        <v>55153</v>
      </c>
      <c r="L2544">
        <v>10.5</v>
      </c>
      <c r="M2544" t="s">
        <v>5038</v>
      </c>
      <c r="N2544" t="s">
        <v>3757</v>
      </c>
      <c r="O2544" t="s">
        <v>190</v>
      </c>
      <c r="P2544" t="s">
        <v>5039</v>
      </c>
      <c r="Q2544" s="5">
        <f>INDEX(relevant_resources!B:B,MATCH(P2544,relevant_resources!A:A,0))</f>
        <v>0</v>
      </c>
      <c r="R2544">
        <f>COUNTIFS(resolve_2018!Y:Y,A2544)</f>
        <v>0</v>
      </c>
      <c r="S2544">
        <f>COUNTIFS(assign_old_new!A:A,A2544)</f>
        <v>0</v>
      </c>
      <c r="T2544" s="4" t="str">
        <f>IF(D2544="teppc","teppc",
IF(Q2544=0,"not relevant",
IF(R2544&gt;0,"in old list",
IF(S2544=0,"NEED TO ASSIGN",
INDEX(assign_old_new!D:D,MATCH(A2544,assign_old_new!A:A,0))))))</f>
        <v>teppc</v>
      </c>
      <c r="U2544">
        <f t="shared" si="78"/>
        <v>0</v>
      </c>
      <c r="V2544" s="5">
        <f t="shared" si="79"/>
        <v>0</v>
      </c>
    </row>
    <row r="2545" spans="1:22" hidden="1" x14ac:dyDescent="0.75">
      <c r="A2545" t="s">
        <v>5615</v>
      </c>
      <c r="B2545" t="s">
        <v>5615</v>
      </c>
      <c r="C2545" t="s">
        <v>5616</v>
      </c>
      <c r="D2545" t="s">
        <v>3425</v>
      </c>
      <c r="E2545" t="s">
        <v>3426</v>
      </c>
      <c r="F2545" t="s">
        <v>3426</v>
      </c>
      <c r="G2545" t="s">
        <v>3427</v>
      </c>
      <c r="H2545" t="s">
        <v>3428</v>
      </c>
      <c r="I2545" t="s">
        <v>3429</v>
      </c>
      <c r="J2545" s="2">
        <v>38148</v>
      </c>
      <c r="K2545" s="2">
        <v>51287</v>
      </c>
      <c r="L2545">
        <v>10.4</v>
      </c>
      <c r="M2545" t="s">
        <v>210</v>
      </c>
      <c r="N2545" t="s">
        <v>3443</v>
      </c>
      <c r="O2545" t="s">
        <v>210</v>
      </c>
      <c r="P2545" t="s">
        <v>3444</v>
      </c>
      <c r="Q2545" s="5">
        <f>INDEX(relevant_resources!B:B,MATCH(P2545,relevant_resources!A:A,0))</f>
        <v>0</v>
      </c>
      <c r="R2545">
        <f>COUNTIFS(resolve_2018!Y:Y,A2545)</f>
        <v>0</v>
      </c>
      <c r="S2545">
        <f>COUNTIFS(assign_old_new!A:A,A2545)</f>
        <v>0</v>
      </c>
      <c r="T2545" s="4" t="str">
        <f>IF(D2545="teppc","teppc",
IF(Q2545=0,"not relevant",
IF(R2545&gt;0,"in old list",
IF(S2545=0,"NEED TO ASSIGN",
INDEX(assign_old_new!D:D,MATCH(A2545,assign_old_new!A:A,0))))))</f>
        <v>teppc</v>
      </c>
      <c r="U2545">
        <f t="shared" si="78"/>
        <v>0</v>
      </c>
      <c r="V2545" s="5">
        <f t="shared" si="79"/>
        <v>0</v>
      </c>
    </row>
    <row r="2546" spans="1:22" hidden="1" x14ac:dyDescent="0.75">
      <c r="A2546" t="s">
        <v>8368</v>
      </c>
      <c r="B2546" t="s">
        <v>8368</v>
      </c>
      <c r="C2546" t="s">
        <v>8369</v>
      </c>
      <c r="D2546" t="s">
        <v>3425</v>
      </c>
      <c r="E2546" t="s">
        <v>3614</v>
      </c>
      <c r="F2546" t="s">
        <v>3614</v>
      </c>
      <c r="G2546" t="s">
        <v>3615</v>
      </c>
      <c r="H2546" t="s">
        <v>3616</v>
      </c>
      <c r="I2546" t="s">
        <v>1080</v>
      </c>
      <c r="J2546" s="2">
        <v>35370</v>
      </c>
      <c r="K2546" s="2">
        <v>55153</v>
      </c>
      <c r="L2546">
        <v>10.4</v>
      </c>
      <c r="M2546" t="s">
        <v>5626</v>
      </c>
      <c r="N2546" t="s">
        <v>3512</v>
      </c>
      <c r="O2546" t="s">
        <v>3513</v>
      </c>
      <c r="P2546" t="s">
        <v>3864</v>
      </c>
      <c r="Q2546" s="5">
        <f>INDEX(relevant_resources!B:B,MATCH(P2546,relevant_resources!A:A,0))</f>
        <v>0</v>
      </c>
      <c r="R2546">
        <f>COUNTIFS(resolve_2018!Y:Y,A2546)</f>
        <v>0</v>
      </c>
      <c r="S2546">
        <f>COUNTIFS(assign_old_new!A:A,A2546)</f>
        <v>0</v>
      </c>
      <c r="T2546" s="4" t="str">
        <f>IF(D2546="teppc","teppc",
IF(Q2546=0,"not relevant",
IF(R2546&gt;0,"in old list",
IF(S2546=0,"NEED TO ASSIGN",
INDEX(assign_old_new!D:D,MATCH(A2546,assign_old_new!A:A,0))))))</f>
        <v>teppc</v>
      </c>
      <c r="U2546">
        <f t="shared" si="78"/>
        <v>0</v>
      </c>
      <c r="V2546" s="5">
        <f t="shared" si="79"/>
        <v>0</v>
      </c>
    </row>
    <row r="2547" spans="1:22" hidden="1" x14ac:dyDescent="0.75">
      <c r="A2547" t="s">
        <v>6991</v>
      </c>
      <c r="B2547" t="s">
        <v>6992</v>
      </c>
      <c r="C2547" t="s">
        <v>6993</v>
      </c>
      <c r="D2547" t="s">
        <v>3425</v>
      </c>
      <c r="E2547" t="s">
        <v>3578</v>
      </c>
      <c r="F2547" t="s">
        <v>3578</v>
      </c>
      <c r="G2547" t="s">
        <v>3579</v>
      </c>
      <c r="H2547" t="s">
        <v>3578</v>
      </c>
      <c r="I2547" t="s">
        <v>3429</v>
      </c>
      <c r="J2547" s="2">
        <v>18749</v>
      </c>
      <c r="K2547" s="2">
        <v>55153</v>
      </c>
      <c r="L2547">
        <v>10.35</v>
      </c>
      <c r="M2547" t="s">
        <v>210</v>
      </c>
      <c r="N2547" t="s">
        <v>3443</v>
      </c>
      <c r="O2547" t="s">
        <v>210</v>
      </c>
      <c r="P2547" t="s">
        <v>3444</v>
      </c>
      <c r="Q2547" s="5">
        <f>INDEX(relevant_resources!B:B,MATCH(P2547,relevant_resources!A:A,0))</f>
        <v>0</v>
      </c>
      <c r="R2547">
        <f>COUNTIFS(resolve_2018!Y:Y,A2547)</f>
        <v>0</v>
      </c>
      <c r="S2547">
        <f>COUNTIFS(assign_old_new!A:A,A2547)</f>
        <v>0</v>
      </c>
      <c r="T2547" s="4" t="str">
        <f>IF(D2547="teppc","teppc",
IF(Q2547=0,"not relevant",
IF(R2547&gt;0,"in old list",
IF(S2547=0,"NEED TO ASSIGN",
INDEX(assign_old_new!D:D,MATCH(A2547,assign_old_new!A:A,0))))))</f>
        <v>teppc</v>
      </c>
      <c r="U2547">
        <f t="shared" si="78"/>
        <v>0</v>
      </c>
      <c r="V2547" s="5">
        <f t="shared" si="79"/>
        <v>0</v>
      </c>
    </row>
    <row r="2548" spans="1:22" hidden="1" x14ac:dyDescent="0.75">
      <c r="A2548" t="s">
        <v>5004</v>
      </c>
      <c r="B2548" t="s">
        <v>5004</v>
      </c>
      <c r="C2548" t="s">
        <v>5005</v>
      </c>
      <c r="D2548" t="s">
        <v>3425</v>
      </c>
      <c r="E2548" t="s">
        <v>3426</v>
      </c>
      <c r="F2548" t="s">
        <v>3426</v>
      </c>
      <c r="G2548" t="s">
        <v>3427</v>
      </c>
      <c r="H2548" t="s">
        <v>3428</v>
      </c>
      <c r="I2548" t="s">
        <v>3429</v>
      </c>
      <c r="J2548" s="2">
        <v>41730</v>
      </c>
      <c r="K2548" s="2">
        <v>56339</v>
      </c>
      <c r="L2548">
        <v>10.1</v>
      </c>
      <c r="M2548" t="s">
        <v>210</v>
      </c>
      <c r="N2548" t="s">
        <v>3443</v>
      </c>
      <c r="O2548" t="s">
        <v>210</v>
      </c>
      <c r="P2548" t="s">
        <v>3444</v>
      </c>
      <c r="Q2548" s="5">
        <f>INDEX(relevant_resources!B:B,MATCH(P2548,relevant_resources!A:A,0))</f>
        <v>0</v>
      </c>
      <c r="R2548">
        <f>COUNTIFS(resolve_2018!Y:Y,A2548)</f>
        <v>0</v>
      </c>
      <c r="S2548">
        <f>COUNTIFS(assign_old_new!A:A,A2548)</f>
        <v>0</v>
      </c>
      <c r="T2548" s="4" t="str">
        <f>IF(D2548="teppc","teppc",
IF(Q2548=0,"not relevant",
IF(R2548&gt;0,"in old list",
IF(S2548=0,"NEED TO ASSIGN",
INDEX(assign_old_new!D:D,MATCH(A2548,assign_old_new!A:A,0))))))</f>
        <v>teppc</v>
      </c>
      <c r="U2548">
        <f t="shared" si="78"/>
        <v>0</v>
      </c>
      <c r="V2548" s="5">
        <f t="shared" si="79"/>
        <v>0</v>
      </c>
    </row>
    <row r="2549" spans="1:22" hidden="1" x14ac:dyDescent="0.75">
      <c r="A2549" t="s">
        <v>5088</v>
      </c>
      <c r="B2549" t="s">
        <v>5089</v>
      </c>
      <c r="C2549" t="s">
        <v>5090</v>
      </c>
      <c r="D2549" t="s">
        <v>3425</v>
      </c>
      <c r="E2549" t="s">
        <v>3698</v>
      </c>
      <c r="F2549" t="s">
        <v>3698</v>
      </c>
      <c r="G2549" t="s">
        <v>3694</v>
      </c>
      <c r="H2549" t="s">
        <v>3407</v>
      </c>
      <c r="I2549" t="s">
        <v>2274</v>
      </c>
      <c r="J2549" s="2">
        <v>32308</v>
      </c>
      <c r="K2549" s="2">
        <v>55153</v>
      </c>
      <c r="L2549">
        <v>10.1</v>
      </c>
      <c r="M2549" t="s">
        <v>3766</v>
      </c>
      <c r="N2549" t="s">
        <v>3757</v>
      </c>
      <c r="O2549" t="s">
        <v>190</v>
      </c>
      <c r="P2549" t="s">
        <v>3758</v>
      </c>
      <c r="Q2549" s="5">
        <f>INDEX(relevant_resources!B:B,MATCH(P2549,relevant_resources!A:A,0))</f>
        <v>0</v>
      </c>
      <c r="R2549">
        <f>COUNTIFS(resolve_2018!Y:Y,A2549)</f>
        <v>0</v>
      </c>
      <c r="S2549">
        <f>COUNTIFS(assign_old_new!A:A,A2549)</f>
        <v>0</v>
      </c>
      <c r="T2549" s="4" t="str">
        <f>IF(D2549="teppc","teppc",
IF(Q2549=0,"not relevant",
IF(R2549&gt;0,"in old list",
IF(S2549=0,"NEED TO ASSIGN",
INDEX(assign_old_new!D:D,MATCH(A2549,assign_old_new!A:A,0))))))</f>
        <v>teppc</v>
      </c>
      <c r="U2549">
        <f t="shared" si="78"/>
        <v>0</v>
      </c>
      <c r="V2549" s="5">
        <f t="shared" si="79"/>
        <v>0</v>
      </c>
    </row>
    <row r="2550" spans="1:22" hidden="1" x14ac:dyDescent="0.75">
      <c r="A2550" t="s">
        <v>10866</v>
      </c>
      <c r="B2550" t="s">
        <v>10866</v>
      </c>
      <c r="C2550" t="s">
        <v>10867</v>
      </c>
      <c r="D2550" t="s">
        <v>9883</v>
      </c>
      <c r="E2550" t="s">
        <v>9887</v>
      </c>
      <c r="F2550" t="s">
        <v>9887</v>
      </c>
      <c r="G2550" t="s">
        <v>9888</v>
      </c>
      <c r="H2550" t="s">
        <v>9887</v>
      </c>
      <c r="I2550" t="s">
        <v>33</v>
      </c>
      <c r="J2550" s="6">
        <v>3654</v>
      </c>
      <c r="K2550" s="6">
        <v>55153</v>
      </c>
      <c r="L2550">
        <v>10.1</v>
      </c>
      <c r="M2550" t="s">
        <v>9884</v>
      </c>
      <c r="N2550" t="s">
        <v>3443</v>
      </c>
      <c r="O2550" t="s">
        <v>210</v>
      </c>
      <c r="P2550" t="s">
        <v>3709</v>
      </c>
      <c r="Q2550" s="5">
        <f>INDEX(relevant_resources!B:B,MATCH(P2550,relevant_resources!A:A,0))</f>
        <v>0</v>
      </c>
      <c r="R2550">
        <f>COUNTIFS(resolve_2018!Y:Y,A2550)</f>
        <v>0</v>
      </c>
      <c r="S2550">
        <f>COUNTIFS(assign_old_new!A:A,A2550)</f>
        <v>0</v>
      </c>
      <c r="T2550" s="4" t="str">
        <f>IF(D2550="teppc","teppc",
IF(Q2550=0,"not relevant",
IF(R2550&gt;0,"in old list",
IF(S2550=0,"NEED TO ASSIGN",
INDEX(assign_old_new!D:D,MATCH(A2550,assign_old_new!A:A,0))))))</f>
        <v>not relevant</v>
      </c>
      <c r="U2550">
        <f t="shared" si="78"/>
        <v>0</v>
      </c>
      <c r="V2550" s="5">
        <f t="shared" si="79"/>
        <v>0</v>
      </c>
    </row>
    <row r="2551" spans="1:22" hidden="1" x14ac:dyDescent="0.75">
      <c r="A2551" t="s">
        <v>10357</v>
      </c>
      <c r="B2551" t="s">
        <v>10357</v>
      </c>
      <c r="C2551" t="s">
        <v>10358</v>
      </c>
      <c r="D2551" t="s">
        <v>9883</v>
      </c>
      <c r="E2551" t="s">
        <v>9887</v>
      </c>
      <c r="F2551" t="s">
        <v>9887</v>
      </c>
      <c r="G2551" t="s">
        <v>9888</v>
      </c>
      <c r="H2551" t="s">
        <v>9887</v>
      </c>
      <c r="I2551" t="s">
        <v>33</v>
      </c>
      <c r="J2551" s="6">
        <v>39347</v>
      </c>
      <c r="K2551" s="6">
        <v>55153</v>
      </c>
      <c r="L2551">
        <v>10.01</v>
      </c>
      <c r="M2551" t="s">
        <v>9884</v>
      </c>
      <c r="N2551" t="s">
        <v>3757</v>
      </c>
      <c r="O2551" t="s">
        <v>190</v>
      </c>
      <c r="P2551" t="s">
        <v>4506</v>
      </c>
      <c r="Q2551" s="5">
        <f>INDEX(relevant_resources!B:B,MATCH(P2551,relevant_resources!A:A,0))</f>
        <v>0</v>
      </c>
      <c r="R2551">
        <f>COUNTIFS(resolve_2018!Y:Y,A2551)</f>
        <v>0</v>
      </c>
      <c r="S2551">
        <f>COUNTIFS(assign_old_new!A:A,A2551)</f>
        <v>0</v>
      </c>
      <c r="T2551" s="4" t="str">
        <f>IF(D2551="teppc","teppc",
IF(Q2551=0,"not relevant",
IF(R2551&gt;0,"in old list",
IF(S2551=0,"NEED TO ASSIGN",
INDEX(assign_old_new!D:D,MATCH(A2551,assign_old_new!A:A,0))))))</f>
        <v>not relevant</v>
      </c>
      <c r="U2551">
        <f t="shared" si="78"/>
        <v>0</v>
      </c>
      <c r="V2551" s="5">
        <f t="shared" si="79"/>
        <v>0</v>
      </c>
    </row>
    <row r="2552" spans="1:22" hidden="1" x14ac:dyDescent="0.75">
      <c r="A2552" t="s">
        <v>10183</v>
      </c>
      <c r="B2552" t="s">
        <v>10183</v>
      </c>
      <c r="C2552" t="s">
        <v>10184</v>
      </c>
      <c r="D2552" t="s">
        <v>9883</v>
      </c>
      <c r="E2552" t="s">
        <v>1128</v>
      </c>
      <c r="F2552" t="s">
        <v>1128</v>
      </c>
      <c r="G2552" t="s">
        <v>3379</v>
      </c>
      <c r="H2552" t="s">
        <v>1128</v>
      </c>
      <c r="I2552" t="s">
        <v>33</v>
      </c>
      <c r="J2552" t="s">
        <v>9889</v>
      </c>
      <c r="K2552" s="6">
        <v>55153</v>
      </c>
      <c r="L2552">
        <v>10</v>
      </c>
      <c r="M2552" t="s">
        <v>9884</v>
      </c>
      <c r="N2552" t="s">
        <v>4346</v>
      </c>
      <c r="O2552" t="s">
        <v>3386</v>
      </c>
      <c r="P2552" t="s">
        <v>3324</v>
      </c>
      <c r="Q2552" s="5">
        <f>INDEX(relevant_resources!B:B,MATCH(P2552,relevant_resources!A:A,0))</f>
        <v>1</v>
      </c>
      <c r="R2552">
        <f>COUNTIFS(resolve_2018!Y:Y,A2552)</f>
        <v>0</v>
      </c>
      <c r="S2552">
        <f>COUNTIFS(assign_old_new!A:A,A2552)</f>
        <v>1</v>
      </c>
      <c r="T2552" s="4" t="str">
        <f>IF(D2552="teppc","teppc",
IF(Q2552=0,"not relevant",
IF(R2552&gt;0,"in old list",
IF(S2552=0,"NEED TO ASSIGN",
INDEX(assign_old_new!D:D,MATCH(A2552,assign_old_new!A:A,0))))))</f>
        <v>old</v>
      </c>
      <c r="U2552">
        <f t="shared" si="78"/>
        <v>1</v>
      </c>
      <c r="V2552" s="5">
        <f t="shared" si="79"/>
        <v>0</v>
      </c>
    </row>
    <row r="2553" spans="1:22" hidden="1" x14ac:dyDescent="0.75">
      <c r="A2553" t="s">
        <v>10267</v>
      </c>
      <c r="B2553" t="s">
        <v>10267</v>
      </c>
      <c r="C2553" t="s">
        <v>10268</v>
      </c>
      <c r="D2553" t="s">
        <v>9883</v>
      </c>
      <c r="E2553" t="s">
        <v>3319</v>
      </c>
      <c r="F2553" t="s">
        <v>3319</v>
      </c>
      <c r="G2553" t="s">
        <v>3320</v>
      </c>
      <c r="H2553" t="s">
        <v>3319</v>
      </c>
      <c r="I2553" t="s">
        <v>33</v>
      </c>
      <c r="J2553" t="s">
        <v>9889</v>
      </c>
      <c r="K2553" s="6">
        <v>55153</v>
      </c>
      <c r="L2553">
        <v>10</v>
      </c>
      <c r="M2553" t="s">
        <v>10079</v>
      </c>
      <c r="N2553" t="s">
        <v>4707</v>
      </c>
      <c r="O2553" t="s">
        <v>4708</v>
      </c>
      <c r="P2553" t="s">
        <v>10080</v>
      </c>
      <c r="Q2553" s="5">
        <f>INDEX(relevant_resources!B:B,MATCH(P2553,relevant_resources!A:A,0))</f>
        <v>0</v>
      </c>
      <c r="R2553">
        <f>COUNTIFS(resolve_2018!Y:Y,A2553)</f>
        <v>0</v>
      </c>
      <c r="S2553">
        <f>COUNTIFS(assign_old_new!A:A,A2553)</f>
        <v>1</v>
      </c>
      <c r="T2553" s="4" t="str">
        <f>IF(D2553="teppc","teppc",
IF(Q2553=0,"not relevant",
IF(R2553&gt;0,"in old list",
IF(S2553=0,"NEED TO ASSIGN",
INDEX(assign_old_new!D:D,MATCH(A2553,assign_old_new!A:A,0))))))</f>
        <v>not relevant</v>
      </c>
      <c r="U2553">
        <f t="shared" si="78"/>
        <v>1</v>
      </c>
      <c r="V2553" s="5">
        <f t="shared" si="79"/>
        <v>0</v>
      </c>
    </row>
    <row r="2554" spans="1:22" hidden="1" x14ac:dyDescent="0.75">
      <c r="A2554" t="s">
        <v>10269</v>
      </c>
      <c r="B2554" t="s">
        <v>10269</v>
      </c>
      <c r="C2554" t="s">
        <v>10270</v>
      </c>
      <c r="D2554" t="s">
        <v>9883</v>
      </c>
      <c r="E2554" t="s">
        <v>3319</v>
      </c>
      <c r="F2554" t="s">
        <v>3319</v>
      </c>
      <c r="G2554" t="s">
        <v>3320</v>
      </c>
      <c r="H2554" t="s">
        <v>3319</v>
      </c>
      <c r="I2554" t="s">
        <v>33</v>
      </c>
      <c r="J2554" t="s">
        <v>9889</v>
      </c>
      <c r="K2554" s="6">
        <v>55153</v>
      </c>
      <c r="L2554">
        <v>10</v>
      </c>
      <c r="M2554" t="s">
        <v>10079</v>
      </c>
      <c r="N2554" t="s">
        <v>4707</v>
      </c>
      <c r="O2554" t="s">
        <v>4708</v>
      </c>
      <c r="P2554" t="s">
        <v>10080</v>
      </c>
      <c r="Q2554" s="5">
        <f>INDEX(relevant_resources!B:B,MATCH(P2554,relevant_resources!A:A,0))</f>
        <v>0</v>
      </c>
      <c r="R2554">
        <f>COUNTIFS(resolve_2018!Y:Y,A2554)</f>
        <v>0</v>
      </c>
      <c r="S2554">
        <f>COUNTIFS(assign_old_new!A:A,A2554)</f>
        <v>1</v>
      </c>
      <c r="T2554" s="4" t="str">
        <f>IF(D2554="teppc","teppc",
IF(Q2554=0,"not relevant",
IF(R2554&gt;0,"in old list",
IF(S2554=0,"NEED TO ASSIGN",
INDEX(assign_old_new!D:D,MATCH(A2554,assign_old_new!A:A,0))))))</f>
        <v>not relevant</v>
      </c>
      <c r="U2554">
        <f t="shared" si="78"/>
        <v>1</v>
      </c>
      <c r="V2554" s="5">
        <f t="shared" si="79"/>
        <v>0</v>
      </c>
    </row>
    <row r="2555" spans="1:22" hidden="1" x14ac:dyDescent="0.75">
      <c r="A2555" t="s">
        <v>10271</v>
      </c>
      <c r="B2555" t="s">
        <v>10271</v>
      </c>
      <c r="C2555" t="s">
        <v>10272</v>
      </c>
      <c r="D2555" t="s">
        <v>9883</v>
      </c>
      <c r="E2555" t="s">
        <v>3319</v>
      </c>
      <c r="F2555" t="s">
        <v>3319</v>
      </c>
      <c r="G2555" t="s">
        <v>3320</v>
      </c>
      <c r="H2555" t="s">
        <v>3319</v>
      </c>
      <c r="I2555" t="s">
        <v>33</v>
      </c>
      <c r="J2555" t="s">
        <v>9889</v>
      </c>
      <c r="K2555" s="6">
        <v>55153</v>
      </c>
      <c r="L2555">
        <v>10</v>
      </c>
      <c r="M2555" t="s">
        <v>10079</v>
      </c>
      <c r="N2555" t="s">
        <v>4707</v>
      </c>
      <c r="O2555" t="s">
        <v>4708</v>
      </c>
      <c r="P2555" t="s">
        <v>10080</v>
      </c>
      <c r="Q2555" s="5">
        <f>INDEX(relevant_resources!B:B,MATCH(P2555,relevant_resources!A:A,0))</f>
        <v>0</v>
      </c>
      <c r="R2555">
        <f>COUNTIFS(resolve_2018!Y:Y,A2555)</f>
        <v>0</v>
      </c>
      <c r="S2555">
        <f>COUNTIFS(assign_old_new!A:A,A2555)</f>
        <v>1</v>
      </c>
      <c r="T2555" s="4" t="str">
        <f>IF(D2555="teppc","teppc",
IF(Q2555=0,"not relevant",
IF(R2555&gt;0,"in old list",
IF(S2555=0,"NEED TO ASSIGN",
INDEX(assign_old_new!D:D,MATCH(A2555,assign_old_new!A:A,0))))))</f>
        <v>not relevant</v>
      </c>
      <c r="U2555">
        <f t="shared" si="78"/>
        <v>1</v>
      </c>
      <c r="V2555" s="5">
        <f t="shared" si="79"/>
        <v>0</v>
      </c>
    </row>
    <row r="2556" spans="1:22" hidden="1" x14ac:dyDescent="0.75">
      <c r="A2556" t="s">
        <v>10621</v>
      </c>
      <c r="B2556" t="s">
        <v>10621</v>
      </c>
      <c r="C2556" t="s">
        <v>10622</v>
      </c>
      <c r="D2556" t="s">
        <v>9883</v>
      </c>
      <c r="E2556" t="s">
        <v>1128</v>
      </c>
      <c r="F2556" t="s">
        <v>1128</v>
      </c>
      <c r="G2556" t="s">
        <v>3379</v>
      </c>
      <c r="H2556" t="s">
        <v>1128</v>
      </c>
      <c r="I2556" t="s">
        <v>33</v>
      </c>
      <c r="J2556" t="s">
        <v>9889</v>
      </c>
      <c r="K2556" s="6">
        <v>55153</v>
      </c>
      <c r="L2556">
        <v>10</v>
      </c>
      <c r="M2556" t="s">
        <v>10079</v>
      </c>
      <c r="N2556" t="s">
        <v>4707</v>
      </c>
      <c r="O2556" t="s">
        <v>4708</v>
      </c>
      <c r="P2556" t="s">
        <v>10080</v>
      </c>
      <c r="Q2556" s="5">
        <f>INDEX(relevant_resources!B:B,MATCH(P2556,relevant_resources!A:A,0))</f>
        <v>0</v>
      </c>
      <c r="R2556">
        <f>COUNTIFS(resolve_2018!Y:Y,A2556)</f>
        <v>0</v>
      </c>
      <c r="S2556">
        <f>COUNTIFS(assign_old_new!A:A,A2556)</f>
        <v>1</v>
      </c>
      <c r="T2556" s="4" t="str">
        <f>IF(D2556="teppc","teppc",
IF(Q2556=0,"not relevant",
IF(R2556&gt;0,"in old list",
IF(S2556=0,"NEED TO ASSIGN",
INDEX(assign_old_new!D:D,MATCH(A2556,assign_old_new!A:A,0))))))</f>
        <v>not relevant</v>
      </c>
      <c r="U2556">
        <f t="shared" si="78"/>
        <v>1</v>
      </c>
      <c r="V2556" s="5">
        <f t="shared" si="79"/>
        <v>0</v>
      </c>
    </row>
    <row r="2557" spans="1:22" hidden="1" x14ac:dyDescent="0.75">
      <c r="A2557" t="s">
        <v>10623</v>
      </c>
      <c r="B2557" t="s">
        <v>10623</v>
      </c>
      <c r="C2557" t="s">
        <v>10624</v>
      </c>
      <c r="D2557" t="s">
        <v>9883</v>
      </c>
      <c r="E2557" t="s">
        <v>1128</v>
      </c>
      <c r="F2557" t="s">
        <v>1128</v>
      </c>
      <c r="G2557" t="s">
        <v>3379</v>
      </c>
      <c r="H2557" t="s">
        <v>1128</v>
      </c>
      <c r="I2557" t="s">
        <v>33</v>
      </c>
      <c r="J2557" t="s">
        <v>9889</v>
      </c>
      <c r="K2557" s="6">
        <v>55153</v>
      </c>
      <c r="L2557">
        <v>10</v>
      </c>
      <c r="M2557" t="s">
        <v>10079</v>
      </c>
      <c r="N2557" t="s">
        <v>4707</v>
      </c>
      <c r="O2557" t="s">
        <v>4708</v>
      </c>
      <c r="P2557" t="s">
        <v>10080</v>
      </c>
      <c r="Q2557" s="5">
        <f>INDEX(relevant_resources!B:B,MATCH(P2557,relevant_resources!A:A,0))</f>
        <v>0</v>
      </c>
      <c r="R2557">
        <f>COUNTIFS(resolve_2018!Y:Y,A2557)</f>
        <v>0</v>
      </c>
      <c r="S2557">
        <f>COUNTIFS(assign_old_new!A:A,A2557)</f>
        <v>1</v>
      </c>
      <c r="T2557" s="4" t="str">
        <f>IF(D2557="teppc","teppc",
IF(Q2557=0,"not relevant",
IF(R2557&gt;0,"in old list",
IF(S2557=0,"NEED TO ASSIGN",
INDEX(assign_old_new!D:D,MATCH(A2557,assign_old_new!A:A,0))))))</f>
        <v>not relevant</v>
      </c>
      <c r="U2557">
        <f t="shared" si="78"/>
        <v>1</v>
      </c>
      <c r="V2557" s="5">
        <f t="shared" si="79"/>
        <v>0</v>
      </c>
    </row>
    <row r="2558" spans="1:22" hidden="1" x14ac:dyDescent="0.75">
      <c r="A2558" t="s">
        <v>708</v>
      </c>
      <c r="B2558" t="s">
        <v>708</v>
      </c>
      <c r="C2558" t="s">
        <v>10775</v>
      </c>
      <c r="D2558" t="s">
        <v>9883</v>
      </c>
      <c r="E2558" t="s">
        <v>3333</v>
      </c>
      <c r="F2558" t="s">
        <v>3333</v>
      </c>
      <c r="G2558" t="s">
        <v>3334</v>
      </c>
      <c r="H2558" t="s">
        <v>3333</v>
      </c>
      <c r="I2558" t="s">
        <v>33</v>
      </c>
      <c r="J2558" t="s">
        <v>9889</v>
      </c>
      <c r="K2558" s="6">
        <v>55153</v>
      </c>
      <c r="L2558">
        <v>10</v>
      </c>
      <c r="M2558" t="s">
        <v>4346</v>
      </c>
      <c r="N2558" t="s">
        <v>4346</v>
      </c>
      <c r="O2558" t="s">
        <v>3386</v>
      </c>
      <c r="P2558" t="s">
        <v>3324</v>
      </c>
      <c r="Q2558" s="5">
        <f>INDEX(relevant_resources!B:B,MATCH(P2558,relevant_resources!A:A,0))</f>
        <v>1</v>
      </c>
      <c r="R2558">
        <f>COUNTIFS(resolve_2018!Y:Y,A2558)</f>
        <v>2</v>
      </c>
      <c r="S2558">
        <f>COUNTIFS(assign_old_new!A:A,A2558)</f>
        <v>0</v>
      </c>
      <c r="T2558" s="4" t="str">
        <f>IF(D2558="teppc","teppc",
IF(Q2558=0,"not relevant",
IF(R2558&gt;0,"in old list",
IF(S2558=0,"NEED TO ASSIGN",
INDEX(assign_old_new!D:D,MATCH(A2558,assign_old_new!A:A,0))))))</f>
        <v>in old list</v>
      </c>
      <c r="U2558">
        <f t="shared" si="78"/>
        <v>1</v>
      </c>
      <c r="V2558" s="5">
        <f t="shared" si="79"/>
        <v>0</v>
      </c>
    </row>
    <row r="2559" spans="1:22" hidden="1" x14ac:dyDescent="0.75">
      <c r="A2559" t="s">
        <v>717</v>
      </c>
      <c r="B2559" t="s">
        <v>717</v>
      </c>
      <c r="C2559" t="s">
        <v>10776</v>
      </c>
      <c r="D2559" t="s">
        <v>9883</v>
      </c>
      <c r="E2559" t="s">
        <v>3333</v>
      </c>
      <c r="F2559" t="s">
        <v>3333</v>
      </c>
      <c r="G2559" t="s">
        <v>3334</v>
      </c>
      <c r="H2559" t="s">
        <v>3333</v>
      </c>
      <c r="I2559" t="s">
        <v>33</v>
      </c>
      <c r="J2559" t="s">
        <v>9889</v>
      </c>
      <c r="K2559" s="6">
        <v>55153</v>
      </c>
      <c r="L2559">
        <v>10</v>
      </c>
      <c r="M2559" t="s">
        <v>4346</v>
      </c>
      <c r="N2559" t="s">
        <v>4346</v>
      </c>
      <c r="O2559" t="s">
        <v>3386</v>
      </c>
      <c r="P2559" t="s">
        <v>3324</v>
      </c>
      <c r="Q2559" s="5">
        <f>INDEX(relevant_resources!B:B,MATCH(P2559,relevant_resources!A:A,0))</f>
        <v>1</v>
      </c>
      <c r="R2559">
        <f>COUNTIFS(resolve_2018!Y:Y,A2559)</f>
        <v>1</v>
      </c>
      <c r="S2559">
        <f>COUNTIFS(assign_old_new!A:A,A2559)</f>
        <v>0</v>
      </c>
      <c r="T2559" s="4" t="str">
        <f>IF(D2559="teppc","teppc",
IF(Q2559=0,"not relevant",
IF(R2559&gt;0,"in old list",
IF(S2559=0,"NEED TO ASSIGN",
INDEX(assign_old_new!D:D,MATCH(A2559,assign_old_new!A:A,0))))))</f>
        <v>in old list</v>
      </c>
      <c r="U2559">
        <f t="shared" si="78"/>
        <v>1</v>
      </c>
      <c r="V2559" s="5">
        <f t="shared" si="79"/>
        <v>0</v>
      </c>
    </row>
    <row r="2560" spans="1:22" hidden="1" x14ac:dyDescent="0.75">
      <c r="A2560" t="s">
        <v>3272</v>
      </c>
      <c r="B2560" t="s">
        <v>3272</v>
      </c>
      <c r="C2560" t="s">
        <v>3271</v>
      </c>
      <c r="D2560" t="s">
        <v>9883</v>
      </c>
      <c r="E2560" t="s">
        <v>1128</v>
      </c>
      <c r="F2560" t="s">
        <v>1128</v>
      </c>
      <c r="G2560" t="s">
        <v>3379</v>
      </c>
      <c r="H2560" t="s">
        <v>1128</v>
      </c>
      <c r="I2560" t="s">
        <v>33</v>
      </c>
      <c r="J2560" t="s">
        <v>9889</v>
      </c>
      <c r="K2560" s="6">
        <v>55153</v>
      </c>
      <c r="L2560">
        <v>10</v>
      </c>
      <c r="M2560" t="s">
        <v>4346</v>
      </c>
      <c r="N2560" t="s">
        <v>4346</v>
      </c>
      <c r="O2560" t="s">
        <v>3386</v>
      </c>
      <c r="P2560" t="s">
        <v>3324</v>
      </c>
      <c r="Q2560" s="5">
        <f>INDEX(relevant_resources!B:B,MATCH(P2560,relevant_resources!A:A,0))</f>
        <v>1</v>
      </c>
      <c r="R2560">
        <f>COUNTIFS(resolve_2018!Y:Y,A2560)</f>
        <v>1</v>
      </c>
      <c r="S2560">
        <f>COUNTIFS(assign_old_new!A:A,A2560)</f>
        <v>0</v>
      </c>
      <c r="T2560" s="4" t="str">
        <f>IF(D2560="teppc","teppc",
IF(Q2560=0,"not relevant",
IF(R2560&gt;0,"in old list",
IF(S2560=0,"NEED TO ASSIGN",
INDEX(assign_old_new!D:D,MATCH(A2560,assign_old_new!A:A,0))))))</f>
        <v>in old list</v>
      </c>
      <c r="U2560">
        <f t="shared" si="78"/>
        <v>1</v>
      </c>
      <c r="V2560" s="5">
        <f t="shared" si="79"/>
        <v>0</v>
      </c>
    </row>
    <row r="2561" spans="1:22" hidden="1" x14ac:dyDescent="0.75">
      <c r="A2561" t="s">
        <v>10910</v>
      </c>
      <c r="B2561" t="s">
        <v>10910</v>
      </c>
      <c r="D2561" t="s">
        <v>9883</v>
      </c>
      <c r="E2561" t="s">
        <v>1128</v>
      </c>
      <c r="F2561" t="s">
        <v>1128</v>
      </c>
      <c r="G2561" t="s">
        <v>3379</v>
      </c>
      <c r="H2561" t="s">
        <v>1128</v>
      </c>
      <c r="I2561" t="s">
        <v>33</v>
      </c>
      <c r="J2561" t="s">
        <v>9889</v>
      </c>
      <c r="K2561" s="6">
        <v>55153</v>
      </c>
      <c r="L2561">
        <v>10</v>
      </c>
      <c r="M2561" t="s">
        <v>9884</v>
      </c>
      <c r="N2561" t="s">
        <v>3412</v>
      </c>
      <c r="O2561" t="s">
        <v>993</v>
      </c>
      <c r="P2561" t="s">
        <v>3413</v>
      </c>
      <c r="Q2561" s="5">
        <f>INDEX(relevant_resources!B:B,MATCH(P2561,relevant_resources!A:A,0))</f>
        <v>1</v>
      </c>
      <c r="R2561">
        <f>COUNTIFS(resolve_2018!Y:Y,A2561)</f>
        <v>0</v>
      </c>
      <c r="S2561">
        <f>COUNTIFS(assign_old_new!A:A,A2561)</f>
        <v>1</v>
      </c>
      <c r="T2561" s="4" t="str">
        <f>IF(D2561="teppc","teppc",
IF(Q2561=0,"not relevant",
IF(R2561&gt;0,"in old list",
IF(S2561=0,"NEED TO ASSIGN",
INDEX(assign_old_new!D:D,MATCH(A2561,assign_old_new!A:A,0))))))</f>
        <v>old</v>
      </c>
      <c r="U2561">
        <f t="shared" si="78"/>
        <v>1</v>
      </c>
      <c r="V2561" s="5">
        <f t="shared" si="79"/>
        <v>0</v>
      </c>
    </row>
    <row r="2562" spans="1:22" hidden="1" x14ac:dyDescent="0.75">
      <c r="A2562" t="s">
        <v>1878</v>
      </c>
      <c r="B2562" t="s">
        <v>1878</v>
      </c>
      <c r="C2562" t="s">
        <v>10988</v>
      </c>
      <c r="D2562" t="s">
        <v>9883</v>
      </c>
      <c r="E2562" t="s">
        <v>3333</v>
      </c>
      <c r="F2562" t="s">
        <v>3333</v>
      </c>
      <c r="G2562" t="s">
        <v>3334</v>
      </c>
      <c r="H2562" t="s">
        <v>3333</v>
      </c>
      <c r="I2562" t="s">
        <v>33</v>
      </c>
      <c r="J2562" t="s">
        <v>9889</v>
      </c>
      <c r="K2562" s="6">
        <v>55153</v>
      </c>
      <c r="L2562">
        <v>10</v>
      </c>
      <c r="M2562" t="s">
        <v>4346</v>
      </c>
      <c r="N2562" t="s">
        <v>4346</v>
      </c>
      <c r="O2562" t="s">
        <v>3386</v>
      </c>
      <c r="P2562" t="s">
        <v>3324</v>
      </c>
      <c r="Q2562" s="5">
        <f>INDEX(relevant_resources!B:B,MATCH(P2562,relevant_resources!A:A,0))</f>
        <v>1</v>
      </c>
      <c r="R2562">
        <f>COUNTIFS(resolve_2018!Y:Y,A2562)</f>
        <v>1</v>
      </c>
      <c r="S2562">
        <f>COUNTIFS(assign_old_new!A:A,A2562)</f>
        <v>0</v>
      </c>
      <c r="T2562" s="4" t="str">
        <f>IF(D2562="teppc","teppc",
IF(Q2562=0,"not relevant",
IF(R2562&gt;0,"in old list",
IF(S2562=0,"NEED TO ASSIGN",
INDEX(assign_old_new!D:D,MATCH(A2562,assign_old_new!A:A,0))))))</f>
        <v>in old list</v>
      </c>
      <c r="U2562">
        <f t="shared" ref="U2562:U2625" si="80">OR(R2562&gt;0,S2562&gt;0)*1</f>
        <v>1</v>
      </c>
      <c r="V2562" s="5">
        <f t="shared" si="79"/>
        <v>0</v>
      </c>
    </row>
    <row r="2563" spans="1:22" hidden="1" x14ac:dyDescent="0.75">
      <c r="A2563" t="s">
        <v>6751</v>
      </c>
      <c r="B2563" t="s">
        <v>6751</v>
      </c>
      <c r="C2563" t="s">
        <v>6752</v>
      </c>
      <c r="D2563" t="s">
        <v>3425</v>
      </c>
      <c r="E2563" t="s">
        <v>3426</v>
      </c>
      <c r="F2563" t="s">
        <v>3426</v>
      </c>
      <c r="G2563" t="s">
        <v>3427</v>
      </c>
      <c r="H2563" t="s">
        <v>3428</v>
      </c>
      <c r="I2563" t="s">
        <v>3429</v>
      </c>
      <c r="J2563" s="2">
        <v>44927</v>
      </c>
      <c r="K2563" s="2">
        <v>59901</v>
      </c>
      <c r="L2563">
        <v>10</v>
      </c>
      <c r="M2563" t="s">
        <v>210</v>
      </c>
      <c r="N2563" t="s">
        <v>3443</v>
      </c>
      <c r="O2563" t="s">
        <v>210</v>
      </c>
      <c r="P2563" t="s">
        <v>3444</v>
      </c>
      <c r="Q2563" s="5">
        <f>INDEX(relevant_resources!B:B,MATCH(P2563,relevant_resources!A:A,0))</f>
        <v>0</v>
      </c>
      <c r="R2563">
        <f>COUNTIFS(resolve_2018!Y:Y,A2563)</f>
        <v>0</v>
      </c>
      <c r="S2563">
        <f>COUNTIFS(assign_old_new!A:A,A2563)</f>
        <v>0</v>
      </c>
      <c r="T2563" s="4" t="str">
        <f>IF(D2563="teppc","teppc",
IF(Q2563=0,"not relevant",
IF(R2563&gt;0,"in old list",
IF(S2563=0,"NEED TO ASSIGN",
INDEX(assign_old_new!D:D,MATCH(A2563,assign_old_new!A:A,0))))))</f>
        <v>teppc</v>
      </c>
      <c r="U2563">
        <f t="shared" si="80"/>
        <v>0</v>
      </c>
      <c r="V2563" s="5">
        <f t="shared" ref="V2563:V2626" si="81">AND(Q2563=1,U2563=0,D2563="caiso")*1</f>
        <v>0</v>
      </c>
    </row>
    <row r="2564" spans="1:22" hidden="1" x14ac:dyDescent="0.75">
      <c r="A2564" t="s">
        <v>6586</v>
      </c>
      <c r="B2564" t="s">
        <v>6586</v>
      </c>
      <c r="C2564" t="s">
        <v>6587</v>
      </c>
      <c r="D2564" t="s">
        <v>3425</v>
      </c>
      <c r="E2564" t="s">
        <v>2403</v>
      </c>
      <c r="F2564" t="s">
        <v>2403</v>
      </c>
      <c r="G2564" t="s">
        <v>3436</v>
      </c>
      <c r="H2564" t="s">
        <v>3437</v>
      </c>
      <c r="I2564" t="s">
        <v>2274</v>
      </c>
      <c r="J2564" s="2">
        <v>43221</v>
      </c>
      <c r="K2564" s="2">
        <v>55153</v>
      </c>
      <c r="L2564">
        <v>10</v>
      </c>
      <c r="M2564" t="s">
        <v>3473</v>
      </c>
      <c r="N2564" t="s">
        <v>3327</v>
      </c>
      <c r="O2564" t="s">
        <v>3328</v>
      </c>
      <c r="P2564" t="s">
        <v>3474</v>
      </c>
      <c r="Q2564" s="5">
        <f>INDEX(relevant_resources!B:B,MATCH(P2564,relevant_resources!A:A,0))</f>
        <v>0</v>
      </c>
      <c r="R2564">
        <f>COUNTIFS(resolve_2018!Y:Y,A2564)</f>
        <v>0</v>
      </c>
      <c r="S2564">
        <f>COUNTIFS(assign_old_new!A:A,A2564)</f>
        <v>0</v>
      </c>
      <c r="T2564" s="4" t="str">
        <f>IF(D2564="teppc","teppc",
IF(Q2564=0,"not relevant",
IF(R2564&gt;0,"in old list",
IF(S2564=0,"NEED TO ASSIGN",
INDEX(assign_old_new!D:D,MATCH(A2564,assign_old_new!A:A,0))))))</f>
        <v>teppc</v>
      </c>
      <c r="U2564">
        <f t="shared" si="80"/>
        <v>0</v>
      </c>
      <c r="V2564" s="5">
        <f t="shared" si="81"/>
        <v>0</v>
      </c>
    </row>
    <row r="2565" spans="1:22" hidden="1" x14ac:dyDescent="0.75">
      <c r="A2565" t="s">
        <v>6584</v>
      </c>
      <c r="B2565" t="s">
        <v>6584</v>
      </c>
      <c r="C2565" t="s">
        <v>6585</v>
      </c>
      <c r="D2565" t="s">
        <v>3425</v>
      </c>
      <c r="E2565" t="s">
        <v>2403</v>
      </c>
      <c r="F2565" t="s">
        <v>2403</v>
      </c>
      <c r="G2565" t="s">
        <v>3436</v>
      </c>
      <c r="H2565" t="s">
        <v>3437</v>
      </c>
      <c r="I2565" t="s">
        <v>2274</v>
      </c>
      <c r="J2565" s="2">
        <v>43160</v>
      </c>
      <c r="K2565" s="2">
        <v>55153</v>
      </c>
      <c r="L2565">
        <v>10</v>
      </c>
      <c r="M2565" t="s">
        <v>3473</v>
      </c>
      <c r="N2565" t="s">
        <v>3327</v>
      </c>
      <c r="O2565" t="s">
        <v>3328</v>
      </c>
      <c r="P2565" t="s">
        <v>3474</v>
      </c>
      <c r="Q2565" s="5">
        <f>INDEX(relevant_resources!B:B,MATCH(P2565,relevant_resources!A:A,0))</f>
        <v>0</v>
      </c>
      <c r="R2565">
        <f>COUNTIFS(resolve_2018!Y:Y,A2565)</f>
        <v>0</v>
      </c>
      <c r="S2565">
        <f>COUNTIFS(assign_old_new!A:A,A2565)</f>
        <v>0</v>
      </c>
      <c r="T2565" s="4" t="str">
        <f>IF(D2565="teppc","teppc",
IF(Q2565=0,"not relevant",
IF(R2565&gt;0,"in old list",
IF(S2565=0,"NEED TO ASSIGN",
INDEX(assign_old_new!D:D,MATCH(A2565,assign_old_new!A:A,0))))))</f>
        <v>teppc</v>
      </c>
      <c r="U2565">
        <f t="shared" si="80"/>
        <v>0</v>
      </c>
      <c r="V2565" s="5">
        <f t="shared" si="81"/>
        <v>0</v>
      </c>
    </row>
    <row r="2566" spans="1:22" hidden="1" x14ac:dyDescent="0.75">
      <c r="A2566" t="s">
        <v>6588</v>
      </c>
      <c r="B2566" t="s">
        <v>6588</v>
      </c>
      <c r="C2566" t="s">
        <v>6589</v>
      </c>
      <c r="D2566" t="s">
        <v>3425</v>
      </c>
      <c r="E2566" t="s">
        <v>2403</v>
      </c>
      <c r="F2566" t="s">
        <v>2403</v>
      </c>
      <c r="G2566" t="s">
        <v>3436</v>
      </c>
      <c r="H2566" t="s">
        <v>3437</v>
      </c>
      <c r="I2566" t="s">
        <v>2274</v>
      </c>
      <c r="J2566" s="2">
        <v>43101</v>
      </c>
      <c r="K2566" s="2">
        <v>55153</v>
      </c>
      <c r="L2566">
        <v>10</v>
      </c>
      <c r="M2566" t="s">
        <v>3506</v>
      </c>
      <c r="N2566" t="s">
        <v>3385</v>
      </c>
      <c r="O2566" t="s">
        <v>3386</v>
      </c>
      <c r="P2566" t="s">
        <v>3474</v>
      </c>
      <c r="Q2566" s="5">
        <f>INDEX(relevant_resources!B:B,MATCH(P2566,relevant_resources!A:A,0))</f>
        <v>0</v>
      </c>
      <c r="R2566">
        <f>COUNTIFS(resolve_2018!Y:Y,A2566)</f>
        <v>0</v>
      </c>
      <c r="S2566">
        <f>COUNTIFS(assign_old_new!A:A,A2566)</f>
        <v>0</v>
      </c>
      <c r="T2566" s="4" t="str">
        <f>IF(D2566="teppc","teppc",
IF(Q2566=0,"not relevant",
IF(R2566&gt;0,"in old list",
IF(S2566=0,"NEED TO ASSIGN",
INDEX(assign_old_new!D:D,MATCH(A2566,assign_old_new!A:A,0))))))</f>
        <v>teppc</v>
      </c>
      <c r="U2566">
        <f t="shared" si="80"/>
        <v>0</v>
      </c>
      <c r="V2566" s="5">
        <f t="shared" si="81"/>
        <v>0</v>
      </c>
    </row>
    <row r="2567" spans="1:22" hidden="1" x14ac:dyDescent="0.75">
      <c r="A2567" t="s">
        <v>2311</v>
      </c>
      <c r="B2567" t="s">
        <v>3330</v>
      </c>
      <c r="C2567" t="s">
        <v>2311</v>
      </c>
      <c r="D2567" t="s">
        <v>3318</v>
      </c>
      <c r="E2567" t="s">
        <v>1128</v>
      </c>
      <c r="F2567" t="s">
        <v>2183</v>
      </c>
      <c r="G2567" t="s">
        <v>3320</v>
      </c>
      <c r="H2567" t="s">
        <v>3319</v>
      </c>
      <c r="I2567" t="s">
        <v>33</v>
      </c>
      <c r="J2567" s="2">
        <v>42338</v>
      </c>
      <c r="K2567" s="2">
        <v>55153</v>
      </c>
      <c r="L2567">
        <v>10</v>
      </c>
      <c r="M2567" t="s">
        <v>3326</v>
      </c>
      <c r="N2567" t="s">
        <v>3327</v>
      </c>
      <c r="O2567" t="s">
        <v>3328</v>
      </c>
      <c r="P2567" t="s">
        <v>3324</v>
      </c>
      <c r="Q2567" s="5">
        <f>INDEX(relevant_resources!B:B,MATCH(P2567,relevant_resources!A:A,0))</f>
        <v>1</v>
      </c>
      <c r="R2567">
        <f>COUNTIFS(resolve_2018!Y:Y,A2567)</f>
        <v>1</v>
      </c>
      <c r="S2567">
        <f>COUNTIFS(assign_old_new!A:A,A2567)</f>
        <v>0</v>
      </c>
      <c r="T2567" s="4" t="str">
        <f>IF(D2567="teppc","teppc",
IF(Q2567=0,"not relevant",
IF(R2567&gt;0,"in old list",
IF(S2567=0,"NEED TO ASSIGN",
INDEX(assign_old_new!D:D,MATCH(A2567,assign_old_new!A:A,0))))))</f>
        <v>in old list</v>
      </c>
      <c r="U2567">
        <f t="shared" si="80"/>
        <v>1</v>
      </c>
      <c r="V2567" s="5">
        <f t="shared" si="81"/>
        <v>0</v>
      </c>
    </row>
    <row r="2568" spans="1:22" hidden="1" x14ac:dyDescent="0.75">
      <c r="A2568" t="s">
        <v>1789</v>
      </c>
      <c r="B2568" t="s">
        <v>1789</v>
      </c>
      <c r="C2568" t="s">
        <v>1788</v>
      </c>
      <c r="D2568" t="s">
        <v>9883</v>
      </c>
      <c r="E2568" t="s">
        <v>1128</v>
      </c>
      <c r="F2568" t="s">
        <v>1128</v>
      </c>
      <c r="G2568" t="s">
        <v>3379</v>
      </c>
      <c r="H2568" t="s">
        <v>1128</v>
      </c>
      <c r="I2568" t="s">
        <v>33</v>
      </c>
      <c r="J2568" s="6">
        <v>42216</v>
      </c>
      <c r="K2568" s="6">
        <v>55153</v>
      </c>
      <c r="L2568">
        <v>10</v>
      </c>
      <c r="M2568" t="s">
        <v>9884</v>
      </c>
      <c r="N2568" t="s">
        <v>4346</v>
      </c>
      <c r="O2568" t="s">
        <v>3386</v>
      </c>
      <c r="P2568" t="s">
        <v>3324</v>
      </c>
      <c r="Q2568" s="5">
        <f>INDEX(relevant_resources!B:B,MATCH(P2568,relevant_resources!A:A,0))</f>
        <v>1</v>
      </c>
      <c r="R2568">
        <f>COUNTIFS(resolve_2018!Y:Y,A2568)</f>
        <v>1</v>
      </c>
      <c r="S2568">
        <f>COUNTIFS(assign_old_new!A:A,A2568)</f>
        <v>0</v>
      </c>
      <c r="T2568" s="4" t="str">
        <f>IF(D2568="teppc","teppc",
IF(Q2568=0,"not relevant",
IF(R2568&gt;0,"in old list",
IF(S2568=0,"NEED TO ASSIGN",
INDEX(assign_old_new!D:D,MATCH(A2568,assign_old_new!A:A,0))))))</f>
        <v>in old list</v>
      </c>
      <c r="U2568">
        <f t="shared" si="80"/>
        <v>1</v>
      </c>
      <c r="V2568" s="5">
        <f t="shared" si="81"/>
        <v>0</v>
      </c>
    </row>
    <row r="2569" spans="1:22" hidden="1" x14ac:dyDescent="0.75">
      <c r="A2569" t="s">
        <v>5355</v>
      </c>
      <c r="B2569" t="s">
        <v>5356</v>
      </c>
      <c r="C2569" t="s">
        <v>5357</v>
      </c>
      <c r="D2569" t="s">
        <v>3425</v>
      </c>
      <c r="E2569" t="s">
        <v>3812</v>
      </c>
      <c r="F2569" t="s">
        <v>3812</v>
      </c>
      <c r="G2569" t="s">
        <v>3813</v>
      </c>
      <c r="H2569" t="s">
        <v>3814</v>
      </c>
      <c r="I2569" t="s">
        <v>1080</v>
      </c>
      <c r="J2569" s="2">
        <v>42005</v>
      </c>
      <c r="K2569" s="2">
        <v>55153</v>
      </c>
      <c r="L2569">
        <v>10</v>
      </c>
      <c r="M2569" t="s">
        <v>3438</v>
      </c>
      <c r="N2569" t="s">
        <v>3412</v>
      </c>
      <c r="O2569" t="s">
        <v>993</v>
      </c>
      <c r="P2569" t="s">
        <v>3712</v>
      </c>
      <c r="Q2569" s="5">
        <f>INDEX(relevant_resources!B:B,MATCH(P2569,relevant_resources!A:A,0))</f>
        <v>0</v>
      </c>
      <c r="R2569">
        <f>COUNTIFS(resolve_2018!Y:Y,A2569)</f>
        <v>0</v>
      </c>
      <c r="S2569">
        <f>COUNTIFS(assign_old_new!A:A,A2569)</f>
        <v>0</v>
      </c>
      <c r="T2569" s="4" t="str">
        <f>IF(D2569="teppc","teppc",
IF(Q2569=0,"not relevant",
IF(R2569&gt;0,"in old list",
IF(S2569=0,"NEED TO ASSIGN",
INDEX(assign_old_new!D:D,MATCH(A2569,assign_old_new!A:A,0))))))</f>
        <v>teppc</v>
      </c>
      <c r="U2569">
        <f t="shared" si="80"/>
        <v>0</v>
      </c>
      <c r="V2569" s="5">
        <f t="shared" si="81"/>
        <v>0</v>
      </c>
    </row>
    <row r="2570" spans="1:22" hidden="1" x14ac:dyDescent="0.75">
      <c r="A2570" t="s">
        <v>7666</v>
      </c>
      <c r="B2570" t="s">
        <v>7666</v>
      </c>
      <c r="C2570" t="s">
        <v>7667</v>
      </c>
      <c r="D2570" t="s">
        <v>3425</v>
      </c>
      <c r="E2570" t="s">
        <v>3471</v>
      </c>
      <c r="F2570" t="s">
        <v>3471</v>
      </c>
      <c r="G2570" t="s">
        <v>3472</v>
      </c>
      <c r="H2570" t="s">
        <v>3437</v>
      </c>
      <c r="I2570" t="s">
        <v>2274</v>
      </c>
      <c r="J2570" s="2">
        <v>42003</v>
      </c>
      <c r="K2570" s="2">
        <v>52962</v>
      </c>
      <c r="L2570">
        <v>10</v>
      </c>
      <c r="M2570" t="s">
        <v>3473</v>
      </c>
      <c r="N2570" t="s">
        <v>3327</v>
      </c>
      <c r="O2570" t="s">
        <v>3328</v>
      </c>
      <c r="P2570" t="s">
        <v>3474</v>
      </c>
      <c r="Q2570" s="5">
        <f>INDEX(relevant_resources!B:B,MATCH(P2570,relevant_resources!A:A,0))</f>
        <v>0</v>
      </c>
      <c r="R2570">
        <f>COUNTIFS(resolve_2018!Y:Y,A2570)</f>
        <v>0</v>
      </c>
      <c r="S2570">
        <f>COUNTIFS(assign_old_new!A:A,A2570)</f>
        <v>0</v>
      </c>
      <c r="T2570" s="4" t="str">
        <f>IF(D2570="teppc","teppc",
IF(Q2570=0,"not relevant",
IF(R2570&gt;0,"in old list",
IF(S2570=0,"NEED TO ASSIGN",
INDEX(assign_old_new!D:D,MATCH(A2570,assign_old_new!A:A,0))))))</f>
        <v>teppc</v>
      </c>
      <c r="U2570">
        <f t="shared" si="80"/>
        <v>0</v>
      </c>
      <c r="V2570" s="5">
        <f t="shared" si="81"/>
        <v>0</v>
      </c>
    </row>
    <row r="2571" spans="1:22" hidden="1" x14ac:dyDescent="0.75">
      <c r="A2571" t="s">
        <v>1696</v>
      </c>
      <c r="B2571" t="s">
        <v>1696</v>
      </c>
      <c r="C2571" t="s">
        <v>11131</v>
      </c>
      <c r="D2571" t="s">
        <v>9883</v>
      </c>
      <c r="E2571" t="s">
        <v>1128</v>
      </c>
      <c r="F2571" t="s">
        <v>1128</v>
      </c>
      <c r="G2571" t="s">
        <v>3379</v>
      </c>
      <c r="H2571" t="s">
        <v>1128</v>
      </c>
      <c r="I2571" t="s">
        <v>33</v>
      </c>
      <c r="J2571" s="6">
        <v>41962</v>
      </c>
      <c r="K2571" s="6">
        <v>55153</v>
      </c>
      <c r="L2571">
        <v>10</v>
      </c>
      <c r="M2571" t="s">
        <v>9884</v>
      </c>
      <c r="N2571" t="s">
        <v>4346</v>
      </c>
      <c r="O2571" t="s">
        <v>3386</v>
      </c>
      <c r="P2571" t="s">
        <v>3324</v>
      </c>
      <c r="Q2571" s="5">
        <f>INDEX(relevant_resources!B:B,MATCH(P2571,relevant_resources!A:A,0))</f>
        <v>1</v>
      </c>
      <c r="R2571">
        <f>COUNTIFS(resolve_2018!Y:Y,A2571)</f>
        <v>1</v>
      </c>
      <c r="S2571">
        <f>COUNTIFS(assign_old_new!A:A,A2571)</f>
        <v>0</v>
      </c>
      <c r="T2571" s="4" t="str">
        <f>IF(D2571="teppc","teppc",
IF(Q2571=0,"not relevant",
IF(R2571&gt;0,"in old list",
IF(S2571=0,"NEED TO ASSIGN",
INDEX(assign_old_new!D:D,MATCH(A2571,assign_old_new!A:A,0))))))</f>
        <v>in old list</v>
      </c>
      <c r="U2571">
        <f t="shared" si="80"/>
        <v>1</v>
      </c>
      <c r="V2571" s="5">
        <f t="shared" si="81"/>
        <v>0</v>
      </c>
    </row>
    <row r="2572" spans="1:22" hidden="1" x14ac:dyDescent="0.75">
      <c r="A2572" t="s">
        <v>6061</v>
      </c>
      <c r="B2572" t="s">
        <v>6062</v>
      </c>
      <c r="C2572" t="s">
        <v>6063</v>
      </c>
      <c r="D2572" t="s">
        <v>3425</v>
      </c>
      <c r="E2572" t="s">
        <v>906</v>
      </c>
      <c r="F2572" t="s">
        <v>906</v>
      </c>
      <c r="G2572" t="s">
        <v>4695</v>
      </c>
      <c r="H2572" t="s">
        <v>906</v>
      </c>
      <c r="I2572" t="s">
        <v>906</v>
      </c>
      <c r="J2572" s="2">
        <v>41760</v>
      </c>
      <c r="K2572" s="2">
        <v>55153</v>
      </c>
      <c r="L2572">
        <v>10</v>
      </c>
      <c r="M2572" t="s">
        <v>3506</v>
      </c>
      <c r="N2572" t="s">
        <v>3385</v>
      </c>
      <c r="O2572" t="s">
        <v>3386</v>
      </c>
      <c r="P2572" t="s">
        <v>6064</v>
      </c>
      <c r="Q2572" s="5">
        <f>INDEX(relevant_resources!B:B,MATCH(P2572,relevant_resources!A:A,0))</f>
        <v>0</v>
      </c>
      <c r="R2572">
        <f>COUNTIFS(resolve_2018!Y:Y,A2572)</f>
        <v>0</v>
      </c>
      <c r="S2572">
        <f>COUNTIFS(assign_old_new!A:A,A2572)</f>
        <v>0</v>
      </c>
      <c r="T2572" s="4" t="str">
        <f>IF(D2572="teppc","teppc",
IF(Q2572=0,"not relevant",
IF(R2572&gt;0,"in old list",
IF(S2572=0,"NEED TO ASSIGN",
INDEX(assign_old_new!D:D,MATCH(A2572,assign_old_new!A:A,0))))))</f>
        <v>teppc</v>
      </c>
      <c r="U2572">
        <f t="shared" si="80"/>
        <v>0</v>
      </c>
      <c r="V2572" s="5">
        <f t="shared" si="81"/>
        <v>0</v>
      </c>
    </row>
    <row r="2573" spans="1:22" hidden="1" x14ac:dyDescent="0.75">
      <c r="A2573" t="s">
        <v>5361</v>
      </c>
      <c r="B2573" t="s">
        <v>5361</v>
      </c>
      <c r="C2573" t="s">
        <v>5362</v>
      </c>
      <c r="D2573" t="s">
        <v>3425</v>
      </c>
      <c r="E2573" t="s">
        <v>3611</v>
      </c>
      <c r="F2573" t="s">
        <v>3611</v>
      </c>
      <c r="G2573" t="s">
        <v>3379</v>
      </c>
      <c r="H2573" t="s">
        <v>1128</v>
      </c>
      <c r="I2573" t="s">
        <v>33</v>
      </c>
      <c r="J2573" s="2">
        <v>41639</v>
      </c>
      <c r="K2573" s="2">
        <v>55153</v>
      </c>
      <c r="L2573">
        <v>10</v>
      </c>
      <c r="M2573" t="s">
        <v>3438</v>
      </c>
      <c r="N2573" t="s">
        <v>3412</v>
      </c>
      <c r="O2573" t="s">
        <v>993</v>
      </c>
      <c r="P2573" t="s">
        <v>3413</v>
      </c>
      <c r="Q2573" s="5">
        <f>INDEX(relevant_resources!B:B,MATCH(P2573,relevant_resources!A:A,0))</f>
        <v>1</v>
      </c>
      <c r="R2573">
        <f>COUNTIFS(resolve_2018!Y:Y,A2573)</f>
        <v>0</v>
      </c>
      <c r="S2573">
        <f>COUNTIFS(assign_old_new!A:A,A2573)</f>
        <v>0</v>
      </c>
      <c r="T2573" s="4" t="str">
        <f>IF(D2573="teppc","teppc",
IF(Q2573=0,"not relevant",
IF(R2573&gt;0,"in old list",
IF(S2573=0,"NEED TO ASSIGN",
INDEX(assign_old_new!D:D,MATCH(A2573,assign_old_new!A:A,0))))))</f>
        <v>teppc</v>
      </c>
      <c r="U2573">
        <f t="shared" si="80"/>
        <v>0</v>
      </c>
      <c r="V2573" s="5">
        <f t="shared" si="81"/>
        <v>0</v>
      </c>
    </row>
    <row r="2574" spans="1:22" hidden="1" x14ac:dyDescent="0.75">
      <c r="A2574" t="s">
        <v>1576</v>
      </c>
      <c r="B2574" t="s">
        <v>1576</v>
      </c>
      <c r="C2574" t="s">
        <v>10375</v>
      </c>
      <c r="D2574" t="s">
        <v>9883</v>
      </c>
      <c r="E2574" t="s">
        <v>1128</v>
      </c>
      <c r="F2574" t="s">
        <v>1128</v>
      </c>
      <c r="G2574" t="s">
        <v>3379</v>
      </c>
      <c r="H2574" t="s">
        <v>1128</v>
      </c>
      <c r="I2574" t="s">
        <v>33</v>
      </c>
      <c r="J2574" s="6">
        <v>41618</v>
      </c>
      <c r="K2574" s="6">
        <v>55153</v>
      </c>
      <c r="L2574">
        <v>10</v>
      </c>
      <c r="M2574" t="s">
        <v>9884</v>
      </c>
      <c r="N2574" t="s">
        <v>4346</v>
      </c>
      <c r="O2574" t="s">
        <v>3386</v>
      </c>
      <c r="P2574" t="s">
        <v>3324</v>
      </c>
      <c r="Q2574" s="5">
        <f>INDEX(relevant_resources!B:B,MATCH(P2574,relevant_resources!A:A,0))</f>
        <v>1</v>
      </c>
      <c r="R2574">
        <f>COUNTIFS(resolve_2018!Y:Y,A2574)</f>
        <v>1</v>
      </c>
      <c r="S2574">
        <f>COUNTIFS(assign_old_new!A:A,A2574)</f>
        <v>0</v>
      </c>
      <c r="T2574" s="4" t="str">
        <f>IF(D2574="teppc","teppc",
IF(Q2574=0,"not relevant",
IF(R2574&gt;0,"in old list",
IF(S2574=0,"NEED TO ASSIGN",
INDEX(assign_old_new!D:D,MATCH(A2574,assign_old_new!A:A,0))))))</f>
        <v>in old list</v>
      </c>
      <c r="U2574">
        <f t="shared" si="80"/>
        <v>1</v>
      </c>
      <c r="V2574" s="5">
        <f t="shared" si="81"/>
        <v>0</v>
      </c>
    </row>
    <row r="2575" spans="1:22" hidden="1" x14ac:dyDescent="0.75">
      <c r="A2575" t="s">
        <v>692</v>
      </c>
      <c r="B2575" t="s">
        <v>692</v>
      </c>
      <c r="D2575" t="s">
        <v>9883</v>
      </c>
      <c r="E2575" t="s">
        <v>3333</v>
      </c>
      <c r="F2575" t="s">
        <v>3333</v>
      </c>
      <c r="G2575" t="s">
        <v>3334</v>
      </c>
      <c r="H2575" t="s">
        <v>3333</v>
      </c>
      <c r="I2575" t="s">
        <v>33</v>
      </c>
      <c r="J2575" s="6">
        <v>41449</v>
      </c>
      <c r="K2575" s="6">
        <v>55153</v>
      </c>
      <c r="L2575">
        <v>10</v>
      </c>
      <c r="M2575" t="s">
        <v>9884</v>
      </c>
      <c r="N2575" t="s">
        <v>4346</v>
      </c>
      <c r="O2575" t="s">
        <v>3386</v>
      </c>
      <c r="P2575" t="s">
        <v>3324</v>
      </c>
      <c r="Q2575" s="5">
        <f>INDEX(relevant_resources!B:B,MATCH(P2575,relevant_resources!A:A,0))</f>
        <v>1</v>
      </c>
      <c r="R2575">
        <f>COUNTIFS(resolve_2018!Y:Y,A2575)</f>
        <v>1</v>
      </c>
      <c r="S2575">
        <f>COUNTIFS(assign_old_new!A:A,A2575)</f>
        <v>0</v>
      </c>
      <c r="T2575" s="4" t="str">
        <f>IF(D2575="teppc","teppc",
IF(Q2575=0,"not relevant",
IF(R2575&gt;0,"in old list",
IF(S2575=0,"NEED TO ASSIGN",
INDEX(assign_old_new!D:D,MATCH(A2575,assign_old_new!A:A,0))))))</f>
        <v>in old list</v>
      </c>
      <c r="U2575">
        <f t="shared" si="80"/>
        <v>1</v>
      </c>
      <c r="V2575" s="5">
        <f t="shared" si="81"/>
        <v>0</v>
      </c>
    </row>
    <row r="2576" spans="1:22" hidden="1" x14ac:dyDescent="0.75">
      <c r="A2576" t="s">
        <v>686</v>
      </c>
      <c r="B2576" t="s">
        <v>686</v>
      </c>
      <c r="D2576" t="s">
        <v>9883</v>
      </c>
      <c r="E2576" t="s">
        <v>3333</v>
      </c>
      <c r="F2576" t="s">
        <v>3333</v>
      </c>
      <c r="G2576" t="s">
        <v>3334</v>
      </c>
      <c r="H2576" t="s">
        <v>3333</v>
      </c>
      <c r="I2576" t="s">
        <v>33</v>
      </c>
      <c r="J2576" s="6">
        <v>41115</v>
      </c>
      <c r="K2576" s="6">
        <v>55153</v>
      </c>
      <c r="L2576">
        <v>10</v>
      </c>
      <c r="M2576" t="s">
        <v>9884</v>
      </c>
      <c r="N2576" t="s">
        <v>4346</v>
      </c>
      <c r="O2576" t="s">
        <v>3386</v>
      </c>
      <c r="P2576" t="s">
        <v>3324</v>
      </c>
      <c r="Q2576" s="5">
        <f>INDEX(relevant_resources!B:B,MATCH(P2576,relevant_resources!A:A,0))</f>
        <v>1</v>
      </c>
      <c r="R2576">
        <f>COUNTIFS(resolve_2018!Y:Y,A2576)</f>
        <v>1</v>
      </c>
      <c r="S2576">
        <f>COUNTIFS(assign_old_new!A:A,A2576)</f>
        <v>0</v>
      </c>
      <c r="T2576" s="4" t="str">
        <f>IF(D2576="teppc","teppc",
IF(Q2576=0,"not relevant",
IF(R2576&gt;0,"in old list",
IF(S2576=0,"NEED TO ASSIGN",
INDEX(assign_old_new!D:D,MATCH(A2576,assign_old_new!A:A,0))))))</f>
        <v>in old list</v>
      </c>
      <c r="U2576">
        <f t="shared" si="80"/>
        <v>1</v>
      </c>
      <c r="V2576" s="5">
        <f t="shared" si="81"/>
        <v>0</v>
      </c>
    </row>
    <row r="2577" spans="1:22" hidden="1" x14ac:dyDescent="0.75">
      <c r="A2577" t="s">
        <v>2851</v>
      </c>
      <c r="B2577" t="s">
        <v>3504</v>
      </c>
      <c r="C2577" t="s">
        <v>3505</v>
      </c>
      <c r="D2577" t="s">
        <v>3425</v>
      </c>
      <c r="E2577" t="s">
        <v>2647</v>
      </c>
      <c r="F2577" t="s">
        <v>2647</v>
      </c>
      <c r="G2577" t="s">
        <v>3500</v>
      </c>
      <c r="H2577" t="s">
        <v>2646</v>
      </c>
      <c r="I2577" t="s">
        <v>2647</v>
      </c>
      <c r="J2577" s="2">
        <v>41090</v>
      </c>
      <c r="K2577" s="2">
        <v>55153</v>
      </c>
      <c r="L2577">
        <v>10</v>
      </c>
      <c r="M2577" t="s">
        <v>3506</v>
      </c>
      <c r="N2577" t="s">
        <v>3385</v>
      </c>
      <c r="O2577" t="s">
        <v>3386</v>
      </c>
      <c r="P2577" t="s">
        <v>3507</v>
      </c>
      <c r="Q2577" s="5">
        <f>INDEX(relevant_resources!B:B,MATCH(P2577,relevant_resources!A:A,0))</f>
        <v>0</v>
      </c>
      <c r="R2577">
        <f>COUNTIFS(resolve_2018!Y:Y,A2577)</f>
        <v>1</v>
      </c>
      <c r="S2577">
        <f>COUNTIFS(assign_old_new!A:A,A2577)</f>
        <v>0</v>
      </c>
      <c r="T2577" s="4" t="str">
        <f>IF(D2577="teppc","teppc",
IF(Q2577=0,"not relevant",
IF(R2577&gt;0,"in old list",
IF(S2577=0,"NEED TO ASSIGN",
INDEX(assign_old_new!D:D,MATCH(A2577,assign_old_new!A:A,0))))))</f>
        <v>teppc</v>
      </c>
      <c r="U2577">
        <f t="shared" si="80"/>
        <v>1</v>
      </c>
      <c r="V2577" s="5">
        <f t="shared" si="81"/>
        <v>0</v>
      </c>
    </row>
    <row r="2578" spans="1:22" hidden="1" x14ac:dyDescent="0.75">
      <c r="A2578" t="s">
        <v>4300</v>
      </c>
      <c r="B2578" t="s">
        <v>4300</v>
      </c>
      <c r="C2578" t="s">
        <v>4301</v>
      </c>
      <c r="D2578" t="s">
        <v>3425</v>
      </c>
      <c r="E2578" t="s">
        <v>3471</v>
      </c>
      <c r="F2578" t="s">
        <v>3471</v>
      </c>
      <c r="G2578" t="s">
        <v>3472</v>
      </c>
      <c r="H2578" t="s">
        <v>3437</v>
      </c>
      <c r="I2578" t="s">
        <v>2274</v>
      </c>
      <c r="J2578" s="2">
        <v>41085</v>
      </c>
      <c r="K2578" s="2">
        <v>48334</v>
      </c>
      <c r="L2578">
        <v>10</v>
      </c>
      <c r="M2578" t="s">
        <v>3473</v>
      </c>
      <c r="N2578" t="s">
        <v>3327</v>
      </c>
      <c r="O2578" t="s">
        <v>3328</v>
      </c>
      <c r="P2578" t="s">
        <v>3474</v>
      </c>
      <c r="Q2578" s="5">
        <f>INDEX(relevant_resources!B:B,MATCH(P2578,relevant_resources!A:A,0))</f>
        <v>0</v>
      </c>
      <c r="R2578">
        <f>COUNTIFS(resolve_2018!Y:Y,A2578)</f>
        <v>0</v>
      </c>
      <c r="S2578">
        <f>COUNTIFS(assign_old_new!A:A,A2578)</f>
        <v>0</v>
      </c>
      <c r="T2578" s="4" t="str">
        <f>IF(D2578="teppc","teppc",
IF(Q2578=0,"not relevant",
IF(R2578&gt;0,"in old list",
IF(S2578=0,"NEED TO ASSIGN",
INDEX(assign_old_new!D:D,MATCH(A2578,assign_old_new!A:A,0))))))</f>
        <v>teppc</v>
      </c>
      <c r="U2578">
        <f t="shared" si="80"/>
        <v>0</v>
      </c>
      <c r="V2578" s="5">
        <f t="shared" si="81"/>
        <v>0</v>
      </c>
    </row>
    <row r="2579" spans="1:22" hidden="1" x14ac:dyDescent="0.75">
      <c r="A2579" t="s">
        <v>9341</v>
      </c>
      <c r="B2579" t="s">
        <v>9341</v>
      </c>
      <c r="C2579" t="s">
        <v>9342</v>
      </c>
      <c r="D2579" t="s">
        <v>3425</v>
      </c>
      <c r="E2579" t="s">
        <v>3426</v>
      </c>
      <c r="F2579" t="s">
        <v>3426</v>
      </c>
      <c r="G2579" t="s">
        <v>3427</v>
      </c>
      <c r="H2579" t="s">
        <v>3428</v>
      </c>
      <c r="I2579" t="s">
        <v>3429</v>
      </c>
      <c r="J2579" s="2">
        <v>41060</v>
      </c>
      <c r="K2579" s="2">
        <v>55652</v>
      </c>
      <c r="L2579">
        <v>10</v>
      </c>
      <c r="M2579" t="s">
        <v>210</v>
      </c>
      <c r="N2579" t="s">
        <v>3443</v>
      </c>
      <c r="O2579" t="s">
        <v>210</v>
      </c>
      <c r="P2579" t="s">
        <v>3444</v>
      </c>
      <c r="Q2579" s="5">
        <f>INDEX(relevant_resources!B:B,MATCH(P2579,relevant_resources!A:A,0))</f>
        <v>0</v>
      </c>
      <c r="R2579">
        <f>COUNTIFS(resolve_2018!Y:Y,A2579)</f>
        <v>0</v>
      </c>
      <c r="S2579">
        <f>COUNTIFS(assign_old_new!A:A,A2579)</f>
        <v>0</v>
      </c>
      <c r="T2579" s="4" t="str">
        <f>IF(D2579="teppc","teppc",
IF(Q2579=0,"not relevant",
IF(R2579&gt;0,"in old list",
IF(S2579=0,"NEED TO ASSIGN",
INDEX(assign_old_new!D:D,MATCH(A2579,assign_old_new!A:A,0))))))</f>
        <v>teppc</v>
      </c>
      <c r="U2579">
        <f t="shared" si="80"/>
        <v>0</v>
      </c>
      <c r="V2579" s="5">
        <f t="shared" si="81"/>
        <v>0</v>
      </c>
    </row>
    <row r="2580" spans="1:22" hidden="1" x14ac:dyDescent="0.75">
      <c r="A2580" t="s">
        <v>868</v>
      </c>
      <c r="B2580" t="s">
        <v>868</v>
      </c>
      <c r="C2580" t="s">
        <v>10128</v>
      </c>
      <c r="D2580" t="s">
        <v>9883</v>
      </c>
      <c r="E2580" t="s">
        <v>3407</v>
      </c>
      <c r="F2580" t="s">
        <v>1128</v>
      </c>
      <c r="G2580" t="s">
        <v>3379</v>
      </c>
      <c r="H2580" t="s">
        <v>1128</v>
      </c>
      <c r="I2580" t="s">
        <v>33</v>
      </c>
      <c r="J2580" s="6">
        <v>40819</v>
      </c>
      <c r="K2580" s="6">
        <v>55153</v>
      </c>
      <c r="L2580">
        <v>10</v>
      </c>
      <c r="M2580" t="s">
        <v>9884</v>
      </c>
      <c r="N2580" t="s">
        <v>4346</v>
      </c>
      <c r="O2580" t="s">
        <v>3386</v>
      </c>
      <c r="P2580" t="s">
        <v>3324</v>
      </c>
      <c r="Q2580" s="5">
        <f>INDEX(relevant_resources!B:B,MATCH(P2580,relevant_resources!A:A,0))</f>
        <v>1</v>
      </c>
      <c r="R2580">
        <f>COUNTIFS(resolve_2018!Y:Y,A2580)</f>
        <v>1</v>
      </c>
      <c r="S2580">
        <f>COUNTIFS(assign_old_new!A:A,A2580)</f>
        <v>0</v>
      </c>
      <c r="T2580" s="4" t="str">
        <f>IF(D2580="teppc","teppc",
IF(Q2580=0,"not relevant",
IF(R2580&gt;0,"in old list",
IF(S2580=0,"NEED TO ASSIGN",
INDEX(assign_old_new!D:D,MATCH(A2580,assign_old_new!A:A,0))))))</f>
        <v>in old list</v>
      </c>
      <c r="U2580">
        <f t="shared" si="80"/>
        <v>1</v>
      </c>
      <c r="V2580" s="5">
        <f t="shared" si="81"/>
        <v>0</v>
      </c>
    </row>
    <row r="2581" spans="1:22" hidden="1" x14ac:dyDescent="0.75">
      <c r="A2581" t="s">
        <v>8336</v>
      </c>
      <c r="B2581" t="s">
        <v>8336</v>
      </c>
      <c r="C2581" t="s">
        <v>8337</v>
      </c>
      <c r="D2581" t="s">
        <v>3425</v>
      </c>
      <c r="E2581" t="s">
        <v>3883</v>
      </c>
      <c r="F2581" t="s">
        <v>3883</v>
      </c>
      <c r="G2581" t="s">
        <v>3884</v>
      </c>
      <c r="H2581" t="s">
        <v>3883</v>
      </c>
      <c r="I2581" t="s">
        <v>1080</v>
      </c>
      <c r="J2581" s="2">
        <v>40544</v>
      </c>
      <c r="K2581" s="2">
        <v>55153</v>
      </c>
      <c r="L2581">
        <v>10</v>
      </c>
      <c r="M2581" t="s">
        <v>3448</v>
      </c>
      <c r="N2581" t="s">
        <v>3336</v>
      </c>
      <c r="O2581" t="s">
        <v>3356</v>
      </c>
      <c r="P2581" t="s">
        <v>3484</v>
      </c>
      <c r="Q2581" s="5">
        <f>INDEX(relevant_resources!B:B,MATCH(P2581,relevant_resources!A:A,0))</f>
        <v>0</v>
      </c>
      <c r="R2581">
        <f>COUNTIFS(resolve_2018!Y:Y,A2581)</f>
        <v>0</v>
      </c>
      <c r="S2581">
        <f>COUNTIFS(assign_old_new!A:A,A2581)</f>
        <v>0</v>
      </c>
      <c r="T2581" s="4" t="str">
        <f>IF(D2581="teppc","teppc",
IF(Q2581=0,"not relevant",
IF(R2581&gt;0,"in old list",
IF(S2581=0,"NEED TO ASSIGN",
INDEX(assign_old_new!D:D,MATCH(A2581,assign_old_new!A:A,0))))))</f>
        <v>teppc</v>
      </c>
      <c r="U2581">
        <f t="shared" si="80"/>
        <v>0</v>
      </c>
      <c r="V2581" s="5">
        <f t="shared" si="81"/>
        <v>0</v>
      </c>
    </row>
    <row r="2582" spans="1:22" hidden="1" x14ac:dyDescent="0.75">
      <c r="A2582" t="s">
        <v>7723</v>
      </c>
      <c r="B2582" t="s">
        <v>7723</v>
      </c>
      <c r="C2582" t="s">
        <v>7724</v>
      </c>
      <c r="D2582" t="s">
        <v>3425</v>
      </c>
      <c r="E2582" t="s">
        <v>3611</v>
      </c>
      <c r="F2582" t="s">
        <v>3611</v>
      </c>
      <c r="G2582" t="s">
        <v>3379</v>
      </c>
      <c r="H2582" t="s">
        <v>1128</v>
      </c>
      <c r="I2582" t="s">
        <v>33</v>
      </c>
      <c r="J2582" s="2">
        <v>40452</v>
      </c>
      <c r="K2582" s="2">
        <v>55123</v>
      </c>
      <c r="L2582">
        <v>10</v>
      </c>
      <c r="M2582" t="s">
        <v>3438</v>
      </c>
      <c r="N2582" t="s">
        <v>3412</v>
      </c>
      <c r="O2582" t="s">
        <v>993</v>
      </c>
      <c r="P2582" t="s">
        <v>3413</v>
      </c>
      <c r="Q2582" s="5">
        <f>INDEX(relevant_resources!B:B,MATCH(P2582,relevant_resources!A:A,0))</f>
        <v>1</v>
      </c>
      <c r="R2582">
        <f>COUNTIFS(resolve_2018!Y:Y,A2582)</f>
        <v>0</v>
      </c>
      <c r="S2582">
        <f>COUNTIFS(assign_old_new!A:A,A2582)</f>
        <v>0</v>
      </c>
      <c r="T2582" s="4" t="str">
        <f>IF(D2582="teppc","teppc",
IF(Q2582=0,"not relevant",
IF(R2582&gt;0,"in old list",
IF(S2582=0,"NEED TO ASSIGN",
INDEX(assign_old_new!D:D,MATCH(A2582,assign_old_new!A:A,0))))))</f>
        <v>teppc</v>
      </c>
      <c r="U2582">
        <f t="shared" si="80"/>
        <v>0</v>
      </c>
      <c r="V2582" s="5">
        <f t="shared" si="81"/>
        <v>0</v>
      </c>
    </row>
    <row r="2583" spans="1:22" hidden="1" x14ac:dyDescent="0.75">
      <c r="A2583" t="s">
        <v>8521</v>
      </c>
      <c r="B2583" t="s">
        <v>8522</v>
      </c>
      <c r="C2583" t="s">
        <v>8523</v>
      </c>
      <c r="D2583" t="s">
        <v>3425</v>
      </c>
      <c r="E2583" t="s">
        <v>906</v>
      </c>
      <c r="F2583" t="s">
        <v>906</v>
      </c>
      <c r="G2583" t="s">
        <v>4695</v>
      </c>
      <c r="H2583" t="s">
        <v>906</v>
      </c>
      <c r="I2583" t="s">
        <v>906</v>
      </c>
      <c r="J2583" s="2">
        <v>40283</v>
      </c>
      <c r="K2583" s="2">
        <v>55153</v>
      </c>
      <c r="L2583">
        <v>10</v>
      </c>
      <c r="M2583" t="s">
        <v>5038</v>
      </c>
      <c r="N2583" t="s">
        <v>3757</v>
      </c>
      <c r="O2583" t="s">
        <v>190</v>
      </c>
      <c r="P2583" t="s">
        <v>5039</v>
      </c>
      <c r="Q2583" s="5">
        <f>INDEX(relevant_resources!B:B,MATCH(P2583,relevant_resources!A:A,0))</f>
        <v>0</v>
      </c>
      <c r="R2583">
        <f>COUNTIFS(resolve_2018!Y:Y,A2583)</f>
        <v>0</v>
      </c>
      <c r="S2583">
        <f>COUNTIFS(assign_old_new!A:A,A2583)</f>
        <v>0</v>
      </c>
      <c r="T2583" s="4" t="str">
        <f>IF(D2583="teppc","teppc",
IF(Q2583=0,"not relevant",
IF(R2583&gt;0,"in old list",
IF(S2583=0,"NEED TO ASSIGN",
INDEX(assign_old_new!D:D,MATCH(A2583,assign_old_new!A:A,0))))))</f>
        <v>teppc</v>
      </c>
      <c r="U2583">
        <f t="shared" si="80"/>
        <v>0</v>
      </c>
      <c r="V2583" s="5">
        <f t="shared" si="81"/>
        <v>0</v>
      </c>
    </row>
    <row r="2584" spans="1:22" hidden="1" x14ac:dyDescent="0.75">
      <c r="A2584" t="s">
        <v>5681</v>
      </c>
      <c r="B2584" t="s">
        <v>5682</v>
      </c>
      <c r="C2584" t="s">
        <v>5683</v>
      </c>
      <c r="D2584" t="s">
        <v>3425</v>
      </c>
      <c r="E2584" t="s">
        <v>906</v>
      </c>
      <c r="F2584" t="s">
        <v>906</v>
      </c>
      <c r="G2584" t="s">
        <v>4695</v>
      </c>
      <c r="H2584" t="s">
        <v>906</v>
      </c>
      <c r="I2584" t="s">
        <v>906</v>
      </c>
      <c r="J2584" s="2">
        <v>39692</v>
      </c>
      <c r="K2584" s="2">
        <v>55123</v>
      </c>
      <c r="L2584">
        <v>10</v>
      </c>
      <c r="M2584" t="s">
        <v>5038</v>
      </c>
      <c r="N2584" t="s">
        <v>3757</v>
      </c>
      <c r="O2584" t="s">
        <v>190</v>
      </c>
      <c r="P2584" t="s">
        <v>5039</v>
      </c>
      <c r="Q2584" s="5">
        <f>INDEX(relevant_resources!B:B,MATCH(P2584,relevant_resources!A:A,0))</f>
        <v>0</v>
      </c>
      <c r="R2584">
        <f>COUNTIFS(resolve_2018!Y:Y,A2584)</f>
        <v>0</v>
      </c>
      <c r="S2584">
        <f>COUNTIFS(assign_old_new!A:A,A2584)</f>
        <v>0</v>
      </c>
      <c r="T2584" s="4" t="str">
        <f>IF(D2584="teppc","teppc",
IF(Q2584=0,"not relevant",
IF(R2584&gt;0,"in old list",
IF(S2584=0,"NEED TO ASSIGN",
INDEX(assign_old_new!D:D,MATCH(A2584,assign_old_new!A:A,0))))))</f>
        <v>teppc</v>
      </c>
      <c r="U2584">
        <f t="shared" si="80"/>
        <v>0</v>
      </c>
      <c r="V2584" s="5">
        <f t="shared" si="81"/>
        <v>0</v>
      </c>
    </row>
    <row r="2585" spans="1:22" hidden="1" x14ac:dyDescent="0.75">
      <c r="A2585" t="s">
        <v>5353</v>
      </c>
      <c r="B2585" t="s">
        <v>5353</v>
      </c>
      <c r="C2585" t="s">
        <v>5354</v>
      </c>
      <c r="D2585" t="s">
        <v>3425</v>
      </c>
      <c r="E2585" t="s">
        <v>3883</v>
      </c>
      <c r="F2585" t="s">
        <v>3883</v>
      </c>
      <c r="G2585" t="s">
        <v>3884</v>
      </c>
      <c r="H2585" t="s">
        <v>3883</v>
      </c>
      <c r="I2585" t="s">
        <v>1080</v>
      </c>
      <c r="J2585" s="2">
        <v>39326</v>
      </c>
      <c r="K2585" s="2">
        <v>55153</v>
      </c>
      <c r="L2585">
        <v>10</v>
      </c>
      <c r="M2585" t="s">
        <v>3448</v>
      </c>
      <c r="N2585" t="s">
        <v>3336</v>
      </c>
      <c r="O2585" t="s">
        <v>3356</v>
      </c>
      <c r="P2585" t="s">
        <v>3484</v>
      </c>
      <c r="Q2585" s="5">
        <f>INDEX(relevant_resources!B:B,MATCH(P2585,relevant_resources!A:A,0))</f>
        <v>0</v>
      </c>
      <c r="R2585">
        <f>COUNTIFS(resolve_2018!Y:Y,A2585)</f>
        <v>0</v>
      </c>
      <c r="S2585">
        <f>COUNTIFS(assign_old_new!A:A,A2585)</f>
        <v>0</v>
      </c>
      <c r="T2585" s="4" t="str">
        <f>IF(D2585="teppc","teppc",
IF(Q2585=0,"not relevant",
IF(R2585&gt;0,"in old list",
IF(S2585=0,"NEED TO ASSIGN",
INDEX(assign_old_new!D:D,MATCH(A2585,assign_old_new!A:A,0))))))</f>
        <v>teppc</v>
      </c>
      <c r="U2585">
        <f t="shared" si="80"/>
        <v>0</v>
      </c>
      <c r="V2585" s="5">
        <f t="shared" si="81"/>
        <v>0</v>
      </c>
    </row>
    <row r="2586" spans="1:22" hidden="1" x14ac:dyDescent="0.75">
      <c r="A2586" t="s">
        <v>3764</v>
      </c>
      <c r="B2586" t="s">
        <v>3764</v>
      </c>
      <c r="C2586" t="s">
        <v>3765</v>
      </c>
      <c r="D2586" t="s">
        <v>3425</v>
      </c>
      <c r="E2586" t="s">
        <v>3482</v>
      </c>
      <c r="F2586" t="s">
        <v>3482</v>
      </c>
      <c r="G2586" t="s">
        <v>3483</v>
      </c>
      <c r="H2586" t="s">
        <v>3482</v>
      </c>
      <c r="I2586" t="s">
        <v>1080</v>
      </c>
      <c r="J2586" s="2">
        <v>39083</v>
      </c>
      <c r="K2586" s="2">
        <v>48944</v>
      </c>
      <c r="L2586">
        <v>10</v>
      </c>
      <c r="M2586" t="s">
        <v>3766</v>
      </c>
      <c r="N2586" t="s">
        <v>3757</v>
      </c>
      <c r="O2586" t="s">
        <v>190</v>
      </c>
      <c r="P2586" t="s">
        <v>3767</v>
      </c>
      <c r="Q2586" s="5">
        <f>INDEX(relevant_resources!B:B,MATCH(P2586,relevant_resources!A:A,0))</f>
        <v>0</v>
      </c>
      <c r="R2586">
        <f>COUNTIFS(resolve_2018!Y:Y,A2586)</f>
        <v>0</v>
      </c>
      <c r="S2586">
        <f>COUNTIFS(assign_old_new!A:A,A2586)</f>
        <v>0</v>
      </c>
      <c r="T2586" s="4" t="str">
        <f>IF(D2586="teppc","teppc",
IF(Q2586=0,"not relevant",
IF(R2586&gt;0,"in old list",
IF(S2586=0,"NEED TO ASSIGN",
INDEX(assign_old_new!D:D,MATCH(A2586,assign_old_new!A:A,0))))))</f>
        <v>teppc</v>
      </c>
      <c r="U2586">
        <f t="shared" si="80"/>
        <v>0</v>
      </c>
      <c r="V2586" s="5">
        <f t="shared" si="81"/>
        <v>0</v>
      </c>
    </row>
    <row r="2587" spans="1:22" hidden="1" x14ac:dyDescent="0.75">
      <c r="A2587" t="s">
        <v>3550</v>
      </c>
      <c r="B2587" t="s">
        <v>3551</v>
      </c>
      <c r="C2587" t="s">
        <v>3552</v>
      </c>
      <c r="D2587" t="s">
        <v>3425</v>
      </c>
      <c r="E2587" t="s">
        <v>3546</v>
      </c>
      <c r="F2587" t="s">
        <v>3546</v>
      </c>
      <c r="G2587" t="s">
        <v>3547</v>
      </c>
      <c r="H2587" t="s">
        <v>3546</v>
      </c>
      <c r="I2587" t="s">
        <v>3429</v>
      </c>
      <c r="J2587" s="2">
        <v>37226</v>
      </c>
      <c r="K2587" s="2">
        <v>55153</v>
      </c>
      <c r="L2587">
        <v>10</v>
      </c>
      <c r="M2587" t="s">
        <v>3553</v>
      </c>
      <c r="N2587" t="s">
        <v>3554</v>
      </c>
      <c r="O2587" t="s">
        <v>3461</v>
      </c>
      <c r="P2587" t="s">
        <v>3462</v>
      </c>
      <c r="Q2587" s="5">
        <f>INDEX(relevant_resources!B:B,MATCH(P2587,relevant_resources!A:A,0))</f>
        <v>0</v>
      </c>
      <c r="R2587">
        <f>COUNTIFS(resolve_2018!Y:Y,A2587)</f>
        <v>0</v>
      </c>
      <c r="S2587">
        <f>COUNTIFS(assign_old_new!A:A,A2587)</f>
        <v>0</v>
      </c>
      <c r="T2587" s="4" t="str">
        <f>IF(D2587="teppc","teppc",
IF(Q2587=0,"not relevant",
IF(R2587&gt;0,"in old list",
IF(S2587=0,"NEED TO ASSIGN",
INDEX(assign_old_new!D:D,MATCH(A2587,assign_old_new!A:A,0))))))</f>
        <v>teppc</v>
      </c>
      <c r="U2587">
        <f t="shared" si="80"/>
        <v>0</v>
      </c>
      <c r="V2587" s="5">
        <f t="shared" si="81"/>
        <v>0</v>
      </c>
    </row>
    <row r="2588" spans="1:22" hidden="1" x14ac:dyDescent="0.75">
      <c r="A2588" t="s">
        <v>3789</v>
      </c>
      <c r="B2588" t="s">
        <v>3789</v>
      </c>
      <c r="C2588" t="s">
        <v>3790</v>
      </c>
      <c r="D2588" t="s">
        <v>3425</v>
      </c>
      <c r="E2588" t="s">
        <v>2403</v>
      </c>
      <c r="F2588" t="s">
        <v>2403</v>
      </c>
      <c r="G2588" t="s">
        <v>3436</v>
      </c>
      <c r="H2588" t="s">
        <v>3437</v>
      </c>
      <c r="I2588" t="s">
        <v>2274</v>
      </c>
      <c r="J2588" s="2">
        <v>37226</v>
      </c>
      <c r="K2588" s="2">
        <v>47588</v>
      </c>
      <c r="L2588">
        <v>10</v>
      </c>
      <c r="M2588" t="s">
        <v>3791</v>
      </c>
      <c r="N2588" t="s">
        <v>3792</v>
      </c>
      <c r="O2588" t="s">
        <v>3533</v>
      </c>
      <c r="P2588" t="s">
        <v>3534</v>
      </c>
      <c r="Q2588" s="5">
        <f>INDEX(relevant_resources!B:B,MATCH(P2588,relevant_resources!A:A,0))</f>
        <v>0</v>
      </c>
      <c r="R2588">
        <f>COUNTIFS(resolve_2018!Y:Y,A2588)</f>
        <v>0</v>
      </c>
      <c r="S2588">
        <f>COUNTIFS(assign_old_new!A:A,A2588)</f>
        <v>0</v>
      </c>
      <c r="T2588" s="4" t="str">
        <f>IF(D2588="teppc","teppc",
IF(Q2588=0,"not relevant",
IF(R2588&gt;0,"in old list",
IF(S2588=0,"NEED TO ASSIGN",
INDEX(assign_old_new!D:D,MATCH(A2588,assign_old_new!A:A,0))))))</f>
        <v>teppc</v>
      </c>
      <c r="U2588">
        <f t="shared" si="80"/>
        <v>0</v>
      </c>
      <c r="V2588" s="5">
        <f t="shared" si="81"/>
        <v>0</v>
      </c>
    </row>
    <row r="2589" spans="1:22" hidden="1" x14ac:dyDescent="0.75">
      <c r="A2589" t="s">
        <v>7058</v>
      </c>
      <c r="B2589" t="s">
        <v>7058</v>
      </c>
      <c r="C2589" t="s">
        <v>7059</v>
      </c>
      <c r="D2589" t="s">
        <v>3425</v>
      </c>
      <c r="E2589" t="s">
        <v>3482</v>
      </c>
      <c r="F2589" t="s">
        <v>3482</v>
      </c>
      <c r="G2589" t="s">
        <v>3483</v>
      </c>
      <c r="H2589" t="s">
        <v>3482</v>
      </c>
      <c r="I2589" t="s">
        <v>1080</v>
      </c>
      <c r="J2589" s="2">
        <v>35735</v>
      </c>
      <c r="K2589" s="2">
        <v>55153</v>
      </c>
      <c r="L2589">
        <v>10</v>
      </c>
      <c r="M2589" t="s">
        <v>210</v>
      </c>
      <c r="N2589" t="s">
        <v>3443</v>
      </c>
      <c r="O2589" t="s">
        <v>210</v>
      </c>
      <c r="P2589" t="s">
        <v>3568</v>
      </c>
      <c r="Q2589" s="5">
        <f>INDEX(relevant_resources!B:B,MATCH(P2589,relevant_resources!A:A,0))</f>
        <v>0</v>
      </c>
      <c r="R2589">
        <f>COUNTIFS(resolve_2018!Y:Y,A2589)</f>
        <v>0</v>
      </c>
      <c r="S2589">
        <f>COUNTIFS(assign_old_new!A:A,A2589)</f>
        <v>0</v>
      </c>
      <c r="T2589" s="4" t="str">
        <f>IF(D2589="teppc","teppc",
IF(Q2589=0,"not relevant",
IF(R2589&gt;0,"in old list",
IF(S2589=0,"NEED TO ASSIGN",
INDEX(assign_old_new!D:D,MATCH(A2589,assign_old_new!A:A,0))))))</f>
        <v>teppc</v>
      </c>
      <c r="U2589">
        <f t="shared" si="80"/>
        <v>0</v>
      </c>
      <c r="V2589" s="5">
        <f t="shared" si="81"/>
        <v>0</v>
      </c>
    </row>
    <row r="2590" spans="1:22" hidden="1" x14ac:dyDescent="0.75">
      <c r="A2590" t="s">
        <v>7195</v>
      </c>
      <c r="B2590" t="s">
        <v>7195</v>
      </c>
      <c r="C2590" t="s">
        <v>7196</v>
      </c>
      <c r="D2590" t="s">
        <v>3425</v>
      </c>
      <c r="E2590" t="s">
        <v>3614</v>
      </c>
      <c r="F2590" t="s">
        <v>3614</v>
      </c>
      <c r="G2590" t="s">
        <v>3615</v>
      </c>
      <c r="H2590" t="s">
        <v>3616</v>
      </c>
      <c r="I2590" t="s">
        <v>1080</v>
      </c>
      <c r="J2590" s="2">
        <v>35551</v>
      </c>
      <c r="K2590" s="2">
        <v>55153</v>
      </c>
      <c r="L2590">
        <v>10</v>
      </c>
      <c r="M2590" t="s">
        <v>210</v>
      </c>
      <c r="N2590" t="s">
        <v>3443</v>
      </c>
      <c r="O2590" t="s">
        <v>210</v>
      </c>
      <c r="P2590" t="s">
        <v>3568</v>
      </c>
      <c r="Q2590" s="5">
        <f>INDEX(relevant_resources!B:B,MATCH(P2590,relevant_resources!A:A,0))</f>
        <v>0</v>
      </c>
      <c r="R2590">
        <f>COUNTIFS(resolve_2018!Y:Y,A2590)</f>
        <v>0</v>
      </c>
      <c r="S2590">
        <f>COUNTIFS(assign_old_new!A:A,A2590)</f>
        <v>0</v>
      </c>
      <c r="T2590" s="4" t="str">
        <f>IF(D2590="teppc","teppc",
IF(Q2590=0,"not relevant",
IF(R2590&gt;0,"in old list",
IF(S2590=0,"NEED TO ASSIGN",
INDEX(assign_old_new!D:D,MATCH(A2590,assign_old_new!A:A,0))))))</f>
        <v>teppc</v>
      </c>
      <c r="U2590">
        <f t="shared" si="80"/>
        <v>0</v>
      </c>
      <c r="V2590" s="5">
        <f t="shared" si="81"/>
        <v>0</v>
      </c>
    </row>
    <row r="2591" spans="1:22" hidden="1" x14ac:dyDescent="0.75">
      <c r="A2591" t="s">
        <v>7193</v>
      </c>
      <c r="B2591" t="s">
        <v>7193</v>
      </c>
      <c r="C2591" t="s">
        <v>7194</v>
      </c>
      <c r="D2591" t="s">
        <v>3425</v>
      </c>
      <c r="E2591" t="s">
        <v>3614</v>
      </c>
      <c r="F2591" t="s">
        <v>3614</v>
      </c>
      <c r="G2591" t="s">
        <v>3615</v>
      </c>
      <c r="H2591" t="s">
        <v>3616</v>
      </c>
      <c r="I2591" t="s">
        <v>1080</v>
      </c>
      <c r="J2591" s="2">
        <v>35521</v>
      </c>
      <c r="K2591" s="2">
        <v>55153</v>
      </c>
      <c r="L2591">
        <v>10</v>
      </c>
      <c r="M2591" t="s">
        <v>210</v>
      </c>
      <c r="N2591" t="s">
        <v>3443</v>
      </c>
      <c r="O2591" t="s">
        <v>210</v>
      </c>
      <c r="P2591" t="s">
        <v>3568</v>
      </c>
      <c r="Q2591" s="5">
        <f>INDEX(relevant_resources!B:B,MATCH(P2591,relevant_resources!A:A,0))</f>
        <v>0</v>
      </c>
      <c r="R2591">
        <f>COUNTIFS(resolve_2018!Y:Y,A2591)</f>
        <v>0</v>
      </c>
      <c r="S2591">
        <f>COUNTIFS(assign_old_new!A:A,A2591)</f>
        <v>0</v>
      </c>
      <c r="T2591" s="4" t="str">
        <f>IF(D2591="teppc","teppc",
IF(Q2591=0,"not relevant",
IF(R2591&gt;0,"in old list",
IF(S2591=0,"NEED TO ASSIGN",
INDEX(assign_old_new!D:D,MATCH(A2591,assign_old_new!A:A,0))))))</f>
        <v>teppc</v>
      </c>
      <c r="U2591">
        <f t="shared" si="80"/>
        <v>0</v>
      </c>
      <c r="V2591" s="5">
        <f t="shared" si="81"/>
        <v>0</v>
      </c>
    </row>
    <row r="2592" spans="1:22" hidden="1" x14ac:dyDescent="0.75">
      <c r="A2592" t="s">
        <v>3440</v>
      </c>
      <c r="B2592" t="s">
        <v>3441</v>
      </c>
      <c r="C2592" t="s">
        <v>3440</v>
      </c>
      <c r="D2592" t="s">
        <v>3425</v>
      </c>
      <c r="E2592" t="s">
        <v>3426</v>
      </c>
      <c r="F2592" t="s">
        <v>3426</v>
      </c>
      <c r="G2592" t="s">
        <v>3427</v>
      </c>
      <c r="H2592" t="s">
        <v>3428</v>
      </c>
      <c r="I2592" t="s">
        <v>3429</v>
      </c>
      <c r="J2592" s="2">
        <v>34790</v>
      </c>
      <c r="K2592" s="2">
        <v>54877</v>
      </c>
      <c r="L2592">
        <v>10</v>
      </c>
      <c r="M2592" t="s">
        <v>3442</v>
      </c>
      <c r="N2592" t="s">
        <v>3443</v>
      </c>
      <c r="O2592" t="s">
        <v>210</v>
      </c>
      <c r="P2592" t="s">
        <v>3444</v>
      </c>
      <c r="Q2592" s="5">
        <f>INDEX(relevant_resources!B:B,MATCH(P2592,relevant_resources!A:A,0))</f>
        <v>0</v>
      </c>
      <c r="R2592">
        <f>COUNTIFS(resolve_2018!Y:Y,A2592)</f>
        <v>0</v>
      </c>
      <c r="S2592">
        <f>COUNTIFS(assign_old_new!A:A,A2592)</f>
        <v>0</v>
      </c>
      <c r="T2592" s="4" t="str">
        <f>IF(D2592="teppc","teppc",
IF(Q2592=0,"not relevant",
IF(R2592&gt;0,"in old list",
IF(S2592=0,"NEED TO ASSIGN",
INDEX(assign_old_new!D:D,MATCH(A2592,assign_old_new!A:A,0))))))</f>
        <v>teppc</v>
      </c>
      <c r="U2592">
        <f t="shared" si="80"/>
        <v>0</v>
      </c>
      <c r="V2592" s="5">
        <f t="shared" si="81"/>
        <v>0</v>
      </c>
    </row>
    <row r="2593" spans="1:22" hidden="1" x14ac:dyDescent="0.75">
      <c r="A2593" t="s">
        <v>3555</v>
      </c>
      <c r="B2593" t="s">
        <v>3555</v>
      </c>
      <c r="C2593" t="s">
        <v>3556</v>
      </c>
      <c r="D2593" t="s">
        <v>3425</v>
      </c>
      <c r="E2593" t="s">
        <v>3426</v>
      </c>
      <c r="F2593" t="s">
        <v>3426</v>
      </c>
      <c r="G2593" t="s">
        <v>3427</v>
      </c>
      <c r="H2593" t="s">
        <v>3428</v>
      </c>
      <c r="I2593" t="s">
        <v>3429</v>
      </c>
      <c r="J2593" s="2">
        <v>34790</v>
      </c>
      <c r="K2593" s="2">
        <v>48669</v>
      </c>
      <c r="L2593">
        <v>10</v>
      </c>
      <c r="M2593" t="s">
        <v>210</v>
      </c>
      <c r="N2593" t="s">
        <v>3443</v>
      </c>
      <c r="O2593" t="s">
        <v>210</v>
      </c>
      <c r="P2593" t="s">
        <v>3444</v>
      </c>
      <c r="Q2593" s="5">
        <f>INDEX(relevant_resources!B:B,MATCH(P2593,relevant_resources!A:A,0))</f>
        <v>0</v>
      </c>
      <c r="R2593">
        <f>COUNTIFS(resolve_2018!Y:Y,A2593)</f>
        <v>0</v>
      </c>
      <c r="S2593">
        <f>COUNTIFS(assign_old_new!A:A,A2593)</f>
        <v>0</v>
      </c>
      <c r="T2593" s="4" t="str">
        <f>IF(D2593="teppc","teppc",
IF(Q2593=0,"not relevant",
IF(R2593&gt;0,"in old list",
IF(S2593=0,"NEED TO ASSIGN",
INDEX(assign_old_new!D:D,MATCH(A2593,assign_old_new!A:A,0))))))</f>
        <v>teppc</v>
      </c>
      <c r="U2593">
        <f t="shared" si="80"/>
        <v>0</v>
      </c>
      <c r="V2593" s="5">
        <f t="shared" si="81"/>
        <v>0</v>
      </c>
    </row>
    <row r="2594" spans="1:22" hidden="1" x14ac:dyDescent="0.75">
      <c r="A2594" t="s">
        <v>4020</v>
      </c>
      <c r="B2594" t="s">
        <v>4020</v>
      </c>
      <c r="C2594" t="s">
        <v>4021</v>
      </c>
      <c r="D2594" t="s">
        <v>3425</v>
      </c>
      <c r="E2594" t="s">
        <v>3614</v>
      </c>
      <c r="F2594" t="s">
        <v>3614</v>
      </c>
      <c r="G2594" t="s">
        <v>3615</v>
      </c>
      <c r="H2594" t="s">
        <v>3616</v>
      </c>
      <c r="I2594" t="s">
        <v>1080</v>
      </c>
      <c r="J2594" s="2">
        <v>34682</v>
      </c>
      <c r="K2594" s="2">
        <v>55153</v>
      </c>
      <c r="L2594">
        <v>10</v>
      </c>
      <c r="M2594" t="s">
        <v>210</v>
      </c>
      <c r="N2594" t="s">
        <v>3443</v>
      </c>
      <c r="O2594" t="s">
        <v>210</v>
      </c>
      <c r="P2594" t="s">
        <v>3568</v>
      </c>
      <c r="Q2594" s="5">
        <f>INDEX(relevant_resources!B:B,MATCH(P2594,relevant_resources!A:A,0))</f>
        <v>0</v>
      </c>
      <c r="R2594">
        <f>COUNTIFS(resolve_2018!Y:Y,A2594)</f>
        <v>0</v>
      </c>
      <c r="S2594">
        <f>COUNTIFS(assign_old_new!A:A,A2594)</f>
        <v>0</v>
      </c>
      <c r="T2594" s="4" t="str">
        <f>IF(D2594="teppc","teppc",
IF(Q2594=0,"not relevant",
IF(R2594&gt;0,"in old list",
IF(S2594=0,"NEED TO ASSIGN",
INDEX(assign_old_new!D:D,MATCH(A2594,assign_old_new!A:A,0))))))</f>
        <v>teppc</v>
      </c>
      <c r="U2594">
        <f t="shared" si="80"/>
        <v>0</v>
      </c>
      <c r="V2594" s="5">
        <f t="shared" si="81"/>
        <v>0</v>
      </c>
    </row>
    <row r="2595" spans="1:22" hidden="1" x14ac:dyDescent="0.75">
      <c r="A2595" t="s">
        <v>7463</v>
      </c>
      <c r="B2595" t="s">
        <v>7463</v>
      </c>
      <c r="C2595" t="s">
        <v>7464</v>
      </c>
      <c r="D2595" t="s">
        <v>3425</v>
      </c>
      <c r="E2595" t="s">
        <v>3025</v>
      </c>
      <c r="F2595" t="s">
        <v>3025</v>
      </c>
      <c r="G2595" t="s">
        <v>4098</v>
      </c>
      <c r="H2595" t="s">
        <v>3482</v>
      </c>
      <c r="I2595" t="s">
        <v>1080</v>
      </c>
      <c r="J2595" s="2">
        <v>34486</v>
      </c>
      <c r="K2595" s="2">
        <v>55153</v>
      </c>
      <c r="L2595">
        <v>10</v>
      </c>
      <c r="M2595" t="s">
        <v>210</v>
      </c>
      <c r="N2595" t="s">
        <v>3443</v>
      </c>
      <c r="O2595" t="s">
        <v>210</v>
      </c>
      <c r="P2595" t="s">
        <v>3568</v>
      </c>
      <c r="Q2595" s="5">
        <f>INDEX(relevant_resources!B:B,MATCH(P2595,relevant_resources!A:A,0))</f>
        <v>0</v>
      </c>
      <c r="R2595">
        <f>COUNTIFS(resolve_2018!Y:Y,A2595)</f>
        <v>0</v>
      </c>
      <c r="S2595">
        <f>COUNTIFS(assign_old_new!A:A,A2595)</f>
        <v>0</v>
      </c>
      <c r="T2595" s="4" t="str">
        <f>IF(D2595="teppc","teppc",
IF(Q2595=0,"not relevant",
IF(R2595&gt;0,"in old list",
IF(S2595=0,"NEED TO ASSIGN",
INDEX(assign_old_new!D:D,MATCH(A2595,assign_old_new!A:A,0))))))</f>
        <v>teppc</v>
      </c>
      <c r="U2595">
        <f t="shared" si="80"/>
        <v>0</v>
      </c>
      <c r="V2595" s="5">
        <f t="shared" si="81"/>
        <v>0</v>
      </c>
    </row>
    <row r="2596" spans="1:22" hidden="1" x14ac:dyDescent="0.75">
      <c r="A2596" t="s">
        <v>7465</v>
      </c>
      <c r="B2596" t="s">
        <v>7465</v>
      </c>
      <c r="C2596" t="s">
        <v>7466</v>
      </c>
      <c r="D2596" t="s">
        <v>3425</v>
      </c>
      <c r="E2596" t="s">
        <v>3025</v>
      </c>
      <c r="F2596" t="s">
        <v>3025</v>
      </c>
      <c r="G2596" t="s">
        <v>4098</v>
      </c>
      <c r="H2596" t="s">
        <v>3482</v>
      </c>
      <c r="I2596" t="s">
        <v>1080</v>
      </c>
      <c r="J2596" s="2">
        <v>34486</v>
      </c>
      <c r="K2596" s="2">
        <v>55153</v>
      </c>
      <c r="L2596">
        <v>10</v>
      </c>
      <c r="M2596" t="s">
        <v>210</v>
      </c>
      <c r="N2596" t="s">
        <v>3443</v>
      </c>
      <c r="O2596" t="s">
        <v>210</v>
      </c>
      <c r="P2596" t="s">
        <v>3568</v>
      </c>
      <c r="Q2596" s="5">
        <f>INDEX(relevant_resources!B:B,MATCH(P2596,relevant_resources!A:A,0))</f>
        <v>0</v>
      </c>
      <c r="R2596">
        <f>COUNTIFS(resolve_2018!Y:Y,A2596)</f>
        <v>0</v>
      </c>
      <c r="S2596">
        <f>COUNTIFS(assign_old_new!A:A,A2596)</f>
        <v>0</v>
      </c>
      <c r="T2596" s="4" t="str">
        <f>IF(D2596="teppc","teppc",
IF(Q2596=0,"not relevant",
IF(R2596&gt;0,"in old list",
IF(S2596=0,"NEED TO ASSIGN",
INDEX(assign_old_new!D:D,MATCH(A2596,assign_old_new!A:A,0))))))</f>
        <v>teppc</v>
      </c>
      <c r="U2596">
        <f t="shared" si="80"/>
        <v>0</v>
      </c>
      <c r="V2596" s="5">
        <f t="shared" si="81"/>
        <v>0</v>
      </c>
    </row>
    <row r="2597" spans="1:22" hidden="1" x14ac:dyDescent="0.75">
      <c r="A2597" t="s">
        <v>4197</v>
      </c>
      <c r="B2597" t="s">
        <v>4197</v>
      </c>
      <c r="C2597" t="s">
        <v>4198</v>
      </c>
      <c r="D2597" t="s">
        <v>3425</v>
      </c>
      <c r="E2597" t="s">
        <v>3620</v>
      </c>
      <c r="F2597" t="s">
        <v>3620</v>
      </c>
      <c r="G2597" t="s">
        <v>3621</v>
      </c>
      <c r="H2597" t="s">
        <v>3616</v>
      </c>
      <c r="I2597" t="s">
        <v>1080</v>
      </c>
      <c r="J2597" s="2">
        <v>32660</v>
      </c>
      <c r="K2597" s="2">
        <v>55153</v>
      </c>
      <c r="L2597">
        <v>10</v>
      </c>
      <c r="M2597" t="s">
        <v>210</v>
      </c>
      <c r="N2597" t="s">
        <v>3443</v>
      </c>
      <c r="O2597" t="s">
        <v>210</v>
      </c>
      <c r="P2597" t="s">
        <v>3568</v>
      </c>
      <c r="Q2597" s="5">
        <f>INDEX(relevant_resources!B:B,MATCH(P2597,relevant_resources!A:A,0))</f>
        <v>0</v>
      </c>
      <c r="R2597">
        <f>COUNTIFS(resolve_2018!Y:Y,A2597)</f>
        <v>0</v>
      </c>
      <c r="S2597">
        <f>COUNTIFS(assign_old_new!A:A,A2597)</f>
        <v>0</v>
      </c>
      <c r="T2597" s="4" t="str">
        <f>IF(D2597="teppc","teppc",
IF(Q2597=0,"not relevant",
IF(R2597&gt;0,"in old list",
IF(S2597=0,"NEED TO ASSIGN",
INDEX(assign_old_new!D:D,MATCH(A2597,assign_old_new!A:A,0))))))</f>
        <v>teppc</v>
      </c>
      <c r="U2597">
        <f t="shared" si="80"/>
        <v>0</v>
      </c>
      <c r="V2597" s="5">
        <f t="shared" si="81"/>
        <v>0</v>
      </c>
    </row>
    <row r="2598" spans="1:22" hidden="1" x14ac:dyDescent="0.75">
      <c r="A2598" t="s">
        <v>6932</v>
      </c>
      <c r="B2598" t="s">
        <v>6932</v>
      </c>
      <c r="C2598" t="s">
        <v>6933</v>
      </c>
      <c r="D2598" t="s">
        <v>3425</v>
      </c>
      <c r="E2598" t="s">
        <v>3614</v>
      </c>
      <c r="F2598" t="s">
        <v>3614</v>
      </c>
      <c r="G2598" t="s">
        <v>3615</v>
      </c>
      <c r="H2598" t="s">
        <v>3616</v>
      </c>
      <c r="I2598" t="s">
        <v>1080</v>
      </c>
      <c r="J2598" s="2">
        <v>32660</v>
      </c>
      <c r="K2598" s="2">
        <v>55153</v>
      </c>
      <c r="L2598">
        <v>10</v>
      </c>
      <c r="M2598" t="s">
        <v>210</v>
      </c>
      <c r="N2598" t="s">
        <v>3443</v>
      </c>
      <c r="O2598" t="s">
        <v>210</v>
      </c>
      <c r="P2598" t="s">
        <v>3568</v>
      </c>
      <c r="Q2598" s="5">
        <f>INDEX(relevant_resources!B:B,MATCH(P2598,relevant_resources!A:A,0))</f>
        <v>0</v>
      </c>
      <c r="R2598">
        <f>COUNTIFS(resolve_2018!Y:Y,A2598)</f>
        <v>0</v>
      </c>
      <c r="S2598">
        <f>COUNTIFS(assign_old_new!A:A,A2598)</f>
        <v>0</v>
      </c>
      <c r="T2598" s="4" t="str">
        <f>IF(D2598="teppc","teppc",
IF(Q2598=0,"not relevant",
IF(R2598&gt;0,"in old list",
IF(S2598=0,"NEED TO ASSIGN",
INDEX(assign_old_new!D:D,MATCH(A2598,assign_old_new!A:A,0))))))</f>
        <v>teppc</v>
      </c>
      <c r="U2598">
        <f t="shared" si="80"/>
        <v>0</v>
      </c>
      <c r="V2598" s="5">
        <f t="shared" si="81"/>
        <v>0</v>
      </c>
    </row>
    <row r="2599" spans="1:22" hidden="1" x14ac:dyDescent="0.75">
      <c r="A2599" t="s">
        <v>3607</v>
      </c>
      <c r="B2599" t="s">
        <v>3607</v>
      </c>
      <c r="C2599" t="s">
        <v>3608</v>
      </c>
      <c r="D2599" t="s">
        <v>3425</v>
      </c>
      <c r="E2599" t="s">
        <v>1054</v>
      </c>
      <c r="F2599" t="s">
        <v>1054</v>
      </c>
      <c r="G2599" t="s">
        <v>3447</v>
      </c>
      <c r="H2599" t="s">
        <v>3428</v>
      </c>
      <c r="I2599" t="s">
        <v>3429</v>
      </c>
      <c r="J2599" s="2">
        <v>31048</v>
      </c>
      <c r="K2599" s="2">
        <v>55153</v>
      </c>
      <c r="L2599">
        <v>10</v>
      </c>
      <c r="M2599" t="s">
        <v>3531</v>
      </c>
      <c r="N2599" t="s">
        <v>3532</v>
      </c>
      <c r="O2599" t="s">
        <v>3533</v>
      </c>
      <c r="P2599" t="s">
        <v>3549</v>
      </c>
      <c r="Q2599" s="5">
        <f>INDEX(relevant_resources!B:B,MATCH(P2599,relevant_resources!A:A,0))</f>
        <v>0</v>
      </c>
      <c r="R2599">
        <f>COUNTIFS(resolve_2018!Y:Y,A2599)</f>
        <v>0</v>
      </c>
      <c r="S2599">
        <f>COUNTIFS(assign_old_new!A:A,A2599)</f>
        <v>0</v>
      </c>
      <c r="T2599" s="4" t="str">
        <f>IF(D2599="teppc","teppc",
IF(Q2599=0,"not relevant",
IF(R2599&gt;0,"in old list",
IF(S2599=0,"NEED TO ASSIGN",
INDEX(assign_old_new!D:D,MATCH(A2599,assign_old_new!A:A,0))))))</f>
        <v>teppc</v>
      </c>
      <c r="U2599">
        <f t="shared" si="80"/>
        <v>0</v>
      </c>
      <c r="V2599" s="5">
        <f t="shared" si="81"/>
        <v>0</v>
      </c>
    </row>
    <row r="2600" spans="1:22" hidden="1" x14ac:dyDescent="0.75">
      <c r="A2600" t="s">
        <v>201</v>
      </c>
      <c r="B2600" t="s">
        <v>201</v>
      </c>
      <c r="C2600" t="s">
        <v>10120</v>
      </c>
      <c r="D2600" t="s">
        <v>9883</v>
      </c>
      <c r="E2600" t="s">
        <v>1128</v>
      </c>
      <c r="F2600" t="s">
        <v>1128</v>
      </c>
      <c r="G2600" t="s">
        <v>3379</v>
      </c>
      <c r="H2600" t="s">
        <v>1128</v>
      </c>
      <c r="I2600" t="s">
        <v>33</v>
      </c>
      <c r="J2600" s="6">
        <v>31012</v>
      </c>
      <c r="K2600" s="6">
        <v>55153</v>
      </c>
      <c r="L2600">
        <v>10</v>
      </c>
      <c r="M2600" t="s">
        <v>9884</v>
      </c>
      <c r="N2600" t="s">
        <v>3757</v>
      </c>
      <c r="O2600" t="s">
        <v>190</v>
      </c>
      <c r="P2600" t="s">
        <v>4506</v>
      </c>
      <c r="Q2600" s="5">
        <f>INDEX(relevant_resources!B:B,MATCH(P2600,relevant_resources!A:A,0))</f>
        <v>0</v>
      </c>
      <c r="R2600">
        <f>COUNTIFS(resolve_2018!Y:Y,A2600)</f>
        <v>1</v>
      </c>
      <c r="S2600">
        <f>COUNTIFS(assign_old_new!A:A,A2600)</f>
        <v>0</v>
      </c>
      <c r="T2600" s="4" t="str">
        <f>IF(D2600="teppc","teppc",
IF(Q2600=0,"not relevant",
IF(R2600&gt;0,"in old list",
IF(S2600=0,"NEED TO ASSIGN",
INDEX(assign_old_new!D:D,MATCH(A2600,assign_old_new!A:A,0))))))</f>
        <v>not relevant</v>
      </c>
      <c r="U2600">
        <f t="shared" si="80"/>
        <v>1</v>
      </c>
      <c r="V2600" s="5">
        <f t="shared" si="81"/>
        <v>0</v>
      </c>
    </row>
    <row r="2601" spans="1:22" hidden="1" x14ac:dyDescent="0.75">
      <c r="A2601" t="s">
        <v>5537</v>
      </c>
      <c r="B2601" t="s">
        <v>5537</v>
      </c>
      <c r="C2601" t="s">
        <v>5538</v>
      </c>
      <c r="D2601" t="s">
        <v>3425</v>
      </c>
      <c r="E2601" t="s">
        <v>3482</v>
      </c>
      <c r="F2601" t="s">
        <v>3482</v>
      </c>
      <c r="G2601" t="s">
        <v>3483</v>
      </c>
      <c r="H2601" t="s">
        <v>3482</v>
      </c>
      <c r="I2601" t="s">
        <v>1080</v>
      </c>
      <c r="J2601" s="2">
        <v>25112</v>
      </c>
      <c r="K2601" s="2">
        <v>55153</v>
      </c>
      <c r="L2601">
        <v>10</v>
      </c>
      <c r="M2601" t="s">
        <v>210</v>
      </c>
      <c r="N2601" t="s">
        <v>3443</v>
      </c>
      <c r="O2601" t="s">
        <v>210</v>
      </c>
      <c r="P2601" t="s">
        <v>3568</v>
      </c>
      <c r="Q2601" s="5">
        <f>INDEX(relevant_resources!B:B,MATCH(P2601,relevant_resources!A:A,0))</f>
        <v>0</v>
      </c>
      <c r="R2601">
        <f>COUNTIFS(resolve_2018!Y:Y,A2601)</f>
        <v>0</v>
      </c>
      <c r="S2601">
        <f>COUNTIFS(assign_old_new!A:A,A2601)</f>
        <v>0</v>
      </c>
      <c r="T2601" s="4" t="str">
        <f>IF(D2601="teppc","teppc",
IF(Q2601=0,"not relevant",
IF(R2601&gt;0,"in old list",
IF(S2601=0,"NEED TO ASSIGN",
INDEX(assign_old_new!D:D,MATCH(A2601,assign_old_new!A:A,0))))))</f>
        <v>teppc</v>
      </c>
      <c r="U2601">
        <f t="shared" si="80"/>
        <v>0</v>
      </c>
      <c r="V2601" s="5">
        <f t="shared" si="81"/>
        <v>0</v>
      </c>
    </row>
    <row r="2602" spans="1:22" hidden="1" x14ac:dyDescent="0.75">
      <c r="A2602" t="s">
        <v>5535</v>
      </c>
      <c r="B2602" t="s">
        <v>5535</v>
      </c>
      <c r="C2602" t="s">
        <v>5536</v>
      </c>
      <c r="D2602" t="s">
        <v>3425</v>
      </c>
      <c r="E2602" t="s">
        <v>3482</v>
      </c>
      <c r="F2602" t="s">
        <v>3482</v>
      </c>
      <c r="G2602" t="s">
        <v>3483</v>
      </c>
      <c r="H2602" t="s">
        <v>3482</v>
      </c>
      <c r="I2602" t="s">
        <v>1080</v>
      </c>
      <c r="J2602" s="2">
        <v>25082</v>
      </c>
      <c r="K2602" s="2">
        <v>55153</v>
      </c>
      <c r="L2602">
        <v>10</v>
      </c>
      <c r="M2602" t="s">
        <v>210</v>
      </c>
      <c r="N2602" t="s">
        <v>3443</v>
      </c>
      <c r="O2602" t="s">
        <v>210</v>
      </c>
      <c r="P2602" t="s">
        <v>3568</v>
      </c>
      <c r="Q2602" s="5">
        <f>INDEX(relevant_resources!B:B,MATCH(P2602,relevant_resources!A:A,0))</f>
        <v>0</v>
      </c>
      <c r="R2602">
        <f>COUNTIFS(resolve_2018!Y:Y,A2602)</f>
        <v>0</v>
      </c>
      <c r="S2602">
        <f>COUNTIFS(assign_old_new!A:A,A2602)</f>
        <v>0</v>
      </c>
      <c r="T2602" s="4" t="str">
        <f>IF(D2602="teppc","teppc",
IF(Q2602=0,"not relevant",
IF(R2602&gt;0,"in old list",
IF(S2602=0,"NEED TO ASSIGN",
INDEX(assign_old_new!D:D,MATCH(A2602,assign_old_new!A:A,0))))))</f>
        <v>teppc</v>
      </c>
      <c r="U2602">
        <f t="shared" si="80"/>
        <v>0</v>
      </c>
      <c r="V2602" s="5">
        <f t="shared" si="81"/>
        <v>0</v>
      </c>
    </row>
    <row r="2603" spans="1:22" hidden="1" x14ac:dyDescent="0.75">
      <c r="A2603" t="s">
        <v>10606</v>
      </c>
      <c r="B2603" t="s">
        <v>10606</v>
      </c>
      <c r="C2603" t="s">
        <v>10607</v>
      </c>
      <c r="D2603" t="s">
        <v>9883</v>
      </c>
      <c r="E2603" t="s">
        <v>3333</v>
      </c>
      <c r="F2603" t="s">
        <v>3333</v>
      </c>
      <c r="G2603" t="s">
        <v>3334</v>
      </c>
      <c r="H2603" t="s">
        <v>3333</v>
      </c>
      <c r="I2603" t="s">
        <v>33</v>
      </c>
      <c r="J2603" s="6">
        <v>24473</v>
      </c>
      <c r="K2603" s="6">
        <v>55153</v>
      </c>
      <c r="L2603">
        <v>10</v>
      </c>
      <c r="M2603" t="s">
        <v>9884</v>
      </c>
      <c r="N2603" t="s">
        <v>3443</v>
      </c>
      <c r="O2603" t="s">
        <v>210</v>
      </c>
      <c r="P2603" t="s">
        <v>3709</v>
      </c>
      <c r="Q2603" s="5">
        <f>INDEX(relevant_resources!B:B,MATCH(P2603,relevant_resources!A:A,0))</f>
        <v>0</v>
      </c>
      <c r="R2603">
        <f>COUNTIFS(resolve_2018!Y:Y,A2603)</f>
        <v>0</v>
      </c>
      <c r="S2603">
        <f>COUNTIFS(assign_old_new!A:A,A2603)</f>
        <v>0</v>
      </c>
      <c r="T2603" s="4" t="str">
        <f>IF(D2603="teppc","teppc",
IF(Q2603=0,"not relevant",
IF(R2603&gt;0,"in old list",
IF(S2603=0,"NEED TO ASSIGN",
INDEX(assign_old_new!D:D,MATCH(A2603,assign_old_new!A:A,0))))))</f>
        <v>not relevant</v>
      </c>
      <c r="U2603">
        <f t="shared" si="80"/>
        <v>0</v>
      </c>
      <c r="V2603" s="5">
        <f t="shared" si="81"/>
        <v>0</v>
      </c>
    </row>
    <row r="2604" spans="1:22" hidden="1" x14ac:dyDescent="0.75">
      <c r="A2604" t="s">
        <v>7298</v>
      </c>
      <c r="B2604" t="s">
        <v>7298</v>
      </c>
      <c r="C2604" t="s">
        <v>7299</v>
      </c>
      <c r="D2604" t="s">
        <v>3425</v>
      </c>
      <c r="E2604" t="s">
        <v>3578</v>
      </c>
      <c r="F2604" t="s">
        <v>3578</v>
      </c>
      <c r="G2604" t="s">
        <v>3579</v>
      </c>
      <c r="H2604" t="s">
        <v>3578</v>
      </c>
      <c r="I2604" t="s">
        <v>3429</v>
      </c>
      <c r="J2604" s="2">
        <v>23743</v>
      </c>
      <c r="K2604" s="2">
        <v>54877</v>
      </c>
      <c r="L2604">
        <v>10</v>
      </c>
      <c r="M2604" t="s">
        <v>3553</v>
      </c>
      <c r="N2604" t="s">
        <v>3554</v>
      </c>
      <c r="O2604" t="s">
        <v>3461</v>
      </c>
      <c r="P2604" t="s">
        <v>3462</v>
      </c>
      <c r="Q2604" s="5">
        <f>INDEX(relevant_resources!B:B,MATCH(P2604,relevant_resources!A:A,0))</f>
        <v>0</v>
      </c>
      <c r="R2604">
        <f>COUNTIFS(resolve_2018!Y:Y,A2604)</f>
        <v>0</v>
      </c>
      <c r="S2604">
        <f>COUNTIFS(assign_old_new!A:A,A2604)</f>
        <v>0</v>
      </c>
      <c r="T2604" s="4" t="str">
        <f>IF(D2604="teppc","teppc",
IF(Q2604=0,"not relevant",
IF(R2604&gt;0,"in old list",
IF(S2604=0,"NEED TO ASSIGN",
INDEX(assign_old_new!D:D,MATCH(A2604,assign_old_new!A:A,0))))))</f>
        <v>teppc</v>
      </c>
      <c r="U2604">
        <f t="shared" si="80"/>
        <v>0</v>
      </c>
      <c r="V2604" s="5">
        <f t="shared" si="81"/>
        <v>0</v>
      </c>
    </row>
    <row r="2605" spans="1:22" hidden="1" x14ac:dyDescent="0.75">
      <c r="A2605" t="s">
        <v>8057</v>
      </c>
      <c r="B2605" t="s">
        <v>8058</v>
      </c>
      <c r="C2605" t="s">
        <v>8059</v>
      </c>
      <c r="D2605" t="s">
        <v>3425</v>
      </c>
      <c r="E2605" t="s">
        <v>3546</v>
      </c>
      <c r="F2605" t="s">
        <v>3546</v>
      </c>
      <c r="G2605" t="s">
        <v>3547</v>
      </c>
      <c r="H2605" t="s">
        <v>3546</v>
      </c>
      <c r="I2605" t="s">
        <v>3429</v>
      </c>
      <c r="J2605" s="2">
        <v>23712</v>
      </c>
      <c r="K2605" s="2">
        <v>55153</v>
      </c>
      <c r="L2605">
        <v>10</v>
      </c>
      <c r="M2605" t="s">
        <v>3553</v>
      </c>
      <c r="N2605" t="s">
        <v>3554</v>
      </c>
      <c r="O2605" t="s">
        <v>3461</v>
      </c>
      <c r="P2605" t="s">
        <v>3462</v>
      </c>
      <c r="Q2605" s="5">
        <f>INDEX(relevant_resources!B:B,MATCH(P2605,relevant_resources!A:A,0))</f>
        <v>0</v>
      </c>
      <c r="R2605">
        <f>COUNTIFS(resolve_2018!Y:Y,A2605)</f>
        <v>0</v>
      </c>
      <c r="S2605">
        <f>COUNTIFS(assign_old_new!A:A,A2605)</f>
        <v>0</v>
      </c>
      <c r="T2605" s="4" t="str">
        <f>IF(D2605="teppc","teppc",
IF(Q2605=0,"not relevant",
IF(R2605&gt;0,"in old list",
IF(S2605=0,"NEED TO ASSIGN",
INDEX(assign_old_new!D:D,MATCH(A2605,assign_old_new!A:A,0))))))</f>
        <v>teppc</v>
      </c>
      <c r="U2605">
        <f t="shared" si="80"/>
        <v>0</v>
      </c>
      <c r="V2605" s="5">
        <f t="shared" si="81"/>
        <v>0</v>
      </c>
    </row>
    <row r="2606" spans="1:22" hidden="1" x14ac:dyDescent="0.75">
      <c r="A2606" t="s">
        <v>8314</v>
      </c>
      <c r="B2606" t="s">
        <v>8315</v>
      </c>
      <c r="C2606" t="s">
        <v>8316</v>
      </c>
      <c r="D2606" t="s">
        <v>3425</v>
      </c>
      <c r="E2606" t="s">
        <v>3546</v>
      </c>
      <c r="F2606" t="s">
        <v>3546</v>
      </c>
      <c r="G2606" t="s">
        <v>3547</v>
      </c>
      <c r="H2606" t="s">
        <v>3546</v>
      </c>
      <c r="I2606" t="s">
        <v>3429</v>
      </c>
      <c r="J2606" s="2">
        <v>23529</v>
      </c>
      <c r="K2606" s="2">
        <v>55153</v>
      </c>
      <c r="L2606">
        <v>10</v>
      </c>
      <c r="M2606" t="s">
        <v>3553</v>
      </c>
      <c r="N2606" t="s">
        <v>3554</v>
      </c>
      <c r="O2606" t="s">
        <v>3461</v>
      </c>
      <c r="P2606" t="s">
        <v>3462</v>
      </c>
      <c r="Q2606" s="5">
        <f>INDEX(relevant_resources!B:B,MATCH(P2606,relevant_resources!A:A,0))</f>
        <v>0</v>
      </c>
      <c r="R2606">
        <f>COUNTIFS(resolve_2018!Y:Y,A2606)</f>
        <v>0</v>
      </c>
      <c r="S2606">
        <f>COUNTIFS(assign_old_new!A:A,A2606)</f>
        <v>0</v>
      </c>
      <c r="T2606" s="4" t="str">
        <f>IF(D2606="teppc","teppc",
IF(Q2606=0,"not relevant",
IF(R2606&gt;0,"in old list",
IF(S2606=0,"NEED TO ASSIGN",
INDEX(assign_old_new!D:D,MATCH(A2606,assign_old_new!A:A,0))))))</f>
        <v>teppc</v>
      </c>
      <c r="U2606">
        <f t="shared" si="80"/>
        <v>0</v>
      </c>
      <c r="V2606" s="5">
        <f t="shared" si="81"/>
        <v>0</v>
      </c>
    </row>
    <row r="2607" spans="1:22" hidden="1" x14ac:dyDescent="0.75">
      <c r="A2607" t="s">
        <v>9228</v>
      </c>
      <c r="B2607" t="s">
        <v>9228</v>
      </c>
      <c r="C2607" t="s">
        <v>9229</v>
      </c>
      <c r="D2607" t="s">
        <v>3425</v>
      </c>
      <c r="E2607" t="s">
        <v>2403</v>
      </c>
      <c r="F2607" t="s">
        <v>2403</v>
      </c>
      <c r="G2607" t="s">
        <v>3436</v>
      </c>
      <c r="H2607" t="s">
        <v>3437</v>
      </c>
      <c r="I2607" t="s">
        <v>2274</v>
      </c>
      <c r="J2607" s="2">
        <v>22981</v>
      </c>
      <c r="K2607" s="2">
        <v>47588</v>
      </c>
      <c r="L2607">
        <v>10</v>
      </c>
      <c r="M2607" t="s">
        <v>210</v>
      </c>
      <c r="N2607" t="s">
        <v>3443</v>
      </c>
      <c r="O2607" t="s">
        <v>210</v>
      </c>
      <c r="P2607" t="s">
        <v>3497</v>
      </c>
      <c r="Q2607" s="5">
        <f>INDEX(relevant_resources!B:B,MATCH(P2607,relevant_resources!A:A,0))</f>
        <v>0</v>
      </c>
      <c r="R2607">
        <f>COUNTIFS(resolve_2018!Y:Y,A2607)</f>
        <v>0</v>
      </c>
      <c r="S2607">
        <f>COUNTIFS(assign_old_new!A:A,A2607)</f>
        <v>0</v>
      </c>
      <c r="T2607" s="4" t="str">
        <f>IF(D2607="teppc","teppc",
IF(Q2607=0,"not relevant",
IF(R2607&gt;0,"in old list",
IF(S2607=0,"NEED TO ASSIGN",
INDEX(assign_old_new!D:D,MATCH(A2607,assign_old_new!A:A,0))))))</f>
        <v>teppc</v>
      </c>
      <c r="U2607">
        <f t="shared" si="80"/>
        <v>0</v>
      </c>
      <c r="V2607" s="5">
        <f t="shared" si="81"/>
        <v>0</v>
      </c>
    </row>
    <row r="2608" spans="1:22" hidden="1" x14ac:dyDescent="0.75">
      <c r="A2608" t="s">
        <v>6392</v>
      </c>
      <c r="B2608" t="s">
        <v>6392</v>
      </c>
      <c r="C2608" t="s">
        <v>6393</v>
      </c>
      <c r="D2608" t="s">
        <v>3425</v>
      </c>
      <c r="E2608" t="s">
        <v>1054</v>
      </c>
      <c r="F2608" t="s">
        <v>1054</v>
      </c>
      <c r="G2608" t="s">
        <v>3447</v>
      </c>
      <c r="H2608" t="s">
        <v>3428</v>
      </c>
      <c r="I2608" t="s">
        <v>3429</v>
      </c>
      <c r="J2608" s="2">
        <v>19725</v>
      </c>
      <c r="K2608" s="2">
        <v>55123</v>
      </c>
      <c r="L2608">
        <v>10</v>
      </c>
      <c r="M2608" t="s">
        <v>210</v>
      </c>
      <c r="N2608" t="s">
        <v>3443</v>
      </c>
      <c r="O2608" t="s">
        <v>210</v>
      </c>
      <c r="P2608" t="s">
        <v>3444</v>
      </c>
      <c r="Q2608" s="5">
        <f>INDEX(relevant_resources!B:B,MATCH(P2608,relevant_resources!A:A,0))</f>
        <v>0</v>
      </c>
      <c r="R2608">
        <f>COUNTIFS(resolve_2018!Y:Y,A2608)</f>
        <v>0</v>
      </c>
      <c r="S2608">
        <f>COUNTIFS(assign_old_new!A:A,A2608)</f>
        <v>0</v>
      </c>
      <c r="T2608" s="4" t="str">
        <f>IF(D2608="teppc","teppc",
IF(Q2608=0,"not relevant",
IF(R2608&gt;0,"in old list",
IF(S2608=0,"NEED TO ASSIGN",
INDEX(assign_old_new!D:D,MATCH(A2608,assign_old_new!A:A,0))))))</f>
        <v>teppc</v>
      </c>
      <c r="U2608">
        <f t="shared" si="80"/>
        <v>0</v>
      </c>
      <c r="V2608" s="5">
        <f t="shared" si="81"/>
        <v>0</v>
      </c>
    </row>
    <row r="2609" spans="1:22" hidden="1" x14ac:dyDescent="0.75">
      <c r="A2609" t="s">
        <v>6977</v>
      </c>
      <c r="B2609" t="s">
        <v>6978</v>
      </c>
      <c r="D2609" t="s">
        <v>3425</v>
      </c>
      <c r="E2609" t="s">
        <v>3883</v>
      </c>
      <c r="F2609" t="s">
        <v>3883</v>
      </c>
      <c r="G2609" t="s">
        <v>3884</v>
      </c>
      <c r="H2609" t="s">
        <v>3883</v>
      </c>
      <c r="I2609" t="s">
        <v>1080</v>
      </c>
      <c r="J2609" s="2">
        <v>18264</v>
      </c>
      <c r="K2609" s="2">
        <v>55153</v>
      </c>
      <c r="L2609">
        <v>10</v>
      </c>
      <c r="M2609" t="s">
        <v>3438</v>
      </c>
      <c r="N2609" t="s">
        <v>3412</v>
      </c>
      <c r="O2609" t="s">
        <v>993</v>
      </c>
      <c r="P2609" t="s">
        <v>3712</v>
      </c>
      <c r="Q2609" s="5">
        <f>INDEX(relevant_resources!B:B,MATCH(P2609,relevant_resources!A:A,0))</f>
        <v>0</v>
      </c>
      <c r="R2609">
        <f>COUNTIFS(resolve_2018!Y:Y,A2609)</f>
        <v>0</v>
      </c>
      <c r="S2609">
        <f>COUNTIFS(assign_old_new!A:A,A2609)</f>
        <v>0</v>
      </c>
      <c r="T2609" s="4" t="str">
        <f>IF(D2609="teppc","teppc",
IF(Q2609=0,"not relevant",
IF(R2609&gt;0,"in old list",
IF(S2609=0,"NEED TO ASSIGN",
INDEX(assign_old_new!D:D,MATCH(A2609,assign_old_new!A:A,0))))))</f>
        <v>teppc</v>
      </c>
      <c r="U2609">
        <f t="shared" si="80"/>
        <v>0</v>
      </c>
      <c r="V2609" s="5">
        <f t="shared" si="81"/>
        <v>0</v>
      </c>
    </row>
    <row r="2610" spans="1:22" hidden="1" x14ac:dyDescent="0.75">
      <c r="A2610" t="s">
        <v>7582</v>
      </c>
      <c r="B2610" t="s">
        <v>7583</v>
      </c>
      <c r="D2610" t="s">
        <v>3425</v>
      </c>
      <c r="E2610" t="s">
        <v>3883</v>
      </c>
      <c r="F2610" t="s">
        <v>3883</v>
      </c>
      <c r="G2610" t="s">
        <v>3884</v>
      </c>
      <c r="H2610" t="s">
        <v>3883</v>
      </c>
      <c r="I2610" t="s">
        <v>1080</v>
      </c>
      <c r="J2610" s="2">
        <v>18264</v>
      </c>
      <c r="K2610" s="2">
        <v>55153</v>
      </c>
      <c r="L2610">
        <v>10</v>
      </c>
      <c r="M2610" t="s">
        <v>3438</v>
      </c>
      <c r="N2610" t="s">
        <v>3412</v>
      </c>
      <c r="O2610" t="s">
        <v>993</v>
      </c>
      <c r="P2610" t="s">
        <v>3712</v>
      </c>
      <c r="Q2610" s="5">
        <f>INDEX(relevant_resources!B:B,MATCH(P2610,relevant_resources!A:A,0))</f>
        <v>0</v>
      </c>
      <c r="R2610">
        <f>COUNTIFS(resolve_2018!Y:Y,A2610)</f>
        <v>0</v>
      </c>
      <c r="S2610">
        <f>COUNTIFS(assign_old_new!A:A,A2610)</f>
        <v>0</v>
      </c>
      <c r="T2610" s="4" t="str">
        <f>IF(D2610="teppc","teppc",
IF(Q2610=0,"not relevant",
IF(R2610&gt;0,"in old list",
IF(S2610=0,"NEED TO ASSIGN",
INDEX(assign_old_new!D:D,MATCH(A2610,assign_old_new!A:A,0))))))</f>
        <v>teppc</v>
      </c>
      <c r="U2610">
        <f t="shared" si="80"/>
        <v>0</v>
      </c>
      <c r="V2610" s="5">
        <f t="shared" si="81"/>
        <v>0</v>
      </c>
    </row>
    <row r="2611" spans="1:22" hidden="1" x14ac:dyDescent="0.75">
      <c r="A2611" t="s">
        <v>7584</v>
      </c>
      <c r="B2611" t="s">
        <v>7585</v>
      </c>
      <c r="D2611" t="s">
        <v>3425</v>
      </c>
      <c r="E2611" t="s">
        <v>3883</v>
      </c>
      <c r="F2611" t="s">
        <v>3883</v>
      </c>
      <c r="G2611" t="s">
        <v>3884</v>
      </c>
      <c r="H2611" t="s">
        <v>3883</v>
      </c>
      <c r="I2611" t="s">
        <v>1080</v>
      </c>
      <c r="J2611" s="2">
        <v>18264</v>
      </c>
      <c r="K2611" s="2">
        <v>55153</v>
      </c>
      <c r="L2611">
        <v>10</v>
      </c>
      <c r="M2611" t="s">
        <v>3438</v>
      </c>
      <c r="N2611" t="s">
        <v>3412</v>
      </c>
      <c r="O2611" t="s">
        <v>993</v>
      </c>
      <c r="P2611" t="s">
        <v>3712</v>
      </c>
      <c r="Q2611" s="5">
        <f>INDEX(relevant_resources!B:B,MATCH(P2611,relevant_resources!A:A,0))</f>
        <v>0</v>
      </c>
      <c r="R2611">
        <f>COUNTIFS(resolve_2018!Y:Y,A2611)</f>
        <v>0</v>
      </c>
      <c r="S2611">
        <f>COUNTIFS(assign_old_new!A:A,A2611)</f>
        <v>0</v>
      </c>
      <c r="T2611" s="4" t="str">
        <f>IF(D2611="teppc","teppc",
IF(Q2611=0,"not relevant",
IF(R2611&gt;0,"in old list",
IF(S2611=0,"NEED TO ASSIGN",
INDEX(assign_old_new!D:D,MATCH(A2611,assign_old_new!A:A,0))))))</f>
        <v>teppc</v>
      </c>
      <c r="U2611">
        <f t="shared" si="80"/>
        <v>0</v>
      </c>
      <c r="V2611" s="5">
        <f t="shared" si="81"/>
        <v>0</v>
      </c>
    </row>
    <row r="2612" spans="1:22" hidden="1" x14ac:dyDescent="0.75">
      <c r="A2612" t="s">
        <v>7586</v>
      </c>
      <c r="B2612" t="s">
        <v>7587</v>
      </c>
      <c r="D2612" t="s">
        <v>3425</v>
      </c>
      <c r="E2612" t="s">
        <v>3883</v>
      </c>
      <c r="F2612" t="s">
        <v>3883</v>
      </c>
      <c r="G2612" t="s">
        <v>3884</v>
      </c>
      <c r="H2612" t="s">
        <v>3883</v>
      </c>
      <c r="I2612" t="s">
        <v>1080</v>
      </c>
      <c r="J2612" s="2">
        <v>18264</v>
      </c>
      <c r="K2612" s="2">
        <v>55153</v>
      </c>
      <c r="L2612">
        <v>10</v>
      </c>
      <c r="M2612" t="s">
        <v>3438</v>
      </c>
      <c r="N2612" t="s">
        <v>3412</v>
      </c>
      <c r="O2612" t="s">
        <v>993</v>
      </c>
      <c r="P2612" t="s">
        <v>3712</v>
      </c>
      <c r="Q2612" s="5">
        <f>INDEX(relevant_resources!B:B,MATCH(P2612,relevant_resources!A:A,0))</f>
        <v>0</v>
      </c>
      <c r="R2612">
        <f>COUNTIFS(resolve_2018!Y:Y,A2612)</f>
        <v>0</v>
      </c>
      <c r="S2612">
        <f>COUNTIFS(assign_old_new!A:A,A2612)</f>
        <v>0</v>
      </c>
      <c r="T2612" s="4" t="str">
        <f>IF(D2612="teppc","teppc",
IF(Q2612=0,"not relevant",
IF(R2612&gt;0,"in old list",
IF(S2612=0,"NEED TO ASSIGN",
INDEX(assign_old_new!D:D,MATCH(A2612,assign_old_new!A:A,0))))))</f>
        <v>teppc</v>
      </c>
      <c r="U2612">
        <f t="shared" si="80"/>
        <v>0</v>
      </c>
      <c r="V2612" s="5">
        <f t="shared" si="81"/>
        <v>0</v>
      </c>
    </row>
    <row r="2613" spans="1:22" hidden="1" x14ac:dyDescent="0.75">
      <c r="A2613" t="s">
        <v>7588</v>
      </c>
      <c r="B2613" t="s">
        <v>7589</v>
      </c>
      <c r="D2613" t="s">
        <v>3425</v>
      </c>
      <c r="E2613" t="s">
        <v>3883</v>
      </c>
      <c r="F2613" t="s">
        <v>3883</v>
      </c>
      <c r="G2613" t="s">
        <v>3884</v>
      </c>
      <c r="H2613" t="s">
        <v>3883</v>
      </c>
      <c r="I2613" t="s">
        <v>1080</v>
      </c>
      <c r="J2613" s="2">
        <v>18264</v>
      </c>
      <c r="K2613" s="2">
        <v>55153</v>
      </c>
      <c r="L2613">
        <v>10</v>
      </c>
      <c r="M2613" t="s">
        <v>3438</v>
      </c>
      <c r="N2613" t="s">
        <v>3412</v>
      </c>
      <c r="O2613" t="s">
        <v>993</v>
      </c>
      <c r="P2613" t="s">
        <v>3712</v>
      </c>
      <c r="Q2613" s="5">
        <f>INDEX(relevant_resources!B:B,MATCH(P2613,relevant_resources!A:A,0))</f>
        <v>0</v>
      </c>
      <c r="R2613">
        <f>COUNTIFS(resolve_2018!Y:Y,A2613)</f>
        <v>0</v>
      </c>
      <c r="S2613">
        <f>COUNTIFS(assign_old_new!A:A,A2613)</f>
        <v>0</v>
      </c>
      <c r="T2613" s="4" t="str">
        <f>IF(D2613="teppc","teppc",
IF(Q2613=0,"not relevant",
IF(R2613&gt;0,"in old list",
IF(S2613=0,"NEED TO ASSIGN",
INDEX(assign_old_new!D:D,MATCH(A2613,assign_old_new!A:A,0))))))</f>
        <v>teppc</v>
      </c>
      <c r="U2613">
        <f t="shared" si="80"/>
        <v>0</v>
      </c>
      <c r="V2613" s="5">
        <f t="shared" si="81"/>
        <v>0</v>
      </c>
    </row>
    <row r="2614" spans="1:22" hidden="1" x14ac:dyDescent="0.75">
      <c r="A2614" t="s">
        <v>7590</v>
      </c>
      <c r="B2614" t="s">
        <v>7591</v>
      </c>
      <c r="D2614" t="s">
        <v>3425</v>
      </c>
      <c r="E2614" t="s">
        <v>3482</v>
      </c>
      <c r="F2614" t="s">
        <v>3482</v>
      </c>
      <c r="G2614" t="s">
        <v>3483</v>
      </c>
      <c r="H2614" t="s">
        <v>3482</v>
      </c>
      <c r="I2614" t="s">
        <v>1080</v>
      </c>
      <c r="J2614" s="2">
        <v>18264</v>
      </c>
      <c r="K2614" s="2">
        <v>55153</v>
      </c>
      <c r="L2614">
        <v>10</v>
      </c>
      <c r="M2614" t="s">
        <v>3438</v>
      </c>
      <c r="N2614" t="s">
        <v>3412</v>
      </c>
      <c r="O2614" t="s">
        <v>993</v>
      </c>
      <c r="P2614" t="s">
        <v>3712</v>
      </c>
      <c r="Q2614" s="5">
        <f>INDEX(relevant_resources!B:B,MATCH(P2614,relevant_resources!A:A,0))</f>
        <v>0</v>
      </c>
      <c r="R2614">
        <f>COUNTIFS(resolve_2018!Y:Y,A2614)</f>
        <v>0</v>
      </c>
      <c r="S2614">
        <f>COUNTIFS(assign_old_new!A:A,A2614)</f>
        <v>0</v>
      </c>
      <c r="T2614" s="4" t="str">
        <f>IF(D2614="teppc","teppc",
IF(Q2614=0,"not relevant",
IF(R2614&gt;0,"in old list",
IF(S2614=0,"NEED TO ASSIGN",
INDEX(assign_old_new!D:D,MATCH(A2614,assign_old_new!A:A,0))))))</f>
        <v>teppc</v>
      </c>
      <c r="U2614">
        <f t="shared" si="80"/>
        <v>0</v>
      </c>
      <c r="V2614" s="5">
        <f t="shared" si="81"/>
        <v>0</v>
      </c>
    </row>
    <row r="2615" spans="1:22" hidden="1" x14ac:dyDescent="0.75">
      <c r="A2615" t="s">
        <v>7642</v>
      </c>
      <c r="B2615" t="s">
        <v>7643</v>
      </c>
      <c r="D2615" t="s">
        <v>3425</v>
      </c>
      <c r="E2615" t="s">
        <v>3883</v>
      </c>
      <c r="F2615" t="s">
        <v>3883</v>
      </c>
      <c r="G2615" t="s">
        <v>3884</v>
      </c>
      <c r="H2615" t="s">
        <v>3883</v>
      </c>
      <c r="I2615" t="s">
        <v>1080</v>
      </c>
      <c r="J2615" s="2">
        <v>18264</v>
      </c>
      <c r="K2615" s="2">
        <v>55153</v>
      </c>
      <c r="L2615">
        <v>10</v>
      </c>
      <c r="M2615" t="s">
        <v>616</v>
      </c>
      <c r="N2615" t="s">
        <v>4346</v>
      </c>
      <c r="O2615" t="s">
        <v>3386</v>
      </c>
      <c r="P2615" t="s">
        <v>3617</v>
      </c>
      <c r="Q2615" s="5">
        <f>INDEX(relevant_resources!B:B,MATCH(P2615,relevant_resources!A:A,0))</f>
        <v>0</v>
      </c>
      <c r="R2615">
        <f>COUNTIFS(resolve_2018!Y:Y,A2615)</f>
        <v>0</v>
      </c>
      <c r="S2615">
        <f>COUNTIFS(assign_old_new!A:A,A2615)</f>
        <v>0</v>
      </c>
      <c r="T2615" s="4" t="str">
        <f>IF(D2615="teppc","teppc",
IF(Q2615=0,"not relevant",
IF(R2615&gt;0,"in old list",
IF(S2615=0,"NEED TO ASSIGN",
INDEX(assign_old_new!D:D,MATCH(A2615,assign_old_new!A:A,0))))))</f>
        <v>teppc</v>
      </c>
      <c r="U2615">
        <f t="shared" si="80"/>
        <v>0</v>
      </c>
      <c r="V2615" s="5">
        <f t="shared" si="81"/>
        <v>0</v>
      </c>
    </row>
    <row r="2616" spans="1:22" hidden="1" x14ac:dyDescent="0.75">
      <c r="A2616" t="s">
        <v>7644</v>
      </c>
      <c r="B2616" t="s">
        <v>7645</v>
      </c>
      <c r="D2616" t="s">
        <v>3425</v>
      </c>
      <c r="E2616" t="s">
        <v>3883</v>
      </c>
      <c r="F2616" t="s">
        <v>3883</v>
      </c>
      <c r="G2616" t="s">
        <v>3884</v>
      </c>
      <c r="H2616" t="s">
        <v>3883</v>
      </c>
      <c r="I2616" t="s">
        <v>1080</v>
      </c>
      <c r="J2616" s="2">
        <v>18264</v>
      </c>
      <c r="K2616" s="2">
        <v>55153</v>
      </c>
      <c r="L2616">
        <v>10</v>
      </c>
      <c r="M2616" t="s">
        <v>616</v>
      </c>
      <c r="N2616" t="s">
        <v>4346</v>
      </c>
      <c r="O2616" t="s">
        <v>3386</v>
      </c>
      <c r="P2616" t="s">
        <v>3617</v>
      </c>
      <c r="Q2616" s="5">
        <f>INDEX(relevant_resources!B:B,MATCH(P2616,relevant_resources!A:A,0))</f>
        <v>0</v>
      </c>
      <c r="R2616">
        <f>COUNTIFS(resolve_2018!Y:Y,A2616)</f>
        <v>0</v>
      </c>
      <c r="S2616">
        <f>COUNTIFS(assign_old_new!A:A,A2616)</f>
        <v>0</v>
      </c>
      <c r="T2616" s="4" t="str">
        <f>IF(D2616="teppc","teppc",
IF(Q2616=0,"not relevant",
IF(R2616&gt;0,"in old list",
IF(S2616=0,"NEED TO ASSIGN",
INDEX(assign_old_new!D:D,MATCH(A2616,assign_old_new!A:A,0))))))</f>
        <v>teppc</v>
      </c>
      <c r="U2616">
        <f t="shared" si="80"/>
        <v>0</v>
      </c>
      <c r="V2616" s="5">
        <f t="shared" si="81"/>
        <v>0</v>
      </c>
    </row>
    <row r="2617" spans="1:22" hidden="1" x14ac:dyDescent="0.75">
      <c r="A2617" t="s">
        <v>7648</v>
      </c>
      <c r="B2617" t="s">
        <v>7649</v>
      </c>
      <c r="D2617" t="s">
        <v>3425</v>
      </c>
      <c r="E2617" t="s">
        <v>3883</v>
      </c>
      <c r="F2617" t="s">
        <v>3883</v>
      </c>
      <c r="G2617" t="s">
        <v>3884</v>
      </c>
      <c r="H2617" t="s">
        <v>3883</v>
      </c>
      <c r="I2617" t="s">
        <v>1080</v>
      </c>
      <c r="J2617" s="2">
        <v>18264</v>
      </c>
      <c r="K2617" s="2">
        <v>55153</v>
      </c>
      <c r="L2617">
        <v>10</v>
      </c>
      <c r="M2617" t="s">
        <v>616</v>
      </c>
      <c r="N2617" t="s">
        <v>4346</v>
      </c>
      <c r="O2617" t="s">
        <v>3386</v>
      </c>
      <c r="P2617" t="s">
        <v>3617</v>
      </c>
      <c r="Q2617" s="5">
        <f>INDEX(relevant_resources!B:B,MATCH(P2617,relevant_resources!A:A,0))</f>
        <v>0</v>
      </c>
      <c r="R2617">
        <f>COUNTIFS(resolve_2018!Y:Y,A2617)</f>
        <v>0</v>
      </c>
      <c r="S2617">
        <f>COUNTIFS(assign_old_new!A:A,A2617)</f>
        <v>0</v>
      </c>
      <c r="T2617" s="4" t="str">
        <f>IF(D2617="teppc","teppc",
IF(Q2617=0,"not relevant",
IF(R2617&gt;0,"in old list",
IF(S2617=0,"NEED TO ASSIGN",
INDEX(assign_old_new!D:D,MATCH(A2617,assign_old_new!A:A,0))))))</f>
        <v>teppc</v>
      </c>
      <c r="U2617">
        <f t="shared" si="80"/>
        <v>0</v>
      </c>
      <c r="V2617" s="5">
        <f t="shared" si="81"/>
        <v>0</v>
      </c>
    </row>
    <row r="2618" spans="1:22" hidden="1" x14ac:dyDescent="0.75">
      <c r="A2618" t="s">
        <v>7652</v>
      </c>
      <c r="B2618" t="s">
        <v>7653</v>
      </c>
      <c r="D2618" t="s">
        <v>3425</v>
      </c>
      <c r="E2618" t="s">
        <v>3883</v>
      </c>
      <c r="F2618" t="s">
        <v>3883</v>
      </c>
      <c r="G2618" t="s">
        <v>3884</v>
      </c>
      <c r="H2618" t="s">
        <v>3883</v>
      </c>
      <c r="I2618" t="s">
        <v>1080</v>
      </c>
      <c r="J2618" s="2">
        <v>18264</v>
      </c>
      <c r="K2618" s="2">
        <v>55153</v>
      </c>
      <c r="L2618">
        <v>10</v>
      </c>
      <c r="M2618" t="s">
        <v>616</v>
      </c>
      <c r="N2618" t="s">
        <v>4346</v>
      </c>
      <c r="O2618" t="s">
        <v>3386</v>
      </c>
      <c r="P2618" t="s">
        <v>3617</v>
      </c>
      <c r="Q2618" s="5">
        <f>INDEX(relevant_resources!B:B,MATCH(P2618,relevant_resources!A:A,0))</f>
        <v>0</v>
      </c>
      <c r="R2618">
        <f>COUNTIFS(resolve_2018!Y:Y,A2618)</f>
        <v>0</v>
      </c>
      <c r="S2618">
        <f>COUNTIFS(assign_old_new!A:A,A2618)</f>
        <v>0</v>
      </c>
      <c r="T2618" s="4" t="str">
        <f>IF(D2618="teppc","teppc",
IF(Q2618=0,"not relevant",
IF(R2618&gt;0,"in old list",
IF(S2618=0,"NEED TO ASSIGN",
INDEX(assign_old_new!D:D,MATCH(A2618,assign_old_new!A:A,0))))))</f>
        <v>teppc</v>
      </c>
      <c r="U2618">
        <f t="shared" si="80"/>
        <v>0</v>
      </c>
      <c r="V2618" s="5">
        <f t="shared" si="81"/>
        <v>0</v>
      </c>
    </row>
    <row r="2619" spans="1:22" hidden="1" x14ac:dyDescent="0.75">
      <c r="A2619" t="s">
        <v>7658</v>
      </c>
      <c r="B2619" t="s">
        <v>7659</v>
      </c>
      <c r="D2619" t="s">
        <v>3425</v>
      </c>
      <c r="E2619" t="s">
        <v>3883</v>
      </c>
      <c r="F2619" t="s">
        <v>3883</v>
      </c>
      <c r="G2619" t="s">
        <v>3884</v>
      </c>
      <c r="H2619" t="s">
        <v>3883</v>
      </c>
      <c r="I2619" t="s">
        <v>1080</v>
      </c>
      <c r="J2619" s="2">
        <v>18264</v>
      </c>
      <c r="K2619" s="2">
        <v>55153</v>
      </c>
      <c r="L2619">
        <v>10</v>
      </c>
      <c r="M2619" t="s">
        <v>616</v>
      </c>
      <c r="N2619" t="s">
        <v>4346</v>
      </c>
      <c r="O2619" t="s">
        <v>3386</v>
      </c>
      <c r="P2619" t="s">
        <v>3617</v>
      </c>
      <c r="Q2619" s="5">
        <f>INDEX(relevant_resources!B:B,MATCH(P2619,relevant_resources!A:A,0))</f>
        <v>0</v>
      </c>
      <c r="R2619">
        <f>COUNTIFS(resolve_2018!Y:Y,A2619)</f>
        <v>0</v>
      </c>
      <c r="S2619">
        <f>COUNTIFS(assign_old_new!A:A,A2619)</f>
        <v>0</v>
      </c>
      <c r="T2619" s="4" t="str">
        <f>IF(D2619="teppc","teppc",
IF(Q2619=0,"not relevant",
IF(R2619&gt;0,"in old list",
IF(S2619=0,"NEED TO ASSIGN",
INDEX(assign_old_new!D:D,MATCH(A2619,assign_old_new!A:A,0))))))</f>
        <v>teppc</v>
      </c>
      <c r="U2619">
        <f t="shared" si="80"/>
        <v>0</v>
      </c>
      <c r="V2619" s="5">
        <f t="shared" si="81"/>
        <v>0</v>
      </c>
    </row>
    <row r="2620" spans="1:22" hidden="1" x14ac:dyDescent="0.75">
      <c r="A2620" t="s">
        <v>7662</v>
      </c>
      <c r="B2620" t="s">
        <v>7663</v>
      </c>
      <c r="D2620" t="s">
        <v>3425</v>
      </c>
      <c r="E2620" t="s">
        <v>3883</v>
      </c>
      <c r="F2620" t="s">
        <v>3883</v>
      </c>
      <c r="G2620" t="s">
        <v>3884</v>
      </c>
      <c r="H2620" t="s">
        <v>3883</v>
      </c>
      <c r="I2620" t="s">
        <v>1080</v>
      </c>
      <c r="J2620" s="2">
        <v>18264</v>
      </c>
      <c r="K2620" s="2">
        <v>55153</v>
      </c>
      <c r="L2620">
        <v>10</v>
      </c>
      <c r="M2620" t="s">
        <v>616</v>
      </c>
      <c r="N2620" t="s">
        <v>4346</v>
      </c>
      <c r="O2620" t="s">
        <v>3386</v>
      </c>
      <c r="P2620" t="s">
        <v>3617</v>
      </c>
      <c r="Q2620" s="5">
        <f>INDEX(relevant_resources!B:B,MATCH(P2620,relevant_resources!A:A,0))</f>
        <v>0</v>
      </c>
      <c r="R2620">
        <f>COUNTIFS(resolve_2018!Y:Y,A2620)</f>
        <v>0</v>
      </c>
      <c r="S2620">
        <f>COUNTIFS(assign_old_new!A:A,A2620)</f>
        <v>0</v>
      </c>
      <c r="T2620" s="4" t="str">
        <f>IF(D2620="teppc","teppc",
IF(Q2620=0,"not relevant",
IF(R2620&gt;0,"in old list",
IF(S2620=0,"NEED TO ASSIGN",
INDEX(assign_old_new!D:D,MATCH(A2620,assign_old_new!A:A,0))))))</f>
        <v>teppc</v>
      </c>
      <c r="U2620">
        <f t="shared" si="80"/>
        <v>0</v>
      </c>
      <c r="V2620" s="5">
        <f t="shared" si="81"/>
        <v>0</v>
      </c>
    </row>
    <row r="2621" spans="1:22" hidden="1" x14ac:dyDescent="0.75">
      <c r="A2621" t="s">
        <v>7664</v>
      </c>
      <c r="B2621" t="s">
        <v>7665</v>
      </c>
      <c r="D2621" t="s">
        <v>3425</v>
      </c>
      <c r="E2621" t="s">
        <v>3883</v>
      </c>
      <c r="F2621" t="s">
        <v>3883</v>
      </c>
      <c r="G2621" t="s">
        <v>3884</v>
      </c>
      <c r="H2621" t="s">
        <v>3883</v>
      </c>
      <c r="I2621" t="s">
        <v>1080</v>
      </c>
      <c r="J2621" s="2">
        <v>18264</v>
      </c>
      <c r="K2621" s="2">
        <v>55153</v>
      </c>
      <c r="L2621">
        <v>10</v>
      </c>
      <c r="M2621" t="s">
        <v>616</v>
      </c>
      <c r="N2621" t="s">
        <v>4346</v>
      </c>
      <c r="O2621" t="s">
        <v>3386</v>
      </c>
      <c r="P2621" t="s">
        <v>3617</v>
      </c>
      <c r="Q2621" s="5">
        <f>INDEX(relevant_resources!B:B,MATCH(P2621,relevant_resources!A:A,0))</f>
        <v>0</v>
      </c>
      <c r="R2621">
        <f>COUNTIFS(resolve_2018!Y:Y,A2621)</f>
        <v>0</v>
      </c>
      <c r="S2621">
        <f>COUNTIFS(assign_old_new!A:A,A2621)</f>
        <v>0</v>
      </c>
      <c r="T2621" s="4" t="str">
        <f>IF(D2621="teppc","teppc",
IF(Q2621=0,"not relevant",
IF(R2621&gt;0,"in old list",
IF(S2621=0,"NEED TO ASSIGN",
INDEX(assign_old_new!D:D,MATCH(A2621,assign_old_new!A:A,0))))))</f>
        <v>teppc</v>
      </c>
      <c r="U2621">
        <f t="shared" si="80"/>
        <v>0</v>
      </c>
      <c r="V2621" s="5">
        <f t="shared" si="81"/>
        <v>0</v>
      </c>
    </row>
    <row r="2622" spans="1:22" hidden="1" x14ac:dyDescent="0.75">
      <c r="A2622" t="s">
        <v>6777</v>
      </c>
      <c r="B2622" t="s">
        <v>6777</v>
      </c>
      <c r="C2622" t="s">
        <v>6778</v>
      </c>
      <c r="D2622" t="s">
        <v>3425</v>
      </c>
      <c r="E2622" t="s">
        <v>3482</v>
      </c>
      <c r="F2622" t="s">
        <v>3482</v>
      </c>
      <c r="G2622" t="s">
        <v>3483</v>
      </c>
      <c r="H2622" t="s">
        <v>3482</v>
      </c>
      <c r="I2622" t="s">
        <v>1080</v>
      </c>
      <c r="J2622" s="2">
        <v>17899</v>
      </c>
      <c r="K2622" s="2">
        <v>55153</v>
      </c>
      <c r="L2622">
        <v>10</v>
      </c>
      <c r="M2622" t="s">
        <v>3448</v>
      </c>
      <c r="N2622" t="s">
        <v>3336</v>
      </c>
      <c r="O2622" t="s">
        <v>3356</v>
      </c>
      <c r="P2622" t="s">
        <v>3484</v>
      </c>
      <c r="Q2622" s="5">
        <f>INDEX(relevant_resources!B:B,MATCH(P2622,relevant_resources!A:A,0))</f>
        <v>0</v>
      </c>
      <c r="R2622">
        <f>COUNTIFS(resolve_2018!Y:Y,A2622)</f>
        <v>0</v>
      </c>
      <c r="S2622">
        <f>COUNTIFS(assign_old_new!A:A,A2622)</f>
        <v>0</v>
      </c>
      <c r="T2622" s="4" t="str">
        <f>IF(D2622="teppc","teppc",
IF(Q2622=0,"not relevant",
IF(R2622&gt;0,"in old list",
IF(S2622=0,"NEED TO ASSIGN",
INDEX(assign_old_new!D:D,MATCH(A2622,assign_old_new!A:A,0))))))</f>
        <v>teppc</v>
      </c>
      <c r="U2622">
        <f t="shared" si="80"/>
        <v>0</v>
      </c>
      <c r="V2622" s="5">
        <f t="shared" si="81"/>
        <v>0</v>
      </c>
    </row>
    <row r="2623" spans="1:22" hidden="1" x14ac:dyDescent="0.75">
      <c r="A2623" t="s">
        <v>6191</v>
      </c>
      <c r="B2623" t="s">
        <v>6192</v>
      </c>
      <c r="C2623" t="s">
        <v>6193</v>
      </c>
      <c r="D2623" t="s">
        <v>3425</v>
      </c>
      <c r="E2623" t="s">
        <v>3404</v>
      </c>
      <c r="F2623" t="s">
        <v>3404</v>
      </c>
      <c r="G2623" t="s">
        <v>3518</v>
      </c>
      <c r="H2623" t="s">
        <v>3404</v>
      </c>
      <c r="I2623" t="s">
        <v>2274</v>
      </c>
      <c r="J2623" s="2">
        <v>9953</v>
      </c>
      <c r="K2623" s="2">
        <v>55153</v>
      </c>
      <c r="L2623">
        <v>10</v>
      </c>
      <c r="M2623" t="s">
        <v>210</v>
      </c>
      <c r="N2623" t="s">
        <v>3443</v>
      </c>
      <c r="O2623" t="s">
        <v>210</v>
      </c>
      <c r="P2623" t="s">
        <v>3497</v>
      </c>
      <c r="Q2623" s="5">
        <f>INDEX(relevant_resources!B:B,MATCH(P2623,relevant_resources!A:A,0))</f>
        <v>0</v>
      </c>
      <c r="R2623">
        <f>COUNTIFS(resolve_2018!Y:Y,A2623)</f>
        <v>0</v>
      </c>
      <c r="S2623">
        <f>COUNTIFS(assign_old_new!A:A,A2623)</f>
        <v>0</v>
      </c>
      <c r="T2623" s="4" t="str">
        <f>IF(D2623="teppc","teppc",
IF(Q2623=0,"not relevant",
IF(R2623&gt;0,"in old list",
IF(S2623=0,"NEED TO ASSIGN",
INDEX(assign_old_new!D:D,MATCH(A2623,assign_old_new!A:A,0))))))</f>
        <v>teppc</v>
      </c>
      <c r="U2623">
        <f t="shared" si="80"/>
        <v>0</v>
      </c>
      <c r="V2623" s="5">
        <f t="shared" si="81"/>
        <v>0</v>
      </c>
    </row>
    <row r="2624" spans="1:22" hidden="1" x14ac:dyDescent="0.75">
      <c r="A2624" t="s">
        <v>6194</v>
      </c>
      <c r="B2624" t="s">
        <v>6195</v>
      </c>
      <c r="C2624" t="s">
        <v>6196</v>
      </c>
      <c r="D2624" t="s">
        <v>3425</v>
      </c>
      <c r="E2624" t="s">
        <v>3404</v>
      </c>
      <c r="F2624" t="s">
        <v>3404</v>
      </c>
      <c r="G2624" t="s">
        <v>3518</v>
      </c>
      <c r="H2624" t="s">
        <v>3404</v>
      </c>
      <c r="I2624" t="s">
        <v>2274</v>
      </c>
      <c r="J2624" s="2">
        <v>9953</v>
      </c>
      <c r="K2624" s="2">
        <v>55153</v>
      </c>
      <c r="L2624">
        <v>10</v>
      </c>
      <c r="M2624" t="s">
        <v>210</v>
      </c>
      <c r="N2624" t="s">
        <v>3443</v>
      </c>
      <c r="O2624" t="s">
        <v>210</v>
      </c>
      <c r="P2624" t="s">
        <v>3497</v>
      </c>
      <c r="Q2624" s="5">
        <f>INDEX(relevant_resources!B:B,MATCH(P2624,relevant_resources!A:A,0))</f>
        <v>0</v>
      </c>
      <c r="R2624">
        <f>COUNTIFS(resolve_2018!Y:Y,A2624)</f>
        <v>0</v>
      </c>
      <c r="S2624">
        <f>COUNTIFS(assign_old_new!A:A,A2624)</f>
        <v>0</v>
      </c>
      <c r="T2624" s="4" t="str">
        <f>IF(D2624="teppc","teppc",
IF(Q2624=0,"not relevant",
IF(R2624&gt;0,"in old list",
IF(S2624=0,"NEED TO ASSIGN",
INDEX(assign_old_new!D:D,MATCH(A2624,assign_old_new!A:A,0))))))</f>
        <v>teppc</v>
      </c>
      <c r="U2624">
        <f t="shared" si="80"/>
        <v>0</v>
      </c>
      <c r="V2624" s="5">
        <f t="shared" si="81"/>
        <v>0</v>
      </c>
    </row>
    <row r="2625" spans="1:22" hidden="1" x14ac:dyDescent="0.75">
      <c r="A2625" t="s">
        <v>6197</v>
      </c>
      <c r="B2625" t="s">
        <v>6198</v>
      </c>
      <c r="C2625" t="s">
        <v>6199</v>
      </c>
      <c r="D2625" t="s">
        <v>3425</v>
      </c>
      <c r="E2625" t="s">
        <v>3404</v>
      </c>
      <c r="F2625" t="s">
        <v>3404</v>
      </c>
      <c r="G2625" t="s">
        <v>3518</v>
      </c>
      <c r="H2625" t="s">
        <v>3404</v>
      </c>
      <c r="I2625" t="s">
        <v>2274</v>
      </c>
      <c r="J2625" s="2">
        <v>9953</v>
      </c>
      <c r="K2625" s="2">
        <v>55153</v>
      </c>
      <c r="L2625">
        <v>10</v>
      </c>
      <c r="M2625" t="s">
        <v>210</v>
      </c>
      <c r="N2625" t="s">
        <v>3443</v>
      </c>
      <c r="O2625" t="s">
        <v>210</v>
      </c>
      <c r="P2625" t="s">
        <v>3497</v>
      </c>
      <c r="Q2625" s="5">
        <f>INDEX(relevant_resources!B:B,MATCH(P2625,relevant_resources!A:A,0))</f>
        <v>0</v>
      </c>
      <c r="R2625">
        <f>COUNTIFS(resolve_2018!Y:Y,A2625)</f>
        <v>0</v>
      </c>
      <c r="S2625">
        <f>COUNTIFS(assign_old_new!A:A,A2625)</f>
        <v>0</v>
      </c>
      <c r="T2625" s="4" t="str">
        <f>IF(D2625="teppc","teppc",
IF(Q2625=0,"not relevant",
IF(R2625&gt;0,"in old list",
IF(S2625=0,"NEED TO ASSIGN",
INDEX(assign_old_new!D:D,MATCH(A2625,assign_old_new!A:A,0))))))</f>
        <v>teppc</v>
      </c>
      <c r="U2625">
        <f t="shared" si="80"/>
        <v>0</v>
      </c>
      <c r="V2625" s="5">
        <f t="shared" si="81"/>
        <v>0</v>
      </c>
    </row>
    <row r="2626" spans="1:22" hidden="1" x14ac:dyDescent="0.75">
      <c r="A2626" t="s">
        <v>4817</v>
      </c>
      <c r="B2626" t="s">
        <v>4818</v>
      </c>
      <c r="C2626" t="s">
        <v>4819</v>
      </c>
      <c r="D2626" t="s">
        <v>3425</v>
      </c>
      <c r="E2626" t="s">
        <v>3883</v>
      </c>
      <c r="F2626" t="s">
        <v>3883</v>
      </c>
      <c r="G2626" t="s">
        <v>3884</v>
      </c>
      <c r="H2626" t="s">
        <v>3883</v>
      </c>
      <c r="I2626" t="s">
        <v>1080</v>
      </c>
      <c r="J2626" s="2">
        <v>8341</v>
      </c>
      <c r="K2626" s="2">
        <v>47484</v>
      </c>
      <c r="L2626">
        <v>10</v>
      </c>
      <c r="M2626" t="s">
        <v>3956</v>
      </c>
      <c r="N2626" t="s">
        <v>3443</v>
      </c>
      <c r="O2626" t="s">
        <v>210</v>
      </c>
      <c r="P2626" t="s">
        <v>3568</v>
      </c>
      <c r="Q2626" s="5">
        <f>INDEX(relevant_resources!B:B,MATCH(P2626,relevant_resources!A:A,0))</f>
        <v>0</v>
      </c>
      <c r="R2626">
        <f>COUNTIFS(resolve_2018!Y:Y,A2626)</f>
        <v>0</v>
      </c>
      <c r="S2626">
        <f>COUNTIFS(assign_old_new!A:A,A2626)</f>
        <v>0</v>
      </c>
      <c r="T2626" s="4" t="str">
        <f>IF(D2626="teppc","teppc",
IF(Q2626=0,"not relevant",
IF(R2626&gt;0,"in old list",
IF(S2626=0,"NEED TO ASSIGN",
INDEX(assign_old_new!D:D,MATCH(A2626,assign_old_new!A:A,0))))))</f>
        <v>teppc</v>
      </c>
      <c r="U2626">
        <f t="shared" ref="U2626:U2689" si="82">OR(R2626&gt;0,S2626&gt;0)*1</f>
        <v>0</v>
      </c>
      <c r="V2626" s="5">
        <f t="shared" si="81"/>
        <v>0</v>
      </c>
    </row>
    <row r="2627" spans="1:22" hidden="1" x14ac:dyDescent="0.75">
      <c r="A2627" t="s">
        <v>9349</v>
      </c>
      <c r="B2627" t="s">
        <v>9349</v>
      </c>
      <c r="C2627" t="s">
        <v>9350</v>
      </c>
      <c r="D2627" t="s">
        <v>3425</v>
      </c>
      <c r="E2627" t="s">
        <v>3025</v>
      </c>
      <c r="F2627" t="s">
        <v>3025</v>
      </c>
      <c r="G2627" t="s">
        <v>4098</v>
      </c>
      <c r="H2627" t="s">
        <v>3482</v>
      </c>
      <c r="I2627" t="s">
        <v>1080</v>
      </c>
      <c r="J2627" s="2">
        <v>8127</v>
      </c>
      <c r="K2627" s="2">
        <v>55153</v>
      </c>
      <c r="L2627">
        <v>10</v>
      </c>
      <c r="M2627" t="s">
        <v>210</v>
      </c>
      <c r="N2627" t="s">
        <v>3443</v>
      </c>
      <c r="O2627" t="s">
        <v>210</v>
      </c>
      <c r="P2627" t="s">
        <v>3568</v>
      </c>
      <c r="Q2627" s="5">
        <f>INDEX(relevant_resources!B:B,MATCH(P2627,relevant_resources!A:A,0))</f>
        <v>0</v>
      </c>
      <c r="R2627">
        <f>COUNTIFS(resolve_2018!Y:Y,A2627)</f>
        <v>0</v>
      </c>
      <c r="S2627">
        <f>COUNTIFS(assign_old_new!A:A,A2627)</f>
        <v>0</v>
      </c>
      <c r="T2627" s="4" t="str">
        <f>IF(D2627="teppc","teppc",
IF(Q2627=0,"not relevant",
IF(R2627&gt;0,"in old list",
IF(S2627=0,"NEED TO ASSIGN",
INDEX(assign_old_new!D:D,MATCH(A2627,assign_old_new!A:A,0))))))</f>
        <v>teppc</v>
      </c>
      <c r="U2627">
        <f t="shared" si="82"/>
        <v>0</v>
      </c>
      <c r="V2627" s="5">
        <f t="shared" ref="V2627:V2690" si="83">AND(Q2627=1,U2627=0,D2627="caiso")*1</f>
        <v>0</v>
      </c>
    </row>
    <row r="2628" spans="1:22" hidden="1" x14ac:dyDescent="0.75">
      <c r="A2628" t="s">
        <v>7574</v>
      </c>
      <c r="B2628" t="s">
        <v>7574</v>
      </c>
      <c r="C2628" t="s">
        <v>7575</v>
      </c>
      <c r="D2628" t="s">
        <v>3425</v>
      </c>
      <c r="E2628" t="s">
        <v>3635</v>
      </c>
      <c r="F2628" t="s">
        <v>3635</v>
      </c>
      <c r="G2628" t="s">
        <v>3636</v>
      </c>
      <c r="H2628" t="s">
        <v>3616</v>
      </c>
      <c r="I2628" t="s">
        <v>1080</v>
      </c>
      <c r="J2628" s="2">
        <v>7275</v>
      </c>
      <c r="K2628" s="2">
        <v>55153</v>
      </c>
      <c r="L2628">
        <v>10</v>
      </c>
      <c r="M2628" t="s">
        <v>210</v>
      </c>
      <c r="N2628" t="s">
        <v>3443</v>
      </c>
      <c r="O2628" t="s">
        <v>210</v>
      </c>
      <c r="P2628" t="s">
        <v>3568</v>
      </c>
      <c r="Q2628" s="5">
        <f>INDEX(relevant_resources!B:B,MATCH(P2628,relevant_resources!A:A,0))</f>
        <v>0</v>
      </c>
      <c r="R2628">
        <f>COUNTIFS(resolve_2018!Y:Y,A2628)</f>
        <v>0</v>
      </c>
      <c r="S2628">
        <f>COUNTIFS(assign_old_new!A:A,A2628)</f>
        <v>0</v>
      </c>
      <c r="T2628" s="4" t="str">
        <f>IF(D2628="teppc","teppc",
IF(Q2628=0,"not relevant",
IF(R2628&gt;0,"in old list",
IF(S2628=0,"NEED TO ASSIGN",
INDEX(assign_old_new!D:D,MATCH(A2628,assign_old_new!A:A,0))))))</f>
        <v>teppc</v>
      </c>
      <c r="U2628">
        <f t="shared" si="82"/>
        <v>0</v>
      </c>
      <c r="V2628" s="5">
        <f t="shared" si="83"/>
        <v>0</v>
      </c>
    </row>
    <row r="2629" spans="1:22" hidden="1" x14ac:dyDescent="0.75">
      <c r="A2629" t="s">
        <v>4814</v>
      </c>
      <c r="B2629" t="s">
        <v>4815</v>
      </c>
      <c r="C2629" t="s">
        <v>4816</v>
      </c>
      <c r="D2629" t="s">
        <v>3425</v>
      </c>
      <c r="E2629" t="s">
        <v>3883</v>
      </c>
      <c r="F2629" t="s">
        <v>3883</v>
      </c>
      <c r="G2629" t="s">
        <v>3884</v>
      </c>
      <c r="H2629" t="s">
        <v>3883</v>
      </c>
      <c r="I2629" t="s">
        <v>1080</v>
      </c>
      <c r="J2629" s="2">
        <v>6576</v>
      </c>
      <c r="K2629" s="2">
        <v>47484</v>
      </c>
      <c r="L2629">
        <v>10</v>
      </c>
      <c r="M2629" t="s">
        <v>3956</v>
      </c>
      <c r="N2629" t="s">
        <v>3443</v>
      </c>
      <c r="O2629" t="s">
        <v>210</v>
      </c>
      <c r="P2629" t="s">
        <v>3568</v>
      </c>
      <c r="Q2629" s="5">
        <f>INDEX(relevant_resources!B:B,MATCH(P2629,relevant_resources!A:A,0))</f>
        <v>0</v>
      </c>
      <c r="R2629">
        <f>COUNTIFS(resolve_2018!Y:Y,A2629)</f>
        <v>0</v>
      </c>
      <c r="S2629">
        <f>COUNTIFS(assign_old_new!A:A,A2629)</f>
        <v>0</v>
      </c>
      <c r="T2629" s="4" t="str">
        <f>IF(D2629="teppc","teppc",
IF(Q2629=0,"not relevant",
IF(R2629&gt;0,"in old list",
IF(S2629=0,"NEED TO ASSIGN",
INDEX(assign_old_new!D:D,MATCH(A2629,assign_old_new!A:A,0))))))</f>
        <v>teppc</v>
      </c>
      <c r="U2629">
        <f t="shared" si="82"/>
        <v>0</v>
      </c>
      <c r="V2629" s="5">
        <f t="shared" si="83"/>
        <v>0</v>
      </c>
    </row>
    <row r="2630" spans="1:22" hidden="1" x14ac:dyDescent="0.75">
      <c r="A2630" t="s">
        <v>8536</v>
      </c>
      <c r="B2630" t="s">
        <v>8537</v>
      </c>
      <c r="C2630" t="s">
        <v>8538</v>
      </c>
      <c r="D2630" t="s">
        <v>3425</v>
      </c>
      <c r="E2630" t="s">
        <v>2647</v>
      </c>
      <c r="F2630" t="s">
        <v>2647</v>
      </c>
      <c r="G2630" t="s">
        <v>3500</v>
      </c>
      <c r="H2630" t="s">
        <v>2646</v>
      </c>
      <c r="I2630" t="s">
        <v>2647</v>
      </c>
      <c r="J2630" s="2">
        <v>6301</v>
      </c>
      <c r="K2630" s="2">
        <v>55153</v>
      </c>
      <c r="L2630">
        <v>10</v>
      </c>
      <c r="M2630" t="s">
        <v>210</v>
      </c>
      <c r="N2630" t="s">
        <v>3443</v>
      </c>
      <c r="O2630" t="s">
        <v>210</v>
      </c>
      <c r="P2630" t="s">
        <v>3905</v>
      </c>
      <c r="Q2630" s="5">
        <f>INDEX(relevant_resources!B:B,MATCH(P2630,relevant_resources!A:A,0))</f>
        <v>0</v>
      </c>
      <c r="R2630">
        <f>COUNTIFS(resolve_2018!Y:Y,A2630)</f>
        <v>0</v>
      </c>
      <c r="S2630">
        <f>COUNTIFS(assign_old_new!A:A,A2630)</f>
        <v>0</v>
      </c>
      <c r="T2630" s="4" t="str">
        <f>IF(D2630="teppc","teppc",
IF(Q2630=0,"not relevant",
IF(R2630&gt;0,"in old list",
IF(S2630=0,"NEED TO ASSIGN",
INDEX(assign_old_new!D:D,MATCH(A2630,assign_old_new!A:A,0))))))</f>
        <v>teppc</v>
      </c>
      <c r="U2630">
        <f t="shared" si="82"/>
        <v>0</v>
      </c>
      <c r="V2630" s="5">
        <f t="shared" si="83"/>
        <v>0</v>
      </c>
    </row>
    <row r="2631" spans="1:22" hidden="1" x14ac:dyDescent="0.75">
      <c r="A2631" t="s">
        <v>7572</v>
      </c>
      <c r="B2631" t="s">
        <v>7572</v>
      </c>
      <c r="C2631" t="s">
        <v>7573</v>
      </c>
      <c r="D2631" t="s">
        <v>3425</v>
      </c>
      <c r="E2631" t="s">
        <v>3635</v>
      </c>
      <c r="F2631" t="s">
        <v>3635</v>
      </c>
      <c r="G2631" t="s">
        <v>3636</v>
      </c>
      <c r="H2631" t="s">
        <v>3616</v>
      </c>
      <c r="I2631" t="s">
        <v>1080</v>
      </c>
      <c r="J2631" s="2">
        <v>5814</v>
      </c>
      <c r="K2631" s="2">
        <v>55153</v>
      </c>
      <c r="L2631">
        <v>10</v>
      </c>
      <c r="M2631" t="s">
        <v>210</v>
      </c>
      <c r="N2631" t="s">
        <v>3443</v>
      </c>
      <c r="O2631" t="s">
        <v>210</v>
      </c>
      <c r="P2631" t="s">
        <v>3568</v>
      </c>
      <c r="Q2631" s="5">
        <f>INDEX(relevant_resources!B:B,MATCH(P2631,relevant_resources!A:A,0))</f>
        <v>0</v>
      </c>
      <c r="R2631">
        <f>COUNTIFS(resolve_2018!Y:Y,A2631)</f>
        <v>0</v>
      </c>
      <c r="S2631">
        <f>COUNTIFS(assign_old_new!A:A,A2631)</f>
        <v>0</v>
      </c>
      <c r="T2631" s="4" t="str">
        <f>IF(D2631="teppc","teppc",
IF(Q2631=0,"not relevant",
IF(R2631&gt;0,"in old list",
IF(S2631=0,"NEED TO ASSIGN",
INDEX(assign_old_new!D:D,MATCH(A2631,assign_old_new!A:A,0))))))</f>
        <v>teppc</v>
      </c>
      <c r="U2631">
        <f t="shared" si="82"/>
        <v>0</v>
      </c>
      <c r="V2631" s="5">
        <f t="shared" si="83"/>
        <v>0</v>
      </c>
    </row>
    <row r="2632" spans="1:22" hidden="1" x14ac:dyDescent="0.75">
      <c r="A2632" t="s">
        <v>7570</v>
      </c>
      <c r="B2632" t="s">
        <v>7570</v>
      </c>
      <c r="C2632" t="s">
        <v>7571</v>
      </c>
      <c r="D2632" t="s">
        <v>3425</v>
      </c>
      <c r="E2632" t="s">
        <v>3635</v>
      </c>
      <c r="F2632" t="s">
        <v>3635</v>
      </c>
      <c r="G2632" t="s">
        <v>3636</v>
      </c>
      <c r="H2632" t="s">
        <v>3616</v>
      </c>
      <c r="I2632" t="s">
        <v>1080</v>
      </c>
      <c r="J2632" s="2">
        <v>5449</v>
      </c>
      <c r="K2632" s="2">
        <v>55153</v>
      </c>
      <c r="L2632">
        <v>10</v>
      </c>
      <c r="M2632" t="s">
        <v>210</v>
      </c>
      <c r="N2632" t="s">
        <v>3443</v>
      </c>
      <c r="O2632" t="s">
        <v>210</v>
      </c>
      <c r="P2632" t="s">
        <v>3568</v>
      </c>
      <c r="Q2632" s="5">
        <f>INDEX(relevant_resources!B:B,MATCH(P2632,relevant_resources!A:A,0))</f>
        <v>0</v>
      </c>
      <c r="R2632">
        <f>COUNTIFS(resolve_2018!Y:Y,A2632)</f>
        <v>0</v>
      </c>
      <c r="S2632">
        <f>COUNTIFS(assign_old_new!A:A,A2632)</f>
        <v>0</v>
      </c>
      <c r="T2632" s="4" t="str">
        <f>IF(D2632="teppc","teppc",
IF(Q2632=0,"not relevant",
IF(R2632&gt;0,"in old list",
IF(S2632=0,"NEED TO ASSIGN",
INDEX(assign_old_new!D:D,MATCH(A2632,assign_old_new!A:A,0))))))</f>
        <v>teppc</v>
      </c>
      <c r="U2632">
        <f t="shared" si="82"/>
        <v>0</v>
      </c>
      <c r="V2632" s="5">
        <f t="shared" si="83"/>
        <v>0</v>
      </c>
    </row>
    <row r="2633" spans="1:22" hidden="1" x14ac:dyDescent="0.75">
      <c r="A2633" t="s">
        <v>10039</v>
      </c>
      <c r="B2633" t="s">
        <v>10039</v>
      </c>
      <c r="C2633" t="s">
        <v>10040</v>
      </c>
      <c r="D2633" t="s">
        <v>9883</v>
      </c>
      <c r="E2633" t="s">
        <v>3333</v>
      </c>
      <c r="F2633" t="s">
        <v>3333</v>
      </c>
      <c r="G2633" t="s">
        <v>3334</v>
      </c>
      <c r="H2633" t="s">
        <v>3333</v>
      </c>
      <c r="I2633" t="s">
        <v>33</v>
      </c>
      <c r="J2633" s="6">
        <v>30317</v>
      </c>
      <c r="K2633" s="6">
        <v>55153</v>
      </c>
      <c r="L2633">
        <v>9.99</v>
      </c>
      <c r="M2633" t="s">
        <v>9884</v>
      </c>
      <c r="N2633" t="s">
        <v>3443</v>
      </c>
      <c r="O2633" t="s">
        <v>210</v>
      </c>
      <c r="P2633" t="s">
        <v>3709</v>
      </c>
      <c r="Q2633" s="5">
        <f>INDEX(relevant_resources!B:B,MATCH(P2633,relevant_resources!A:A,0))</f>
        <v>0</v>
      </c>
      <c r="R2633">
        <f>COUNTIFS(resolve_2018!Y:Y,A2633)</f>
        <v>0</v>
      </c>
      <c r="S2633">
        <f>COUNTIFS(assign_old_new!A:A,A2633)</f>
        <v>0</v>
      </c>
      <c r="T2633" s="4" t="str">
        <f>IF(D2633="teppc","teppc",
IF(Q2633=0,"not relevant",
IF(R2633&gt;0,"in old list",
IF(S2633=0,"NEED TO ASSIGN",
INDEX(assign_old_new!D:D,MATCH(A2633,assign_old_new!A:A,0))))))</f>
        <v>not relevant</v>
      </c>
      <c r="U2633">
        <f t="shared" si="82"/>
        <v>0</v>
      </c>
      <c r="V2633" s="5">
        <f t="shared" si="83"/>
        <v>0</v>
      </c>
    </row>
    <row r="2634" spans="1:22" hidden="1" x14ac:dyDescent="0.75">
      <c r="A2634" t="s">
        <v>10524</v>
      </c>
      <c r="B2634" t="s">
        <v>10524</v>
      </c>
      <c r="C2634" t="s">
        <v>10525</v>
      </c>
      <c r="D2634" t="s">
        <v>9883</v>
      </c>
      <c r="E2634" t="s">
        <v>1128</v>
      </c>
      <c r="F2634" t="s">
        <v>1128</v>
      </c>
      <c r="G2634" t="s">
        <v>3379</v>
      </c>
      <c r="H2634" t="s">
        <v>1128</v>
      </c>
      <c r="I2634" t="s">
        <v>33</v>
      </c>
      <c r="J2634" s="6">
        <v>29952</v>
      </c>
      <c r="K2634" s="6">
        <v>55153</v>
      </c>
      <c r="L2634">
        <v>9.9499999999999993</v>
      </c>
      <c r="M2634" t="s">
        <v>9884</v>
      </c>
      <c r="N2634" t="s">
        <v>3443</v>
      </c>
      <c r="O2634" t="s">
        <v>210</v>
      </c>
      <c r="P2634" t="s">
        <v>3709</v>
      </c>
      <c r="Q2634" s="5">
        <f>INDEX(relevant_resources!B:B,MATCH(P2634,relevant_resources!A:A,0))</f>
        <v>0</v>
      </c>
      <c r="R2634">
        <f>COUNTIFS(resolve_2018!Y:Y,A2634)</f>
        <v>0</v>
      </c>
      <c r="S2634">
        <f>COUNTIFS(assign_old_new!A:A,A2634)</f>
        <v>0</v>
      </c>
      <c r="T2634" s="4" t="str">
        <f>IF(D2634="teppc","teppc",
IF(Q2634=0,"not relevant",
IF(R2634&gt;0,"in old list",
IF(S2634=0,"NEED TO ASSIGN",
INDEX(assign_old_new!D:D,MATCH(A2634,assign_old_new!A:A,0))))))</f>
        <v>not relevant</v>
      </c>
      <c r="U2634">
        <f t="shared" si="82"/>
        <v>0</v>
      </c>
      <c r="V2634" s="5">
        <f t="shared" si="83"/>
        <v>0</v>
      </c>
    </row>
    <row r="2635" spans="1:22" hidden="1" x14ac:dyDescent="0.75">
      <c r="A2635" t="s">
        <v>11357</v>
      </c>
      <c r="B2635" t="s">
        <v>11357</v>
      </c>
      <c r="C2635" t="s">
        <v>11358</v>
      </c>
      <c r="D2635" t="s">
        <v>9883</v>
      </c>
      <c r="E2635" t="s">
        <v>1128</v>
      </c>
      <c r="F2635" t="s">
        <v>1128</v>
      </c>
      <c r="G2635" t="s">
        <v>3379</v>
      </c>
      <c r="H2635" t="s">
        <v>1128</v>
      </c>
      <c r="I2635" t="s">
        <v>33</v>
      </c>
      <c r="J2635" s="6">
        <v>31778</v>
      </c>
      <c r="K2635" s="6">
        <v>55153</v>
      </c>
      <c r="L2635">
        <v>9.9</v>
      </c>
      <c r="M2635" t="s">
        <v>3548</v>
      </c>
      <c r="N2635" t="s">
        <v>3849</v>
      </c>
      <c r="O2635" t="s">
        <v>3850</v>
      </c>
      <c r="P2635" t="s">
        <v>10070</v>
      </c>
      <c r="Q2635" s="5">
        <f>INDEX(relevant_resources!B:B,MATCH(P2635,relevant_resources!A:A,0))</f>
        <v>0</v>
      </c>
      <c r="R2635">
        <f>COUNTIFS(resolve_2018!Y:Y,A2635)</f>
        <v>0</v>
      </c>
      <c r="S2635">
        <f>COUNTIFS(assign_old_new!A:A,A2635)</f>
        <v>0</v>
      </c>
      <c r="T2635" s="4" t="str">
        <f>IF(D2635="teppc","teppc",
IF(Q2635=0,"not relevant",
IF(R2635&gt;0,"in old list",
IF(S2635=0,"NEED TO ASSIGN",
INDEX(assign_old_new!D:D,MATCH(A2635,assign_old_new!A:A,0))))))</f>
        <v>not relevant</v>
      </c>
      <c r="U2635">
        <f t="shared" si="82"/>
        <v>0</v>
      </c>
      <c r="V2635" s="5">
        <f t="shared" si="83"/>
        <v>0</v>
      </c>
    </row>
    <row r="2636" spans="1:22" hidden="1" x14ac:dyDescent="0.75">
      <c r="A2636" t="s">
        <v>10792</v>
      </c>
      <c r="B2636" t="s">
        <v>10792</v>
      </c>
      <c r="C2636" t="s">
        <v>10793</v>
      </c>
      <c r="D2636" t="s">
        <v>9883</v>
      </c>
      <c r="E2636" t="s">
        <v>1128</v>
      </c>
      <c r="F2636" t="s">
        <v>1128</v>
      </c>
      <c r="G2636" t="s">
        <v>3379</v>
      </c>
      <c r="H2636" t="s">
        <v>1128</v>
      </c>
      <c r="I2636" t="s">
        <v>33</v>
      </c>
      <c r="J2636" s="6">
        <v>29587</v>
      </c>
      <c r="K2636" s="6">
        <v>55153</v>
      </c>
      <c r="L2636">
        <v>9.9</v>
      </c>
      <c r="M2636" t="s">
        <v>9884</v>
      </c>
      <c r="N2636" t="s">
        <v>3443</v>
      </c>
      <c r="O2636" t="s">
        <v>210</v>
      </c>
      <c r="P2636" t="s">
        <v>3709</v>
      </c>
      <c r="Q2636" s="5">
        <f>INDEX(relevant_resources!B:B,MATCH(P2636,relevant_resources!A:A,0))</f>
        <v>0</v>
      </c>
      <c r="R2636">
        <f>COUNTIFS(resolve_2018!Y:Y,A2636)</f>
        <v>0</v>
      </c>
      <c r="S2636">
        <f>COUNTIFS(assign_old_new!A:A,A2636)</f>
        <v>0</v>
      </c>
      <c r="T2636" s="4" t="str">
        <f>IF(D2636="teppc","teppc",
IF(Q2636=0,"not relevant",
IF(R2636&gt;0,"in old list",
IF(S2636=0,"NEED TO ASSIGN",
INDEX(assign_old_new!D:D,MATCH(A2636,assign_old_new!A:A,0))))))</f>
        <v>not relevant</v>
      </c>
      <c r="U2636">
        <f t="shared" si="82"/>
        <v>0</v>
      </c>
      <c r="V2636" s="5">
        <f t="shared" si="83"/>
        <v>0</v>
      </c>
    </row>
    <row r="2637" spans="1:22" hidden="1" x14ac:dyDescent="0.75">
      <c r="A2637" t="s">
        <v>4403</v>
      </c>
      <c r="B2637" t="s">
        <v>4403</v>
      </c>
      <c r="C2637" t="s">
        <v>4404</v>
      </c>
      <c r="D2637" t="s">
        <v>3425</v>
      </c>
      <c r="E2637" t="s">
        <v>3482</v>
      </c>
      <c r="F2637" t="s">
        <v>3482</v>
      </c>
      <c r="G2637" t="s">
        <v>3483</v>
      </c>
      <c r="H2637" t="s">
        <v>3482</v>
      </c>
      <c r="I2637" t="s">
        <v>1080</v>
      </c>
      <c r="J2637" s="2">
        <v>23224</v>
      </c>
      <c r="K2637" s="2">
        <v>55153</v>
      </c>
      <c r="L2637">
        <v>9.9</v>
      </c>
      <c r="M2637" t="s">
        <v>210</v>
      </c>
      <c r="N2637" t="s">
        <v>3443</v>
      </c>
      <c r="O2637" t="s">
        <v>210</v>
      </c>
      <c r="P2637" t="s">
        <v>3568</v>
      </c>
      <c r="Q2637" s="5">
        <f>INDEX(relevant_resources!B:B,MATCH(P2637,relevant_resources!A:A,0))</f>
        <v>0</v>
      </c>
      <c r="R2637">
        <f>COUNTIFS(resolve_2018!Y:Y,A2637)</f>
        <v>0</v>
      </c>
      <c r="S2637">
        <f>COUNTIFS(assign_old_new!A:A,A2637)</f>
        <v>0</v>
      </c>
      <c r="T2637" s="4" t="str">
        <f>IF(D2637="teppc","teppc",
IF(Q2637=0,"not relevant",
IF(R2637&gt;0,"in old list",
IF(S2637=0,"NEED TO ASSIGN",
INDEX(assign_old_new!D:D,MATCH(A2637,assign_old_new!A:A,0))))))</f>
        <v>teppc</v>
      </c>
      <c r="U2637">
        <f t="shared" si="82"/>
        <v>0</v>
      </c>
      <c r="V2637" s="5">
        <f t="shared" si="83"/>
        <v>0</v>
      </c>
    </row>
    <row r="2638" spans="1:22" hidden="1" x14ac:dyDescent="0.75">
      <c r="A2638" t="s">
        <v>7654</v>
      </c>
      <c r="B2638" t="s">
        <v>7655</v>
      </c>
      <c r="D2638" t="s">
        <v>3425</v>
      </c>
      <c r="E2638" t="s">
        <v>3883</v>
      </c>
      <c r="F2638" t="s">
        <v>3883</v>
      </c>
      <c r="G2638" t="s">
        <v>3884</v>
      </c>
      <c r="H2638" t="s">
        <v>3883</v>
      </c>
      <c r="I2638" t="s">
        <v>1080</v>
      </c>
      <c r="J2638" s="2">
        <v>18264</v>
      </c>
      <c r="K2638" s="2">
        <v>55153</v>
      </c>
      <c r="L2638">
        <v>9.9</v>
      </c>
      <c r="M2638" t="s">
        <v>616</v>
      </c>
      <c r="N2638" t="s">
        <v>4346</v>
      </c>
      <c r="O2638" t="s">
        <v>3386</v>
      </c>
      <c r="P2638" t="s">
        <v>3617</v>
      </c>
      <c r="Q2638" s="5">
        <f>INDEX(relevant_resources!B:B,MATCH(P2638,relevant_resources!A:A,0))</f>
        <v>0</v>
      </c>
      <c r="R2638">
        <f>COUNTIFS(resolve_2018!Y:Y,A2638)</f>
        <v>0</v>
      </c>
      <c r="S2638">
        <f>COUNTIFS(assign_old_new!A:A,A2638)</f>
        <v>0</v>
      </c>
      <c r="T2638" s="4" t="str">
        <f>IF(D2638="teppc","teppc",
IF(Q2638=0,"not relevant",
IF(R2638&gt;0,"in old list",
IF(S2638=0,"NEED TO ASSIGN",
INDEX(assign_old_new!D:D,MATCH(A2638,assign_old_new!A:A,0))))))</f>
        <v>teppc</v>
      </c>
      <c r="U2638">
        <f t="shared" si="82"/>
        <v>0</v>
      </c>
      <c r="V2638" s="5">
        <f t="shared" si="83"/>
        <v>0</v>
      </c>
    </row>
    <row r="2639" spans="1:22" hidden="1" x14ac:dyDescent="0.75">
      <c r="A2639" t="s">
        <v>7660</v>
      </c>
      <c r="B2639" t="s">
        <v>7661</v>
      </c>
      <c r="D2639" t="s">
        <v>3425</v>
      </c>
      <c r="E2639" t="s">
        <v>3883</v>
      </c>
      <c r="F2639" t="s">
        <v>3883</v>
      </c>
      <c r="G2639" t="s">
        <v>3884</v>
      </c>
      <c r="H2639" t="s">
        <v>3883</v>
      </c>
      <c r="I2639" t="s">
        <v>1080</v>
      </c>
      <c r="J2639" s="2">
        <v>18264</v>
      </c>
      <c r="K2639" s="2">
        <v>55153</v>
      </c>
      <c r="L2639">
        <v>9.9</v>
      </c>
      <c r="M2639" t="s">
        <v>616</v>
      </c>
      <c r="N2639" t="s">
        <v>4346</v>
      </c>
      <c r="O2639" t="s">
        <v>3386</v>
      </c>
      <c r="P2639" t="s">
        <v>3617</v>
      </c>
      <c r="Q2639" s="5">
        <f>INDEX(relevant_resources!B:B,MATCH(P2639,relevant_resources!A:A,0))</f>
        <v>0</v>
      </c>
      <c r="R2639">
        <f>COUNTIFS(resolve_2018!Y:Y,A2639)</f>
        <v>0</v>
      </c>
      <c r="S2639">
        <f>COUNTIFS(assign_old_new!A:A,A2639)</f>
        <v>0</v>
      </c>
      <c r="T2639" s="4" t="str">
        <f>IF(D2639="teppc","teppc",
IF(Q2639=0,"not relevant",
IF(R2639&gt;0,"in old list",
IF(S2639=0,"NEED TO ASSIGN",
INDEX(assign_old_new!D:D,MATCH(A2639,assign_old_new!A:A,0))))))</f>
        <v>teppc</v>
      </c>
      <c r="U2639">
        <f t="shared" si="82"/>
        <v>0</v>
      </c>
      <c r="V2639" s="5">
        <f t="shared" si="83"/>
        <v>0</v>
      </c>
    </row>
    <row r="2640" spans="1:22" hidden="1" x14ac:dyDescent="0.75">
      <c r="A2640" t="s">
        <v>4071</v>
      </c>
      <c r="B2640" t="s">
        <v>4071</v>
      </c>
      <c r="C2640" t="s">
        <v>4072</v>
      </c>
      <c r="D2640" t="s">
        <v>3425</v>
      </c>
      <c r="E2640" t="s">
        <v>3426</v>
      </c>
      <c r="F2640" t="s">
        <v>3426</v>
      </c>
      <c r="G2640" t="s">
        <v>3427</v>
      </c>
      <c r="H2640" t="s">
        <v>3428</v>
      </c>
      <c r="I2640" t="s">
        <v>3429</v>
      </c>
      <c r="J2640" s="2">
        <v>40678</v>
      </c>
      <c r="K2640" s="2">
        <v>47982</v>
      </c>
      <c r="L2640">
        <v>9.83</v>
      </c>
      <c r="M2640" t="s">
        <v>210</v>
      </c>
      <c r="N2640" t="s">
        <v>3443</v>
      </c>
      <c r="O2640" t="s">
        <v>210</v>
      </c>
      <c r="P2640" t="s">
        <v>3444</v>
      </c>
      <c r="Q2640" s="5">
        <f>INDEX(relevant_resources!B:B,MATCH(P2640,relevant_resources!A:A,0))</f>
        <v>0</v>
      </c>
      <c r="R2640">
        <f>COUNTIFS(resolve_2018!Y:Y,A2640)</f>
        <v>0</v>
      </c>
      <c r="S2640">
        <f>COUNTIFS(assign_old_new!A:A,A2640)</f>
        <v>0</v>
      </c>
      <c r="T2640" s="4" t="str">
        <f>IF(D2640="teppc","teppc",
IF(Q2640=0,"not relevant",
IF(R2640&gt;0,"in old list",
IF(S2640=0,"NEED TO ASSIGN",
INDEX(assign_old_new!D:D,MATCH(A2640,assign_old_new!A:A,0))))))</f>
        <v>teppc</v>
      </c>
      <c r="U2640">
        <f t="shared" si="82"/>
        <v>0</v>
      </c>
      <c r="V2640" s="5">
        <f t="shared" si="83"/>
        <v>0</v>
      </c>
    </row>
    <row r="2641" spans="1:22" hidden="1" x14ac:dyDescent="0.75">
      <c r="A2641" t="s">
        <v>4073</v>
      </c>
      <c r="B2641" t="s">
        <v>4073</v>
      </c>
      <c r="C2641" t="s">
        <v>4074</v>
      </c>
      <c r="D2641" t="s">
        <v>3425</v>
      </c>
      <c r="E2641" t="s">
        <v>3426</v>
      </c>
      <c r="F2641" t="s">
        <v>3426</v>
      </c>
      <c r="G2641" t="s">
        <v>3427</v>
      </c>
      <c r="H2641" t="s">
        <v>3428</v>
      </c>
      <c r="I2641" t="s">
        <v>3429</v>
      </c>
      <c r="J2641" s="2">
        <v>40678</v>
      </c>
      <c r="K2641" s="2">
        <v>47982</v>
      </c>
      <c r="L2641">
        <v>9.83</v>
      </c>
      <c r="M2641" t="s">
        <v>210</v>
      </c>
      <c r="N2641" t="s">
        <v>3443</v>
      </c>
      <c r="O2641" t="s">
        <v>210</v>
      </c>
      <c r="P2641" t="s">
        <v>3444</v>
      </c>
      <c r="Q2641" s="5">
        <f>INDEX(relevant_resources!B:B,MATCH(P2641,relevant_resources!A:A,0))</f>
        <v>0</v>
      </c>
      <c r="R2641">
        <f>COUNTIFS(resolve_2018!Y:Y,A2641)</f>
        <v>0</v>
      </c>
      <c r="S2641">
        <f>COUNTIFS(assign_old_new!A:A,A2641)</f>
        <v>0</v>
      </c>
      <c r="T2641" s="4" t="str">
        <f>IF(D2641="teppc","teppc",
IF(Q2641=0,"not relevant",
IF(R2641&gt;0,"in old list",
IF(S2641=0,"NEED TO ASSIGN",
INDEX(assign_old_new!D:D,MATCH(A2641,assign_old_new!A:A,0))))))</f>
        <v>teppc</v>
      </c>
      <c r="U2641">
        <f t="shared" si="82"/>
        <v>0</v>
      </c>
      <c r="V2641" s="5">
        <f t="shared" si="83"/>
        <v>0</v>
      </c>
    </row>
    <row r="2642" spans="1:22" hidden="1" x14ac:dyDescent="0.75">
      <c r="A2642" t="s">
        <v>5158</v>
      </c>
      <c r="B2642" t="s">
        <v>5159</v>
      </c>
      <c r="C2642" t="s">
        <v>5160</v>
      </c>
      <c r="D2642" t="s">
        <v>3425</v>
      </c>
      <c r="E2642" t="s">
        <v>906</v>
      </c>
      <c r="F2642" t="s">
        <v>906</v>
      </c>
      <c r="G2642" t="s">
        <v>4695</v>
      </c>
      <c r="H2642" t="s">
        <v>906</v>
      </c>
      <c r="I2642" t="s">
        <v>906</v>
      </c>
      <c r="J2642" s="2">
        <v>40283</v>
      </c>
      <c r="K2642" s="2">
        <v>55153</v>
      </c>
      <c r="L2642">
        <v>9.8000000000000007</v>
      </c>
      <c r="M2642" t="s">
        <v>210</v>
      </c>
      <c r="N2642" t="s">
        <v>3443</v>
      </c>
      <c r="O2642" t="s">
        <v>210</v>
      </c>
      <c r="P2642" t="s">
        <v>5142</v>
      </c>
      <c r="Q2642" s="5">
        <f>INDEX(relevant_resources!B:B,MATCH(P2642,relevant_resources!A:A,0))</f>
        <v>0</v>
      </c>
      <c r="R2642">
        <f>COUNTIFS(resolve_2018!Y:Y,A2642)</f>
        <v>0</v>
      </c>
      <c r="S2642">
        <f>COUNTIFS(assign_old_new!A:A,A2642)</f>
        <v>0</v>
      </c>
      <c r="T2642" s="4" t="str">
        <f>IF(D2642="teppc","teppc",
IF(Q2642=0,"not relevant",
IF(R2642&gt;0,"in old list",
IF(S2642=0,"NEED TO ASSIGN",
INDEX(assign_old_new!D:D,MATCH(A2642,assign_old_new!A:A,0))))))</f>
        <v>teppc</v>
      </c>
      <c r="U2642">
        <f t="shared" si="82"/>
        <v>0</v>
      </c>
      <c r="V2642" s="5">
        <f t="shared" si="83"/>
        <v>0</v>
      </c>
    </row>
    <row r="2643" spans="1:22" hidden="1" x14ac:dyDescent="0.75">
      <c r="A2643" t="s">
        <v>7054</v>
      </c>
      <c r="B2643" t="s">
        <v>7054</v>
      </c>
      <c r="C2643" t="s">
        <v>7055</v>
      </c>
      <c r="D2643" t="s">
        <v>3425</v>
      </c>
      <c r="E2643" t="s">
        <v>3426</v>
      </c>
      <c r="F2643" t="s">
        <v>3426</v>
      </c>
      <c r="G2643" t="s">
        <v>3427</v>
      </c>
      <c r="H2643" t="s">
        <v>3428</v>
      </c>
      <c r="I2643" t="s">
        <v>3429</v>
      </c>
      <c r="J2643" s="2">
        <v>38294</v>
      </c>
      <c r="K2643" s="2">
        <v>47484</v>
      </c>
      <c r="L2643">
        <v>9.8000000000000007</v>
      </c>
      <c r="M2643" t="s">
        <v>210</v>
      </c>
      <c r="N2643" t="s">
        <v>3443</v>
      </c>
      <c r="O2643" t="s">
        <v>210</v>
      </c>
      <c r="P2643" t="s">
        <v>3444</v>
      </c>
      <c r="Q2643" s="5">
        <f>INDEX(relevant_resources!B:B,MATCH(P2643,relevant_resources!A:A,0))</f>
        <v>0</v>
      </c>
      <c r="R2643">
        <f>COUNTIFS(resolve_2018!Y:Y,A2643)</f>
        <v>0</v>
      </c>
      <c r="S2643">
        <f>COUNTIFS(assign_old_new!A:A,A2643)</f>
        <v>0</v>
      </c>
      <c r="T2643" s="4" t="str">
        <f>IF(D2643="teppc","teppc",
IF(Q2643=0,"not relevant",
IF(R2643&gt;0,"in old list",
IF(S2643=0,"NEED TO ASSIGN",
INDEX(assign_old_new!D:D,MATCH(A2643,assign_old_new!A:A,0))))))</f>
        <v>teppc</v>
      </c>
      <c r="U2643">
        <f t="shared" si="82"/>
        <v>0</v>
      </c>
      <c r="V2643" s="5">
        <f t="shared" si="83"/>
        <v>0</v>
      </c>
    </row>
    <row r="2644" spans="1:22" hidden="1" x14ac:dyDescent="0.75">
      <c r="A2644" t="s">
        <v>2037</v>
      </c>
      <c r="B2644" t="s">
        <v>2037</v>
      </c>
      <c r="C2644" t="s">
        <v>10338</v>
      </c>
      <c r="D2644" t="s">
        <v>9883</v>
      </c>
      <c r="E2644" t="s">
        <v>1128</v>
      </c>
      <c r="F2644" t="s">
        <v>1128</v>
      </c>
      <c r="G2644" t="s">
        <v>3379</v>
      </c>
      <c r="H2644" t="s">
        <v>1128</v>
      </c>
      <c r="I2644" t="s">
        <v>33</v>
      </c>
      <c r="J2644" s="6">
        <v>31375</v>
      </c>
      <c r="K2644" s="6">
        <v>55153</v>
      </c>
      <c r="L2644">
        <v>9.8000000000000007</v>
      </c>
      <c r="M2644" t="s">
        <v>9884</v>
      </c>
      <c r="N2644" t="s">
        <v>3412</v>
      </c>
      <c r="O2644" t="s">
        <v>993</v>
      </c>
      <c r="P2644" t="s">
        <v>3413</v>
      </c>
      <c r="Q2644" s="5">
        <f>INDEX(relevant_resources!B:B,MATCH(P2644,relevant_resources!A:A,0))</f>
        <v>1</v>
      </c>
      <c r="R2644">
        <f>COUNTIFS(resolve_2018!Y:Y,A2644)</f>
        <v>2</v>
      </c>
      <c r="S2644">
        <f>COUNTIFS(assign_old_new!A:A,A2644)</f>
        <v>0</v>
      </c>
      <c r="T2644" s="4" t="str">
        <f>IF(D2644="teppc","teppc",
IF(Q2644=0,"not relevant",
IF(R2644&gt;0,"in old list",
IF(S2644=0,"NEED TO ASSIGN",
INDEX(assign_old_new!D:D,MATCH(A2644,assign_old_new!A:A,0))))))</f>
        <v>in old list</v>
      </c>
      <c r="U2644">
        <f t="shared" si="82"/>
        <v>1</v>
      </c>
      <c r="V2644" s="5">
        <f t="shared" si="83"/>
        <v>0</v>
      </c>
    </row>
    <row r="2645" spans="1:22" hidden="1" x14ac:dyDescent="0.75">
      <c r="A2645" t="s">
        <v>5155</v>
      </c>
      <c r="B2645" t="s">
        <v>5156</v>
      </c>
      <c r="C2645" t="s">
        <v>5157</v>
      </c>
      <c r="D2645" t="s">
        <v>3425</v>
      </c>
      <c r="E2645" t="s">
        <v>906</v>
      </c>
      <c r="F2645" t="s">
        <v>906</v>
      </c>
      <c r="G2645" t="s">
        <v>4695</v>
      </c>
      <c r="H2645" t="s">
        <v>906</v>
      </c>
      <c r="I2645" t="s">
        <v>906</v>
      </c>
      <c r="J2645" s="2">
        <v>25051</v>
      </c>
      <c r="K2645" s="2">
        <v>55153</v>
      </c>
      <c r="L2645">
        <v>9.8000000000000007</v>
      </c>
      <c r="M2645" t="s">
        <v>210</v>
      </c>
      <c r="N2645" t="s">
        <v>3443</v>
      </c>
      <c r="O2645" t="s">
        <v>210</v>
      </c>
      <c r="P2645" t="s">
        <v>5142</v>
      </c>
      <c r="Q2645" s="5">
        <f>INDEX(relevant_resources!B:B,MATCH(P2645,relevant_resources!A:A,0))</f>
        <v>0</v>
      </c>
      <c r="R2645">
        <f>COUNTIFS(resolve_2018!Y:Y,A2645)</f>
        <v>0</v>
      </c>
      <c r="S2645">
        <f>COUNTIFS(assign_old_new!A:A,A2645)</f>
        <v>0</v>
      </c>
      <c r="T2645" s="4" t="str">
        <f>IF(D2645="teppc","teppc",
IF(Q2645=0,"not relevant",
IF(R2645&gt;0,"in old list",
IF(S2645=0,"NEED TO ASSIGN",
INDEX(assign_old_new!D:D,MATCH(A2645,assign_old_new!A:A,0))))))</f>
        <v>teppc</v>
      </c>
      <c r="U2645">
        <f t="shared" si="82"/>
        <v>0</v>
      </c>
      <c r="V2645" s="5">
        <f t="shared" si="83"/>
        <v>0</v>
      </c>
    </row>
    <row r="2646" spans="1:22" hidden="1" x14ac:dyDescent="0.75">
      <c r="A2646" t="s">
        <v>5822</v>
      </c>
      <c r="B2646" t="s">
        <v>5823</v>
      </c>
      <c r="D2646" t="s">
        <v>3425</v>
      </c>
      <c r="E2646" t="s">
        <v>3611</v>
      </c>
      <c r="F2646" t="s">
        <v>3611</v>
      </c>
      <c r="G2646" t="s">
        <v>3379</v>
      </c>
      <c r="H2646" t="s">
        <v>1128</v>
      </c>
      <c r="I2646" t="s">
        <v>33</v>
      </c>
      <c r="J2646" s="2">
        <v>42339</v>
      </c>
      <c r="K2646" s="2">
        <v>55153</v>
      </c>
      <c r="L2646">
        <v>9.6999999999999993</v>
      </c>
      <c r="M2646" t="s">
        <v>3438</v>
      </c>
      <c r="N2646" t="s">
        <v>3412</v>
      </c>
      <c r="O2646" t="s">
        <v>993</v>
      </c>
      <c r="P2646" t="s">
        <v>3413</v>
      </c>
      <c r="Q2646" s="5">
        <f>INDEX(relevant_resources!B:B,MATCH(P2646,relevant_resources!A:A,0))</f>
        <v>1</v>
      </c>
      <c r="R2646">
        <f>COUNTIFS(resolve_2018!Y:Y,A2646)</f>
        <v>0</v>
      </c>
      <c r="S2646">
        <f>COUNTIFS(assign_old_new!A:A,A2646)</f>
        <v>0</v>
      </c>
      <c r="T2646" s="4" t="str">
        <f>IF(D2646="teppc","teppc",
IF(Q2646=0,"not relevant",
IF(R2646&gt;0,"in old list",
IF(S2646=0,"NEED TO ASSIGN",
INDEX(assign_old_new!D:D,MATCH(A2646,assign_old_new!A:A,0))))))</f>
        <v>teppc</v>
      </c>
      <c r="U2646">
        <f t="shared" si="82"/>
        <v>0</v>
      </c>
      <c r="V2646" s="5">
        <f t="shared" si="83"/>
        <v>0</v>
      </c>
    </row>
    <row r="2647" spans="1:22" hidden="1" x14ac:dyDescent="0.75">
      <c r="A2647" t="s">
        <v>9289</v>
      </c>
      <c r="B2647" t="s">
        <v>9289</v>
      </c>
      <c r="C2647" t="s">
        <v>9290</v>
      </c>
      <c r="D2647" t="s">
        <v>3425</v>
      </c>
      <c r="E2647" t="s">
        <v>3812</v>
      </c>
      <c r="F2647" t="s">
        <v>3812</v>
      </c>
      <c r="G2647" t="s">
        <v>3813</v>
      </c>
      <c r="H2647" t="s">
        <v>3814</v>
      </c>
      <c r="I2647" t="s">
        <v>1080</v>
      </c>
      <c r="J2647" s="2">
        <v>41364</v>
      </c>
      <c r="K2647" s="2">
        <v>55153</v>
      </c>
      <c r="L2647">
        <v>9.6999999999999993</v>
      </c>
      <c r="M2647" t="s">
        <v>3438</v>
      </c>
      <c r="N2647" t="s">
        <v>3412</v>
      </c>
      <c r="O2647" t="s">
        <v>993</v>
      </c>
      <c r="P2647" t="s">
        <v>3712</v>
      </c>
      <c r="Q2647" s="5">
        <f>INDEX(relevant_resources!B:B,MATCH(P2647,relevant_resources!A:A,0))</f>
        <v>0</v>
      </c>
      <c r="R2647">
        <f>COUNTIFS(resolve_2018!Y:Y,A2647)</f>
        <v>0</v>
      </c>
      <c r="S2647">
        <f>COUNTIFS(assign_old_new!A:A,A2647)</f>
        <v>0</v>
      </c>
      <c r="T2647" s="4" t="str">
        <f>IF(D2647="teppc","teppc",
IF(Q2647=0,"not relevant",
IF(R2647&gt;0,"in old list",
IF(S2647=0,"NEED TO ASSIGN",
INDEX(assign_old_new!D:D,MATCH(A2647,assign_old_new!A:A,0))))))</f>
        <v>teppc</v>
      </c>
      <c r="U2647">
        <f t="shared" si="82"/>
        <v>0</v>
      </c>
      <c r="V2647" s="5">
        <f t="shared" si="83"/>
        <v>0</v>
      </c>
    </row>
    <row r="2648" spans="1:22" hidden="1" x14ac:dyDescent="0.75">
      <c r="A2648" t="s">
        <v>9202</v>
      </c>
      <c r="B2648" t="s">
        <v>9202</v>
      </c>
      <c r="C2648" t="s">
        <v>9203</v>
      </c>
      <c r="D2648" t="s">
        <v>3425</v>
      </c>
      <c r="E2648" t="s">
        <v>3426</v>
      </c>
      <c r="F2648" t="s">
        <v>3426</v>
      </c>
      <c r="G2648" t="s">
        <v>3427</v>
      </c>
      <c r="H2648" t="s">
        <v>3428</v>
      </c>
      <c r="I2648" t="s">
        <v>3429</v>
      </c>
      <c r="J2648" s="2">
        <v>40129</v>
      </c>
      <c r="K2648" s="2">
        <v>54715</v>
      </c>
      <c r="L2648">
        <v>9.68</v>
      </c>
      <c r="M2648" t="s">
        <v>210</v>
      </c>
      <c r="N2648" t="s">
        <v>3443</v>
      </c>
      <c r="O2648" t="s">
        <v>210</v>
      </c>
      <c r="P2648" t="s">
        <v>3444</v>
      </c>
      <c r="Q2648" s="5">
        <f>INDEX(relevant_resources!B:B,MATCH(P2648,relevant_resources!A:A,0))</f>
        <v>0</v>
      </c>
      <c r="R2648">
        <f>COUNTIFS(resolve_2018!Y:Y,A2648)</f>
        <v>0</v>
      </c>
      <c r="S2648">
        <f>COUNTIFS(assign_old_new!A:A,A2648)</f>
        <v>0</v>
      </c>
      <c r="T2648" s="4" t="str">
        <f>IF(D2648="teppc","teppc",
IF(Q2648=0,"not relevant",
IF(R2648&gt;0,"in old list",
IF(S2648=0,"NEED TO ASSIGN",
INDEX(assign_old_new!D:D,MATCH(A2648,assign_old_new!A:A,0))))))</f>
        <v>teppc</v>
      </c>
      <c r="U2648">
        <f t="shared" si="82"/>
        <v>0</v>
      </c>
      <c r="V2648" s="5">
        <f t="shared" si="83"/>
        <v>0</v>
      </c>
    </row>
    <row r="2649" spans="1:22" hidden="1" x14ac:dyDescent="0.75">
      <c r="A2649" t="s">
        <v>9204</v>
      </c>
      <c r="B2649" t="s">
        <v>9204</v>
      </c>
      <c r="C2649" t="s">
        <v>9205</v>
      </c>
      <c r="D2649" t="s">
        <v>3425</v>
      </c>
      <c r="E2649" t="s">
        <v>3426</v>
      </c>
      <c r="F2649" t="s">
        <v>3426</v>
      </c>
      <c r="G2649" t="s">
        <v>3427</v>
      </c>
      <c r="H2649" t="s">
        <v>3428</v>
      </c>
      <c r="I2649" t="s">
        <v>3429</v>
      </c>
      <c r="J2649" s="2">
        <v>40129</v>
      </c>
      <c r="K2649" s="2">
        <v>54715</v>
      </c>
      <c r="L2649">
        <v>9.68</v>
      </c>
      <c r="M2649" t="s">
        <v>210</v>
      </c>
      <c r="N2649" t="s">
        <v>3443</v>
      </c>
      <c r="O2649" t="s">
        <v>210</v>
      </c>
      <c r="P2649" t="s">
        <v>3444</v>
      </c>
      <c r="Q2649" s="5">
        <f>INDEX(relevant_resources!B:B,MATCH(P2649,relevant_resources!A:A,0))</f>
        <v>0</v>
      </c>
      <c r="R2649">
        <f>COUNTIFS(resolve_2018!Y:Y,A2649)</f>
        <v>0</v>
      </c>
      <c r="S2649">
        <f>COUNTIFS(assign_old_new!A:A,A2649)</f>
        <v>0</v>
      </c>
      <c r="T2649" s="4" t="str">
        <f>IF(D2649="teppc","teppc",
IF(Q2649=0,"not relevant",
IF(R2649&gt;0,"in old list",
IF(S2649=0,"NEED TO ASSIGN",
INDEX(assign_old_new!D:D,MATCH(A2649,assign_old_new!A:A,0))))))</f>
        <v>teppc</v>
      </c>
      <c r="U2649">
        <f t="shared" si="82"/>
        <v>0</v>
      </c>
      <c r="V2649" s="5">
        <f t="shared" si="83"/>
        <v>0</v>
      </c>
    </row>
    <row r="2650" spans="1:22" hidden="1" x14ac:dyDescent="0.75">
      <c r="A2650" t="s">
        <v>5758</v>
      </c>
      <c r="B2650" t="s">
        <v>5758</v>
      </c>
      <c r="C2650" t="s">
        <v>5759</v>
      </c>
      <c r="D2650" t="s">
        <v>3425</v>
      </c>
      <c r="E2650" t="s">
        <v>3812</v>
      </c>
      <c r="F2650" t="s">
        <v>3812</v>
      </c>
      <c r="G2650" t="s">
        <v>3813</v>
      </c>
      <c r="H2650" t="s">
        <v>3814</v>
      </c>
      <c r="I2650" t="s">
        <v>1080</v>
      </c>
      <c r="J2650" s="2">
        <v>40908</v>
      </c>
      <c r="K2650" s="2">
        <v>55123</v>
      </c>
      <c r="L2650">
        <v>9.6</v>
      </c>
      <c r="M2650" t="s">
        <v>3438</v>
      </c>
      <c r="N2650" t="s">
        <v>3412</v>
      </c>
      <c r="O2650" t="s">
        <v>993</v>
      </c>
      <c r="P2650" t="s">
        <v>3712</v>
      </c>
      <c r="Q2650" s="5">
        <f>INDEX(relevant_resources!B:B,MATCH(P2650,relevant_resources!A:A,0))</f>
        <v>0</v>
      </c>
      <c r="R2650">
        <f>COUNTIFS(resolve_2018!Y:Y,A2650)</f>
        <v>0</v>
      </c>
      <c r="S2650">
        <f>COUNTIFS(assign_old_new!A:A,A2650)</f>
        <v>0</v>
      </c>
      <c r="T2650" s="4" t="str">
        <f>IF(D2650="teppc","teppc",
IF(Q2650=0,"not relevant",
IF(R2650&gt;0,"in old list",
IF(S2650=0,"NEED TO ASSIGN",
INDEX(assign_old_new!D:D,MATCH(A2650,assign_old_new!A:A,0))))))</f>
        <v>teppc</v>
      </c>
      <c r="U2650">
        <f t="shared" si="82"/>
        <v>0</v>
      </c>
      <c r="V2650" s="5">
        <f t="shared" si="83"/>
        <v>0</v>
      </c>
    </row>
    <row r="2651" spans="1:22" hidden="1" x14ac:dyDescent="0.75">
      <c r="A2651" t="s">
        <v>6117</v>
      </c>
      <c r="B2651" t="s">
        <v>6117</v>
      </c>
      <c r="C2651" t="s">
        <v>6118</v>
      </c>
      <c r="D2651" t="s">
        <v>3425</v>
      </c>
      <c r="E2651" t="s">
        <v>3812</v>
      </c>
      <c r="F2651" t="s">
        <v>3812</v>
      </c>
      <c r="G2651" t="s">
        <v>3813</v>
      </c>
      <c r="H2651" t="s">
        <v>3814</v>
      </c>
      <c r="I2651" t="s">
        <v>1080</v>
      </c>
      <c r="J2651" s="2">
        <v>6757</v>
      </c>
      <c r="K2651" s="2">
        <v>55153</v>
      </c>
      <c r="L2651">
        <v>9.6</v>
      </c>
      <c r="M2651" t="s">
        <v>210</v>
      </c>
      <c r="N2651" t="s">
        <v>3443</v>
      </c>
      <c r="O2651" t="s">
        <v>210</v>
      </c>
      <c r="P2651" t="s">
        <v>3568</v>
      </c>
      <c r="Q2651" s="5">
        <f>INDEX(relevant_resources!B:B,MATCH(P2651,relevant_resources!A:A,0))</f>
        <v>0</v>
      </c>
      <c r="R2651">
        <f>COUNTIFS(resolve_2018!Y:Y,A2651)</f>
        <v>0</v>
      </c>
      <c r="S2651">
        <f>COUNTIFS(assign_old_new!A:A,A2651)</f>
        <v>0</v>
      </c>
      <c r="T2651" s="4" t="str">
        <f>IF(D2651="teppc","teppc",
IF(Q2651=0,"not relevant",
IF(R2651&gt;0,"in old list",
IF(S2651=0,"NEED TO ASSIGN",
INDEX(assign_old_new!D:D,MATCH(A2651,assign_old_new!A:A,0))))))</f>
        <v>teppc</v>
      </c>
      <c r="U2651">
        <f t="shared" si="82"/>
        <v>0</v>
      </c>
      <c r="V2651" s="5">
        <f t="shared" si="83"/>
        <v>0</v>
      </c>
    </row>
    <row r="2652" spans="1:22" hidden="1" x14ac:dyDescent="0.75">
      <c r="A2652" t="s">
        <v>6119</v>
      </c>
      <c r="B2652" t="s">
        <v>6119</v>
      </c>
      <c r="C2652" t="s">
        <v>6120</v>
      </c>
      <c r="D2652" t="s">
        <v>3425</v>
      </c>
      <c r="E2652" t="s">
        <v>3812</v>
      </c>
      <c r="F2652" t="s">
        <v>3812</v>
      </c>
      <c r="G2652" t="s">
        <v>3813</v>
      </c>
      <c r="H2652" t="s">
        <v>3814</v>
      </c>
      <c r="I2652" t="s">
        <v>1080</v>
      </c>
      <c r="J2652" s="2">
        <v>6757</v>
      </c>
      <c r="K2652" s="2">
        <v>55153</v>
      </c>
      <c r="L2652">
        <v>9.6</v>
      </c>
      <c r="M2652" t="s">
        <v>210</v>
      </c>
      <c r="N2652" t="s">
        <v>3443</v>
      </c>
      <c r="O2652" t="s">
        <v>210</v>
      </c>
      <c r="P2652" t="s">
        <v>3568</v>
      </c>
      <c r="Q2652" s="5">
        <f>INDEX(relevant_resources!B:B,MATCH(P2652,relevant_resources!A:A,0))</f>
        <v>0</v>
      </c>
      <c r="R2652">
        <f>COUNTIFS(resolve_2018!Y:Y,A2652)</f>
        <v>0</v>
      </c>
      <c r="S2652">
        <f>COUNTIFS(assign_old_new!A:A,A2652)</f>
        <v>0</v>
      </c>
      <c r="T2652" s="4" t="str">
        <f>IF(D2652="teppc","teppc",
IF(Q2652=0,"not relevant",
IF(R2652&gt;0,"in old list",
IF(S2652=0,"NEED TO ASSIGN",
INDEX(assign_old_new!D:D,MATCH(A2652,assign_old_new!A:A,0))))))</f>
        <v>teppc</v>
      </c>
      <c r="U2652">
        <f t="shared" si="82"/>
        <v>0</v>
      </c>
      <c r="V2652" s="5">
        <f t="shared" si="83"/>
        <v>0</v>
      </c>
    </row>
    <row r="2653" spans="1:22" hidden="1" x14ac:dyDescent="0.75">
      <c r="A2653" t="s">
        <v>6121</v>
      </c>
      <c r="B2653" t="s">
        <v>6121</v>
      </c>
      <c r="C2653" t="s">
        <v>6122</v>
      </c>
      <c r="D2653" t="s">
        <v>3425</v>
      </c>
      <c r="E2653" t="s">
        <v>3812</v>
      </c>
      <c r="F2653" t="s">
        <v>3812</v>
      </c>
      <c r="G2653" t="s">
        <v>3813</v>
      </c>
      <c r="H2653" t="s">
        <v>3814</v>
      </c>
      <c r="I2653" t="s">
        <v>1080</v>
      </c>
      <c r="J2653" s="2">
        <v>6757</v>
      </c>
      <c r="K2653" s="2">
        <v>55153</v>
      </c>
      <c r="L2653">
        <v>9.6</v>
      </c>
      <c r="M2653" t="s">
        <v>210</v>
      </c>
      <c r="N2653" t="s">
        <v>3443</v>
      </c>
      <c r="O2653" t="s">
        <v>210</v>
      </c>
      <c r="P2653" t="s">
        <v>3568</v>
      </c>
      <c r="Q2653" s="5">
        <f>INDEX(relevant_resources!B:B,MATCH(P2653,relevant_resources!A:A,0))</f>
        <v>0</v>
      </c>
      <c r="R2653">
        <f>COUNTIFS(resolve_2018!Y:Y,A2653)</f>
        <v>0</v>
      </c>
      <c r="S2653">
        <f>COUNTIFS(assign_old_new!A:A,A2653)</f>
        <v>0</v>
      </c>
      <c r="T2653" s="4" t="str">
        <f>IF(D2653="teppc","teppc",
IF(Q2653=0,"not relevant",
IF(R2653&gt;0,"in old list",
IF(S2653=0,"NEED TO ASSIGN",
INDEX(assign_old_new!D:D,MATCH(A2653,assign_old_new!A:A,0))))))</f>
        <v>teppc</v>
      </c>
      <c r="U2653">
        <f t="shared" si="82"/>
        <v>0</v>
      </c>
      <c r="V2653" s="5">
        <f t="shared" si="83"/>
        <v>0</v>
      </c>
    </row>
    <row r="2654" spans="1:22" hidden="1" x14ac:dyDescent="0.75">
      <c r="A2654" t="s">
        <v>6123</v>
      </c>
      <c r="B2654" t="s">
        <v>6123</v>
      </c>
      <c r="C2654" t="s">
        <v>6124</v>
      </c>
      <c r="D2654" t="s">
        <v>3425</v>
      </c>
      <c r="E2654" t="s">
        <v>3812</v>
      </c>
      <c r="F2654" t="s">
        <v>3812</v>
      </c>
      <c r="G2654" t="s">
        <v>3813</v>
      </c>
      <c r="H2654" t="s">
        <v>3814</v>
      </c>
      <c r="I2654" t="s">
        <v>1080</v>
      </c>
      <c r="J2654" s="2">
        <v>6757</v>
      </c>
      <c r="K2654" s="2">
        <v>55153</v>
      </c>
      <c r="L2654">
        <v>9.6</v>
      </c>
      <c r="M2654" t="s">
        <v>210</v>
      </c>
      <c r="N2654" t="s">
        <v>3443</v>
      </c>
      <c r="O2654" t="s">
        <v>210</v>
      </c>
      <c r="P2654" t="s">
        <v>3568</v>
      </c>
      <c r="Q2654" s="5">
        <f>INDEX(relevant_resources!B:B,MATCH(P2654,relevant_resources!A:A,0))</f>
        <v>0</v>
      </c>
      <c r="R2654">
        <f>COUNTIFS(resolve_2018!Y:Y,A2654)</f>
        <v>0</v>
      </c>
      <c r="S2654">
        <f>COUNTIFS(assign_old_new!A:A,A2654)</f>
        <v>0</v>
      </c>
      <c r="T2654" s="4" t="str">
        <f>IF(D2654="teppc","teppc",
IF(Q2654=0,"not relevant",
IF(R2654&gt;0,"in old list",
IF(S2654=0,"NEED TO ASSIGN",
INDEX(assign_old_new!D:D,MATCH(A2654,assign_old_new!A:A,0))))))</f>
        <v>teppc</v>
      </c>
      <c r="U2654">
        <f t="shared" si="82"/>
        <v>0</v>
      </c>
      <c r="V2654" s="5">
        <f t="shared" si="83"/>
        <v>0</v>
      </c>
    </row>
    <row r="2655" spans="1:22" hidden="1" x14ac:dyDescent="0.75">
      <c r="A2655" t="s">
        <v>3275</v>
      </c>
      <c r="B2655" t="s">
        <v>3275</v>
      </c>
      <c r="C2655" t="s">
        <v>3274</v>
      </c>
      <c r="D2655" t="s">
        <v>9883</v>
      </c>
      <c r="E2655" t="s">
        <v>1128</v>
      </c>
      <c r="F2655" t="s">
        <v>1128</v>
      </c>
      <c r="G2655" t="s">
        <v>3379</v>
      </c>
      <c r="H2655" t="s">
        <v>1128</v>
      </c>
      <c r="I2655" t="s">
        <v>33</v>
      </c>
      <c r="J2655" t="s">
        <v>9889</v>
      </c>
      <c r="K2655" s="6">
        <v>55153</v>
      </c>
      <c r="L2655">
        <v>9.5</v>
      </c>
      <c r="M2655" t="s">
        <v>4346</v>
      </c>
      <c r="N2655" t="s">
        <v>4346</v>
      </c>
      <c r="O2655" t="s">
        <v>3386</v>
      </c>
      <c r="P2655" t="s">
        <v>3324</v>
      </c>
      <c r="Q2655" s="5">
        <f>INDEX(relevant_resources!B:B,MATCH(P2655,relevant_resources!A:A,0))</f>
        <v>1</v>
      </c>
      <c r="R2655">
        <f>COUNTIFS(resolve_2018!Y:Y,A2655)</f>
        <v>1</v>
      </c>
      <c r="S2655">
        <f>COUNTIFS(assign_old_new!A:A,A2655)</f>
        <v>0</v>
      </c>
      <c r="T2655" s="4" t="str">
        <f>IF(D2655="teppc","teppc",
IF(Q2655=0,"not relevant",
IF(R2655&gt;0,"in old list",
IF(S2655=0,"NEED TO ASSIGN",
INDEX(assign_old_new!D:D,MATCH(A2655,assign_old_new!A:A,0))))))</f>
        <v>in old list</v>
      </c>
      <c r="U2655">
        <f t="shared" si="82"/>
        <v>1</v>
      </c>
      <c r="V2655" s="5">
        <f t="shared" si="83"/>
        <v>0</v>
      </c>
    </row>
    <row r="2656" spans="1:22" hidden="1" x14ac:dyDescent="0.75">
      <c r="A2656" t="s">
        <v>5627</v>
      </c>
      <c r="B2656" t="s">
        <v>5627</v>
      </c>
      <c r="C2656" t="s">
        <v>5627</v>
      </c>
      <c r="D2656" t="s">
        <v>3425</v>
      </c>
      <c r="E2656" t="s">
        <v>3426</v>
      </c>
      <c r="F2656" t="s">
        <v>3426</v>
      </c>
      <c r="G2656" t="s">
        <v>3427</v>
      </c>
      <c r="H2656" t="s">
        <v>3428</v>
      </c>
      <c r="I2656" t="s">
        <v>3429</v>
      </c>
      <c r="J2656" s="2">
        <v>44470</v>
      </c>
      <c r="K2656" s="2">
        <v>54877</v>
      </c>
      <c r="L2656">
        <v>9.5</v>
      </c>
      <c r="M2656" t="s">
        <v>5626</v>
      </c>
      <c r="N2656" t="s">
        <v>3512</v>
      </c>
      <c r="O2656" t="s">
        <v>3513</v>
      </c>
      <c r="P2656" t="s">
        <v>3706</v>
      </c>
      <c r="Q2656" s="5">
        <f>INDEX(relevant_resources!B:B,MATCH(P2656,relevant_resources!A:A,0))</f>
        <v>0</v>
      </c>
      <c r="R2656">
        <f>COUNTIFS(resolve_2018!Y:Y,A2656)</f>
        <v>0</v>
      </c>
      <c r="S2656">
        <f>COUNTIFS(assign_old_new!A:A,A2656)</f>
        <v>0</v>
      </c>
      <c r="T2656" s="4" t="str">
        <f>IF(D2656="teppc","teppc",
IF(Q2656=0,"not relevant",
IF(R2656&gt;0,"in old list",
IF(S2656=0,"NEED TO ASSIGN",
INDEX(assign_old_new!D:D,MATCH(A2656,assign_old_new!A:A,0))))))</f>
        <v>teppc</v>
      </c>
      <c r="U2656">
        <f t="shared" si="82"/>
        <v>0</v>
      </c>
      <c r="V2656" s="5">
        <f t="shared" si="83"/>
        <v>0</v>
      </c>
    </row>
    <row r="2657" spans="1:22" hidden="1" x14ac:dyDescent="0.75">
      <c r="A2657" t="s">
        <v>4883</v>
      </c>
      <c r="B2657" t="s">
        <v>4884</v>
      </c>
      <c r="C2657" t="s">
        <v>4885</v>
      </c>
      <c r="D2657" t="s">
        <v>3425</v>
      </c>
      <c r="E2657" t="s">
        <v>2592</v>
      </c>
      <c r="F2657" t="s">
        <v>2592</v>
      </c>
      <c r="G2657" t="s">
        <v>4353</v>
      </c>
      <c r="H2657" t="s">
        <v>3028</v>
      </c>
      <c r="I2657" t="s">
        <v>2592</v>
      </c>
      <c r="J2657" s="2">
        <v>40909</v>
      </c>
      <c r="K2657" s="2">
        <v>54789</v>
      </c>
      <c r="L2657">
        <v>9.5</v>
      </c>
      <c r="M2657" t="s">
        <v>3506</v>
      </c>
      <c r="N2657" t="s">
        <v>3385</v>
      </c>
      <c r="O2657" t="s">
        <v>3386</v>
      </c>
      <c r="P2657" t="s">
        <v>4886</v>
      </c>
      <c r="Q2657" s="5">
        <f>INDEX(relevant_resources!B:B,MATCH(P2657,relevant_resources!A:A,0))</f>
        <v>0</v>
      </c>
      <c r="R2657">
        <f>COUNTIFS(resolve_2018!Y:Y,A2657)</f>
        <v>0</v>
      </c>
      <c r="S2657">
        <f>COUNTIFS(assign_old_new!A:A,A2657)</f>
        <v>0</v>
      </c>
      <c r="T2657" s="4" t="str">
        <f>IF(D2657="teppc","teppc",
IF(Q2657=0,"not relevant",
IF(R2657&gt;0,"in old list",
IF(S2657=0,"NEED TO ASSIGN",
INDEX(assign_old_new!D:D,MATCH(A2657,assign_old_new!A:A,0))))))</f>
        <v>teppc</v>
      </c>
      <c r="U2657">
        <f t="shared" si="82"/>
        <v>0</v>
      </c>
      <c r="V2657" s="5">
        <f t="shared" si="83"/>
        <v>0</v>
      </c>
    </row>
    <row r="2658" spans="1:22" hidden="1" x14ac:dyDescent="0.75">
      <c r="A2658" t="s">
        <v>5255</v>
      </c>
      <c r="B2658" t="s">
        <v>5256</v>
      </c>
      <c r="C2658" t="s">
        <v>5257</v>
      </c>
      <c r="D2658" t="s">
        <v>3425</v>
      </c>
      <c r="E2658" t="s">
        <v>2403</v>
      </c>
      <c r="F2658" t="s">
        <v>2403</v>
      </c>
      <c r="G2658" t="s">
        <v>3436</v>
      </c>
      <c r="H2658" t="s">
        <v>3437</v>
      </c>
      <c r="I2658" t="s">
        <v>2274</v>
      </c>
      <c r="J2658" s="2">
        <v>32112</v>
      </c>
      <c r="K2658" s="2">
        <v>55153</v>
      </c>
      <c r="L2658">
        <v>9.5</v>
      </c>
      <c r="M2658" t="s">
        <v>210</v>
      </c>
      <c r="N2658" t="s">
        <v>3443</v>
      </c>
      <c r="O2658" t="s">
        <v>210</v>
      </c>
      <c r="P2658" t="s">
        <v>3497</v>
      </c>
      <c r="Q2658" s="5">
        <f>INDEX(relevant_resources!B:B,MATCH(P2658,relevant_resources!A:A,0))</f>
        <v>0</v>
      </c>
      <c r="R2658">
        <f>COUNTIFS(resolve_2018!Y:Y,A2658)</f>
        <v>0</v>
      </c>
      <c r="S2658">
        <f>COUNTIFS(assign_old_new!A:A,A2658)</f>
        <v>0</v>
      </c>
      <c r="T2658" s="4" t="str">
        <f>IF(D2658="teppc","teppc",
IF(Q2658=0,"not relevant",
IF(R2658&gt;0,"in old list",
IF(S2658=0,"NEED TO ASSIGN",
INDEX(assign_old_new!D:D,MATCH(A2658,assign_old_new!A:A,0))))))</f>
        <v>teppc</v>
      </c>
      <c r="U2658">
        <f t="shared" si="82"/>
        <v>0</v>
      </c>
      <c r="V2658" s="5">
        <f t="shared" si="83"/>
        <v>0</v>
      </c>
    </row>
    <row r="2659" spans="1:22" hidden="1" x14ac:dyDescent="0.75">
      <c r="A2659" t="s">
        <v>6358</v>
      </c>
      <c r="B2659" t="s">
        <v>6359</v>
      </c>
      <c r="C2659" t="s">
        <v>6360</v>
      </c>
      <c r="D2659" t="s">
        <v>3425</v>
      </c>
      <c r="E2659" t="s">
        <v>2592</v>
      </c>
      <c r="F2659" t="s">
        <v>2592</v>
      </c>
      <c r="G2659" t="s">
        <v>4353</v>
      </c>
      <c r="H2659" t="s">
        <v>3028</v>
      </c>
      <c r="I2659" t="s">
        <v>2592</v>
      </c>
      <c r="J2659" s="2">
        <v>31199</v>
      </c>
      <c r="K2659" s="2">
        <v>55153</v>
      </c>
      <c r="L2659">
        <v>9.5</v>
      </c>
      <c r="M2659" t="s">
        <v>210</v>
      </c>
      <c r="N2659" t="s">
        <v>3443</v>
      </c>
      <c r="O2659" t="s">
        <v>210</v>
      </c>
      <c r="P2659" t="s">
        <v>4354</v>
      </c>
      <c r="Q2659" s="5">
        <f>INDEX(relevant_resources!B:B,MATCH(P2659,relevant_resources!A:A,0))</f>
        <v>0</v>
      </c>
      <c r="R2659">
        <f>COUNTIFS(resolve_2018!Y:Y,A2659)</f>
        <v>0</v>
      </c>
      <c r="S2659">
        <f>COUNTIFS(assign_old_new!A:A,A2659)</f>
        <v>0</v>
      </c>
      <c r="T2659" s="4" t="str">
        <f>IF(D2659="teppc","teppc",
IF(Q2659=0,"not relevant",
IF(R2659&gt;0,"in old list",
IF(S2659=0,"NEED TO ASSIGN",
INDEX(assign_old_new!D:D,MATCH(A2659,assign_old_new!A:A,0))))))</f>
        <v>teppc</v>
      </c>
      <c r="U2659">
        <f t="shared" si="82"/>
        <v>0</v>
      </c>
      <c r="V2659" s="5">
        <f t="shared" si="83"/>
        <v>0</v>
      </c>
    </row>
    <row r="2660" spans="1:22" hidden="1" x14ac:dyDescent="0.75">
      <c r="A2660" t="s">
        <v>11110</v>
      </c>
      <c r="B2660" t="s">
        <v>11110</v>
      </c>
      <c r="C2660" t="s">
        <v>11111</v>
      </c>
      <c r="D2660" t="s">
        <v>9883</v>
      </c>
      <c r="E2660" t="s">
        <v>1128</v>
      </c>
      <c r="F2660" t="s">
        <v>1128</v>
      </c>
      <c r="G2660" t="s">
        <v>3379</v>
      </c>
      <c r="H2660" t="s">
        <v>1128</v>
      </c>
      <c r="I2660" t="s">
        <v>33</v>
      </c>
      <c r="J2660" s="6">
        <v>31412</v>
      </c>
      <c r="K2660" s="6">
        <v>55153</v>
      </c>
      <c r="L2660">
        <v>9.43</v>
      </c>
      <c r="M2660" t="s">
        <v>9884</v>
      </c>
      <c r="N2660" t="s">
        <v>3412</v>
      </c>
      <c r="O2660" t="s">
        <v>993</v>
      </c>
      <c r="P2660" t="s">
        <v>3413</v>
      </c>
      <c r="Q2660" s="5">
        <f>INDEX(relevant_resources!B:B,MATCH(P2660,relevant_resources!A:A,0))</f>
        <v>1</v>
      </c>
      <c r="R2660">
        <f>COUNTIFS(resolve_2018!Y:Y,A2660)</f>
        <v>0</v>
      </c>
      <c r="S2660">
        <f>COUNTIFS(assign_old_new!A:A,A2660)</f>
        <v>1</v>
      </c>
      <c r="T2660" s="4" t="str">
        <f>IF(D2660="teppc","teppc",
IF(Q2660=0,"not relevant",
IF(R2660&gt;0,"in old list",
IF(S2660=0,"NEED TO ASSIGN",
INDEX(assign_old_new!D:D,MATCH(A2660,assign_old_new!A:A,0))))))</f>
        <v>old</v>
      </c>
      <c r="U2660">
        <f t="shared" si="82"/>
        <v>1</v>
      </c>
      <c r="V2660" s="5">
        <f t="shared" si="83"/>
        <v>0</v>
      </c>
    </row>
    <row r="2661" spans="1:22" hidden="1" x14ac:dyDescent="0.75">
      <c r="A2661" t="s">
        <v>8098</v>
      </c>
      <c r="B2661" t="s">
        <v>8098</v>
      </c>
      <c r="C2661" t="s">
        <v>8099</v>
      </c>
      <c r="D2661" t="s">
        <v>3425</v>
      </c>
      <c r="E2661" t="s">
        <v>7670</v>
      </c>
      <c r="F2661" t="s">
        <v>7670</v>
      </c>
      <c r="G2661" t="s">
        <v>7671</v>
      </c>
      <c r="H2661" t="s">
        <v>3482</v>
      </c>
      <c r="I2661" t="s">
        <v>1080</v>
      </c>
      <c r="J2661" s="2">
        <v>31321</v>
      </c>
      <c r="K2661" s="2">
        <v>55153</v>
      </c>
      <c r="L2661">
        <v>9.4</v>
      </c>
      <c r="M2661" t="s">
        <v>210</v>
      </c>
      <c r="N2661" t="s">
        <v>3443</v>
      </c>
      <c r="O2661" t="s">
        <v>210</v>
      </c>
      <c r="P2661" t="s">
        <v>3568</v>
      </c>
      <c r="Q2661" s="5">
        <f>INDEX(relevant_resources!B:B,MATCH(P2661,relevant_resources!A:A,0))</f>
        <v>0</v>
      </c>
      <c r="R2661">
        <f>COUNTIFS(resolve_2018!Y:Y,A2661)</f>
        <v>0</v>
      </c>
      <c r="S2661">
        <f>COUNTIFS(assign_old_new!A:A,A2661)</f>
        <v>0</v>
      </c>
      <c r="T2661" s="4" t="str">
        <f>IF(D2661="teppc","teppc",
IF(Q2661=0,"not relevant",
IF(R2661&gt;0,"in old list",
IF(S2661=0,"NEED TO ASSIGN",
INDEX(assign_old_new!D:D,MATCH(A2661,assign_old_new!A:A,0))))))</f>
        <v>teppc</v>
      </c>
      <c r="U2661">
        <f t="shared" si="82"/>
        <v>0</v>
      </c>
      <c r="V2661" s="5">
        <f t="shared" si="83"/>
        <v>0</v>
      </c>
    </row>
    <row r="2662" spans="1:22" hidden="1" x14ac:dyDescent="0.75">
      <c r="A2662" t="s">
        <v>9867</v>
      </c>
      <c r="B2662" t="s">
        <v>9867</v>
      </c>
      <c r="C2662" t="s">
        <v>9868</v>
      </c>
      <c r="D2662" t="s">
        <v>3425</v>
      </c>
      <c r="E2662" t="s">
        <v>3426</v>
      </c>
      <c r="F2662" t="s">
        <v>3426</v>
      </c>
      <c r="G2662" t="s">
        <v>3427</v>
      </c>
      <c r="H2662" t="s">
        <v>3428</v>
      </c>
      <c r="I2662" t="s">
        <v>3429</v>
      </c>
      <c r="J2662" s="2">
        <v>39977</v>
      </c>
      <c r="K2662" s="2">
        <v>47282</v>
      </c>
      <c r="L2662">
        <v>9.3800000000000008</v>
      </c>
      <c r="M2662" t="s">
        <v>210</v>
      </c>
      <c r="N2662" t="s">
        <v>3443</v>
      </c>
      <c r="O2662" t="s">
        <v>210</v>
      </c>
      <c r="P2662" t="s">
        <v>3444</v>
      </c>
      <c r="Q2662" s="5">
        <f>INDEX(relevant_resources!B:B,MATCH(P2662,relevant_resources!A:A,0))</f>
        <v>0</v>
      </c>
      <c r="R2662">
        <f>COUNTIFS(resolve_2018!Y:Y,A2662)</f>
        <v>0</v>
      </c>
      <c r="S2662">
        <f>COUNTIFS(assign_old_new!A:A,A2662)</f>
        <v>0</v>
      </c>
      <c r="T2662" s="4" t="str">
        <f>IF(D2662="teppc","teppc",
IF(Q2662=0,"not relevant",
IF(R2662&gt;0,"in old list",
IF(S2662=0,"NEED TO ASSIGN",
INDEX(assign_old_new!D:D,MATCH(A2662,assign_old_new!A:A,0))))))</f>
        <v>teppc</v>
      </c>
      <c r="U2662">
        <f t="shared" si="82"/>
        <v>0</v>
      </c>
      <c r="V2662" s="5">
        <f t="shared" si="83"/>
        <v>0</v>
      </c>
    </row>
    <row r="2663" spans="1:22" hidden="1" x14ac:dyDescent="0.75">
      <c r="A2663" t="s">
        <v>9869</v>
      </c>
      <c r="B2663" t="s">
        <v>9869</v>
      </c>
      <c r="C2663" t="s">
        <v>9870</v>
      </c>
      <c r="D2663" t="s">
        <v>3425</v>
      </c>
      <c r="E2663" t="s">
        <v>3426</v>
      </c>
      <c r="F2663" t="s">
        <v>3426</v>
      </c>
      <c r="G2663" t="s">
        <v>3427</v>
      </c>
      <c r="H2663" t="s">
        <v>3428</v>
      </c>
      <c r="I2663" t="s">
        <v>3429</v>
      </c>
      <c r="J2663" s="2">
        <v>39977</v>
      </c>
      <c r="K2663" s="2">
        <v>47282</v>
      </c>
      <c r="L2663">
        <v>9.3800000000000008</v>
      </c>
      <c r="M2663" t="s">
        <v>210</v>
      </c>
      <c r="N2663" t="s">
        <v>3443</v>
      </c>
      <c r="O2663" t="s">
        <v>210</v>
      </c>
      <c r="P2663" t="s">
        <v>3444</v>
      </c>
      <c r="Q2663" s="5">
        <f>INDEX(relevant_resources!B:B,MATCH(P2663,relevant_resources!A:A,0))</f>
        <v>0</v>
      </c>
      <c r="R2663">
        <f>COUNTIFS(resolve_2018!Y:Y,A2663)</f>
        <v>0</v>
      </c>
      <c r="S2663">
        <f>COUNTIFS(assign_old_new!A:A,A2663)</f>
        <v>0</v>
      </c>
      <c r="T2663" s="4" t="str">
        <f>IF(D2663="teppc","teppc",
IF(Q2663=0,"not relevant",
IF(R2663&gt;0,"in old list",
IF(S2663=0,"NEED TO ASSIGN",
INDEX(assign_old_new!D:D,MATCH(A2663,assign_old_new!A:A,0))))))</f>
        <v>teppc</v>
      </c>
      <c r="U2663">
        <f t="shared" si="82"/>
        <v>0</v>
      </c>
      <c r="V2663" s="5">
        <f t="shared" si="83"/>
        <v>0</v>
      </c>
    </row>
    <row r="2664" spans="1:22" hidden="1" x14ac:dyDescent="0.75">
      <c r="A2664" t="s">
        <v>9293</v>
      </c>
      <c r="B2664" t="s">
        <v>9293</v>
      </c>
      <c r="C2664" t="s">
        <v>9294</v>
      </c>
      <c r="D2664" t="s">
        <v>3425</v>
      </c>
      <c r="E2664" t="s">
        <v>3426</v>
      </c>
      <c r="F2664" t="s">
        <v>3426</v>
      </c>
      <c r="G2664" t="s">
        <v>3427</v>
      </c>
      <c r="H2664" t="s">
        <v>3428</v>
      </c>
      <c r="I2664" t="s">
        <v>3429</v>
      </c>
      <c r="J2664" s="2">
        <v>40178</v>
      </c>
      <c r="K2664" s="2">
        <v>54779</v>
      </c>
      <c r="L2664">
        <v>9.3000000000000007</v>
      </c>
      <c r="M2664" t="s">
        <v>210</v>
      </c>
      <c r="N2664" t="s">
        <v>3443</v>
      </c>
      <c r="O2664" t="s">
        <v>210</v>
      </c>
      <c r="P2664" t="s">
        <v>3444</v>
      </c>
      <c r="Q2664" s="5">
        <f>INDEX(relevant_resources!B:B,MATCH(P2664,relevant_resources!A:A,0))</f>
        <v>0</v>
      </c>
      <c r="R2664">
        <f>COUNTIFS(resolve_2018!Y:Y,A2664)</f>
        <v>0</v>
      </c>
      <c r="S2664">
        <f>COUNTIFS(assign_old_new!A:A,A2664)</f>
        <v>0</v>
      </c>
      <c r="T2664" s="4" t="str">
        <f>IF(D2664="teppc","teppc",
IF(Q2664=0,"not relevant",
IF(R2664&gt;0,"in old list",
IF(S2664=0,"NEED TO ASSIGN",
INDEX(assign_old_new!D:D,MATCH(A2664,assign_old_new!A:A,0))))))</f>
        <v>teppc</v>
      </c>
      <c r="U2664">
        <f t="shared" si="82"/>
        <v>0</v>
      </c>
      <c r="V2664" s="5">
        <f t="shared" si="83"/>
        <v>0</v>
      </c>
    </row>
    <row r="2665" spans="1:22" hidden="1" x14ac:dyDescent="0.75">
      <c r="A2665" t="s">
        <v>6812</v>
      </c>
      <c r="B2665" t="s">
        <v>6812</v>
      </c>
      <c r="C2665" t="s">
        <v>6813</v>
      </c>
      <c r="D2665" t="s">
        <v>3425</v>
      </c>
      <c r="E2665" t="s">
        <v>3614</v>
      </c>
      <c r="F2665" t="s">
        <v>3614</v>
      </c>
      <c r="G2665" t="s">
        <v>3615</v>
      </c>
      <c r="H2665" t="s">
        <v>3616</v>
      </c>
      <c r="I2665" t="s">
        <v>1080</v>
      </c>
      <c r="J2665" s="2">
        <v>39295</v>
      </c>
      <c r="K2665" s="2">
        <v>55123</v>
      </c>
      <c r="L2665">
        <v>9.3000000000000007</v>
      </c>
      <c r="M2665" t="s">
        <v>210</v>
      </c>
      <c r="N2665" t="s">
        <v>3443</v>
      </c>
      <c r="O2665" t="s">
        <v>210</v>
      </c>
      <c r="P2665" t="s">
        <v>3568</v>
      </c>
      <c r="Q2665" s="5">
        <f>INDEX(relevant_resources!B:B,MATCH(P2665,relevant_resources!A:A,0))</f>
        <v>0</v>
      </c>
      <c r="R2665">
        <f>COUNTIFS(resolve_2018!Y:Y,A2665)</f>
        <v>0</v>
      </c>
      <c r="S2665">
        <f>COUNTIFS(assign_old_new!A:A,A2665)</f>
        <v>0</v>
      </c>
      <c r="T2665" s="4" t="str">
        <f>IF(D2665="teppc","teppc",
IF(Q2665=0,"not relevant",
IF(R2665&gt;0,"in old list",
IF(S2665=0,"NEED TO ASSIGN",
INDEX(assign_old_new!D:D,MATCH(A2665,assign_old_new!A:A,0))))))</f>
        <v>teppc</v>
      </c>
      <c r="U2665">
        <f t="shared" si="82"/>
        <v>0</v>
      </c>
      <c r="V2665" s="5">
        <f t="shared" si="83"/>
        <v>0</v>
      </c>
    </row>
    <row r="2666" spans="1:22" hidden="1" x14ac:dyDescent="0.75">
      <c r="A2666" t="s">
        <v>8388</v>
      </c>
      <c r="B2666" t="s">
        <v>8388</v>
      </c>
      <c r="C2666" t="s">
        <v>8389</v>
      </c>
      <c r="D2666" t="s">
        <v>3425</v>
      </c>
      <c r="E2666" t="s">
        <v>3611</v>
      </c>
      <c r="F2666" t="s">
        <v>3611</v>
      </c>
      <c r="G2666" t="s">
        <v>3379</v>
      </c>
      <c r="H2666" t="s">
        <v>1128</v>
      </c>
      <c r="I2666" t="s">
        <v>33</v>
      </c>
      <c r="J2666" s="2">
        <v>42235</v>
      </c>
      <c r="K2666" s="2">
        <v>55123</v>
      </c>
      <c r="L2666">
        <v>9.1999999999999993</v>
      </c>
      <c r="M2666" t="s">
        <v>210</v>
      </c>
      <c r="N2666" t="s">
        <v>3443</v>
      </c>
      <c r="O2666" t="s">
        <v>210</v>
      </c>
      <c r="P2666" t="s">
        <v>3709</v>
      </c>
      <c r="Q2666" s="5">
        <f>INDEX(relevant_resources!B:B,MATCH(P2666,relevant_resources!A:A,0))</f>
        <v>0</v>
      </c>
      <c r="R2666">
        <f>COUNTIFS(resolve_2018!Y:Y,A2666)</f>
        <v>0</v>
      </c>
      <c r="S2666">
        <f>COUNTIFS(assign_old_new!A:A,A2666)</f>
        <v>0</v>
      </c>
      <c r="T2666" s="4" t="str">
        <f>IF(D2666="teppc","teppc",
IF(Q2666=0,"not relevant",
IF(R2666&gt;0,"in old list",
IF(S2666=0,"NEED TO ASSIGN",
INDEX(assign_old_new!D:D,MATCH(A2666,assign_old_new!A:A,0))))))</f>
        <v>teppc</v>
      </c>
      <c r="U2666">
        <f t="shared" si="82"/>
        <v>0</v>
      </c>
      <c r="V2666" s="5">
        <f t="shared" si="83"/>
        <v>0</v>
      </c>
    </row>
    <row r="2667" spans="1:22" hidden="1" x14ac:dyDescent="0.75">
      <c r="A2667" t="s">
        <v>7461</v>
      </c>
      <c r="B2667" t="s">
        <v>7461</v>
      </c>
      <c r="C2667" t="s">
        <v>7462</v>
      </c>
      <c r="D2667" t="s">
        <v>3425</v>
      </c>
      <c r="E2667" t="s">
        <v>3025</v>
      </c>
      <c r="F2667" t="s">
        <v>3025</v>
      </c>
      <c r="G2667" t="s">
        <v>4098</v>
      </c>
      <c r="H2667" t="s">
        <v>3482</v>
      </c>
      <c r="I2667" t="s">
        <v>1080</v>
      </c>
      <c r="J2667" s="2">
        <v>42095</v>
      </c>
      <c r="K2667" s="2">
        <v>55153</v>
      </c>
      <c r="L2667">
        <v>9.1</v>
      </c>
      <c r="M2667" t="s">
        <v>210</v>
      </c>
      <c r="N2667" t="s">
        <v>3443</v>
      </c>
      <c r="O2667" t="s">
        <v>210</v>
      </c>
      <c r="P2667" t="s">
        <v>3568</v>
      </c>
      <c r="Q2667" s="5">
        <f>INDEX(relevant_resources!B:B,MATCH(P2667,relevant_resources!A:A,0))</f>
        <v>0</v>
      </c>
      <c r="R2667">
        <f>COUNTIFS(resolve_2018!Y:Y,A2667)</f>
        <v>0</v>
      </c>
      <c r="S2667">
        <f>COUNTIFS(assign_old_new!A:A,A2667)</f>
        <v>0</v>
      </c>
      <c r="T2667" s="4" t="str">
        <f>IF(D2667="teppc","teppc",
IF(Q2667=0,"not relevant",
IF(R2667&gt;0,"in old list",
IF(S2667=0,"NEED TO ASSIGN",
INDEX(assign_old_new!D:D,MATCH(A2667,assign_old_new!A:A,0))))))</f>
        <v>teppc</v>
      </c>
      <c r="U2667">
        <f t="shared" si="82"/>
        <v>0</v>
      </c>
      <c r="V2667" s="5">
        <f t="shared" si="83"/>
        <v>0</v>
      </c>
    </row>
    <row r="2668" spans="1:22" hidden="1" x14ac:dyDescent="0.75">
      <c r="A2668" t="s">
        <v>7062</v>
      </c>
      <c r="B2668" t="s">
        <v>7063</v>
      </c>
      <c r="C2668" t="s">
        <v>7064</v>
      </c>
      <c r="D2668" t="s">
        <v>3425</v>
      </c>
      <c r="E2668" t="s">
        <v>2403</v>
      </c>
      <c r="F2668" t="s">
        <v>2403</v>
      </c>
      <c r="G2668" t="s">
        <v>3436</v>
      </c>
      <c r="H2668" t="s">
        <v>3437</v>
      </c>
      <c r="I2668" t="s">
        <v>2274</v>
      </c>
      <c r="J2668" s="2">
        <v>42005</v>
      </c>
      <c r="K2668" s="2">
        <v>55153</v>
      </c>
      <c r="L2668">
        <v>9.1</v>
      </c>
      <c r="M2668" t="s">
        <v>3506</v>
      </c>
      <c r="N2668" t="s">
        <v>3385</v>
      </c>
      <c r="O2668" t="s">
        <v>3386</v>
      </c>
      <c r="P2668" t="s">
        <v>3474</v>
      </c>
      <c r="Q2668" s="5">
        <f>INDEX(relevant_resources!B:B,MATCH(P2668,relevant_resources!A:A,0))</f>
        <v>0</v>
      </c>
      <c r="R2668">
        <f>COUNTIFS(resolve_2018!Y:Y,A2668)</f>
        <v>0</v>
      </c>
      <c r="S2668">
        <f>COUNTIFS(assign_old_new!A:A,A2668)</f>
        <v>0</v>
      </c>
      <c r="T2668" s="4" t="str">
        <f>IF(D2668="teppc","teppc",
IF(Q2668=0,"not relevant",
IF(R2668&gt;0,"in old list",
IF(S2668=0,"NEED TO ASSIGN",
INDEX(assign_old_new!D:D,MATCH(A2668,assign_old_new!A:A,0))))))</f>
        <v>teppc</v>
      </c>
      <c r="U2668">
        <f t="shared" si="82"/>
        <v>0</v>
      </c>
      <c r="V2668" s="5">
        <f t="shared" si="83"/>
        <v>0</v>
      </c>
    </row>
    <row r="2669" spans="1:22" hidden="1" x14ac:dyDescent="0.75">
      <c r="A2669" t="s">
        <v>10956</v>
      </c>
      <c r="B2669" t="s">
        <v>10956</v>
      </c>
      <c r="C2669" t="s">
        <v>10957</v>
      </c>
      <c r="D2669" t="s">
        <v>9883</v>
      </c>
      <c r="E2669" t="s">
        <v>1128</v>
      </c>
      <c r="F2669" t="s">
        <v>1128</v>
      </c>
      <c r="G2669" t="s">
        <v>3379</v>
      </c>
      <c r="H2669" t="s">
        <v>1128</v>
      </c>
      <c r="I2669" t="s">
        <v>33</v>
      </c>
      <c r="J2669" s="6">
        <v>29587</v>
      </c>
      <c r="K2669" s="6">
        <v>55153</v>
      </c>
      <c r="L2669">
        <v>9.1</v>
      </c>
      <c r="M2669" t="s">
        <v>9884</v>
      </c>
      <c r="N2669" t="s">
        <v>3443</v>
      </c>
      <c r="O2669" t="s">
        <v>210</v>
      </c>
      <c r="P2669" t="s">
        <v>3709</v>
      </c>
      <c r="Q2669" s="5">
        <f>INDEX(relevant_resources!B:B,MATCH(P2669,relevant_resources!A:A,0))</f>
        <v>0</v>
      </c>
      <c r="R2669">
        <f>COUNTIFS(resolve_2018!Y:Y,A2669)</f>
        <v>0</v>
      </c>
      <c r="S2669">
        <f>COUNTIFS(assign_old_new!A:A,A2669)</f>
        <v>0</v>
      </c>
      <c r="T2669" s="4" t="str">
        <f>IF(D2669="teppc","teppc",
IF(Q2669=0,"not relevant",
IF(R2669&gt;0,"in old list",
IF(S2669=0,"NEED TO ASSIGN",
INDEX(assign_old_new!D:D,MATCH(A2669,assign_old_new!A:A,0))))))</f>
        <v>not relevant</v>
      </c>
      <c r="U2669">
        <f t="shared" si="82"/>
        <v>0</v>
      </c>
      <c r="V2669" s="5">
        <f t="shared" si="83"/>
        <v>0</v>
      </c>
    </row>
    <row r="2670" spans="1:22" hidden="1" x14ac:dyDescent="0.75">
      <c r="A2670" t="s">
        <v>441</v>
      </c>
      <c r="B2670" t="s">
        <v>11151</v>
      </c>
      <c r="C2670" t="s">
        <v>11152</v>
      </c>
      <c r="D2670" t="s">
        <v>9883</v>
      </c>
      <c r="E2670" t="s">
        <v>3333</v>
      </c>
      <c r="F2670" t="s">
        <v>3333</v>
      </c>
      <c r="G2670" t="s">
        <v>3334</v>
      </c>
      <c r="H2670" t="s">
        <v>3333</v>
      </c>
      <c r="I2670" t="s">
        <v>33</v>
      </c>
      <c r="J2670" s="6">
        <v>29221</v>
      </c>
      <c r="K2670" s="6">
        <v>55153</v>
      </c>
      <c r="L2670">
        <v>9.1</v>
      </c>
      <c r="M2670" t="s">
        <v>9884</v>
      </c>
      <c r="N2670" t="s">
        <v>3443</v>
      </c>
      <c r="O2670" t="s">
        <v>210</v>
      </c>
      <c r="P2670" t="s">
        <v>3709</v>
      </c>
      <c r="Q2670" s="5">
        <f>INDEX(relevant_resources!B:B,MATCH(P2670,relevant_resources!A:A,0))</f>
        <v>0</v>
      </c>
      <c r="R2670">
        <f>COUNTIFS(resolve_2018!Y:Y,A2670)</f>
        <v>1</v>
      </c>
      <c r="S2670">
        <f>COUNTIFS(assign_old_new!A:A,A2670)</f>
        <v>0</v>
      </c>
      <c r="T2670" s="4" t="str">
        <f>IF(D2670="teppc","teppc",
IF(Q2670=0,"not relevant",
IF(R2670&gt;0,"in old list",
IF(S2670=0,"NEED TO ASSIGN",
INDEX(assign_old_new!D:D,MATCH(A2670,assign_old_new!A:A,0))))))</f>
        <v>not relevant</v>
      </c>
      <c r="U2670">
        <f t="shared" si="82"/>
        <v>1</v>
      </c>
      <c r="V2670" s="5">
        <f t="shared" si="83"/>
        <v>0</v>
      </c>
    </row>
    <row r="2671" spans="1:22" hidden="1" x14ac:dyDescent="0.75">
      <c r="A2671" t="s">
        <v>10367</v>
      </c>
      <c r="B2671" t="s">
        <v>10367</v>
      </c>
      <c r="C2671" t="s">
        <v>10368</v>
      </c>
      <c r="D2671" t="s">
        <v>9883</v>
      </c>
      <c r="E2671" t="s">
        <v>3333</v>
      </c>
      <c r="F2671" t="s">
        <v>3333</v>
      </c>
      <c r="G2671" t="s">
        <v>3334</v>
      </c>
      <c r="H2671" t="s">
        <v>3333</v>
      </c>
      <c r="I2671" t="s">
        <v>33</v>
      </c>
      <c r="J2671" t="s">
        <v>9889</v>
      </c>
      <c r="K2671" s="6">
        <v>55153</v>
      </c>
      <c r="L2671">
        <v>9</v>
      </c>
      <c r="M2671" t="s">
        <v>4346</v>
      </c>
      <c r="N2671" t="s">
        <v>4346</v>
      </c>
      <c r="O2671" t="s">
        <v>3386</v>
      </c>
      <c r="P2671" t="s">
        <v>3324</v>
      </c>
      <c r="Q2671" s="5">
        <f>INDEX(relevant_resources!B:B,MATCH(P2671,relevant_resources!A:A,0))</f>
        <v>1</v>
      </c>
      <c r="R2671">
        <f>COUNTIFS(resolve_2018!Y:Y,A2671)</f>
        <v>0</v>
      </c>
      <c r="S2671">
        <f>COUNTIFS(assign_old_new!A:A,A2671)</f>
        <v>1</v>
      </c>
      <c r="T2671" s="4" t="str">
        <f>IF(D2671="teppc","teppc",
IF(Q2671=0,"not relevant",
IF(R2671&gt;0,"in old list",
IF(S2671=0,"NEED TO ASSIGN",
INDEX(assign_old_new!D:D,MATCH(A2671,assign_old_new!A:A,0))))))</f>
        <v>new</v>
      </c>
      <c r="U2671">
        <f t="shared" si="82"/>
        <v>1</v>
      </c>
      <c r="V2671" s="5">
        <f t="shared" si="83"/>
        <v>0</v>
      </c>
    </row>
    <row r="2672" spans="1:22" hidden="1" x14ac:dyDescent="0.75">
      <c r="A2672" t="s">
        <v>5605</v>
      </c>
      <c r="B2672" t="s">
        <v>5605</v>
      </c>
      <c r="C2672" t="s">
        <v>5606</v>
      </c>
      <c r="D2672" t="s">
        <v>3425</v>
      </c>
      <c r="E2672" t="s">
        <v>3546</v>
      </c>
      <c r="F2672" t="s">
        <v>3546</v>
      </c>
      <c r="G2672" t="s">
        <v>3547</v>
      </c>
      <c r="H2672" t="s">
        <v>3546</v>
      </c>
      <c r="I2672" t="s">
        <v>3429</v>
      </c>
      <c r="J2672" s="2">
        <v>44927</v>
      </c>
      <c r="K2672" s="2">
        <v>59901</v>
      </c>
      <c r="L2672">
        <v>9</v>
      </c>
      <c r="M2672" t="s">
        <v>210</v>
      </c>
      <c r="N2672" t="s">
        <v>3443</v>
      </c>
      <c r="O2672" t="s">
        <v>210</v>
      </c>
      <c r="P2672" t="s">
        <v>3444</v>
      </c>
      <c r="Q2672" s="5">
        <f>INDEX(relevant_resources!B:B,MATCH(P2672,relevant_resources!A:A,0))</f>
        <v>0</v>
      </c>
      <c r="R2672">
        <f>COUNTIFS(resolve_2018!Y:Y,A2672)</f>
        <v>0</v>
      </c>
      <c r="S2672">
        <f>COUNTIFS(assign_old_new!A:A,A2672)</f>
        <v>0</v>
      </c>
      <c r="T2672" s="4" t="str">
        <f>IF(D2672="teppc","teppc",
IF(Q2672=0,"not relevant",
IF(R2672&gt;0,"in old list",
IF(S2672=0,"NEED TO ASSIGN",
INDEX(assign_old_new!D:D,MATCH(A2672,assign_old_new!A:A,0))))))</f>
        <v>teppc</v>
      </c>
      <c r="U2672">
        <f t="shared" si="82"/>
        <v>0</v>
      </c>
      <c r="V2672" s="5">
        <f t="shared" si="83"/>
        <v>0</v>
      </c>
    </row>
    <row r="2673" spans="1:22" hidden="1" x14ac:dyDescent="0.75">
      <c r="A2673" t="s">
        <v>5501</v>
      </c>
      <c r="B2673" t="s">
        <v>5502</v>
      </c>
      <c r="C2673" t="s">
        <v>5503</v>
      </c>
      <c r="D2673" t="s">
        <v>3425</v>
      </c>
      <c r="E2673" t="s">
        <v>2403</v>
      </c>
      <c r="F2673" t="s">
        <v>2403</v>
      </c>
      <c r="G2673" t="s">
        <v>3436</v>
      </c>
      <c r="H2673" t="s">
        <v>3437</v>
      </c>
      <c r="I2673" t="s">
        <v>2274</v>
      </c>
      <c r="J2673" s="2">
        <v>42736</v>
      </c>
      <c r="K2673" s="2">
        <v>55153</v>
      </c>
      <c r="L2673">
        <v>9</v>
      </c>
      <c r="M2673" t="s">
        <v>3506</v>
      </c>
      <c r="N2673" t="s">
        <v>3385</v>
      </c>
      <c r="O2673" t="s">
        <v>3386</v>
      </c>
      <c r="P2673" t="s">
        <v>3474</v>
      </c>
      <c r="Q2673" s="5">
        <f>INDEX(relevant_resources!B:B,MATCH(P2673,relevant_resources!A:A,0))</f>
        <v>0</v>
      </c>
      <c r="R2673">
        <f>COUNTIFS(resolve_2018!Y:Y,A2673)</f>
        <v>0</v>
      </c>
      <c r="S2673">
        <f>COUNTIFS(assign_old_new!A:A,A2673)</f>
        <v>0</v>
      </c>
      <c r="T2673" s="4" t="str">
        <f>IF(D2673="teppc","teppc",
IF(Q2673=0,"not relevant",
IF(R2673&gt;0,"in old list",
IF(S2673=0,"NEED TO ASSIGN",
INDEX(assign_old_new!D:D,MATCH(A2673,assign_old_new!A:A,0))))))</f>
        <v>teppc</v>
      </c>
      <c r="U2673">
        <f t="shared" si="82"/>
        <v>0</v>
      </c>
      <c r="V2673" s="5">
        <f t="shared" si="83"/>
        <v>0</v>
      </c>
    </row>
    <row r="2674" spans="1:22" hidden="1" x14ac:dyDescent="0.75">
      <c r="A2674" t="s">
        <v>8570</v>
      </c>
      <c r="B2674" t="s">
        <v>8571</v>
      </c>
      <c r="D2674" t="s">
        <v>3425</v>
      </c>
      <c r="E2674" t="s">
        <v>2403</v>
      </c>
      <c r="F2674" t="s">
        <v>2403</v>
      </c>
      <c r="G2674" t="s">
        <v>3436</v>
      </c>
      <c r="H2674" t="s">
        <v>3437</v>
      </c>
      <c r="I2674" t="s">
        <v>2274</v>
      </c>
      <c r="J2674" s="2">
        <v>42705</v>
      </c>
      <c r="K2674" s="2">
        <v>46022</v>
      </c>
      <c r="L2674">
        <v>9</v>
      </c>
      <c r="M2674" t="s">
        <v>3438</v>
      </c>
      <c r="N2674" t="s">
        <v>3412</v>
      </c>
      <c r="O2674" t="s">
        <v>993</v>
      </c>
      <c r="P2674" t="s">
        <v>3439</v>
      </c>
      <c r="Q2674" s="5">
        <f>INDEX(relevant_resources!B:B,MATCH(P2674,relevant_resources!A:A,0))</f>
        <v>0</v>
      </c>
      <c r="R2674">
        <f>COUNTIFS(resolve_2018!Y:Y,A2674)</f>
        <v>0</v>
      </c>
      <c r="S2674">
        <f>COUNTIFS(assign_old_new!A:A,A2674)</f>
        <v>0</v>
      </c>
      <c r="T2674" s="4" t="str">
        <f>IF(D2674="teppc","teppc",
IF(Q2674=0,"not relevant",
IF(R2674&gt;0,"in old list",
IF(S2674=0,"NEED TO ASSIGN",
INDEX(assign_old_new!D:D,MATCH(A2674,assign_old_new!A:A,0))))))</f>
        <v>teppc</v>
      </c>
      <c r="U2674">
        <f t="shared" si="82"/>
        <v>0</v>
      </c>
      <c r="V2674" s="5">
        <f t="shared" si="83"/>
        <v>0</v>
      </c>
    </row>
    <row r="2675" spans="1:22" hidden="1" x14ac:dyDescent="0.75">
      <c r="A2675" t="s">
        <v>8761</v>
      </c>
      <c r="B2675" t="s">
        <v>8761</v>
      </c>
      <c r="C2675" t="s">
        <v>8761</v>
      </c>
      <c r="D2675" t="s">
        <v>3425</v>
      </c>
      <c r="E2675" t="s">
        <v>1054</v>
      </c>
      <c r="F2675" t="s">
        <v>1054</v>
      </c>
      <c r="G2675" t="s">
        <v>3447</v>
      </c>
      <c r="H2675" t="s">
        <v>3428</v>
      </c>
      <c r="I2675" t="s">
        <v>3429</v>
      </c>
      <c r="J2675" s="2">
        <v>42215</v>
      </c>
      <c r="K2675" s="2">
        <v>55123</v>
      </c>
      <c r="L2675">
        <v>9</v>
      </c>
      <c r="M2675" t="s">
        <v>3448</v>
      </c>
      <c r="N2675" t="s">
        <v>3336</v>
      </c>
      <c r="O2675" t="s">
        <v>3356</v>
      </c>
      <c r="P2675" t="s">
        <v>3449</v>
      </c>
      <c r="Q2675" s="5">
        <f>INDEX(relevant_resources!B:B,MATCH(P2675,relevant_resources!A:A,0))</f>
        <v>0</v>
      </c>
      <c r="R2675">
        <f>COUNTIFS(resolve_2018!Y:Y,A2675)</f>
        <v>0</v>
      </c>
      <c r="S2675">
        <f>COUNTIFS(assign_old_new!A:A,A2675)</f>
        <v>0</v>
      </c>
      <c r="T2675" s="4" t="str">
        <f>IF(D2675="teppc","teppc",
IF(Q2675=0,"not relevant",
IF(R2675&gt;0,"in old list",
IF(S2675=0,"NEED TO ASSIGN",
INDEX(assign_old_new!D:D,MATCH(A2675,assign_old_new!A:A,0))))))</f>
        <v>teppc</v>
      </c>
      <c r="U2675">
        <f t="shared" si="82"/>
        <v>0</v>
      </c>
      <c r="V2675" s="5">
        <f t="shared" si="83"/>
        <v>0</v>
      </c>
    </row>
    <row r="2676" spans="1:22" hidden="1" x14ac:dyDescent="0.75">
      <c r="A2676" t="s">
        <v>9248</v>
      </c>
      <c r="B2676" t="s">
        <v>9249</v>
      </c>
      <c r="D2676" t="s">
        <v>3425</v>
      </c>
      <c r="E2676" t="s">
        <v>3858</v>
      </c>
      <c r="F2676" t="s">
        <v>3858</v>
      </c>
      <c r="G2676" t="s">
        <v>3859</v>
      </c>
      <c r="H2676" t="s">
        <v>3860</v>
      </c>
      <c r="I2676" t="s">
        <v>1080</v>
      </c>
      <c r="J2676" s="2">
        <v>41989</v>
      </c>
      <c r="K2676" s="2">
        <v>55153</v>
      </c>
      <c r="L2676">
        <v>9</v>
      </c>
      <c r="M2676" t="s">
        <v>3438</v>
      </c>
      <c r="N2676" t="s">
        <v>3412</v>
      </c>
      <c r="O2676" t="s">
        <v>993</v>
      </c>
      <c r="P2676" t="s">
        <v>3712</v>
      </c>
      <c r="Q2676" s="5">
        <f>INDEX(relevant_resources!B:B,MATCH(P2676,relevant_resources!A:A,0))</f>
        <v>0</v>
      </c>
      <c r="R2676">
        <f>COUNTIFS(resolve_2018!Y:Y,A2676)</f>
        <v>0</v>
      </c>
      <c r="S2676">
        <f>COUNTIFS(assign_old_new!A:A,A2676)</f>
        <v>0</v>
      </c>
      <c r="T2676" s="4" t="str">
        <f>IF(D2676="teppc","teppc",
IF(Q2676=0,"not relevant",
IF(R2676&gt;0,"in old list",
IF(S2676=0,"NEED TO ASSIGN",
INDEX(assign_old_new!D:D,MATCH(A2676,assign_old_new!A:A,0))))))</f>
        <v>teppc</v>
      </c>
      <c r="U2676">
        <f t="shared" si="82"/>
        <v>0</v>
      </c>
      <c r="V2676" s="5">
        <f t="shared" si="83"/>
        <v>0</v>
      </c>
    </row>
    <row r="2677" spans="1:22" hidden="1" x14ac:dyDescent="0.75">
      <c r="A2677" t="s">
        <v>5498</v>
      </c>
      <c r="B2677" t="s">
        <v>5499</v>
      </c>
      <c r="C2677" t="s">
        <v>5500</v>
      </c>
      <c r="D2677" t="s">
        <v>3425</v>
      </c>
      <c r="E2677" t="s">
        <v>3745</v>
      </c>
      <c r="F2677" t="s">
        <v>3745</v>
      </c>
      <c r="G2677" t="s">
        <v>3746</v>
      </c>
      <c r="H2677" t="s">
        <v>3745</v>
      </c>
      <c r="I2677" t="s">
        <v>2274</v>
      </c>
      <c r="J2677" s="2">
        <v>41974</v>
      </c>
      <c r="K2677" s="2">
        <v>55153</v>
      </c>
      <c r="L2677">
        <v>9</v>
      </c>
      <c r="M2677" t="s">
        <v>3506</v>
      </c>
      <c r="N2677" t="s">
        <v>3385</v>
      </c>
      <c r="O2677" t="s">
        <v>3386</v>
      </c>
      <c r="P2677" t="s">
        <v>3474</v>
      </c>
      <c r="Q2677" s="5">
        <f>INDEX(relevant_resources!B:B,MATCH(P2677,relevant_resources!A:A,0))</f>
        <v>0</v>
      </c>
      <c r="R2677">
        <f>COUNTIFS(resolve_2018!Y:Y,A2677)</f>
        <v>0</v>
      </c>
      <c r="S2677">
        <f>COUNTIFS(assign_old_new!A:A,A2677)</f>
        <v>0</v>
      </c>
      <c r="T2677" s="4" t="str">
        <f>IF(D2677="teppc","teppc",
IF(Q2677=0,"not relevant",
IF(R2677&gt;0,"in old list",
IF(S2677=0,"NEED TO ASSIGN",
INDEX(assign_old_new!D:D,MATCH(A2677,assign_old_new!A:A,0))))))</f>
        <v>teppc</v>
      </c>
      <c r="U2677">
        <f t="shared" si="82"/>
        <v>0</v>
      </c>
      <c r="V2677" s="5">
        <f t="shared" si="83"/>
        <v>0</v>
      </c>
    </row>
    <row r="2678" spans="1:22" hidden="1" x14ac:dyDescent="0.75">
      <c r="A2678" t="s">
        <v>5040</v>
      </c>
      <c r="B2678" t="s">
        <v>5041</v>
      </c>
      <c r="C2678" t="s">
        <v>5042</v>
      </c>
      <c r="D2678" t="s">
        <v>3425</v>
      </c>
      <c r="E2678" t="s">
        <v>2403</v>
      </c>
      <c r="F2678" t="s">
        <v>2403</v>
      </c>
      <c r="G2678" t="s">
        <v>3436</v>
      </c>
      <c r="H2678" t="s">
        <v>3437</v>
      </c>
      <c r="I2678" t="s">
        <v>2274</v>
      </c>
      <c r="J2678" s="2">
        <v>41608</v>
      </c>
      <c r="K2678" s="2">
        <v>55153</v>
      </c>
      <c r="L2678">
        <v>9</v>
      </c>
      <c r="M2678" t="s">
        <v>3506</v>
      </c>
      <c r="N2678" t="s">
        <v>3385</v>
      </c>
      <c r="O2678" t="s">
        <v>3386</v>
      </c>
      <c r="P2678" t="s">
        <v>3474</v>
      </c>
      <c r="Q2678" s="5">
        <f>INDEX(relevant_resources!B:B,MATCH(P2678,relevant_resources!A:A,0))</f>
        <v>0</v>
      </c>
      <c r="R2678">
        <f>COUNTIFS(resolve_2018!Y:Y,A2678)</f>
        <v>0</v>
      </c>
      <c r="S2678">
        <f>COUNTIFS(assign_old_new!A:A,A2678)</f>
        <v>0</v>
      </c>
      <c r="T2678" s="4" t="str">
        <f>IF(D2678="teppc","teppc",
IF(Q2678=0,"not relevant",
IF(R2678&gt;0,"in old list",
IF(S2678=0,"NEED TO ASSIGN",
INDEX(assign_old_new!D:D,MATCH(A2678,assign_old_new!A:A,0))))))</f>
        <v>teppc</v>
      </c>
      <c r="U2678">
        <f t="shared" si="82"/>
        <v>0</v>
      </c>
      <c r="V2678" s="5">
        <f t="shared" si="83"/>
        <v>0</v>
      </c>
    </row>
    <row r="2679" spans="1:22" hidden="1" x14ac:dyDescent="0.75">
      <c r="A2679" t="s">
        <v>1401</v>
      </c>
      <c r="B2679" t="s">
        <v>1401</v>
      </c>
      <c r="C2679" t="s">
        <v>10193</v>
      </c>
      <c r="D2679" t="s">
        <v>9883</v>
      </c>
      <c r="E2679" t="s">
        <v>1128</v>
      </c>
      <c r="F2679" t="s">
        <v>1128</v>
      </c>
      <c r="G2679" t="s">
        <v>3379</v>
      </c>
      <c r="H2679" t="s">
        <v>1128</v>
      </c>
      <c r="I2679" t="s">
        <v>33</v>
      </c>
      <c r="J2679" s="6">
        <v>41426</v>
      </c>
      <c r="K2679" s="6">
        <v>55153</v>
      </c>
      <c r="L2679">
        <v>9</v>
      </c>
      <c r="M2679" t="s">
        <v>9884</v>
      </c>
      <c r="N2679" t="s">
        <v>4346</v>
      </c>
      <c r="O2679" t="s">
        <v>3386</v>
      </c>
      <c r="P2679" t="s">
        <v>3324</v>
      </c>
      <c r="Q2679" s="5">
        <f>INDEX(relevant_resources!B:B,MATCH(P2679,relevant_resources!A:A,0))</f>
        <v>1</v>
      </c>
      <c r="R2679">
        <f>COUNTIFS(resolve_2018!Y:Y,A2679)</f>
        <v>2</v>
      </c>
      <c r="S2679">
        <f>COUNTIFS(assign_old_new!A:A,A2679)</f>
        <v>0</v>
      </c>
      <c r="T2679" s="4" t="str">
        <f>IF(D2679="teppc","teppc",
IF(Q2679=0,"not relevant",
IF(R2679&gt;0,"in old list",
IF(S2679=0,"NEED TO ASSIGN",
INDEX(assign_old_new!D:D,MATCH(A2679,assign_old_new!A:A,0))))))</f>
        <v>in old list</v>
      </c>
      <c r="U2679">
        <f t="shared" si="82"/>
        <v>1</v>
      </c>
      <c r="V2679" s="5">
        <f t="shared" si="83"/>
        <v>0</v>
      </c>
    </row>
    <row r="2680" spans="1:22" hidden="1" x14ac:dyDescent="0.75">
      <c r="A2680" t="s">
        <v>1124</v>
      </c>
      <c r="B2680" t="s">
        <v>1124</v>
      </c>
      <c r="C2680" t="s">
        <v>10699</v>
      </c>
      <c r="D2680" t="s">
        <v>9883</v>
      </c>
      <c r="E2680" t="s">
        <v>1128</v>
      </c>
      <c r="F2680" t="s">
        <v>1128</v>
      </c>
      <c r="G2680" t="s">
        <v>3379</v>
      </c>
      <c r="H2680" t="s">
        <v>1128</v>
      </c>
      <c r="I2680" t="s">
        <v>33</v>
      </c>
      <c r="J2680" s="6">
        <v>40992</v>
      </c>
      <c r="K2680" s="6">
        <v>55153</v>
      </c>
      <c r="L2680">
        <v>9</v>
      </c>
      <c r="M2680" t="s">
        <v>9884</v>
      </c>
      <c r="N2680" t="s">
        <v>3412</v>
      </c>
      <c r="O2680" t="s">
        <v>993</v>
      </c>
      <c r="P2680" t="s">
        <v>3413</v>
      </c>
      <c r="Q2680" s="5">
        <f>INDEX(relevant_resources!B:B,MATCH(P2680,relevant_resources!A:A,0))</f>
        <v>1</v>
      </c>
      <c r="R2680">
        <f>COUNTIFS(resolve_2018!Y:Y,A2680)</f>
        <v>1</v>
      </c>
      <c r="S2680">
        <f>COUNTIFS(assign_old_new!A:A,A2680)</f>
        <v>0</v>
      </c>
      <c r="T2680" s="4" t="str">
        <f>IF(D2680="teppc","teppc",
IF(Q2680=0,"not relevant",
IF(R2680&gt;0,"in old list",
IF(S2680=0,"NEED TO ASSIGN",
INDEX(assign_old_new!D:D,MATCH(A2680,assign_old_new!A:A,0))))))</f>
        <v>in old list</v>
      </c>
      <c r="U2680">
        <f t="shared" si="82"/>
        <v>1</v>
      </c>
      <c r="V2680" s="5">
        <f t="shared" si="83"/>
        <v>0</v>
      </c>
    </row>
    <row r="2681" spans="1:22" hidden="1" x14ac:dyDescent="0.75">
      <c r="A2681" t="s">
        <v>7695</v>
      </c>
      <c r="B2681" t="s">
        <v>7696</v>
      </c>
      <c r="C2681" t="s">
        <v>7697</v>
      </c>
      <c r="D2681" t="s">
        <v>3425</v>
      </c>
      <c r="E2681" t="s">
        <v>3584</v>
      </c>
      <c r="F2681" t="s">
        <v>3584</v>
      </c>
      <c r="G2681" t="s">
        <v>3585</v>
      </c>
      <c r="H2681" t="s">
        <v>3482</v>
      </c>
      <c r="I2681" t="s">
        <v>1080</v>
      </c>
      <c r="J2681" s="2">
        <v>40544</v>
      </c>
      <c r="K2681" s="2">
        <v>55153</v>
      </c>
      <c r="L2681">
        <v>9</v>
      </c>
      <c r="M2681" t="s">
        <v>3438</v>
      </c>
      <c r="N2681" t="s">
        <v>3412</v>
      </c>
      <c r="O2681" t="s">
        <v>993</v>
      </c>
      <c r="P2681" t="s">
        <v>3712</v>
      </c>
      <c r="Q2681" s="5">
        <f>INDEX(relevant_resources!B:B,MATCH(P2681,relevant_resources!A:A,0))</f>
        <v>0</v>
      </c>
      <c r="R2681">
        <f>COUNTIFS(resolve_2018!Y:Y,A2681)</f>
        <v>0</v>
      </c>
      <c r="S2681">
        <f>COUNTIFS(assign_old_new!A:A,A2681)</f>
        <v>0</v>
      </c>
      <c r="T2681" s="4" t="str">
        <f>IF(D2681="teppc","teppc",
IF(Q2681=0,"not relevant",
IF(R2681&gt;0,"in old list",
IF(S2681=0,"NEED TO ASSIGN",
INDEX(assign_old_new!D:D,MATCH(A2681,assign_old_new!A:A,0))))))</f>
        <v>teppc</v>
      </c>
      <c r="U2681">
        <f t="shared" si="82"/>
        <v>0</v>
      </c>
      <c r="V2681" s="5">
        <f t="shared" si="83"/>
        <v>0</v>
      </c>
    </row>
    <row r="2682" spans="1:22" hidden="1" x14ac:dyDescent="0.75">
      <c r="A2682" t="s">
        <v>6209</v>
      </c>
      <c r="B2682" t="s">
        <v>6209</v>
      </c>
      <c r="C2682" t="s">
        <v>6210</v>
      </c>
      <c r="D2682" t="s">
        <v>3425</v>
      </c>
      <c r="E2682" t="s">
        <v>3812</v>
      </c>
      <c r="F2682" t="s">
        <v>3812</v>
      </c>
      <c r="G2682" t="s">
        <v>3813</v>
      </c>
      <c r="H2682" t="s">
        <v>3814</v>
      </c>
      <c r="I2682" t="s">
        <v>1080</v>
      </c>
      <c r="J2682" s="2">
        <v>38749</v>
      </c>
      <c r="K2682" s="2">
        <v>55123</v>
      </c>
      <c r="L2682">
        <v>9</v>
      </c>
      <c r="M2682" t="s">
        <v>3438</v>
      </c>
      <c r="N2682" t="s">
        <v>3412</v>
      </c>
      <c r="O2682" t="s">
        <v>993</v>
      </c>
      <c r="P2682" t="s">
        <v>3712</v>
      </c>
      <c r="Q2682" s="5">
        <f>INDEX(relevant_resources!B:B,MATCH(P2682,relevant_resources!A:A,0))</f>
        <v>0</v>
      </c>
      <c r="R2682">
        <f>COUNTIFS(resolve_2018!Y:Y,A2682)</f>
        <v>0</v>
      </c>
      <c r="S2682">
        <f>COUNTIFS(assign_old_new!A:A,A2682)</f>
        <v>0</v>
      </c>
      <c r="T2682" s="4" t="str">
        <f>IF(D2682="teppc","teppc",
IF(Q2682=0,"not relevant",
IF(R2682&gt;0,"in old list",
IF(S2682=0,"NEED TO ASSIGN",
INDEX(assign_old_new!D:D,MATCH(A2682,assign_old_new!A:A,0))))))</f>
        <v>teppc</v>
      </c>
      <c r="U2682">
        <f t="shared" si="82"/>
        <v>0</v>
      </c>
      <c r="V2682" s="5">
        <f t="shared" si="83"/>
        <v>0</v>
      </c>
    </row>
    <row r="2683" spans="1:22" hidden="1" x14ac:dyDescent="0.75">
      <c r="A2683" t="s">
        <v>6205</v>
      </c>
      <c r="B2683" t="s">
        <v>6205</v>
      </c>
      <c r="C2683" t="s">
        <v>6206</v>
      </c>
      <c r="D2683" t="s">
        <v>3425</v>
      </c>
      <c r="E2683" t="s">
        <v>3891</v>
      </c>
      <c r="F2683" t="s">
        <v>3891</v>
      </c>
      <c r="G2683" t="s">
        <v>3892</v>
      </c>
      <c r="H2683" t="s">
        <v>3616</v>
      </c>
      <c r="I2683" t="s">
        <v>1080</v>
      </c>
      <c r="J2683" s="2">
        <v>34955</v>
      </c>
      <c r="K2683" s="2">
        <v>55153</v>
      </c>
      <c r="L2683">
        <v>9</v>
      </c>
      <c r="M2683" t="s">
        <v>210</v>
      </c>
      <c r="N2683" t="s">
        <v>3443</v>
      </c>
      <c r="O2683" t="s">
        <v>210</v>
      </c>
      <c r="P2683" t="s">
        <v>3568</v>
      </c>
      <c r="Q2683" s="5">
        <f>INDEX(relevant_resources!B:B,MATCH(P2683,relevant_resources!A:A,0))</f>
        <v>0</v>
      </c>
      <c r="R2683">
        <f>COUNTIFS(resolve_2018!Y:Y,A2683)</f>
        <v>0</v>
      </c>
      <c r="S2683">
        <f>COUNTIFS(assign_old_new!A:A,A2683)</f>
        <v>0</v>
      </c>
      <c r="T2683" s="4" t="str">
        <f>IF(D2683="teppc","teppc",
IF(Q2683=0,"not relevant",
IF(R2683&gt;0,"in old list",
IF(S2683=0,"NEED TO ASSIGN",
INDEX(assign_old_new!D:D,MATCH(A2683,assign_old_new!A:A,0))))))</f>
        <v>teppc</v>
      </c>
      <c r="U2683">
        <f t="shared" si="82"/>
        <v>0</v>
      </c>
      <c r="V2683" s="5">
        <f t="shared" si="83"/>
        <v>0</v>
      </c>
    </row>
    <row r="2684" spans="1:22" hidden="1" x14ac:dyDescent="0.75">
      <c r="A2684" t="s">
        <v>9001</v>
      </c>
      <c r="B2684" t="s">
        <v>9002</v>
      </c>
      <c r="C2684" t="s">
        <v>9003</v>
      </c>
      <c r="D2684" t="s">
        <v>3425</v>
      </c>
      <c r="E2684" t="s">
        <v>3546</v>
      </c>
      <c r="F2684" t="s">
        <v>3546</v>
      </c>
      <c r="G2684" t="s">
        <v>3547</v>
      </c>
      <c r="H2684" t="s">
        <v>3546</v>
      </c>
      <c r="I2684" t="s">
        <v>3429</v>
      </c>
      <c r="J2684" s="2">
        <v>31831</v>
      </c>
      <c r="K2684" s="2">
        <v>55153</v>
      </c>
      <c r="L2684">
        <v>9</v>
      </c>
      <c r="M2684" t="s">
        <v>3506</v>
      </c>
      <c r="N2684" t="s">
        <v>3385</v>
      </c>
      <c r="O2684" t="s">
        <v>3386</v>
      </c>
      <c r="P2684" t="s">
        <v>4290</v>
      </c>
      <c r="Q2684" s="5">
        <f>INDEX(relevant_resources!B:B,MATCH(P2684,relevant_resources!A:A,0))</f>
        <v>0</v>
      </c>
      <c r="R2684">
        <f>COUNTIFS(resolve_2018!Y:Y,A2684)</f>
        <v>0</v>
      </c>
      <c r="S2684">
        <f>COUNTIFS(assign_old_new!A:A,A2684)</f>
        <v>0</v>
      </c>
      <c r="T2684" s="4" t="str">
        <f>IF(D2684="teppc","teppc",
IF(Q2684=0,"not relevant",
IF(R2684&gt;0,"in old list",
IF(S2684=0,"NEED TO ASSIGN",
INDEX(assign_old_new!D:D,MATCH(A2684,assign_old_new!A:A,0))))))</f>
        <v>teppc</v>
      </c>
      <c r="U2684">
        <f t="shared" si="82"/>
        <v>0</v>
      </c>
      <c r="V2684" s="5">
        <f t="shared" si="83"/>
        <v>0</v>
      </c>
    </row>
    <row r="2685" spans="1:22" hidden="1" x14ac:dyDescent="0.75">
      <c r="A2685" t="s">
        <v>9365</v>
      </c>
      <c r="B2685" t="s">
        <v>9365</v>
      </c>
      <c r="C2685" t="s">
        <v>9366</v>
      </c>
      <c r="D2685" t="s">
        <v>3425</v>
      </c>
      <c r="E2685" t="s">
        <v>3614</v>
      </c>
      <c r="F2685" t="s">
        <v>3614</v>
      </c>
      <c r="G2685" t="s">
        <v>3615</v>
      </c>
      <c r="H2685" t="s">
        <v>3616</v>
      </c>
      <c r="I2685" t="s">
        <v>1080</v>
      </c>
      <c r="J2685" s="2">
        <v>13759</v>
      </c>
      <c r="K2685" s="2">
        <v>55153</v>
      </c>
      <c r="L2685">
        <v>9</v>
      </c>
      <c r="M2685" t="s">
        <v>210</v>
      </c>
      <c r="N2685" t="s">
        <v>3443</v>
      </c>
      <c r="O2685" t="s">
        <v>210</v>
      </c>
      <c r="P2685" t="s">
        <v>3568</v>
      </c>
      <c r="Q2685" s="5">
        <f>INDEX(relevant_resources!B:B,MATCH(P2685,relevant_resources!A:A,0))</f>
        <v>0</v>
      </c>
      <c r="R2685">
        <f>COUNTIFS(resolve_2018!Y:Y,A2685)</f>
        <v>0</v>
      </c>
      <c r="S2685">
        <f>COUNTIFS(assign_old_new!A:A,A2685)</f>
        <v>0</v>
      </c>
      <c r="T2685" s="4" t="str">
        <f>IF(D2685="teppc","teppc",
IF(Q2685=0,"not relevant",
IF(R2685&gt;0,"in old list",
IF(S2685=0,"NEED TO ASSIGN",
INDEX(assign_old_new!D:D,MATCH(A2685,assign_old_new!A:A,0))))))</f>
        <v>teppc</v>
      </c>
      <c r="U2685">
        <f t="shared" si="82"/>
        <v>0</v>
      </c>
      <c r="V2685" s="5">
        <f t="shared" si="83"/>
        <v>0</v>
      </c>
    </row>
    <row r="2686" spans="1:22" hidden="1" x14ac:dyDescent="0.75">
      <c r="A2686" t="s">
        <v>9367</v>
      </c>
      <c r="B2686" t="s">
        <v>9367</v>
      </c>
      <c r="C2686" t="s">
        <v>9368</v>
      </c>
      <c r="D2686" t="s">
        <v>3425</v>
      </c>
      <c r="E2686" t="s">
        <v>3614</v>
      </c>
      <c r="F2686" t="s">
        <v>3614</v>
      </c>
      <c r="G2686" t="s">
        <v>3615</v>
      </c>
      <c r="H2686" t="s">
        <v>3616</v>
      </c>
      <c r="I2686" t="s">
        <v>1080</v>
      </c>
      <c r="J2686" s="2">
        <v>13759</v>
      </c>
      <c r="K2686" s="2">
        <v>55153</v>
      </c>
      <c r="L2686">
        <v>9</v>
      </c>
      <c r="M2686" t="s">
        <v>210</v>
      </c>
      <c r="N2686" t="s">
        <v>3443</v>
      </c>
      <c r="O2686" t="s">
        <v>210</v>
      </c>
      <c r="P2686" t="s">
        <v>3568</v>
      </c>
      <c r="Q2686" s="5">
        <f>INDEX(relevant_resources!B:B,MATCH(P2686,relevant_resources!A:A,0))</f>
        <v>0</v>
      </c>
      <c r="R2686">
        <f>COUNTIFS(resolve_2018!Y:Y,A2686)</f>
        <v>0</v>
      </c>
      <c r="S2686">
        <f>COUNTIFS(assign_old_new!A:A,A2686)</f>
        <v>0</v>
      </c>
      <c r="T2686" s="4" t="str">
        <f>IF(D2686="teppc","teppc",
IF(Q2686=0,"not relevant",
IF(R2686&gt;0,"in old list",
IF(S2686=0,"NEED TO ASSIGN",
INDEX(assign_old_new!D:D,MATCH(A2686,assign_old_new!A:A,0))))))</f>
        <v>teppc</v>
      </c>
      <c r="U2686">
        <f t="shared" si="82"/>
        <v>0</v>
      </c>
      <c r="V2686" s="5">
        <f t="shared" si="83"/>
        <v>0</v>
      </c>
    </row>
    <row r="2687" spans="1:22" hidden="1" x14ac:dyDescent="0.75">
      <c r="A2687" t="s">
        <v>3602</v>
      </c>
      <c r="B2687" t="s">
        <v>3602</v>
      </c>
      <c r="C2687" t="s">
        <v>3603</v>
      </c>
      <c r="D2687" t="s">
        <v>3425</v>
      </c>
      <c r="E2687" t="s">
        <v>3426</v>
      </c>
      <c r="F2687" t="s">
        <v>3426</v>
      </c>
      <c r="G2687" t="s">
        <v>3427</v>
      </c>
      <c r="H2687" t="s">
        <v>3428</v>
      </c>
      <c r="I2687" t="s">
        <v>3429</v>
      </c>
      <c r="J2687" s="2">
        <v>10228</v>
      </c>
      <c r="K2687" s="2">
        <v>48669</v>
      </c>
      <c r="L2687">
        <v>9</v>
      </c>
      <c r="M2687" t="s">
        <v>210</v>
      </c>
      <c r="N2687" t="s">
        <v>3443</v>
      </c>
      <c r="O2687" t="s">
        <v>210</v>
      </c>
      <c r="P2687" t="s">
        <v>3444</v>
      </c>
      <c r="Q2687" s="5">
        <f>INDEX(relevant_resources!B:B,MATCH(P2687,relevant_resources!A:A,0))</f>
        <v>0</v>
      </c>
      <c r="R2687">
        <f>COUNTIFS(resolve_2018!Y:Y,A2687)</f>
        <v>0</v>
      </c>
      <c r="S2687">
        <f>COUNTIFS(assign_old_new!A:A,A2687)</f>
        <v>0</v>
      </c>
      <c r="T2687" s="4" t="str">
        <f>IF(D2687="teppc","teppc",
IF(Q2687=0,"not relevant",
IF(R2687&gt;0,"in old list",
IF(S2687=0,"NEED TO ASSIGN",
INDEX(assign_old_new!D:D,MATCH(A2687,assign_old_new!A:A,0))))))</f>
        <v>teppc</v>
      </c>
      <c r="U2687">
        <f t="shared" si="82"/>
        <v>0</v>
      </c>
      <c r="V2687" s="5">
        <f t="shared" si="83"/>
        <v>0</v>
      </c>
    </row>
    <row r="2688" spans="1:22" hidden="1" x14ac:dyDescent="0.75">
      <c r="A2688" t="s">
        <v>9473</v>
      </c>
      <c r="B2688" t="s">
        <v>9473</v>
      </c>
      <c r="C2688" t="s">
        <v>9474</v>
      </c>
      <c r="D2688" t="s">
        <v>3425</v>
      </c>
      <c r="E2688" t="s">
        <v>3426</v>
      </c>
      <c r="F2688" t="s">
        <v>3426</v>
      </c>
      <c r="G2688" t="s">
        <v>3427</v>
      </c>
      <c r="H2688" t="s">
        <v>3428</v>
      </c>
      <c r="I2688" t="s">
        <v>3429</v>
      </c>
      <c r="J2688" s="2">
        <v>42309</v>
      </c>
      <c r="K2688" s="2">
        <v>64224</v>
      </c>
      <c r="L2688">
        <v>8.9</v>
      </c>
      <c r="M2688" t="s">
        <v>210</v>
      </c>
      <c r="N2688" t="s">
        <v>3443</v>
      </c>
      <c r="O2688" t="s">
        <v>210</v>
      </c>
      <c r="P2688" t="s">
        <v>3444</v>
      </c>
      <c r="Q2688" s="5">
        <f>INDEX(relevant_resources!B:B,MATCH(P2688,relevant_resources!A:A,0))</f>
        <v>0</v>
      </c>
      <c r="R2688">
        <f>COUNTIFS(resolve_2018!Y:Y,A2688)</f>
        <v>0</v>
      </c>
      <c r="S2688">
        <f>COUNTIFS(assign_old_new!A:A,A2688)</f>
        <v>0</v>
      </c>
      <c r="T2688" s="4" t="str">
        <f>IF(D2688="teppc","teppc",
IF(Q2688=0,"not relevant",
IF(R2688&gt;0,"in old list",
IF(S2688=0,"NEED TO ASSIGN",
INDEX(assign_old_new!D:D,MATCH(A2688,assign_old_new!A:A,0))))))</f>
        <v>teppc</v>
      </c>
      <c r="U2688">
        <f t="shared" si="82"/>
        <v>0</v>
      </c>
      <c r="V2688" s="5">
        <f t="shared" si="83"/>
        <v>0</v>
      </c>
    </row>
    <row r="2689" spans="1:22" hidden="1" x14ac:dyDescent="0.75">
      <c r="A2689" t="s">
        <v>9475</v>
      </c>
      <c r="B2689" t="s">
        <v>9475</v>
      </c>
      <c r="C2689" t="s">
        <v>9476</v>
      </c>
      <c r="D2689" t="s">
        <v>3425</v>
      </c>
      <c r="E2689" t="s">
        <v>3426</v>
      </c>
      <c r="F2689" t="s">
        <v>3426</v>
      </c>
      <c r="G2689" t="s">
        <v>3427</v>
      </c>
      <c r="H2689" t="s">
        <v>3428</v>
      </c>
      <c r="I2689" t="s">
        <v>3429</v>
      </c>
      <c r="J2689" s="2">
        <v>42309</v>
      </c>
      <c r="K2689" s="2">
        <v>64224</v>
      </c>
      <c r="L2689">
        <v>8.9</v>
      </c>
      <c r="M2689" t="s">
        <v>210</v>
      </c>
      <c r="N2689" t="s">
        <v>3443</v>
      </c>
      <c r="O2689" t="s">
        <v>210</v>
      </c>
      <c r="P2689" t="s">
        <v>3444</v>
      </c>
      <c r="Q2689" s="5">
        <f>INDEX(relevant_resources!B:B,MATCH(P2689,relevant_resources!A:A,0))</f>
        <v>0</v>
      </c>
      <c r="R2689">
        <f>COUNTIFS(resolve_2018!Y:Y,A2689)</f>
        <v>0</v>
      </c>
      <c r="S2689">
        <f>COUNTIFS(assign_old_new!A:A,A2689)</f>
        <v>0</v>
      </c>
      <c r="T2689" s="4" t="str">
        <f>IF(D2689="teppc","teppc",
IF(Q2689=0,"not relevant",
IF(R2689&gt;0,"in old list",
IF(S2689=0,"NEED TO ASSIGN",
INDEX(assign_old_new!D:D,MATCH(A2689,assign_old_new!A:A,0))))))</f>
        <v>teppc</v>
      </c>
      <c r="U2689">
        <f t="shared" si="82"/>
        <v>0</v>
      </c>
      <c r="V2689" s="5">
        <f t="shared" si="83"/>
        <v>0</v>
      </c>
    </row>
    <row r="2690" spans="1:22" hidden="1" x14ac:dyDescent="0.75">
      <c r="A2690" t="s">
        <v>6049</v>
      </c>
      <c r="B2690" t="s">
        <v>6050</v>
      </c>
      <c r="C2690" t="s">
        <v>6051</v>
      </c>
      <c r="D2690" t="s">
        <v>3425</v>
      </c>
      <c r="E2690" t="s">
        <v>906</v>
      </c>
      <c r="F2690" t="s">
        <v>906</v>
      </c>
      <c r="G2690" t="s">
        <v>4695</v>
      </c>
      <c r="H2690" t="s">
        <v>906</v>
      </c>
      <c r="I2690" t="s">
        <v>906</v>
      </c>
      <c r="J2690" s="2">
        <v>38869</v>
      </c>
      <c r="K2690" s="2">
        <v>55153</v>
      </c>
      <c r="L2690">
        <v>8.75</v>
      </c>
      <c r="M2690" t="s">
        <v>3766</v>
      </c>
      <c r="N2690" t="s">
        <v>3757</v>
      </c>
      <c r="O2690" t="s">
        <v>190</v>
      </c>
      <c r="P2690" t="s">
        <v>5039</v>
      </c>
      <c r="Q2690" s="5">
        <f>INDEX(relevant_resources!B:B,MATCH(P2690,relevant_resources!A:A,0))</f>
        <v>0</v>
      </c>
      <c r="R2690">
        <f>COUNTIFS(resolve_2018!Y:Y,A2690)</f>
        <v>0</v>
      </c>
      <c r="S2690">
        <f>COUNTIFS(assign_old_new!A:A,A2690)</f>
        <v>0</v>
      </c>
      <c r="T2690" s="4" t="str">
        <f>IF(D2690="teppc","teppc",
IF(Q2690=0,"not relevant",
IF(R2690&gt;0,"in old list",
IF(S2690=0,"NEED TO ASSIGN",
INDEX(assign_old_new!D:D,MATCH(A2690,assign_old_new!A:A,0))))))</f>
        <v>teppc</v>
      </c>
      <c r="U2690">
        <f t="shared" ref="U2690:U2753" si="84">OR(R2690&gt;0,S2690&gt;0)*1</f>
        <v>0</v>
      </c>
      <c r="V2690" s="5">
        <f t="shared" si="83"/>
        <v>0</v>
      </c>
    </row>
    <row r="2691" spans="1:22" hidden="1" x14ac:dyDescent="0.75">
      <c r="A2691" t="s">
        <v>7454</v>
      </c>
      <c r="B2691" t="s">
        <v>7454</v>
      </c>
      <c r="C2691" t="s">
        <v>7455</v>
      </c>
      <c r="D2691" t="s">
        <v>3425</v>
      </c>
      <c r="E2691" t="s">
        <v>2592</v>
      </c>
      <c r="F2691" t="s">
        <v>2592</v>
      </c>
      <c r="G2691" t="s">
        <v>4353</v>
      </c>
      <c r="H2691" t="s">
        <v>3028</v>
      </c>
      <c r="I2691" t="s">
        <v>2592</v>
      </c>
      <c r="J2691" s="2">
        <v>20241</v>
      </c>
      <c r="K2691" s="2">
        <v>55153</v>
      </c>
      <c r="L2691">
        <v>8.6300000000000008</v>
      </c>
      <c r="M2691" t="s">
        <v>3956</v>
      </c>
      <c r="N2691" t="s">
        <v>3443</v>
      </c>
      <c r="O2691" t="s">
        <v>210</v>
      </c>
      <c r="P2691" t="s">
        <v>4354</v>
      </c>
      <c r="Q2691" s="5">
        <f>INDEX(relevant_resources!B:B,MATCH(P2691,relevant_resources!A:A,0))</f>
        <v>0</v>
      </c>
      <c r="R2691">
        <f>COUNTIFS(resolve_2018!Y:Y,A2691)</f>
        <v>0</v>
      </c>
      <c r="S2691">
        <f>COUNTIFS(assign_old_new!A:A,A2691)</f>
        <v>0</v>
      </c>
      <c r="T2691" s="4" t="str">
        <f>IF(D2691="teppc","teppc",
IF(Q2691=0,"not relevant",
IF(R2691&gt;0,"in old list",
IF(S2691=0,"NEED TO ASSIGN",
INDEX(assign_old_new!D:D,MATCH(A2691,assign_old_new!A:A,0))))))</f>
        <v>teppc</v>
      </c>
      <c r="U2691">
        <f t="shared" si="84"/>
        <v>0</v>
      </c>
      <c r="V2691" s="5">
        <f t="shared" ref="V2691:V2754" si="85">AND(Q2691=1,U2691=0,D2691="caiso")*1</f>
        <v>0</v>
      </c>
    </row>
    <row r="2692" spans="1:22" hidden="1" x14ac:dyDescent="0.75">
      <c r="A2692" t="s">
        <v>7452</v>
      </c>
      <c r="B2692" t="s">
        <v>7452</v>
      </c>
      <c r="C2692" t="s">
        <v>7453</v>
      </c>
      <c r="D2692" t="s">
        <v>3425</v>
      </c>
      <c r="E2692" t="s">
        <v>2592</v>
      </c>
      <c r="F2692" t="s">
        <v>2592</v>
      </c>
      <c r="G2692" t="s">
        <v>4353</v>
      </c>
      <c r="H2692" t="s">
        <v>3028</v>
      </c>
      <c r="I2692" t="s">
        <v>2592</v>
      </c>
      <c r="J2692" s="2">
        <v>20210</v>
      </c>
      <c r="K2692" s="2">
        <v>55153</v>
      </c>
      <c r="L2692">
        <v>8.6300000000000008</v>
      </c>
      <c r="M2692" t="s">
        <v>3956</v>
      </c>
      <c r="N2692" t="s">
        <v>3443</v>
      </c>
      <c r="O2692" t="s">
        <v>210</v>
      </c>
      <c r="P2692" t="s">
        <v>4354</v>
      </c>
      <c r="Q2692" s="5">
        <f>INDEX(relevant_resources!B:B,MATCH(P2692,relevant_resources!A:A,0))</f>
        <v>0</v>
      </c>
      <c r="R2692">
        <f>COUNTIFS(resolve_2018!Y:Y,A2692)</f>
        <v>0</v>
      </c>
      <c r="S2692">
        <f>COUNTIFS(assign_old_new!A:A,A2692)</f>
        <v>0</v>
      </c>
      <c r="T2692" s="4" t="str">
        <f>IF(D2692="teppc","teppc",
IF(Q2692=0,"not relevant",
IF(R2692&gt;0,"in old list",
IF(S2692=0,"NEED TO ASSIGN",
INDEX(assign_old_new!D:D,MATCH(A2692,assign_old_new!A:A,0))))))</f>
        <v>teppc</v>
      </c>
      <c r="U2692">
        <f t="shared" si="84"/>
        <v>0</v>
      </c>
      <c r="V2692" s="5">
        <f t="shared" si="85"/>
        <v>0</v>
      </c>
    </row>
    <row r="2693" spans="1:22" hidden="1" x14ac:dyDescent="0.75">
      <c r="A2693" t="s">
        <v>9332</v>
      </c>
      <c r="B2693" t="s">
        <v>9333</v>
      </c>
      <c r="C2693" t="s">
        <v>9334</v>
      </c>
      <c r="D2693" t="s">
        <v>3425</v>
      </c>
      <c r="E2693" t="s">
        <v>3578</v>
      </c>
      <c r="F2693" t="s">
        <v>3578</v>
      </c>
      <c r="G2693" t="s">
        <v>3579</v>
      </c>
      <c r="H2693" t="s">
        <v>3578</v>
      </c>
      <c r="I2693" t="s">
        <v>3429</v>
      </c>
      <c r="J2693" s="2">
        <v>22981</v>
      </c>
      <c r="K2693" s="2">
        <v>55153</v>
      </c>
      <c r="L2693">
        <v>8.6</v>
      </c>
      <c r="M2693" t="s">
        <v>210</v>
      </c>
      <c r="N2693" t="s">
        <v>3443</v>
      </c>
      <c r="O2693" t="s">
        <v>210</v>
      </c>
      <c r="P2693" t="s">
        <v>3444</v>
      </c>
      <c r="Q2693" s="5">
        <f>INDEX(relevant_resources!B:B,MATCH(P2693,relevant_resources!A:A,0))</f>
        <v>0</v>
      </c>
      <c r="R2693">
        <f>COUNTIFS(resolve_2018!Y:Y,A2693)</f>
        <v>0</v>
      </c>
      <c r="S2693">
        <f>COUNTIFS(assign_old_new!A:A,A2693)</f>
        <v>0</v>
      </c>
      <c r="T2693" s="4" t="str">
        <f>IF(D2693="teppc","teppc",
IF(Q2693=0,"not relevant",
IF(R2693&gt;0,"in old list",
IF(S2693=0,"NEED TO ASSIGN",
INDEX(assign_old_new!D:D,MATCH(A2693,assign_old_new!A:A,0))))))</f>
        <v>teppc</v>
      </c>
      <c r="U2693">
        <f t="shared" si="84"/>
        <v>0</v>
      </c>
      <c r="V2693" s="5">
        <f t="shared" si="85"/>
        <v>0</v>
      </c>
    </row>
    <row r="2694" spans="1:22" hidden="1" x14ac:dyDescent="0.75">
      <c r="A2694" t="s">
        <v>10912</v>
      </c>
      <c r="B2694" t="s">
        <v>10912</v>
      </c>
      <c r="C2694" t="s">
        <v>10913</v>
      </c>
      <c r="D2694" t="s">
        <v>9883</v>
      </c>
      <c r="E2694" t="s">
        <v>9887</v>
      </c>
      <c r="F2694" t="s">
        <v>9887</v>
      </c>
      <c r="G2694" t="s">
        <v>9888</v>
      </c>
      <c r="H2694" t="s">
        <v>9887</v>
      </c>
      <c r="I2694" t="s">
        <v>33</v>
      </c>
      <c r="J2694" t="s">
        <v>9889</v>
      </c>
      <c r="K2694" s="6">
        <v>55153</v>
      </c>
      <c r="L2694">
        <v>8.5</v>
      </c>
      <c r="M2694" t="s">
        <v>9958</v>
      </c>
      <c r="N2694" t="s">
        <v>4346</v>
      </c>
      <c r="O2694" t="s">
        <v>3386</v>
      </c>
      <c r="P2694" t="s">
        <v>3324</v>
      </c>
      <c r="Q2694" s="5">
        <f>INDEX(relevant_resources!B:B,MATCH(P2694,relevant_resources!A:A,0))</f>
        <v>1</v>
      </c>
      <c r="R2694">
        <f>COUNTIFS(resolve_2018!Y:Y,A2694)</f>
        <v>0</v>
      </c>
      <c r="S2694">
        <f>COUNTIFS(assign_old_new!A:A,A2694)</f>
        <v>1</v>
      </c>
      <c r="T2694" s="4" t="str">
        <f>IF(D2694="teppc","teppc",
IF(Q2694=0,"not relevant",
IF(R2694&gt;0,"in old list",
IF(S2694=0,"NEED TO ASSIGN",
INDEX(assign_old_new!D:D,MATCH(A2694,assign_old_new!A:A,0))))))</f>
        <v>new</v>
      </c>
      <c r="U2694">
        <f t="shared" si="84"/>
        <v>1</v>
      </c>
      <c r="V2694" s="5">
        <f t="shared" si="85"/>
        <v>0</v>
      </c>
    </row>
    <row r="2695" spans="1:22" hidden="1" x14ac:dyDescent="0.75">
      <c r="A2695" t="s">
        <v>7806</v>
      </c>
      <c r="B2695" t="s">
        <v>7807</v>
      </c>
      <c r="C2695" t="s">
        <v>7808</v>
      </c>
      <c r="D2695" t="s">
        <v>3425</v>
      </c>
      <c r="E2695" t="s">
        <v>2647</v>
      </c>
      <c r="F2695" t="s">
        <v>2647</v>
      </c>
      <c r="G2695" t="s">
        <v>3500</v>
      </c>
      <c r="H2695" t="s">
        <v>2646</v>
      </c>
      <c r="I2695" t="s">
        <v>2647</v>
      </c>
      <c r="J2695" s="2">
        <v>41334</v>
      </c>
      <c r="K2695" s="2">
        <v>55153</v>
      </c>
      <c r="L2695">
        <v>8.5</v>
      </c>
      <c r="M2695" t="s">
        <v>3506</v>
      </c>
      <c r="N2695" t="s">
        <v>3385</v>
      </c>
      <c r="O2695" t="s">
        <v>3386</v>
      </c>
      <c r="P2695" t="s">
        <v>3507</v>
      </c>
      <c r="Q2695" s="5">
        <f>INDEX(relevant_resources!B:B,MATCH(P2695,relevant_resources!A:A,0))</f>
        <v>0</v>
      </c>
      <c r="R2695">
        <f>COUNTIFS(resolve_2018!Y:Y,A2695)</f>
        <v>0</v>
      </c>
      <c r="S2695">
        <f>COUNTIFS(assign_old_new!A:A,A2695)</f>
        <v>0</v>
      </c>
      <c r="T2695" s="4" t="str">
        <f>IF(D2695="teppc","teppc",
IF(Q2695=0,"not relevant",
IF(R2695&gt;0,"in old list",
IF(S2695=0,"NEED TO ASSIGN",
INDEX(assign_old_new!D:D,MATCH(A2695,assign_old_new!A:A,0))))))</f>
        <v>teppc</v>
      </c>
      <c r="U2695">
        <f t="shared" si="84"/>
        <v>0</v>
      </c>
      <c r="V2695" s="5">
        <f t="shared" si="85"/>
        <v>0</v>
      </c>
    </row>
    <row r="2696" spans="1:22" hidden="1" x14ac:dyDescent="0.75">
      <c r="A2696" t="s">
        <v>11349</v>
      </c>
      <c r="B2696" t="s">
        <v>11350</v>
      </c>
      <c r="C2696" t="s">
        <v>11351</v>
      </c>
      <c r="D2696" t="s">
        <v>9883</v>
      </c>
      <c r="E2696" t="s">
        <v>3333</v>
      </c>
      <c r="F2696" t="s">
        <v>3333</v>
      </c>
      <c r="G2696" t="s">
        <v>3334</v>
      </c>
      <c r="H2696" t="s">
        <v>3333</v>
      </c>
      <c r="I2696" t="s">
        <v>33</v>
      </c>
      <c r="J2696" s="6">
        <v>32297</v>
      </c>
      <c r="K2696" s="6">
        <v>55153</v>
      </c>
      <c r="L2696">
        <v>8.5</v>
      </c>
      <c r="M2696" t="s">
        <v>9884</v>
      </c>
      <c r="N2696" t="s">
        <v>3849</v>
      </c>
      <c r="O2696" t="s">
        <v>3850</v>
      </c>
      <c r="P2696" t="s">
        <v>10070</v>
      </c>
      <c r="Q2696" s="5">
        <f>INDEX(relevant_resources!B:B,MATCH(P2696,relevant_resources!A:A,0))</f>
        <v>0</v>
      </c>
      <c r="R2696">
        <f>COUNTIFS(resolve_2018!Y:Y,A2696)</f>
        <v>0</v>
      </c>
      <c r="S2696">
        <f>COUNTIFS(assign_old_new!A:A,A2696)</f>
        <v>0</v>
      </c>
      <c r="T2696" s="4" t="str">
        <f>IF(D2696="teppc","teppc",
IF(Q2696=0,"not relevant",
IF(R2696&gt;0,"in old list",
IF(S2696=0,"NEED TO ASSIGN",
INDEX(assign_old_new!D:D,MATCH(A2696,assign_old_new!A:A,0))))))</f>
        <v>not relevant</v>
      </c>
      <c r="U2696">
        <f t="shared" si="84"/>
        <v>0</v>
      </c>
      <c r="V2696" s="5">
        <f t="shared" si="85"/>
        <v>0</v>
      </c>
    </row>
    <row r="2697" spans="1:22" hidden="1" x14ac:dyDescent="0.75">
      <c r="A2697" t="s">
        <v>5446</v>
      </c>
      <c r="B2697" t="s">
        <v>5447</v>
      </c>
      <c r="C2697" t="s">
        <v>5448</v>
      </c>
      <c r="D2697" t="s">
        <v>3425</v>
      </c>
      <c r="E2697" t="s">
        <v>3578</v>
      </c>
      <c r="F2697" t="s">
        <v>3578</v>
      </c>
      <c r="G2697" t="s">
        <v>3579</v>
      </c>
      <c r="H2697" t="s">
        <v>3578</v>
      </c>
      <c r="I2697" t="s">
        <v>3429</v>
      </c>
      <c r="J2697" s="2">
        <v>19845</v>
      </c>
      <c r="K2697" s="2">
        <v>55153</v>
      </c>
      <c r="L2697">
        <v>8.5</v>
      </c>
      <c r="M2697" t="s">
        <v>4328</v>
      </c>
      <c r="N2697" t="s">
        <v>4329</v>
      </c>
      <c r="O2697" t="s">
        <v>4330</v>
      </c>
      <c r="P2697" t="s">
        <v>4331</v>
      </c>
      <c r="Q2697" s="5">
        <f>INDEX(relevant_resources!B:B,MATCH(P2697,relevant_resources!A:A,0))</f>
        <v>0</v>
      </c>
      <c r="R2697">
        <f>COUNTIFS(resolve_2018!Y:Y,A2697)</f>
        <v>0</v>
      </c>
      <c r="S2697">
        <f>COUNTIFS(assign_old_new!A:A,A2697)</f>
        <v>0</v>
      </c>
      <c r="T2697" s="4" t="str">
        <f>IF(D2697="teppc","teppc",
IF(Q2697=0,"not relevant",
IF(R2697&gt;0,"in old list",
IF(S2697=0,"NEED TO ASSIGN",
INDEX(assign_old_new!D:D,MATCH(A2697,assign_old_new!A:A,0))))))</f>
        <v>teppc</v>
      </c>
      <c r="U2697">
        <f t="shared" si="84"/>
        <v>0</v>
      </c>
      <c r="V2697" s="5">
        <f t="shared" si="85"/>
        <v>0</v>
      </c>
    </row>
    <row r="2698" spans="1:22" hidden="1" x14ac:dyDescent="0.75">
      <c r="A2698" t="s">
        <v>7656</v>
      </c>
      <c r="B2698" t="s">
        <v>7657</v>
      </c>
      <c r="D2698" t="s">
        <v>3425</v>
      </c>
      <c r="E2698" t="s">
        <v>3883</v>
      </c>
      <c r="F2698" t="s">
        <v>3883</v>
      </c>
      <c r="G2698" t="s">
        <v>3884</v>
      </c>
      <c r="H2698" t="s">
        <v>3883</v>
      </c>
      <c r="I2698" t="s">
        <v>1080</v>
      </c>
      <c r="J2698" s="2">
        <v>18264</v>
      </c>
      <c r="K2698" s="2">
        <v>55153</v>
      </c>
      <c r="L2698">
        <v>8.5</v>
      </c>
      <c r="M2698" t="s">
        <v>616</v>
      </c>
      <c r="N2698" t="s">
        <v>4346</v>
      </c>
      <c r="O2698" t="s">
        <v>3386</v>
      </c>
      <c r="P2698" t="s">
        <v>3617</v>
      </c>
      <c r="Q2698" s="5">
        <f>INDEX(relevant_resources!B:B,MATCH(P2698,relevant_resources!A:A,0))</f>
        <v>0</v>
      </c>
      <c r="R2698">
        <f>COUNTIFS(resolve_2018!Y:Y,A2698)</f>
        <v>0</v>
      </c>
      <c r="S2698">
        <f>COUNTIFS(assign_old_new!A:A,A2698)</f>
        <v>0</v>
      </c>
      <c r="T2698" s="4" t="str">
        <f>IF(D2698="teppc","teppc",
IF(Q2698=0,"not relevant",
IF(R2698&gt;0,"in old list",
IF(S2698=0,"NEED TO ASSIGN",
INDEX(assign_old_new!D:D,MATCH(A2698,assign_old_new!A:A,0))))))</f>
        <v>teppc</v>
      </c>
      <c r="U2698">
        <f t="shared" si="84"/>
        <v>0</v>
      </c>
      <c r="V2698" s="5">
        <f t="shared" si="85"/>
        <v>0</v>
      </c>
    </row>
    <row r="2699" spans="1:22" hidden="1" x14ac:dyDescent="0.75">
      <c r="A2699" t="s">
        <v>385</v>
      </c>
      <c r="B2699" t="s">
        <v>385</v>
      </c>
      <c r="C2699" t="s">
        <v>10408</v>
      </c>
      <c r="D2699" t="s">
        <v>9883</v>
      </c>
      <c r="E2699" t="s">
        <v>3333</v>
      </c>
      <c r="F2699" t="s">
        <v>3333</v>
      </c>
      <c r="G2699" t="s">
        <v>3334</v>
      </c>
      <c r="H2699" t="s">
        <v>3333</v>
      </c>
      <c r="I2699" t="s">
        <v>33</v>
      </c>
      <c r="J2699" s="6">
        <v>7672</v>
      </c>
      <c r="K2699" s="6">
        <v>55153</v>
      </c>
      <c r="L2699">
        <v>8.5</v>
      </c>
      <c r="M2699" t="s">
        <v>9884</v>
      </c>
      <c r="N2699" t="s">
        <v>3443</v>
      </c>
      <c r="O2699" t="s">
        <v>210</v>
      </c>
      <c r="P2699" t="s">
        <v>3709</v>
      </c>
      <c r="Q2699" s="5">
        <f>INDEX(relevant_resources!B:B,MATCH(P2699,relevant_resources!A:A,0))</f>
        <v>0</v>
      </c>
      <c r="R2699">
        <f>COUNTIFS(resolve_2018!Y:Y,A2699)</f>
        <v>2</v>
      </c>
      <c r="S2699">
        <f>COUNTIFS(assign_old_new!A:A,A2699)</f>
        <v>0</v>
      </c>
      <c r="T2699" s="4" t="str">
        <f>IF(D2699="teppc","teppc",
IF(Q2699=0,"not relevant",
IF(R2699&gt;0,"in old list",
IF(S2699=0,"NEED TO ASSIGN",
INDEX(assign_old_new!D:D,MATCH(A2699,assign_old_new!A:A,0))))))</f>
        <v>not relevant</v>
      </c>
      <c r="U2699">
        <f t="shared" si="84"/>
        <v>1</v>
      </c>
      <c r="V2699" s="5">
        <f t="shared" si="85"/>
        <v>0</v>
      </c>
    </row>
    <row r="2700" spans="1:22" hidden="1" x14ac:dyDescent="0.75">
      <c r="A2700" t="s">
        <v>10409</v>
      </c>
      <c r="B2700" t="s">
        <v>10409</v>
      </c>
      <c r="C2700" t="s">
        <v>10410</v>
      </c>
      <c r="D2700" t="s">
        <v>9883</v>
      </c>
      <c r="E2700" t="s">
        <v>3333</v>
      </c>
      <c r="F2700" t="s">
        <v>3333</v>
      </c>
      <c r="G2700" t="s">
        <v>3334</v>
      </c>
      <c r="H2700" t="s">
        <v>3333</v>
      </c>
      <c r="I2700" t="s">
        <v>33</v>
      </c>
      <c r="J2700" s="6">
        <v>7672</v>
      </c>
      <c r="K2700" s="6">
        <v>55153</v>
      </c>
      <c r="L2700">
        <v>8.5</v>
      </c>
      <c r="M2700" t="s">
        <v>9884</v>
      </c>
      <c r="N2700" t="s">
        <v>3443</v>
      </c>
      <c r="O2700" t="s">
        <v>210</v>
      </c>
      <c r="P2700" t="s">
        <v>3709</v>
      </c>
      <c r="Q2700" s="5">
        <f>INDEX(relevant_resources!B:B,MATCH(P2700,relevant_resources!A:A,0))</f>
        <v>0</v>
      </c>
      <c r="R2700">
        <f>COUNTIFS(resolve_2018!Y:Y,A2700)</f>
        <v>0</v>
      </c>
      <c r="S2700">
        <f>COUNTIFS(assign_old_new!A:A,A2700)</f>
        <v>0</v>
      </c>
      <c r="T2700" s="4" t="str">
        <f>IF(D2700="teppc","teppc",
IF(Q2700=0,"not relevant",
IF(R2700&gt;0,"in old list",
IF(S2700=0,"NEED TO ASSIGN",
INDEX(assign_old_new!D:D,MATCH(A2700,assign_old_new!A:A,0))))))</f>
        <v>not relevant</v>
      </c>
      <c r="U2700">
        <f t="shared" si="84"/>
        <v>0</v>
      </c>
      <c r="V2700" s="5">
        <f t="shared" si="85"/>
        <v>0</v>
      </c>
    </row>
    <row r="2701" spans="1:22" hidden="1" x14ac:dyDescent="0.75">
      <c r="A2701" t="s">
        <v>9285</v>
      </c>
      <c r="B2701" t="s">
        <v>9285</v>
      </c>
      <c r="C2701" t="s">
        <v>9286</v>
      </c>
      <c r="D2701" t="s">
        <v>3425</v>
      </c>
      <c r="E2701" t="s">
        <v>3614</v>
      </c>
      <c r="F2701" t="s">
        <v>3614</v>
      </c>
      <c r="G2701" t="s">
        <v>3615</v>
      </c>
      <c r="H2701" t="s">
        <v>3616</v>
      </c>
      <c r="I2701" t="s">
        <v>1080</v>
      </c>
      <c r="J2701" s="2">
        <v>12844</v>
      </c>
      <c r="K2701" s="2">
        <v>55153</v>
      </c>
      <c r="L2701">
        <v>8.43</v>
      </c>
      <c r="M2701" t="s">
        <v>210</v>
      </c>
      <c r="N2701" t="s">
        <v>3443</v>
      </c>
      <c r="O2701" t="s">
        <v>210</v>
      </c>
      <c r="P2701" t="s">
        <v>3568</v>
      </c>
      <c r="Q2701" s="5">
        <f>INDEX(relevant_resources!B:B,MATCH(P2701,relevant_resources!A:A,0))</f>
        <v>0</v>
      </c>
      <c r="R2701">
        <f>COUNTIFS(resolve_2018!Y:Y,A2701)</f>
        <v>0</v>
      </c>
      <c r="S2701">
        <f>COUNTIFS(assign_old_new!A:A,A2701)</f>
        <v>0</v>
      </c>
      <c r="T2701" s="4" t="str">
        <f>IF(D2701="teppc","teppc",
IF(Q2701=0,"not relevant",
IF(R2701&gt;0,"in old list",
IF(S2701=0,"NEED TO ASSIGN",
INDEX(assign_old_new!D:D,MATCH(A2701,assign_old_new!A:A,0))))))</f>
        <v>teppc</v>
      </c>
      <c r="U2701">
        <f t="shared" si="84"/>
        <v>0</v>
      </c>
      <c r="V2701" s="5">
        <f t="shared" si="85"/>
        <v>0</v>
      </c>
    </row>
    <row r="2702" spans="1:22" hidden="1" x14ac:dyDescent="0.75">
      <c r="A2702" t="s">
        <v>7878</v>
      </c>
      <c r="B2702" t="s">
        <v>7879</v>
      </c>
      <c r="C2702" t="s">
        <v>7880</v>
      </c>
      <c r="D2702" t="s">
        <v>3425</v>
      </c>
      <c r="E2702" t="s">
        <v>3546</v>
      </c>
      <c r="F2702" t="s">
        <v>3546</v>
      </c>
      <c r="G2702" t="s">
        <v>3547</v>
      </c>
      <c r="H2702" t="s">
        <v>3546</v>
      </c>
      <c r="I2702" t="s">
        <v>3429</v>
      </c>
      <c r="J2702" s="2">
        <v>39569</v>
      </c>
      <c r="K2702" s="2">
        <v>55123</v>
      </c>
      <c r="L2702">
        <v>8.4</v>
      </c>
      <c r="M2702" t="s">
        <v>3459</v>
      </c>
      <c r="N2702" t="s">
        <v>3460</v>
      </c>
      <c r="O2702" t="s">
        <v>3461</v>
      </c>
      <c r="P2702" t="s">
        <v>3462</v>
      </c>
      <c r="Q2702" s="5">
        <f>INDEX(relevant_resources!B:B,MATCH(P2702,relevant_resources!A:A,0))</f>
        <v>0</v>
      </c>
      <c r="R2702">
        <f>COUNTIFS(resolve_2018!Y:Y,A2702)</f>
        <v>0</v>
      </c>
      <c r="S2702">
        <f>COUNTIFS(assign_old_new!A:A,A2702)</f>
        <v>0</v>
      </c>
      <c r="T2702" s="4" t="str">
        <f>IF(D2702="teppc","teppc",
IF(Q2702=0,"not relevant",
IF(R2702&gt;0,"in old list",
IF(S2702=0,"NEED TO ASSIGN",
INDEX(assign_old_new!D:D,MATCH(A2702,assign_old_new!A:A,0))))))</f>
        <v>teppc</v>
      </c>
      <c r="U2702">
        <f t="shared" si="84"/>
        <v>0</v>
      </c>
      <c r="V2702" s="5">
        <f t="shared" si="85"/>
        <v>0</v>
      </c>
    </row>
    <row r="2703" spans="1:22" hidden="1" x14ac:dyDescent="0.75">
      <c r="A2703" t="s">
        <v>7881</v>
      </c>
      <c r="B2703" t="s">
        <v>7882</v>
      </c>
      <c r="C2703" t="s">
        <v>7883</v>
      </c>
      <c r="D2703" t="s">
        <v>3425</v>
      </c>
      <c r="E2703" t="s">
        <v>3546</v>
      </c>
      <c r="F2703" t="s">
        <v>3546</v>
      </c>
      <c r="G2703" t="s">
        <v>3547</v>
      </c>
      <c r="H2703" t="s">
        <v>3546</v>
      </c>
      <c r="I2703" t="s">
        <v>3429</v>
      </c>
      <c r="J2703" s="2">
        <v>39569</v>
      </c>
      <c r="K2703" s="2">
        <v>55123</v>
      </c>
      <c r="L2703">
        <v>8.4</v>
      </c>
      <c r="M2703" t="s">
        <v>3459</v>
      </c>
      <c r="N2703" t="s">
        <v>3460</v>
      </c>
      <c r="O2703" t="s">
        <v>3461</v>
      </c>
      <c r="P2703" t="s">
        <v>3462</v>
      </c>
      <c r="Q2703" s="5">
        <f>INDEX(relevant_resources!B:B,MATCH(P2703,relevant_resources!A:A,0))</f>
        <v>0</v>
      </c>
      <c r="R2703">
        <f>COUNTIFS(resolve_2018!Y:Y,A2703)</f>
        <v>0</v>
      </c>
      <c r="S2703">
        <f>COUNTIFS(assign_old_new!A:A,A2703)</f>
        <v>0</v>
      </c>
      <c r="T2703" s="4" t="str">
        <f>IF(D2703="teppc","teppc",
IF(Q2703=0,"not relevant",
IF(R2703&gt;0,"in old list",
IF(S2703=0,"NEED TO ASSIGN",
INDEX(assign_old_new!D:D,MATCH(A2703,assign_old_new!A:A,0))))))</f>
        <v>teppc</v>
      </c>
      <c r="U2703">
        <f t="shared" si="84"/>
        <v>0</v>
      </c>
      <c r="V2703" s="5">
        <f t="shared" si="85"/>
        <v>0</v>
      </c>
    </row>
    <row r="2704" spans="1:22" hidden="1" x14ac:dyDescent="0.75">
      <c r="A2704" t="s">
        <v>7884</v>
      </c>
      <c r="B2704" t="s">
        <v>7885</v>
      </c>
      <c r="C2704" t="s">
        <v>7886</v>
      </c>
      <c r="D2704" t="s">
        <v>3425</v>
      </c>
      <c r="E2704" t="s">
        <v>3546</v>
      </c>
      <c r="F2704" t="s">
        <v>3546</v>
      </c>
      <c r="G2704" t="s">
        <v>3547</v>
      </c>
      <c r="H2704" t="s">
        <v>3546</v>
      </c>
      <c r="I2704" t="s">
        <v>3429</v>
      </c>
      <c r="J2704" s="2">
        <v>39569</v>
      </c>
      <c r="K2704" s="2">
        <v>55123</v>
      </c>
      <c r="L2704">
        <v>8.4</v>
      </c>
      <c r="M2704" t="s">
        <v>3459</v>
      </c>
      <c r="N2704" t="s">
        <v>3460</v>
      </c>
      <c r="O2704" t="s">
        <v>3461</v>
      </c>
      <c r="P2704" t="s">
        <v>3462</v>
      </c>
      <c r="Q2704" s="5">
        <f>INDEX(relevant_resources!B:B,MATCH(P2704,relevant_resources!A:A,0))</f>
        <v>0</v>
      </c>
      <c r="R2704">
        <f>COUNTIFS(resolve_2018!Y:Y,A2704)</f>
        <v>0</v>
      </c>
      <c r="S2704">
        <f>COUNTIFS(assign_old_new!A:A,A2704)</f>
        <v>0</v>
      </c>
      <c r="T2704" s="4" t="str">
        <f>IF(D2704="teppc","teppc",
IF(Q2704=0,"not relevant",
IF(R2704&gt;0,"in old list",
IF(S2704=0,"NEED TO ASSIGN",
INDEX(assign_old_new!D:D,MATCH(A2704,assign_old_new!A:A,0))))))</f>
        <v>teppc</v>
      </c>
      <c r="U2704">
        <f t="shared" si="84"/>
        <v>0</v>
      </c>
      <c r="V2704" s="5">
        <f t="shared" si="85"/>
        <v>0</v>
      </c>
    </row>
    <row r="2705" spans="1:22" hidden="1" x14ac:dyDescent="0.75">
      <c r="A2705" t="s">
        <v>7887</v>
      </c>
      <c r="B2705" t="s">
        <v>7888</v>
      </c>
      <c r="C2705" t="s">
        <v>7889</v>
      </c>
      <c r="D2705" t="s">
        <v>3425</v>
      </c>
      <c r="E2705" t="s">
        <v>3546</v>
      </c>
      <c r="F2705" t="s">
        <v>3546</v>
      </c>
      <c r="G2705" t="s">
        <v>3547</v>
      </c>
      <c r="H2705" t="s">
        <v>3546</v>
      </c>
      <c r="I2705" t="s">
        <v>3429</v>
      </c>
      <c r="J2705" s="2">
        <v>39569</v>
      </c>
      <c r="K2705" s="2">
        <v>55123</v>
      </c>
      <c r="L2705">
        <v>8.4</v>
      </c>
      <c r="M2705" t="s">
        <v>3459</v>
      </c>
      <c r="N2705" t="s">
        <v>3460</v>
      </c>
      <c r="O2705" t="s">
        <v>3461</v>
      </c>
      <c r="P2705" t="s">
        <v>3462</v>
      </c>
      <c r="Q2705" s="5">
        <f>INDEX(relevant_resources!B:B,MATCH(P2705,relevant_resources!A:A,0))</f>
        <v>0</v>
      </c>
      <c r="R2705">
        <f>COUNTIFS(resolve_2018!Y:Y,A2705)</f>
        <v>0</v>
      </c>
      <c r="S2705">
        <f>COUNTIFS(assign_old_new!A:A,A2705)</f>
        <v>0</v>
      </c>
      <c r="T2705" s="4" t="str">
        <f>IF(D2705="teppc","teppc",
IF(Q2705=0,"not relevant",
IF(R2705&gt;0,"in old list",
IF(S2705=0,"NEED TO ASSIGN",
INDEX(assign_old_new!D:D,MATCH(A2705,assign_old_new!A:A,0))))))</f>
        <v>teppc</v>
      </c>
      <c r="U2705">
        <f t="shared" si="84"/>
        <v>0</v>
      </c>
      <c r="V2705" s="5">
        <f t="shared" si="85"/>
        <v>0</v>
      </c>
    </row>
    <row r="2706" spans="1:22" hidden="1" x14ac:dyDescent="0.75">
      <c r="A2706" t="s">
        <v>7890</v>
      </c>
      <c r="B2706" t="s">
        <v>7891</v>
      </c>
      <c r="C2706" t="s">
        <v>7892</v>
      </c>
      <c r="D2706" t="s">
        <v>3425</v>
      </c>
      <c r="E2706" t="s">
        <v>3546</v>
      </c>
      <c r="F2706" t="s">
        <v>3546</v>
      </c>
      <c r="G2706" t="s">
        <v>3547</v>
      </c>
      <c r="H2706" t="s">
        <v>3546</v>
      </c>
      <c r="I2706" t="s">
        <v>3429</v>
      </c>
      <c r="J2706" s="2">
        <v>39569</v>
      </c>
      <c r="K2706" s="2">
        <v>55123</v>
      </c>
      <c r="L2706">
        <v>8.4</v>
      </c>
      <c r="M2706" t="s">
        <v>3459</v>
      </c>
      <c r="N2706" t="s">
        <v>3460</v>
      </c>
      <c r="O2706" t="s">
        <v>3461</v>
      </c>
      <c r="P2706" t="s">
        <v>3462</v>
      </c>
      <c r="Q2706" s="5">
        <f>INDEX(relevant_resources!B:B,MATCH(P2706,relevant_resources!A:A,0))</f>
        <v>0</v>
      </c>
      <c r="R2706">
        <f>COUNTIFS(resolve_2018!Y:Y,A2706)</f>
        <v>0</v>
      </c>
      <c r="S2706">
        <f>COUNTIFS(assign_old_new!A:A,A2706)</f>
        <v>0</v>
      </c>
      <c r="T2706" s="4" t="str">
        <f>IF(D2706="teppc","teppc",
IF(Q2706=0,"not relevant",
IF(R2706&gt;0,"in old list",
IF(S2706=0,"NEED TO ASSIGN",
INDEX(assign_old_new!D:D,MATCH(A2706,assign_old_new!A:A,0))))))</f>
        <v>teppc</v>
      </c>
      <c r="U2706">
        <f t="shared" si="84"/>
        <v>0</v>
      </c>
      <c r="V2706" s="5">
        <f t="shared" si="85"/>
        <v>0</v>
      </c>
    </row>
    <row r="2707" spans="1:22" hidden="1" x14ac:dyDescent="0.75">
      <c r="A2707" t="s">
        <v>7893</v>
      </c>
      <c r="B2707" t="s">
        <v>7894</v>
      </c>
      <c r="C2707" t="s">
        <v>7895</v>
      </c>
      <c r="D2707" t="s">
        <v>3425</v>
      </c>
      <c r="E2707" t="s">
        <v>3546</v>
      </c>
      <c r="F2707" t="s">
        <v>3546</v>
      </c>
      <c r="G2707" t="s">
        <v>3547</v>
      </c>
      <c r="H2707" t="s">
        <v>3546</v>
      </c>
      <c r="I2707" t="s">
        <v>3429</v>
      </c>
      <c r="J2707" s="2">
        <v>39569</v>
      </c>
      <c r="K2707" s="2">
        <v>55123</v>
      </c>
      <c r="L2707">
        <v>8.4</v>
      </c>
      <c r="M2707" t="s">
        <v>3459</v>
      </c>
      <c r="N2707" t="s">
        <v>3460</v>
      </c>
      <c r="O2707" t="s">
        <v>3461</v>
      </c>
      <c r="P2707" t="s">
        <v>3462</v>
      </c>
      <c r="Q2707" s="5">
        <f>INDEX(relevant_resources!B:B,MATCH(P2707,relevant_resources!A:A,0))</f>
        <v>0</v>
      </c>
      <c r="R2707">
        <f>COUNTIFS(resolve_2018!Y:Y,A2707)</f>
        <v>0</v>
      </c>
      <c r="S2707">
        <f>COUNTIFS(assign_old_new!A:A,A2707)</f>
        <v>0</v>
      </c>
      <c r="T2707" s="4" t="str">
        <f>IF(D2707="teppc","teppc",
IF(Q2707=0,"not relevant",
IF(R2707&gt;0,"in old list",
IF(S2707=0,"NEED TO ASSIGN",
INDEX(assign_old_new!D:D,MATCH(A2707,assign_old_new!A:A,0))))))</f>
        <v>teppc</v>
      </c>
      <c r="U2707">
        <f t="shared" si="84"/>
        <v>0</v>
      </c>
      <c r="V2707" s="5">
        <f t="shared" si="85"/>
        <v>0</v>
      </c>
    </row>
    <row r="2708" spans="1:22" hidden="1" x14ac:dyDescent="0.75">
      <c r="A2708" t="s">
        <v>7896</v>
      </c>
      <c r="B2708" t="s">
        <v>7897</v>
      </c>
      <c r="C2708" t="s">
        <v>7898</v>
      </c>
      <c r="D2708" t="s">
        <v>3425</v>
      </c>
      <c r="E2708" t="s">
        <v>3546</v>
      </c>
      <c r="F2708" t="s">
        <v>3546</v>
      </c>
      <c r="G2708" t="s">
        <v>3547</v>
      </c>
      <c r="H2708" t="s">
        <v>3546</v>
      </c>
      <c r="I2708" t="s">
        <v>3429</v>
      </c>
      <c r="J2708" s="2">
        <v>39569</v>
      </c>
      <c r="K2708" s="2">
        <v>55123</v>
      </c>
      <c r="L2708">
        <v>8.4</v>
      </c>
      <c r="M2708" t="s">
        <v>3459</v>
      </c>
      <c r="N2708" t="s">
        <v>3460</v>
      </c>
      <c r="O2708" t="s">
        <v>3461</v>
      </c>
      <c r="P2708" t="s">
        <v>3462</v>
      </c>
      <c r="Q2708" s="5">
        <f>INDEX(relevant_resources!B:B,MATCH(P2708,relevant_resources!A:A,0))</f>
        <v>0</v>
      </c>
      <c r="R2708">
        <f>COUNTIFS(resolve_2018!Y:Y,A2708)</f>
        <v>0</v>
      </c>
      <c r="S2708">
        <f>COUNTIFS(assign_old_new!A:A,A2708)</f>
        <v>0</v>
      </c>
      <c r="T2708" s="4" t="str">
        <f>IF(D2708="teppc","teppc",
IF(Q2708=0,"not relevant",
IF(R2708&gt;0,"in old list",
IF(S2708=0,"NEED TO ASSIGN",
INDEX(assign_old_new!D:D,MATCH(A2708,assign_old_new!A:A,0))))))</f>
        <v>teppc</v>
      </c>
      <c r="U2708">
        <f t="shared" si="84"/>
        <v>0</v>
      </c>
      <c r="V2708" s="5">
        <f t="shared" si="85"/>
        <v>0</v>
      </c>
    </row>
    <row r="2709" spans="1:22" hidden="1" x14ac:dyDescent="0.75">
      <c r="A2709" t="s">
        <v>7899</v>
      </c>
      <c r="B2709" t="s">
        <v>7900</v>
      </c>
      <c r="C2709" t="s">
        <v>7901</v>
      </c>
      <c r="D2709" t="s">
        <v>3425</v>
      </c>
      <c r="E2709" t="s">
        <v>3546</v>
      </c>
      <c r="F2709" t="s">
        <v>3546</v>
      </c>
      <c r="G2709" t="s">
        <v>3547</v>
      </c>
      <c r="H2709" t="s">
        <v>3546</v>
      </c>
      <c r="I2709" t="s">
        <v>3429</v>
      </c>
      <c r="J2709" s="2">
        <v>39569</v>
      </c>
      <c r="K2709" s="2">
        <v>55123</v>
      </c>
      <c r="L2709">
        <v>8.4</v>
      </c>
      <c r="M2709" t="s">
        <v>3459</v>
      </c>
      <c r="N2709" t="s">
        <v>3460</v>
      </c>
      <c r="O2709" t="s">
        <v>3461</v>
      </c>
      <c r="P2709" t="s">
        <v>3462</v>
      </c>
      <c r="Q2709" s="5">
        <f>INDEX(relevant_resources!B:B,MATCH(P2709,relevant_resources!A:A,0))</f>
        <v>0</v>
      </c>
      <c r="R2709">
        <f>COUNTIFS(resolve_2018!Y:Y,A2709)</f>
        <v>0</v>
      </c>
      <c r="S2709">
        <f>COUNTIFS(assign_old_new!A:A,A2709)</f>
        <v>0</v>
      </c>
      <c r="T2709" s="4" t="str">
        <f>IF(D2709="teppc","teppc",
IF(Q2709=0,"not relevant",
IF(R2709&gt;0,"in old list",
IF(S2709=0,"NEED TO ASSIGN",
INDEX(assign_old_new!D:D,MATCH(A2709,assign_old_new!A:A,0))))))</f>
        <v>teppc</v>
      </c>
      <c r="U2709">
        <f t="shared" si="84"/>
        <v>0</v>
      </c>
      <c r="V2709" s="5">
        <f t="shared" si="85"/>
        <v>0</v>
      </c>
    </row>
    <row r="2710" spans="1:22" hidden="1" x14ac:dyDescent="0.75">
      <c r="A2710" t="s">
        <v>7902</v>
      </c>
      <c r="B2710" t="s">
        <v>7903</v>
      </c>
      <c r="C2710" t="s">
        <v>7904</v>
      </c>
      <c r="D2710" t="s">
        <v>3425</v>
      </c>
      <c r="E2710" t="s">
        <v>3546</v>
      </c>
      <c r="F2710" t="s">
        <v>3546</v>
      </c>
      <c r="G2710" t="s">
        <v>3547</v>
      </c>
      <c r="H2710" t="s">
        <v>3546</v>
      </c>
      <c r="I2710" t="s">
        <v>3429</v>
      </c>
      <c r="J2710" s="2">
        <v>39569</v>
      </c>
      <c r="K2710" s="2">
        <v>55123</v>
      </c>
      <c r="L2710">
        <v>8.4</v>
      </c>
      <c r="M2710" t="s">
        <v>3459</v>
      </c>
      <c r="N2710" t="s">
        <v>3460</v>
      </c>
      <c r="O2710" t="s">
        <v>3461</v>
      </c>
      <c r="P2710" t="s">
        <v>3462</v>
      </c>
      <c r="Q2710" s="5">
        <f>INDEX(relevant_resources!B:B,MATCH(P2710,relevant_resources!A:A,0))</f>
        <v>0</v>
      </c>
      <c r="R2710">
        <f>COUNTIFS(resolve_2018!Y:Y,A2710)</f>
        <v>0</v>
      </c>
      <c r="S2710">
        <f>COUNTIFS(assign_old_new!A:A,A2710)</f>
        <v>0</v>
      </c>
      <c r="T2710" s="4" t="str">
        <f>IF(D2710="teppc","teppc",
IF(Q2710=0,"not relevant",
IF(R2710&gt;0,"in old list",
IF(S2710=0,"NEED TO ASSIGN",
INDEX(assign_old_new!D:D,MATCH(A2710,assign_old_new!A:A,0))))))</f>
        <v>teppc</v>
      </c>
      <c r="U2710">
        <f t="shared" si="84"/>
        <v>0</v>
      </c>
      <c r="V2710" s="5">
        <f t="shared" si="85"/>
        <v>0</v>
      </c>
    </row>
    <row r="2711" spans="1:22" hidden="1" x14ac:dyDescent="0.75">
      <c r="A2711" t="s">
        <v>7905</v>
      </c>
      <c r="B2711" t="s">
        <v>7906</v>
      </c>
      <c r="C2711" t="s">
        <v>7907</v>
      </c>
      <c r="D2711" t="s">
        <v>3425</v>
      </c>
      <c r="E2711" t="s">
        <v>3546</v>
      </c>
      <c r="F2711" t="s">
        <v>3546</v>
      </c>
      <c r="G2711" t="s">
        <v>3547</v>
      </c>
      <c r="H2711" t="s">
        <v>3546</v>
      </c>
      <c r="I2711" t="s">
        <v>3429</v>
      </c>
      <c r="J2711" s="2">
        <v>39569</v>
      </c>
      <c r="K2711" s="2">
        <v>55123</v>
      </c>
      <c r="L2711">
        <v>8.4</v>
      </c>
      <c r="M2711" t="s">
        <v>3459</v>
      </c>
      <c r="N2711" t="s">
        <v>3460</v>
      </c>
      <c r="O2711" t="s">
        <v>3461</v>
      </c>
      <c r="P2711" t="s">
        <v>3462</v>
      </c>
      <c r="Q2711" s="5">
        <f>INDEX(relevant_resources!B:B,MATCH(P2711,relevant_resources!A:A,0))</f>
        <v>0</v>
      </c>
      <c r="R2711">
        <f>COUNTIFS(resolve_2018!Y:Y,A2711)</f>
        <v>0</v>
      </c>
      <c r="S2711">
        <f>COUNTIFS(assign_old_new!A:A,A2711)</f>
        <v>0</v>
      </c>
      <c r="T2711" s="4" t="str">
        <f>IF(D2711="teppc","teppc",
IF(Q2711=0,"not relevant",
IF(R2711&gt;0,"in old list",
IF(S2711=0,"NEED TO ASSIGN",
INDEX(assign_old_new!D:D,MATCH(A2711,assign_old_new!A:A,0))))))</f>
        <v>teppc</v>
      </c>
      <c r="U2711">
        <f t="shared" si="84"/>
        <v>0</v>
      </c>
      <c r="V2711" s="5">
        <f t="shared" si="85"/>
        <v>0</v>
      </c>
    </row>
    <row r="2712" spans="1:22" hidden="1" x14ac:dyDescent="0.75">
      <c r="A2712" t="s">
        <v>7908</v>
      </c>
      <c r="B2712" t="s">
        <v>7909</v>
      </c>
      <c r="C2712" t="s">
        <v>7910</v>
      </c>
      <c r="D2712" t="s">
        <v>3425</v>
      </c>
      <c r="E2712" t="s">
        <v>3546</v>
      </c>
      <c r="F2712" t="s">
        <v>3546</v>
      </c>
      <c r="G2712" t="s">
        <v>3547</v>
      </c>
      <c r="H2712" t="s">
        <v>3546</v>
      </c>
      <c r="I2712" t="s">
        <v>3429</v>
      </c>
      <c r="J2712" s="2">
        <v>39569</v>
      </c>
      <c r="K2712" s="2">
        <v>55123</v>
      </c>
      <c r="L2712">
        <v>8.4</v>
      </c>
      <c r="M2712" t="s">
        <v>3459</v>
      </c>
      <c r="N2712" t="s">
        <v>3460</v>
      </c>
      <c r="O2712" t="s">
        <v>3461</v>
      </c>
      <c r="P2712" t="s">
        <v>3462</v>
      </c>
      <c r="Q2712" s="5">
        <f>INDEX(relevant_resources!B:B,MATCH(P2712,relevant_resources!A:A,0))</f>
        <v>0</v>
      </c>
      <c r="R2712">
        <f>COUNTIFS(resolve_2018!Y:Y,A2712)</f>
        <v>0</v>
      </c>
      <c r="S2712">
        <f>COUNTIFS(assign_old_new!A:A,A2712)</f>
        <v>0</v>
      </c>
      <c r="T2712" s="4" t="str">
        <f>IF(D2712="teppc","teppc",
IF(Q2712=0,"not relevant",
IF(R2712&gt;0,"in old list",
IF(S2712=0,"NEED TO ASSIGN",
INDEX(assign_old_new!D:D,MATCH(A2712,assign_old_new!A:A,0))))))</f>
        <v>teppc</v>
      </c>
      <c r="U2712">
        <f t="shared" si="84"/>
        <v>0</v>
      </c>
      <c r="V2712" s="5">
        <f t="shared" si="85"/>
        <v>0</v>
      </c>
    </row>
    <row r="2713" spans="1:22" hidden="1" x14ac:dyDescent="0.75">
      <c r="A2713" t="s">
        <v>7911</v>
      </c>
      <c r="B2713" t="s">
        <v>7912</v>
      </c>
      <c r="C2713" t="s">
        <v>7913</v>
      </c>
      <c r="D2713" t="s">
        <v>3425</v>
      </c>
      <c r="E2713" t="s">
        <v>3546</v>
      </c>
      <c r="F2713" t="s">
        <v>3546</v>
      </c>
      <c r="G2713" t="s">
        <v>3547</v>
      </c>
      <c r="H2713" t="s">
        <v>3546</v>
      </c>
      <c r="I2713" t="s">
        <v>3429</v>
      </c>
      <c r="J2713" s="2">
        <v>39569</v>
      </c>
      <c r="K2713" s="2">
        <v>55123</v>
      </c>
      <c r="L2713">
        <v>8.4</v>
      </c>
      <c r="M2713" t="s">
        <v>3459</v>
      </c>
      <c r="N2713" t="s">
        <v>3460</v>
      </c>
      <c r="O2713" t="s">
        <v>3461</v>
      </c>
      <c r="P2713" t="s">
        <v>3462</v>
      </c>
      <c r="Q2713" s="5">
        <f>INDEX(relevant_resources!B:B,MATCH(P2713,relevant_resources!A:A,0))</f>
        <v>0</v>
      </c>
      <c r="R2713">
        <f>COUNTIFS(resolve_2018!Y:Y,A2713)</f>
        <v>0</v>
      </c>
      <c r="S2713">
        <f>COUNTIFS(assign_old_new!A:A,A2713)</f>
        <v>0</v>
      </c>
      <c r="T2713" s="4" t="str">
        <f>IF(D2713="teppc","teppc",
IF(Q2713=0,"not relevant",
IF(R2713&gt;0,"in old list",
IF(S2713=0,"NEED TO ASSIGN",
INDEX(assign_old_new!D:D,MATCH(A2713,assign_old_new!A:A,0))))))</f>
        <v>teppc</v>
      </c>
      <c r="U2713">
        <f t="shared" si="84"/>
        <v>0</v>
      </c>
      <c r="V2713" s="5">
        <f t="shared" si="85"/>
        <v>0</v>
      </c>
    </row>
    <row r="2714" spans="1:22" hidden="1" x14ac:dyDescent="0.75">
      <c r="A2714" t="s">
        <v>7914</v>
      </c>
      <c r="B2714" t="s">
        <v>7915</v>
      </c>
      <c r="C2714" t="s">
        <v>7916</v>
      </c>
      <c r="D2714" t="s">
        <v>3425</v>
      </c>
      <c r="E2714" t="s">
        <v>3546</v>
      </c>
      <c r="F2714" t="s">
        <v>3546</v>
      </c>
      <c r="G2714" t="s">
        <v>3547</v>
      </c>
      <c r="H2714" t="s">
        <v>3546</v>
      </c>
      <c r="I2714" t="s">
        <v>3429</v>
      </c>
      <c r="J2714" s="2">
        <v>39569</v>
      </c>
      <c r="K2714" s="2">
        <v>55123</v>
      </c>
      <c r="L2714">
        <v>8.4</v>
      </c>
      <c r="M2714" t="s">
        <v>3459</v>
      </c>
      <c r="N2714" t="s">
        <v>3460</v>
      </c>
      <c r="O2714" t="s">
        <v>3461</v>
      </c>
      <c r="P2714" t="s">
        <v>3462</v>
      </c>
      <c r="Q2714" s="5">
        <f>INDEX(relevant_resources!B:B,MATCH(P2714,relevant_resources!A:A,0))</f>
        <v>0</v>
      </c>
      <c r="R2714">
        <f>COUNTIFS(resolve_2018!Y:Y,A2714)</f>
        <v>0</v>
      </c>
      <c r="S2714">
        <f>COUNTIFS(assign_old_new!A:A,A2714)</f>
        <v>0</v>
      </c>
      <c r="T2714" s="4" t="str">
        <f>IF(D2714="teppc","teppc",
IF(Q2714=0,"not relevant",
IF(R2714&gt;0,"in old list",
IF(S2714=0,"NEED TO ASSIGN",
INDEX(assign_old_new!D:D,MATCH(A2714,assign_old_new!A:A,0))))))</f>
        <v>teppc</v>
      </c>
      <c r="U2714">
        <f t="shared" si="84"/>
        <v>0</v>
      </c>
      <c r="V2714" s="5">
        <f t="shared" si="85"/>
        <v>0</v>
      </c>
    </row>
    <row r="2715" spans="1:22" hidden="1" x14ac:dyDescent="0.75">
      <c r="A2715" t="s">
        <v>7917</v>
      </c>
      <c r="B2715" t="s">
        <v>7918</v>
      </c>
      <c r="C2715" t="s">
        <v>7919</v>
      </c>
      <c r="D2715" t="s">
        <v>3425</v>
      </c>
      <c r="E2715" t="s">
        <v>3546</v>
      </c>
      <c r="F2715" t="s">
        <v>3546</v>
      </c>
      <c r="G2715" t="s">
        <v>3547</v>
      </c>
      <c r="H2715" t="s">
        <v>3546</v>
      </c>
      <c r="I2715" t="s">
        <v>3429</v>
      </c>
      <c r="J2715" s="2">
        <v>39569</v>
      </c>
      <c r="K2715" s="2">
        <v>55123</v>
      </c>
      <c r="L2715">
        <v>8.4</v>
      </c>
      <c r="M2715" t="s">
        <v>3459</v>
      </c>
      <c r="N2715" t="s">
        <v>3460</v>
      </c>
      <c r="O2715" t="s">
        <v>3461</v>
      </c>
      <c r="P2715" t="s">
        <v>3462</v>
      </c>
      <c r="Q2715" s="5">
        <f>INDEX(relevant_resources!B:B,MATCH(P2715,relevant_resources!A:A,0))</f>
        <v>0</v>
      </c>
      <c r="R2715">
        <f>COUNTIFS(resolve_2018!Y:Y,A2715)</f>
        <v>0</v>
      </c>
      <c r="S2715">
        <f>COUNTIFS(assign_old_new!A:A,A2715)</f>
        <v>0</v>
      </c>
      <c r="T2715" s="4" t="str">
        <f>IF(D2715="teppc","teppc",
IF(Q2715=0,"not relevant",
IF(R2715&gt;0,"in old list",
IF(S2715=0,"NEED TO ASSIGN",
INDEX(assign_old_new!D:D,MATCH(A2715,assign_old_new!A:A,0))))))</f>
        <v>teppc</v>
      </c>
      <c r="U2715">
        <f t="shared" si="84"/>
        <v>0</v>
      </c>
      <c r="V2715" s="5">
        <f t="shared" si="85"/>
        <v>0</v>
      </c>
    </row>
    <row r="2716" spans="1:22" hidden="1" x14ac:dyDescent="0.75">
      <c r="A2716" t="s">
        <v>5915</v>
      </c>
      <c r="B2716" t="s">
        <v>5915</v>
      </c>
      <c r="C2716" t="s">
        <v>5916</v>
      </c>
      <c r="D2716" t="s">
        <v>3425</v>
      </c>
      <c r="E2716" t="s">
        <v>3482</v>
      </c>
      <c r="F2716" t="s">
        <v>3482</v>
      </c>
      <c r="G2716" t="s">
        <v>3483</v>
      </c>
      <c r="H2716" t="s">
        <v>3482</v>
      </c>
      <c r="I2716" t="s">
        <v>1080</v>
      </c>
      <c r="J2716" s="2">
        <v>30834</v>
      </c>
      <c r="K2716" s="2">
        <v>55153</v>
      </c>
      <c r="L2716">
        <v>8.4</v>
      </c>
      <c r="M2716" t="s">
        <v>210</v>
      </c>
      <c r="N2716" t="s">
        <v>3443</v>
      </c>
      <c r="O2716" t="s">
        <v>210</v>
      </c>
      <c r="P2716" t="s">
        <v>3568</v>
      </c>
      <c r="Q2716" s="5">
        <f>INDEX(relevant_resources!B:B,MATCH(P2716,relevant_resources!A:A,0))</f>
        <v>0</v>
      </c>
      <c r="R2716">
        <f>COUNTIFS(resolve_2018!Y:Y,A2716)</f>
        <v>0</v>
      </c>
      <c r="S2716">
        <f>COUNTIFS(assign_old_new!A:A,A2716)</f>
        <v>0</v>
      </c>
      <c r="T2716" s="4" t="str">
        <f>IF(D2716="teppc","teppc",
IF(Q2716=0,"not relevant",
IF(R2716&gt;0,"in old list",
IF(S2716=0,"NEED TO ASSIGN",
INDEX(assign_old_new!D:D,MATCH(A2716,assign_old_new!A:A,0))))))</f>
        <v>teppc</v>
      </c>
      <c r="U2716">
        <f t="shared" si="84"/>
        <v>0</v>
      </c>
      <c r="V2716" s="5">
        <f t="shared" si="85"/>
        <v>0</v>
      </c>
    </row>
    <row r="2717" spans="1:22" hidden="1" x14ac:dyDescent="0.75">
      <c r="A2717" t="s">
        <v>5917</v>
      </c>
      <c r="B2717" t="s">
        <v>5917</v>
      </c>
      <c r="C2717" t="s">
        <v>5918</v>
      </c>
      <c r="D2717" t="s">
        <v>3425</v>
      </c>
      <c r="E2717" t="s">
        <v>3482</v>
      </c>
      <c r="F2717" t="s">
        <v>3482</v>
      </c>
      <c r="G2717" t="s">
        <v>3483</v>
      </c>
      <c r="H2717" t="s">
        <v>3482</v>
      </c>
      <c r="I2717" t="s">
        <v>1080</v>
      </c>
      <c r="J2717" s="2">
        <v>30834</v>
      </c>
      <c r="K2717" s="2">
        <v>55153</v>
      </c>
      <c r="L2717">
        <v>8.4</v>
      </c>
      <c r="M2717" t="s">
        <v>210</v>
      </c>
      <c r="N2717" t="s">
        <v>3443</v>
      </c>
      <c r="O2717" t="s">
        <v>210</v>
      </c>
      <c r="P2717" t="s">
        <v>3568</v>
      </c>
      <c r="Q2717" s="5">
        <f>INDEX(relevant_resources!B:B,MATCH(P2717,relevant_resources!A:A,0))</f>
        <v>0</v>
      </c>
      <c r="R2717">
        <f>COUNTIFS(resolve_2018!Y:Y,A2717)</f>
        <v>0</v>
      </c>
      <c r="S2717">
        <f>COUNTIFS(assign_old_new!A:A,A2717)</f>
        <v>0</v>
      </c>
      <c r="T2717" s="4" t="str">
        <f>IF(D2717="teppc","teppc",
IF(Q2717=0,"not relevant",
IF(R2717&gt;0,"in old list",
IF(S2717=0,"NEED TO ASSIGN",
INDEX(assign_old_new!D:D,MATCH(A2717,assign_old_new!A:A,0))))))</f>
        <v>teppc</v>
      </c>
      <c r="U2717">
        <f t="shared" si="84"/>
        <v>0</v>
      </c>
      <c r="V2717" s="5">
        <f t="shared" si="85"/>
        <v>0</v>
      </c>
    </row>
    <row r="2718" spans="1:22" hidden="1" x14ac:dyDescent="0.75">
      <c r="A2718" t="s">
        <v>427</v>
      </c>
      <c r="B2718" t="s">
        <v>427</v>
      </c>
      <c r="C2718" t="s">
        <v>10841</v>
      </c>
      <c r="D2718" t="s">
        <v>9883</v>
      </c>
      <c r="E2718" t="s">
        <v>3333</v>
      </c>
      <c r="F2718" t="s">
        <v>3333</v>
      </c>
      <c r="G2718" t="s">
        <v>3334</v>
      </c>
      <c r="H2718" t="s">
        <v>3333</v>
      </c>
      <c r="I2718" t="s">
        <v>33</v>
      </c>
      <c r="J2718" s="6">
        <v>23743</v>
      </c>
      <c r="K2718" s="6">
        <v>55153</v>
      </c>
      <c r="L2718">
        <v>8.4</v>
      </c>
      <c r="M2718" t="s">
        <v>9884</v>
      </c>
      <c r="N2718" t="s">
        <v>3443</v>
      </c>
      <c r="O2718" t="s">
        <v>210</v>
      </c>
      <c r="P2718" t="s">
        <v>3709</v>
      </c>
      <c r="Q2718" s="5">
        <f>INDEX(relevant_resources!B:B,MATCH(P2718,relevant_resources!A:A,0))</f>
        <v>0</v>
      </c>
      <c r="R2718">
        <f>COUNTIFS(resolve_2018!Y:Y,A2718)</f>
        <v>1</v>
      </c>
      <c r="S2718">
        <f>COUNTIFS(assign_old_new!A:A,A2718)</f>
        <v>0</v>
      </c>
      <c r="T2718" s="4" t="str">
        <f>IF(D2718="teppc","teppc",
IF(Q2718=0,"not relevant",
IF(R2718&gt;0,"in old list",
IF(S2718=0,"NEED TO ASSIGN",
INDEX(assign_old_new!D:D,MATCH(A2718,assign_old_new!A:A,0))))))</f>
        <v>not relevant</v>
      </c>
      <c r="U2718">
        <f t="shared" si="84"/>
        <v>1</v>
      </c>
      <c r="V2718" s="5">
        <f t="shared" si="85"/>
        <v>0</v>
      </c>
    </row>
    <row r="2719" spans="1:22" hidden="1" x14ac:dyDescent="0.75">
      <c r="A2719" t="s">
        <v>4010</v>
      </c>
      <c r="B2719" t="s">
        <v>4010</v>
      </c>
      <c r="C2719" t="s">
        <v>4011</v>
      </c>
      <c r="D2719" t="s">
        <v>3425</v>
      </c>
      <c r="E2719" t="s">
        <v>3812</v>
      </c>
      <c r="F2719" t="s">
        <v>3812</v>
      </c>
      <c r="G2719" t="s">
        <v>3813</v>
      </c>
      <c r="H2719" t="s">
        <v>3814</v>
      </c>
      <c r="I2719" t="s">
        <v>1080</v>
      </c>
      <c r="J2719" s="2">
        <v>10106</v>
      </c>
      <c r="K2719" s="2">
        <v>55153</v>
      </c>
      <c r="L2719">
        <v>8.4</v>
      </c>
      <c r="M2719" t="s">
        <v>210</v>
      </c>
      <c r="N2719" t="s">
        <v>3443</v>
      </c>
      <c r="O2719" t="s">
        <v>210</v>
      </c>
      <c r="P2719" t="s">
        <v>3568</v>
      </c>
      <c r="Q2719" s="5">
        <f>INDEX(relevant_resources!B:B,MATCH(P2719,relevant_resources!A:A,0))</f>
        <v>0</v>
      </c>
      <c r="R2719">
        <f>COUNTIFS(resolve_2018!Y:Y,A2719)</f>
        <v>0</v>
      </c>
      <c r="S2719">
        <f>COUNTIFS(assign_old_new!A:A,A2719)</f>
        <v>0</v>
      </c>
      <c r="T2719" s="4" t="str">
        <f>IF(D2719="teppc","teppc",
IF(Q2719=0,"not relevant",
IF(R2719&gt;0,"in old list",
IF(S2719=0,"NEED TO ASSIGN",
INDEX(assign_old_new!D:D,MATCH(A2719,assign_old_new!A:A,0))))))</f>
        <v>teppc</v>
      </c>
      <c r="U2719">
        <f t="shared" si="84"/>
        <v>0</v>
      </c>
      <c r="V2719" s="5">
        <f t="shared" si="85"/>
        <v>0</v>
      </c>
    </row>
    <row r="2720" spans="1:22" hidden="1" x14ac:dyDescent="0.75">
      <c r="A2720" t="s">
        <v>9623</v>
      </c>
      <c r="B2720" t="s">
        <v>9624</v>
      </c>
      <c r="C2720" t="s">
        <v>9625</v>
      </c>
      <c r="D2720" t="s">
        <v>3425</v>
      </c>
      <c r="E2720" t="s">
        <v>3698</v>
      </c>
      <c r="F2720" t="s">
        <v>3698</v>
      </c>
      <c r="G2720" t="s">
        <v>3694</v>
      </c>
      <c r="H2720" t="s">
        <v>3407</v>
      </c>
      <c r="I2720" t="s">
        <v>2274</v>
      </c>
      <c r="J2720" s="2">
        <v>38657</v>
      </c>
      <c r="K2720" s="2">
        <v>55153</v>
      </c>
      <c r="L2720">
        <v>8.3000000000000007</v>
      </c>
      <c r="M2720" t="s">
        <v>3459</v>
      </c>
      <c r="N2720" t="s">
        <v>3460</v>
      </c>
      <c r="O2720" t="s">
        <v>3461</v>
      </c>
      <c r="P2720" t="s">
        <v>3534</v>
      </c>
      <c r="Q2720" s="5">
        <f>INDEX(relevant_resources!B:B,MATCH(P2720,relevant_resources!A:A,0))</f>
        <v>0</v>
      </c>
      <c r="R2720">
        <f>COUNTIFS(resolve_2018!Y:Y,A2720)</f>
        <v>0</v>
      </c>
      <c r="S2720">
        <f>COUNTIFS(assign_old_new!A:A,A2720)</f>
        <v>0</v>
      </c>
      <c r="T2720" s="4" t="str">
        <f>IF(D2720="teppc","teppc",
IF(Q2720=0,"not relevant",
IF(R2720&gt;0,"in old list",
IF(S2720=0,"NEED TO ASSIGN",
INDEX(assign_old_new!D:D,MATCH(A2720,assign_old_new!A:A,0))))))</f>
        <v>teppc</v>
      </c>
      <c r="U2720">
        <f t="shared" si="84"/>
        <v>0</v>
      </c>
      <c r="V2720" s="5">
        <f t="shared" si="85"/>
        <v>0</v>
      </c>
    </row>
    <row r="2721" spans="1:22" hidden="1" x14ac:dyDescent="0.75">
      <c r="A2721" t="s">
        <v>9626</v>
      </c>
      <c r="B2721" t="s">
        <v>9627</v>
      </c>
      <c r="C2721" t="s">
        <v>9628</v>
      </c>
      <c r="D2721" t="s">
        <v>3425</v>
      </c>
      <c r="E2721" t="s">
        <v>3698</v>
      </c>
      <c r="F2721" t="s">
        <v>3698</v>
      </c>
      <c r="G2721" t="s">
        <v>3694</v>
      </c>
      <c r="H2721" t="s">
        <v>3407</v>
      </c>
      <c r="I2721" t="s">
        <v>2274</v>
      </c>
      <c r="J2721" s="2">
        <v>38657</v>
      </c>
      <c r="K2721" s="2">
        <v>55153</v>
      </c>
      <c r="L2721">
        <v>8.3000000000000007</v>
      </c>
      <c r="M2721" t="s">
        <v>3459</v>
      </c>
      <c r="N2721" t="s">
        <v>3460</v>
      </c>
      <c r="O2721" t="s">
        <v>3461</v>
      </c>
      <c r="P2721" t="s">
        <v>3534</v>
      </c>
      <c r="Q2721" s="5">
        <f>INDEX(relevant_resources!B:B,MATCH(P2721,relevant_resources!A:A,0))</f>
        <v>0</v>
      </c>
      <c r="R2721">
        <f>COUNTIFS(resolve_2018!Y:Y,A2721)</f>
        <v>0</v>
      </c>
      <c r="S2721">
        <f>COUNTIFS(assign_old_new!A:A,A2721)</f>
        <v>0</v>
      </c>
      <c r="T2721" s="4" t="str">
        <f>IF(D2721="teppc","teppc",
IF(Q2721=0,"not relevant",
IF(R2721&gt;0,"in old list",
IF(S2721=0,"NEED TO ASSIGN",
INDEX(assign_old_new!D:D,MATCH(A2721,assign_old_new!A:A,0))))))</f>
        <v>teppc</v>
      </c>
      <c r="U2721">
        <f t="shared" si="84"/>
        <v>0</v>
      </c>
      <c r="V2721" s="5">
        <f t="shared" si="85"/>
        <v>0</v>
      </c>
    </row>
    <row r="2722" spans="1:22" hidden="1" x14ac:dyDescent="0.75">
      <c r="A2722" t="s">
        <v>9629</v>
      </c>
      <c r="B2722" t="s">
        <v>9630</v>
      </c>
      <c r="C2722" t="s">
        <v>9631</v>
      </c>
      <c r="D2722" t="s">
        <v>3425</v>
      </c>
      <c r="E2722" t="s">
        <v>3698</v>
      </c>
      <c r="F2722" t="s">
        <v>3698</v>
      </c>
      <c r="G2722" t="s">
        <v>3694</v>
      </c>
      <c r="H2722" t="s">
        <v>3407</v>
      </c>
      <c r="I2722" t="s">
        <v>2274</v>
      </c>
      <c r="J2722" s="2">
        <v>38657</v>
      </c>
      <c r="K2722" s="2">
        <v>55153</v>
      </c>
      <c r="L2722">
        <v>8.3000000000000007</v>
      </c>
      <c r="M2722" t="s">
        <v>3459</v>
      </c>
      <c r="N2722" t="s">
        <v>3460</v>
      </c>
      <c r="O2722" t="s">
        <v>3461</v>
      </c>
      <c r="P2722" t="s">
        <v>3534</v>
      </c>
      <c r="Q2722" s="5">
        <f>INDEX(relevant_resources!B:B,MATCH(P2722,relevant_resources!A:A,0))</f>
        <v>0</v>
      </c>
      <c r="R2722">
        <f>COUNTIFS(resolve_2018!Y:Y,A2722)</f>
        <v>0</v>
      </c>
      <c r="S2722">
        <f>COUNTIFS(assign_old_new!A:A,A2722)</f>
        <v>0</v>
      </c>
      <c r="T2722" s="4" t="str">
        <f>IF(D2722="teppc","teppc",
IF(Q2722=0,"not relevant",
IF(R2722&gt;0,"in old list",
IF(S2722=0,"NEED TO ASSIGN",
INDEX(assign_old_new!D:D,MATCH(A2722,assign_old_new!A:A,0))))))</f>
        <v>teppc</v>
      </c>
      <c r="U2722">
        <f t="shared" si="84"/>
        <v>0</v>
      </c>
      <c r="V2722" s="5">
        <f t="shared" si="85"/>
        <v>0</v>
      </c>
    </row>
    <row r="2723" spans="1:22" hidden="1" x14ac:dyDescent="0.75">
      <c r="A2723" t="s">
        <v>9632</v>
      </c>
      <c r="B2723" t="s">
        <v>9633</v>
      </c>
      <c r="C2723" t="s">
        <v>9634</v>
      </c>
      <c r="D2723" t="s">
        <v>3425</v>
      </c>
      <c r="E2723" t="s">
        <v>3698</v>
      </c>
      <c r="F2723" t="s">
        <v>3698</v>
      </c>
      <c r="G2723" t="s">
        <v>3694</v>
      </c>
      <c r="H2723" t="s">
        <v>3407</v>
      </c>
      <c r="I2723" t="s">
        <v>2274</v>
      </c>
      <c r="J2723" s="2">
        <v>38657</v>
      </c>
      <c r="K2723" s="2">
        <v>55153</v>
      </c>
      <c r="L2723">
        <v>8.3000000000000007</v>
      </c>
      <c r="M2723" t="s">
        <v>3459</v>
      </c>
      <c r="N2723" t="s">
        <v>3460</v>
      </c>
      <c r="O2723" t="s">
        <v>3461</v>
      </c>
      <c r="P2723" t="s">
        <v>3534</v>
      </c>
      <c r="Q2723" s="5">
        <f>INDEX(relevant_resources!B:B,MATCH(P2723,relevant_resources!A:A,0))</f>
        <v>0</v>
      </c>
      <c r="R2723">
        <f>COUNTIFS(resolve_2018!Y:Y,A2723)</f>
        <v>0</v>
      </c>
      <c r="S2723">
        <f>COUNTIFS(assign_old_new!A:A,A2723)</f>
        <v>0</v>
      </c>
      <c r="T2723" s="4" t="str">
        <f>IF(D2723="teppc","teppc",
IF(Q2723=0,"not relevant",
IF(R2723&gt;0,"in old list",
IF(S2723=0,"NEED TO ASSIGN",
INDEX(assign_old_new!D:D,MATCH(A2723,assign_old_new!A:A,0))))))</f>
        <v>teppc</v>
      </c>
      <c r="U2723">
        <f t="shared" si="84"/>
        <v>0</v>
      </c>
      <c r="V2723" s="5">
        <f t="shared" si="85"/>
        <v>0</v>
      </c>
    </row>
    <row r="2724" spans="1:22" hidden="1" x14ac:dyDescent="0.75">
      <c r="A2724" t="s">
        <v>9635</v>
      </c>
      <c r="B2724" t="s">
        <v>9636</v>
      </c>
      <c r="C2724" t="s">
        <v>9637</v>
      </c>
      <c r="D2724" t="s">
        <v>3425</v>
      </c>
      <c r="E2724" t="s">
        <v>3698</v>
      </c>
      <c r="F2724" t="s">
        <v>3698</v>
      </c>
      <c r="G2724" t="s">
        <v>3694</v>
      </c>
      <c r="H2724" t="s">
        <v>3407</v>
      </c>
      <c r="I2724" t="s">
        <v>2274</v>
      </c>
      <c r="J2724" s="2">
        <v>38657</v>
      </c>
      <c r="K2724" s="2">
        <v>55153</v>
      </c>
      <c r="L2724">
        <v>8.3000000000000007</v>
      </c>
      <c r="M2724" t="s">
        <v>3459</v>
      </c>
      <c r="N2724" t="s">
        <v>3460</v>
      </c>
      <c r="O2724" t="s">
        <v>3461</v>
      </c>
      <c r="P2724" t="s">
        <v>3534</v>
      </c>
      <c r="Q2724" s="5">
        <f>INDEX(relevant_resources!B:B,MATCH(P2724,relevant_resources!A:A,0))</f>
        <v>0</v>
      </c>
      <c r="R2724">
        <f>COUNTIFS(resolve_2018!Y:Y,A2724)</f>
        <v>0</v>
      </c>
      <c r="S2724">
        <f>COUNTIFS(assign_old_new!A:A,A2724)</f>
        <v>0</v>
      </c>
      <c r="T2724" s="4" t="str">
        <f>IF(D2724="teppc","teppc",
IF(Q2724=0,"not relevant",
IF(R2724&gt;0,"in old list",
IF(S2724=0,"NEED TO ASSIGN",
INDEX(assign_old_new!D:D,MATCH(A2724,assign_old_new!A:A,0))))))</f>
        <v>teppc</v>
      </c>
      <c r="U2724">
        <f t="shared" si="84"/>
        <v>0</v>
      </c>
      <c r="V2724" s="5">
        <f t="shared" si="85"/>
        <v>0</v>
      </c>
    </row>
    <row r="2725" spans="1:22" hidden="1" x14ac:dyDescent="0.75">
      <c r="A2725" t="s">
        <v>9638</v>
      </c>
      <c r="B2725" t="s">
        <v>9639</v>
      </c>
      <c r="C2725" t="s">
        <v>9640</v>
      </c>
      <c r="D2725" t="s">
        <v>3425</v>
      </c>
      <c r="E2725" t="s">
        <v>3698</v>
      </c>
      <c r="F2725" t="s">
        <v>3698</v>
      </c>
      <c r="G2725" t="s">
        <v>3694</v>
      </c>
      <c r="H2725" t="s">
        <v>3407</v>
      </c>
      <c r="I2725" t="s">
        <v>2274</v>
      </c>
      <c r="J2725" s="2">
        <v>38657</v>
      </c>
      <c r="K2725" s="2">
        <v>55153</v>
      </c>
      <c r="L2725">
        <v>8.3000000000000007</v>
      </c>
      <c r="M2725" t="s">
        <v>3459</v>
      </c>
      <c r="N2725" t="s">
        <v>3460</v>
      </c>
      <c r="O2725" t="s">
        <v>3461</v>
      </c>
      <c r="P2725" t="s">
        <v>3534</v>
      </c>
      <c r="Q2725" s="5">
        <f>INDEX(relevant_resources!B:B,MATCH(P2725,relevant_resources!A:A,0))</f>
        <v>0</v>
      </c>
      <c r="R2725">
        <f>COUNTIFS(resolve_2018!Y:Y,A2725)</f>
        <v>0</v>
      </c>
      <c r="S2725">
        <f>COUNTIFS(assign_old_new!A:A,A2725)</f>
        <v>0</v>
      </c>
      <c r="T2725" s="4" t="str">
        <f>IF(D2725="teppc","teppc",
IF(Q2725=0,"not relevant",
IF(R2725&gt;0,"in old list",
IF(S2725=0,"NEED TO ASSIGN",
INDEX(assign_old_new!D:D,MATCH(A2725,assign_old_new!A:A,0))))))</f>
        <v>teppc</v>
      </c>
      <c r="U2725">
        <f t="shared" si="84"/>
        <v>0</v>
      </c>
      <c r="V2725" s="5">
        <f t="shared" si="85"/>
        <v>0</v>
      </c>
    </row>
    <row r="2726" spans="1:22" hidden="1" x14ac:dyDescent="0.75">
      <c r="A2726" t="s">
        <v>9641</v>
      </c>
      <c r="B2726" t="s">
        <v>9642</v>
      </c>
      <c r="C2726" t="s">
        <v>9643</v>
      </c>
      <c r="D2726" t="s">
        <v>3425</v>
      </c>
      <c r="E2726" t="s">
        <v>3698</v>
      </c>
      <c r="F2726" t="s">
        <v>3698</v>
      </c>
      <c r="G2726" t="s">
        <v>3694</v>
      </c>
      <c r="H2726" t="s">
        <v>3407</v>
      </c>
      <c r="I2726" t="s">
        <v>2274</v>
      </c>
      <c r="J2726" s="2">
        <v>38657</v>
      </c>
      <c r="K2726" s="2">
        <v>55153</v>
      </c>
      <c r="L2726">
        <v>8.3000000000000007</v>
      </c>
      <c r="M2726" t="s">
        <v>3459</v>
      </c>
      <c r="N2726" t="s">
        <v>3460</v>
      </c>
      <c r="O2726" t="s">
        <v>3461</v>
      </c>
      <c r="P2726" t="s">
        <v>3534</v>
      </c>
      <c r="Q2726" s="5">
        <f>INDEX(relevant_resources!B:B,MATCH(P2726,relevant_resources!A:A,0))</f>
        <v>0</v>
      </c>
      <c r="R2726">
        <f>COUNTIFS(resolve_2018!Y:Y,A2726)</f>
        <v>0</v>
      </c>
      <c r="S2726">
        <f>COUNTIFS(assign_old_new!A:A,A2726)</f>
        <v>0</v>
      </c>
      <c r="T2726" s="4" t="str">
        <f>IF(D2726="teppc","teppc",
IF(Q2726=0,"not relevant",
IF(R2726&gt;0,"in old list",
IF(S2726=0,"NEED TO ASSIGN",
INDEX(assign_old_new!D:D,MATCH(A2726,assign_old_new!A:A,0))))))</f>
        <v>teppc</v>
      </c>
      <c r="U2726">
        <f t="shared" si="84"/>
        <v>0</v>
      </c>
      <c r="V2726" s="5">
        <f t="shared" si="85"/>
        <v>0</v>
      </c>
    </row>
    <row r="2727" spans="1:22" hidden="1" x14ac:dyDescent="0.75">
      <c r="A2727" t="s">
        <v>9644</v>
      </c>
      <c r="B2727" t="s">
        <v>9645</v>
      </c>
      <c r="C2727" t="s">
        <v>9646</v>
      </c>
      <c r="D2727" t="s">
        <v>3425</v>
      </c>
      <c r="E2727" t="s">
        <v>3698</v>
      </c>
      <c r="F2727" t="s">
        <v>3698</v>
      </c>
      <c r="G2727" t="s">
        <v>3694</v>
      </c>
      <c r="H2727" t="s">
        <v>3407</v>
      </c>
      <c r="I2727" t="s">
        <v>2274</v>
      </c>
      <c r="J2727" s="2">
        <v>38657</v>
      </c>
      <c r="K2727" s="2">
        <v>55153</v>
      </c>
      <c r="L2727">
        <v>8.3000000000000007</v>
      </c>
      <c r="M2727" t="s">
        <v>3459</v>
      </c>
      <c r="N2727" t="s">
        <v>3460</v>
      </c>
      <c r="O2727" t="s">
        <v>3461</v>
      </c>
      <c r="P2727" t="s">
        <v>3534</v>
      </c>
      <c r="Q2727" s="5">
        <f>INDEX(relevant_resources!B:B,MATCH(P2727,relevant_resources!A:A,0))</f>
        <v>0</v>
      </c>
      <c r="R2727">
        <f>COUNTIFS(resolve_2018!Y:Y,A2727)</f>
        <v>0</v>
      </c>
      <c r="S2727">
        <f>COUNTIFS(assign_old_new!A:A,A2727)</f>
        <v>0</v>
      </c>
      <c r="T2727" s="4" t="str">
        <f>IF(D2727="teppc","teppc",
IF(Q2727=0,"not relevant",
IF(R2727&gt;0,"in old list",
IF(S2727=0,"NEED TO ASSIGN",
INDEX(assign_old_new!D:D,MATCH(A2727,assign_old_new!A:A,0))))))</f>
        <v>teppc</v>
      </c>
      <c r="U2727">
        <f t="shared" si="84"/>
        <v>0</v>
      </c>
      <c r="V2727" s="5">
        <f t="shared" si="85"/>
        <v>0</v>
      </c>
    </row>
    <row r="2728" spans="1:22" hidden="1" x14ac:dyDescent="0.75">
      <c r="A2728" t="s">
        <v>9647</v>
      </c>
      <c r="B2728" t="s">
        <v>9648</v>
      </c>
      <c r="C2728" t="s">
        <v>9649</v>
      </c>
      <c r="D2728" t="s">
        <v>3425</v>
      </c>
      <c r="E2728" t="s">
        <v>3698</v>
      </c>
      <c r="F2728" t="s">
        <v>3698</v>
      </c>
      <c r="G2728" t="s">
        <v>3694</v>
      </c>
      <c r="H2728" t="s">
        <v>3407</v>
      </c>
      <c r="I2728" t="s">
        <v>2274</v>
      </c>
      <c r="J2728" s="2">
        <v>38657</v>
      </c>
      <c r="K2728" s="2">
        <v>55153</v>
      </c>
      <c r="L2728">
        <v>8.3000000000000007</v>
      </c>
      <c r="M2728" t="s">
        <v>3459</v>
      </c>
      <c r="N2728" t="s">
        <v>3460</v>
      </c>
      <c r="O2728" t="s">
        <v>3461</v>
      </c>
      <c r="P2728" t="s">
        <v>3534</v>
      </c>
      <c r="Q2728" s="5">
        <f>INDEX(relevant_resources!B:B,MATCH(P2728,relevant_resources!A:A,0))</f>
        <v>0</v>
      </c>
      <c r="R2728">
        <f>COUNTIFS(resolve_2018!Y:Y,A2728)</f>
        <v>0</v>
      </c>
      <c r="S2728">
        <f>COUNTIFS(assign_old_new!A:A,A2728)</f>
        <v>0</v>
      </c>
      <c r="T2728" s="4" t="str">
        <f>IF(D2728="teppc","teppc",
IF(Q2728=0,"not relevant",
IF(R2728&gt;0,"in old list",
IF(S2728=0,"NEED TO ASSIGN",
INDEX(assign_old_new!D:D,MATCH(A2728,assign_old_new!A:A,0))))))</f>
        <v>teppc</v>
      </c>
      <c r="U2728">
        <f t="shared" si="84"/>
        <v>0</v>
      </c>
      <c r="V2728" s="5">
        <f t="shared" si="85"/>
        <v>0</v>
      </c>
    </row>
    <row r="2729" spans="1:22" hidden="1" x14ac:dyDescent="0.75">
      <c r="A2729" t="s">
        <v>9650</v>
      </c>
      <c r="B2729" t="s">
        <v>9651</v>
      </c>
      <c r="C2729" t="s">
        <v>9652</v>
      </c>
      <c r="D2729" t="s">
        <v>3425</v>
      </c>
      <c r="E2729" t="s">
        <v>3698</v>
      </c>
      <c r="F2729" t="s">
        <v>3698</v>
      </c>
      <c r="G2729" t="s">
        <v>3694</v>
      </c>
      <c r="H2729" t="s">
        <v>3407</v>
      </c>
      <c r="I2729" t="s">
        <v>2274</v>
      </c>
      <c r="J2729" s="2">
        <v>38657</v>
      </c>
      <c r="K2729" s="2">
        <v>55153</v>
      </c>
      <c r="L2729">
        <v>8.3000000000000007</v>
      </c>
      <c r="M2729" t="s">
        <v>3459</v>
      </c>
      <c r="N2729" t="s">
        <v>3460</v>
      </c>
      <c r="O2729" t="s">
        <v>3461</v>
      </c>
      <c r="P2729" t="s">
        <v>3534</v>
      </c>
      <c r="Q2729" s="5">
        <f>INDEX(relevant_resources!B:B,MATCH(P2729,relevant_resources!A:A,0))</f>
        <v>0</v>
      </c>
      <c r="R2729">
        <f>COUNTIFS(resolve_2018!Y:Y,A2729)</f>
        <v>0</v>
      </c>
      <c r="S2729">
        <f>COUNTIFS(assign_old_new!A:A,A2729)</f>
        <v>0</v>
      </c>
      <c r="T2729" s="4" t="str">
        <f>IF(D2729="teppc","teppc",
IF(Q2729=0,"not relevant",
IF(R2729&gt;0,"in old list",
IF(S2729=0,"NEED TO ASSIGN",
INDEX(assign_old_new!D:D,MATCH(A2729,assign_old_new!A:A,0))))))</f>
        <v>teppc</v>
      </c>
      <c r="U2729">
        <f t="shared" si="84"/>
        <v>0</v>
      </c>
      <c r="V2729" s="5">
        <f t="shared" si="85"/>
        <v>0</v>
      </c>
    </row>
    <row r="2730" spans="1:22" hidden="1" x14ac:dyDescent="0.75">
      <c r="A2730" t="s">
        <v>9653</v>
      </c>
      <c r="B2730" t="s">
        <v>9654</v>
      </c>
      <c r="C2730" t="s">
        <v>9655</v>
      </c>
      <c r="D2730" t="s">
        <v>3425</v>
      </c>
      <c r="E2730" t="s">
        <v>3698</v>
      </c>
      <c r="F2730" t="s">
        <v>3698</v>
      </c>
      <c r="G2730" t="s">
        <v>3694</v>
      </c>
      <c r="H2730" t="s">
        <v>3407</v>
      </c>
      <c r="I2730" t="s">
        <v>2274</v>
      </c>
      <c r="J2730" s="2">
        <v>38657</v>
      </c>
      <c r="K2730" s="2">
        <v>55153</v>
      </c>
      <c r="L2730">
        <v>8.3000000000000007</v>
      </c>
      <c r="M2730" t="s">
        <v>3459</v>
      </c>
      <c r="N2730" t="s">
        <v>3460</v>
      </c>
      <c r="O2730" t="s">
        <v>3461</v>
      </c>
      <c r="P2730" t="s">
        <v>3534</v>
      </c>
      <c r="Q2730" s="5">
        <f>INDEX(relevant_resources!B:B,MATCH(P2730,relevant_resources!A:A,0))</f>
        <v>0</v>
      </c>
      <c r="R2730">
        <f>COUNTIFS(resolve_2018!Y:Y,A2730)</f>
        <v>0</v>
      </c>
      <c r="S2730">
        <f>COUNTIFS(assign_old_new!A:A,A2730)</f>
        <v>0</v>
      </c>
      <c r="T2730" s="4" t="str">
        <f>IF(D2730="teppc","teppc",
IF(Q2730=0,"not relevant",
IF(R2730&gt;0,"in old list",
IF(S2730=0,"NEED TO ASSIGN",
INDEX(assign_old_new!D:D,MATCH(A2730,assign_old_new!A:A,0))))))</f>
        <v>teppc</v>
      </c>
      <c r="U2730">
        <f t="shared" si="84"/>
        <v>0</v>
      </c>
      <c r="V2730" s="5">
        <f t="shared" si="85"/>
        <v>0</v>
      </c>
    </row>
    <row r="2731" spans="1:22" hidden="1" x14ac:dyDescent="0.75">
      <c r="A2731" t="s">
        <v>9656</v>
      </c>
      <c r="B2731" t="s">
        <v>9657</v>
      </c>
      <c r="C2731" t="s">
        <v>9658</v>
      </c>
      <c r="D2731" t="s">
        <v>3425</v>
      </c>
      <c r="E2731" t="s">
        <v>3698</v>
      </c>
      <c r="F2731" t="s">
        <v>3698</v>
      </c>
      <c r="G2731" t="s">
        <v>3694</v>
      </c>
      <c r="H2731" t="s">
        <v>3407</v>
      </c>
      <c r="I2731" t="s">
        <v>2274</v>
      </c>
      <c r="J2731" s="2">
        <v>38657</v>
      </c>
      <c r="K2731" s="2">
        <v>55153</v>
      </c>
      <c r="L2731">
        <v>8.3000000000000007</v>
      </c>
      <c r="M2731" t="s">
        <v>3459</v>
      </c>
      <c r="N2731" t="s">
        <v>3460</v>
      </c>
      <c r="O2731" t="s">
        <v>3461</v>
      </c>
      <c r="P2731" t="s">
        <v>3534</v>
      </c>
      <c r="Q2731" s="5">
        <f>INDEX(relevant_resources!B:B,MATCH(P2731,relevant_resources!A:A,0))</f>
        <v>0</v>
      </c>
      <c r="R2731">
        <f>COUNTIFS(resolve_2018!Y:Y,A2731)</f>
        <v>0</v>
      </c>
      <c r="S2731">
        <f>COUNTIFS(assign_old_new!A:A,A2731)</f>
        <v>0</v>
      </c>
      <c r="T2731" s="4" t="str">
        <f>IF(D2731="teppc","teppc",
IF(Q2731=0,"not relevant",
IF(R2731&gt;0,"in old list",
IF(S2731=0,"NEED TO ASSIGN",
INDEX(assign_old_new!D:D,MATCH(A2731,assign_old_new!A:A,0))))))</f>
        <v>teppc</v>
      </c>
      <c r="U2731">
        <f t="shared" si="84"/>
        <v>0</v>
      </c>
      <c r="V2731" s="5">
        <f t="shared" si="85"/>
        <v>0</v>
      </c>
    </row>
    <row r="2732" spans="1:22" hidden="1" x14ac:dyDescent="0.75">
      <c r="A2732" t="s">
        <v>9659</v>
      </c>
      <c r="B2732" t="s">
        <v>9660</v>
      </c>
      <c r="C2732" t="s">
        <v>9661</v>
      </c>
      <c r="D2732" t="s">
        <v>3425</v>
      </c>
      <c r="E2732" t="s">
        <v>3698</v>
      </c>
      <c r="F2732" t="s">
        <v>3698</v>
      </c>
      <c r="G2732" t="s">
        <v>3694</v>
      </c>
      <c r="H2732" t="s">
        <v>3407</v>
      </c>
      <c r="I2732" t="s">
        <v>2274</v>
      </c>
      <c r="J2732" s="2">
        <v>38657</v>
      </c>
      <c r="K2732" s="2">
        <v>55153</v>
      </c>
      <c r="L2732">
        <v>8.3000000000000007</v>
      </c>
      <c r="M2732" t="s">
        <v>3459</v>
      </c>
      <c r="N2732" t="s">
        <v>3460</v>
      </c>
      <c r="O2732" t="s">
        <v>3461</v>
      </c>
      <c r="P2732" t="s">
        <v>3534</v>
      </c>
      <c r="Q2732" s="5">
        <f>INDEX(relevant_resources!B:B,MATCH(P2732,relevant_resources!A:A,0))</f>
        <v>0</v>
      </c>
      <c r="R2732">
        <f>COUNTIFS(resolve_2018!Y:Y,A2732)</f>
        <v>0</v>
      </c>
      <c r="S2732">
        <f>COUNTIFS(assign_old_new!A:A,A2732)</f>
        <v>0</v>
      </c>
      <c r="T2732" s="4" t="str">
        <f>IF(D2732="teppc","teppc",
IF(Q2732=0,"not relevant",
IF(R2732&gt;0,"in old list",
IF(S2732=0,"NEED TO ASSIGN",
INDEX(assign_old_new!D:D,MATCH(A2732,assign_old_new!A:A,0))))))</f>
        <v>teppc</v>
      </c>
      <c r="U2732">
        <f t="shared" si="84"/>
        <v>0</v>
      </c>
      <c r="V2732" s="5">
        <f t="shared" si="85"/>
        <v>0</v>
      </c>
    </row>
    <row r="2733" spans="1:22" hidden="1" x14ac:dyDescent="0.75">
      <c r="A2733" t="s">
        <v>9662</v>
      </c>
      <c r="B2733" t="s">
        <v>9663</v>
      </c>
      <c r="C2733" t="s">
        <v>9664</v>
      </c>
      <c r="D2733" t="s">
        <v>3425</v>
      </c>
      <c r="E2733" t="s">
        <v>3698</v>
      </c>
      <c r="F2733" t="s">
        <v>3698</v>
      </c>
      <c r="G2733" t="s">
        <v>3694</v>
      </c>
      <c r="H2733" t="s">
        <v>3407</v>
      </c>
      <c r="I2733" t="s">
        <v>2274</v>
      </c>
      <c r="J2733" s="2">
        <v>38657</v>
      </c>
      <c r="K2733" s="2">
        <v>55153</v>
      </c>
      <c r="L2733">
        <v>8.3000000000000007</v>
      </c>
      <c r="M2733" t="s">
        <v>3459</v>
      </c>
      <c r="N2733" t="s">
        <v>3460</v>
      </c>
      <c r="O2733" t="s">
        <v>3461</v>
      </c>
      <c r="P2733" t="s">
        <v>3534</v>
      </c>
      <c r="Q2733" s="5">
        <f>INDEX(relevant_resources!B:B,MATCH(P2733,relevant_resources!A:A,0))</f>
        <v>0</v>
      </c>
      <c r="R2733">
        <f>COUNTIFS(resolve_2018!Y:Y,A2733)</f>
        <v>0</v>
      </c>
      <c r="S2733">
        <f>COUNTIFS(assign_old_new!A:A,A2733)</f>
        <v>0</v>
      </c>
      <c r="T2733" s="4" t="str">
        <f>IF(D2733="teppc","teppc",
IF(Q2733=0,"not relevant",
IF(R2733&gt;0,"in old list",
IF(S2733=0,"NEED TO ASSIGN",
INDEX(assign_old_new!D:D,MATCH(A2733,assign_old_new!A:A,0))))))</f>
        <v>teppc</v>
      </c>
      <c r="U2733">
        <f t="shared" si="84"/>
        <v>0</v>
      </c>
      <c r="V2733" s="5">
        <f t="shared" si="85"/>
        <v>0</v>
      </c>
    </row>
    <row r="2734" spans="1:22" hidden="1" x14ac:dyDescent="0.75">
      <c r="A2734" t="s">
        <v>8508</v>
      </c>
      <c r="B2734" t="s">
        <v>8508</v>
      </c>
      <c r="C2734" t="s">
        <v>8509</v>
      </c>
      <c r="D2734" t="s">
        <v>3425</v>
      </c>
      <c r="E2734" t="s">
        <v>3426</v>
      </c>
      <c r="F2734" t="s">
        <v>3426</v>
      </c>
      <c r="G2734" t="s">
        <v>3427</v>
      </c>
      <c r="H2734" t="s">
        <v>3428</v>
      </c>
      <c r="I2734" t="s">
        <v>3429</v>
      </c>
      <c r="J2734" s="2">
        <v>34790</v>
      </c>
      <c r="K2734" s="2">
        <v>51196</v>
      </c>
      <c r="L2734">
        <v>8.3000000000000007</v>
      </c>
      <c r="M2734" t="s">
        <v>210</v>
      </c>
      <c r="N2734" t="s">
        <v>3443</v>
      </c>
      <c r="O2734" t="s">
        <v>210</v>
      </c>
      <c r="P2734" t="s">
        <v>3444</v>
      </c>
      <c r="Q2734" s="5">
        <f>INDEX(relevant_resources!B:B,MATCH(P2734,relevant_resources!A:A,0))</f>
        <v>0</v>
      </c>
      <c r="R2734">
        <f>COUNTIFS(resolve_2018!Y:Y,A2734)</f>
        <v>0</v>
      </c>
      <c r="S2734">
        <f>COUNTIFS(assign_old_new!A:A,A2734)</f>
        <v>0</v>
      </c>
      <c r="T2734" s="4" t="str">
        <f>IF(D2734="teppc","teppc",
IF(Q2734=0,"not relevant",
IF(R2734&gt;0,"in old list",
IF(S2734=0,"NEED TO ASSIGN",
INDEX(assign_old_new!D:D,MATCH(A2734,assign_old_new!A:A,0))))))</f>
        <v>teppc</v>
      </c>
      <c r="U2734">
        <f t="shared" si="84"/>
        <v>0</v>
      </c>
      <c r="V2734" s="5">
        <f t="shared" si="85"/>
        <v>0</v>
      </c>
    </row>
    <row r="2735" spans="1:22" hidden="1" x14ac:dyDescent="0.75">
      <c r="A2735" t="s">
        <v>8510</v>
      </c>
      <c r="B2735" t="s">
        <v>8510</v>
      </c>
      <c r="C2735" t="s">
        <v>8511</v>
      </c>
      <c r="D2735" t="s">
        <v>3425</v>
      </c>
      <c r="E2735" t="s">
        <v>3426</v>
      </c>
      <c r="F2735" t="s">
        <v>3426</v>
      </c>
      <c r="G2735" t="s">
        <v>3427</v>
      </c>
      <c r="H2735" t="s">
        <v>3428</v>
      </c>
      <c r="I2735" t="s">
        <v>3429</v>
      </c>
      <c r="J2735" s="2">
        <v>34790</v>
      </c>
      <c r="K2735" s="2">
        <v>51196</v>
      </c>
      <c r="L2735">
        <v>8.3000000000000007</v>
      </c>
      <c r="M2735" t="s">
        <v>210</v>
      </c>
      <c r="N2735" t="s">
        <v>3443</v>
      </c>
      <c r="O2735" t="s">
        <v>210</v>
      </c>
      <c r="P2735" t="s">
        <v>3444</v>
      </c>
      <c r="Q2735" s="5">
        <f>INDEX(relevant_resources!B:B,MATCH(P2735,relevant_resources!A:A,0))</f>
        <v>0</v>
      </c>
      <c r="R2735">
        <f>COUNTIFS(resolve_2018!Y:Y,A2735)</f>
        <v>0</v>
      </c>
      <c r="S2735">
        <f>COUNTIFS(assign_old_new!A:A,A2735)</f>
        <v>0</v>
      </c>
      <c r="T2735" s="4" t="str">
        <f>IF(D2735="teppc","teppc",
IF(Q2735=0,"not relevant",
IF(R2735&gt;0,"in old list",
IF(S2735=0,"NEED TO ASSIGN",
INDEX(assign_old_new!D:D,MATCH(A2735,assign_old_new!A:A,0))))))</f>
        <v>teppc</v>
      </c>
      <c r="U2735">
        <f t="shared" si="84"/>
        <v>0</v>
      </c>
      <c r="V2735" s="5">
        <f t="shared" si="85"/>
        <v>0</v>
      </c>
    </row>
    <row r="2736" spans="1:22" hidden="1" x14ac:dyDescent="0.75">
      <c r="A2736" t="s">
        <v>9359</v>
      </c>
      <c r="B2736" t="s">
        <v>9359</v>
      </c>
      <c r="C2736" t="s">
        <v>9360</v>
      </c>
      <c r="D2736" t="s">
        <v>3425</v>
      </c>
      <c r="E2736" t="s">
        <v>3620</v>
      </c>
      <c r="F2736" t="s">
        <v>3620</v>
      </c>
      <c r="G2736" t="s">
        <v>3621</v>
      </c>
      <c r="H2736" t="s">
        <v>3616</v>
      </c>
      <c r="I2736" t="s">
        <v>1080</v>
      </c>
      <c r="J2736" s="2">
        <v>17685</v>
      </c>
      <c r="K2736" s="2">
        <v>55153</v>
      </c>
      <c r="L2736">
        <v>8.27</v>
      </c>
      <c r="M2736" t="s">
        <v>210</v>
      </c>
      <c r="N2736" t="s">
        <v>3443</v>
      </c>
      <c r="O2736" t="s">
        <v>210</v>
      </c>
      <c r="P2736" t="s">
        <v>3568</v>
      </c>
      <c r="Q2736" s="5">
        <f>INDEX(relevant_resources!B:B,MATCH(P2736,relevant_resources!A:A,0))</f>
        <v>0</v>
      </c>
      <c r="R2736">
        <f>COUNTIFS(resolve_2018!Y:Y,A2736)</f>
        <v>0</v>
      </c>
      <c r="S2736">
        <f>COUNTIFS(assign_old_new!A:A,A2736)</f>
        <v>0</v>
      </c>
      <c r="T2736" s="4" t="str">
        <f>IF(D2736="teppc","teppc",
IF(Q2736=0,"not relevant",
IF(R2736&gt;0,"in old list",
IF(S2736=0,"NEED TO ASSIGN",
INDEX(assign_old_new!D:D,MATCH(A2736,assign_old_new!A:A,0))))))</f>
        <v>teppc</v>
      </c>
      <c r="U2736">
        <f t="shared" si="84"/>
        <v>0</v>
      </c>
      <c r="V2736" s="5">
        <f t="shared" si="85"/>
        <v>0</v>
      </c>
    </row>
    <row r="2737" spans="1:22" hidden="1" x14ac:dyDescent="0.75">
      <c r="A2737" t="s">
        <v>9369</v>
      </c>
      <c r="B2737" t="s">
        <v>9369</v>
      </c>
      <c r="C2737" t="s">
        <v>9370</v>
      </c>
      <c r="D2737" t="s">
        <v>3425</v>
      </c>
      <c r="E2737" t="s">
        <v>3614</v>
      </c>
      <c r="F2737" t="s">
        <v>3614</v>
      </c>
      <c r="G2737" t="s">
        <v>3615</v>
      </c>
      <c r="H2737" t="s">
        <v>3616</v>
      </c>
      <c r="I2737" t="s">
        <v>1080</v>
      </c>
      <c r="J2737" s="2">
        <v>17411</v>
      </c>
      <c r="K2737" s="2">
        <v>55153</v>
      </c>
      <c r="L2737">
        <v>8.25</v>
      </c>
      <c r="M2737" t="s">
        <v>210</v>
      </c>
      <c r="N2737" t="s">
        <v>3443</v>
      </c>
      <c r="O2737" t="s">
        <v>210</v>
      </c>
      <c r="P2737" t="s">
        <v>3568</v>
      </c>
      <c r="Q2737" s="5">
        <f>INDEX(relevant_resources!B:B,MATCH(P2737,relevant_resources!A:A,0))</f>
        <v>0</v>
      </c>
      <c r="R2737">
        <f>COUNTIFS(resolve_2018!Y:Y,A2737)</f>
        <v>0</v>
      </c>
      <c r="S2737">
        <f>COUNTIFS(assign_old_new!A:A,A2737)</f>
        <v>0</v>
      </c>
      <c r="T2737" s="4" t="str">
        <f>IF(D2737="teppc","teppc",
IF(Q2737=0,"not relevant",
IF(R2737&gt;0,"in old list",
IF(S2737=0,"NEED TO ASSIGN",
INDEX(assign_old_new!D:D,MATCH(A2737,assign_old_new!A:A,0))))))</f>
        <v>teppc</v>
      </c>
      <c r="U2737">
        <f t="shared" si="84"/>
        <v>0</v>
      </c>
      <c r="V2737" s="5">
        <f t="shared" si="85"/>
        <v>0</v>
      </c>
    </row>
    <row r="2738" spans="1:22" hidden="1" x14ac:dyDescent="0.75">
      <c r="A2738" t="s">
        <v>9371</v>
      </c>
      <c r="B2738" t="s">
        <v>9371</v>
      </c>
      <c r="C2738" t="s">
        <v>9372</v>
      </c>
      <c r="D2738" t="s">
        <v>3425</v>
      </c>
      <c r="E2738" t="s">
        <v>3614</v>
      </c>
      <c r="F2738" t="s">
        <v>3614</v>
      </c>
      <c r="G2738" t="s">
        <v>3615</v>
      </c>
      <c r="H2738" t="s">
        <v>3616</v>
      </c>
      <c r="I2738" t="s">
        <v>1080</v>
      </c>
      <c r="J2738" s="2">
        <v>17411</v>
      </c>
      <c r="K2738" s="2">
        <v>55153</v>
      </c>
      <c r="L2738">
        <v>8.25</v>
      </c>
      <c r="M2738" t="s">
        <v>210</v>
      </c>
      <c r="N2738" t="s">
        <v>3443</v>
      </c>
      <c r="O2738" t="s">
        <v>210</v>
      </c>
      <c r="P2738" t="s">
        <v>3568</v>
      </c>
      <c r="Q2738" s="5">
        <f>INDEX(relevant_resources!B:B,MATCH(P2738,relevant_resources!A:A,0))</f>
        <v>0</v>
      </c>
      <c r="R2738">
        <f>COUNTIFS(resolve_2018!Y:Y,A2738)</f>
        <v>0</v>
      </c>
      <c r="S2738">
        <f>COUNTIFS(assign_old_new!A:A,A2738)</f>
        <v>0</v>
      </c>
      <c r="T2738" s="4" t="str">
        <f>IF(D2738="teppc","teppc",
IF(Q2738=0,"not relevant",
IF(R2738&gt;0,"in old list",
IF(S2738=0,"NEED TO ASSIGN",
INDEX(assign_old_new!D:D,MATCH(A2738,assign_old_new!A:A,0))))))</f>
        <v>teppc</v>
      </c>
      <c r="U2738">
        <f t="shared" si="84"/>
        <v>0</v>
      </c>
      <c r="V2738" s="5">
        <f t="shared" si="85"/>
        <v>0</v>
      </c>
    </row>
    <row r="2739" spans="1:22" hidden="1" x14ac:dyDescent="0.75">
      <c r="A2739" t="s">
        <v>9773</v>
      </c>
      <c r="B2739" t="s">
        <v>9774</v>
      </c>
      <c r="C2739" t="s">
        <v>9775</v>
      </c>
      <c r="D2739" t="s">
        <v>3425</v>
      </c>
      <c r="E2739" t="s">
        <v>2592</v>
      </c>
      <c r="F2739" t="s">
        <v>2592</v>
      </c>
      <c r="G2739" t="s">
        <v>4353</v>
      </c>
      <c r="H2739" t="s">
        <v>3028</v>
      </c>
      <c r="I2739" t="s">
        <v>2592</v>
      </c>
      <c r="J2739" s="2">
        <v>40746</v>
      </c>
      <c r="K2739" s="2">
        <v>55153</v>
      </c>
      <c r="L2739">
        <v>8.1999999999999993</v>
      </c>
      <c r="M2739" t="s">
        <v>3459</v>
      </c>
      <c r="N2739" t="s">
        <v>3460</v>
      </c>
      <c r="O2739" t="s">
        <v>3461</v>
      </c>
      <c r="P2739" t="s">
        <v>3592</v>
      </c>
      <c r="Q2739" s="5">
        <f>INDEX(relevant_resources!B:B,MATCH(P2739,relevant_resources!A:A,0))</f>
        <v>0</v>
      </c>
      <c r="R2739">
        <f>COUNTIFS(resolve_2018!Y:Y,A2739)</f>
        <v>0</v>
      </c>
      <c r="S2739">
        <f>COUNTIFS(assign_old_new!A:A,A2739)</f>
        <v>0</v>
      </c>
      <c r="T2739" s="4" t="str">
        <f>IF(D2739="teppc","teppc",
IF(Q2739=0,"not relevant",
IF(R2739&gt;0,"in old list",
IF(S2739=0,"NEED TO ASSIGN",
INDEX(assign_old_new!D:D,MATCH(A2739,assign_old_new!A:A,0))))))</f>
        <v>teppc</v>
      </c>
      <c r="U2739">
        <f t="shared" si="84"/>
        <v>0</v>
      </c>
      <c r="V2739" s="5">
        <f t="shared" si="85"/>
        <v>0</v>
      </c>
    </row>
    <row r="2740" spans="1:22" hidden="1" x14ac:dyDescent="0.75">
      <c r="A2740" t="s">
        <v>9776</v>
      </c>
      <c r="B2740" t="s">
        <v>9777</v>
      </c>
      <c r="C2740" t="s">
        <v>9778</v>
      </c>
      <c r="D2740" t="s">
        <v>3425</v>
      </c>
      <c r="E2740" t="s">
        <v>2592</v>
      </c>
      <c r="F2740" t="s">
        <v>2592</v>
      </c>
      <c r="G2740" t="s">
        <v>4353</v>
      </c>
      <c r="H2740" t="s">
        <v>3028</v>
      </c>
      <c r="I2740" t="s">
        <v>2592</v>
      </c>
      <c r="J2740" s="2">
        <v>40746</v>
      </c>
      <c r="K2740" s="2">
        <v>55153</v>
      </c>
      <c r="L2740">
        <v>8.1999999999999993</v>
      </c>
      <c r="M2740" t="s">
        <v>3459</v>
      </c>
      <c r="N2740" t="s">
        <v>3460</v>
      </c>
      <c r="O2740" t="s">
        <v>3461</v>
      </c>
      <c r="P2740" t="s">
        <v>3592</v>
      </c>
      <c r="Q2740" s="5">
        <f>INDEX(relevant_resources!B:B,MATCH(P2740,relevant_resources!A:A,0))</f>
        <v>0</v>
      </c>
      <c r="R2740">
        <f>COUNTIFS(resolve_2018!Y:Y,A2740)</f>
        <v>0</v>
      </c>
      <c r="S2740">
        <f>COUNTIFS(assign_old_new!A:A,A2740)</f>
        <v>0</v>
      </c>
      <c r="T2740" s="4" t="str">
        <f>IF(D2740="teppc","teppc",
IF(Q2740=0,"not relevant",
IF(R2740&gt;0,"in old list",
IF(S2740=0,"NEED TO ASSIGN",
INDEX(assign_old_new!D:D,MATCH(A2740,assign_old_new!A:A,0))))))</f>
        <v>teppc</v>
      </c>
      <c r="U2740">
        <f t="shared" si="84"/>
        <v>0</v>
      </c>
      <c r="V2740" s="5">
        <f t="shared" si="85"/>
        <v>0</v>
      </c>
    </row>
    <row r="2741" spans="1:22" hidden="1" x14ac:dyDescent="0.75">
      <c r="A2741" t="s">
        <v>9779</v>
      </c>
      <c r="B2741" t="s">
        <v>9780</v>
      </c>
      <c r="C2741" t="s">
        <v>9781</v>
      </c>
      <c r="D2741" t="s">
        <v>3425</v>
      </c>
      <c r="E2741" t="s">
        <v>2592</v>
      </c>
      <c r="F2741" t="s">
        <v>2592</v>
      </c>
      <c r="G2741" t="s">
        <v>4353</v>
      </c>
      <c r="H2741" t="s">
        <v>3028</v>
      </c>
      <c r="I2741" t="s">
        <v>2592</v>
      </c>
      <c r="J2741" s="2">
        <v>40746</v>
      </c>
      <c r="K2741" s="2">
        <v>55153</v>
      </c>
      <c r="L2741">
        <v>8.1999999999999993</v>
      </c>
      <c r="M2741" t="s">
        <v>3459</v>
      </c>
      <c r="N2741" t="s">
        <v>3460</v>
      </c>
      <c r="O2741" t="s">
        <v>3461</v>
      </c>
      <c r="P2741" t="s">
        <v>3592</v>
      </c>
      <c r="Q2741" s="5">
        <f>INDEX(relevant_resources!B:B,MATCH(P2741,relevant_resources!A:A,0))</f>
        <v>0</v>
      </c>
      <c r="R2741">
        <f>COUNTIFS(resolve_2018!Y:Y,A2741)</f>
        <v>0</v>
      </c>
      <c r="S2741">
        <f>COUNTIFS(assign_old_new!A:A,A2741)</f>
        <v>0</v>
      </c>
      <c r="T2741" s="4" t="str">
        <f>IF(D2741="teppc","teppc",
IF(Q2741=0,"not relevant",
IF(R2741&gt;0,"in old list",
IF(S2741=0,"NEED TO ASSIGN",
INDEX(assign_old_new!D:D,MATCH(A2741,assign_old_new!A:A,0))))))</f>
        <v>teppc</v>
      </c>
      <c r="U2741">
        <f t="shared" si="84"/>
        <v>0</v>
      </c>
      <c r="V2741" s="5">
        <f t="shared" si="85"/>
        <v>0</v>
      </c>
    </row>
    <row r="2742" spans="1:22" hidden="1" x14ac:dyDescent="0.75">
      <c r="A2742" t="s">
        <v>9782</v>
      </c>
      <c r="B2742" t="s">
        <v>9783</v>
      </c>
      <c r="C2742" t="s">
        <v>9784</v>
      </c>
      <c r="D2742" t="s">
        <v>3425</v>
      </c>
      <c r="E2742" t="s">
        <v>2592</v>
      </c>
      <c r="F2742" t="s">
        <v>2592</v>
      </c>
      <c r="G2742" t="s">
        <v>4353</v>
      </c>
      <c r="H2742" t="s">
        <v>3028</v>
      </c>
      <c r="I2742" t="s">
        <v>2592</v>
      </c>
      <c r="J2742" s="2">
        <v>40746</v>
      </c>
      <c r="K2742" s="2">
        <v>55153</v>
      </c>
      <c r="L2742">
        <v>8.1999999999999993</v>
      </c>
      <c r="M2742" t="s">
        <v>3459</v>
      </c>
      <c r="N2742" t="s">
        <v>3460</v>
      </c>
      <c r="O2742" t="s">
        <v>3461</v>
      </c>
      <c r="P2742" t="s">
        <v>3592</v>
      </c>
      <c r="Q2742" s="5">
        <f>INDEX(relevant_resources!B:B,MATCH(P2742,relevant_resources!A:A,0))</f>
        <v>0</v>
      </c>
      <c r="R2742">
        <f>COUNTIFS(resolve_2018!Y:Y,A2742)</f>
        <v>0</v>
      </c>
      <c r="S2742">
        <f>COUNTIFS(assign_old_new!A:A,A2742)</f>
        <v>0</v>
      </c>
      <c r="T2742" s="4" t="str">
        <f>IF(D2742="teppc","teppc",
IF(Q2742=0,"not relevant",
IF(R2742&gt;0,"in old list",
IF(S2742=0,"NEED TO ASSIGN",
INDEX(assign_old_new!D:D,MATCH(A2742,assign_old_new!A:A,0))))))</f>
        <v>teppc</v>
      </c>
      <c r="U2742">
        <f t="shared" si="84"/>
        <v>0</v>
      </c>
      <c r="V2742" s="5">
        <f t="shared" si="85"/>
        <v>0</v>
      </c>
    </row>
    <row r="2743" spans="1:22" hidden="1" x14ac:dyDescent="0.75">
      <c r="A2743" t="s">
        <v>9785</v>
      </c>
      <c r="B2743" t="s">
        <v>9786</v>
      </c>
      <c r="C2743" t="s">
        <v>9787</v>
      </c>
      <c r="D2743" t="s">
        <v>3425</v>
      </c>
      <c r="E2743" t="s">
        <v>2592</v>
      </c>
      <c r="F2743" t="s">
        <v>2592</v>
      </c>
      <c r="G2743" t="s">
        <v>4353</v>
      </c>
      <c r="H2743" t="s">
        <v>3028</v>
      </c>
      <c r="I2743" t="s">
        <v>2592</v>
      </c>
      <c r="J2743" s="2">
        <v>40746</v>
      </c>
      <c r="K2743" s="2">
        <v>55153</v>
      </c>
      <c r="L2743">
        <v>8.1999999999999993</v>
      </c>
      <c r="M2743" t="s">
        <v>3459</v>
      </c>
      <c r="N2743" t="s">
        <v>3460</v>
      </c>
      <c r="O2743" t="s">
        <v>3461</v>
      </c>
      <c r="P2743" t="s">
        <v>3592</v>
      </c>
      <c r="Q2743" s="5">
        <f>INDEX(relevant_resources!B:B,MATCH(P2743,relevant_resources!A:A,0))</f>
        <v>0</v>
      </c>
      <c r="R2743">
        <f>COUNTIFS(resolve_2018!Y:Y,A2743)</f>
        <v>0</v>
      </c>
      <c r="S2743">
        <f>COUNTIFS(assign_old_new!A:A,A2743)</f>
        <v>0</v>
      </c>
      <c r="T2743" s="4" t="str">
        <f>IF(D2743="teppc","teppc",
IF(Q2743=0,"not relevant",
IF(R2743&gt;0,"in old list",
IF(S2743=0,"NEED TO ASSIGN",
INDEX(assign_old_new!D:D,MATCH(A2743,assign_old_new!A:A,0))))))</f>
        <v>teppc</v>
      </c>
      <c r="U2743">
        <f t="shared" si="84"/>
        <v>0</v>
      </c>
      <c r="V2743" s="5">
        <f t="shared" si="85"/>
        <v>0</v>
      </c>
    </row>
    <row r="2744" spans="1:22" hidden="1" x14ac:dyDescent="0.75">
      <c r="A2744" t="s">
        <v>9788</v>
      </c>
      <c r="B2744" t="s">
        <v>9789</v>
      </c>
      <c r="C2744" t="s">
        <v>9790</v>
      </c>
      <c r="D2744" t="s">
        <v>3425</v>
      </c>
      <c r="E2744" t="s">
        <v>2592</v>
      </c>
      <c r="F2744" t="s">
        <v>2592</v>
      </c>
      <c r="G2744" t="s">
        <v>4353</v>
      </c>
      <c r="H2744" t="s">
        <v>3028</v>
      </c>
      <c r="I2744" t="s">
        <v>2592</v>
      </c>
      <c r="J2744" s="2">
        <v>40746</v>
      </c>
      <c r="K2744" s="2">
        <v>55153</v>
      </c>
      <c r="L2744">
        <v>8.1999999999999993</v>
      </c>
      <c r="M2744" t="s">
        <v>3459</v>
      </c>
      <c r="N2744" t="s">
        <v>3460</v>
      </c>
      <c r="O2744" t="s">
        <v>3461</v>
      </c>
      <c r="P2744" t="s">
        <v>3592</v>
      </c>
      <c r="Q2744" s="5">
        <f>INDEX(relevant_resources!B:B,MATCH(P2744,relevant_resources!A:A,0))</f>
        <v>0</v>
      </c>
      <c r="R2744">
        <f>COUNTIFS(resolve_2018!Y:Y,A2744)</f>
        <v>0</v>
      </c>
      <c r="S2744">
        <f>COUNTIFS(assign_old_new!A:A,A2744)</f>
        <v>0</v>
      </c>
      <c r="T2744" s="4" t="str">
        <f>IF(D2744="teppc","teppc",
IF(Q2744=0,"not relevant",
IF(R2744&gt;0,"in old list",
IF(S2744=0,"NEED TO ASSIGN",
INDEX(assign_old_new!D:D,MATCH(A2744,assign_old_new!A:A,0))))))</f>
        <v>teppc</v>
      </c>
      <c r="U2744">
        <f t="shared" si="84"/>
        <v>0</v>
      </c>
      <c r="V2744" s="5">
        <f t="shared" si="85"/>
        <v>0</v>
      </c>
    </row>
    <row r="2745" spans="1:22" hidden="1" x14ac:dyDescent="0.75">
      <c r="A2745" t="s">
        <v>10745</v>
      </c>
      <c r="B2745" t="s">
        <v>10745</v>
      </c>
      <c r="C2745" t="s">
        <v>10746</v>
      </c>
      <c r="D2745" t="s">
        <v>9883</v>
      </c>
      <c r="E2745" t="s">
        <v>1128</v>
      </c>
      <c r="F2745" t="s">
        <v>1128</v>
      </c>
      <c r="G2745" t="s">
        <v>3379</v>
      </c>
      <c r="H2745" t="s">
        <v>1128</v>
      </c>
      <c r="I2745" t="s">
        <v>33</v>
      </c>
      <c r="J2745" t="s">
        <v>9889</v>
      </c>
      <c r="K2745" s="6">
        <v>55153</v>
      </c>
      <c r="L2745">
        <v>8</v>
      </c>
      <c r="M2745" t="s">
        <v>10747</v>
      </c>
      <c r="N2745" t="s">
        <v>10075</v>
      </c>
      <c r="O2745" t="s">
        <v>3356</v>
      </c>
      <c r="P2745" t="s">
        <v>3357</v>
      </c>
      <c r="Q2745" s="5">
        <f>INDEX(relevant_resources!B:B,MATCH(P2745,relevant_resources!A:A,0))</f>
        <v>0</v>
      </c>
      <c r="R2745">
        <f>COUNTIFS(resolve_2018!Y:Y,A2745)</f>
        <v>0</v>
      </c>
      <c r="S2745">
        <f>COUNTIFS(assign_old_new!A:A,A2745)</f>
        <v>0</v>
      </c>
      <c r="T2745" s="4" t="str">
        <f>IF(D2745="teppc","teppc",
IF(Q2745=0,"not relevant",
IF(R2745&gt;0,"in old list",
IF(S2745=0,"NEED TO ASSIGN",
INDEX(assign_old_new!D:D,MATCH(A2745,assign_old_new!A:A,0))))))</f>
        <v>not relevant</v>
      </c>
      <c r="U2745">
        <f t="shared" si="84"/>
        <v>0</v>
      </c>
      <c r="V2745" s="5">
        <f t="shared" si="85"/>
        <v>0</v>
      </c>
    </row>
    <row r="2746" spans="1:22" hidden="1" x14ac:dyDescent="0.75">
      <c r="A2746" t="s">
        <v>84</v>
      </c>
      <c r="B2746" t="s">
        <v>84</v>
      </c>
      <c r="C2746" t="s">
        <v>10804</v>
      </c>
      <c r="D2746" t="s">
        <v>9883</v>
      </c>
      <c r="E2746" t="s">
        <v>9887</v>
      </c>
      <c r="F2746" t="s">
        <v>9887</v>
      </c>
      <c r="G2746" t="s">
        <v>9888</v>
      </c>
      <c r="H2746" t="s">
        <v>9887</v>
      </c>
      <c r="I2746" t="s">
        <v>33</v>
      </c>
      <c r="J2746" s="6">
        <v>42467</v>
      </c>
      <c r="K2746" s="6">
        <v>55153</v>
      </c>
      <c r="L2746">
        <v>8</v>
      </c>
      <c r="M2746" t="s">
        <v>9884</v>
      </c>
      <c r="N2746" t="s">
        <v>3342</v>
      </c>
      <c r="O2746" t="s">
        <v>3337</v>
      </c>
      <c r="P2746" t="s">
        <v>3338</v>
      </c>
      <c r="Q2746" s="5">
        <f>INDEX(relevant_resources!B:B,MATCH(P2746,relevant_resources!A:A,0))</f>
        <v>0</v>
      </c>
      <c r="R2746">
        <f>COUNTIFS(resolve_2018!Y:Y,A2746)</f>
        <v>1</v>
      </c>
      <c r="S2746">
        <f>COUNTIFS(assign_old_new!A:A,A2746)</f>
        <v>0</v>
      </c>
      <c r="T2746" s="4" t="str">
        <f>IF(D2746="teppc","teppc",
IF(Q2746=0,"not relevant",
IF(R2746&gt;0,"in old list",
IF(S2746=0,"NEED TO ASSIGN",
INDEX(assign_old_new!D:D,MATCH(A2746,assign_old_new!A:A,0))))))</f>
        <v>not relevant</v>
      </c>
      <c r="U2746">
        <f t="shared" si="84"/>
        <v>1</v>
      </c>
      <c r="V2746" s="5">
        <f t="shared" si="85"/>
        <v>0</v>
      </c>
    </row>
    <row r="2747" spans="1:22" hidden="1" x14ac:dyDescent="0.75">
      <c r="A2747" t="s">
        <v>1704</v>
      </c>
      <c r="B2747" t="s">
        <v>1704</v>
      </c>
      <c r="C2747" t="s">
        <v>9953</v>
      </c>
      <c r="D2747" t="s">
        <v>9883</v>
      </c>
      <c r="E2747" t="s">
        <v>1128</v>
      </c>
      <c r="F2747" t="s">
        <v>1128</v>
      </c>
      <c r="G2747" t="s">
        <v>3379</v>
      </c>
      <c r="H2747" t="s">
        <v>1128</v>
      </c>
      <c r="I2747" t="s">
        <v>33</v>
      </c>
      <c r="J2747" s="6">
        <v>41816</v>
      </c>
      <c r="K2747" s="6">
        <v>55153</v>
      </c>
      <c r="L2747">
        <v>8</v>
      </c>
      <c r="M2747" t="s">
        <v>9884</v>
      </c>
      <c r="N2747" t="s">
        <v>4346</v>
      </c>
      <c r="O2747" t="s">
        <v>3386</v>
      </c>
      <c r="P2747" t="s">
        <v>3324</v>
      </c>
      <c r="Q2747" s="5">
        <f>INDEX(relevant_resources!B:B,MATCH(P2747,relevant_resources!A:A,0))</f>
        <v>1</v>
      </c>
      <c r="R2747">
        <f>COUNTIFS(resolve_2018!Y:Y,A2747)</f>
        <v>1</v>
      </c>
      <c r="S2747">
        <f>COUNTIFS(assign_old_new!A:A,A2747)</f>
        <v>0</v>
      </c>
      <c r="T2747" s="4" t="str">
        <f>IF(D2747="teppc","teppc",
IF(Q2747=0,"not relevant",
IF(R2747&gt;0,"in old list",
IF(S2747=0,"NEED TO ASSIGN",
INDEX(assign_old_new!D:D,MATCH(A2747,assign_old_new!A:A,0))))))</f>
        <v>in old list</v>
      </c>
      <c r="U2747">
        <f t="shared" si="84"/>
        <v>1</v>
      </c>
      <c r="V2747" s="5">
        <f t="shared" si="85"/>
        <v>0</v>
      </c>
    </row>
    <row r="2748" spans="1:22" hidden="1" x14ac:dyDescent="0.75">
      <c r="A2748" t="s">
        <v>1451</v>
      </c>
      <c r="B2748" t="s">
        <v>1451</v>
      </c>
      <c r="C2748" t="s">
        <v>11103</v>
      </c>
      <c r="D2748" t="s">
        <v>9883</v>
      </c>
      <c r="E2748" t="s">
        <v>1128</v>
      </c>
      <c r="F2748" t="s">
        <v>1128</v>
      </c>
      <c r="G2748" t="s">
        <v>3379</v>
      </c>
      <c r="H2748" t="s">
        <v>1128</v>
      </c>
      <c r="I2748" t="s">
        <v>33</v>
      </c>
      <c r="J2748" s="6">
        <v>41273</v>
      </c>
      <c r="K2748" s="6">
        <v>55153</v>
      </c>
      <c r="L2748">
        <v>8</v>
      </c>
      <c r="M2748" t="s">
        <v>9884</v>
      </c>
      <c r="N2748" t="s">
        <v>4346</v>
      </c>
      <c r="O2748" t="s">
        <v>3386</v>
      </c>
      <c r="P2748" t="s">
        <v>3324</v>
      </c>
      <c r="Q2748" s="5">
        <f>INDEX(relevant_resources!B:B,MATCH(P2748,relevant_resources!A:A,0))</f>
        <v>1</v>
      </c>
      <c r="R2748">
        <f>COUNTIFS(resolve_2018!Y:Y,A2748)</f>
        <v>1</v>
      </c>
      <c r="S2748">
        <f>COUNTIFS(assign_old_new!A:A,A2748)</f>
        <v>0</v>
      </c>
      <c r="T2748" s="4" t="str">
        <f>IF(D2748="teppc","teppc",
IF(Q2748=0,"not relevant",
IF(R2748&gt;0,"in old list",
IF(S2748=0,"NEED TO ASSIGN",
INDEX(assign_old_new!D:D,MATCH(A2748,assign_old_new!A:A,0))))))</f>
        <v>in old list</v>
      </c>
      <c r="U2748">
        <f t="shared" si="84"/>
        <v>1</v>
      </c>
      <c r="V2748" s="5">
        <f t="shared" si="85"/>
        <v>0</v>
      </c>
    </row>
    <row r="2749" spans="1:22" hidden="1" x14ac:dyDescent="0.75">
      <c r="A2749" t="s">
        <v>2650</v>
      </c>
      <c r="B2749" t="s">
        <v>2650</v>
      </c>
      <c r="C2749" t="s">
        <v>10958</v>
      </c>
      <c r="D2749" t="s">
        <v>9883</v>
      </c>
      <c r="E2749" t="s">
        <v>1128</v>
      </c>
      <c r="F2749" t="s">
        <v>1128</v>
      </c>
      <c r="G2749" t="s">
        <v>3379</v>
      </c>
      <c r="H2749" t="s">
        <v>1128</v>
      </c>
      <c r="I2749" t="s">
        <v>33</v>
      </c>
      <c r="J2749" s="6">
        <v>40505</v>
      </c>
      <c r="K2749" s="6">
        <v>55153</v>
      </c>
      <c r="L2749">
        <v>8</v>
      </c>
      <c r="M2749" t="s">
        <v>9884</v>
      </c>
      <c r="N2749" t="s">
        <v>10075</v>
      </c>
      <c r="O2749" t="s">
        <v>3337</v>
      </c>
      <c r="P2749" t="s">
        <v>3338</v>
      </c>
      <c r="Q2749" s="5">
        <f>INDEX(relevant_resources!B:B,MATCH(P2749,relevant_resources!A:A,0))</f>
        <v>0</v>
      </c>
      <c r="R2749">
        <f>COUNTIFS(resolve_2018!Y:Y,A2749)</f>
        <v>2</v>
      </c>
      <c r="S2749">
        <f>COUNTIFS(assign_old_new!A:A,A2749)</f>
        <v>0</v>
      </c>
      <c r="T2749" s="4" t="str">
        <f>IF(D2749="teppc","teppc",
IF(Q2749=0,"not relevant",
IF(R2749&gt;0,"in old list",
IF(S2749=0,"NEED TO ASSIGN",
INDEX(assign_old_new!D:D,MATCH(A2749,assign_old_new!A:A,0))))))</f>
        <v>not relevant</v>
      </c>
      <c r="U2749">
        <f t="shared" si="84"/>
        <v>1</v>
      </c>
      <c r="V2749" s="5">
        <f t="shared" si="85"/>
        <v>0</v>
      </c>
    </row>
    <row r="2750" spans="1:22" hidden="1" x14ac:dyDescent="0.75">
      <c r="A2750" t="s">
        <v>5434</v>
      </c>
      <c r="B2750" t="s">
        <v>5434</v>
      </c>
      <c r="C2750" t="s">
        <v>5435</v>
      </c>
      <c r="D2750" t="s">
        <v>3425</v>
      </c>
      <c r="E2750" t="s">
        <v>3426</v>
      </c>
      <c r="F2750" t="s">
        <v>3426</v>
      </c>
      <c r="G2750" t="s">
        <v>3427</v>
      </c>
      <c r="H2750" t="s">
        <v>3428</v>
      </c>
      <c r="I2750" t="s">
        <v>3429</v>
      </c>
      <c r="J2750" s="2">
        <v>40207</v>
      </c>
      <c r="K2750" s="2">
        <v>54814</v>
      </c>
      <c r="L2750">
        <v>8</v>
      </c>
      <c r="M2750" t="s">
        <v>210</v>
      </c>
      <c r="N2750" t="s">
        <v>3443</v>
      </c>
      <c r="O2750" t="s">
        <v>210</v>
      </c>
      <c r="P2750" t="s">
        <v>3444</v>
      </c>
      <c r="Q2750" s="5">
        <f>INDEX(relevant_resources!B:B,MATCH(P2750,relevant_resources!A:A,0))</f>
        <v>0</v>
      </c>
      <c r="R2750">
        <f>COUNTIFS(resolve_2018!Y:Y,A2750)</f>
        <v>0</v>
      </c>
      <c r="S2750">
        <f>COUNTIFS(assign_old_new!A:A,A2750)</f>
        <v>0</v>
      </c>
      <c r="T2750" s="4" t="str">
        <f>IF(D2750="teppc","teppc",
IF(Q2750=0,"not relevant",
IF(R2750&gt;0,"in old list",
IF(S2750=0,"NEED TO ASSIGN",
INDEX(assign_old_new!D:D,MATCH(A2750,assign_old_new!A:A,0))))))</f>
        <v>teppc</v>
      </c>
      <c r="U2750">
        <f t="shared" si="84"/>
        <v>0</v>
      </c>
      <c r="V2750" s="5">
        <f t="shared" si="85"/>
        <v>0</v>
      </c>
    </row>
    <row r="2751" spans="1:22" hidden="1" x14ac:dyDescent="0.75">
      <c r="A2751" t="s">
        <v>3485</v>
      </c>
      <c r="B2751" t="s">
        <v>3486</v>
      </c>
      <c r="C2751" t="s">
        <v>3487</v>
      </c>
      <c r="D2751" t="s">
        <v>3425</v>
      </c>
      <c r="E2751" t="s">
        <v>3426</v>
      </c>
      <c r="F2751" t="s">
        <v>3426</v>
      </c>
      <c r="G2751" t="s">
        <v>3427</v>
      </c>
      <c r="H2751" t="s">
        <v>3428</v>
      </c>
      <c r="I2751" t="s">
        <v>3429</v>
      </c>
      <c r="J2751" s="2">
        <v>39690</v>
      </c>
      <c r="K2751" s="2">
        <v>48669</v>
      </c>
      <c r="L2751">
        <v>8</v>
      </c>
      <c r="M2751" t="s">
        <v>210</v>
      </c>
      <c r="N2751" t="s">
        <v>3443</v>
      </c>
      <c r="O2751" t="s">
        <v>210</v>
      </c>
      <c r="P2751" t="s">
        <v>3444</v>
      </c>
      <c r="Q2751" s="5">
        <f>INDEX(relevant_resources!B:B,MATCH(P2751,relevant_resources!A:A,0))</f>
        <v>0</v>
      </c>
      <c r="R2751">
        <f>COUNTIFS(resolve_2018!Y:Y,A2751)</f>
        <v>0</v>
      </c>
      <c r="S2751">
        <f>COUNTIFS(assign_old_new!A:A,A2751)</f>
        <v>0</v>
      </c>
      <c r="T2751" s="4" t="str">
        <f>IF(D2751="teppc","teppc",
IF(Q2751=0,"not relevant",
IF(R2751&gt;0,"in old list",
IF(S2751=0,"NEED TO ASSIGN",
INDEX(assign_old_new!D:D,MATCH(A2751,assign_old_new!A:A,0))))))</f>
        <v>teppc</v>
      </c>
      <c r="U2751">
        <f t="shared" si="84"/>
        <v>0</v>
      </c>
      <c r="V2751" s="5">
        <f t="shared" si="85"/>
        <v>0</v>
      </c>
    </row>
    <row r="2752" spans="1:22" hidden="1" x14ac:dyDescent="0.75">
      <c r="A2752" t="s">
        <v>3488</v>
      </c>
      <c r="B2752" t="s">
        <v>3489</v>
      </c>
      <c r="C2752" t="s">
        <v>3490</v>
      </c>
      <c r="D2752" t="s">
        <v>3425</v>
      </c>
      <c r="E2752" t="s">
        <v>3426</v>
      </c>
      <c r="F2752" t="s">
        <v>3426</v>
      </c>
      <c r="G2752" t="s">
        <v>3427</v>
      </c>
      <c r="H2752" t="s">
        <v>3428</v>
      </c>
      <c r="I2752" t="s">
        <v>3429</v>
      </c>
      <c r="J2752" s="2">
        <v>39690</v>
      </c>
      <c r="K2752" s="2">
        <v>48669</v>
      </c>
      <c r="L2752">
        <v>8</v>
      </c>
      <c r="M2752" t="s">
        <v>210</v>
      </c>
      <c r="N2752" t="s">
        <v>3443</v>
      </c>
      <c r="O2752" t="s">
        <v>210</v>
      </c>
      <c r="P2752" t="s">
        <v>3444</v>
      </c>
      <c r="Q2752" s="5">
        <f>INDEX(relevant_resources!B:B,MATCH(P2752,relevant_resources!A:A,0))</f>
        <v>0</v>
      </c>
      <c r="R2752">
        <f>COUNTIFS(resolve_2018!Y:Y,A2752)</f>
        <v>0</v>
      </c>
      <c r="S2752">
        <f>COUNTIFS(assign_old_new!A:A,A2752)</f>
        <v>0</v>
      </c>
      <c r="T2752" s="4" t="str">
        <f>IF(D2752="teppc","teppc",
IF(Q2752=0,"not relevant",
IF(R2752&gt;0,"in old list",
IF(S2752=0,"NEED TO ASSIGN",
INDEX(assign_old_new!D:D,MATCH(A2752,assign_old_new!A:A,0))))))</f>
        <v>teppc</v>
      </c>
      <c r="U2752">
        <f t="shared" si="84"/>
        <v>0</v>
      </c>
      <c r="V2752" s="5">
        <f t="shared" si="85"/>
        <v>0</v>
      </c>
    </row>
    <row r="2753" spans="1:22" hidden="1" x14ac:dyDescent="0.75">
      <c r="A2753" t="s">
        <v>3491</v>
      </c>
      <c r="B2753" t="s">
        <v>3492</v>
      </c>
      <c r="C2753" t="s">
        <v>3493</v>
      </c>
      <c r="D2753" t="s">
        <v>3425</v>
      </c>
      <c r="E2753" t="s">
        <v>3426</v>
      </c>
      <c r="F2753" t="s">
        <v>3426</v>
      </c>
      <c r="G2753" t="s">
        <v>3427</v>
      </c>
      <c r="H2753" t="s">
        <v>3428</v>
      </c>
      <c r="I2753" t="s">
        <v>3429</v>
      </c>
      <c r="J2753" s="2">
        <v>39690</v>
      </c>
      <c r="K2753" s="2">
        <v>48669</v>
      </c>
      <c r="L2753">
        <v>8</v>
      </c>
      <c r="M2753" t="s">
        <v>210</v>
      </c>
      <c r="N2753" t="s">
        <v>3443</v>
      </c>
      <c r="O2753" t="s">
        <v>210</v>
      </c>
      <c r="P2753" t="s">
        <v>3444</v>
      </c>
      <c r="Q2753" s="5">
        <f>INDEX(relevant_resources!B:B,MATCH(P2753,relevant_resources!A:A,0))</f>
        <v>0</v>
      </c>
      <c r="R2753">
        <f>COUNTIFS(resolve_2018!Y:Y,A2753)</f>
        <v>0</v>
      </c>
      <c r="S2753">
        <f>COUNTIFS(assign_old_new!A:A,A2753)</f>
        <v>0</v>
      </c>
      <c r="T2753" s="4" t="str">
        <f>IF(D2753="teppc","teppc",
IF(Q2753=0,"not relevant",
IF(R2753&gt;0,"in old list",
IF(S2753=0,"NEED TO ASSIGN",
INDEX(assign_old_new!D:D,MATCH(A2753,assign_old_new!A:A,0))))))</f>
        <v>teppc</v>
      </c>
      <c r="U2753">
        <f t="shared" si="84"/>
        <v>0</v>
      </c>
      <c r="V2753" s="5">
        <f t="shared" si="85"/>
        <v>0</v>
      </c>
    </row>
    <row r="2754" spans="1:22" hidden="1" x14ac:dyDescent="0.75">
      <c r="A2754" t="s">
        <v>8788</v>
      </c>
      <c r="B2754" t="s">
        <v>8789</v>
      </c>
      <c r="C2754" t="s">
        <v>8790</v>
      </c>
      <c r="D2754" t="s">
        <v>3425</v>
      </c>
      <c r="E2754" t="s">
        <v>2403</v>
      </c>
      <c r="F2754" t="s">
        <v>2403</v>
      </c>
      <c r="G2754" t="s">
        <v>3436</v>
      </c>
      <c r="H2754" t="s">
        <v>3437</v>
      </c>
      <c r="I2754" t="s">
        <v>2274</v>
      </c>
      <c r="J2754" s="2">
        <v>38353</v>
      </c>
      <c r="K2754" s="2">
        <v>55153</v>
      </c>
      <c r="L2754">
        <v>8</v>
      </c>
      <c r="M2754" t="s">
        <v>8332</v>
      </c>
      <c r="N2754" t="s">
        <v>8333</v>
      </c>
      <c r="O2754" t="s">
        <v>3356</v>
      </c>
      <c r="P2754" t="s">
        <v>4744</v>
      </c>
      <c r="Q2754" s="5">
        <f>INDEX(relevant_resources!B:B,MATCH(P2754,relevant_resources!A:A,0))</f>
        <v>0</v>
      </c>
      <c r="R2754">
        <f>COUNTIFS(resolve_2018!Y:Y,A2754)</f>
        <v>0</v>
      </c>
      <c r="S2754">
        <f>COUNTIFS(assign_old_new!A:A,A2754)</f>
        <v>0</v>
      </c>
      <c r="T2754" s="4" t="str">
        <f>IF(D2754="teppc","teppc",
IF(Q2754=0,"not relevant",
IF(R2754&gt;0,"in old list",
IF(S2754=0,"NEED TO ASSIGN",
INDEX(assign_old_new!D:D,MATCH(A2754,assign_old_new!A:A,0))))))</f>
        <v>teppc</v>
      </c>
      <c r="U2754">
        <f t="shared" ref="U2754:U2817" si="86">OR(R2754&gt;0,S2754&gt;0)*1</f>
        <v>0</v>
      </c>
      <c r="V2754" s="5">
        <f t="shared" si="85"/>
        <v>0</v>
      </c>
    </row>
    <row r="2755" spans="1:22" hidden="1" x14ac:dyDescent="0.75">
      <c r="A2755" t="s">
        <v>11420</v>
      </c>
      <c r="B2755" t="s">
        <v>11420</v>
      </c>
      <c r="C2755" t="s">
        <v>11421</v>
      </c>
      <c r="D2755" t="s">
        <v>9883</v>
      </c>
      <c r="E2755" t="s">
        <v>1128</v>
      </c>
      <c r="F2755" t="s">
        <v>1128</v>
      </c>
      <c r="G2755" t="s">
        <v>3379</v>
      </c>
      <c r="H2755" t="s">
        <v>1128</v>
      </c>
      <c r="I2755" t="s">
        <v>33</v>
      </c>
      <c r="J2755" s="2">
        <v>37226</v>
      </c>
      <c r="K2755" s="6">
        <v>55153</v>
      </c>
      <c r="L2755">
        <v>8</v>
      </c>
      <c r="M2755" t="s">
        <v>9884</v>
      </c>
      <c r="N2755" t="s">
        <v>10322</v>
      </c>
      <c r="O2755" t="s">
        <v>3337</v>
      </c>
      <c r="P2755" t="s">
        <v>3338</v>
      </c>
      <c r="Q2755" s="5">
        <f>INDEX(relevant_resources!B:B,MATCH(P2755,relevant_resources!A:A,0))</f>
        <v>0</v>
      </c>
      <c r="R2755">
        <f>COUNTIFS(resolve_2018!Y:Y,A2755)</f>
        <v>0</v>
      </c>
      <c r="S2755">
        <f>COUNTIFS(assign_old_new!A:A,A2755)</f>
        <v>0</v>
      </c>
      <c r="T2755" s="4" t="str">
        <f>IF(D2755="teppc","teppc",
IF(Q2755=0,"not relevant",
IF(R2755&gt;0,"in old list",
IF(S2755=0,"NEED TO ASSIGN",
INDEX(assign_old_new!D:D,MATCH(A2755,assign_old_new!A:A,0))))))</f>
        <v>not relevant</v>
      </c>
      <c r="U2755">
        <f t="shared" si="86"/>
        <v>0</v>
      </c>
      <c r="V2755" s="5">
        <f t="shared" ref="V2755:V2818" si="87">AND(Q2755=1,U2755=0,D2755="caiso")*1</f>
        <v>0</v>
      </c>
    </row>
    <row r="2756" spans="1:22" hidden="1" x14ac:dyDescent="0.75">
      <c r="A2756" t="s">
        <v>6994</v>
      </c>
      <c r="B2756" t="s">
        <v>6994</v>
      </c>
      <c r="C2756" t="s">
        <v>6995</v>
      </c>
      <c r="D2756" t="s">
        <v>3425</v>
      </c>
      <c r="E2756" t="s">
        <v>1054</v>
      </c>
      <c r="F2756" t="s">
        <v>1054</v>
      </c>
      <c r="G2756" t="s">
        <v>3447</v>
      </c>
      <c r="H2756" t="s">
        <v>3428</v>
      </c>
      <c r="I2756" t="s">
        <v>3429</v>
      </c>
      <c r="J2756" s="2">
        <v>37104</v>
      </c>
      <c r="K2756" s="2">
        <v>55123</v>
      </c>
      <c r="L2756">
        <v>8</v>
      </c>
      <c r="M2756" t="s">
        <v>3531</v>
      </c>
      <c r="N2756" t="s">
        <v>3532</v>
      </c>
      <c r="O2756" t="s">
        <v>3533</v>
      </c>
      <c r="P2756" t="s">
        <v>3549</v>
      </c>
      <c r="Q2756" s="5">
        <f>INDEX(relevant_resources!B:B,MATCH(P2756,relevant_resources!A:A,0))</f>
        <v>0</v>
      </c>
      <c r="R2756">
        <f>COUNTIFS(resolve_2018!Y:Y,A2756)</f>
        <v>0</v>
      </c>
      <c r="S2756">
        <f>COUNTIFS(assign_old_new!A:A,A2756)</f>
        <v>0</v>
      </c>
      <c r="T2756" s="4" t="str">
        <f>IF(D2756="teppc","teppc",
IF(Q2756=0,"not relevant",
IF(R2756&gt;0,"in old list",
IF(S2756=0,"NEED TO ASSIGN",
INDEX(assign_old_new!D:D,MATCH(A2756,assign_old_new!A:A,0))))))</f>
        <v>teppc</v>
      </c>
      <c r="U2756">
        <f t="shared" si="86"/>
        <v>0</v>
      </c>
      <c r="V2756" s="5">
        <f t="shared" si="87"/>
        <v>0</v>
      </c>
    </row>
    <row r="2757" spans="1:22" hidden="1" x14ac:dyDescent="0.75">
      <c r="A2757" t="s">
        <v>1013</v>
      </c>
      <c r="B2757" t="s">
        <v>1013</v>
      </c>
      <c r="D2757" t="s">
        <v>9883</v>
      </c>
      <c r="E2757" t="s">
        <v>9887</v>
      </c>
      <c r="F2757" t="s">
        <v>9887</v>
      </c>
      <c r="G2757" t="s">
        <v>9888</v>
      </c>
      <c r="H2757" t="s">
        <v>9887</v>
      </c>
      <c r="I2757" t="s">
        <v>33</v>
      </c>
      <c r="J2757" s="6">
        <v>34335</v>
      </c>
      <c r="K2757" s="6">
        <v>55153</v>
      </c>
      <c r="L2757">
        <v>8</v>
      </c>
      <c r="M2757" t="s">
        <v>9884</v>
      </c>
      <c r="N2757" t="s">
        <v>3412</v>
      </c>
      <c r="O2757" t="s">
        <v>993</v>
      </c>
      <c r="P2757" t="s">
        <v>3413</v>
      </c>
      <c r="Q2757" s="5">
        <f>INDEX(relevant_resources!B:B,MATCH(P2757,relevant_resources!A:A,0))</f>
        <v>1</v>
      </c>
      <c r="R2757">
        <f>COUNTIFS(resolve_2018!Y:Y,A2757)</f>
        <v>4</v>
      </c>
      <c r="S2757">
        <f>COUNTIFS(assign_old_new!A:A,A2757)</f>
        <v>0</v>
      </c>
      <c r="T2757" s="4" t="str">
        <f>IF(D2757="teppc","teppc",
IF(Q2757=0,"not relevant",
IF(R2757&gt;0,"in old list",
IF(S2757=0,"NEED TO ASSIGN",
INDEX(assign_old_new!D:D,MATCH(A2757,assign_old_new!A:A,0))))))</f>
        <v>in old list</v>
      </c>
      <c r="U2757">
        <f t="shared" si="86"/>
        <v>1</v>
      </c>
      <c r="V2757" s="5">
        <f t="shared" si="87"/>
        <v>0</v>
      </c>
    </row>
    <row r="2758" spans="1:22" hidden="1" x14ac:dyDescent="0.75">
      <c r="A2758" t="s">
        <v>4148</v>
      </c>
      <c r="B2758" t="s">
        <v>4149</v>
      </c>
      <c r="C2758" t="s">
        <v>4150</v>
      </c>
      <c r="D2758" t="s">
        <v>3425</v>
      </c>
      <c r="E2758" t="s">
        <v>3698</v>
      </c>
      <c r="F2758" t="s">
        <v>3698</v>
      </c>
      <c r="G2758" t="s">
        <v>3694</v>
      </c>
      <c r="H2758" t="s">
        <v>3407</v>
      </c>
      <c r="I2758" t="s">
        <v>2274</v>
      </c>
      <c r="J2758" s="2">
        <v>33756</v>
      </c>
      <c r="K2758" s="2">
        <v>55153</v>
      </c>
      <c r="L2758">
        <v>8</v>
      </c>
      <c r="M2758" t="s">
        <v>3766</v>
      </c>
      <c r="N2758" t="s">
        <v>3757</v>
      </c>
      <c r="O2758" t="s">
        <v>190</v>
      </c>
      <c r="P2758" t="s">
        <v>3758</v>
      </c>
      <c r="Q2758" s="5">
        <f>INDEX(relevant_resources!B:B,MATCH(P2758,relevant_resources!A:A,0))</f>
        <v>0</v>
      </c>
      <c r="R2758">
        <f>COUNTIFS(resolve_2018!Y:Y,A2758)</f>
        <v>0</v>
      </c>
      <c r="S2758">
        <f>COUNTIFS(assign_old_new!A:A,A2758)</f>
        <v>0</v>
      </c>
      <c r="T2758" s="4" t="str">
        <f>IF(D2758="teppc","teppc",
IF(Q2758=0,"not relevant",
IF(R2758&gt;0,"in old list",
IF(S2758=0,"NEED TO ASSIGN",
INDEX(assign_old_new!D:D,MATCH(A2758,assign_old_new!A:A,0))))))</f>
        <v>teppc</v>
      </c>
      <c r="U2758">
        <f t="shared" si="86"/>
        <v>0</v>
      </c>
      <c r="V2758" s="5">
        <f t="shared" si="87"/>
        <v>0</v>
      </c>
    </row>
    <row r="2759" spans="1:22" hidden="1" x14ac:dyDescent="0.75">
      <c r="A2759" t="s">
        <v>4151</v>
      </c>
      <c r="B2759" t="s">
        <v>4152</v>
      </c>
      <c r="C2759" t="s">
        <v>4153</v>
      </c>
      <c r="D2759" t="s">
        <v>3425</v>
      </c>
      <c r="E2759" t="s">
        <v>3698</v>
      </c>
      <c r="F2759" t="s">
        <v>3698</v>
      </c>
      <c r="G2759" t="s">
        <v>3694</v>
      </c>
      <c r="H2759" t="s">
        <v>3407</v>
      </c>
      <c r="I2759" t="s">
        <v>2274</v>
      </c>
      <c r="J2759" s="2">
        <v>33756</v>
      </c>
      <c r="K2759" s="2">
        <v>55153</v>
      </c>
      <c r="L2759">
        <v>8</v>
      </c>
      <c r="M2759" t="s">
        <v>3766</v>
      </c>
      <c r="N2759" t="s">
        <v>3757</v>
      </c>
      <c r="O2759" t="s">
        <v>190</v>
      </c>
      <c r="P2759" t="s">
        <v>3758</v>
      </c>
      <c r="Q2759" s="5">
        <f>INDEX(relevant_resources!B:B,MATCH(P2759,relevant_resources!A:A,0))</f>
        <v>0</v>
      </c>
      <c r="R2759">
        <f>COUNTIFS(resolve_2018!Y:Y,A2759)</f>
        <v>0</v>
      </c>
      <c r="S2759">
        <f>COUNTIFS(assign_old_new!A:A,A2759)</f>
        <v>0</v>
      </c>
      <c r="T2759" s="4" t="str">
        <f>IF(D2759="teppc","teppc",
IF(Q2759=0,"not relevant",
IF(R2759&gt;0,"in old list",
IF(S2759=0,"NEED TO ASSIGN",
INDEX(assign_old_new!D:D,MATCH(A2759,assign_old_new!A:A,0))))))</f>
        <v>teppc</v>
      </c>
      <c r="U2759">
        <f t="shared" si="86"/>
        <v>0</v>
      </c>
      <c r="V2759" s="5">
        <f t="shared" si="87"/>
        <v>0</v>
      </c>
    </row>
    <row r="2760" spans="1:22" hidden="1" x14ac:dyDescent="0.75">
      <c r="A2760" t="s">
        <v>4154</v>
      </c>
      <c r="B2760" t="s">
        <v>4155</v>
      </c>
      <c r="C2760" t="s">
        <v>4156</v>
      </c>
      <c r="D2760" t="s">
        <v>3425</v>
      </c>
      <c r="E2760" t="s">
        <v>3698</v>
      </c>
      <c r="F2760" t="s">
        <v>3698</v>
      </c>
      <c r="G2760" t="s">
        <v>3694</v>
      </c>
      <c r="H2760" t="s">
        <v>3407</v>
      </c>
      <c r="I2760" t="s">
        <v>2274</v>
      </c>
      <c r="J2760" s="2">
        <v>33756</v>
      </c>
      <c r="K2760" s="2">
        <v>55153</v>
      </c>
      <c r="L2760">
        <v>8</v>
      </c>
      <c r="M2760" t="s">
        <v>3766</v>
      </c>
      <c r="N2760" t="s">
        <v>3757</v>
      </c>
      <c r="O2760" t="s">
        <v>190</v>
      </c>
      <c r="P2760" t="s">
        <v>3758</v>
      </c>
      <c r="Q2760" s="5">
        <f>INDEX(relevant_resources!B:B,MATCH(P2760,relevant_resources!A:A,0))</f>
        <v>0</v>
      </c>
      <c r="R2760">
        <f>COUNTIFS(resolve_2018!Y:Y,A2760)</f>
        <v>0</v>
      </c>
      <c r="S2760">
        <f>COUNTIFS(assign_old_new!A:A,A2760)</f>
        <v>0</v>
      </c>
      <c r="T2760" s="4" t="str">
        <f>IF(D2760="teppc","teppc",
IF(Q2760=0,"not relevant",
IF(R2760&gt;0,"in old list",
IF(S2760=0,"NEED TO ASSIGN",
INDEX(assign_old_new!D:D,MATCH(A2760,assign_old_new!A:A,0))))))</f>
        <v>teppc</v>
      </c>
      <c r="U2760">
        <f t="shared" si="86"/>
        <v>0</v>
      </c>
      <c r="V2760" s="5">
        <f t="shared" si="87"/>
        <v>0</v>
      </c>
    </row>
    <row r="2761" spans="1:22" hidden="1" x14ac:dyDescent="0.75">
      <c r="A2761" t="s">
        <v>3053</v>
      </c>
      <c r="B2761" t="s">
        <v>3053</v>
      </c>
      <c r="C2761" t="s">
        <v>10044</v>
      </c>
      <c r="D2761" t="s">
        <v>9883</v>
      </c>
      <c r="E2761" t="s">
        <v>3333</v>
      </c>
      <c r="F2761" t="s">
        <v>3333</v>
      </c>
      <c r="G2761" t="s">
        <v>3334</v>
      </c>
      <c r="H2761" t="s">
        <v>3333</v>
      </c>
      <c r="I2761" t="s">
        <v>33</v>
      </c>
      <c r="J2761" s="6">
        <v>31048</v>
      </c>
      <c r="K2761" s="6">
        <v>55153</v>
      </c>
      <c r="L2761">
        <v>8</v>
      </c>
      <c r="M2761" t="s">
        <v>9884</v>
      </c>
      <c r="N2761" t="s">
        <v>3443</v>
      </c>
      <c r="O2761" t="s">
        <v>210</v>
      </c>
      <c r="P2761" t="s">
        <v>3709</v>
      </c>
      <c r="Q2761" s="5">
        <f>INDEX(relevant_resources!B:B,MATCH(P2761,relevant_resources!A:A,0))</f>
        <v>0</v>
      </c>
      <c r="R2761">
        <f>COUNTIFS(resolve_2018!Y:Y,A2761)</f>
        <v>1</v>
      </c>
      <c r="S2761">
        <f>COUNTIFS(assign_old_new!A:A,A2761)</f>
        <v>0</v>
      </c>
      <c r="T2761" s="4" t="str">
        <f>IF(D2761="teppc","teppc",
IF(Q2761=0,"not relevant",
IF(R2761&gt;0,"in old list",
IF(S2761=0,"NEED TO ASSIGN",
INDEX(assign_old_new!D:D,MATCH(A2761,assign_old_new!A:A,0))))))</f>
        <v>not relevant</v>
      </c>
      <c r="U2761">
        <f t="shared" si="86"/>
        <v>1</v>
      </c>
      <c r="V2761" s="5">
        <f t="shared" si="87"/>
        <v>0</v>
      </c>
    </row>
    <row r="2762" spans="1:22" hidden="1" x14ac:dyDescent="0.75">
      <c r="A2762" t="s">
        <v>9335</v>
      </c>
      <c r="B2762" t="s">
        <v>9335</v>
      </c>
      <c r="C2762" t="s">
        <v>9336</v>
      </c>
      <c r="D2762" t="s">
        <v>3425</v>
      </c>
      <c r="E2762" t="s">
        <v>3611</v>
      </c>
      <c r="F2762" t="s">
        <v>3611</v>
      </c>
      <c r="G2762" t="s">
        <v>3379</v>
      </c>
      <c r="H2762" t="s">
        <v>1128</v>
      </c>
      <c r="I2762" t="s">
        <v>33</v>
      </c>
      <c r="J2762" s="2">
        <v>30195</v>
      </c>
      <c r="K2762" s="2">
        <v>55153</v>
      </c>
      <c r="L2762">
        <v>8</v>
      </c>
      <c r="M2762" t="s">
        <v>210</v>
      </c>
      <c r="N2762" t="s">
        <v>3443</v>
      </c>
      <c r="O2762" t="s">
        <v>210</v>
      </c>
      <c r="P2762" t="s">
        <v>3709</v>
      </c>
      <c r="Q2762" s="5">
        <f>INDEX(relevant_resources!B:B,MATCH(P2762,relevant_resources!A:A,0))</f>
        <v>0</v>
      </c>
      <c r="R2762">
        <f>COUNTIFS(resolve_2018!Y:Y,A2762)</f>
        <v>0</v>
      </c>
      <c r="S2762">
        <f>COUNTIFS(assign_old_new!A:A,A2762)</f>
        <v>0</v>
      </c>
      <c r="T2762" s="4" t="str">
        <f>IF(D2762="teppc","teppc",
IF(Q2762=0,"not relevant",
IF(R2762&gt;0,"in old list",
IF(S2762=0,"NEED TO ASSIGN",
INDEX(assign_old_new!D:D,MATCH(A2762,assign_old_new!A:A,0))))))</f>
        <v>teppc</v>
      </c>
      <c r="U2762">
        <f t="shared" si="86"/>
        <v>0</v>
      </c>
      <c r="V2762" s="5">
        <f t="shared" si="87"/>
        <v>0</v>
      </c>
    </row>
    <row r="2763" spans="1:22" hidden="1" x14ac:dyDescent="0.75">
      <c r="A2763" t="s">
        <v>6839</v>
      </c>
      <c r="B2763" t="s">
        <v>6839</v>
      </c>
      <c r="C2763" t="s">
        <v>6840</v>
      </c>
      <c r="D2763" t="s">
        <v>3425</v>
      </c>
      <c r="E2763" t="s">
        <v>3611</v>
      </c>
      <c r="F2763" t="s">
        <v>3611</v>
      </c>
      <c r="G2763" t="s">
        <v>3379</v>
      </c>
      <c r="H2763" t="s">
        <v>1128</v>
      </c>
      <c r="I2763" t="s">
        <v>33</v>
      </c>
      <c r="J2763" s="2">
        <v>30042</v>
      </c>
      <c r="K2763" s="2">
        <v>55153</v>
      </c>
      <c r="L2763">
        <v>8</v>
      </c>
      <c r="M2763" t="s">
        <v>210</v>
      </c>
      <c r="N2763" t="s">
        <v>3443</v>
      </c>
      <c r="O2763" t="s">
        <v>210</v>
      </c>
      <c r="P2763" t="s">
        <v>3709</v>
      </c>
      <c r="Q2763" s="5">
        <f>INDEX(relevant_resources!B:B,MATCH(P2763,relevant_resources!A:A,0))</f>
        <v>0</v>
      </c>
      <c r="R2763">
        <f>COUNTIFS(resolve_2018!Y:Y,A2763)</f>
        <v>0</v>
      </c>
      <c r="S2763">
        <f>COUNTIFS(assign_old_new!A:A,A2763)</f>
        <v>0</v>
      </c>
      <c r="T2763" s="4" t="str">
        <f>IF(D2763="teppc","teppc",
IF(Q2763=0,"not relevant",
IF(R2763&gt;0,"in old list",
IF(S2763=0,"NEED TO ASSIGN",
INDEX(assign_old_new!D:D,MATCH(A2763,assign_old_new!A:A,0))))))</f>
        <v>teppc</v>
      </c>
      <c r="U2763">
        <f t="shared" si="86"/>
        <v>0</v>
      </c>
      <c r="V2763" s="5">
        <f t="shared" si="87"/>
        <v>0</v>
      </c>
    </row>
    <row r="2764" spans="1:22" hidden="1" x14ac:dyDescent="0.75">
      <c r="A2764" t="s">
        <v>435</v>
      </c>
      <c r="B2764" t="s">
        <v>435</v>
      </c>
      <c r="C2764" t="s">
        <v>10475</v>
      </c>
      <c r="D2764" t="s">
        <v>9883</v>
      </c>
      <c r="E2764" t="s">
        <v>3333</v>
      </c>
      <c r="F2764" t="s">
        <v>3333</v>
      </c>
      <c r="G2764" t="s">
        <v>3334</v>
      </c>
      <c r="H2764" t="s">
        <v>3333</v>
      </c>
      <c r="I2764" t="s">
        <v>33</v>
      </c>
      <c r="J2764" s="6">
        <v>28856</v>
      </c>
      <c r="K2764" s="6">
        <v>55153</v>
      </c>
      <c r="L2764">
        <v>8</v>
      </c>
      <c r="M2764" t="s">
        <v>9884</v>
      </c>
      <c r="N2764" t="s">
        <v>3443</v>
      </c>
      <c r="O2764" t="s">
        <v>210</v>
      </c>
      <c r="P2764" t="s">
        <v>3709</v>
      </c>
      <c r="Q2764" s="5">
        <f>INDEX(relevant_resources!B:B,MATCH(P2764,relevant_resources!A:A,0))</f>
        <v>0</v>
      </c>
      <c r="R2764">
        <f>COUNTIFS(resolve_2018!Y:Y,A2764)</f>
        <v>1</v>
      </c>
      <c r="S2764">
        <f>COUNTIFS(assign_old_new!A:A,A2764)</f>
        <v>0</v>
      </c>
      <c r="T2764" s="4" t="str">
        <f>IF(D2764="teppc","teppc",
IF(Q2764=0,"not relevant",
IF(R2764&gt;0,"in old list",
IF(S2764=0,"NEED TO ASSIGN",
INDEX(assign_old_new!D:D,MATCH(A2764,assign_old_new!A:A,0))))))</f>
        <v>not relevant</v>
      </c>
      <c r="U2764">
        <f t="shared" si="86"/>
        <v>1</v>
      </c>
      <c r="V2764" s="5">
        <f t="shared" si="87"/>
        <v>0</v>
      </c>
    </row>
    <row r="2765" spans="1:22" hidden="1" x14ac:dyDescent="0.75">
      <c r="A2765" t="s">
        <v>7646</v>
      </c>
      <c r="B2765" t="s">
        <v>7647</v>
      </c>
      <c r="D2765" t="s">
        <v>3425</v>
      </c>
      <c r="E2765" t="s">
        <v>3883</v>
      </c>
      <c r="F2765" t="s">
        <v>3883</v>
      </c>
      <c r="G2765" t="s">
        <v>3884</v>
      </c>
      <c r="H2765" t="s">
        <v>3883</v>
      </c>
      <c r="I2765" t="s">
        <v>1080</v>
      </c>
      <c r="J2765" s="2">
        <v>18264</v>
      </c>
      <c r="K2765" s="2">
        <v>55153</v>
      </c>
      <c r="L2765">
        <v>8</v>
      </c>
      <c r="M2765" t="s">
        <v>616</v>
      </c>
      <c r="N2765" t="s">
        <v>4346</v>
      </c>
      <c r="O2765" t="s">
        <v>3386</v>
      </c>
      <c r="P2765" t="s">
        <v>3617</v>
      </c>
      <c r="Q2765" s="5">
        <f>INDEX(relevant_resources!B:B,MATCH(P2765,relevant_resources!A:A,0))</f>
        <v>0</v>
      </c>
      <c r="R2765">
        <f>COUNTIFS(resolve_2018!Y:Y,A2765)</f>
        <v>0</v>
      </c>
      <c r="S2765">
        <f>COUNTIFS(assign_old_new!A:A,A2765)</f>
        <v>0</v>
      </c>
      <c r="T2765" s="4" t="str">
        <f>IF(D2765="teppc","teppc",
IF(Q2765=0,"not relevant",
IF(R2765&gt;0,"in old list",
IF(S2765=0,"NEED TO ASSIGN",
INDEX(assign_old_new!D:D,MATCH(A2765,assign_old_new!A:A,0))))))</f>
        <v>teppc</v>
      </c>
      <c r="U2765">
        <f t="shared" si="86"/>
        <v>0</v>
      </c>
      <c r="V2765" s="5">
        <f t="shared" si="87"/>
        <v>0</v>
      </c>
    </row>
    <row r="2766" spans="1:22" hidden="1" x14ac:dyDescent="0.75">
      <c r="A2766" t="s">
        <v>9549</v>
      </c>
      <c r="B2766" t="s">
        <v>9549</v>
      </c>
      <c r="C2766" t="s">
        <v>9550</v>
      </c>
      <c r="D2766" t="s">
        <v>3425</v>
      </c>
      <c r="E2766" t="s">
        <v>3482</v>
      </c>
      <c r="F2766" t="s">
        <v>3482</v>
      </c>
      <c r="G2766" t="s">
        <v>3483</v>
      </c>
      <c r="H2766" t="s">
        <v>3482</v>
      </c>
      <c r="I2766" t="s">
        <v>1080</v>
      </c>
      <c r="J2766" s="2">
        <v>17868</v>
      </c>
      <c r="K2766" s="2">
        <v>55153</v>
      </c>
      <c r="L2766">
        <v>8</v>
      </c>
      <c r="M2766" t="s">
        <v>210</v>
      </c>
      <c r="N2766" t="s">
        <v>3443</v>
      </c>
      <c r="O2766" t="s">
        <v>210</v>
      </c>
      <c r="P2766" t="s">
        <v>3568</v>
      </c>
      <c r="Q2766" s="5">
        <f>INDEX(relevant_resources!B:B,MATCH(P2766,relevant_resources!A:A,0))</f>
        <v>0</v>
      </c>
      <c r="R2766">
        <f>COUNTIFS(resolve_2018!Y:Y,A2766)</f>
        <v>0</v>
      </c>
      <c r="S2766">
        <f>COUNTIFS(assign_old_new!A:A,A2766)</f>
        <v>0</v>
      </c>
      <c r="T2766" s="4" t="str">
        <f>IF(D2766="teppc","teppc",
IF(Q2766=0,"not relevant",
IF(R2766&gt;0,"in old list",
IF(S2766=0,"NEED TO ASSIGN",
INDEX(assign_old_new!D:D,MATCH(A2766,assign_old_new!A:A,0))))))</f>
        <v>teppc</v>
      </c>
      <c r="U2766">
        <f t="shared" si="86"/>
        <v>0</v>
      </c>
      <c r="V2766" s="5">
        <f t="shared" si="87"/>
        <v>0</v>
      </c>
    </row>
    <row r="2767" spans="1:22" hidden="1" x14ac:dyDescent="0.75">
      <c r="A2767" t="s">
        <v>8394</v>
      </c>
      <c r="B2767" t="s">
        <v>8394</v>
      </c>
      <c r="C2767" t="s">
        <v>8395</v>
      </c>
      <c r="D2767" t="s">
        <v>3425</v>
      </c>
      <c r="E2767" t="s">
        <v>3812</v>
      </c>
      <c r="F2767" t="s">
        <v>3812</v>
      </c>
      <c r="G2767" t="s">
        <v>3813</v>
      </c>
      <c r="H2767" t="s">
        <v>3814</v>
      </c>
      <c r="I2767" t="s">
        <v>1080</v>
      </c>
      <c r="J2767" s="2">
        <v>6089</v>
      </c>
      <c r="K2767" s="2">
        <v>55153</v>
      </c>
      <c r="L2767">
        <v>8</v>
      </c>
      <c r="M2767" t="s">
        <v>210</v>
      </c>
      <c r="N2767" t="s">
        <v>3443</v>
      </c>
      <c r="O2767" t="s">
        <v>210</v>
      </c>
      <c r="P2767" t="s">
        <v>3568</v>
      </c>
      <c r="Q2767" s="5">
        <f>INDEX(relevant_resources!B:B,MATCH(P2767,relevant_resources!A:A,0))</f>
        <v>0</v>
      </c>
      <c r="R2767">
        <f>COUNTIFS(resolve_2018!Y:Y,A2767)</f>
        <v>0</v>
      </c>
      <c r="S2767">
        <f>COUNTIFS(assign_old_new!A:A,A2767)</f>
        <v>0</v>
      </c>
      <c r="T2767" s="4" t="str">
        <f>IF(D2767="teppc","teppc",
IF(Q2767=0,"not relevant",
IF(R2767&gt;0,"in old list",
IF(S2767=0,"NEED TO ASSIGN",
INDEX(assign_old_new!D:D,MATCH(A2767,assign_old_new!A:A,0))))))</f>
        <v>teppc</v>
      </c>
      <c r="U2767">
        <f t="shared" si="86"/>
        <v>0</v>
      </c>
      <c r="V2767" s="5">
        <f t="shared" si="87"/>
        <v>0</v>
      </c>
    </row>
    <row r="2768" spans="1:22" hidden="1" x14ac:dyDescent="0.75">
      <c r="A2768" t="s">
        <v>8396</v>
      </c>
      <c r="B2768" t="s">
        <v>8396</v>
      </c>
      <c r="C2768" t="s">
        <v>8397</v>
      </c>
      <c r="D2768" t="s">
        <v>3425</v>
      </c>
      <c r="E2768" t="s">
        <v>3812</v>
      </c>
      <c r="F2768" t="s">
        <v>3812</v>
      </c>
      <c r="G2768" t="s">
        <v>3813</v>
      </c>
      <c r="H2768" t="s">
        <v>3814</v>
      </c>
      <c r="I2768" t="s">
        <v>1080</v>
      </c>
      <c r="J2768" s="2">
        <v>6089</v>
      </c>
      <c r="K2768" s="2">
        <v>55153</v>
      </c>
      <c r="L2768">
        <v>8</v>
      </c>
      <c r="M2768" t="s">
        <v>210</v>
      </c>
      <c r="N2768" t="s">
        <v>3443</v>
      </c>
      <c r="O2768" t="s">
        <v>210</v>
      </c>
      <c r="P2768" t="s">
        <v>3568</v>
      </c>
      <c r="Q2768" s="5">
        <f>INDEX(relevant_resources!B:B,MATCH(P2768,relevant_resources!A:A,0))</f>
        <v>0</v>
      </c>
      <c r="R2768">
        <f>COUNTIFS(resolve_2018!Y:Y,A2768)</f>
        <v>0</v>
      </c>
      <c r="S2768">
        <f>COUNTIFS(assign_old_new!A:A,A2768)</f>
        <v>0</v>
      </c>
      <c r="T2768" s="4" t="str">
        <f>IF(D2768="teppc","teppc",
IF(Q2768=0,"not relevant",
IF(R2768&gt;0,"in old list",
IF(S2768=0,"NEED TO ASSIGN",
INDEX(assign_old_new!D:D,MATCH(A2768,assign_old_new!A:A,0))))))</f>
        <v>teppc</v>
      </c>
      <c r="U2768">
        <f t="shared" si="86"/>
        <v>0</v>
      </c>
      <c r="V2768" s="5">
        <f t="shared" si="87"/>
        <v>0</v>
      </c>
    </row>
    <row r="2769" spans="1:22" hidden="1" x14ac:dyDescent="0.75">
      <c r="A2769" t="s">
        <v>8384</v>
      </c>
      <c r="B2769" t="s">
        <v>8384</v>
      </c>
      <c r="C2769" t="s">
        <v>8385</v>
      </c>
      <c r="D2769" t="s">
        <v>3425</v>
      </c>
      <c r="E2769" t="s">
        <v>3812</v>
      </c>
      <c r="F2769" t="s">
        <v>3812</v>
      </c>
      <c r="G2769" t="s">
        <v>3813</v>
      </c>
      <c r="H2769" t="s">
        <v>3814</v>
      </c>
      <c r="I2769" t="s">
        <v>1080</v>
      </c>
      <c r="J2769" s="2">
        <v>5692</v>
      </c>
      <c r="K2769" s="2">
        <v>55153</v>
      </c>
      <c r="L2769">
        <v>8</v>
      </c>
      <c r="M2769" t="s">
        <v>210</v>
      </c>
      <c r="N2769" t="s">
        <v>3443</v>
      </c>
      <c r="O2769" t="s">
        <v>210</v>
      </c>
      <c r="P2769" t="s">
        <v>3568</v>
      </c>
      <c r="Q2769" s="5">
        <f>INDEX(relevant_resources!B:B,MATCH(P2769,relevant_resources!A:A,0))</f>
        <v>0</v>
      </c>
      <c r="R2769">
        <f>COUNTIFS(resolve_2018!Y:Y,A2769)</f>
        <v>0</v>
      </c>
      <c r="S2769">
        <f>COUNTIFS(assign_old_new!A:A,A2769)</f>
        <v>0</v>
      </c>
      <c r="T2769" s="4" t="str">
        <f>IF(D2769="teppc","teppc",
IF(Q2769=0,"not relevant",
IF(R2769&gt;0,"in old list",
IF(S2769=0,"NEED TO ASSIGN",
INDEX(assign_old_new!D:D,MATCH(A2769,assign_old_new!A:A,0))))))</f>
        <v>teppc</v>
      </c>
      <c r="U2769">
        <f t="shared" si="86"/>
        <v>0</v>
      </c>
      <c r="V2769" s="5">
        <f t="shared" si="87"/>
        <v>0</v>
      </c>
    </row>
    <row r="2770" spans="1:22" hidden="1" x14ac:dyDescent="0.75">
      <c r="A2770" t="s">
        <v>8386</v>
      </c>
      <c r="B2770" t="s">
        <v>8386</v>
      </c>
      <c r="C2770" t="s">
        <v>8387</v>
      </c>
      <c r="D2770" t="s">
        <v>3425</v>
      </c>
      <c r="E2770" t="s">
        <v>3812</v>
      </c>
      <c r="F2770" t="s">
        <v>3812</v>
      </c>
      <c r="G2770" t="s">
        <v>3813</v>
      </c>
      <c r="H2770" t="s">
        <v>3814</v>
      </c>
      <c r="I2770" t="s">
        <v>1080</v>
      </c>
      <c r="J2770" s="2">
        <v>5692</v>
      </c>
      <c r="K2770" s="2">
        <v>47484</v>
      </c>
      <c r="L2770">
        <v>8</v>
      </c>
      <c r="M2770" t="s">
        <v>210</v>
      </c>
      <c r="N2770" t="s">
        <v>3443</v>
      </c>
      <c r="O2770" t="s">
        <v>210</v>
      </c>
      <c r="P2770" t="s">
        <v>3568</v>
      </c>
      <c r="Q2770" s="5">
        <f>INDEX(relevant_resources!B:B,MATCH(P2770,relevant_resources!A:A,0))</f>
        <v>0</v>
      </c>
      <c r="R2770">
        <f>COUNTIFS(resolve_2018!Y:Y,A2770)</f>
        <v>0</v>
      </c>
      <c r="S2770">
        <f>COUNTIFS(assign_old_new!A:A,A2770)</f>
        <v>0</v>
      </c>
      <c r="T2770" s="4" t="str">
        <f>IF(D2770="teppc","teppc",
IF(Q2770=0,"not relevant",
IF(R2770&gt;0,"in old list",
IF(S2770=0,"NEED TO ASSIGN",
INDEX(assign_old_new!D:D,MATCH(A2770,assign_old_new!A:A,0))))))</f>
        <v>teppc</v>
      </c>
      <c r="U2770">
        <f t="shared" si="86"/>
        <v>0</v>
      </c>
      <c r="V2770" s="5">
        <f t="shared" si="87"/>
        <v>0</v>
      </c>
    </row>
    <row r="2771" spans="1:22" hidden="1" x14ac:dyDescent="0.75">
      <c r="A2771" t="s">
        <v>8390</v>
      </c>
      <c r="B2771" t="s">
        <v>8390</v>
      </c>
      <c r="C2771" t="s">
        <v>8391</v>
      </c>
      <c r="D2771" t="s">
        <v>3425</v>
      </c>
      <c r="E2771" t="s">
        <v>3812</v>
      </c>
      <c r="F2771" t="s">
        <v>3812</v>
      </c>
      <c r="G2771" t="s">
        <v>3813</v>
      </c>
      <c r="H2771" t="s">
        <v>3814</v>
      </c>
      <c r="I2771" t="s">
        <v>1080</v>
      </c>
      <c r="J2771" s="2">
        <v>5692</v>
      </c>
      <c r="K2771" s="2">
        <v>55153</v>
      </c>
      <c r="L2771">
        <v>8</v>
      </c>
      <c r="M2771" t="s">
        <v>210</v>
      </c>
      <c r="N2771" t="s">
        <v>3443</v>
      </c>
      <c r="O2771" t="s">
        <v>210</v>
      </c>
      <c r="P2771" t="s">
        <v>3568</v>
      </c>
      <c r="Q2771" s="5">
        <f>INDEX(relevant_resources!B:B,MATCH(P2771,relevant_resources!A:A,0))</f>
        <v>0</v>
      </c>
      <c r="R2771">
        <f>COUNTIFS(resolve_2018!Y:Y,A2771)</f>
        <v>0</v>
      </c>
      <c r="S2771">
        <f>COUNTIFS(assign_old_new!A:A,A2771)</f>
        <v>0</v>
      </c>
      <c r="T2771" s="4" t="str">
        <f>IF(D2771="teppc","teppc",
IF(Q2771=0,"not relevant",
IF(R2771&gt;0,"in old list",
IF(S2771=0,"NEED TO ASSIGN",
INDEX(assign_old_new!D:D,MATCH(A2771,assign_old_new!A:A,0))))))</f>
        <v>teppc</v>
      </c>
      <c r="U2771">
        <f t="shared" si="86"/>
        <v>0</v>
      </c>
      <c r="V2771" s="5">
        <f t="shared" si="87"/>
        <v>0</v>
      </c>
    </row>
    <row r="2772" spans="1:22" hidden="1" x14ac:dyDescent="0.75">
      <c r="A2772" t="s">
        <v>8392</v>
      </c>
      <c r="B2772" t="s">
        <v>8392</v>
      </c>
      <c r="C2772" t="s">
        <v>8393</v>
      </c>
      <c r="D2772" t="s">
        <v>3425</v>
      </c>
      <c r="E2772" t="s">
        <v>3812</v>
      </c>
      <c r="F2772" t="s">
        <v>3812</v>
      </c>
      <c r="G2772" t="s">
        <v>3813</v>
      </c>
      <c r="H2772" t="s">
        <v>3814</v>
      </c>
      <c r="I2772" t="s">
        <v>1080</v>
      </c>
      <c r="J2772" s="2">
        <v>5692</v>
      </c>
      <c r="K2772" s="2">
        <v>47484</v>
      </c>
      <c r="L2772">
        <v>8</v>
      </c>
      <c r="M2772" t="s">
        <v>210</v>
      </c>
      <c r="N2772" t="s">
        <v>3443</v>
      </c>
      <c r="O2772" t="s">
        <v>210</v>
      </c>
      <c r="P2772" t="s">
        <v>3568</v>
      </c>
      <c r="Q2772" s="5">
        <f>INDEX(relevant_resources!B:B,MATCH(P2772,relevant_resources!A:A,0))</f>
        <v>0</v>
      </c>
      <c r="R2772">
        <f>COUNTIFS(resolve_2018!Y:Y,A2772)</f>
        <v>0</v>
      </c>
      <c r="S2772">
        <f>COUNTIFS(assign_old_new!A:A,A2772)</f>
        <v>0</v>
      </c>
      <c r="T2772" s="4" t="str">
        <f>IF(D2772="teppc","teppc",
IF(Q2772=0,"not relevant",
IF(R2772&gt;0,"in old list",
IF(S2772=0,"NEED TO ASSIGN",
INDEX(assign_old_new!D:D,MATCH(A2772,assign_old_new!A:A,0))))))</f>
        <v>teppc</v>
      </c>
      <c r="U2772">
        <f t="shared" si="86"/>
        <v>0</v>
      </c>
      <c r="V2772" s="5">
        <f t="shared" si="87"/>
        <v>0</v>
      </c>
    </row>
    <row r="2773" spans="1:22" hidden="1" x14ac:dyDescent="0.75">
      <c r="A2773" t="s">
        <v>6747</v>
      </c>
      <c r="B2773" t="s">
        <v>6747</v>
      </c>
      <c r="C2773" t="s">
        <v>6748</v>
      </c>
      <c r="D2773" t="s">
        <v>3425</v>
      </c>
      <c r="E2773" t="s">
        <v>3025</v>
      </c>
      <c r="F2773" t="s">
        <v>3025</v>
      </c>
      <c r="G2773" t="s">
        <v>4098</v>
      </c>
      <c r="H2773" t="s">
        <v>3482</v>
      </c>
      <c r="I2773" t="s">
        <v>1080</v>
      </c>
      <c r="J2773" s="2">
        <v>4323</v>
      </c>
      <c r="K2773" s="2">
        <v>55153</v>
      </c>
      <c r="L2773">
        <v>8</v>
      </c>
      <c r="M2773" t="s">
        <v>210</v>
      </c>
      <c r="N2773" t="s">
        <v>3443</v>
      </c>
      <c r="O2773" t="s">
        <v>210</v>
      </c>
      <c r="P2773" t="s">
        <v>3568</v>
      </c>
      <c r="Q2773" s="5">
        <f>INDEX(relevant_resources!B:B,MATCH(P2773,relevant_resources!A:A,0))</f>
        <v>0</v>
      </c>
      <c r="R2773">
        <f>COUNTIFS(resolve_2018!Y:Y,A2773)</f>
        <v>0</v>
      </c>
      <c r="S2773">
        <f>COUNTIFS(assign_old_new!A:A,A2773)</f>
        <v>0</v>
      </c>
      <c r="T2773" s="4" t="str">
        <f>IF(D2773="teppc","teppc",
IF(Q2773=0,"not relevant",
IF(R2773&gt;0,"in old list",
IF(S2773=0,"NEED TO ASSIGN",
INDEX(assign_old_new!D:D,MATCH(A2773,assign_old_new!A:A,0))))))</f>
        <v>teppc</v>
      </c>
      <c r="U2773">
        <f t="shared" si="86"/>
        <v>0</v>
      </c>
      <c r="V2773" s="5">
        <f t="shared" si="87"/>
        <v>0</v>
      </c>
    </row>
    <row r="2774" spans="1:22" hidden="1" x14ac:dyDescent="0.75">
      <c r="A2774" t="s">
        <v>6745</v>
      </c>
      <c r="B2774" t="s">
        <v>6745</v>
      </c>
      <c r="C2774" t="s">
        <v>6746</v>
      </c>
      <c r="D2774" t="s">
        <v>3425</v>
      </c>
      <c r="E2774" t="s">
        <v>3025</v>
      </c>
      <c r="F2774" t="s">
        <v>3025</v>
      </c>
      <c r="G2774" t="s">
        <v>4098</v>
      </c>
      <c r="H2774" t="s">
        <v>3482</v>
      </c>
      <c r="I2774" t="s">
        <v>1080</v>
      </c>
      <c r="J2774" s="2">
        <v>3988</v>
      </c>
      <c r="K2774" s="2">
        <v>55153</v>
      </c>
      <c r="L2774">
        <v>8</v>
      </c>
      <c r="M2774" t="s">
        <v>210</v>
      </c>
      <c r="N2774" t="s">
        <v>3443</v>
      </c>
      <c r="O2774" t="s">
        <v>210</v>
      </c>
      <c r="P2774" t="s">
        <v>3568</v>
      </c>
      <c r="Q2774" s="5">
        <f>INDEX(relevant_resources!B:B,MATCH(P2774,relevant_resources!A:A,0))</f>
        <v>0</v>
      </c>
      <c r="R2774">
        <f>COUNTIFS(resolve_2018!Y:Y,A2774)</f>
        <v>0</v>
      </c>
      <c r="S2774">
        <f>COUNTIFS(assign_old_new!A:A,A2774)</f>
        <v>0</v>
      </c>
      <c r="T2774" s="4" t="str">
        <f>IF(D2774="teppc","teppc",
IF(Q2774=0,"not relevant",
IF(R2774&gt;0,"in old list",
IF(S2774=0,"NEED TO ASSIGN",
INDEX(assign_old_new!D:D,MATCH(A2774,assign_old_new!A:A,0))))))</f>
        <v>teppc</v>
      </c>
      <c r="U2774">
        <f t="shared" si="86"/>
        <v>0</v>
      </c>
      <c r="V2774" s="5">
        <f t="shared" si="87"/>
        <v>0</v>
      </c>
    </row>
    <row r="2775" spans="1:22" hidden="1" x14ac:dyDescent="0.75">
      <c r="A2775" t="s">
        <v>6743</v>
      </c>
      <c r="B2775" t="s">
        <v>6743</v>
      </c>
      <c r="C2775" t="s">
        <v>6744</v>
      </c>
      <c r="D2775" t="s">
        <v>3425</v>
      </c>
      <c r="E2775" t="s">
        <v>3025</v>
      </c>
      <c r="F2775" t="s">
        <v>3025</v>
      </c>
      <c r="G2775" t="s">
        <v>4098</v>
      </c>
      <c r="H2775" t="s">
        <v>3482</v>
      </c>
      <c r="I2775" t="s">
        <v>1080</v>
      </c>
      <c r="J2775" s="2">
        <v>3897</v>
      </c>
      <c r="K2775" s="2">
        <v>55153</v>
      </c>
      <c r="L2775">
        <v>8</v>
      </c>
      <c r="M2775" t="s">
        <v>210</v>
      </c>
      <c r="N2775" t="s">
        <v>3443</v>
      </c>
      <c r="O2775" t="s">
        <v>210</v>
      </c>
      <c r="P2775" t="s">
        <v>3568</v>
      </c>
      <c r="Q2775" s="5">
        <f>INDEX(relevant_resources!B:B,MATCH(P2775,relevant_resources!A:A,0))</f>
        <v>0</v>
      </c>
      <c r="R2775">
        <f>COUNTIFS(resolve_2018!Y:Y,A2775)</f>
        <v>0</v>
      </c>
      <c r="S2775">
        <f>COUNTIFS(assign_old_new!A:A,A2775)</f>
        <v>0</v>
      </c>
      <c r="T2775" s="4" t="str">
        <f>IF(D2775="teppc","teppc",
IF(Q2775=0,"not relevant",
IF(R2775&gt;0,"in old list",
IF(S2775=0,"NEED TO ASSIGN",
INDEX(assign_old_new!D:D,MATCH(A2775,assign_old_new!A:A,0))))))</f>
        <v>teppc</v>
      </c>
      <c r="U2775">
        <f t="shared" si="86"/>
        <v>0</v>
      </c>
      <c r="V2775" s="5">
        <f t="shared" si="87"/>
        <v>0</v>
      </c>
    </row>
    <row r="2776" spans="1:22" hidden="1" x14ac:dyDescent="0.75">
      <c r="A2776" t="s">
        <v>6741</v>
      </c>
      <c r="B2776" t="s">
        <v>6741</v>
      </c>
      <c r="C2776" t="s">
        <v>6742</v>
      </c>
      <c r="D2776" t="s">
        <v>3425</v>
      </c>
      <c r="E2776" t="s">
        <v>3025</v>
      </c>
      <c r="F2776" t="s">
        <v>3025</v>
      </c>
      <c r="G2776" t="s">
        <v>4098</v>
      </c>
      <c r="H2776" t="s">
        <v>3482</v>
      </c>
      <c r="I2776" t="s">
        <v>1080</v>
      </c>
      <c r="J2776" s="2">
        <v>3835</v>
      </c>
      <c r="K2776" s="2">
        <v>55153</v>
      </c>
      <c r="L2776">
        <v>8</v>
      </c>
      <c r="M2776" t="s">
        <v>210</v>
      </c>
      <c r="N2776" t="s">
        <v>3443</v>
      </c>
      <c r="O2776" t="s">
        <v>210</v>
      </c>
      <c r="P2776" t="s">
        <v>3568</v>
      </c>
      <c r="Q2776" s="5">
        <f>INDEX(relevant_resources!B:B,MATCH(P2776,relevant_resources!A:A,0))</f>
        <v>0</v>
      </c>
      <c r="R2776">
        <f>COUNTIFS(resolve_2018!Y:Y,A2776)</f>
        <v>0</v>
      </c>
      <c r="S2776">
        <f>COUNTIFS(assign_old_new!A:A,A2776)</f>
        <v>0</v>
      </c>
      <c r="T2776" s="4" t="str">
        <f>IF(D2776="teppc","teppc",
IF(Q2776=0,"not relevant",
IF(R2776&gt;0,"in old list",
IF(S2776=0,"NEED TO ASSIGN",
INDEX(assign_old_new!D:D,MATCH(A2776,assign_old_new!A:A,0))))))</f>
        <v>teppc</v>
      </c>
      <c r="U2776">
        <f t="shared" si="86"/>
        <v>0</v>
      </c>
      <c r="V2776" s="5">
        <f t="shared" si="87"/>
        <v>0</v>
      </c>
    </row>
    <row r="2777" spans="1:22" hidden="1" x14ac:dyDescent="0.75">
      <c r="A2777" t="s">
        <v>8703</v>
      </c>
      <c r="B2777" t="s">
        <v>8704</v>
      </c>
      <c r="C2777" t="s">
        <v>8703</v>
      </c>
      <c r="D2777" t="s">
        <v>3425</v>
      </c>
      <c r="E2777" t="s">
        <v>3546</v>
      </c>
      <c r="F2777" t="s">
        <v>3546</v>
      </c>
      <c r="G2777" t="s">
        <v>3547</v>
      </c>
      <c r="H2777" t="s">
        <v>3546</v>
      </c>
      <c r="I2777" t="s">
        <v>3429</v>
      </c>
      <c r="J2777" s="2">
        <v>3258</v>
      </c>
      <c r="K2777" s="2">
        <v>51135</v>
      </c>
      <c r="L2777">
        <v>8</v>
      </c>
      <c r="M2777" t="s">
        <v>210</v>
      </c>
      <c r="N2777" t="s">
        <v>3443</v>
      </c>
      <c r="O2777" t="s">
        <v>210</v>
      </c>
      <c r="P2777" t="s">
        <v>3444</v>
      </c>
      <c r="Q2777" s="5">
        <f>INDEX(relevant_resources!B:B,MATCH(P2777,relevant_resources!A:A,0))</f>
        <v>0</v>
      </c>
      <c r="R2777">
        <f>COUNTIFS(resolve_2018!Y:Y,A2777)</f>
        <v>0</v>
      </c>
      <c r="S2777">
        <f>COUNTIFS(assign_old_new!A:A,A2777)</f>
        <v>0</v>
      </c>
      <c r="T2777" s="4" t="str">
        <f>IF(D2777="teppc","teppc",
IF(Q2777=0,"not relevant",
IF(R2777&gt;0,"in old list",
IF(S2777=0,"NEED TO ASSIGN",
INDEX(assign_old_new!D:D,MATCH(A2777,assign_old_new!A:A,0))))))</f>
        <v>teppc</v>
      </c>
      <c r="U2777">
        <f t="shared" si="86"/>
        <v>0</v>
      </c>
      <c r="V2777" s="5">
        <f t="shared" si="87"/>
        <v>0</v>
      </c>
    </row>
    <row r="2778" spans="1:22" hidden="1" x14ac:dyDescent="0.75">
      <c r="A2778" t="s">
        <v>10644</v>
      </c>
      <c r="B2778" t="s">
        <v>10644</v>
      </c>
      <c r="D2778" t="s">
        <v>9883</v>
      </c>
      <c r="E2778" t="s">
        <v>1128</v>
      </c>
      <c r="F2778" t="s">
        <v>1128</v>
      </c>
      <c r="G2778" t="s">
        <v>3379</v>
      </c>
      <c r="H2778" t="s">
        <v>1128</v>
      </c>
      <c r="I2778" t="s">
        <v>33</v>
      </c>
      <c r="J2778" t="s">
        <v>9889</v>
      </c>
      <c r="K2778" s="6">
        <v>55153</v>
      </c>
      <c r="L2778">
        <v>7.99</v>
      </c>
      <c r="M2778" t="s">
        <v>4707</v>
      </c>
      <c r="N2778" t="s">
        <v>4707</v>
      </c>
      <c r="O2778" t="s">
        <v>4708</v>
      </c>
      <c r="P2778" t="s">
        <v>10080</v>
      </c>
      <c r="Q2778" s="5">
        <f>INDEX(relevant_resources!B:B,MATCH(P2778,relevant_resources!A:A,0))</f>
        <v>0</v>
      </c>
      <c r="R2778">
        <f>COUNTIFS(resolve_2018!Y:Y,A2778)</f>
        <v>0</v>
      </c>
      <c r="S2778">
        <f>COUNTIFS(assign_old_new!A:A,A2778)</f>
        <v>0</v>
      </c>
      <c r="T2778" s="4" t="str">
        <f>IF(D2778="teppc","teppc",
IF(Q2778=0,"not relevant",
IF(R2778&gt;0,"in old list",
IF(S2778=0,"NEED TO ASSIGN",
INDEX(assign_old_new!D:D,MATCH(A2778,assign_old_new!A:A,0))))))</f>
        <v>not relevant</v>
      </c>
      <c r="U2778">
        <f t="shared" si="86"/>
        <v>0</v>
      </c>
      <c r="V2778" s="5">
        <f t="shared" si="87"/>
        <v>0</v>
      </c>
    </row>
    <row r="2779" spans="1:22" hidden="1" x14ac:dyDescent="0.75">
      <c r="A2779" t="s">
        <v>6814</v>
      </c>
      <c r="B2779" t="s">
        <v>6814</v>
      </c>
      <c r="C2779" t="s">
        <v>6815</v>
      </c>
      <c r="D2779" t="s">
        <v>3425</v>
      </c>
      <c r="E2779" t="s">
        <v>3620</v>
      </c>
      <c r="F2779" t="s">
        <v>3620</v>
      </c>
      <c r="G2779" t="s">
        <v>3621</v>
      </c>
      <c r="H2779" t="s">
        <v>3616</v>
      </c>
      <c r="I2779" t="s">
        <v>1080</v>
      </c>
      <c r="J2779" s="2">
        <v>31168</v>
      </c>
      <c r="K2779" s="2">
        <v>55153</v>
      </c>
      <c r="L2779">
        <v>7.97</v>
      </c>
      <c r="M2779" t="s">
        <v>210</v>
      </c>
      <c r="N2779" t="s">
        <v>3443</v>
      </c>
      <c r="O2779" t="s">
        <v>210</v>
      </c>
      <c r="P2779" t="s">
        <v>3568</v>
      </c>
      <c r="Q2779" s="5">
        <f>INDEX(relevant_resources!B:B,MATCH(P2779,relevant_resources!A:A,0))</f>
        <v>0</v>
      </c>
      <c r="R2779">
        <f>COUNTIFS(resolve_2018!Y:Y,A2779)</f>
        <v>0</v>
      </c>
      <c r="S2779">
        <f>COUNTIFS(assign_old_new!A:A,A2779)</f>
        <v>0</v>
      </c>
      <c r="T2779" s="4" t="str">
        <f>IF(D2779="teppc","teppc",
IF(Q2779=0,"not relevant",
IF(R2779&gt;0,"in old list",
IF(S2779=0,"NEED TO ASSIGN",
INDEX(assign_old_new!D:D,MATCH(A2779,assign_old_new!A:A,0))))))</f>
        <v>teppc</v>
      </c>
      <c r="U2779">
        <f t="shared" si="86"/>
        <v>0</v>
      </c>
      <c r="V2779" s="5">
        <f t="shared" si="87"/>
        <v>0</v>
      </c>
    </row>
    <row r="2780" spans="1:22" hidden="1" x14ac:dyDescent="0.75">
      <c r="A2780" t="s">
        <v>2573</v>
      </c>
      <c r="B2780" t="s">
        <v>2573</v>
      </c>
      <c r="C2780" t="s">
        <v>11100</v>
      </c>
      <c r="D2780" t="s">
        <v>9883</v>
      </c>
      <c r="E2780" t="s">
        <v>1128</v>
      </c>
      <c r="F2780" t="s">
        <v>1128</v>
      </c>
      <c r="G2780" t="s">
        <v>3379</v>
      </c>
      <c r="H2780" t="s">
        <v>1128</v>
      </c>
      <c r="I2780" t="s">
        <v>33</v>
      </c>
      <c r="J2780" s="6">
        <v>30317</v>
      </c>
      <c r="K2780" s="6">
        <v>55153</v>
      </c>
      <c r="L2780">
        <v>7.94</v>
      </c>
      <c r="M2780" t="s">
        <v>9884</v>
      </c>
      <c r="N2780" t="s">
        <v>3443</v>
      </c>
      <c r="O2780" t="s">
        <v>210</v>
      </c>
      <c r="P2780" t="s">
        <v>3709</v>
      </c>
      <c r="Q2780" s="5">
        <f>INDEX(relevant_resources!B:B,MATCH(P2780,relevant_resources!A:A,0))</f>
        <v>0</v>
      </c>
      <c r="R2780">
        <f>COUNTIFS(resolve_2018!Y:Y,A2780)</f>
        <v>12</v>
      </c>
      <c r="S2780">
        <f>COUNTIFS(assign_old_new!A:A,A2780)</f>
        <v>0</v>
      </c>
      <c r="T2780" s="4" t="str">
        <f>IF(D2780="teppc","teppc",
IF(Q2780=0,"not relevant",
IF(R2780&gt;0,"in old list",
IF(S2780=0,"NEED TO ASSIGN",
INDEX(assign_old_new!D:D,MATCH(A2780,assign_old_new!A:A,0))))))</f>
        <v>not relevant</v>
      </c>
      <c r="U2780">
        <f t="shared" si="86"/>
        <v>1</v>
      </c>
      <c r="V2780" s="5">
        <f t="shared" si="87"/>
        <v>0</v>
      </c>
    </row>
    <row r="2781" spans="1:22" hidden="1" x14ac:dyDescent="0.75">
      <c r="A2781" t="s">
        <v>714</v>
      </c>
      <c r="B2781" t="s">
        <v>714</v>
      </c>
      <c r="C2781" t="s">
        <v>9957</v>
      </c>
      <c r="D2781" t="s">
        <v>9883</v>
      </c>
      <c r="E2781" t="s">
        <v>3333</v>
      </c>
      <c r="F2781" t="s">
        <v>3333</v>
      </c>
      <c r="G2781" t="s">
        <v>3334</v>
      </c>
      <c r="H2781" t="s">
        <v>3333</v>
      </c>
      <c r="I2781" t="s">
        <v>33</v>
      </c>
      <c r="J2781" t="s">
        <v>9889</v>
      </c>
      <c r="K2781" s="6">
        <v>55153</v>
      </c>
      <c r="L2781">
        <v>7.9</v>
      </c>
      <c r="M2781" t="s">
        <v>9958</v>
      </c>
      <c r="N2781" t="s">
        <v>4346</v>
      </c>
      <c r="O2781" t="s">
        <v>3386</v>
      </c>
      <c r="P2781" t="s">
        <v>3324</v>
      </c>
      <c r="Q2781" s="5">
        <f>INDEX(relevant_resources!B:B,MATCH(P2781,relevant_resources!A:A,0))</f>
        <v>1</v>
      </c>
      <c r="R2781">
        <f>COUNTIFS(resolve_2018!Y:Y,A2781)</f>
        <v>1</v>
      </c>
      <c r="S2781">
        <f>COUNTIFS(assign_old_new!A:A,A2781)</f>
        <v>0</v>
      </c>
      <c r="T2781" s="4" t="str">
        <f>IF(D2781="teppc","teppc",
IF(Q2781=0,"not relevant",
IF(R2781&gt;0,"in old list",
IF(S2781=0,"NEED TO ASSIGN",
INDEX(assign_old_new!D:D,MATCH(A2781,assign_old_new!A:A,0))))))</f>
        <v>in old list</v>
      </c>
      <c r="U2781">
        <f t="shared" si="86"/>
        <v>1</v>
      </c>
      <c r="V2781" s="5">
        <f t="shared" si="87"/>
        <v>0</v>
      </c>
    </row>
    <row r="2782" spans="1:22" hidden="1" x14ac:dyDescent="0.75">
      <c r="A2782" t="s">
        <v>720</v>
      </c>
      <c r="B2782" t="s">
        <v>720</v>
      </c>
      <c r="C2782" t="s">
        <v>9959</v>
      </c>
      <c r="D2782" t="s">
        <v>9883</v>
      </c>
      <c r="E2782" t="s">
        <v>3333</v>
      </c>
      <c r="F2782" t="s">
        <v>3333</v>
      </c>
      <c r="G2782" t="s">
        <v>3334</v>
      </c>
      <c r="H2782" t="s">
        <v>3333</v>
      </c>
      <c r="I2782" t="s">
        <v>33</v>
      </c>
      <c r="J2782" t="s">
        <v>9889</v>
      </c>
      <c r="K2782" s="6">
        <v>55153</v>
      </c>
      <c r="L2782">
        <v>7.9</v>
      </c>
      <c r="M2782" t="s">
        <v>9958</v>
      </c>
      <c r="N2782" t="s">
        <v>4346</v>
      </c>
      <c r="O2782" t="s">
        <v>3386</v>
      </c>
      <c r="P2782" t="s">
        <v>3324</v>
      </c>
      <c r="Q2782" s="5">
        <f>INDEX(relevant_resources!B:B,MATCH(P2782,relevant_resources!A:A,0))</f>
        <v>1</v>
      </c>
      <c r="R2782">
        <f>COUNTIFS(resolve_2018!Y:Y,A2782)</f>
        <v>1</v>
      </c>
      <c r="S2782">
        <f>COUNTIFS(assign_old_new!A:A,A2782)</f>
        <v>0</v>
      </c>
      <c r="T2782" s="4" t="str">
        <f>IF(D2782="teppc","teppc",
IF(Q2782=0,"not relevant",
IF(R2782&gt;0,"in old list",
IF(S2782=0,"NEED TO ASSIGN",
INDEX(assign_old_new!D:D,MATCH(A2782,assign_old_new!A:A,0))))))</f>
        <v>in old list</v>
      </c>
      <c r="U2782">
        <f t="shared" si="86"/>
        <v>1</v>
      </c>
      <c r="V2782" s="5">
        <f t="shared" si="87"/>
        <v>0</v>
      </c>
    </row>
    <row r="2783" spans="1:22" hidden="1" x14ac:dyDescent="0.75">
      <c r="A2783" t="s">
        <v>10331</v>
      </c>
      <c r="B2783" t="s">
        <v>10331</v>
      </c>
      <c r="C2783" t="s">
        <v>10332</v>
      </c>
      <c r="D2783" t="s">
        <v>9883</v>
      </c>
      <c r="E2783" t="s">
        <v>1128</v>
      </c>
      <c r="F2783" t="s">
        <v>1128</v>
      </c>
      <c r="G2783" t="s">
        <v>3379</v>
      </c>
      <c r="H2783" t="s">
        <v>1128</v>
      </c>
      <c r="I2783" t="s">
        <v>33</v>
      </c>
      <c r="J2783" t="s">
        <v>9889</v>
      </c>
      <c r="K2783" s="6">
        <v>55153</v>
      </c>
      <c r="L2783">
        <v>7.88</v>
      </c>
      <c r="M2783" t="s">
        <v>10299</v>
      </c>
      <c r="N2783" t="s">
        <v>3412</v>
      </c>
      <c r="O2783" t="s">
        <v>993</v>
      </c>
      <c r="P2783" t="s">
        <v>3413</v>
      </c>
      <c r="Q2783" s="5">
        <f>INDEX(relevant_resources!B:B,MATCH(P2783,relevant_resources!A:A,0))</f>
        <v>1</v>
      </c>
      <c r="R2783">
        <f>COUNTIFS(resolve_2018!Y:Y,A2783)</f>
        <v>0</v>
      </c>
      <c r="S2783">
        <f>COUNTIFS(assign_old_new!A:A,A2783)</f>
        <v>1</v>
      </c>
      <c r="T2783" s="4" t="str">
        <f>IF(D2783="teppc","teppc",
IF(Q2783=0,"not relevant",
IF(R2783&gt;0,"in old list",
IF(S2783=0,"NEED TO ASSIGN",
INDEX(assign_old_new!D:D,MATCH(A2783,assign_old_new!A:A,0))))))</f>
        <v>new</v>
      </c>
      <c r="U2783">
        <f t="shared" si="86"/>
        <v>1</v>
      </c>
      <c r="V2783" s="5">
        <f t="shared" si="87"/>
        <v>0</v>
      </c>
    </row>
    <row r="2784" spans="1:22" hidden="1" x14ac:dyDescent="0.75">
      <c r="A2784" t="s">
        <v>2073</v>
      </c>
      <c r="B2784" t="s">
        <v>2073</v>
      </c>
      <c r="C2784" t="s">
        <v>10614</v>
      </c>
      <c r="D2784" t="s">
        <v>9883</v>
      </c>
      <c r="E2784" t="s">
        <v>1128</v>
      </c>
      <c r="F2784" t="s">
        <v>1128</v>
      </c>
      <c r="G2784" t="s">
        <v>3379</v>
      </c>
      <c r="H2784" t="s">
        <v>1128</v>
      </c>
      <c r="I2784" t="s">
        <v>33</v>
      </c>
      <c r="J2784" s="6">
        <v>31408</v>
      </c>
      <c r="K2784" s="6">
        <v>55153</v>
      </c>
      <c r="L2784">
        <v>7.81</v>
      </c>
      <c r="M2784" t="s">
        <v>9884</v>
      </c>
      <c r="N2784" t="s">
        <v>3412</v>
      </c>
      <c r="O2784" t="s">
        <v>993</v>
      </c>
      <c r="P2784" t="s">
        <v>3413</v>
      </c>
      <c r="Q2784" s="5">
        <f>INDEX(relevant_resources!B:B,MATCH(P2784,relevant_resources!A:A,0))</f>
        <v>1</v>
      </c>
      <c r="R2784">
        <f>COUNTIFS(resolve_2018!Y:Y,A2784)</f>
        <v>2</v>
      </c>
      <c r="S2784">
        <f>COUNTIFS(assign_old_new!A:A,A2784)</f>
        <v>0</v>
      </c>
      <c r="T2784" s="4" t="str">
        <f>IF(D2784="teppc","teppc",
IF(Q2784=0,"not relevant",
IF(R2784&gt;0,"in old list",
IF(S2784=0,"NEED TO ASSIGN",
INDEX(assign_old_new!D:D,MATCH(A2784,assign_old_new!A:A,0))))))</f>
        <v>in old list</v>
      </c>
      <c r="U2784">
        <f t="shared" si="86"/>
        <v>1</v>
      </c>
      <c r="V2784" s="5">
        <f t="shared" si="87"/>
        <v>0</v>
      </c>
    </row>
    <row r="2785" spans="1:22" hidden="1" x14ac:dyDescent="0.75">
      <c r="A2785" t="s">
        <v>9667</v>
      </c>
      <c r="B2785" t="s">
        <v>9667</v>
      </c>
      <c r="C2785" t="s">
        <v>9668</v>
      </c>
      <c r="D2785" t="s">
        <v>3425</v>
      </c>
      <c r="E2785" t="s">
        <v>3482</v>
      </c>
      <c r="F2785" t="s">
        <v>3482</v>
      </c>
      <c r="G2785" t="s">
        <v>3483</v>
      </c>
      <c r="H2785" t="s">
        <v>3482</v>
      </c>
      <c r="I2785" t="s">
        <v>1080</v>
      </c>
      <c r="J2785" s="2">
        <v>17533</v>
      </c>
      <c r="K2785" s="2">
        <v>55153</v>
      </c>
      <c r="L2785">
        <v>7.8</v>
      </c>
      <c r="M2785" t="s">
        <v>3448</v>
      </c>
      <c r="N2785" t="s">
        <v>3336</v>
      </c>
      <c r="O2785" t="s">
        <v>3356</v>
      </c>
      <c r="P2785" t="s">
        <v>3484</v>
      </c>
      <c r="Q2785" s="5">
        <f>INDEX(relevant_resources!B:B,MATCH(P2785,relevant_resources!A:A,0))</f>
        <v>0</v>
      </c>
      <c r="R2785">
        <f>COUNTIFS(resolve_2018!Y:Y,A2785)</f>
        <v>0</v>
      </c>
      <c r="S2785">
        <f>COUNTIFS(assign_old_new!A:A,A2785)</f>
        <v>0</v>
      </c>
      <c r="T2785" s="4" t="str">
        <f>IF(D2785="teppc","teppc",
IF(Q2785=0,"not relevant",
IF(R2785&gt;0,"in old list",
IF(S2785=0,"NEED TO ASSIGN",
INDEX(assign_old_new!D:D,MATCH(A2785,assign_old_new!A:A,0))))))</f>
        <v>teppc</v>
      </c>
      <c r="U2785">
        <f t="shared" si="86"/>
        <v>0</v>
      </c>
      <c r="V2785" s="5">
        <f t="shared" si="87"/>
        <v>0</v>
      </c>
    </row>
    <row r="2786" spans="1:22" hidden="1" x14ac:dyDescent="0.75">
      <c r="A2786" t="s">
        <v>4006</v>
      </c>
      <c r="B2786" t="s">
        <v>4006</v>
      </c>
      <c r="C2786" t="s">
        <v>4007</v>
      </c>
      <c r="D2786" t="s">
        <v>3425</v>
      </c>
      <c r="E2786" t="s">
        <v>3812</v>
      </c>
      <c r="F2786" t="s">
        <v>3812</v>
      </c>
      <c r="G2786" t="s">
        <v>3813</v>
      </c>
      <c r="H2786" t="s">
        <v>3814</v>
      </c>
      <c r="I2786" t="s">
        <v>1080</v>
      </c>
      <c r="J2786" s="2">
        <v>10106</v>
      </c>
      <c r="K2786" s="2">
        <v>55153</v>
      </c>
      <c r="L2786">
        <v>7.8</v>
      </c>
      <c r="M2786" t="s">
        <v>210</v>
      </c>
      <c r="N2786" t="s">
        <v>3443</v>
      </c>
      <c r="O2786" t="s">
        <v>210</v>
      </c>
      <c r="P2786" t="s">
        <v>3568</v>
      </c>
      <c r="Q2786" s="5">
        <f>INDEX(relevant_resources!B:B,MATCH(P2786,relevant_resources!A:A,0))</f>
        <v>0</v>
      </c>
      <c r="R2786">
        <f>COUNTIFS(resolve_2018!Y:Y,A2786)</f>
        <v>0</v>
      </c>
      <c r="S2786">
        <f>COUNTIFS(assign_old_new!A:A,A2786)</f>
        <v>0</v>
      </c>
      <c r="T2786" s="4" t="str">
        <f>IF(D2786="teppc","teppc",
IF(Q2786=0,"not relevant",
IF(R2786&gt;0,"in old list",
IF(S2786=0,"NEED TO ASSIGN",
INDEX(assign_old_new!D:D,MATCH(A2786,assign_old_new!A:A,0))))))</f>
        <v>teppc</v>
      </c>
      <c r="U2786">
        <f t="shared" si="86"/>
        <v>0</v>
      </c>
      <c r="V2786" s="5">
        <f t="shared" si="87"/>
        <v>0</v>
      </c>
    </row>
    <row r="2787" spans="1:22" hidden="1" x14ac:dyDescent="0.75">
      <c r="A2787" t="s">
        <v>4008</v>
      </c>
      <c r="B2787" t="s">
        <v>4008</v>
      </c>
      <c r="C2787" t="s">
        <v>4009</v>
      </c>
      <c r="D2787" t="s">
        <v>3425</v>
      </c>
      <c r="E2787" t="s">
        <v>3812</v>
      </c>
      <c r="F2787" t="s">
        <v>3812</v>
      </c>
      <c r="G2787" t="s">
        <v>3813</v>
      </c>
      <c r="H2787" t="s">
        <v>3814</v>
      </c>
      <c r="I2787" t="s">
        <v>1080</v>
      </c>
      <c r="J2787" s="2">
        <v>10106</v>
      </c>
      <c r="K2787" s="2">
        <v>55153</v>
      </c>
      <c r="L2787">
        <v>7.8</v>
      </c>
      <c r="M2787" t="s">
        <v>210</v>
      </c>
      <c r="N2787" t="s">
        <v>3443</v>
      </c>
      <c r="O2787" t="s">
        <v>210</v>
      </c>
      <c r="P2787" t="s">
        <v>3568</v>
      </c>
      <c r="Q2787" s="5">
        <f>INDEX(relevant_resources!B:B,MATCH(P2787,relevant_resources!A:A,0))</f>
        <v>0</v>
      </c>
      <c r="R2787">
        <f>COUNTIFS(resolve_2018!Y:Y,A2787)</f>
        <v>0</v>
      </c>
      <c r="S2787">
        <f>COUNTIFS(assign_old_new!A:A,A2787)</f>
        <v>0</v>
      </c>
      <c r="T2787" s="4" t="str">
        <f>IF(D2787="teppc","teppc",
IF(Q2787=0,"not relevant",
IF(R2787&gt;0,"in old list",
IF(S2787=0,"NEED TO ASSIGN",
INDEX(assign_old_new!D:D,MATCH(A2787,assign_old_new!A:A,0))))))</f>
        <v>teppc</v>
      </c>
      <c r="U2787">
        <f t="shared" si="86"/>
        <v>0</v>
      </c>
      <c r="V2787" s="5">
        <f t="shared" si="87"/>
        <v>0</v>
      </c>
    </row>
    <row r="2788" spans="1:22" hidden="1" x14ac:dyDescent="0.75">
      <c r="A2788" t="s">
        <v>9267</v>
      </c>
      <c r="B2788" t="s">
        <v>9267</v>
      </c>
      <c r="C2788" t="s">
        <v>9268</v>
      </c>
      <c r="D2788" t="s">
        <v>3425</v>
      </c>
      <c r="E2788" t="s">
        <v>3611</v>
      </c>
      <c r="F2788" t="s">
        <v>3611</v>
      </c>
      <c r="G2788" t="s">
        <v>3379</v>
      </c>
      <c r="H2788" t="s">
        <v>1128</v>
      </c>
      <c r="I2788" t="s">
        <v>33</v>
      </c>
      <c r="J2788" s="2">
        <v>40802</v>
      </c>
      <c r="K2788" s="2">
        <v>55153</v>
      </c>
      <c r="L2788">
        <v>7.7</v>
      </c>
      <c r="M2788" t="s">
        <v>3956</v>
      </c>
      <c r="N2788" t="s">
        <v>3443</v>
      </c>
      <c r="O2788" t="s">
        <v>210</v>
      </c>
      <c r="P2788" t="s">
        <v>3709</v>
      </c>
      <c r="Q2788" s="5">
        <f>INDEX(relevant_resources!B:B,MATCH(P2788,relevant_resources!A:A,0))</f>
        <v>0</v>
      </c>
      <c r="R2788">
        <f>COUNTIFS(resolve_2018!Y:Y,A2788)</f>
        <v>0</v>
      </c>
      <c r="S2788">
        <f>COUNTIFS(assign_old_new!A:A,A2788)</f>
        <v>0</v>
      </c>
      <c r="T2788" s="4" t="str">
        <f>IF(D2788="teppc","teppc",
IF(Q2788=0,"not relevant",
IF(R2788&gt;0,"in old list",
IF(S2788=0,"NEED TO ASSIGN",
INDEX(assign_old_new!D:D,MATCH(A2788,assign_old_new!A:A,0))))))</f>
        <v>teppc</v>
      </c>
      <c r="U2788">
        <f t="shared" si="86"/>
        <v>0</v>
      </c>
      <c r="V2788" s="5">
        <f t="shared" si="87"/>
        <v>0</v>
      </c>
    </row>
    <row r="2789" spans="1:22" hidden="1" x14ac:dyDescent="0.75">
      <c r="A2789" t="s">
        <v>4090</v>
      </c>
      <c r="B2789" t="s">
        <v>4090</v>
      </c>
      <c r="C2789" t="s">
        <v>4091</v>
      </c>
      <c r="D2789" t="s">
        <v>3425</v>
      </c>
      <c r="E2789" t="s">
        <v>3426</v>
      </c>
      <c r="F2789" t="s">
        <v>3426</v>
      </c>
      <c r="G2789" t="s">
        <v>3427</v>
      </c>
      <c r="H2789" t="s">
        <v>3428</v>
      </c>
      <c r="I2789" t="s">
        <v>3429</v>
      </c>
      <c r="J2789" s="2">
        <v>42217</v>
      </c>
      <c r="K2789" s="2">
        <v>56826</v>
      </c>
      <c r="L2789">
        <v>7.67</v>
      </c>
      <c r="M2789" t="s">
        <v>210</v>
      </c>
      <c r="N2789" t="s">
        <v>3443</v>
      </c>
      <c r="O2789" t="s">
        <v>210</v>
      </c>
      <c r="P2789" t="s">
        <v>3444</v>
      </c>
      <c r="Q2789" s="5">
        <f>INDEX(relevant_resources!B:B,MATCH(P2789,relevant_resources!A:A,0))</f>
        <v>0</v>
      </c>
      <c r="R2789">
        <f>COUNTIFS(resolve_2018!Y:Y,A2789)</f>
        <v>0</v>
      </c>
      <c r="S2789">
        <f>COUNTIFS(assign_old_new!A:A,A2789)</f>
        <v>0</v>
      </c>
      <c r="T2789" s="4" t="str">
        <f>IF(D2789="teppc","teppc",
IF(Q2789=0,"not relevant",
IF(R2789&gt;0,"in old list",
IF(S2789=0,"NEED TO ASSIGN",
INDEX(assign_old_new!D:D,MATCH(A2789,assign_old_new!A:A,0))))))</f>
        <v>teppc</v>
      </c>
      <c r="U2789">
        <f t="shared" si="86"/>
        <v>0</v>
      </c>
      <c r="V2789" s="5">
        <f t="shared" si="87"/>
        <v>0</v>
      </c>
    </row>
    <row r="2790" spans="1:22" hidden="1" x14ac:dyDescent="0.75">
      <c r="A2790" t="s">
        <v>4092</v>
      </c>
      <c r="B2790" t="s">
        <v>4092</v>
      </c>
      <c r="C2790" t="s">
        <v>4093</v>
      </c>
      <c r="D2790" t="s">
        <v>3425</v>
      </c>
      <c r="E2790" t="s">
        <v>3426</v>
      </c>
      <c r="F2790" t="s">
        <v>3426</v>
      </c>
      <c r="G2790" t="s">
        <v>3427</v>
      </c>
      <c r="H2790" t="s">
        <v>3428</v>
      </c>
      <c r="I2790" t="s">
        <v>3429</v>
      </c>
      <c r="J2790" s="2">
        <v>42217</v>
      </c>
      <c r="K2790" s="2">
        <v>56826</v>
      </c>
      <c r="L2790">
        <v>7.67</v>
      </c>
      <c r="M2790" t="s">
        <v>210</v>
      </c>
      <c r="N2790" t="s">
        <v>3443</v>
      </c>
      <c r="O2790" t="s">
        <v>210</v>
      </c>
      <c r="P2790" t="s">
        <v>3444</v>
      </c>
      <c r="Q2790" s="5">
        <f>INDEX(relevant_resources!B:B,MATCH(P2790,relevant_resources!A:A,0))</f>
        <v>0</v>
      </c>
      <c r="R2790">
        <f>COUNTIFS(resolve_2018!Y:Y,A2790)</f>
        <v>0</v>
      </c>
      <c r="S2790">
        <f>COUNTIFS(assign_old_new!A:A,A2790)</f>
        <v>0</v>
      </c>
      <c r="T2790" s="4" t="str">
        <f>IF(D2790="teppc","teppc",
IF(Q2790=0,"not relevant",
IF(R2790&gt;0,"in old list",
IF(S2790=0,"NEED TO ASSIGN",
INDEX(assign_old_new!D:D,MATCH(A2790,assign_old_new!A:A,0))))))</f>
        <v>teppc</v>
      </c>
      <c r="U2790">
        <f t="shared" si="86"/>
        <v>0</v>
      </c>
      <c r="V2790" s="5">
        <f t="shared" si="87"/>
        <v>0</v>
      </c>
    </row>
    <row r="2791" spans="1:22" hidden="1" x14ac:dyDescent="0.75">
      <c r="A2791" t="s">
        <v>4094</v>
      </c>
      <c r="B2791" t="s">
        <v>4094</v>
      </c>
      <c r="C2791" t="s">
        <v>4095</v>
      </c>
      <c r="D2791" t="s">
        <v>3425</v>
      </c>
      <c r="E2791" t="s">
        <v>3546</v>
      </c>
      <c r="F2791" t="s">
        <v>3546</v>
      </c>
      <c r="G2791" t="s">
        <v>3547</v>
      </c>
      <c r="H2791" t="s">
        <v>3546</v>
      </c>
      <c r="I2791" t="s">
        <v>3429</v>
      </c>
      <c r="J2791" s="2">
        <v>42217</v>
      </c>
      <c r="K2791" s="2">
        <v>56826</v>
      </c>
      <c r="L2791">
        <v>7.67</v>
      </c>
      <c r="M2791" t="s">
        <v>210</v>
      </c>
      <c r="N2791" t="s">
        <v>3443</v>
      </c>
      <c r="O2791" t="s">
        <v>210</v>
      </c>
      <c r="P2791" t="s">
        <v>3444</v>
      </c>
      <c r="Q2791" s="5">
        <f>INDEX(relevant_resources!B:B,MATCH(P2791,relevant_resources!A:A,0))</f>
        <v>0</v>
      </c>
      <c r="R2791">
        <f>COUNTIFS(resolve_2018!Y:Y,A2791)</f>
        <v>0</v>
      </c>
      <c r="S2791">
        <f>COUNTIFS(assign_old_new!A:A,A2791)</f>
        <v>0</v>
      </c>
      <c r="T2791" s="4" t="str">
        <f>IF(D2791="teppc","teppc",
IF(Q2791=0,"not relevant",
IF(R2791&gt;0,"in old list",
IF(S2791=0,"NEED TO ASSIGN",
INDEX(assign_old_new!D:D,MATCH(A2791,assign_old_new!A:A,0))))))</f>
        <v>teppc</v>
      </c>
      <c r="U2791">
        <f t="shared" si="86"/>
        <v>0</v>
      </c>
      <c r="V2791" s="5">
        <f t="shared" si="87"/>
        <v>0</v>
      </c>
    </row>
    <row r="2792" spans="1:22" hidden="1" x14ac:dyDescent="0.75">
      <c r="A2792" t="s">
        <v>5292</v>
      </c>
      <c r="B2792" t="s">
        <v>5293</v>
      </c>
      <c r="C2792" t="s">
        <v>5294</v>
      </c>
      <c r="D2792" t="s">
        <v>3425</v>
      </c>
      <c r="E2792" t="s">
        <v>2403</v>
      </c>
      <c r="F2792" t="s">
        <v>2403</v>
      </c>
      <c r="G2792" t="s">
        <v>3436</v>
      </c>
      <c r="H2792" t="s">
        <v>3437</v>
      </c>
      <c r="I2792" t="s">
        <v>2274</v>
      </c>
      <c r="J2792" s="2">
        <v>42369</v>
      </c>
      <c r="K2792" s="2">
        <v>55153</v>
      </c>
      <c r="L2792">
        <v>7.6</v>
      </c>
      <c r="M2792" t="s">
        <v>3473</v>
      </c>
      <c r="N2792" t="s">
        <v>3327</v>
      </c>
      <c r="O2792" t="s">
        <v>3328</v>
      </c>
      <c r="P2792" t="s">
        <v>3474</v>
      </c>
      <c r="Q2792" s="5">
        <f>INDEX(relevant_resources!B:B,MATCH(P2792,relevant_resources!A:A,0))</f>
        <v>0</v>
      </c>
      <c r="R2792">
        <f>COUNTIFS(resolve_2018!Y:Y,A2792)</f>
        <v>0</v>
      </c>
      <c r="S2792">
        <f>COUNTIFS(assign_old_new!A:A,A2792)</f>
        <v>0</v>
      </c>
      <c r="T2792" s="4" t="str">
        <f>IF(D2792="teppc","teppc",
IF(Q2792=0,"not relevant",
IF(R2792&gt;0,"in old list",
IF(S2792=0,"NEED TO ASSIGN",
INDEX(assign_old_new!D:D,MATCH(A2792,assign_old_new!A:A,0))))))</f>
        <v>teppc</v>
      </c>
      <c r="U2792">
        <f t="shared" si="86"/>
        <v>0</v>
      </c>
      <c r="V2792" s="5">
        <f t="shared" si="87"/>
        <v>0</v>
      </c>
    </row>
    <row r="2793" spans="1:22" hidden="1" x14ac:dyDescent="0.75">
      <c r="A2793" t="s">
        <v>8818</v>
      </c>
      <c r="B2793" t="s">
        <v>8819</v>
      </c>
      <c r="C2793" t="s">
        <v>8820</v>
      </c>
      <c r="D2793" t="s">
        <v>3425</v>
      </c>
      <c r="E2793" t="s">
        <v>2403</v>
      </c>
      <c r="F2793" t="s">
        <v>2403</v>
      </c>
      <c r="G2793" t="s">
        <v>3436</v>
      </c>
      <c r="H2793" t="s">
        <v>3437</v>
      </c>
      <c r="I2793" t="s">
        <v>2274</v>
      </c>
      <c r="J2793" s="2">
        <v>42367</v>
      </c>
      <c r="K2793" s="2">
        <v>55153</v>
      </c>
      <c r="L2793">
        <v>7.6</v>
      </c>
      <c r="M2793" t="s">
        <v>3473</v>
      </c>
      <c r="N2793" t="s">
        <v>3327</v>
      </c>
      <c r="O2793" t="s">
        <v>3328</v>
      </c>
      <c r="P2793" t="s">
        <v>3474</v>
      </c>
      <c r="Q2793" s="5">
        <f>INDEX(relevant_resources!B:B,MATCH(P2793,relevant_resources!A:A,0))</f>
        <v>0</v>
      </c>
      <c r="R2793">
        <f>COUNTIFS(resolve_2018!Y:Y,A2793)</f>
        <v>0</v>
      </c>
      <c r="S2793">
        <f>COUNTIFS(assign_old_new!A:A,A2793)</f>
        <v>0</v>
      </c>
      <c r="T2793" s="4" t="str">
        <f>IF(D2793="teppc","teppc",
IF(Q2793=0,"not relevant",
IF(R2793&gt;0,"in old list",
IF(S2793=0,"NEED TO ASSIGN",
INDEX(assign_old_new!D:D,MATCH(A2793,assign_old_new!A:A,0))))))</f>
        <v>teppc</v>
      </c>
      <c r="U2793">
        <f t="shared" si="86"/>
        <v>0</v>
      </c>
      <c r="V2793" s="5">
        <f t="shared" si="87"/>
        <v>0</v>
      </c>
    </row>
    <row r="2794" spans="1:22" hidden="1" x14ac:dyDescent="0.75">
      <c r="A2794" t="s">
        <v>8578</v>
      </c>
      <c r="B2794" t="s">
        <v>8579</v>
      </c>
      <c r="C2794" t="s">
        <v>8580</v>
      </c>
      <c r="D2794" t="s">
        <v>3425</v>
      </c>
      <c r="E2794" t="s">
        <v>2403</v>
      </c>
      <c r="F2794" t="s">
        <v>2403</v>
      </c>
      <c r="G2794" t="s">
        <v>3436</v>
      </c>
      <c r="H2794" t="s">
        <v>3437</v>
      </c>
      <c r="I2794" t="s">
        <v>2274</v>
      </c>
      <c r="J2794" s="2">
        <v>42352</v>
      </c>
      <c r="K2794" s="2">
        <v>55153</v>
      </c>
      <c r="L2794">
        <v>7.6</v>
      </c>
      <c r="M2794" t="s">
        <v>3473</v>
      </c>
      <c r="N2794" t="s">
        <v>3327</v>
      </c>
      <c r="O2794" t="s">
        <v>3328</v>
      </c>
      <c r="P2794" t="s">
        <v>3474</v>
      </c>
      <c r="Q2794" s="5">
        <f>INDEX(relevant_resources!B:B,MATCH(P2794,relevant_resources!A:A,0))</f>
        <v>0</v>
      </c>
      <c r="R2794">
        <f>COUNTIFS(resolve_2018!Y:Y,A2794)</f>
        <v>0</v>
      </c>
      <c r="S2794">
        <f>COUNTIFS(assign_old_new!A:A,A2794)</f>
        <v>0</v>
      </c>
      <c r="T2794" s="4" t="str">
        <f>IF(D2794="teppc","teppc",
IF(Q2794=0,"not relevant",
IF(R2794&gt;0,"in old list",
IF(S2794=0,"NEED TO ASSIGN",
INDEX(assign_old_new!D:D,MATCH(A2794,assign_old_new!A:A,0))))))</f>
        <v>teppc</v>
      </c>
      <c r="U2794">
        <f t="shared" si="86"/>
        <v>0</v>
      </c>
      <c r="V2794" s="5">
        <f t="shared" si="87"/>
        <v>0</v>
      </c>
    </row>
    <row r="2795" spans="1:22" hidden="1" x14ac:dyDescent="0.75">
      <c r="A2795" t="s">
        <v>8599</v>
      </c>
      <c r="B2795" t="s">
        <v>8600</v>
      </c>
      <c r="C2795" t="s">
        <v>8599</v>
      </c>
      <c r="D2795" t="s">
        <v>3425</v>
      </c>
      <c r="E2795" t="s">
        <v>2403</v>
      </c>
      <c r="F2795" t="s">
        <v>2403</v>
      </c>
      <c r="G2795" t="s">
        <v>3436</v>
      </c>
      <c r="H2795" t="s">
        <v>3437</v>
      </c>
      <c r="I2795" t="s">
        <v>2274</v>
      </c>
      <c r="J2795" s="2">
        <v>42341</v>
      </c>
      <c r="K2795" s="2">
        <v>55153</v>
      </c>
      <c r="L2795">
        <v>7.6</v>
      </c>
      <c r="M2795" t="s">
        <v>3473</v>
      </c>
      <c r="N2795" t="s">
        <v>3327</v>
      </c>
      <c r="O2795" t="s">
        <v>3328</v>
      </c>
      <c r="P2795" t="s">
        <v>3474</v>
      </c>
      <c r="Q2795" s="5">
        <f>INDEX(relevant_resources!B:B,MATCH(P2795,relevant_resources!A:A,0))</f>
        <v>0</v>
      </c>
      <c r="R2795">
        <f>COUNTIFS(resolve_2018!Y:Y,A2795)</f>
        <v>0</v>
      </c>
      <c r="S2795">
        <f>COUNTIFS(assign_old_new!A:A,A2795)</f>
        <v>0</v>
      </c>
      <c r="T2795" s="4" t="str">
        <f>IF(D2795="teppc","teppc",
IF(Q2795=0,"not relevant",
IF(R2795&gt;0,"in old list",
IF(S2795=0,"NEED TO ASSIGN",
INDEX(assign_old_new!D:D,MATCH(A2795,assign_old_new!A:A,0))))))</f>
        <v>teppc</v>
      </c>
      <c r="U2795">
        <f t="shared" si="86"/>
        <v>0</v>
      </c>
      <c r="V2795" s="5">
        <f t="shared" si="87"/>
        <v>0</v>
      </c>
    </row>
    <row r="2796" spans="1:22" hidden="1" x14ac:dyDescent="0.75">
      <c r="A2796" t="s">
        <v>6983</v>
      </c>
      <c r="B2796" t="s">
        <v>6983</v>
      </c>
      <c r="C2796" t="s">
        <v>6984</v>
      </c>
      <c r="D2796" t="s">
        <v>3425</v>
      </c>
      <c r="E2796" t="s">
        <v>2403</v>
      </c>
      <c r="F2796" t="s">
        <v>2403</v>
      </c>
      <c r="G2796" t="s">
        <v>3436</v>
      </c>
      <c r="H2796" t="s">
        <v>3437</v>
      </c>
      <c r="I2796" t="s">
        <v>2274</v>
      </c>
      <c r="J2796" s="2">
        <v>42003</v>
      </c>
      <c r="K2796" s="2">
        <v>55153</v>
      </c>
      <c r="L2796">
        <v>7.6</v>
      </c>
      <c r="M2796" t="s">
        <v>3473</v>
      </c>
      <c r="N2796" t="s">
        <v>3327</v>
      </c>
      <c r="O2796" t="s">
        <v>3328</v>
      </c>
      <c r="P2796" t="s">
        <v>3474</v>
      </c>
      <c r="Q2796" s="5">
        <f>INDEX(relevant_resources!B:B,MATCH(P2796,relevant_resources!A:A,0))</f>
        <v>0</v>
      </c>
      <c r="R2796">
        <f>COUNTIFS(resolve_2018!Y:Y,A2796)</f>
        <v>0</v>
      </c>
      <c r="S2796">
        <f>COUNTIFS(assign_old_new!A:A,A2796)</f>
        <v>0</v>
      </c>
      <c r="T2796" s="4" t="str">
        <f>IF(D2796="teppc","teppc",
IF(Q2796=0,"not relevant",
IF(R2796&gt;0,"in old list",
IF(S2796=0,"NEED TO ASSIGN",
INDEX(assign_old_new!D:D,MATCH(A2796,assign_old_new!A:A,0))))))</f>
        <v>teppc</v>
      </c>
      <c r="U2796">
        <f t="shared" si="86"/>
        <v>0</v>
      </c>
      <c r="V2796" s="5">
        <f t="shared" si="87"/>
        <v>0</v>
      </c>
    </row>
    <row r="2797" spans="1:22" hidden="1" x14ac:dyDescent="0.75">
      <c r="A2797" t="s">
        <v>10241</v>
      </c>
      <c r="B2797" t="s">
        <v>10241</v>
      </c>
      <c r="C2797" t="s">
        <v>10242</v>
      </c>
      <c r="D2797" t="s">
        <v>9883</v>
      </c>
      <c r="E2797" t="s">
        <v>3319</v>
      </c>
      <c r="F2797" t="s">
        <v>3319</v>
      </c>
      <c r="G2797" t="s">
        <v>3320</v>
      </c>
      <c r="H2797" t="s">
        <v>3319</v>
      </c>
      <c r="I2797" t="s">
        <v>33</v>
      </c>
      <c r="J2797" t="s">
        <v>9889</v>
      </c>
      <c r="K2797" s="6">
        <v>55153</v>
      </c>
      <c r="L2797">
        <v>7.5</v>
      </c>
      <c r="M2797" t="s">
        <v>10079</v>
      </c>
      <c r="N2797" t="s">
        <v>4707</v>
      </c>
      <c r="O2797" t="s">
        <v>4708</v>
      </c>
      <c r="P2797" t="s">
        <v>10080</v>
      </c>
      <c r="Q2797" s="5">
        <f>INDEX(relevant_resources!B:B,MATCH(P2797,relevant_resources!A:A,0))</f>
        <v>0</v>
      </c>
      <c r="R2797">
        <f>COUNTIFS(resolve_2018!Y:Y,A2797)</f>
        <v>0</v>
      </c>
      <c r="S2797">
        <f>COUNTIFS(assign_old_new!A:A,A2797)</f>
        <v>1</v>
      </c>
      <c r="T2797" s="4" t="str">
        <f>IF(D2797="teppc","teppc",
IF(Q2797=0,"not relevant",
IF(R2797&gt;0,"in old list",
IF(S2797=0,"NEED TO ASSIGN",
INDEX(assign_old_new!D:D,MATCH(A2797,assign_old_new!A:A,0))))))</f>
        <v>not relevant</v>
      </c>
      <c r="U2797">
        <f t="shared" si="86"/>
        <v>1</v>
      </c>
      <c r="V2797" s="5">
        <f t="shared" si="87"/>
        <v>0</v>
      </c>
    </row>
    <row r="2798" spans="1:22" hidden="1" x14ac:dyDescent="0.75">
      <c r="A2798" t="s">
        <v>9493</v>
      </c>
      <c r="B2798" t="s">
        <v>9494</v>
      </c>
      <c r="C2798" t="s">
        <v>9495</v>
      </c>
      <c r="D2798" t="s">
        <v>3425</v>
      </c>
      <c r="E2798" t="s">
        <v>9496</v>
      </c>
      <c r="F2798" t="s">
        <v>9496</v>
      </c>
      <c r="G2798" t="s">
        <v>9497</v>
      </c>
      <c r="H2798" t="s">
        <v>3407</v>
      </c>
      <c r="I2798" t="s">
        <v>2274</v>
      </c>
      <c r="J2798" s="2">
        <v>43189</v>
      </c>
      <c r="K2798" s="2">
        <v>55153</v>
      </c>
      <c r="L2798">
        <v>7.5</v>
      </c>
      <c r="M2798" t="s">
        <v>3506</v>
      </c>
      <c r="N2798" t="s">
        <v>3385</v>
      </c>
      <c r="O2798" t="s">
        <v>3386</v>
      </c>
      <c r="P2798" t="s">
        <v>3474</v>
      </c>
      <c r="Q2798" s="5">
        <f>INDEX(relevant_resources!B:B,MATCH(P2798,relevant_resources!A:A,0))</f>
        <v>0</v>
      </c>
      <c r="R2798">
        <f>COUNTIFS(resolve_2018!Y:Y,A2798)</f>
        <v>0</v>
      </c>
      <c r="S2798">
        <f>COUNTIFS(assign_old_new!A:A,A2798)</f>
        <v>0</v>
      </c>
      <c r="T2798" s="4" t="str">
        <f>IF(D2798="teppc","teppc",
IF(Q2798=0,"not relevant",
IF(R2798&gt;0,"in old list",
IF(S2798=0,"NEED TO ASSIGN",
INDEX(assign_old_new!D:D,MATCH(A2798,assign_old_new!A:A,0))))))</f>
        <v>teppc</v>
      </c>
      <c r="U2798">
        <f t="shared" si="86"/>
        <v>0</v>
      </c>
      <c r="V2798" s="5">
        <f t="shared" si="87"/>
        <v>0</v>
      </c>
    </row>
    <row r="2799" spans="1:22" hidden="1" x14ac:dyDescent="0.75">
      <c r="A2799" t="s">
        <v>9498</v>
      </c>
      <c r="B2799" t="s">
        <v>9499</v>
      </c>
      <c r="C2799" t="s">
        <v>9495</v>
      </c>
      <c r="D2799" t="s">
        <v>3425</v>
      </c>
      <c r="E2799" t="s">
        <v>9496</v>
      </c>
      <c r="F2799" t="s">
        <v>9496</v>
      </c>
      <c r="G2799" t="s">
        <v>9497</v>
      </c>
      <c r="H2799" t="s">
        <v>3407</v>
      </c>
      <c r="I2799" t="s">
        <v>2274</v>
      </c>
      <c r="J2799" s="2">
        <v>43189</v>
      </c>
      <c r="K2799" s="2">
        <v>55153</v>
      </c>
      <c r="L2799">
        <v>7.5</v>
      </c>
      <c r="M2799" t="s">
        <v>3506</v>
      </c>
      <c r="N2799" t="s">
        <v>3385</v>
      </c>
      <c r="O2799" t="s">
        <v>3386</v>
      </c>
      <c r="P2799" t="s">
        <v>3474</v>
      </c>
      <c r="Q2799" s="5">
        <f>INDEX(relevant_resources!B:B,MATCH(P2799,relevant_resources!A:A,0))</f>
        <v>0</v>
      </c>
      <c r="R2799">
        <f>COUNTIFS(resolve_2018!Y:Y,A2799)</f>
        <v>0</v>
      </c>
      <c r="S2799">
        <f>COUNTIFS(assign_old_new!A:A,A2799)</f>
        <v>0</v>
      </c>
      <c r="T2799" s="4" t="str">
        <f>IF(D2799="teppc","teppc",
IF(Q2799=0,"not relevant",
IF(R2799&gt;0,"in old list",
IF(S2799=0,"NEED TO ASSIGN",
INDEX(assign_old_new!D:D,MATCH(A2799,assign_old_new!A:A,0))))))</f>
        <v>teppc</v>
      </c>
      <c r="U2799">
        <f t="shared" si="86"/>
        <v>0</v>
      </c>
      <c r="V2799" s="5">
        <f t="shared" si="87"/>
        <v>0</v>
      </c>
    </row>
    <row r="2800" spans="1:22" hidden="1" x14ac:dyDescent="0.75">
      <c r="A2800" t="s">
        <v>9402</v>
      </c>
      <c r="B2800" t="s">
        <v>9403</v>
      </c>
      <c r="C2800" t="s">
        <v>9404</v>
      </c>
      <c r="D2800" t="s">
        <v>3425</v>
      </c>
      <c r="E2800" t="s">
        <v>2403</v>
      </c>
      <c r="F2800" t="s">
        <v>2403</v>
      </c>
      <c r="G2800" t="s">
        <v>3436</v>
      </c>
      <c r="H2800" t="s">
        <v>3437</v>
      </c>
      <c r="I2800" t="s">
        <v>2274</v>
      </c>
      <c r="J2800" s="2">
        <v>42445</v>
      </c>
      <c r="K2800" s="2">
        <v>55153</v>
      </c>
      <c r="L2800">
        <v>7.5</v>
      </c>
      <c r="M2800" t="s">
        <v>3506</v>
      </c>
      <c r="N2800" t="s">
        <v>3385</v>
      </c>
      <c r="O2800" t="s">
        <v>3386</v>
      </c>
      <c r="P2800" t="s">
        <v>3474</v>
      </c>
      <c r="Q2800" s="5">
        <f>INDEX(relevant_resources!B:B,MATCH(P2800,relevant_resources!A:A,0))</f>
        <v>0</v>
      </c>
      <c r="R2800">
        <f>COUNTIFS(resolve_2018!Y:Y,A2800)</f>
        <v>0</v>
      </c>
      <c r="S2800">
        <f>COUNTIFS(assign_old_new!A:A,A2800)</f>
        <v>0</v>
      </c>
      <c r="T2800" s="4" t="str">
        <f>IF(D2800="teppc","teppc",
IF(Q2800=0,"not relevant",
IF(R2800&gt;0,"in old list",
IF(S2800=0,"NEED TO ASSIGN",
INDEX(assign_old_new!D:D,MATCH(A2800,assign_old_new!A:A,0))))))</f>
        <v>teppc</v>
      </c>
      <c r="U2800">
        <f t="shared" si="86"/>
        <v>0</v>
      </c>
      <c r="V2800" s="5">
        <f t="shared" si="87"/>
        <v>0</v>
      </c>
    </row>
    <row r="2801" spans="1:22" hidden="1" x14ac:dyDescent="0.75">
      <c r="A2801" t="s">
        <v>9405</v>
      </c>
      <c r="B2801" t="s">
        <v>9406</v>
      </c>
      <c r="C2801" t="s">
        <v>9407</v>
      </c>
      <c r="D2801" t="s">
        <v>3425</v>
      </c>
      <c r="E2801" t="s">
        <v>2403</v>
      </c>
      <c r="F2801" t="s">
        <v>2403</v>
      </c>
      <c r="G2801" t="s">
        <v>3436</v>
      </c>
      <c r="H2801" t="s">
        <v>3437</v>
      </c>
      <c r="I2801" t="s">
        <v>2274</v>
      </c>
      <c r="J2801" s="2">
        <v>42445</v>
      </c>
      <c r="K2801" s="2">
        <v>55153</v>
      </c>
      <c r="L2801">
        <v>7.5</v>
      </c>
      <c r="M2801" t="s">
        <v>3506</v>
      </c>
      <c r="N2801" t="s">
        <v>3385</v>
      </c>
      <c r="O2801" t="s">
        <v>3386</v>
      </c>
      <c r="P2801" t="s">
        <v>3474</v>
      </c>
      <c r="Q2801" s="5">
        <f>INDEX(relevant_resources!B:B,MATCH(P2801,relevant_resources!A:A,0))</f>
        <v>0</v>
      </c>
      <c r="R2801">
        <f>COUNTIFS(resolve_2018!Y:Y,A2801)</f>
        <v>0</v>
      </c>
      <c r="S2801">
        <f>COUNTIFS(assign_old_new!A:A,A2801)</f>
        <v>0</v>
      </c>
      <c r="T2801" s="4" t="str">
        <f>IF(D2801="teppc","teppc",
IF(Q2801=0,"not relevant",
IF(R2801&gt;0,"in old list",
IF(S2801=0,"NEED TO ASSIGN",
INDEX(assign_old_new!D:D,MATCH(A2801,assign_old_new!A:A,0))))))</f>
        <v>teppc</v>
      </c>
      <c r="U2801">
        <f t="shared" si="86"/>
        <v>0</v>
      </c>
      <c r="V2801" s="5">
        <f t="shared" si="87"/>
        <v>0</v>
      </c>
    </row>
    <row r="2802" spans="1:22" hidden="1" x14ac:dyDescent="0.75">
      <c r="A2802" t="s">
        <v>3019</v>
      </c>
      <c r="B2802" t="s">
        <v>3019</v>
      </c>
      <c r="C2802" t="s">
        <v>3018</v>
      </c>
      <c r="D2802" t="s">
        <v>9883</v>
      </c>
      <c r="E2802" t="s">
        <v>1128</v>
      </c>
      <c r="F2802" t="s">
        <v>1128</v>
      </c>
      <c r="G2802" t="s">
        <v>3379</v>
      </c>
      <c r="H2802" t="s">
        <v>1128</v>
      </c>
      <c r="I2802" t="s">
        <v>33</v>
      </c>
      <c r="J2802" s="6">
        <v>42256</v>
      </c>
      <c r="K2802" s="6">
        <v>55153</v>
      </c>
      <c r="L2802">
        <v>7.5</v>
      </c>
      <c r="M2802" t="s">
        <v>9884</v>
      </c>
      <c r="N2802" t="s">
        <v>4346</v>
      </c>
      <c r="O2802" t="s">
        <v>3386</v>
      </c>
      <c r="P2802" t="s">
        <v>3324</v>
      </c>
      <c r="Q2802" s="5">
        <f>INDEX(relevant_resources!B:B,MATCH(P2802,relevant_resources!A:A,0))</f>
        <v>1</v>
      </c>
      <c r="R2802">
        <f>COUNTIFS(resolve_2018!Y:Y,A2802)</f>
        <v>1</v>
      </c>
      <c r="S2802">
        <f>COUNTIFS(assign_old_new!A:A,A2802)</f>
        <v>0</v>
      </c>
      <c r="T2802" s="4" t="str">
        <f>IF(D2802="teppc","teppc",
IF(Q2802=0,"not relevant",
IF(R2802&gt;0,"in old list",
IF(S2802=0,"NEED TO ASSIGN",
INDEX(assign_old_new!D:D,MATCH(A2802,assign_old_new!A:A,0))))))</f>
        <v>in old list</v>
      </c>
      <c r="U2802">
        <f t="shared" si="86"/>
        <v>1</v>
      </c>
      <c r="V2802" s="5">
        <f t="shared" si="87"/>
        <v>0</v>
      </c>
    </row>
    <row r="2803" spans="1:22" hidden="1" x14ac:dyDescent="0.75">
      <c r="A2803" t="s">
        <v>4953</v>
      </c>
      <c r="B2803" t="s">
        <v>4953</v>
      </c>
      <c r="C2803" t="s">
        <v>4954</v>
      </c>
      <c r="D2803" t="s">
        <v>3425</v>
      </c>
      <c r="E2803" t="s">
        <v>3426</v>
      </c>
      <c r="F2803" t="s">
        <v>3426</v>
      </c>
      <c r="G2803" t="s">
        <v>3427</v>
      </c>
      <c r="H2803" t="s">
        <v>3428</v>
      </c>
      <c r="I2803" t="s">
        <v>3429</v>
      </c>
      <c r="J2803" s="2">
        <v>41913</v>
      </c>
      <c r="K2803" s="2">
        <v>52870</v>
      </c>
      <c r="L2803">
        <v>7.5</v>
      </c>
      <c r="M2803" t="s">
        <v>210</v>
      </c>
      <c r="N2803" t="s">
        <v>3443</v>
      </c>
      <c r="O2803" t="s">
        <v>210</v>
      </c>
      <c r="P2803" t="s">
        <v>3444</v>
      </c>
      <c r="Q2803" s="5">
        <f>INDEX(relevant_resources!B:B,MATCH(P2803,relevant_resources!A:A,0))</f>
        <v>0</v>
      </c>
      <c r="R2803">
        <f>COUNTIFS(resolve_2018!Y:Y,A2803)</f>
        <v>0</v>
      </c>
      <c r="S2803">
        <f>COUNTIFS(assign_old_new!A:A,A2803)</f>
        <v>0</v>
      </c>
      <c r="T2803" s="4" t="str">
        <f>IF(D2803="teppc","teppc",
IF(Q2803=0,"not relevant",
IF(R2803&gt;0,"in old list",
IF(S2803=0,"NEED TO ASSIGN",
INDEX(assign_old_new!D:D,MATCH(A2803,assign_old_new!A:A,0))))))</f>
        <v>teppc</v>
      </c>
      <c r="U2803">
        <f t="shared" si="86"/>
        <v>0</v>
      </c>
      <c r="V2803" s="5">
        <f t="shared" si="87"/>
        <v>0</v>
      </c>
    </row>
    <row r="2804" spans="1:22" hidden="1" x14ac:dyDescent="0.75">
      <c r="A2804" t="s">
        <v>4955</v>
      </c>
      <c r="B2804" t="s">
        <v>4955</v>
      </c>
      <c r="C2804" t="s">
        <v>4956</v>
      </c>
      <c r="D2804" t="s">
        <v>3425</v>
      </c>
      <c r="E2804" t="s">
        <v>3426</v>
      </c>
      <c r="F2804" t="s">
        <v>3426</v>
      </c>
      <c r="G2804" t="s">
        <v>3427</v>
      </c>
      <c r="H2804" t="s">
        <v>3428</v>
      </c>
      <c r="I2804" t="s">
        <v>3429</v>
      </c>
      <c r="J2804" s="2">
        <v>41913</v>
      </c>
      <c r="K2804" s="2">
        <v>52870</v>
      </c>
      <c r="L2804">
        <v>7.5</v>
      </c>
      <c r="M2804" t="s">
        <v>210</v>
      </c>
      <c r="N2804" t="s">
        <v>3443</v>
      </c>
      <c r="O2804" t="s">
        <v>210</v>
      </c>
      <c r="P2804" t="s">
        <v>3444</v>
      </c>
      <c r="Q2804" s="5">
        <f>INDEX(relevant_resources!B:B,MATCH(P2804,relevant_resources!A:A,0))</f>
        <v>0</v>
      </c>
      <c r="R2804">
        <f>COUNTIFS(resolve_2018!Y:Y,A2804)</f>
        <v>0</v>
      </c>
      <c r="S2804">
        <f>COUNTIFS(assign_old_new!A:A,A2804)</f>
        <v>0</v>
      </c>
      <c r="T2804" s="4" t="str">
        <f>IF(D2804="teppc","teppc",
IF(Q2804=0,"not relevant",
IF(R2804&gt;0,"in old list",
IF(S2804=0,"NEED TO ASSIGN",
INDEX(assign_old_new!D:D,MATCH(A2804,assign_old_new!A:A,0))))))</f>
        <v>teppc</v>
      </c>
      <c r="U2804">
        <f t="shared" si="86"/>
        <v>0</v>
      </c>
      <c r="V2804" s="5">
        <f t="shared" si="87"/>
        <v>0</v>
      </c>
    </row>
    <row r="2805" spans="1:22" hidden="1" x14ac:dyDescent="0.75">
      <c r="A2805" t="s">
        <v>5747</v>
      </c>
      <c r="B2805" t="s">
        <v>5747</v>
      </c>
      <c r="C2805" t="s">
        <v>5748</v>
      </c>
      <c r="D2805" t="s">
        <v>3425</v>
      </c>
      <c r="E2805" t="s">
        <v>3426</v>
      </c>
      <c r="F2805" t="s">
        <v>3426</v>
      </c>
      <c r="G2805" t="s">
        <v>3427</v>
      </c>
      <c r="H2805" t="s">
        <v>3428</v>
      </c>
      <c r="I2805" t="s">
        <v>3429</v>
      </c>
      <c r="J2805" s="2">
        <v>40695</v>
      </c>
      <c r="K2805" s="2">
        <v>47993</v>
      </c>
      <c r="L2805">
        <v>7.5</v>
      </c>
      <c r="M2805" t="s">
        <v>3448</v>
      </c>
      <c r="N2805" t="s">
        <v>3336</v>
      </c>
      <c r="O2805" t="s">
        <v>3356</v>
      </c>
      <c r="P2805" t="s">
        <v>3449</v>
      </c>
      <c r="Q2805" s="5">
        <f>INDEX(relevant_resources!B:B,MATCH(P2805,relevant_resources!A:A,0))</f>
        <v>0</v>
      </c>
      <c r="R2805">
        <f>COUNTIFS(resolve_2018!Y:Y,A2805)</f>
        <v>0</v>
      </c>
      <c r="S2805">
        <f>COUNTIFS(assign_old_new!A:A,A2805)</f>
        <v>0</v>
      </c>
      <c r="T2805" s="4" t="str">
        <f>IF(D2805="teppc","teppc",
IF(Q2805=0,"not relevant",
IF(R2805&gt;0,"in old list",
IF(S2805=0,"NEED TO ASSIGN",
INDEX(assign_old_new!D:D,MATCH(A2805,assign_old_new!A:A,0))))))</f>
        <v>teppc</v>
      </c>
      <c r="U2805">
        <f t="shared" si="86"/>
        <v>0</v>
      </c>
      <c r="V2805" s="5">
        <f t="shared" si="87"/>
        <v>0</v>
      </c>
    </row>
    <row r="2806" spans="1:22" hidden="1" x14ac:dyDescent="0.75">
      <c r="A2806" t="s">
        <v>9839</v>
      </c>
      <c r="B2806" t="s">
        <v>9839</v>
      </c>
      <c r="C2806" t="s">
        <v>9840</v>
      </c>
      <c r="D2806" t="s">
        <v>3425</v>
      </c>
      <c r="E2806" t="s">
        <v>2403</v>
      </c>
      <c r="F2806" t="s">
        <v>2403</v>
      </c>
      <c r="G2806" t="s">
        <v>3436</v>
      </c>
      <c r="H2806" t="s">
        <v>3437</v>
      </c>
      <c r="I2806" t="s">
        <v>2274</v>
      </c>
      <c r="J2806" s="2">
        <v>40513</v>
      </c>
      <c r="K2806" s="2">
        <v>55153</v>
      </c>
      <c r="L2806">
        <v>7.5</v>
      </c>
      <c r="M2806" t="s">
        <v>210</v>
      </c>
      <c r="N2806" t="s">
        <v>3443</v>
      </c>
      <c r="O2806" t="s">
        <v>210</v>
      </c>
      <c r="P2806" t="s">
        <v>3497</v>
      </c>
      <c r="Q2806" s="5">
        <f>INDEX(relevant_resources!B:B,MATCH(P2806,relevant_resources!A:A,0))</f>
        <v>0</v>
      </c>
      <c r="R2806">
        <f>COUNTIFS(resolve_2018!Y:Y,A2806)</f>
        <v>0</v>
      </c>
      <c r="S2806">
        <f>COUNTIFS(assign_old_new!A:A,A2806)</f>
        <v>0</v>
      </c>
      <c r="T2806" s="4" t="str">
        <f>IF(D2806="teppc","teppc",
IF(Q2806=0,"not relevant",
IF(R2806&gt;0,"in old list",
IF(S2806=0,"NEED TO ASSIGN",
INDEX(assign_old_new!D:D,MATCH(A2806,assign_old_new!A:A,0))))))</f>
        <v>teppc</v>
      </c>
      <c r="U2806">
        <f t="shared" si="86"/>
        <v>0</v>
      </c>
      <c r="V2806" s="5">
        <f t="shared" si="87"/>
        <v>0</v>
      </c>
    </row>
    <row r="2807" spans="1:22" hidden="1" x14ac:dyDescent="0.75">
      <c r="A2807" t="s">
        <v>7621</v>
      </c>
      <c r="B2807" t="s">
        <v>7622</v>
      </c>
      <c r="C2807" t="s">
        <v>7623</v>
      </c>
      <c r="D2807" t="s">
        <v>3425</v>
      </c>
      <c r="E2807" t="s">
        <v>2403</v>
      </c>
      <c r="F2807" t="s">
        <v>2403</v>
      </c>
      <c r="G2807" t="s">
        <v>3436</v>
      </c>
      <c r="H2807" t="s">
        <v>3437</v>
      </c>
      <c r="I2807" t="s">
        <v>2274</v>
      </c>
      <c r="J2807" s="2">
        <v>40089</v>
      </c>
      <c r="K2807" s="2">
        <v>55153</v>
      </c>
      <c r="L2807">
        <v>7.5</v>
      </c>
      <c r="M2807" t="s">
        <v>3506</v>
      </c>
      <c r="N2807" t="s">
        <v>3385</v>
      </c>
      <c r="O2807" t="s">
        <v>3386</v>
      </c>
      <c r="P2807" t="s">
        <v>3474</v>
      </c>
      <c r="Q2807" s="5">
        <f>INDEX(relevant_resources!B:B,MATCH(P2807,relevant_resources!A:A,0))</f>
        <v>0</v>
      </c>
      <c r="R2807">
        <f>COUNTIFS(resolve_2018!Y:Y,A2807)</f>
        <v>0</v>
      </c>
      <c r="S2807">
        <f>COUNTIFS(assign_old_new!A:A,A2807)</f>
        <v>0</v>
      </c>
      <c r="T2807" s="4" t="str">
        <f>IF(D2807="teppc","teppc",
IF(Q2807=0,"not relevant",
IF(R2807&gt;0,"in old list",
IF(S2807=0,"NEED TO ASSIGN",
INDEX(assign_old_new!D:D,MATCH(A2807,assign_old_new!A:A,0))))))</f>
        <v>teppc</v>
      </c>
      <c r="U2807">
        <f t="shared" si="86"/>
        <v>0</v>
      </c>
      <c r="V2807" s="5">
        <f t="shared" si="87"/>
        <v>0</v>
      </c>
    </row>
    <row r="2808" spans="1:22" hidden="1" x14ac:dyDescent="0.75">
      <c r="A2808" t="s">
        <v>8003</v>
      </c>
      <c r="B2808" t="s">
        <v>8003</v>
      </c>
      <c r="C2808" t="s">
        <v>8004</v>
      </c>
      <c r="D2808" t="s">
        <v>3425</v>
      </c>
      <c r="E2808" t="s">
        <v>3620</v>
      </c>
      <c r="F2808" t="s">
        <v>3620</v>
      </c>
      <c r="G2808" t="s">
        <v>3621</v>
      </c>
      <c r="H2808" t="s">
        <v>3616</v>
      </c>
      <c r="I2808" t="s">
        <v>1080</v>
      </c>
      <c r="J2808" s="2">
        <v>39995</v>
      </c>
      <c r="K2808" s="2">
        <v>44196</v>
      </c>
      <c r="L2808">
        <v>7.5</v>
      </c>
      <c r="M2808" t="s">
        <v>3448</v>
      </c>
      <c r="N2808" t="s">
        <v>3336</v>
      </c>
      <c r="O2808" t="s">
        <v>3356</v>
      </c>
      <c r="P2808" t="s">
        <v>3484</v>
      </c>
      <c r="Q2808" s="5">
        <f>INDEX(relevant_resources!B:B,MATCH(P2808,relevant_resources!A:A,0))</f>
        <v>0</v>
      </c>
      <c r="R2808">
        <f>COUNTIFS(resolve_2018!Y:Y,A2808)</f>
        <v>0</v>
      </c>
      <c r="S2808">
        <f>COUNTIFS(assign_old_new!A:A,A2808)</f>
        <v>0</v>
      </c>
      <c r="T2808" s="4" t="str">
        <f>IF(D2808="teppc","teppc",
IF(Q2808=0,"not relevant",
IF(R2808&gt;0,"in old list",
IF(S2808=0,"NEED TO ASSIGN",
INDEX(assign_old_new!D:D,MATCH(A2808,assign_old_new!A:A,0))))))</f>
        <v>teppc</v>
      </c>
      <c r="U2808">
        <f t="shared" si="86"/>
        <v>0</v>
      </c>
      <c r="V2808" s="5">
        <f t="shared" si="87"/>
        <v>0</v>
      </c>
    </row>
    <row r="2809" spans="1:22" hidden="1" x14ac:dyDescent="0.75">
      <c r="A2809" t="s">
        <v>9196</v>
      </c>
      <c r="B2809" t="s">
        <v>9196</v>
      </c>
      <c r="C2809" t="s">
        <v>9197</v>
      </c>
      <c r="D2809" t="s">
        <v>3425</v>
      </c>
      <c r="E2809" t="s">
        <v>5523</v>
      </c>
      <c r="F2809" t="s">
        <v>5523</v>
      </c>
      <c r="G2809" t="s">
        <v>5524</v>
      </c>
      <c r="H2809" t="s">
        <v>3814</v>
      </c>
      <c r="I2809" t="s">
        <v>1080</v>
      </c>
      <c r="J2809" s="2">
        <v>38529</v>
      </c>
      <c r="K2809" s="2">
        <v>51501</v>
      </c>
      <c r="L2809">
        <v>7.5</v>
      </c>
      <c r="M2809" t="s">
        <v>210</v>
      </c>
      <c r="N2809" t="s">
        <v>3443</v>
      </c>
      <c r="O2809" t="s">
        <v>210</v>
      </c>
      <c r="P2809" t="s">
        <v>3568</v>
      </c>
      <c r="Q2809" s="5">
        <f>INDEX(relevant_resources!B:B,MATCH(P2809,relevant_resources!A:A,0))</f>
        <v>0</v>
      </c>
      <c r="R2809">
        <f>COUNTIFS(resolve_2018!Y:Y,A2809)</f>
        <v>0</v>
      </c>
      <c r="S2809">
        <f>COUNTIFS(assign_old_new!A:A,A2809)</f>
        <v>0</v>
      </c>
      <c r="T2809" s="4" t="str">
        <f>IF(D2809="teppc","teppc",
IF(Q2809=0,"not relevant",
IF(R2809&gt;0,"in old list",
IF(S2809=0,"NEED TO ASSIGN",
INDEX(assign_old_new!D:D,MATCH(A2809,assign_old_new!A:A,0))))))</f>
        <v>teppc</v>
      </c>
      <c r="U2809">
        <f t="shared" si="86"/>
        <v>0</v>
      </c>
      <c r="V2809" s="5">
        <f t="shared" si="87"/>
        <v>0</v>
      </c>
    </row>
    <row r="2810" spans="1:22" hidden="1" x14ac:dyDescent="0.75">
      <c r="A2810" t="s">
        <v>119</v>
      </c>
      <c r="B2810" t="s">
        <v>119</v>
      </c>
      <c r="D2810" t="s">
        <v>9883</v>
      </c>
      <c r="E2810" t="s">
        <v>3333</v>
      </c>
      <c r="F2810" t="s">
        <v>3333</v>
      </c>
      <c r="G2810" t="s">
        <v>3334</v>
      </c>
      <c r="H2810" t="s">
        <v>3333</v>
      </c>
      <c r="I2810" t="s">
        <v>33</v>
      </c>
      <c r="J2810" s="6">
        <v>37040</v>
      </c>
      <c r="K2810" s="6">
        <v>55153</v>
      </c>
      <c r="L2810">
        <v>7.5</v>
      </c>
      <c r="M2810" t="s">
        <v>9884</v>
      </c>
      <c r="N2810" t="s">
        <v>3849</v>
      </c>
      <c r="O2810" t="s">
        <v>3850</v>
      </c>
      <c r="P2810" t="s">
        <v>10070</v>
      </c>
      <c r="Q2810" s="5">
        <f>INDEX(relevant_resources!B:B,MATCH(P2810,relevant_resources!A:A,0))</f>
        <v>0</v>
      </c>
      <c r="R2810">
        <f>COUNTIFS(resolve_2018!Y:Y,A2810)</f>
        <v>1</v>
      </c>
      <c r="S2810">
        <f>COUNTIFS(assign_old_new!A:A,A2810)</f>
        <v>0</v>
      </c>
      <c r="T2810" s="4" t="str">
        <f>IF(D2810="teppc","teppc",
IF(Q2810=0,"not relevant",
IF(R2810&gt;0,"in old list",
IF(S2810=0,"NEED TO ASSIGN",
INDEX(assign_old_new!D:D,MATCH(A2810,assign_old_new!A:A,0))))))</f>
        <v>not relevant</v>
      </c>
      <c r="U2810">
        <f t="shared" si="86"/>
        <v>1</v>
      </c>
      <c r="V2810" s="5">
        <f t="shared" si="87"/>
        <v>0</v>
      </c>
    </row>
    <row r="2811" spans="1:22" hidden="1" x14ac:dyDescent="0.75">
      <c r="A2811" t="s">
        <v>11366</v>
      </c>
      <c r="B2811" t="s">
        <v>11366</v>
      </c>
      <c r="C2811" t="s">
        <v>11367</v>
      </c>
      <c r="D2811" t="s">
        <v>9883</v>
      </c>
      <c r="E2811" t="s">
        <v>3333</v>
      </c>
      <c r="F2811" t="s">
        <v>3333</v>
      </c>
      <c r="G2811" t="s">
        <v>3334</v>
      </c>
      <c r="H2811" t="s">
        <v>3333</v>
      </c>
      <c r="I2811" t="s">
        <v>33</v>
      </c>
      <c r="J2811" s="6">
        <v>32860</v>
      </c>
      <c r="K2811" s="6">
        <v>55153</v>
      </c>
      <c r="L2811">
        <v>7.5</v>
      </c>
      <c r="M2811" t="s">
        <v>3459</v>
      </c>
      <c r="N2811" t="s">
        <v>3849</v>
      </c>
      <c r="O2811" t="s">
        <v>3850</v>
      </c>
      <c r="P2811" t="s">
        <v>10070</v>
      </c>
      <c r="Q2811" s="5">
        <f>INDEX(relevant_resources!B:B,MATCH(P2811,relevant_resources!A:A,0))</f>
        <v>0</v>
      </c>
      <c r="R2811">
        <f>COUNTIFS(resolve_2018!Y:Y,A2811)</f>
        <v>0</v>
      </c>
      <c r="S2811">
        <f>COUNTIFS(assign_old_new!A:A,A2811)</f>
        <v>0</v>
      </c>
      <c r="T2811" s="4" t="str">
        <f>IF(D2811="teppc","teppc",
IF(Q2811=0,"not relevant",
IF(R2811&gt;0,"in old list",
IF(S2811=0,"NEED TO ASSIGN",
INDEX(assign_old_new!D:D,MATCH(A2811,assign_old_new!A:A,0))))))</f>
        <v>not relevant</v>
      </c>
      <c r="U2811">
        <f t="shared" si="86"/>
        <v>0</v>
      </c>
      <c r="V2811" s="5">
        <f t="shared" si="87"/>
        <v>0</v>
      </c>
    </row>
    <row r="2812" spans="1:22" hidden="1" x14ac:dyDescent="0.75">
      <c r="A2812" t="s">
        <v>4265</v>
      </c>
      <c r="B2812" t="s">
        <v>4265</v>
      </c>
      <c r="C2812" t="s">
        <v>4266</v>
      </c>
      <c r="D2812" t="s">
        <v>3425</v>
      </c>
      <c r="E2812" t="s">
        <v>3614</v>
      </c>
      <c r="F2812" t="s">
        <v>3614</v>
      </c>
      <c r="G2812" t="s">
        <v>3615</v>
      </c>
      <c r="H2812" t="s">
        <v>3616</v>
      </c>
      <c r="I2812" t="s">
        <v>1080</v>
      </c>
      <c r="J2812" s="2">
        <v>32312</v>
      </c>
      <c r="K2812" s="2">
        <v>55153</v>
      </c>
      <c r="L2812">
        <v>7.5</v>
      </c>
      <c r="M2812" t="s">
        <v>210</v>
      </c>
      <c r="N2812" t="s">
        <v>3443</v>
      </c>
      <c r="O2812" t="s">
        <v>210</v>
      </c>
      <c r="P2812" t="s">
        <v>3568</v>
      </c>
      <c r="Q2812" s="5">
        <f>INDEX(relevant_resources!B:B,MATCH(P2812,relevant_resources!A:A,0))</f>
        <v>0</v>
      </c>
      <c r="R2812">
        <f>COUNTIFS(resolve_2018!Y:Y,A2812)</f>
        <v>0</v>
      </c>
      <c r="S2812">
        <f>COUNTIFS(assign_old_new!A:A,A2812)</f>
        <v>0</v>
      </c>
      <c r="T2812" s="4" t="str">
        <f>IF(D2812="teppc","teppc",
IF(Q2812=0,"not relevant",
IF(R2812&gt;0,"in old list",
IF(S2812=0,"NEED TO ASSIGN",
INDEX(assign_old_new!D:D,MATCH(A2812,assign_old_new!A:A,0))))))</f>
        <v>teppc</v>
      </c>
      <c r="U2812">
        <f t="shared" si="86"/>
        <v>0</v>
      </c>
      <c r="V2812" s="5">
        <f t="shared" si="87"/>
        <v>0</v>
      </c>
    </row>
    <row r="2813" spans="1:22" hidden="1" x14ac:dyDescent="0.75">
      <c r="A2813" t="s">
        <v>4691</v>
      </c>
      <c r="B2813" t="s">
        <v>4691</v>
      </c>
      <c r="C2813" t="s">
        <v>4692</v>
      </c>
      <c r="D2813" t="s">
        <v>3425</v>
      </c>
      <c r="E2813" t="s">
        <v>3883</v>
      </c>
      <c r="F2813" t="s">
        <v>3883</v>
      </c>
      <c r="G2813" t="s">
        <v>3884</v>
      </c>
      <c r="H2813" t="s">
        <v>3883</v>
      </c>
      <c r="I2813" t="s">
        <v>1080</v>
      </c>
      <c r="J2813" s="2">
        <v>32051</v>
      </c>
      <c r="K2813" s="2">
        <v>55153</v>
      </c>
      <c r="L2813">
        <v>7.5</v>
      </c>
      <c r="M2813" t="s">
        <v>3448</v>
      </c>
      <c r="N2813" t="s">
        <v>3336</v>
      </c>
      <c r="O2813" t="s">
        <v>3356</v>
      </c>
      <c r="P2813" t="s">
        <v>3484</v>
      </c>
      <c r="Q2813" s="5">
        <f>INDEX(relevant_resources!B:B,MATCH(P2813,relevant_resources!A:A,0))</f>
        <v>0</v>
      </c>
      <c r="R2813">
        <f>COUNTIFS(resolve_2018!Y:Y,A2813)</f>
        <v>0</v>
      </c>
      <c r="S2813">
        <f>COUNTIFS(assign_old_new!A:A,A2813)</f>
        <v>0</v>
      </c>
      <c r="T2813" s="4" t="str">
        <f>IF(D2813="teppc","teppc",
IF(Q2813=0,"not relevant",
IF(R2813&gt;0,"in old list",
IF(S2813=0,"NEED TO ASSIGN",
INDEX(assign_old_new!D:D,MATCH(A2813,assign_old_new!A:A,0))))))</f>
        <v>teppc</v>
      </c>
      <c r="U2813">
        <f t="shared" si="86"/>
        <v>0</v>
      </c>
      <c r="V2813" s="5">
        <f t="shared" si="87"/>
        <v>0</v>
      </c>
    </row>
    <row r="2814" spans="1:22" hidden="1" x14ac:dyDescent="0.75">
      <c r="A2814" t="s">
        <v>7981</v>
      </c>
      <c r="B2814" t="s">
        <v>7981</v>
      </c>
      <c r="C2814" t="s">
        <v>7982</v>
      </c>
      <c r="D2814" t="s">
        <v>3425</v>
      </c>
      <c r="E2814" t="s">
        <v>2403</v>
      </c>
      <c r="F2814" t="s">
        <v>2403</v>
      </c>
      <c r="G2814" t="s">
        <v>3436</v>
      </c>
      <c r="H2814" t="s">
        <v>3437</v>
      </c>
      <c r="I2814" t="s">
        <v>2274</v>
      </c>
      <c r="J2814" s="2">
        <v>31413</v>
      </c>
      <c r="K2814" s="2">
        <v>55153</v>
      </c>
      <c r="L2814">
        <v>7.5</v>
      </c>
      <c r="M2814" t="s">
        <v>3448</v>
      </c>
      <c r="N2814" t="s">
        <v>3336</v>
      </c>
      <c r="O2814" t="s">
        <v>3356</v>
      </c>
      <c r="P2814" t="s">
        <v>4744</v>
      </c>
      <c r="Q2814" s="5">
        <f>INDEX(relevant_resources!B:B,MATCH(P2814,relevant_resources!A:A,0))</f>
        <v>0</v>
      </c>
      <c r="R2814">
        <f>COUNTIFS(resolve_2018!Y:Y,A2814)</f>
        <v>0</v>
      </c>
      <c r="S2814">
        <f>COUNTIFS(assign_old_new!A:A,A2814)</f>
        <v>0</v>
      </c>
      <c r="T2814" s="4" t="str">
        <f>IF(D2814="teppc","teppc",
IF(Q2814=0,"not relevant",
IF(R2814&gt;0,"in old list",
IF(S2814=0,"NEED TO ASSIGN",
INDEX(assign_old_new!D:D,MATCH(A2814,assign_old_new!A:A,0))))))</f>
        <v>teppc</v>
      </c>
      <c r="U2814">
        <f t="shared" si="86"/>
        <v>0</v>
      </c>
      <c r="V2814" s="5">
        <f t="shared" si="87"/>
        <v>0</v>
      </c>
    </row>
    <row r="2815" spans="1:22" hidden="1" x14ac:dyDescent="0.75">
      <c r="A2815" t="s">
        <v>2347</v>
      </c>
      <c r="B2815" t="s">
        <v>2347</v>
      </c>
      <c r="C2815" t="s">
        <v>10616</v>
      </c>
      <c r="D2815" t="s">
        <v>9883</v>
      </c>
      <c r="E2815" t="s">
        <v>1128</v>
      </c>
      <c r="F2815" t="s">
        <v>1128</v>
      </c>
      <c r="G2815" t="s">
        <v>3379</v>
      </c>
      <c r="H2815" t="s">
        <v>1128</v>
      </c>
      <c r="I2815" t="s">
        <v>33</v>
      </c>
      <c r="J2815" s="6">
        <v>30651</v>
      </c>
      <c r="K2815" s="6">
        <v>55153</v>
      </c>
      <c r="L2815">
        <v>7.5</v>
      </c>
      <c r="M2815" t="s">
        <v>9884</v>
      </c>
      <c r="N2815" t="s">
        <v>3412</v>
      </c>
      <c r="O2815" t="s">
        <v>993</v>
      </c>
      <c r="P2815" t="s">
        <v>3413</v>
      </c>
      <c r="Q2815" s="5">
        <f>INDEX(relevant_resources!B:B,MATCH(P2815,relevant_resources!A:A,0))</f>
        <v>1</v>
      </c>
      <c r="R2815">
        <f>COUNTIFS(resolve_2018!Y:Y,A2815)</f>
        <v>1</v>
      </c>
      <c r="S2815">
        <f>COUNTIFS(assign_old_new!A:A,A2815)</f>
        <v>0</v>
      </c>
      <c r="T2815" s="4" t="str">
        <f>IF(D2815="teppc","teppc",
IF(Q2815=0,"not relevant",
IF(R2815&gt;0,"in old list",
IF(S2815=0,"NEED TO ASSIGN",
INDEX(assign_old_new!D:D,MATCH(A2815,assign_old_new!A:A,0))))))</f>
        <v>in old list</v>
      </c>
      <c r="U2815">
        <f t="shared" si="86"/>
        <v>1</v>
      </c>
      <c r="V2815" s="5">
        <f t="shared" si="87"/>
        <v>0</v>
      </c>
    </row>
    <row r="2816" spans="1:22" hidden="1" x14ac:dyDescent="0.75">
      <c r="A2816" t="s">
        <v>4141</v>
      </c>
      <c r="B2816" t="s">
        <v>4141</v>
      </c>
      <c r="C2816" t="s">
        <v>4142</v>
      </c>
      <c r="D2816" t="s">
        <v>3425</v>
      </c>
      <c r="E2816" t="s">
        <v>3578</v>
      </c>
      <c r="F2816" t="s">
        <v>3578</v>
      </c>
      <c r="G2816" t="s">
        <v>3579</v>
      </c>
      <c r="H2816" t="s">
        <v>3578</v>
      </c>
      <c r="I2816" t="s">
        <v>3429</v>
      </c>
      <c r="J2816" s="2">
        <v>19207</v>
      </c>
      <c r="K2816" s="2">
        <v>55153</v>
      </c>
      <c r="L2816">
        <v>7.5</v>
      </c>
      <c r="M2816" t="s">
        <v>210</v>
      </c>
      <c r="N2816" t="s">
        <v>3443</v>
      </c>
      <c r="O2816" t="s">
        <v>210</v>
      </c>
      <c r="P2816" t="s">
        <v>3444</v>
      </c>
      <c r="Q2816" s="5">
        <f>INDEX(relevant_resources!B:B,MATCH(P2816,relevant_resources!A:A,0))</f>
        <v>0</v>
      </c>
      <c r="R2816">
        <f>COUNTIFS(resolve_2018!Y:Y,A2816)</f>
        <v>0</v>
      </c>
      <c r="S2816">
        <f>COUNTIFS(assign_old_new!A:A,A2816)</f>
        <v>0</v>
      </c>
      <c r="T2816" s="4" t="str">
        <f>IF(D2816="teppc","teppc",
IF(Q2816=0,"not relevant",
IF(R2816&gt;0,"in old list",
IF(S2816=0,"NEED TO ASSIGN",
INDEX(assign_old_new!D:D,MATCH(A2816,assign_old_new!A:A,0))))))</f>
        <v>teppc</v>
      </c>
      <c r="U2816">
        <f t="shared" si="86"/>
        <v>0</v>
      </c>
      <c r="V2816" s="5">
        <f t="shared" si="87"/>
        <v>0</v>
      </c>
    </row>
    <row r="2817" spans="1:22" hidden="1" x14ac:dyDescent="0.75">
      <c r="A2817" t="s">
        <v>4143</v>
      </c>
      <c r="B2817" t="s">
        <v>4143</v>
      </c>
      <c r="C2817" t="s">
        <v>4144</v>
      </c>
      <c r="D2817" t="s">
        <v>3425</v>
      </c>
      <c r="E2817" t="s">
        <v>3578</v>
      </c>
      <c r="F2817" t="s">
        <v>3578</v>
      </c>
      <c r="G2817" t="s">
        <v>3579</v>
      </c>
      <c r="H2817" t="s">
        <v>3578</v>
      </c>
      <c r="I2817" t="s">
        <v>3429</v>
      </c>
      <c r="J2817" s="2">
        <v>19207</v>
      </c>
      <c r="K2817" s="2">
        <v>55153</v>
      </c>
      <c r="L2817">
        <v>7.5</v>
      </c>
      <c r="M2817" t="s">
        <v>210</v>
      </c>
      <c r="N2817" t="s">
        <v>3443</v>
      </c>
      <c r="O2817" t="s">
        <v>210</v>
      </c>
      <c r="P2817" t="s">
        <v>3444</v>
      </c>
      <c r="Q2817" s="5">
        <f>INDEX(relevant_resources!B:B,MATCH(P2817,relevant_resources!A:A,0))</f>
        <v>0</v>
      </c>
      <c r="R2817">
        <f>COUNTIFS(resolve_2018!Y:Y,A2817)</f>
        <v>0</v>
      </c>
      <c r="S2817">
        <f>COUNTIFS(assign_old_new!A:A,A2817)</f>
        <v>0</v>
      </c>
      <c r="T2817" s="4" t="str">
        <f>IF(D2817="teppc","teppc",
IF(Q2817=0,"not relevant",
IF(R2817&gt;0,"in old list",
IF(S2817=0,"NEED TO ASSIGN",
INDEX(assign_old_new!D:D,MATCH(A2817,assign_old_new!A:A,0))))))</f>
        <v>teppc</v>
      </c>
      <c r="U2817">
        <f t="shared" si="86"/>
        <v>0</v>
      </c>
      <c r="V2817" s="5">
        <f t="shared" si="87"/>
        <v>0</v>
      </c>
    </row>
    <row r="2818" spans="1:22" hidden="1" x14ac:dyDescent="0.75">
      <c r="A2818" t="s">
        <v>5266</v>
      </c>
      <c r="B2818" t="s">
        <v>5266</v>
      </c>
      <c r="C2818" t="s">
        <v>5267</v>
      </c>
      <c r="D2818" t="s">
        <v>3425</v>
      </c>
      <c r="E2818" t="s">
        <v>4244</v>
      </c>
      <c r="F2818" t="s">
        <v>4244</v>
      </c>
      <c r="G2818" t="s">
        <v>4245</v>
      </c>
      <c r="H2818" t="s">
        <v>3482</v>
      </c>
      <c r="I2818" t="s">
        <v>1080</v>
      </c>
      <c r="J2818" s="2">
        <v>10563</v>
      </c>
      <c r="K2818" s="2">
        <v>55153</v>
      </c>
      <c r="L2818">
        <v>7.5</v>
      </c>
      <c r="M2818" t="s">
        <v>210</v>
      </c>
      <c r="N2818" t="s">
        <v>3443</v>
      </c>
      <c r="O2818" t="s">
        <v>210</v>
      </c>
      <c r="P2818" t="s">
        <v>3568</v>
      </c>
      <c r="Q2818" s="5">
        <f>INDEX(relevant_resources!B:B,MATCH(P2818,relevant_resources!A:A,0))</f>
        <v>0</v>
      </c>
      <c r="R2818">
        <f>COUNTIFS(resolve_2018!Y:Y,A2818)</f>
        <v>0</v>
      </c>
      <c r="S2818">
        <f>COUNTIFS(assign_old_new!A:A,A2818)</f>
        <v>0</v>
      </c>
      <c r="T2818" s="4" t="str">
        <f>IF(D2818="teppc","teppc",
IF(Q2818=0,"not relevant",
IF(R2818&gt;0,"in old list",
IF(S2818=0,"NEED TO ASSIGN",
INDEX(assign_old_new!D:D,MATCH(A2818,assign_old_new!A:A,0))))))</f>
        <v>teppc</v>
      </c>
      <c r="U2818">
        <f t="shared" ref="U2818:U2881" si="88">OR(R2818&gt;0,S2818&gt;0)*1</f>
        <v>0</v>
      </c>
      <c r="V2818" s="5">
        <f t="shared" si="87"/>
        <v>0</v>
      </c>
    </row>
    <row r="2819" spans="1:22" hidden="1" x14ac:dyDescent="0.75">
      <c r="A2819" t="s">
        <v>2172</v>
      </c>
      <c r="B2819" t="s">
        <v>2172</v>
      </c>
      <c r="C2819" t="s">
        <v>10615</v>
      </c>
      <c r="D2819" t="s">
        <v>9883</v>
      </c>
      <c r="E2819" t="s">
        <v>1128</v>
      </c>
      <c r="F2819" t="s">
        <v>1128</v>
      </c>
      <c r="G2819" t="s">
        <v>3379</v>
      </c>
      <c r="H2819" t="s">
        <v>1128</v>
      </c>
      <c r="I2819" t="s">
        <v>33</v>
      </c>
      <c r="J2819" s="6">
        <v>41793</v>
      </c>
      <c r="K2819" s="6">
        <v>55153</v>
      </c>
      <c r="L2819">
        <v>7.45</v>
      </c>
      <c r="M2819" t="s">
        <v>9884</v>
      </c>
      <c r="N2819" t="s">
        <v>3412</v>
      </c>
      <c r="O2819" t="s">
        <v>993</v>
      </c>
      <c r="P2819" t="s">
        <v>3413</v>
      </c>
      <c r="Q2819" s="5">
        <f>INDEX(relevant_resources!B:B,MATCH(P2819,relevant_resources!A:A,0))</f>
        <v>1</v>
      </c>
      <c r="R2819">
        <f>COUNTIFS(resolve_2018!Y:Y,A2819)</f>
        <v>1</v>
      </c>
      <c r="S2819">
        <f>COUNTIFS(assign_old_new!A:A,A2819)</f>
        <v>0</v>
      </c>
      <c r="T2819" s="4" t="str">
        <f>IF(D2819="teppc","teppc",
IF(Q2819=0,"not relevant",
IF(R2819&gt;0,"in old list",
IF(S2819=0,"NEED TO ASSIGN",
INDEX(assign_old_new!D:D,MATCH(A2819,assign_old_new!A:A,0))))))</f>
        <v>in old list</v>
      </c>
      <c r="U2819">
        <f t="shared" si="88"/>
        <v>1</v>
      </c>
      <c r="V2819" s="5">
        <f t="shared" ref="V2819:V2882" si="89">AND(Q2819=1,U2819=0,D2819="caiso")*1</f>
        <v>0</v>
      </c>
    </row>
    <row r="2820" spans="1:22" hidden="1" x14ac:dyDescent="0.75">
      <c r="A2820" t="s">
        <v>11090</v>
      </c>
      <c r="B2820" t="s">
        <v>11090</v>
      </c>
      <c r="C2820" t="s">
        <v>11091</v>
      </c>
      <c r="D2820" t="s">
        <v>9883</v>
      </c>
      <c r="E2820" t="s">
        <v>9887</v>
      </c>
      <c r="F2820" t="s">
        <v>9887</v>
      </c>
      <c r="G2820" t="s">
        <v>9888</v>
      </c>
      <c r="H2820" t="s">
        <v>9887</v>
      </c>
      <c r="I2820" t="s">
        <v>33</v>
      </c>
      <c r="J2820" t="s">
        <v>9889</v>
      </c>
      <c r="K2820" s="6">
        <v>55153</v>
      </c>
      <c r="L2820">
        <v>7.4</v>
      </c>
      <c r="M2820" t="s">
        <v>10719</v>
      </c>
      <c r="N2820" t="s">
        <v>10075</v>
      </c>
      <c r="O2820" t="s">
        <v>3337</v>
      </c>
      <c r="P2820" t="s">
        <v>3338</v>
      </c>
      <c r="Q2820" s="5">
        <f>INDEX(relevant_resources!B:B,MATCH(P2820,relevant_resources!A:A,0))</f>
        <v>0</v>
      </c>
      <c r="R2820">
        <f>COUNTIFS(resolve_2018!Y:Y,A2820)</f>
        <v>0</v>
      </c>
      <c r="S2820">
        <f>COUNTIFS(assign_old_new!A:A,A2820)</f>
        <v>1</v>
      </c>
      <c r="T2820" s="4" t="str">
        <f>IF(D2820="teppc","teppc",
IF(Q2820=0,"not relevant",
IF(R2820&gt;0,"in old list",
IF(S2820=0,"NEED TO ASSIGN",
INDEX(assign_old_new!D:D,MATCH(A2820,assign_old_new!A:A,0))))))</f>
        <v>not relevant</v>
      </c>
      <c r="U2820">
        <f t="shared" si="88"/>
        <v>1</v>
      </c>
      <c r="V2820" s="5">
        <f t="shared" si="89"/>
        <v>0</v>
      </c>
    </row>
    <row r="2821" spans="1:22" hidden="1" x14ac:dyDescent="0.75">
      <c r="A2821" t="s">
        <v>11198</v>
      </c>
      <c r="B2821" t="s">
        <v>11198</v>
      </c>
      <c r="C2821" t="s">
        <v>11199</v>
      </c>
      <c r="D2821" t="s">
        <v>9883</v>
      </c>
      <c r="E2821" t="s">
        <v>3333</v>
      </c>
      <c r="F2821" t="s">
        <v>3333</v>
      </c>
      <c r="G2821" t="s">
        <v>3334</v>
      </c>
      <c r="H2821" t="s">
        <v>3333</v>
      </c>
      <c r="I2821" t="s">
        <v>33</v>
      </c>
      <c r="J2821" t="s">
        <v>9889</v>
      </c>
      <c r="K2821" s="6">
        <v>55153</v>
      </c>
      <c r="L2821">
        <v>7.3</v>
      </c>
      <c r="M2821" t="s">
        <v>3443</v>
      </c>
      <c r="N2821" t="s">
        <v>3443</v>
      </c>
      <c r="O2821" t="s">
        <v>210</v>
      </c>
      <c r="P2821" t="s">
        <v>3709</v>
      </c>
      <c r="Q2821" s="5">
        <f>INDEX(relevant_resources!B:B,MATCH(P2821,relevant_resources!A:A,0))</f>
        <v>0</v>
      </c>
      <c r="R2821">
        <f>COUNTIFS(resolve_2018!Y:Y,A2821)</f>
        <v>0</v>
      </c>
      <c r="S2821">
        <f>COUNTIFS(assign_old_new!A:A,A2821)</f>
        <v>1</v>
      </c>
      <c r="T2821" s="4" t="str">
        <f>IF(D2821="teppc","teppc",
IF(Q2821=0,"not relevant",
IF(R2821&gt;0,"in old list",
IF(S2821=0,"NEED TO ASSIGN",
INDEX(assign_old_new!D:D,MATCH(A2821,assign_old_new!A:A,0))))))</f>
        <v>not relevant</v>
      </c>
      <c r="U2821">
        <f t="shared" si="88"/>
        <v>1</v>
      </c>
      <c r="V2821" s="5">
        <f t="shared" si="89"/>
        <v>0</v>
      </c>
    </row>
    <row r="2822" spans="1:22" hidden="1" x14ac:dyDescent="0.75">
      <c r="A2822" t="s">
        <v>9745</v>
      </c>
      <c r="B2822" t="s">
        <v>9745</v>
      </c>
      <c r="C2822" t="s">
        <v>9746</v>
      </c>
      <c r="D2822" t="s">
        <v>3425</v>
      </c>
      <c r="E2822" t="s">
        <v>3891</v>
      </c>
      <c r="F2822" t="s">
        <v>3891</v>
      </c>
      <c r="G2822" t="s">
        <v>3892</v>
      </c>
      <c r="H2822" t="s">
        <v>3616</v>
      </c>
      <c r="I2822" t="s">
        <v>1080</v>
      </c>
      <c r="J2822" s="2">
        <v>34107</v>
      </c>
      <c r="K2822" s="2">
        <v>55153</v>
      </c>
      <c r="L2822">
        <v>7.3</v>
      </c>
      <c r="M2822" t="s">
        <v>210</v>
      </c>
      <c r="N2822" t="s">
        <v>3443</v>
      </c>
      <c r="O2822" t="s">
        <v>210</v>
      </c>
      <c r="P2822" t="s">
        <v>3568</v>
      </c>
      <c r="Q2822" s="5">
        <f>INDEX(relevant_resources!B:B,MATCH(P2822,relevant_resources!A:A,0))</f>
        <v>0</v>
      </c>
      <c r="R2822">
        <f>COUNTIFS(resolve_2018!Y:Y,A2822)</f>
        <v>0</v>
      </c>
      <c r="S2822">
        <f>COUNTIFS(assign_old_new!A:A,A2822)</f>
        <v>0</v>
      </c>
      <c r="T2822" s="4" t="str">
        <f>IF(D2822="teppc","teppc",
IF(Q2822=0,"not relevant",
IF(R2822&gt;0,"in old list",
IF(S2822=0,"NEED TO ASSIGN",
INDEX(assign_old_new!D:D,MATCH(A2822,assign_old_new!A:A,0))))))</f>
        <v>teppc</v>
      </c>
      <c r="U2822">
        <f t="shared" si="88"/>
        <v>0</v>
      </c>
      <c r="V2822" s="5">
        <f t="shared" si="89"/>
        <v>0</v>
      </c>
    </row>
    <row r="2823" spans="1:22" hidden="1" x14ac:dyDescent="0.75">
      <c r="A2823" t="s">
        <v>8240</v>
      </c>
      <c r="B2823" t="s">
        <v>8241</v>
      </c>
      <c r="C2823" t="s">
        <v>8242</v>
      </c>
      <c r="D2823" t="s">
        <v>3425</v>
      </c>
      <c r="E2823" t="s">
        <v>3578</v>
      </c>
      <c r="F2823" t="s">
        <v>3578</v>
      </c>
      <c r="G2823" t="s">
        <v>3579</v>
      </c>
      <c r="H2823" t="s">
        <v>3578</v>
      </c>
      <c r="I2823" t="s">
        <v>3429</v>
      </c>
      <c r="J2823" s="2">
        <v>41791</v>
      </c>
      <c r="K2823" s="2">
        <v>55153</v>
      </c>
      <c r="L2823">
        <v>7.2</v>
      </c>
      <c r="M2823" t="s">
        <v>210</v>
      </c>
      <c r="N2823" t="s">
        <v>3443</v>
      </c>
      <c r="O2823" t="s">
        <v>210</v>
      </c>
      <c r="P2823" t="s">
        <v>3444</v>
      </c>
      <c r="Q2823" s="5">
        <f>INDEX(relevant_resources!B:B,MATCH(P2823,relevant_resources!A:A,0))</f>
        <v>0</v>
      </c>
      <c r="R2823">
        <f>COUNTIFS(resolve_2018!Y:Y,A2823)</f>
        <v>0</v>
      </c>
      <c r="S2823">
        <f>COUNTIFS(assign_old_new!A:A,A2823)</f>
        <v>0</v>
      </c>
      <c r="T2823" s="4" t="str">
        <f>IF(D2823="teppc","teppc",
IF(Q2823=0,"not relevant",
IF(R2823&gt;0,"in old list",
IF(S2823=0,"NEED TO ASSIGN",
INDEX(assign_old_new!D:D,MATCH(A2823,assign_old_new!A:A,0))))))</f>
        <v>teppc</v>
      </c>
      <c r="U2823">
        <f t="shared" si="88"/>
        <v>0</v>
      </c>
      <c r="V2823" s="5">
        <f t="shared" si="89"/>
        <v>0</v>
      </c>
    </row>
    <row r="2824" spans="1:22" hidden="1" x14ac:dyDescent="0.75">
      <c r="A2824" t="s">
        <v>7352</v>
      </c>
      <c r="B2824" t="s">
        <v>7352</v>
      </c>
      <c r="C2824" t="s">
        <v>7353</v>
      </c>
      <c r="D2824" t="s">
        <v>3425</v>
      </c>
      <c r="E2824" t="s">
        <v>3426</v>
      </c>
      <c r="F2824" t="s">
        <v>3426</v>
      </c>
      <c r="G2824" t="s">
        <v>3427</v>
      </c>
      <c r="H2824" t="s">
        <v>3428</v>
      </c>
      <c r="I2824" t="s">
        <v>3429</v>
      </c>
      <c r="J2824" s="2">
        <v>41609</v>
      </c>
      <c r="K2824" s="2">
        <v>56219</v>
      </c>
      <c r="L2824">
        <v>7.2</v>
      </c>
      <c r="M2824" t="s">
        <v>210</v>
      </c>
      <c r="N2824" t="s">
        <v>3443</v>
      </c>
      <c r="O2824" t="s">
        <v>210</v>
      </c>
      <c r="P2824" t="s">
        <v>3444</v>
      </c>
      <c r="Q2824" s="5">
        <f>INDEX(relevant_resources!B:B,MATCH(P2824,relevant_resources!A:A,0))</f>
        <v>0</v>
      </c>
      <c r="R2824">
        <f>COUNTIFS(resolve_2018!Y:Y,A2824)</f>
        <v>0</v>
      </c>
      <c r="S2824">
        <f>COUNTIFS(assign_old_new!A:A,A2824)</f>
        <v>0</v>
      </c>
      <c r="T2824" s="4" t="str">
        <f>IF(D2824="teppc","teppc",
IF(Q2824=0,"not relevant",
IF(R2824&gt;0,"in old list",
IF(S2824=0,"NEED TO ASSIGN",
INDEX(assign_old_new!D:D,MATCH(A2824,assign_old_new!A:A,0))))))</f>
        <v>teppc</v>
      </c>
      <c r="U2824">
        <f t="shared" si="88"/>
        <v>0</v>
      </c>
      <c r="V2824" s="5">
        <f t="shared" si="89"/>
        <v>0</v>
      </c>
    </row>
    <row r="2825" spans="1:22" hidden="1" x14ac:dyDescent="0.75">
      <c r="A2825" t="s">
        <v>7354</v>
      </c>
      <c r="B2825" t="s">
        <v>7354</v>
      </c>
      <c r="C2825" t="s">
        <v>7355</v>
      </c>
      <c r="D2825" t="s">
        <v>3425</v>
      </c>
      <c r="E2825" t="s">
        <v>3426</v>
      </c>
      <c r="F2825" t="s">
        <v>3426</v>
      </c>
      <c r="G2825" t="s">
        <v>3427</v>
      </c>
      <c r="H2825" t="s">
        <v>3428</v>
      </c>
      <c r="I2825" t="s">
        <v>3429</v>
      </c>
      <c r="J2825" s="2">
        <v>41609</v>
      </c>
      <c r="K2825" s="2">
        <v>56219</v>
      </c>
      <c r="L2825">
        <v>7.2</v>
      </c>
      <c r="M2825" t="s">
        <v>210</v>
      </c>
      <c r="N2825" t="s">
        <v>3443</v>
      </c>
      <c r="O2825" t="s">
        <v>210</v>
      </c>
      <c r="P2825" t="s">
        <v>3444</v>
      </c>
      <c r="Q2825" s="5">
        <f>INDEX(relevant_resources!B:B,MATCH(P2825,relevant_resources!A:A,0))</f>
        <v>0</v>
      </c>
      <c r="R2825">
        <f>COUNTIFS(resolve_2018!Y:Y,A2825)</f>
        <v>0</v>
      </c>
      <c r="S2825">
        <f>COUNTIFS(assign_old_new!A:A,A2825)</f>
        <v>0</v>
      </c>
      <c r="T2825" s="4" t="str">
        <f>IF(D2825="teppc","teppc",
IF(Q2825=0,"not relevant",
IF(R2825&gt;0,"in old list",
IF(S2825=0,"NEED TO ASSIGN",
INDEX(assign_old_new!D:D,MATCH(A2825,assign_old_new!A:A,0))))))</f>
        <v>teppc</v>
      </c>
      <c r="U2825">
        <f t="shared" si="88"/>
        <v>0</v>
      </c>
      <c r="V2825" s="5">
        <f t="shared" si="89"/>
        <v>0</v>
      </c>
    </row>
    <row r="2826" spans="1:22" hidden="1" x14ac:dyDescent="0.75">
      <c r="A2826" t="s">
        <v>8773</v>
      </c>
      <c r="B2826" t="s">
        <v>8774</v>
      </c>
      <c r="C2826" t="s">
        <v>8775</v>
      </c>
      <c r="D2826" t="s">
        <v>3425</v>
      </c>
      <c r="E2826" t="s">
        <v>4244</v>
      </c>
      <c r="F2826" t="s">
        <v>4244</v>
      </c>
      <c r="G2826" t="s">
        <v>4245</v>
      </c>
      <c r="H2826" t="s">
        <v>3482</v>
      </c>
      <c r="I2826" t="s">
        <v>1080</v>
      </c>
      <c r="J2826" s="2">
        <v>41426</v>
      </c>
      <c r="K2826" s="2">
        <v>55153</v>
      </c>
      <c r="L2826">
        <v>7.2</v>
      </c>
      <c r="M2826" t="s">
        <v>210</v>
      </c>
      <c r="N2826" t="s">
        <v>3443</v>
      </c>
      <c r="O2826" t="s">
        <v>210</v>
      </c>
      <c r="P2826" t="s">
        <v>3568</v>
      </c>
      <c r="Q2826" s="5">
        <f>INDEX(relevant_resources!B:B,MATCH(P2826,relevant_resources!A:A,0))</f>
        <v>0</v>
      </c>
      <c r="R2826">
        <f>COUNTIFS(resolve_2018!Y:Y,A2826)</f>
        <v>0</v>
      </c>
      <c r="S2826">
        <f>COUNTIFS(assign_old_new!A:A,A2826)</f>
        <v>0</v>
      </c>
      <c r="T2826" s="4" t="str">
        <f>IF(D2826="teppc","teppc",
IF(Q2826=0,"not relevant",
IF(R2826&gt;0,"in old list",
IF(S2826=0,"NEED TO ASSIGN",
INDEX(assign_old_new!D:D,MATCH(A2826,assign_old_new!A:A,0))))))</f>
        <v>teppc</v>
      </c>
      <c r="U2826">
        <f t="shared" si="88"/>
        <v>0</v>
      </c>
      <c r="V2826" s="5">
        <f t="shared" si="89"/>
        <v>0</v>
      </c>
    </row>
    <row r="2827" spans="1:22" hidden="1" x14ac:dyDescent="0.75">
      <c r="A2827" t="s">
        <v>3725</v>
      </c>
      <c r="B2827" t="s">
        <v>3726</v>
      </c>
      <c r="C2827" t="s">
        <v>3727</v>
      </c>
      <c r="D2827" t="s">
        <v>3425</v>
      </c>
      <c r="E2827" t="s">
        <v>3578</v>
      </c>
      <c r="F2827" t="s">
        <v>3578</v>
      </c>
      <c r="G2827" t="s">
        <v>3579</v>
      </c>
      <c r="H2827" t="s">
        <v>3578</v>
      </c>
      <c r="I2827" t="s">
        <v>3429</v>
      </c>
      <c r="J2827" s="2">
        <v>37500</v>
      </c>
      <c r="K2827" s="2">
        <v>55153</v>
      </c>
      <c r="L2827">
        <v>7.2</v>
      </c>
      <c r="M2827" t="s">
        <v>3531</v>
      </c>
      <c r="N2827" t="s">
        <v>3532</v>
      </c>
      <c r="O2827" t="s">
        <v>3533</v>
      </c>
      <c r="P2827" t="s">
        <v>3549</v>
      </c>
      <c r="Q2827" s="5">
        <f>INDEX(relevant_resources!B:B,MATCH(P2827,relevant_resources!A:A,0))</f>
        <v>0</v>
      </c>
      <c r="R2827">
        <f>COUNTIFS(resolve_2018!Y:Y,A2827)</f>
        <v>0</v>
      </c>
      <c r="S2827">
        <f>COUNTIFS(assign_old_new!A:A,A2827)</f>
        <v>0</v>
      </c>
      <c r="T2827" s="4" t="str">
        <f>IF(D2827="teppc","teppc",
IF(Q2827=0,"not relevant",
IF(R2827&gt;0,"in old list",
IF(S2827=0,"NEED TO ASSIGN",
INDEX(assign_old_new!D:D,MATCH(A2827,assign_old_new!A:A,0))))))</f>
        <v>teppc</v>
      </c>
      <c r="U2827">
        <f t="shared" si="88"/>
        <v>0</v>
      </c>
      <c r="V2827" s="5">
        <f t="shared" si="89"/>
        <v>0</v>
      </c>
    </row>
    <row r="2828" spans="1:22" hidden="1" x14ac:dyDescent="0.75">
      <c r="A2828" t="s">
        <v>3728</v>
      </c>
      <c r="B2828" t="s">
        <v>3729</v>
      </c>
      <c r="C2828" t="s">
        <v>3730</v>
      </c>
      <c r="D2828" t="s">
        <v>3425</v>
      </c>
      <c r="E2828" t="s">
        <v>3578</v>
      </c>
      <c r="F2828" t="s">
        <v>3578</v>
      </c>
      <c r="G2828" t="s">
        <v>3579</v>
      </c>
      <c r="H2828" t="s">
        <v>3578</v>
      </c>
      <c r="I2828" t="s">
        <v>3429</v>
      </c>
      <c r="J2828" s="2">
        <v>37500</v>
      </c>
      <c r="K2828" s="2">
        <v>55153</v>
      </c>
      <c r="L2828">
        <v>7.2</v>
      </c>
      <c r="M2828" t="s">
        <v>3531</v>
      </c>
      <c r="N2828" t="s">
        <v>3532</v>
      </c>
      <c r="O2828" t="s">
        <v>3533</v>
      </c>
      <c r="P2828" t="s">
        <v>3549</v>
      </c>
      <c r="Q2828" s="5">
        <f>INDEX(relevant_resources!B:B,MATCH(P2828,relevant_resources!A:A,0))</f>
        <v>0</v>
      </c>
      <c r="R2828">
        <f>COUNTIFS(resolve_2018!Y:Y,A2828)</f>
        <v>0</v>
      </c>
      <c r="S2828">
        <f>COUNTIFS(assign_old_new!A:A,A2828)</f>
        <v>0</v>
      </c>
      <c r="T2828" s="4" t="str">
        <f>IF(D2828="teppc","teppc",
IF(Q2828=0,"not relevant",
IF(R2828&gt;0,"in old list",
IF(S2828=0,"NEED TO ASSIGN",
INDEX(assign_old_new!D:D,MATCH(A2828,assign_old_new!A:A,0))))))</f>
        <v>teppc</v>
      </c>
      <c r="U2828">
        <f t="shared" si="88"/>
        <v>0</v>
      </c>
      <c r="V2828" s="5">
        <f t="shared" si="89"/>
        <v>0</v>
      </c>
    </row>
    <row r="2829" spans="1:22" hidden="1" x14ac:dyDescent="0.75">
      <c r="A2829" t="s">
        <v>3731</v>
      </c>
      <c r="B2829" t="s">
        <v>3732</v>
      </c>
      <c r="C2829" t="s">
        <v>3733</v>
      </c>
      <c r="D2829" t="s">
        <v>3425</v>
      </c>
      <c r="E2829" t="s">
        <v>3578</v>
      </c>
      <c r="F2829" t="s">
        <v>3578</v>
      </c>
      <c r="G2829" t="s">
        <v>3579</v>
      </c>
      <c r="H2829" t="s">
        <v>3578</v>
      </c>
      <c r="I2829" t="s">
        <v>3429</v>
      </c>
      <c r="J2829" s="2">
        <v>37500</v>
      </c>
      <c r="K2829" s="2">
        <v>55153</v>
      </c>
      <c r="L2829">
        <v>7.2</v>
      </c>
      <c r="M2829" t="s">
        <v>3531</v>
      </c>
      <c r="N2829" t="s">
        <v>3532</v>
      </c>
      <c r="O2829" t="s">
        <v>3533</v>
      </c>
      <c r="P2829" t="s">
        <v>3549</v>
      </c>
      <c r="Q2829" s="5">
        <f>INDEX(relevant_resources!B:B,MATCH(P2829,relevant_resources!A:A,0))</f>
        <v>0</v>
      </c>
      <c r="R2829">
        <f>COUNTIFS(resolve_2018!Y:Y,A2829)</f>
        <v>0</v>
      </c>
      <c r="S2829">
        <f>COUNTIFS(assign_old_new!A:A,A2829)</f>
        <v>0</v>
      </c>
      <c r="T2829" s="4" t="str">
        <f>IF(D2829="teppc","teppc",
IF(Q2829=0,"not relevant",
IF(R2829&gt;0,"in old list",
IF(S2829=0,"NEED TO ASSIGN",
INDEX(assign_old_new!D:D,MATCH(A2829,assign_old_new!A:A,0))))))</f>
        <v>teppc</v>
      </c>
      <c r="U2829">
        <f t="shared" si="88"/>
        <v>0</v>
      </c>
      <c r="V2829" s="5">
        <f t="shared" si="89"/>
        <v>0</v>
      </c>
    </row>
    <row r="2830" spans="1:22" hidden="1" x14ac:dyDescent="0.75">
      <c r="A2830" t="s">
        <v>3793</v>
      </c>
      <c r="B2830" t="s">
        <v>3794</v>
      </c>
      <c r="C2830" t="s">
        <v>3795</v>
      </c>
      <c r="D2830" t="s">
        <v>3425</v>
      </c>
      <c r="E2830" t="s">
        <v>3578</v>
      </c>
      <c r="F2830" t="s">
        <v>3578</v>
      </c>
      <c r="G2830" t="s">
        <v>3579</v>
      </c>
      <c r="H2830" t="s">
        <v>3578</v>
      </c>
      <c r="I2830" t="s">
        <v>3429</v>
      </c>
      <c r="J2830" s="2">
        <v>37500</v>
      </c>
      <c r="K2830" s="2">
        <v>55153</v>
      </c>
      <c r="L2830">
        <v>7.2</v>
      </c>
      <c r="M2830" t="s">
        <v>3531</v>
      </c>
      <c r="N2830" t="s">
        <v>3532</v>
      </c>
      <c r="O2830" t="s">
        <v>3533</v>
      </c>
      <c r="P2830" t="s">
        <v>3549</v>
      </c>
      <c r="Q2830" s="5">
        <f>INDEX(relevant_resources!B:B,MATCH(P2830,relevant_resources!A:A,0))</f>
        <v>0</v>
      </c>
      <c r="R2830">
        <f>COUNTIFS(resolve_2018!Y:Y,A2830)</f>
        <v>0</v>
      </c>
      <c r="S2830">
        <f>COUNTIFS(assign_old_new!A:A,A2830)</f>
        <v>0</v>
      </c>
      <c r="T2830" s="4" t="str">
        <f>IF(D2830="teppc","teppc",
IF(Q2830=0,"not relevant",
IF(R2830&gt;0,"in old list",
IF(S2830=0,"NEED TO ASSIGN",
INDEX(assign_old_new!D:D,MATCH(A2830,assign_old_new!A:A,0))))))</f>
        <v>teppc</v>
      </c>
      <c r="U2830">
        <f t="shared" si="88"/>
        <v>0</v>
      </c>
      <c r="V2830" s="5">
        <f t="shared" si="89"/>
        <v>0</v>
      </c>
    </row>
    <row r="2831" spans="1:22" hidden="1" x14ac:dyDescent="0.75">
      <c r="A2831" t="s">
        <v>3796</v>
      </c>
      <c r="B2831" t="s">
        <v>3797</v>
      </c>
      <c r="C2831" t="s">
        <v>3798</v>
      </c>
      <c r="D2831" t="s">
        <v>3425</v>
      </c>
      <c r="E2831" t="s">
        <v>3578</v>
      </c>
      <c r="F2831" t="s">
        <v>3578</v>
      </c>
      <c r="G2831" t="s">
        <v>3579</v>
      </c>
      <c r="H2831" t="s">
        <v>3578</v>
      </c>
      <c r="I2831" t="s">
        <v>3429</v>
      </c>
      <c r="J2831" s="2">
        <v>37500</v>
      </c>
      <c r="K2831" s="2">
        <v>55153</v>
      </c>
      <c r="L2831">
        <v>7.2</v>
      </c>
      <c r="M2831" t="s">
        <v>3531</v>
      </c>
      <c r="N2831" t="s">
        <v>3532</v>
      </c>
      <c r="O2831" t="s">
        <v>3533</v>
      </c>
      <c r="P2831" t="s">
        <v>3549</v>
      </c>
      <c r="Q2831" s="5">
        <f>INDEX(relevant_resources!B:B,MATCH(P2831,relevant_resources!A:A,0))</f>
        <v>0</v>
      </c>
      <c r="R2831">
        <f>COUNTIFS(resolve_2018!Y:Y,A2831)</f>
        <v>0</v>
      </c>
      <c r="S2831">
        <f>COUNTIFS(assign_old_new!A:A,A2831)</f>
        <v>0</v>
      </c>
      <c r="T2831" s="4" t="str">
        <f>IF(D2831="teppc","teppc",
IF(Q2831=0,"not relevant",
IF(R2831&gt;0,"in old list",
IF(S2831=0,"NEED TO ASSIGN",
INDEX(assign_old_new!D:D,MATCH(A2831,assign_old_new!A:A,0))))))</f>
        <v>teppc</v>
      </c>
      <c r="U2831">
        <f t="shared" si="88"/>
        <v>0</v>
      </c>
      <c r="V2831" s="5">
        <f t="shared" si="89"/>
        <v>0</v>
      </c>
    </row>
    <row r="2832" spans="1:22" hidden="1" x14ac:dyDescent="0.75">
      <c r="A2832" t="s">
        <v>3799</v>
      </c>
      <c r="B2832" t="s">
        <v>3800</v>
      </c>
      <c r="C2832" t="s">
        <v>3801</v>
      </c>
      <c r="D2832" t="s">
        <v>3425</v>
      </c>
      <c r="E2832" t="s">
        <v>3578</v>
      </c>
      <c r="F2832" t="s">
        <v>3578</v>
      </c>
      <c r="G2832" t="s">
        <v>3579</v>
      </c>
      <c r="H2832" t="s">
        <v>3578</v>
      </c>
      <c r="I2832" t="s">
        <v>3429</v>
      </c>
      <c r="J2832" s="2">
        <v>37500</v>
      </c>
      <c r="K2832" s="2">
        <v>55153</v>
      </c>
      <c r="L2832">
        <v>7.2</v>
      </c>
      <c r="M2832" t="s">
        <v>3531</v>
      </c>
      <c r="N2832" t="s">
        <v>3532</v>
      </c>
      <c r="O2832" t="s">
        <v>3533</v>
      </c>
      <c r="P2832" t="s">
        <v>3549</v>
      </c>
      <c r="Q2832" s="5">
        <f>INDEX(relevant_resources!B:B,MATCH(P2832,relevant_resources!A:A,0))</f>
        <v>0</v>
      </c>
      <c r="R2832">
        <f>COUNTIFS(resolve_2018!Y:Y,A2832)</f>
        <v>0</v>
      </c>
      <c r="S2832">
        <f>COUNTIFS(assign_old_new!A:A,A2832)</f>
        <v>0</v>
      </c>
      <c r="T2832" s="4" t="str">
        <f>IF(D2832="teppc","teppc",
IF(Q2832=0,"not relevant",
IF(R2832&gt;0,"in old list",
IF(S2832=0,"NEED TO ASSIGN",
INDEX(assign_old_new!D:D,MATCH(A2832,assign_old_new!A:A,0))))))</f>
        <v>teppc</v>
      </c>
      <c r="U2832">
        <f t="shared" si="88"/>
        <v>0</v>
      </c>
      <c r="V2832" s="5">
        <f t="shared" si="89"/>
        <v>0</v>
      </c>
    </row>
    <row r="2833" spans="1:22" hidden="1" x14ac:dyDescent="0.75">
      <c r="A2833" t="s">
        <v>5972</v>
      </c>
      <c r="B2833" t="s">
        <v>5973</v>
      </c>
      <c r="C2833" t="s">
        <v>5974</v>
      </c>
      <c r="D2833" t="s">
        <v>3425</v>
      </c>
      <c r="E2833" t="s">
        <v>3578</v>
      </c>
      <c r="F2833" t="s">
        <v>3578</v>
      </c>
      <c r="G2833" t="s">
        <v>3579</v>
      </c>
      <c r="H2833" t="s">
        <v>3578</v>
      </c>
      <c r="I2833" t="s">
        <v>3429</v>
      </c>
      <c r="J2833" s="2">
        <v>37469</v>
      </c>
      <c r="K2833" s="2">
        <v>55153</v>
      </c>
      <c r="L2833">
        <v>7.2</v>
      </c>
      <c r="M2833" t="s">
        <v>3531</v>
      </c>
      <c r="N2833" t="s">
        <v>3532</v>
      </c>
      <c r="O2833" t="s">
        <v>3533</v>
      </c>
      <c r="P2833" t="s">
        <v>3549</v>
      </c>
      <c r="Q2833" s="5">
        <f>INDEX(relevant_resources!B:B,MATCH(P2833,relevant_resources!A:A,0))</f>
        <v>0</v>
      </c>
      <c r="R2833">
        <f>COUNTIFS(resolve_2018!Y:Y,A2833)</f>
        <v>0</v>
      </c>
      <c r="S2833">
        <f>COUNTIFS(assign_old_new!A:A,A2833)</f>
        <v>0</v>
      </c>
      <c r="T2833" s="4" t="str">
        <f>IF(D2833="teppc","teppc",
IF(Q2833=0,"not relevant",
IF(R2833&gt;0,"in old list",
IF(S2833=0,"NEED TO ASSIGN",
INDEX(assign_old_new!D:D,MATCH(A2833,assign_old_new!A:A,0))))))</f>
        <v>teppc</v>
      </c>
      <c r="U2833">
        <f t="shared" si="88"/>
        <v>0</v>
      </c>
      <c r="V2833" s="5">
        <f t="shared" si="89"/>
        <v>0</v>
      </c>
    </row>
    <row r="2834" spans="1:22" hidden="1" x14ac:dyDescent="0.75">
      <c r="A2834" t="s">
        <v>5975</v>
      </c>
      <c r="B2834" t="s">
        <v>5976</v>
      </c>
      <c r="C2834" t="s">
        <v>5977</v>
      </c>
      <c r="D2834" t="s">
        <v>3425</v>
      </c>
      <c r="E2834" t="s">
        <v>3578</v>
      </c>
      <c r="F2834" t="s">
        <v>3578</v>
      </c>
      <c r="G2834" t="s">
        <v>3579</v>
      </c>
      <c r="H2834" t="s">
        <v>3578</v>
      </c>
      <c r="I2834" t="s">
        <v>3429</v>
      </c>
      <c r="J2834" s="2">
        <v>37469</v>
      </c>
      <c r="K2834" s="2">
        <v>55153</v>
      </c>
      <c r="L2834">
        <v>7.2</v>
      </c>
      <c r="M2834" t="s">
        <v>3531</v>
      </c>
      <c r="N2834" t="s">
        <v>3532</v>
      </c>
      <c r="O2834" t="s">
        <v>3533</v>
      </c>
      <c r="P2834" t="s">
        <v>3549</v>
      </c>
      <c r="Q2834" s="5">
        <f>INDEX(relevant_resources!B:B,MATCH(P2834,relevant_resources!A:A,0))</f>
        <v>0</v>
      </c>
      <c r="R2834">
        <f>COUNTIFS(resolve_2018!Y:Y,A2834)</f>
        <v>0</v>
      </c>
      <c r="S2834">
        <f>COUNTIFS(assign_old_new!A:A,A2834)</f>
        <v>0</v>
      </c>
      <c r="T2834" s="4" t="str">
        <f>IF(D2834="teppc","teppc",
IF(Q2834=0,"not relevant",
IF(R2834&gt;0,"in old list",
IF(S2834=0,"NEED TO ASSIGN",
INDEX(assign_old_new!D:D,MATCH(A2834,assign_old_new!A:A,0))))))</f>
        <v>teppc</v>
      </c>
      <c r="U2834">
        <f t="shared" si="88"/>
        <v>0</v>
      </c>
      <c r="V2834" s="5">
        <f t="shared" si="89"/>
        <v>0</v>
      </c>
    </row>
    <row r="2835" spans="1:22" hidden="1" x14ac:dyDescent="0.75">
      <c r="A2835" t="s">
        <v>5978</v>
      </c>
      <c r="B2835" t="s">
        <v>5979</v>
      </c>
      <c r="C2835" t="s">
        <v>5980</v>
      </c>
      <c r="D2835" t="s">
        <v>3425</v>
      </c>
      <c r="E2835" t="s">
        <v>3578</v>
      </c>
      <c r="F2835" t="s">
        <v>3578</v>
      </c>
      <c r="G2835" t="s">
        <v>3579</v>
      </c>
      <c r="H2835" t="s">
        <v>3578</v>
      </c>
      <c r="I2835" t="s">
        <v>3429</v>
      </c>
      <c r="J2835" s="2">
        <v>37469</v>
      </c>
      <c r="K2835" s="2">
        <v>55153</v>
      </c>
      <c r="L2835">
        <v>7.2</v>
      </c>
      <c r="M2835" t="s">
        <v>3531</v>
      </c>
      <c r="N2835" t="s">
        <v>3532</v>
      </c>
      <c r="O2835" t="s">
        <v>3533</v>
      </c>
      <c r="P2835" t="s">
        <v>3549</v>
      </c>
      <c r="Q2835" s="5">
        <f>INDEX(relevant_resources!B:B,MATCH(P2835,relevant_resources!A:A,0))</f>
        <v>0</v>
      </c>
      <c r="R2835">
        <f>COUNTIFS(resolve_2018!Y:Y,A2835)</f>
        <v>0</v>
      </c>
      <c r="S2835">
        <f>COUNTIFS(assign_old_new!A:A,A2835)</f>
        <v>0</v>
      </c>
      <c r="T2835" s="4" t="str">
        <f>IF(D2835="teppc","teppc",
IF(Q2835=0,"not relevant",
IF(R2835&gt;0,"in old list",
IF(S2835=0,"NEED TO ASSIGN",
INDEX(assign_old_new!D:D,MATCH(A2835,assign_old_new!A:A,0))))))</f>
        <v>teppc</v>
      </c>
      <c r="U2835">
        <f t="shared" si="88"/>
        <v>0</v>
      </c>
      <c r="V2835" s="5">
        <f t="shared" si="89"/>
        <v>0</v>
      </c>
    </row>
    <row r="2836" spans="1:22" hidden="1" x14ac:dyDescent="0.75">
      <c r="A2836" t="s">
        <v>6462</v>
      </c>
      <c r="B2836" t="s">
        <v>6462</v>
      </c>
      <c r="C2836" t="s">
        <v>6463</v>
      </c>
      <c r="D2836" t="s">
        <v>3425</v>
      </c>
      <c r="E2836" t="s">
        <v>3025</v>
      </c>
      <c r="F2836" t="s">
        <v>3025</v>
      </c>
      <c r="G2836" t="s">
        <v>4098</v>
      </c>
      <c r="H2836" t="s">
        <v>3482</v>
      </c>
      <c r="I2836" t="s">
        <v>1080</v>
      </c>
      <c r="J2836" s="2">
        <v>37377</v>
      </c>
      <c r="K2836" s="2">
        <v>55153</v>
      </c>
      <c r="L2836">
        <v>7.2</v>
      </c>
      <c r="M2836" t="s">
        <v>3548</v>
      </c>
      <c r="N2836" t="s">
        <v>3532</v>
      </c>
      <c r="O2836" t="s">
        <v>3533</v>
      </c>
      <c r="P2836" t="s">
        <v>3815</v>
      </c>
      <c r="Q2836" s="5">
        <f>INDEX(relevant_resources!B:B,MATCH(P2836,relevant_resources!A:A,0))</f>
        <v>0</v>
      </c>
      <c r="R2836">
        <f>COUNTIFS(resolve_2018!Y:Y,A2836)</f>
        <v>0</v>
      </c>
      <c r="S2836">
        <f>COUNTIFS(assign_old_new!A:A,A2836)</f>
        <v>0</v>
      </c>
      <c r="T2836" s="4" t="str">
        <f>IF(D2836="teppc","teppc",
IF(Q2836=0,"not relevant",
IF(R2836&gt;0,"in old list",
IF(S2836=0,"NEED TO ASSIGN",
INDEX(assign_old_new!D:D,MATCH(A2836,assign_old_new!A:A,0))))))</f>
        <v>teppc</v>
      </c>
      <c r="U2836">
        <f t="shared" si="88"/>
        <v>0</v>
      </c>
      <c r="V2836" s="5">
        <f t="shared" si="89"/>
        <v>0</v>
      </c>
    </row>
    <row r="2837" spans="1:22" hidden="1" x14ac:dyDescent="0.75">
      <c r="A2837" t="s">
        <v>4202</v>
      </c>
      <c r="B2837" t="s">
        <v>4202</v>
      </c>
      <c r="C2837" t="s">
        <v>4203</v>
      </c>
      <c r="D2837" t="s">
        <v>3425</v>
      </c>
      <c r="E2837" t="s">
        <v>3426</v>
      </c>
      <c r="F2837" t="s">
        <v>3426</v>
      </c>
      <c r="G2837" t="s">
        <v>3427</v>
      </c>
      <c r="H2837" t="s">
        <v>3428</v>
      </c>
      <c r="I2837" t="s">
        <v>3429</v>
      </c>
      <c r="J2837" s="2">
        <v>35411</v>
      </c>
      <c r="K2837" s="2">
        <v>51501</v>
      </c>
      <c r="L2837">
        <v>7.2</v>
      </c>
      <c r="M2837" t="s">
        <v>210</v>
      </c>
      <c r="N2837" t="s">
        <v>3443</v>
      </c>
      <c r="O2837" t="s">
        <v>210</v>
      </c>
      <c r="P2837" t="s">
        <v>3444</v>
      </c>
      <c r="Q2837" s="5">
        <f>INDEX(relevant_resources!B:B,MATCH(P2837,relevant_resources!A:A,0))</f>
        <v>0</v>
      </c>
      <c r="R2837">
        <f>COUNTIFS(resolve_2018!Y:Y,A2837)</f>
        <v>0</v>
      </c>
      <c r="S2837">
        <f>COUNTIFS(assign_old_new!A:A,A2837)</f>
        <v>0</v>
      </c>
      <c r="T2837" s="4" t="str">
        <f>IF(D2837="teppc","teppc",
IF(Q2837=0,"not relevant",
IF(R2837&gt;0,"in old list",
IF(S2837=0,"NEED TO ASSIGN",
INDEX(assign_old_new!D:D,MATCH(A2837,assign_old_new!A:A,0))))))</f>
        <v>teppc</v>
      </c>
      <c r="U2837">
        <f t="shared" si="88"/>
        <v>0</v>
      </c>
      <c r="V2837" s="5">
        <f t="shared" si="89"/>
        <v>0</v>
      </c>
    </row>
    <row r="2838" spans="1:22" hidden="1" x14ac:dyDescent="0.75">
      <c r="A2838" t="s">
        <v>8026</v>
      </c>
      <c r="B2838" t="s">
        <v>8026</v>
      </c>
      <c r="C2838" t="s">
        <v>8027</v>
      </c>
      <c r="D2838" t="s">
        <v>3425</v>
      </c>
      <c r="E2838" t="s">
        <v>3883</v>
      </c>
      <c r="F2838" t="s">
        <v>3883</v>
      </c>
      <c r="G2838" t="s">
        <v>3884</v>
      </c>
      <c r="H2838" t="s">
        <v>3883</v>
      </c>
      <c r="I2838" t="s">
        <v>1080</v>
      </c>
      <c r="J2838" s="2">
        <v>11780</v>
      </c>
      <c r="K2838" s="2">
        <v>55153</v>
      </c>
      <c r="L2838">
        <v>7.2</v>
      </c>
      <c r="M2838" t="s">
        <v>210</v>
      </c>
      <c r="N2838" t="s">
        <v>3443</v>
      </c>
      <c r="O2838" t="s">
        <v>210</v>
      </c>
      <c r="P2838" t="s">
        <v>3568</v>
      </c>
      <c r="Q2838" s="5">
        <f>INDEX(relevant_resources!B:B,MATCH(P2838,relevant_resources!A:A,0))</f>
        <v>0</v>
      </c>
      <c r="R2838">
        <f>COUNTIFS(resolve_2018!Y:Y,A2838)</f>
        <v>0</v>
      </c>
      <c r="S2838">
        <f>COUNTIFS(assign_old_new!A:A,A2838)</f>
        <v>0</v>
      </c>
      <c r="T2838" s="4" t="str">
        <f>IF(D2838="teppc","teppc",
IF(Q2838=0,"not relevant",
IF(R2838&gt;0,"in old list",
IF(S2838=0,"NEED TO ASSIGN",
INDEX(assign_old_new!D:D,MATCH(A2838,assign_old_new!A:A,0))))))</f>
        <v>teppc</v>
      </c>
      <c r="U2838">
        <f t="shared" si="88"/>
        <v>0</v>
      </c>
      <c r="V2838" s="5">
        <f t="shared" si="89"/>
        <v>0</v>
      </c>
    </row>
    <row r="2839" spans="1:22" hidden="1" x14ac:dyDescent="0.75">
      <c r="A2839" t="s">
        <v>438</v>
      </c>
      <c r="B2839" t="s">
        <v>438</v>
      </c>
      <c r="C2839" t="s">
        <v>11014</v>
      </c>
      <c r="D2839" t="s">
        <v>9883</v>
      </c>
      <c r="E2839" t="s">
        <v>3333</v>
      </c>
      <c r="F2839" t="s">
        <v>3333</v>
      </c>
      <c r="G2839" t="s">
        <v>3334</v>
      </c>
      <c r="H2839" t="s">
        <v>3333</v>
      </c>
      <c r="I2839" t="s">
        <v>33</v>
      </c>
      <c r="J2839" s="6">
        <v>28856</v>
      </c>
      <c r="K2839" s="6">
        <v>55153</v>
      </c>
      <c r="L2839">
        <v>7.1</v>
      </c>
      <c r="M2839" t="s">
        <v>9884</v>
      </c>
      <c r="N2839" t="s">
        <v>3443</v>
      </c>
      <c r="O2839" t="s">
        <v>210</v>
      </c>
      <c r="P2839" t="s">
        <v>3709</v>
      </c>
      <c r="Q2839" s="5">
        <f>INDEX(relevant_resources!B:B,MATCH(P2839,relevant_resources!A:A,0))</f>
        <v>0</v>
      </c>
      <c r="R2839">
        <f>COUNTIFS(resolve_2018!Y:Y,A2839)</f>
        <v>1</v>
      </c>
      <c r="S2839">
        <f>COUNTIFS(assign_old_new!A:A,A2839)</f>
        <v>0</v>
      </c>
      <c r="T2839" s="4" t="str">
        <f>IF(D2839="teppc","teppc",
IF(Q2839=0,"not relevant",
IF(R2839&gt;0,"in old list",
IF(S2839=0,"NEED TO ASSIGN",
INDEX(assign_old_new!D:D,MATCH(A2839,assign_old_new!A:A,0))))))</f>
        <v>not relevant</v>
      </c>
      <c r="U2839">
        <f t="shared" si="88"/>
        <v>1</v>
      </c>
      <c r="V2839" s="5">
        <f t="shared" si="89"/>
        <v>0</v>
      </c>
    </row>
    <row r="2840" spans="1:22" hidden="1" x14ac:dyDescent="0.75">
      <c r="A2840" t="s">
        <v>8128</v>
      </c>
      <c r="B2840" t="s">
        <v>8128</v>
      </c>
      <c r="C2840" t="s">
        <v>8129</v>
      </c>
      <c r="D2840" t="s">
        <v>3425</v>
      </c>
      <c r="E2840" t="s">
        <v>3426</v>
      </c>
      <c r="F2840" t="s">
        <v>3426</v>
      </c>
      <c r="G2840" t="s">
        <v>3427</v>
      </c>
      <c r="H2840" t="s">
        <v>3428</v>
      </c>
      <c r="I2840" t="s">
        <v>3429</v>
      </c>
      <c r="J2840" s="2">
        <v>42309</v>
      </c>
      <c r="K2840" s="2">
        <v>53267</v>
      </c>
      <c r="L2840">
        <v>7</v>
      </c>
      <c r="M2840" t="s">
        <v>210</v>
      </c>
      <c r="N2840" t="s">
        <v>3443</v>
      </c>
      <c r="O2840" t="s">
        <v>210</v>
      </c>
      <c r="P2840" t="s">
        <v>3444</v>
      </c>
      <c r="Q2840" s="5">
        <f>INDEX(relevant_resources!B:B,MATCH(P2840,relevant_resources!A:A,0))</f>
        <v>0</v>
      </c>
      <c r="R2840">
        <f>COUNTIFS(resolve_2018!Y:Y,A2840)</f>
        <v>0</v>
      </c>
      <c r="S2840">
        <f>COUNTIFS(assign_old_new!A:A,A2840)</f>
        <v>0</v>
      </c>
      <c r="T2840" s="4" t="str">
        <f>IF(D2840="teppc","teppc",
IF(Q2840=0,"not relevant",
IF(R2840&gt;0,"in old list",
IF(S2840=0,"NEED TO ASSIGN",
INDEX(assign_old_new!D:D,MATCH(A2840,assign_old_new!A:A,0))))))</f>
        <v>teppc</v>
      </c>
      <c r="U2840">
        <f t="shared" si="88"/>
        <v>0</v>
      </c>
      <c r="V2840" s="5">
        <f t="shared" si="89"/>
        <v>0</v>
      </c>
    </row>
    <row r="2841" spans="1:22" hidden="1" x14ac:dyDescent="0.75">
      <c r="A2841" t="s">
        <v>8130</v>
      </c>
      <c r="B2841" t="s">
        <v>8130</v>
      </c>
      <c r="C2841" t="s">
        <v>8131</v>
      </c>
      <c r="D2841" t="s">
        <v>3425</v>
      </c>
      <c r="E2841" t="s">
        <v>3426</v>
      </c>
      <c r="F2841" t="s">
        <v>3426</v>
      </c>
      <c r="G2841" t="s">
        <v>3427</v>
      </c>
      <c r="H2841" t="s">
        <v>3428</v>
      </c>
      <c r="I2841" t="s">
        <v>3429</v>
      </c>
      <c r="J2841" s="2">
        <v>42309</v>
      </c>
      <c r="K2841" s="2">
        <v>53267</v>
      </c>
      <c r="L2841">
        <v>7</v>
      </c>
      <c r="M2841" t="s">
        <v>210</v>
      </c>
      <c r="N2841" t="s">
        <v>3443</v>
      </c>
      <c r="O2841" t="s">
        <v>210</v>
      </c>
      <c r="P2841" t="s">
        <v>3444</v>
      </c>
      <c r="Q2841" s="5">
        <f>INDEX(relevant_resources!B:B,MATCH(P2841,relevant_resources!A:A,0))</f>
        <v>0</v>
      </c>
      <c r="R2841">
        <f>COUNTIFS(resolve_2018!Y:Y,A2841)</f>
        <v>0</v>
      </c>
      <c r="S2841">
        <f>COUNTIFS(assign_old_new!A:A,A2841)</f>
        <v>0</v>
      </c>
      <c r="T2841" s="4" t="str">
        <f>IF(D2841="teppc","teppc",
IF(Q2841=0,"not relevant",
IF(R2841&gt;0,"in old list",
IF(S2841=0,"NEED TO ASSIGN",
INDEX(assign_old_new!D:D,MATCH(A2841,assign_old_new!A:A,0))))))</f>
        <v>teppc</v>
      </c>
      <c r="U2841">
        <f t="shared" si="88"/>
        <v>0</v>
      </c>
      <c r="V2841" s="5">
        <f t="shared" si="89"/>
        <v>0</v>
      </c>
    </row>
    <row r="2842" spans="1:22" hidden="1" x14ac:dyDescent="0.75">
      <c r="A2842" t="s">
        <v>8446</v>
      </c>
      <c r="B2842" t="s">
        <v>8446</v>
      </c>
      <c r="C2842" t="s">
        <v>8447</v>
      </c>
      <c r="D2842" t="s">
        <v>3425</v>
      </c>
      <c r="E2842" t="s">
        <v>3546</v>
      </c>
      <c r="F2842" t="s">
        <v>3546</v>
      </c>
      <c r="G2842" t="s">
        <v>3547</v>
      </c>
      <c r="H2842" t="s">
        <v>3546</v>
      </c>
      <c r="I2842" t="s">
        <v>3429</v>
      </c>
      <c r="J2842" s="2">
        <v>42309</v>
      </c>
      <c r="K2842" s="2">
        <v>53267</v>
      </c>
      <c r="L2842">
        <v>7</v>
      </c>
      <c r="M2842" t="s">
        <v>210</v>
      </c>
      <c r="N2842" t="s">
        <v>3443</v>
      </c>
      <c r="O2842" t="s">
        <v>210</v>
      </c>
      <c r="P2842" t="s">
        <v>3444</v>
      </c>
      <c r="Q2842" s="5">
        <f>INDEX(relevant_resources!B:B,MATCH(P2842,relevant_resources!A:A,0))</f>
        <v>0</v>
      </c>
      <c r="R2842">
        <f>COUNTIFS(resolve_2018!Y:Y,A2842)</f>
        <v>0</v>
      </c>
      <c r="S2842">
        <f>COUNTIFS(assign_old_new!A:A,A2842)</f>
        <v>0</v>
      </c>
      <c r="T2842" s="4" t="str">
        <f>IF(D2842="teppc","teppc",
IF(Q2842=0,"not relevant",
IF(R2842&gt;0,"in old list",
IF(S2842=0,"NEED TO ASSIGN",
INDEX(assign_old_new!D:D,MATCH(A2842,assign_old_new!A:A,0))))))</f>
        <v>teppc</v>
      </c>
      <c r="U2842">
        <f t="shared" si="88"/>
        <v>0</v>
      </c>
      <c r="V2842" s="5">
        <f t="shared" si="89"/>
        <v>0</v>
      </c>
    </row>
    <row r="2843" spans="1:22" hidden="1" x14ac:dyDescent="0.75">
      <c r="A2843" t="s">
        <v>1858</v>
      </c>
      <c r="B2843" t="s">
        <v>1858</v>
      </c>
      <c r="C2843" t="s">
        <v>1857</v>
      </c>
      <c r="D2843" t="s">
        <v>9883</v>
      </c>
      <c r="E2843" t="s">
        <v>1128</v>
      </c>
      <c r="F2843" t="s">
        <v>1128</v>
      </c>
      <c r="G2843" t="s">
        <v>3379</v>
      </c>
      <c r="H2843" t="s">
        <v>1128</v>
      </c>
      <c r="I2843" t="s">
        <v>33</v>
      </c>
      <c r="J2843" s="6">
        <v>42186</v>
      </c>
      <c r="K2843" s="6">
        <v>55153</v>
      </c>
      <c r="L2843">
        <v>7</v>
      </c>
      <c r="M2843" t="s">
        <v>9884</v>
      </c>
      <c r="N2843" t="s">
        <v>4346</v>
      </c>
      <c r="O2843" t="s">
        <v>3386</v>
      </c>
      <c r="P2843" t="s">
        <v>3324</v>
      </c>
      <c r="Q2843" s="5">
        <f>INDEX(relevant_resources!B:B,MATCH(P2843,relevant_resources!A:A,0))</f>
        <v>1</v>
      </c>
      <c r="R2843">
        <f>COUNTIFS(resolve_2018!Y:Y,A2843)</f>
        <v>1</v>
      </c>
      <c r="S2843">
        <f>COUNTIFS(assign_old_new!A:A,A2843)</f>
        <v>0</v>
      </c>
      <c r="T2843" s="4" t="str">
        <f>IF(D2843="teppc","teppc",
IF(Q2843=0,"not relevant",
IF(R2843&gt;0,"in old list",
IF(S2843=0,"NEED TO ASSIGN",
INDEX(assign_old_new!D:D,MATCH(A2843,assign_old_new!A:A,0))))))</f>
        <v>in old list</v>
      </c>
      <c r="U2843">
        <f t="shared" si="88"/>
        <v>1</v>
      </c>
      <c r="V2843" s="5">
        <f t="shared" si="89"/>
        <v>0</v>
      </c>
    </row>
    <row r="2844" spans="1:22" hidden="1" x14ac:dyDescent="0.75">
      <c r="A2844" t="s">
        <v>6801</v>
      </c>
      <c r="B2844" t="s">
        <v>6802</v>
      </c>
      <c r="C2844" t="s">
        <v>6803</v>
      </c>
      <c r="D2844" t="s">
        <v>3425</v>
      </c>
      <c r="E2844" t="s">
        <v>2403</v>
      </c>
      <c r="F2844" t="s">
        <v>2403</v>
      </c>
      <c r="G2844" t="s">
        <v>3436</v>
      </c>
      <c r="H2844" t="s">
        <v>3437</v>
      </c>
      <c r="I2844" t="s">
        <v>2274</v>
      </c>
      <c r="J2844" s="2">
        <v>41578</v>
      </c>
      <c r="K2844" s="2">
        <v>55153</v>
      </c>
      <c r="L2844">
        <v>7</v>
      </c>
      <c r="M2844" t="s">
        <v>3506</v>
      </c>
      <c r="N2844" t="s">
        <v>3385</v>
      </c>
      <c r="O2844" t="s">
        <v>3386</v>
      </c>
      <c r="P2844" t="s">
        <v>3474</v>
      </c>
      <c r="Q2844" s="5">
        <f>INDEX(relevant_resources!B:B,MATCH(P2844,relevant_resources!A:A,0))</f>
        <v>0</v>
      </c>
      <c r="R2844">
        <f>COUNTIFS(resolve_2018!Y:Y,A2844)</f>
        <v>0</v>
      </c>
      <c r="S2844">
        <f>COUNTIFS(assign_old_new!A:A,A2844)</f>
        <v>0</v>
      </c>
      <c r="T2844" s="4" t="str">
        <f>IF(D2844="teppc","teppc",
IF(Q2844=0,"not relevant",
IF(R2844&gt;0,"in old list",
IF(S2844=0,"NEED TO ASSIGN",
INDEX(assign_old_new!D:D,MATCH(A2844,assign_old_new!A:A,0))))))</f>
        <v>teppc</v>
      </c>
      <c r="U2844">
        <f t="shared" si="88"/>
        <v>0</v>
      </c>
      <c r="V2844" s="5">
        <f t="shared" si="89"/>
        <v>0</v>
      </c>
    </row>
    <row r="2845" spans="1:22" hidden="1" x14ac:dyDescent="0.75">
      <c r="A2845" t="s">
        <v>6959</v>
      </c>
      <c r="B2845" t="s">
        <v>6960</v>
      </c>
      <c r="C2845" t="s">
        <v>6961</v>
      </c>
      <c r="D2845" t="s">
        <v>3425</v>
      </c>
      <c r="E2845" t="s">
        <v>2403</v>
      </c>
      <c r="F2845" t="s">
        <v>2403</v>
      </c>
      <c r="G2845" t="s">
        <v>3436</v>
      </c>
      <c r="H2845" t="s">
        <v>3437</v>
      </c>
      <c r="I2845" t="s">
        <v>2274</v>
      </c>
      <c r="J2845" s="2">
        <v>41263</v>
      </c>
      <c r="K2845" s="2">
        <v>55561</v>
      </c>
      <c r="L2845">
        <v>7</v>
      </c>
      <c r="M2845" t="s">
        <v>3506</v>
      </c>
      <c r="N2845" t="s">
        <v>3385</v>
      </c>
      <c r="O2845" t="s">
        <v>3386</v>
      </c>
      <c r="P2845" t="s">
        <v>3474</v>
      </c>
      <c r="Q2845" s="5">
        <f>INDEX(relevant_resources!B:B,MATCH(P2845,relevant_resources!A:A,0))</f>
        <v>0</v>
      </c>
      <c r="R2845">
        <f>COUNTIFS(resolve_2018!Y:Y,A2845)</f>
        <v>0</v>
      </c>
      <c r="S2845">
        <f>COUNTIFS(assign_old_new!A:A,A2845)</f>
        <v>0</v>
      </c>
      <c r="T2845" s="4" t="str">
        <f>IF(D2845="teppc","teppc",
IF(Q2845=0,"not relevant",
IF(R2845&gt;0,"in old list",
IF(S2845=0,"NEED TO ASSIGN",
INDEX(assign_old_new!D:D,MATCH(A2845,assign_old_new!A:A,0))))))</f>
        <v>teppc</v>
      </c>
      <c r="U2845">
        <f t="shared" si="88"/>
        <v>0</v>
      </c>
      <c r="V2845" s="5">
        <f t="shared" si="89"/>
        <v>0</v>
      </c>
    </row>
    <row r="2846" spans="1:22" hidden="1" x14ac:dyDescent="0.75">
      <c r="A2846" t="s">
        <v>6293</v>
      </c>
      <c r="B2846" t="s">
        <v>6293</v>
      </c>
      <c r="C2846" t="s">
        <v>6294</v>
      </c>
      <c r="D2846" t="s">
        <v>3425</v>
      </c>
      <c r="E2846" t="s">
        <v>1054</v>
      </c>
      <c r="F2846" t="s">
        <v>1054</v>
      </c>
      <c r="G2846" t="s">
        <v>3447</v>
      </c>
      <c r="H2846" t="s">
        <v>3428</v>
      </c>
      <c r="I2846" t="s">
        <v>3429</v>
      </c>
      <c r="J2846" s="2">
        <v>38139</v>
      </c>
      <c r="K2846" s="2">
        <v>55123</v>
      </c>
      <c r="L2846">
        <v>7</v>
      </c>
      <c r="M2846" t="s">
        <v>210</v>
      </c>
      <c r="N2846" t="s">
        <v>3443</v>
      </c>
      <c r="O2846" t="s">
        <v>210</v>
      </c>
      <c r="P2846" t="s">
        <v>3444</v>
      </c>
      <c r="Q2846" s="5">
        <f>INDEX(relevant_resources!B:B,MATCH(P2846,relevant_resources!A:A,0))</f>
        <v>0</v>
      </c>
      <c r="R2846">
        <f>COUNTIFS(resolve_2018!Y:Y,A2846)</f>
        <v>0</v>
      </c>
      <c r="S2846">
        <f>COUNTIFS(assign_old_new!A:A,A2846)</f>
        <v>0</v>
      </c>
      <c r="T2846" s="4" t="str">
        <f>IF(D2846="teppc","teppc",
IF(Q2846=0,"not relevant",
IF(R2846&gt;0,"in old list",
IF(S2846=0,"NEED TO ASSIGN",
INDEX(assign_old_new!D:D,MATCH(A2846,assign_old_new!A:A,0))))))</f>
        <v>teppc</v>
      </c>
      <c r="U2846">
        <f t="shared" si="88"/>
        <v>0</v>
      </c>
      <c r="V2846" s="5">
        <f t="shared" si="89"/>
        <v>0</v>
      </c>
    </row>
    <row r="2847" spans="1:22" hidden="1" x14ac:dyDescent="0.75">
      <c r="A2847" t="s">
        <v>8422</v>
      </c>
      <c r="B2847" t="s">
        <v>8423</v>
      </c>
      <c r="C2847" t="s">
        <v>8424</v>
      </c>
      <c r="D2847" t="s">
        <v>3425</v>
      </c>
      <c r="E2847" t="s">
        <v>906</v>
      </c>
      <c r="F2847" t="s">
        <v>906</v>
      </c>
      <c r="G2847" t="s">
        <v>4695</v>
      </c>
      <c r="H2847" t="s">
        <v>906</v>
      </c>
      <c r="I2847" t="s">
        <v>906</v>
      </c>
      <c r="J2847" s="2">
        <v>37591</v>
      </c>
      <c r="K2847" s="2">
        <v>55153</v>
      </c>
      <c r="L2847">
        <v>7</v>
      </c>
      <c r="M2847" t="s">
        <v>3506</v>
      </c>
      <c r="N2847" t="s">
        <v>3385</v>
      </c>
      <c r="O2847" t="s">
        <v>3386</v>
      </c>
      <c r="P2847" t="s">
        <v>6064</v>
      </c>
      <c r="Q2847" s="5">
        <f>INDEX(relevant_resources!B:B,MATCH(P2847,relevant_resources!A:A,0))</f>
        <v>0</v>
      </c>
      <c r="R2847">
        <f>COUNTIFS(resolve_2018!Y:Y,A2847)</f>
        <v>0</v>
      </c>
      <c r="S2847">
        <f>COUNTIFS(assign_old_new!A:A,A2847)</f>
        <v>0</v>
      </c>
      <c r="T2847" s="4" t="str">
        <f>IF(D2847="teppc","teppc",
IF(Q2847=0,"not relevant",
IF(R2847&gt;0,"in old list",
IF(S2847=0,"NEED TO ASSIGN",
INDEX(assign_old_new!D:D,MATCH(A2847,assign_old_new!A:A,0))))))</f>
        <v>teppc</v>
      </c>
      <c r="U2847">
        <f t="shared" si="88"/>
        <v>0</v>
      </c>
      <c r="V2847" s="5">
        <f t="shared" si="89"/>
        <v>0</v>
      </c>
    </row>
    <row r="2848" spans="1:22" hidden="1" x14ac:dyDescent="0.75">
      <c r="A2848" t="s">
        <v>6996</v>
      </c>
      <c r="B2848" t="s">
        <v>6996</v>
      </c>
      <c r="C2848" t="s">
        <v>6997</v>
      </c>
      <c r="D2848" t="s">
        <v>3425</v>
      </c>
      <c r="E2848" t="s">
        <v>1054</v>
      </c>
      <c r="F2848" t="s">
        <v>1054</v>
      </c>
      <c r="G2848" t="s">
        <v>3447</v>
      </c>
      <c r="H2848" t="s">
        <v>3428</v>
      </c>
      <c r="I2848" t="s">
        <v>3429</v>
      </c>
      <c r="J2848" s="2">
        <v>37135</v>
      </c>
      <c r="K2848" s="2">
        <v>55123</v>
      </c>
      <c r="L2848">
        <v>7</v>
      </c>
      <c r="M2848" t="s">
        <v>3531</v>
      </c>
      <c r="N2848" t="s">
        <v>3532</v>
      </c>
      <c r="O2848" t="s">
        <v>3533</v>
      </c>
      <c r="P2848" t="s">
        <v>3549</v>
      </c>
      <c r="Q2848" s="5">
        <f>INDEX(relevant_resources!B:B,MATCH(P2848,relevant_resources!A:A,0))</f>
        <v>0</v>
      </c>
      <c r="R2848">
        <f>COUNTIFS(resolve_2018!Y:Y,A2848)</f>
        <v>0</v>
      </c>
      <c r="S2848">
        <f>COUNTIFS(assign_old_new!A:A,A2848)</f>
        <v>0</v>
      </c>
      <c r="T2848" s="4" t="str">
        <f>IF(D2848="teppc","teppc",
IF(Q2848=0,"not relevant",
IF(R2848&gt;0,"in old list",
IF(S2848=0,"NEED TO ASSIGN",
INDEX(assign_old_new!D:D,MATCH(A2848,assign_old_new!A:A,0))))))</f>
        <v>teppc</v>
      </c>
      <c r="U2848">
        <f t="shared" si="88"/>
        <v>0</v>
      </c>
      <c r="V2848" s="5">
        <f t="shared" si="89"/>
        <v>0</v>
      </c>
    </row>
    <row r="2849" spans="1:22" hidden="1" x14ac:dyDescent="0.75">
      <c r="A2849" t="s">
        <v>9696</v>
      </c>
      <c r="B2849" t="s">
        <v>9696</v>
      </c>
      <c r="C2849" t="s">
        <v>9697</v>
      </c>
      <c r="D2849" t="s">
        <v>3425</v>
      </c>
      <c r="E2849" t="s">
        <v>3752</v>
      </c>
      <c r="F2849" t="s">
        <v>3752</v>
      </c>
      <c r="G2849" t="s">
        <v>3753</v>
      </c>
      <c r="H2849" t="s">
        <v>2156</v>
      </c>
      <c r="I2849" t="s">
        <v>1080</v>
      </c>
      <c r="J2849" s="2">
        <v>36586</v>
      </c>
      <c r="K2849" s="2">
        <v>55153</v>
      </c>
      <c r="L2849">
        <v>7</v>
      </c>
      <c r="M2849" t="s">
        <v>3459</v>
      </c>
      <c r="N2849" t="s">
        <v>3460</v>
      </c>
      <c r="O2849" t="s">
        <v>3461</v>
      </c>
      <c r="P2849" t="s">
        <v>3815</v>
      </c>
      <c r="Q2849" s="5">
        <f>INDEX(relevant_resources!B:B,MATCH(P2849,relevant_resources!A:A,0))</f>
        <v>0</v>
      </c>
      <c r="R2849">
        <f>COUNTIFS(resolve_2018!Y:Y,A2849)</f>
        <v>0</v>
      </c>
      <c r="S2849">
        <f>COUNTIFS(assign_old_new!A:A,A2849)</f>
        <v>0</v>
      </c>
      <c r="T2849" s="4" t="str">
        <f>IF(D2849="teppc","teppc",
IF(Q2849=0,"not relevant",
IF(R2849&gt;0,"in old list",
IF(S2849=0,"NEED TO ASSIGN",
INDEX(assign_old_new!D:D,MATCH(A2849,assign_old_new!A:A,0))))))</f>
        <v>teppc</v>
      </c>
      <c r="U2849">
        <f t="shared" si="88"/>
        <v>0</v>
      </c>
      <c r="V2849" s="5">
        <f t="shared" si="89"/>
        <v>0</v>
      </c>
    </row>
    <row r="2850" spans="1:22" hidden="1" x14ac:dyDescent="0.75">
      <c r="A2850" t="s">
        <v>4028</v>
      </c>
      <c r="B2850" t="s">
        <v>4028</v>
      </c>
      <c r="C2850" t="s">
        <v>4029</v>
      </c>
      <c r="D2850" t="s">
        <v>3425</v>
      </c>
      <c r="E2850" t="s">
        <v>3752</v>
      </c>
      <c r="F2850" t="s">
        <v>3752</v>
      </c>
      <c r="G2850" t="s">
        <v>3753</v>
      </c>
      <c r="H2850" t="s">
        <v>2156</v>
      </c>
      <c r="I2850" t="s">
        <v>1080</v>
      </c>
      <c r="J2850" s="2">
        <v>36220</v>
      </c>
      <c r="K2850" s="2">
        <v>55153</v>
      </c>
      <c r="L2850">
        <v>7</v>
      </c>
      <c r="M2850" t="s">
        <v>3553</v>
      </c>
      <c r="N2850" t="s">
        <v>3554</v>
      </c>
      <c r="O2850" t="s">
        <v>3461</v>
      </c>
      <c r="P2850" t="s">
        <v>3815</v>
      </c>
      <c r="Q2850" s="5">
        <f>INDEX(relevant_resources!B:B,MATCH(P2850,relevant_resources!A:A,0))</f>
        <v>0</v>
      </c>
      <c r="R2850">
        <f>COUNTIFS(resolve_2018!Y:Y,A2850)</f>
        <v>0</v>
      </c>
      <c r="S2850">
        <f>COUNTIFS(assign_old_new!A:A,A2850)</f>
        <v>0</v>
      </c>
      <c r="T2850" s="4" t="str">
        <f>IF(D2850="teppc","teppc",
IF(Q2850=0,"not relevant",
IF(R2850&gt;0,"in old list",
IF(S2850=0,"NEED TO ASSIGN",
INDEX(assign_old_new!D:D,MATCH(A2850,assign_old_new!A:A,0))))))</f>
        <v>teppc</v>
      </c>
      <c r="U2850">
        <f t="shared" si="88"/>
        <v>0</v>
      </c>
      <c r="V2850" s="5">
        <f t="shared" si="89"/>
        <v>0</v>
      </c>
    </row>
    <row r="2851" spans="1:22" hidden="1" x14ac:dyDescent="0.75">
      <c r="A2851" t="s">
        <v>4034</v>
      </c>
      <c r="B2851" t="s">
        <v>4034</v>
      </c>
      <c r="C2851" t="s">
        <v>4035</v>
      </c>
      <c r="D2851" t="s">
        <v>3425</v>
      </c>
      <c r="E2851" t="s">
        <v>3752</v>
      </c>
      <c r="F2851" t="s">
        <v>3752</v>
      </c>
      <c r="G2851" t="s">
        <v>3753</v>
      </c>
      <c r="H2851" t="s">
        <v>2156</v>
      </c>
      <c r="I2851" t="s">
        <v>1080</v>
      </c>
      <c r="J2851" s="2">
        <v>36220</v>
      </c>
      <c r="K2851" s="2">
        <v>55153</v>
      </c>
      <c r="L2851">
        <v>7</v>
      </c>
      <c r="M2851" t="s">
        <v>3553</v>
      </c>
      <c r="N2851" t="s">
        <v>3554</v>
      </c>
      <c r="O2851" t="s">
        <v>3461</v>
      </c>
      <c r="P2851" t="s">
        <v>3815</v>
      </c>
      <c r="Q2851" s="5">
        <f>INDEX(relevant_resources!B:B,MATCH(P2851,relevant_resources!A:A,0))</f>
        <v>0</v>
      </c>
      <c r="R2851">
        <f>COUNTIFS(resolve_2018!Y:Y,A2851)</f>
        <v>0</v>
      </c>
      <c r="S2851">
        <f>COUNTIFS(assign_old_new!A:A,A2851)</f>
        <v>0</v>
      </c>
      <c r="T2851" s="4" t="str">
        <f>IF(D2851="teppc","teppc",
IF(Q2851=0,"not relevant",
IF(R2851&gt;0,"in old list",
IF(S2851=0,"NEED TO ASSIGN",
INDEX(assign_old_new!D:D,MATCH(A2851,assign_old_new!A:A,0))))))</f>
        <v>teppc</v>
      </c>
      <c r="U2851">
        <f t="shared" si="88"/>
        <v>0</v>
      </c>
      <c r="V2851" s="5">
        <f t="shared" si="89"/>
        <v>0</v>
      </c>
    </row>
    <row r="2852" spans="1:22" hidden="1" x14ac:dyDescent="0.75">
      <c r="A2852" t="s">
        <v>9260</v>
      </c>
      <c r="B2852" t="s">
        <v>9260</v>
      </c>
      <c r="C2852" t="s">
        <v>9261</v>
      </c>
      <c r="D2852" t="s">
        <v>3425</v>
      </c>
      <c r="E2852" t="s">
        <v>3620</v>
      </c>
      <c r="F2852" t="s">
        <v>3620</v>
      </c>
      <c r="G2852" t="s">
        <v>3621</v>
      </c>
      <c r="H2852" t="s">
        <v>3616</v>
      </c>
      <c r="I2852" t="s">
        <v>1080</v>
      </c>
      <c r="J2852" s="2">
        <v>34128</v>
      </c>
      <c r="K2852" s="2">
        <v>55153</v>
      </c>
      <c r="L2852">
        <v>7</v>
      </c>
      <c r="M2852" t="s">
        <v>210</v>
      </c>
      <c r="N2852" t="s">
        <v>3443</v>
      </c>
      <c r="O2852" t="s">
        <v>210</v>
      </c>
      <c r="P2852" t="s">
        <v>3568</v>
      </c>
      <c r="Q2852" s="5">
        <f>INDEX(relevant_resources!B:B,MATCH(P2852,relevant_resources!A:A,0))</f>
        <v>0</v>
      </c>
      <c r="R2852">
        <f>COUNTIFS(resolve_2018!Y:Y,A2852)</f>
        <v>0</v>
      </c>
      <c r="S2852">
        <f>COUNTIFS(assign_old_new!A:A,A2852)</f>
        <v>0</v>
      </c>
      <c r="T2852" s="4" t="str">
        <f>IF(D2852="teppc","teppc",
IF(Q2852=0,"not relevant",
IF(R2852&gt;0,"in old list",
IF(S2852=0,"NEED TO ASSIGN",
INDEX(assign_old_new!D:D,MATCH(A2852,assign_old_new!A:A,0))))))</f>
        <v>teppc</v>
      </c>
      <c r="U2852">
        <f t="shared" si="88"/>
        <v>0</v>
      </c>
      <c r="V2852" s="5">
        <f t="shared" si="89"/>
        <v>0</v>
      </c>
    </row>
    <row r="2853" spans="1:22" hidden="1" x14ac:dyDescent="0.75">
      <c r="A2853" t="s">
        <v>4125</v>
      </c>
      <c r="B2853" t="s">
        <v>4125</v>
      </c>
      <c r="C2853" t="s">
        <v>4126</v>
      </c>
      <c r="D2853" t="s">
        <v>3425</v>
      </c>
      <c r="E2853" t="s">
        <v>3752</v>
      </c>
      <c r="F2853" t="s">
        <v>3752</v>
      </c>
      <c r="G2853" t="s">
        <v>3753</v>
      </c>
      <c r="H2853" t="s">
        <v>2156</v>
      </c>
      <c r="I2853" t="s">
        <v>1080</v>
      </c>
      <c r="J2853" s="2">
        <v>31686</v>
      </c>
      <c r="K2853" s="2">
        <v>55153</v>
      </c>
      <c r="L2853">
        <v>7</v>
      </c>
      <c r="M2853" t="s">
        <v>3459</v>
      </c>
      <c r="N2853" t="s">
        <v>3460</v>
      </c>
      <c r="O2853" t="s">
        <v>3461</v>
      </c>
      <c r="P2853" t="s">
        <v>3815</v>
      </c>
      <c r="Q2853" s="5">
        <f>INDEX(relevant_resources!B:B,MATCH(P2853,relevant_resources!A:A,0))</f>
        <v>0</v>
      </c>
      <c r="R2853">
        <f>COUNTIFS(resolve_2018!Y:Y,A2853)</f>
        <v>0</v>
      </c>
      <c r="S2853">
        <f>COUNTIFS(assign_old_new!A:A,A2853)</f>
        <v>0</v>
      </c>
      <c r="T2853" s="4" t="str">
        <f>IF(D2853="teppc","teppc",
IF(Q2853=0,"not relevant",
IF(R2853&gt;0,"in old list",
IF(S2853=0,"NEED TO ASSIGN",
INDEX(assign_old_new!D:D,MATCH(A2853,assign_old_new!A:A,0))))))</f>
        <v>teppc</v>
      </c>
      <c r="U2853">
        <f t="shared" si="88"/>
        <v>0</v>
      </c>
      <c r="V2853" s="5">
        <f t="shared" si="89"/>
        <v>0</v>
      </c>
    </row>
    <row r="2854" spans="1:22" hidden="1" x14ac:dyDescent="0.75">
      <c r="A2854" t="s">
        <v>9692</v>
      </c>
      <c r="B2854" t="s">
        <v>9692</v>
      </c>
      <c r="C2854" t="s">
        <v>9693</v>
      </c>
      <c r="D2854" t="s">
        <v>3425</v>
      </c>
      <c r="E2854" t="s">
        <v>3752</v>
      </c>
      <c r="F2854" t="s">
        <v>3752</v>
      </c>
      <c r="G2854" t="s">
        <v>3753</v>
      </c>
      <c r="H2854" t="s">
        <v>2156</v>
      </c>
      <c r="I2854" t="s">
        <v>1080</v>
      </c>
      <c r="J2854" s="2">
        <v>31686</v>
      </c>
      <c r="K2854" s="2">
        <v>55153</v>
      </c>
      <c r="L2854">
        <v>7</v>
      </c>
      <c r="M2854" t="s">
        <v>3459</v>
      </c>
      <c r="N2854" t="s">
        <v>3460</v>
      </c>
      <c r="O2854" t="s">
        <v>3461</v>
      </c>
      <c r="P2854" t="s">
        <v>3815</v>
      </c>
      <c r="Q2854" s="5">
        <f>INDEX(relevant_resources!B:B,MATCH(P2854,relevant_resources!A:A,0))</f>
        <v>0</v>
      </c>
      <c r="R2854">
        <f>COUNTIFS(resolve_2018!Y:Y,A2854)</f>
        <v>0</v>
      </c>
      <c r="S2854">
        <f>COUNTIFS(assign_old_new!A:A,A2854)</f>
        <v>0</v>
      </c>
      <c r="T2854" s="4" t="str">
        <f>IF(D2854="teppc","teppc",
IF(Q2854=0,"not relevant",
IF(R2854&gt;0,"in old list",
IF(S2854=0,"NEED TO ASSIGN",
INDEX(assign_old_new!D:D,MATCH(A2854,assign_old_new!A:A,0))))))</f>
        <v>teppc</v>
      </c>
      <c r="U2854">
        <f t="shared" si="88"/>
        <v>0</v>
      </c>
      <c r="V2854" s="5">
        <f t="shared" si="89"/>
        <v>0</v>
      </c>
    </row>
    <row r="2855" spans="1:22" hidden="1" x14ac:dyDescent="0.75">
      <c r="A2855" t="s">
        <v>9694</v>
      </c>
      <c r="B2855" t="s">
        <v>9694</v>
      </c>
      <c r="C2855" t="s">
        <v>9695</v>
      </c>
      <c r="D2855" t="s">
        <v>3425</v>
      </c>
      <c r="E2855" t="s">
        <v>3752</v>
      </c>
      <c r="F2855" t="s">
        <v>3752</v>
      </c>
      <c r="G2855" t="s">
        <v>3753</v>
      </c>
      <c r="H2855" t="s">
        <v>2156</v>
      </c>
      <c r="I2855" t="s">
        <v>1080</v>
      </c>
      <c r="J2855" s="2">
        <v>31625</v>
      </c>
      <c r="K2855" s="2">
        <v>55153</v>
      </c>
      <c r="L2855">
        <v>7</v>
      </c>
      <c r="M2855" t="s">
        <v>3459</v>
      </c>
      <c r="N2855" t="s">
        <v>3460</v>
      </c>
      <c r="O2855" t="s">
        <v>3461</v>
      </c>
      <c r="P2855" t="s">
        <v>3815</v>
      </c>
      <c r="Q2855" s="5">
        <f>INDEX(relevant_resources!B:B,MATCH(P2855,relevant_resources!A:A,0))</f>
        <v>0</v>
      </c>
      <c r="R2855">
        <f>COUNTIFS(resolve_2018!Y:Y,A2855)</f>
        <v>0</v>
      </c>
      <c r="S2855">
        <f>COUNTIFS(assign_old_new!A:A,A2855)</f>
        <v>0</v>
      </c>
      <c r="T2855" s="4" t="str">
        <f>IF(D2855="teppc","teppc",
IF(Q2855=0,"not relevant",
IF(R2855&gt;0,"in old list",
IF(S2855=0,"NEED TO ASSIGN",
INDEX(assign_old_new!D:D,MATCH(A2855,assign_old_new!A:A,0))))))</f>
        <v>teppc</v>
      </c>
      <c r="U2855">
        <f t="shared" si="88"/>
        <v>0</v>
      </c>
      <c r="V2855" s="5">
        <f t="shared" si="89"/>
        <v>0</v>
      </c>
    </row>
    <row r="2856" spans="1:22" hidden="1" x14ac:dyDescent="0.75">
      <c r="A2856" t="s">
        <v>7314</v>
      </c>
      <c r="B2856" t="s">
        <v>7315</v>
      </c>
      <c r="C2856" t="s">
        <v>7316</v>
      </c>
      <c r="D2856" t="s">
        <v>3425</v>
      </c>
      <c r="E2856" t="s">
        <v>3426</v>
      </c>
      <c r="F2856" t="s">
        <v>3426</v>
      </c>
      <c r="G2856" t="s">
        <v>3427</v>
      </c>
      <c r="H2856" t="s">
        <v>3428</v>
      </c>
      <c r="I2856" t="s">
        <v>3429</v>
      </c>
      <c r="J2856" s="2">
        <v>31517</v>
      </c>
      <c r="K2856" s="2">
        <v>47484</v>
      </c>
      <c r="L2856">
        <v>7</v>
      </c>
      <c r="M2856" t="s">
        <v>3531</v>
      </c>
      <c r="N2856" t="s">
        <v>3532</v>
      </c>
      <c r="O2856" t="s">
        <v>3533</v>
      </c>
      <c r="P2856" t="s">
        <v>3549</v>
      </c>
      <c r="Q2856" s="5">
        <f>INDEX(relevant_resources!B:B,MATCH(P2856,relevant_resources!A:A,0))</f>
        <v>0</v>
      </c>
      <c r="R2856">
        <f>COUNTIFS(resolve_2018!Y:Y,A2856)</f>
        <v>0</v>
      </c>
      <c r="S2856">
        <f>COUNTIFS(assign_old_new!A:A,A2856)</f>
        <v>0</v>
      </c>
      <c r="T2856" s="4" t="str">
        <f>IF(D2856="teppc","teppc",
IF(Q2856=0,"not relevant",
IF(R2856&gt;0,"in old list",
IF(S2856=0,"NEED TO ASSIGN",
INDEX(assign_old_new!D:D,MATCH(A2856,assign_old_new!A:A,0))))))</f>
        <v>teppc</v>
      </c>
      <c r="U2856">
        <f t="shared" si="88"/>
        <v>0</v>
      </c>
      <c r="V2856" s="5">
        <f t="shared" si="89"/>
        <v>0</v>
      </c>
    </row>
    <row r="2857" spans="1:22" hidden="1" x14ac:dyDescent="0.75">
      <c r="A2857" t="s">
        <v>11354</v>
      </c>
      <c r="B2857" t="s">
        <v>11355</v>
      </c>
      <c r="C2857" t="s">
        <v>11356</v>
      </c>
      <c r="D2857" t="s">
        <v>9883</v>
      </c>
      <c r="E2857" t="s">
        <v>9887</v>
      </c>
      <c r="F2857" t="s">
        <v>9887</v>
      </c>
      <c r="G2857" t="s">
        <v>9888</v>
      </c>
      <c r="H2857" t="s">
        <v>9887</v>
      </c>
      <c r="I2857" t="s">
        <v>33</v>
      </c>
      <c r="J2857" s="6">
        <v>29587</v>
      </c>
      <c r="K2857" s="6">
        <v>55153</v>
      </c>
      <c r="L2857">
        <v>7</v>
      </c>
      <c r="M2857" t="s">
        <v>3548</v>
      </c>
      <c r="N2857" t="s">
        <v>3849</v>
      </c>
      <c r="O2857" t="s">
        <v>3850</v>
      </c>
      <c r="P2857" t="s">
        <v>10070</v>
      </c>
      <c r="Q2857" s="5">
        <f>INDEX(relevant_resources!B:B,MATCH(P2857,relevant_resources!A:A,0))</f>
        <v>0</v>
      </c>
      <c r="R2857">
        <f>COUNTIFS(resolve_2018!Y:Y,A2857)</f>
        <v>0</v>
      </c>
      <c r="S2857">
        <f>COUNTIFS(assign_old_new!A:A,A2857)</f>
        <v>0</v>
      </c>
      <c r="T2857" s="4" t="str">
        <f>IF(D2857="teppc","teppc",
IF(Q2857=0,"not relevant",
IF(R2857&gt;0,"in old list",
IF(S2857=0,"NEED TO ASSIGN",
INDEX(assign_old_new!D:D,MATCH(A2857,assign_old_new!A:A,0))))))</f>
        <v>not relevant</v>
      </c>
      <c r="U2857">
        <f t="shared" si="88"/>
        <v>0</v>
      </c>
      <c r="V2857" s="5">
        <f t="shared" si="89"/>
        <v>0</v>
      </c>
    </row>
    <row r="2858" spans="1:22" hidden="1" x14ac:dyDescent="0.75">
      <c r="A2858" t="s">
        <v>8458</v>
      </c>
      <c r="B2858" t="s">
        <v>8458</v>
      </c>
      <c r="C2858" t="s">
        <v>8458</v>
      </c>
      <c r="D2858" t="s">
        <v>3425</v>
      </c>
      <c r="E2858" t="s">
        <v>3426</v>
      </c>
      <c r="F2858" t="s">
        <v>3426</v>
      </c>
      <c r="G2858" t="s">
        <v>3427</v>
      </c>
      <c r="H2858" t="s">
        <v>3428</v>
      </c>
      <c r="I2858" t="s">
        <v>3429</v>
      </c>
      <c r="J2858" s="2">
        <v>18264</v>
      </c>
      <c r="K2858" s="2">
        <v>55153</v>
      </c>
      <c r="L2858">
        <v>7</v>
      </c>
      <c r="M2858" t="s">
        <v>7602</v>
      </c>
      <c r="N2858" t="s">
        <v>7603</v>
      </c>
      <c r="O2858" t="s">
        <v>7603</v>
      </c>
      <c r="P2858" t="s">
        <v>8457</v>
      </c>
      <c r="Q2858" s="5">
        <f>INDEX(relevant_resources!B:B,MATCH(P2858,relevant_resources!A:A,0))</f>
        <v>0</v>
      </c>
      <c r="R2858">
        <f>COUNTIFS(resolve_2018!Y:Y,A2858)</f>
        <v>0</v>
      </c>
      <c r="S2858">
        <f>COUNTIFS(assign_old_new!A:A,A2858)</f>
        <v>0</v>
      </c>
      <c r="T2858" s="4" t="str">
        <f>IF(D2858="teppc","teppc",
IF(Q2858=0,"not relevant",
IF(R2858&gt;0,"in old list",
IF(S2858=0,"NEED TO ASSIGN",
INDEX(assign_old_new!D:D,MATCH(A2858,assign_old_new!A:A,0))))))</f>
        <v>teppc</v>
      </c>
      <c r="U2858">
        <f t="shared" si="88"/>
        <v>0</v>
      </c>
      <c r="V2858" s="5">
        <f t="shared" si="89"/>
        <v>0</v>
      </c>
    </row>
    <row r="2859" spans="1:22" hidden="1" x14ac:dyDescent="0.75">
      <c r="A2859" t="s">
        <v>8794</v>
      </c>
      <c r="B2859" t="s">
        <v>8794</v>
      </c>
      <c r="C2859" t="s">
        <v>8795</v>
      </c>
      <c r="D2859" t="s">
        <v>3425</v>
      </c>
      <c r="E2859" t="s">
        <v>3635</v>
      </c>
      <c r="F2859" t="s">
        <v>3635</v>
      </c>
      <c r="G2859" t="s">
        <v>3636</v>
      </c>
      <c r="H2859" t="s">
        <v>3616</v>
      </c>
      <c r="I2859" t="s">
        <v>1080</v>
      </c>
      <c r="J2859" s="2">
        <v>8736</v>
      </c>
      <c r="K2859" s="2">
        <v>55153</v>
      </c>
      <c r="L2859">
        <v>7</v>
      </c>
      <c r="M2859" t="s">
        <v>210</v>
      </c>
      <c r="N2859" t="s">
        <v>3443</v>
      </c>
      <c r="O2859" t="s">
        <v>210</v>
      </c>
      <c r="P2859" t="s">
        <v>3568</v>
      </c>
      <c r="Q2859" s="5">
        <f>INDEX(relevant_resources!B:B,MATCH(P2859,relevant_resources!A:A,0))</f>
        <v>0</v>
      </c>
      <c r="R2859">
        <f>COUNTIFS(resolve_2018!Y:Y,A2859)</f>
        <v>0</v>
      </c>
      <c r="S2859">
        <f>COUNTIFS(assign_old_new!A:A,A2859)</f>
        <v>0</v>
      </c>
      <c r="T2859" s="4" t="str">
        <f>IF(D2859="teppc","teppc",
IF(Q2859=0,"not relevant",
IF(R2859&gt;0,"in old list",
IF(S2859=0,"NEED TO ASSIGN",
INDEX(assign_old_new!D:D,MATCH(A2859,assign_old_new!A:A,0))))))</f>
        <v>teppc</v>
      </c>
      <c r="U2859">
        <f t="shared" si="88"/>
        <v>0</v>
      </c>
      <c r="V2859" s="5">
        <f t="shared" si="89"/>
        <v>0</v>
      </c>
    </row>
    <row r="2860" spans="1:22" hidden="1" x14ac:dyDescent="0.75">
      <c r="A2860" t="s">
        <v>8796</v>
      </c>
      <c r="B2860" t="s">
        <v>8796</v>
      </c>
      <c r="C2860" t="s">
        <v>8797</v>
      </c>
      <c r="D2860" t="s">
        <v>3425</v>
      </c>
      <c r="E2860" t="s">
        <v>3635</v>
      </c>
      <c r="F2860" t="s">
        <v>3635</v>
      </c>
      <c r="G2860" t="s">
        <v>3636</v>
      </c>
      <c r="H2860" t="s">
        <v>3616</v>
      </c>
      <c r="I2860" t="s">
        <v>1080</v>
      </c>
      <c r="J2860" s="2">
        <v>8736</v>
      </c>
      <c r="K2860" s="2">
        <v>55153</v>
      </c>
      <c r="L2860">
        <v>7</v>
      </c>
      <c r="M2860" t="s">
        <v>210</v>
      </c>
      <c r="N2860" t="s">
        <v>3443</v>
      </c>
      <c r="O2860" t="s">
        <v>210</v>
      </c>
      <c r="P2860" t="s">
        <v>3568</v>
      </c>
      <c r="Q2860" s="5">
        <f>INDEX(relevant_resources!B:B,MATCH(P2860,relevant_resources!A:A,0))</f>
        <v>0</v>
      </c>
      <c r="R2860">
        <f>COUNTIFS(resolve_2018!Y:Y,A2860)</f>
        <v>0</v>
      </c>
      <c r="S2860">
        <f>COUNTIFS(assign_old_new!A:A,A2860)</f>
        <v>0</v>
      </c>
      <c r="T2860" s="4" t="str">
        <f>IF(D2860="teppc","teppc",
IF(Q2860=0,"not relevant",
IF(R2860&gt;0,"in old list",
IF(S2860=0,"NEED TO ASSIGN",
INDEX(assign_old_new!D:D,MATCH(A2860,assign_old_new!A:A,0))))))</f>
        <v>teppc</v>
      </c>
      <c r="U2860">
        <f t="shared" si="88"/>
        <v>0</v>
      </c>
      <c r="V2860" s="5">
        <f t="shared" si="89"/>
        <v>0</v>
      </c>
    </row>
    <row r="2861" spans="1:22" hidden="1" x14ac:dyDescent="0.75">
      <c r="A2861" t="s">
        <v>388</v>
      </c>
      <c r="B2861" t="s">
        <v>11023</v>
      </c>
      <c r="C2861" t="s">
        <v>11024</v>
      </c>
      <c r="D2861" t="s">
        <v>9883</v>
      </c>
      <c r="E2861" t="s">
        <v>3333</v>
      </c>
      <c r="F2861" t="s">
        <v>3333</v>
      </c>
      <c r="G2861" t="s">
        <v>3334</v>
      </c>
      <c r="H2861" t="s">
        <v>3333</v>
      </c>
      <c r="I2861" t="s">
        <v>33</v>
      </c>
      <c r="J2861" s="6">
        <v>7672</v>
      </c>
      <c r="K2861" s="6">
        <v>55153</v>
      </c>
      <c r="L2861">
        <v>7</v>
      </c>
      <c r="M2861" t="s">
        <v>9884</v>
      </c>
      <c r="N2861" t="s">
        <v>3443</v>
      </c>
      <c r="O2861" t="s">
        <v>210</v>
      </c>
      <c r="P2861" t="s">
        <v>3709</v>
      </c>
      <c r="Q2861" s="5">
        <f>INDEX(relevant_resources!B:B,MATCH(P2861,relevant_resources!A:A,0))</f>
        <v>0</v>
      </c>
      <c r="R2861">
        <f>COUNTIFS(resolve_2018!Y:Y,A2861)</f>
        <v>1</v>
      </c>
      <c r="S2861">
        <f>COUNTIFS(assign_old_new!A:A,A2861)</f>
        <v>0</v>
      </c>
      <c r="T2861" s="4" t="str">
        <f>IF(D2861="teppc","teppc",
IF(Q2861=0,"not relevant",
IF(R2861&gt;0,"in old list",
IF(S2861=0,"NEED TO ASSIGN",
INDEX(assign_old_new!D:D,MATCH(A2861,assign_old_new!A:A,0))))))</f>
        <v>not relevant</v>
      </c>
      <c r="U2861">
        <f t="shared" si="88"/>
        <v>1</v>
      </c>
      <c r="V2861" s="5">
        <f t="shared" si="89"/>
        <v>0</v>
      </c>
    </row>
    <row r="2862" spans="1:22" hidden="1" x14ac:dyDescent="0.75">
      <c r="A2862" t="s">
        <v>8701</v>
      </c>
      <c r="B2862" t="s">
        <v>8702</v>
      </c>
      <c r="C2862" t="s">
        <v>8701</v>
      </c>
      <c r="D2862" t="s">
        <v>3425</v>
      </c>
      <c r="E2862" t="s">
        <v>3546</v>
      </c>
      <c r="F2862" t="s">
        <v>3546</v>
      </c>
      <c r="G2862" t="s">
        <v>3547</v>
      </c>
      <c r="H2862" t="s">
        <v>3546</v>
      </c>
      <c r="I2862" t="s">
        <v>3429</v>
      </c>
      <c r="J2862" s="2">
        <v>3258</v>
      </c>
      <c r="K2862" s="2">
        <v>51135</v>
      </c>
      <c r="L2862">
        <v>7</v>
      </c>
      <c r="M2862" t="s">
        <v>210</v>
      </c>
      <c r="N2862" t="s">
        <v>3443</v>
      </c>
      <c r="O2862" t="s">
        <v>210</v>
      </c>
      <c r="P2862" t="s">
        <v>3444</v>
      </c>
      <c r="Q2862" s="5">
        <f>INDEX(relevant_resources!B:B,MATCH(P2862,relevant_resources!A:A,0))</f>
        <v>0</v>
      </c>
      <c r="R2862">
        <f>COUNTIFS(resolve_2018!Y:Y,A2862)</f>
        <v>0</v>
      </c>
      <c r="S2862">
        <f>COUNTIFS(assign_old_new!A:A,A2862)</f>
        <v>0</v>
      </c>
      <c r="T2862" s="4" t="str">
        <f>IF(D2862="teppc","teppc",
IF(Q2862=0,"not relevant",
IF(R2862&gt;0,"in old list",
IF(S2862=0,"NEED TO ASSIGN",
INDEX(assign_old_new!D:D,MATCH(A2862,assign_old_new!A:A,0))))))</f>
        <v>teppc</v>
      </c>
      <c r="U2862">
        <f t="shared" si="88"/>
        <v>0</v>
      </c>
      <c r="V2862" s="5">
        <f t="shared" si="89"/>
        <v>0</v>
      </c>
    </row>
    <row r="2863" spans="1:22" hidden="1" x14ac:dyDescent="0.75">
      <c r="A2863" t="s">
        <v>352</v>
      </c>
      <c r="B2863" t="s">
        <v>10175</v>
      </c>
      <c r="C2863" t="s">
        <v>10176</v>
      </c>
      <c r="D2863" t="s">
        <v>9883</v>
      </c>
      <c r="E2863" t="s">
        <v>3333</v>
      </c>
      <c r="F2863" t="s">
        <v>3333</v>
      </c>
      <c r="G2863" t="s">
        <v>3334</v>
      </c>
      <c r="H2863" t="s">
        <v>3333</v>
      </c>
      <c r="I2863" t="s">
        <v>33</v>
      </c>
      <c r="J2863" s="6">
        <v>2923</v>
      </c>
      <c r="K2863" s="6">
        <v>55153</v>
      </c>
      <c r="L2863">
        <v>7</v>
      </c>
      <c r="M2863" t="s">
        <v>9884</v>
      </c>
      <c r="N2863" t="s">
        <v>3443</v>
      </c>
      <c r="O2863" t="s">
        <v>210</v>
      </c>
      <c r="P2863" t="s">
        <v>3709</v>
      </c>
      <c r="Q2863" s="5">
        <f>INDEX(relevant_resources!B:B,MATCH(P2863,relevant_resources!A:A,0))</f>
        <v>0</v>
      </c>
      <c r="R2863">
        <f>COUNTIFS(resolve_2018!Y:Y,A2863)</f>
        <v>1</v>
      </c>
      <c r="S2863">
        <f>COUNTIFS(assign_old_new!A:A,A2863)</f>
        <v>0</v>
      </c>
      <c r="T2863" s="4" t="str">
        <f>IF(D2863="teppc","teppc",
IF(Q2863=0,"not relevant",
IF(R2863&gt;0,"in old list",
IF(S2863=0,"NEED TO ASSIGN",
INDEX(assign_old_new!D:D,MATCH(A2863,assign_old_new!A:A,0))))))</f>
        <v>not relevant</v>
      </c>
      <c r="U2863">
        <f t="shared" si="88"/>
        <v>1</v>
      </c>
      <c r="V2863" s="5">
        <f t="shared" si="89"/>
        <v>0</v>
      </c>
    </row>
    <row r="2864" spans="1:22" hidden="1" x14ac:dyDescent="0.75">
      <c r="A2864" t="s">
        <v>2939</v>
      </c>
      <c r="B2864" t="s">
        <v>2939</v>
      </c>
      <c r="C2864" t="s">
        <v>10655</v>
      </c>
      <c r="D2864" t="s">
        <v>9883</v>
      </c>
      <c r="E2864" t="s">
        <v>1128</v>
      </c>
      <c r="F2864" t="s">
        <v>1128</v>
      </c>
      <c r="G2864" t="s">
        <v>3379</v>
      </c>
      <c r="H2864" t="s">
        <v>1128</v>
      </c>
      <c r="I2864" t="s">
        <v>33</v>
      </c>
      <c r="J2864" s="6">
        <v>40441</v>
      </c>
      <c r="K2864" s="6">
        <v>55153</v>
      </c>
      <c r="L2864">
        <v>6.96</v>
      </c>
      <c r="M2864" t="s">
        <v>9884</v>
      </c>
      <c r="N2864" t="s">
        <v>10075</v>
      </c>
      <c r="O2864" t="s">
        <v>3337</v>
      </c>
      <c r="P2864" t="s">
        <v>3338</v>
      </c>
      <c r="Q2864" s="5">
        <f>INDEX(relevant_resources!B:B,MATCH(P2864,relevant_resources!A:A,0))</f>
        <v>0</v>
      </c>
      <c r="R2864">
        <f>COUNTIFS(resolve_2018!Y:Y,A2864)</f>
        <v>1</v>
      </c>
      <c r="S2864">
        <f>COUNTIFS(assign_old_new!A:A,A2864)</f>
        <v>0</v>
      </c>
      <c r="T2864" s="4" t="str">
        <f>IF(D2864="teppc","teppc",
IF(Q2864=0,"not relevant",
IF(R2864&gt;0,"in old list",
IF(S2864=0,"NEED TO ASSIGN",
INDEX(assign_old_new!D:D,MATCH(A2864,assign_old_new!A:A,0))))))</f>
        <v>not relevant</v>
      </c>
      <c r="U2864">
        <f t="shared" si="88"/>
        <v>1</v>
      </c>
      <c r="V2864" s="5">
        <f t="shared" si="89"/>
        <v>0</v>
      </c>
    </row>
    <row r="2865" spans="1:22" hidden="1" x14ac:dyDescent="0.75">
      <c r="A2865" t="s">
        <v>1277</v>
      </c>
      <c r="B2865" t="s">
        <v>1277</v>
      </c>
      <c r="C2865" t="s">
        <v>10971</v>
      </c>
      <c r="D2865" t="s">
        <v>9883</v>
      </c>
      <c r="E2865" t="s">
        <v>1128</v>
      </c>
      <c r="F2865" t="s">
        <v>1128</v>
      </c>
      <c r="G2865" t="s">
        <v>3379</v>
      </c>
      <c r="H2865" t="s">
        <v>1128</v>
      </c>
      <c r="I2865" t="s">
        <v>33</v>
      </c>
      <c r="J2865" t="s">
        <v>9889</v>
      </c>
      <c r="K2865" s="6">
        <v>55153</v>
      </c>
      <c r="L2865">
        <v>6.95</v>
      </c>
      <c r="M2865" t="s">
        <v>9884</v>
      </c>
      <c r="N2865" t="s">
        <v>3443</v>
      </c>
      <c r="O2865" t="s">
        <v>210</v>
      </c>
      <c r="P2865" t="s">
        <v>3709</v>
      </c>
      <c r="Q2865" s="5">
        <f>INDEX(relevant_resources!B:B,MATCH(P2865,relevant_resources!A:A,0))</f>
        <v>0</v>
      </c>
      <c r="R2865">
        <f>COUNTIFS(resolve_2018!Y:Y,A2865)</f>
        <v>2</v>
      </c>
      <c r="S2865">
        <f>COUNTIFS(assign_old_new!A:A,A2865)</f>
        <v>0</v>
      </c>
      <c r="T2865" s="4" t="str">
        <f>IF(D2865="teppc","teppc",
IF(Q2865=0,"not relevant",
IF(R2865&gt;0,"in old list",
IF(S2865=0,"NEED TO ASSIGN",
INDEX(assign_old_new!D:D,MATCH(A2865,assign_old_new!A:A,0))))))</f>
        <v>not relevant</v>
      </c>
      <c r="U2865">
        <f t="shared" si="88"/>
        <v>1</v>
      </c>
      <c r="V2865" s="5">
        <f t="shared" si="89"/>
        <v>0</v>
      </c>
    </row>
    <row r="2866" spans="1:22" hidden="1" x14ac:dyDescent="0.75">
      <c r="A2866" t="s">
        <v>9198</v>
      </c>
      <c r="B2866" t="s">
        <v>9198</v>
      </c>
      <c r="C2866" t="s">
        <v>9199</v>
      </c>
      <c r="D2866" t="s">
        <v>3425</v>
      </c>
      <c r="E2866" t="s">
        <v>3883</v>
      </c>
      <c r="F2866" t="s">
        <v>3883</v>
      </c>
      <c r="G2866" t="s">
        <v>3884</v>
      </c>
      <c r="H2866" t="s">
        <v>3883</v>
      </c>
      <c r="I2866" t="s">
        <v>1080</v>
      </c>
      <c r="J2866" s="2">
        <v>38961</v>
      </c>
      <c r="K2866" s="2">
        <v>55153</v>
      </c>
      <c r="L2866">
        <v>6.9</v>
      </c>
      <c r="M2866" t="s">
        <v>210</v>
      </c>
      <c r="N2866" t="s">
        <v>3443</v>
      </c>
      <c r="O2866" t="s">
        <v>210</v>
      </c>
      <c r="P2866" t="s">
        <v>3568</v>
      </c>
      <c r="Q2866" s="5">
        <f>INDEX(relevant_resources!B:B,MATCH(P2866,relevant_resources!A:A,0))</f>
        <v>0</v>
      </c>
      <c r="R2866">
        <f>COUNTIFS(resolve_2018!Y:Y,A2866)</f>
        <v>0</v>
      </c>
      <c r="S2866">
        <f>COUNTIFS(assign_old_new!A:A,A2866)</f>
        <v>0</v>
      </c>
      <c r="T2866" s="4" t="str">
        <f>IF(D2866="teppc","teppc",
IF(Q2866=0,"not relevant",
IF(R2866&gt;0,"in old list",
IF(S2866=0,"NEED TO ASSIGN",
INDEX(assign_old_new!D:D,MATCH(A2866,assign_old_new!A:A,0))))))</f>
        <v>teppc</v>
      </c>
      <c r="U2866">
        <f t="shared" si="88"/>
        <v>0</v>
      </c>
      <c r="V2866" s="5">
        <f t="shared" si="89"/>
        <v>0</v>
      </c>
    </row>
    <row r="2867" spans="1:22" hidden="1" x14ac:dyDescent="0.75">
      <c r="A2867" t="s">
        <v>9200</v>
      </c>
      <c r="B2867" t="s">
        <v>9200</v>
      </c>
      <c r="C2867" t="s">
        <v>9201</v>
      </c>
      <c r="D2867" t="s">
        <v>3425</v>
      </c>
      <c r="E2867" t="s">
        <v>3611</v>
      </c>
      <c r="F2867" t="s">
        <v>3611</v>
      </c>
      <c r="G2867" t="s">
        <v>3379</v>
      </c>
      <c r="H2867" t="s">
        <v>1128</v>
      </c>
      <c r="I2867" t="s">
        <v>33</v>
      </c>
      <c r="J2867" s="2">
        <v>38961</v>
      </c>
      <c r="K2867" s="2">
        <v>55153</v>
      </c>
      <c r="L2867">
        <v>6.9</v>
      </c>
      <c r="M2867" t="s">
        <v>210</v>
      </c>
      <c r="N2867" t="s">
        <v>3443</v>
      </c>
      <c r="O2867" t="s">
        <v>210</v>
      </c>
      <c r="P2867" t="s">
        <v>3709</v>
      </c>
      <c r="Q2867" s="5">
        <f>INDEX(relevant_resources!B:B,MATCH(P2867,relevant_resources!A:A,0))</f>
        <v>0</v>
      </c>
      <c r="R2867">
        <f>COUNTIFS(resolve_2018!Y:Y,A2867)</f>
        <v>0</v>
      </c>
      <c r="S2867">
        <f>COUNTIFS(assign_old_new!A:A,A2867)</f>
        <v>0</v>
      </c>
      <c r="T2867" s="4" t="str">
        <f>IF(D2867="teppc","teppc",
IF(Q2867=0,"not relevant",
IF(R2867&gt;0,"in old list",
IF(S2867=0,"NEED TO ASSIGN",
INDEX(assign_old_new!D:D,MATCH(A2867,assign_old_new!A:A,0))))))</f>
        <v>teppc</v>
      </c>
      <c r="U2867">
        <f t="shared" si="88"/>
        <v>0</v>
      </c>
      <c r="V2867" s="5">
        <f t="shared" si="89"/>
        <v>0</v>
      </c>
    </row>
    <row r="2868" spans="1:22" hidden="1" x14ac:dyDescent="0.75">
      <c r="A2868" t="s">
        <v>10705</v>
      </c>
      <c r="B2868" t="s">
        <v>10706</v>
      </c>
      <c r="C2868" t="s">
        <v>10707</v>
      </c>
      <c r="D2868" t="s">
        <v>9883</v>
      </c>
      <c r="E2868" t="s">
        <v>9887</v>
      </c>
      <c r="F2868" t="s">
        <v>9887</v>
      </c>
      <c r="G2868" t="s">
        <v>9888</v>
      </c>
      <c r="H2868" t="s">
        <v>9887</v>
      </c>
      <c r="I2868" t="s">
        <v>33</v>
      </c>
      <c r="J2868" s="6">
        <v>33532</v>
      </c>
      <c r="K2868" s="6">
        <v>55153</v>
      </c>
      <c r="L2868">
        <v>6.9</v>
      </c>
      <c r="M2868" t="s">
        <v>9884</v>
      </c>
      <c r="N2868" t="s">
        <v>3342</v>
      </c>
      <c r="O2868" t="s">
        <v>3337</v>
      </c>
      <c r="P2868" t="s">
        <v>3338</v>
      </c>
      <c r="Q2868" s="5">
        <f>INDEX(relevant_resources!B:B,MATCH(P2868,relevant_resources!A:A,0))</f>
        <v>0</v>
      </c>
      <c r="R2868">
        <f>COUNTIFS(resolve_2018!Y:Y,A2868)</f>
        <v>0</v>
      </c>
      <c r="S2868">
        <f>COUNTIFS(assign_old_new!A:A,A2868)</f>
        <v>0</v>
      </c>
      <c r="T2868" s="4" t="str">
        <f>IF(D2868="teppc","teppc",
IF(Q2868=0,"not relevant",
IF(R2868&gt;0,"in old list",
IF(S2868=0,"NEED TO ASSIGN",
INDEX(assign_old_new!D:D,MATCH(A2868,assign_old_new!A:A,0))))))</f>
        <v>not relevant</v>
      </c>
      <c r="U2868">
        <f t="shared" si="88"/>
        <v>0</v>
      </c>
      <c r="V2868" s="5">
        <f t="shared" si="89"/>
        <v>0</v>
      </c>
    </row>
    <row r="2869" spans="1:22" hidden="1" x14ac:dyDescent="0.75">
      <c r="A2869" t="s">
        <v>11457</v>
      </c>
      <c r="B2869" t="s">
        <v>11457</v>
      </c>
      <c r="C2869" t="s">
        <v>11458</v>
      </c>
      <c r="D2869" t="s">
        <v>9883</v>
      </c>
      <c r="E2869" t="s">
        <v>9887</v>
      </c>
      <c r="F2869" t="s">
        <v>9887</v>
      </c>
      <c r="G2869" t="s">
        <v>9888</v>
      </c>
      <c r="H2869" t="s">
        <v>9887</v>
      </c>
      <c r="I2869" t="s">
        <v>33</v>
      </c>
      <c r="J2869" s="6">
        <v>31846</v>
      </c>
      <c r="K2869" s="6">
        <v>55153</v>
      </c>
      <c r="L2869">
        <v>6.9</v>
      </c>
      <c r="M2869" t="s">
        <v>3548</v>
      </c>
      <c r="N2869" t="s">
        <v>3849</v>
      </c>
      <c r="O2869" t="s">
        <v>3850</v>
      </c>
      <c r="P2869" t="s">
        <v>10070</v>
      </c>
      <c r="Q2869" s="5">
        <f>INDEX(relevant_resources!B:B,MATCH(P2869,relevant_resources!A:A,0))</f>
        <v>0</v>
      </c>
      <c r="R2869">
        <f>COUNTIFS(resolve_2018!Y:Y,A2869)</f>
        <v>0</v>
      </c>
      <c r="S2869">
        <f>COUNTIFS(assign_old_new!A:A,A2869)</f>
        <v>0</v>
      </c>
      <c r="T2869" s="4" t="str">
        <f>IF(D2869="teppc","teppc",
IF(Q2869=0,"not relevant",
IF(R2869&gt;0,"in old list",
IF(S2869=0,"NEED TO ASSIGN",
INDEX(assign_old_new!D:D,MATCH(A2869,assign_old_new!A:A,0))))))</f>
        <v>not relevant</v>
      </c>
      <c r="U2869">
        <f t="shared" si="88"/>
        <v>0</v>
      </c>
      <c r="V2869" s="5">
        <f t="shared" si="89"/>
        <v>0</v>
      </c>
    </row>
    <row r="2870" spans="1:22" hidden="1" x14ac:dyDescent="0.75">
      <c r="A2870" t="s">
        <v>6042</v>
      </c>
      <c r="B2870" t="s">
        <v>6043</v>
      </c>
      <c r="C2870" t="s">
        <v>6044</v>
      </c>
      <c r="D2870" t="s">
        <v>3425</v>
      </c>
      <c r="E2870" t="s">
        <v>3578</v>
      </c>
      <c r="F2870" t="s">
        <v>3578</v>
      </c>
      <c r="G2870" t="s">
        <v>3579</v>
      </c>
      <c r="H2870" t="s">
        <v>3578</v>
      </c>
      <c r="I2870" t="s">
        <v>3429</v>
      </c>
      <c r="J2870" s="2">
        <v>17502</v>
      </c>
      <c r="K2870" s="2">
        <v>55153</v>
      </c>
      <c r="L2870">
        <v>6.9</v>
      </c>
      <c r="M2870" t="s">
        <v>210</v>
      </c>
      <c r="N2870" t="s">
        <v>3443</v>
      </c>
      <c r="O2870" t="s">
        <v>210</v>
      </c>
      <c r="P2870" t="s">
        <v>3444</v>
      </c>
      <c r="Q2870" s="5">
        <f>INDEX(relevant_resources!B:B,MATCH(P2870,relevant_resources!A:A,0))</f>
        <v>0</v>
      </c>
      <c r="R2870">
        <f>COUNTIFS(resolve_2018!Y:Y,A2870)</f>
        <v>0</v>
      </c>
      <c r="S2870">
        <f>COUNTIFS(assign_old_new!A:A,A2870)</f>
        <v>0</v>
      </c>
      <c r="T2870" s="4" t="str">
        <f>IF(D2870="teppc","teppc",
IF(Q2870=0,"not relevant",
IF(R2870&gt;0,"in old list",
IF(S2870=0,"NEED TO ASSIGN",
INDEX(assign_old_new!D:D,MATCH(A2870,assign_old_new!A:A,0))))))</f>
        <v>teppc</v>
      </c>
      <c r="U2870">
        <f t="shared" si="88"/>
        <v>0</v>
      </c>
      <c r="V2870" s="5">
        <f t="shared" si="89"/>
        <v>0</v>
      </c>
    </row>
    <row r="2871" spans="1:22" hidden="1" x14ac:dyDescent="0.75">
      <c r="A2871" t="s">
        <v>10136</v>
      </c>
      <c r="B2871" t="s">
        <v>10136</v>
      </c>
      <c r="C2871" t="s">
        <v>10137</v>
      </c>
      <c r="D2871" t="s">
        <v>9883</v>
      </c>
      <c r="E2871" t="s">
        <v>3333</v>
      </c>
      <c r="F2871" t="s">
        <v>3333</v>
      </c>
      <c r="G2871" t="s">
        <v>3334</v>
      </c>
      <c r="H2871" t="s">
        <v>3333</v>
      </c>
      <c r="I2871" t="s">
        <v>33</v>
      </c>
      <c r="J2871" t="s">
        <v>9889</v>
      </c>
      <c r="K2871" s="6">
        <v>55153</v>
      </c>
      <c r="L2871">
        <v>6.89</v>
      </c>
      <c r="M2871" t="s">
        <v>10138</v>
      </c>
      <c r="N2871" t="s">
        <v>3443</v>
      </c>
      <c r="O2871" t="s">
        <v>210</v>
      </c>
      <c r="P2871" t="s">
        <v>3709</v>
      </c>
      <c r="Q2871" s="5">
        <f>INDEX(relevant_resources!B:B,MATCH(P2871,relevant_resources!A:A,0))</f>
        <v>0</v>
      </c>
      <c r="R2871">
        <f>COUNTIFS(resolve_2018!Y:Y,A2871)</f>
        <v>0</v>
      </c>
      <c r="S2871">
        <f>COUNTIFS(assign_old_new!A:A,A2871)</f>
        <v>1</v>
      </c>
      <c r="T2871" s="4" t="str">
        <f>IF(D2871="teppc","teppc",
IF(Q2871=0,"not relevant",
IF(R2871&gt;0,"in old list",
IF(S2871=0,"NEED TO ASSIGN",
INDEX(assign_old_new!D:D,MATCH(A2871,assign_old_new!A:A,0))))))</f>
        <v>not relevant</v>
      </c>
      <c r="U2871">
        <f t="shared" si="88"/>
        <v>1</v>
      </c>
      <c r="V2871" s="5">
        <f t="shared" si="89"/>
        <v>0</v>
      </c>
    </row>
    <row r="2872" spans="1:22" hidden="1" x14ac:dyDescent="0.75">
      <c r="A2872" t="s">
        <v>9186</v>
      </c>
      <c r="B2872" t="s">
        <v>9186</v>
      </c>
      <c r="C2872" t="s">
        <v>9187</v>
      </c>
      <c r="D2872" t="s">
        <v>3425</v>
      </c>
      <c r="E2872" t="s">
        <v>3620</v>
      </c>
      <c r="F2872" t="s">
        <v>3620</v>
      </c>
      <c r="G2872" t="s">
        <v>3621</v>
      </c>
      <c r="H2872" t="s">
        <v>3616</v>
      </c>
      <c r="I2872" t="s">
        <v>1080</v>
      </c>
      <c r="J2872" s="2">
        <v>7427</v>
      </c>
      <c r="K2872" s="2">
        <v>55153</v>
      </c>
      <c r="L2872">
        <v>6.8</v>
      </c>
      <c r="M2872" t="s">
        <v>210</v>
      </c>
      <c r="N2872" t="s">
        <v>3443</v>
      </c>
      <c r="O2872" t="s">
        <v>210</v>
      </c>
      <c r="P2872" t="s">
        <v>3568</v>
      </c>
      <c r="Q2872" s="5">
        <f>INDEX(relevant_resources!B:B,MATCH(P2872,relevant_resources!A:A,0))</f>
        <v>0</v>
      </c>
      <c r="R2872">
        <f>COUNTIFS(resolve_2018!Y:Y,A2872)</f>
        <v>0</v>
      </c>
      <c r="S2872">
        <f>COUNTIFS(assign_old_new!A:A,A2872)</f>
        <v>0</v>
      </c>
      <c r="T2872" s="4" t="str">
        <f>IF(D2872="teppc","teppc",
IF(Q2872=0,"not relevant",
IF(R2872&gt;0,"in old list",
IF(S2872=0,"NEED TO ASSIGN",
INDEX(assign_old_new!D:D,MATCH(A2872,assign_old_new!A:A,0))))))</f>
        <v>teppc</v>
      </c>
      <c r="U2872">
        <f t="shared" si="88"/>
        <v>0</v>
      </c>
      <c r="V2872" s="5">
        <f t="shared" si="89"/>
        <v>0</v>
      </c>
    </row>
    <row r="2873" spans="1:22" hidden="1" x14ac:dyDescent="0.75">
      <c r="A2873" t="s">
        <v>2013</v>
      </c>
      <c r="B2873" t="s">
        <v>2013</v>
      </c>
      <c r="C2873" t="s">
        <v>10704</v>
      </c>
      <c r="D2873" t="s">
        <v>9883</v>
      </c>
      <c r="E2873" t="s">
        <v>1128</v>
      </c>
      <c r="F2873" t="s">
        <v>1128</v>
      </c>
      <c r="G2873" t="s">
        <v>3379</v>
      </c>
      <c r="H2873" t="s">
        <v>1128</v>
      </c>
      <c r="I2873" t="s">
        <v>33</v>
      </c>
      <c r="J2873" s="6">
        <v>31337</v>
      </c>
      <c r="K2873" s="6">
        <v>55153</v>
      </c>
      <c r="L2873">
        <v>6.77</v>
      </c>
      <c r="M2873" t="s">
        <v>9884</v>
      </c>
      <c r="N2873" t="s">
        <v>3412</v>
      </c>
      <c r="O2873" t="s">
        <v>993</v>
      </c>
      <c r="P2873" t="s">
        <v>3413</v>
      </c>
      <c r="Q2873" s="5">
        <f>INDEX(relevant_resources!B:B,MATCH(P2873,relevant_resources!A:A,0))</f>
        <v>1</v>
      </c>
      <c r="R2873">
        <f>COUNTIFS(resolve_2018!Y:Y,A2873)</f>
        <v>1</v>
      </c>
      <c r="S2873">
        <f>COUNTIFS(assign_old_new!A:A,A2873)</f>
        <v>0</v>
      </c>
      <c r="T2873" s="4" t="str">
        <f>IF(D2873="teppc","teppc",
IF(Q2873=0,"not relevant",
IF(R2873&gt;0,"in old list",
IF(S2873=0,"NEED TO ASSIGN",
INDEX(assign_old_new!D:D,MATCH(A2873,assign_old_new!A:A,0))))))</f>
        <v>in old list</v>
      </c>
      <c r="U2873">
        <f t="shared" si="88"/>
        <v>1</v>
      </c>
      <c r="V2873" s="5">
        <f t="shared" si="89"/>
        <v>0</v>
      </c>
    </row>
    <row r="2874" spans="1:22" hidden="1" x14ac:dyDescent="0.75">
      <c r="A2874" t="s">
        <v>8776</v>
      </c>
      <c r="B2874" t="s">
        <v>8777</v>
      </c>
      <c r="C2874" t="s">
        <v>8778</v>
      </c>
      <c r="D2874" t="s">
        <v>3425</v>
      </c>
      <c r="E2874" t="s">
        <v>4244</v>
      </c>
      <c r="F2874" t="s">
        <v>4244</v>
      </c>
      <c r="G2874" t="s">
        <v>4245</v>
      </c>
      <c r="H2874" t="s">
        <v>3482</v>
      </c>
      <c r="I2874" t="s">
        <v>1080</v>
      </c>
      <c r="J2874" s="2">
        <v>41426</v>
      </c>
      <c r="K2874" s="2">
        <v>55153</v>
      </c>
      <c r="L2874">
        <v>6.7</v>
      </c>
      <c r="M2874" t="s">
        <v>210</v>
      </c>
      <c r="N2874" t="s">
        <v>3443</v>
      </c>
      <c r="O2874" t="s">
        <v>210</v>
      </c>
      <c r="P2874" t="s">
        <v>3568</v>
      </c>
      <c r="Q2874" s="5">
        <f>INDEX(relevant_resources!B:B,MATCH(P2874,relevant_resources!A:A,0))</f>
        <v>0</v>
      </c>
      <c r="R2874">
        <f>COUNTIFS(resolve_2018!Y:Y,A2874)</f>
        <v>0</v>
      </c>
      <c r="S2874">
        <f>COUNTIFS(assign_old_new!A:A,A2874)</f>
        <v>0</v>
      </c>
      <c r="T2874" s="4" t="str">
        <f>IF(D2874="teppc","teppc",
IF(Q2874=0,"not relevant",
IF(R2874&gt;0,"in old list",
IF(S2874=0,"NEED TO ASSIGN",
INDEX(assign_old_new!D:D,MATCH(A2874,assign_old_new!A:A,0))))))</f>
        <v>teppc</v>
      </c>
      <c r="U2874">
        <f t="shared" si="88"/>
        <v>0</v>
      </c>
      <c r="V2874" s="5">
        <f t="shared" si="89"/>
        <v>0</v>
      </c>
    </row>
    <row r="2875" spans="1:22" hidden="1" x14ac:dyDescent="0.75">
      <c r="A2875" t="s">
        <v>4223</v>
      </c>
      <c r="B2875" t="s">
        <v>4224</v>
      </c>
      <c r="C2875" t="s">
        <v>4223</v>
      </c>
      <c r="D2875" t="s">
        <v>3425</v>
      </c>
      <c r="E2875" t="s">
        <v>3578</v>
      </c>
      <c r="F2875" t="s">
        <v>3578</v>
      </c>
      <c r="G2875" t="s">
        <v>3579</v>
      </c>
      <c r="H2875" t="s">
        <v>3578</v>
      </c>
      <c r="I2875" t="s">
        <v>3429</v>
      </c>
      <c r="J2875" s="2">
        <v>34790</v>
      </c>
      <c r="K2875" s="2">
        <v>55153</v>
      </c>
      <c r="L2875">
        <v>6.67</v>
      </c>
      <c r="M2875" t="s">
        <v>210</v>
      </c>
      <c r="N2875" t="s">
        <v>3443</v>
      </c>
      <c r="O2875" t="s">
        <v>210</v>
      </c>
      <c r="P2875" t="s">
        <v>3444</v>
      </c>
      <c r="Q2875" s="5">
        <f>INDEX(relevant_resources!B:B,MATCH(P2875,relevant_resources!A:A,0))</f>
        <v>0</v>
      </c>
      <c r="R2875">
        <f>COUNTIFS(resolve_2018!Y:Y,A2875)</f>
        <v>0</v>
      </c>
      <c r="S2875">
        <f>COUNTIFS(assign_old_new!A:A,A2875)</f>
        <v>0</v>
      </c>
      <c r="T2875" s="4" t="str">
        <f>IF(D2875="teppc","teppc",
IF(Q2875=0,"not relevant",
IF(R2875&gt;0,"in old list",
IF(S2875=0,"NEED TO ASSIGN",
INDEX(assign_old_new!D:D,MATCH(A2875,assign_old_new!A:A,0))))))</f>
        <v>teppc</v>
      </c>
      <c r="U2875">
        <f t="shared" si="88"/>
        <v>0</v>
      </c>
      <c r="V2875" s="5">
        <f t="shared" si="89"/>
        <v>0</v>
      </c>
    </row>
    <row r="2876" spans="1:22" hidden="1" x14ac:dyDescent="0.75">
      <c r="A2876" t="s">
        <v>4225</v>
      </c>
      <c r="B2876" t="s">
        <v>4226</v>
      </c>
      <c r="C2876" t="s">
        <v>4225</v>
      </c>
      <c r="D2876" t="s">
        <v>3425</v>
      </c>
      <c r="E2876" t="s">
        <v>3578</v>
      </c>
      <c r="F2876" t="s">
        <v>3578</v>
      </c>
      <c r="G2876" t="s">
        <v>3579</v>
      </c>
      <c r="H2876" t="s">
        <v>3578</v>
      </c>
      <c r="I2876" t="s">
        <v>3429</v>
      </c>
      <c r="J2876" s="2">
        <v>34790</v>
      </c>
      <c r="K2876" s="2">
        <v>55153</v>
      </c>
      <c r="L2876">
        <v>6.67</v>
      </c>
      <c r="M2876" t="s">
        <v>210</v>
      </c>
      <c r="N2876" t="s">
        <v>3443</v>
      </c>
      <c r="O2876" t="s">
        <v>210</v>
      </c>
      <c r="P2876" t="s">
        <v>3444</v>
      </c>
      <c r="Q2876" s="5">
        <f>INDEX(relevant_resources!B:B,MATCH(P2876,relevant_resources!A:A,0))</f>
        <v>0</v>
      </c>
      <c r="R2876">
        <f>COUNTIFS(resolve_2018!Y:Y,A2876)</f>
        <v>0</v>
      </c>
      <c r="S2876">
        <f>COUNTIFS(assign_old_new!A:A,A2876)</f>
        <v>0</v>
      </c>
      <c r="T2876" s="4" t="str">
        <f>IF(D2876="teppc","teppc",
IF(Q2876=0,"not relevant",
IF(R2876&gt;0,"in old list",
IF(S2876=0,"NEED TO ASSIGN",
INDEX(assign_old_new!D:D,MATCH(A2876,assign_old_new!A:A,0))))))</f>
        <v>teppc</v>
      </c>
      <c r="U2876">
        <f t="shared" si="88"/>
        <v>0</v>
      </c>
      <c r="V2876" s="5">
        <f t="shared" si="89"/>
        <v>0</v>
      </c>
    </row>
    <row r="2877" spans="1:22" hidden="1" x14ac:dyDescent="0.75">
      <c r="A2877" t="s">
        <v>4227</v>
      </c>
      <c r="B2877" t="s">
        <v>4228</v>
      </c>
      <c r="C2877" t="s">
        <v>4227</v>
      </c>
      <c r="D2877" t="s">
        <v>3425</v>
      </c>
      <c r="E2877" t="s">
        <v>3578</v>
      </c>
      <c r="F2877" t="s">
        <v>3578</v>
      </c>
      <c r="G2877" t="s">
        <v>3579</v>
      </c>
      <c r="H2877" t="s">
        <v>3578</v>
      </c>
      <c r="I2877" t="s">
        <v>3429</v>
      </c>
      <c r="J2877" s="2">
        <v>34790</v>
      </c>
      <c r="K2877" s="2">
        <v>55153</v>
      </c>
      <c r="L2877">
        <v>6.67</v>
      </c>
      <c r="M2877" t="s">
        <v>210</v>
      </c>
      <c r="N2877" t="s">
        <v>3443</v>
      </c>
      <c r="O2877" t="s">
        <v>210</v>
      </c>
      <c r="P2877" t="s">
        <v>3444</v>
      </c>
      <c r="Q2877" s="5">
        <f>INDEX(relevant_resources!B:B,MATCH(P2877,relevant_resources!A:A,0))</f>
        <v>0</v>
      </c>
      <c r="R2877">
        <f>COUNTIFS(resolve_2018!Y:Y,A2877)</f>
        <v>0</v>
      </c>
      <c r="S2877">
        <f>COUNTIFS(assign_old_new!A:A,A2877)</f>
        <v>0</v>
      </c>
      <c r="T2877" s="4" t="str">
        <f>IF(D2877="teppc","teppc",
IF(Q2877=0,"not relevant",
IF(R2877&gt;0,"in old list",
IF(S2877=0,"NEED TO ASSIGN",
INDEX(assign_old_new!D:D,MATCH(A2877,assign_old_new!A:A,0))))))</f>
        <v>teppc</v>
      </c>
      <c r="U2877">
        <f t="shared" si="88"/>
        <v>0</v>
      </c>
      <c r="V2877" s="5">
        <f t="shared" si="89"/>
        <v>0</v>
      </c>
    </row>
    <row r="2878" spans="1:22" hidden="1" x14ac:dyDescent="0.75">
      <c r="A2878" t="s">
        <v>8806</v>
      </c>
      <c r="B2878" t="s">
        <v>8806</v>
      </c>
      <c r="C2878" t="s">
        <v>8807</v>
      </c>
      <c r="D2878" t="s">
        <v>3425</v>
      </c>
      <c r="E2878" t="s">
        <v>3426</v>
      </c>
      <c r="F2878" t="s">
        <v>3426</v>
      </c>
      <c r="G2878" t="s">
        <v>3427</v>
      </c>
      <c r="H2878" t="s">
        <v>3428</v>
      </c>
      <c r="I2878" t="s">
        <v>3429</v>
      </c>
      <c r="J2878" s="2">
        <v>34479</v>
      </c>
      <c r="K2878" s="2">
        <v>51281</v>
      </c>
      <c r="L2878">
        <v>6.67</v>
      </c>
      <c r="M2878" t="s">
        <v>210</v>
      </c>
      <c r="N2878" t="s">
        <v>3443</v>
      </c>
      <c r="O2878" t="s">
        <v>210</v>
      </c>
      <c r="P2878" t="s">
        <v>3444</v>
      </c>
      <c r="Q2878" s="5">
        <f>INDEX(relevant_resources!B:B,MATCH(P2878,relevant_resources!A:A,0))</f>
        <v>0</v>
      </c>
      <c r="R2878">
        <f>COUNTIFS(resolve_2018!Y:Y,A2878)</f>
        <v>0</v>
      </c>
      <c r="S2878">
        <f>COUNTIFS(assign_old_new!A:A,A2878)</f>
        <v>0</v>
      </c>
      <c r="T2878" s="4" t="str">
        <f>IF(D2878="teppc","teppc",
IF(Q2878=0,"not relevant",
IF(R2878&gt;0,"in old list",
IF(S2878=0,"NEED TO ASSIGN",
INDEX(assign_old_new!D:D,MATCH(A2878,assign_old_new!A:A,0))))))</f>
        <v>teppc</v>
      </c>
      <c r="U2878">
        <f t="shared" si="88"/>
        <v>0</v>
      </c>
      <c r="V2878" s="5">
        <f t="shared" si="89"/>
        <v>0</v>
      </c>
    </row>
    <row r="2879" spans="1:22" hidden="1" x14ac:dyDescent="0.75">
      <c r="A2879" t="s">
        <v>8808</v>
      </c>
      <c r="B2879" t="s">
        <v>8808</v>
      </c>
      <c r="C2879" t="s">
        <v>8809</v>
      </c>
      <c r="D2879" t="s">
        <v>3425</v>
      </c>
      <c r="E2879" t="s">
        <v>3426</v>
      </c>
      <c r="F2879" t="s">
        <v>3426</v>
      </c>
      <c r="G2879" t="s">
        <v>3427</v>
      </c>
      <c r="H2879" t="s">
        <v>3428</v>
      </c>
      <c r="I2879" t="s">
        <v>3429</v>
      </c>
      <c r="J2879" s="2">
        <v>34479</v>
      </c>
      <c r="K2879" s="2">
        <v>51281</v>
      </c>
      <c r="L2879">
        <v>6.67</v>
      </c>
      <c r="M2879" t="s">
        <v>210</v>
      </c>
      <c r="N2879" t="s">
        <v>3443</v>
      </c>
      <c r="O2879" t="s">
        <v>210</v>
      </c>
      <c r="P2879" t="s">
        <v>3444</v>
      </c>
      <c r="Q2879" s="5">
        <f>INDEX(relevant_resources!B:B,MATCH(P2879,relevant_resources!A:A,0))</f>
        <v>0</v>
      </c>
      <c r="R2879">
        <f>COUNTIFS(resolve_2018!Y:Y,A2879)</f>
        <v>0</v>
      </c>
      <c r="S2879">
        <f>COUNTIFS(assign_old_new!A:A,A2879)</f>
        <v>0</v>
      </c>
      <c r="T2879" s="4" t="str">
        <f>IF(D2879="teppc","teppc",
IF(Q2879=0,"not relevant",
IF(R2879&gt;0,"in old list",
IF(S2879=0,"NEED TO ASSIGN",
INDEX(assign_old_new!D:D,MATCH(A2879,assign_old_new!A:A,0))))))</f>
        <v>teppc</v>
      </c>
      <c r="U2879">
        <f t="shared" si="88"/>
        <v>0</v>
      </c>
      <c r="V2879" s="5">
        <f t="shared" si="89"/>
        <v>0</v>
      </c>
    </row>
    <row r="2880" spans="1:22" hidden="1" x14ac:dyDescent="0.75">
      <c r="A2880" t="s">
        <v>4303</v>
      </c>
      <c r="B2880" t="s">
        <v>4304</v>
      </c>
      <c r="C2880" t="s">
        <v>4303</v>
      </c>
      <c r="D2880" t="s">
        <v>3425</v>
      </c>
      <c r="E2880" t="s">
        <v>3426</v>
      </c>
      <c r="F2880" t="s">
        <v>3426</v>
      </c>
      <c r="G2880" t="s">
        <v>3427</v>
      </c>
      <c r="H2880" t="s">
        <v>3428</v>
      </c>
      <c r="I2880" t="s">
        <v>3429</v>
      </c>
      <c r="J2880" s="2">
        <v>42156</v>
      </c>
      <c r="K2880" s="2">
        <v>54877</v>
      </c>
      <c r="L2880">
        <v>6.6</v>
      </c>
      <c r="M2880" t="s">
        <v>3920</v>
      </c>
      <c r="N2880" t="s">
        <v>3921</v>
      </c>
      <c r="O2880" t="s">
        <v>3356</v>
      </c>
      <c r="P2880" t="s">
        <v>3449</v>
      </c>
      <c r="Q2880" s="5">
        <f>INDEX(relevant_resources!B:B,MATCH(P2880,relevant_resources!A:A,0))</f>
        <v>0</v>
      </c>
      <c r="R2880">
        <f>COUNTIFS(resolve_2018!Y:Y,A2880)</f>
        <v>0</v>
      </c>
      <c r="S2880">
        <f>COUNTIFS(assign_old_new!A:A,A2880)</f>
        <v>0</v>
      </c>
      <c r="T2880" s="4" t="str">
        <f>IF(D2880="teppc","teppc",
IF(Q2880=0,"not relevant",
IF(R2880&gt;0,"in old list",
IF(S2880=0,"NEED TO ASSIGN",
INDEX(assign_old_new!D:D,MATCH(A2880,assign_old_new!A:A,0))))))</f>
        <v>teppc</v>
      </c>
      <c r="U2880">
        <f t="shared" si="88"/>
        <v>0</v>
      </c>
      <c r="V2880" s="5">
        <f t="shared" si="89"/>
        <v>0</v>
      </c>
    </row>
    <row r="2881" spans="1:22" hidden="1" x14ac:dyDescent="0.75">
      <c r="A2881" t="s">
        <v>7668</v>
      </c>
      <c r="B2881" t="s">
        <v>7668</v>
      </c>
      <c r="C2881" t="s">
        <v>7669</v>
      </c>
      <c r="D2881" t="s">
        <v>3425</v>
      </c>
      <c r="E2881" t="s">
        <v>7670</v>
      </c>
      <c r="F2881" t="s">
        <v>7670</v>
      </c>
      <c r="G2881" t="s">
        <v>7671</v>
      </c>
      <c r="H2881" t="s">
        <v>3482</v>
      </c>
      <c r="I2881" t="s">
        <v>1080</v>
      </c>
      <c r="J2881" s="2">
        <v>33117</v>
      </c>
      <c r="K2881" s="2">
        <v>55153</v>
      </c>
      <c r="L2881">
        <v>6.6</v>
      </c>
      <c r="M2881" t="s">
        <v>210</v>
      </c>
      <c r="N2881" t="s">
        <v>3443</v>
      </c>
      <c r="O2881" t="s">
        <v>210</v>
      </c>
      <c r="P2881" t="s">
        <v>3568</v>
      </c>
      <c r="Q2881" s="5">
        <f>INDEX(relevant_resources!B:B,MATCH(P2881,relevant_resources!A:A,0))</f>
        <v>0</v>
      </c>
      <c r="R2881">
        <f>COUNTIFS(resolve_2018!Y:Y,A2881)</f>
        <v>0</v>
      </c>
      <c r="S2881">
        <f>COUNTIFS(assign_old_new!A:A,A2881)</f>
        <v>0</v>
      </c>
      <c r="T2881" s="4" t="str">
        <f>IF(D2881="teppc","teppc",
IF(Q2881=0,"not relevant",
IF(R2881&gt;0,"in old list",
IF(S2881=0,"NEED TO ASSIGN",
INDEX(assign_old_new!D:D,MATCH(A2881,assign_old_new!A:A,0))))))</f>
        <v>teppc</v>
      </c>
      <c r="U2881">
        <f t="shared" si="88"/>
        <v>0</v>
      </c>
      <c r="V2881" s="5">
        <f t="shared" si="89"/>
        <v>0</v>
      </c>
    </row>
    <row r="2882" spans="1:22" hidden="1" x14ac:dyDescent="0.75">
      <c r="A2882" t="s">
        <v>7640</v>
      </c>
      <c r="B2882" t="s">
        <v>7641</v>
      </c>
      <c r="D2882" t="s">
        <v>3425</v>
      </c>
      <c r="E2882" t="s">
        <v>3883</v>
      </c>
      <c r="F2882" t="s">
        <v>3883</v>
      </c>
      <c r="G2882" t="s">
        <v>3884</v>
      </c>
      <c r="H2882" t="s">
        <v>3883</v>
      </c>
      <c r="I2882" t="s">
        <v>1080</v>
      </c>
      <c r="J2882" s="2">
        <v>18264</v>
      </c>
      <c r="K2882" s="2">
        <v>55153</v>
      </c>
      <c r="L2882">
        <v>6.6</v>
      </c>
      <c r="M2882" t="s">
        <v>616</v>
      </c>
      <c r="N2882" t="s">
        <v>4346</v>
      </c>
      <c r="O2882" t="s">
        <v>3386</v>
      </c>
      <c r="P2882" t="s">
        <v>3617</v>
      </c>
      <c r="Q2882" s="5">
        <f>INDEX(relevant_resources!B:B,MATCH(P2882,relevant_resources!A:A,0))</f>
        <v>0</v>
      </c>
      <c r="R2882">
        <f>COUNTIFS(resolve_2018!Y:Y,A2882)</f>
        <v>0</v>
      </c>
      <c r="S2882">
        <f>COUNTIFS(assign_old_new!A:A,A2882)</f>
        <v>0</v>
      </c>
      <c r="T2882" s="4" t="str">
        <f>IF(D2882="teppc","teppc",
IF(Q2882=0,"not relevant",
IF(R2882&gt;0,"in old list",
IF(S2882=0,"NEED TO ASSIGN",
INDEX(assign_old_new!D:D,MATCH(A2882,assign_old_new!A:A,0))))))</f>
        <v>teppc</v>
      </c>
      <c r="U2882">
        <f t="shared" ref="U2882:U2945" si="90">OR(R2882&gt;0,S2882&gt;0)*1</f>
        <v>0</v>
      </c>
      <c r="V2882" s="5">
        <f t="shared" si="89"/>
        <v>0</v>
      </c>
    </row>
    <row r="2883" spans="1:22" hidden="1" x14ac:dyDescent="0.75">
      <c r="A2883" t="s">
        <v>10884</v>
      </c>
      <c r="B2883" t="s">
        <v>10884</v>
      </c>
      <c r="C2883" t="s">
        <v>10885</v>
      </c>
      <c r="D2883" t="s">
        <v>9883</v>
      </c>
      <c r="E2883" t="s">
        <v>1128</v>
      </c>
      <c r="F2883" t="s">
        <v>1128</v>
      </c>
      <c r="G2883" t="s">
        <v>3379</v>
      </c>
      <c r="H2883" t="s">
        <v>1128</v>
      </c>
      <c r="I2883" t="s">
        <v>33</v>
      </c>
      <c r="J2883" s="6">
        <v>4750</v>
      </c>
      <c r="K2883" s="6">
        <v>55153</v>
      </c>
      <c r="L2883">
        <v>6.55</v>
      </c>
      <c r="M2883" t="s">
        <v>9884</v>
      </c>
      <c r="N2883" t="s">
        <v>3443</v>
      </c>
      <c r="O2883" t="s">
        <v>210</v>
      </c>
      <c r="P2883" t="s">
        <v>3709</v>
      </c>
      <c r="Q2883" s="5">
        <f>INDEX(relevant_resources!B:B,MATCH(P2883,relevant_resources!A:A,0))</f>
        <v>0</v>
      </c>
      <c r="R2883">
        <f>COUNTIFS(resolve_2018!Y:Y,A2883)</f>
        <v>0</v>
      </c>
      <c r="S2883">
        <f>COUNTIFS(assign_old_new!A:A,A2883)</f>
        <v>0</v>
      </c>
      <c r="T2883" s="4" t="str">
        <f>IF(D2883="teppc","teppc",
IF(Q2883=0,"not relevant",
IF(R2883&gt;0,"in old list",
IF(S2883=0,"NEED TO ASSIGN",
INDEX(assign_old_new!D:D,MATCH(A2883,assign_old_new!A:A,0))))))</f>
        <v>not relevant</v>
      </c>
      <c r="U2883">
        <f t="shared" si="90"/>
        <v>0</v>
      </c>
      <c r="V2883" s="5">
        <f t="shared" ref="V2883:V2946" si="91">AND(Q2883=1,U2883=0,D2883="caiso")*1</f>
        <v>0</v>
      </c>
    </row>
    <row r="2884" spans="1:22" hidden="1" x14ac:dyDescent="0.75">
      <c r="A2884" t="s">
        <v>10227</v>
      </c>
      <c r="B2884" t="s">
        <v>10227</v>
      </c>
      <c r="C2884" t="s">
        <v>10228</v>
      </c>
      <c r="D2884" t="s">
        <v>9883</v>
      </c>
      <c r="E2884" t="s">
        <v>1128</v>
      </c>
      <c r="F2884" t="s">
        <v>1128</v>
      </c>
      <c r="G2884" t="s">
        <v>3379</v>
      </c>
      <c r="H2884" t="s">
        <v>1128</v>
      </c>
      <c r="I2884" t="s">
        <v>33</v>
      </c>
      <c r="J2884" s="6">
        <v>31524</v>
      </c>
      <c r="K2884" s="6">
        <v>55153</v>
      </c>
      <c r="L2884">
        <v>6.52</v>
      </c>
      <c r="M2884" t="s">
        <v>9884</v>
      </c>
      <c r="N2884" t="s">
        <v>3412</v>
      </c>
      <c r="O2884" t="s">
        <v>993</v>
      </c>
      <c r="P2884" t="s">
        <v>3413</v>
      </c>
      <c r="Q2884" s="5">
        <f>INDEX(relevant_resources!B:B,MATCH(P2884,relevant_resources!A:A,0))</f>
        <v>1</v>
      </c>
      <c r="R2884">
        <f>COUNTIFS(resolve_2018!Y:Y,A2884)</f>
        <v>0</v>
      </c>
      <c r="S2884">
        <f>COUNTIFS(assign_old_new!A:A,A2884)</f>
        <v>1</v>
      </c>
      <c r="T2884" s="4" t="str">
        <f>IF(D2884="teppc","teppc",
IF(Q2884=0,"not relevant",
IF(R2884&gt;0,"in old list",
IF(S2884=0,"NEED TO ASSIGN",
INDEX(assign_old_new!D:D,MATCH(A2884,assign_old_new!A:A,0))))))</f>
        <v>old</v>
      </c>
      <c r="U2884">
        <f t="shared" si="90"/>
        <v>1</v>
      </c>
      <c r="V2884" s="5">
        <f t="shared" si="91"/>
        <v>0</v>
      </c>
    </row>
    <row r="2885" spans="1:22" hidden="1" x14ac:dyDescent="0.75">
      <c r="A2885" t="s">
        <v>10882</v>
      </c>
      <c r="B2885" t="s">
        <v>10882</v>
      </c>
      <c r="D2885" t="s">
        <v>9883</v>
      </c>
      <c r="E2885" t="s">
        <v>1128</v>
      </c>
      <c r="F2885" t="s">
        <v>1128</v>
      </c>
      <c r="G2885" t="s">
        <v>3379</v>
      </c>
      <c r="H2885" t="s">
        <v>1128</v>
      </c>
      <c r="I2885" t="s">
        <v>33</v>
      </c>
      <c r="J2885" t="s">
        <v>9889</v>
      </c>
      <c r="K2885" s="6">
        <v>55153</v>
      </c>
      <c r="L2885">
        <v>6.5</v>
      </c>
      <c r="M2885" t="s">
        <v>9884</v>
      </c>
      <c r="N2885" t="s">
        <v>3327</v>
      </c>
      <c r="O2885" t="s">
        <v>3328</v>
      </c>
      <c r="P2885" t="s">
        <v>3324</v>
      </c>
      <c r="Q2885" s="5">
        <f>INDEX(relevant_resources!B:B,MATCH(P2885,relevant_resources!A:A,0))</f>
        <v>1</v>
      </c>
      <c r="R2885">
        <f>COUNTIFS(resolve_2018!Y:Y,A2885)</f>
        <v>0</v>
      </c>
      <c r="S2885">
        <f>COUNTIFS(assign_old_new!A:A,A2885)</f>
        <v>1</v>
      </c>
      <c r="T2885" s="4" t="str">
        <f>IF(D2885="teppc","teppc",
IF(Q2885=0,"not relevant",
IF(R2885&gt;0,"in old list",
IF(S2885=0,"NEED TO ASSIGN",
INDEX(assign_old_new!D:D,MATCH(A2885,assign_old_new!A:A,0))))))</f>
        <v>old</v>
      </c>
      <c r="U2885">
        <f t="shared" si="90"/>
        <v>1</v>
      </c>
      <c r="V2885" s="5">
        <f t="shared" si="91"/>
        <v>0</v>
      </c>
    </row>
    <row r="2886" spans="1:22" hidden="1" x14ac:dyDescent="0.75">
      <c r="A2886" t="s">
        <v>7319</v>
      </c>
      <c r="B2886" t="s">
        <v>7320</v>
      </c>
      <c r="D2886" t="s">
        <v>3425</v>
      </c>
      <c r="E2886" t="s">
        <v>1054</v>
      </c>
      <c r="F2886" t="s">
        <v>1054</v>
      </c>
      <c r="G2886" t="s">
        <v>3447</v>
      </c>
      <c r="H2886" t="s">
        <v>3428</v>
      </c>
      <c r="I2886" t="s">
        <v>3429</v>
      </c>
      <c r="J2886" s="2">
        <v>42491</v>
      </c>
      <c r="K2886" s="2">
        <v>54877</v>
      </c>
      <c r="L2886">
        <v>6.5</v>
      </c>
      <c r="M2886" t="s">
        <v>3511</v>
      </c>
      <c r="N2886" t="s">
        <v>3512</v>
      </c>
      <c r="O2886" t="s">
        <v>3513</v>
      </c>
      <c r="P2886" t="s">
        <v>3706</v>
      </c>
      <c r="Q2886" s="5">
        <f>INDEX(relevant_resources!B:B,MATCH(P2886,relevant_resources!A:A,0))</f>
        <v>0</v>
      </c>
      <c r="R2886">
        <f>COUNTIFS(resolve_2018!Y:Y,A2886)</f>
        <v>0</v>
      </c>
      <c r="S2886">
        <f>COUNTIFS(assign_old_new!A:A,A2886)</f>
        <v>0</v>
      </c>
      <c r="T2886" s="4" t="str">
        <f>IF(D2886="teppc","teppc",
IF(Q2886=0,"not relevant",
IF(R2886&gt;0,"in old list",
IF(S2886=0,"NEED TO ASSIGN",
INDEX(assign_old_new!D:D,MATCH(A2886,assign_old_new!A:A,0))))))</f>
        <v>teppc</v>
      </c>
      <c r="U2886">
        <f t="shared" si="90"/>
        <v>0</v>
      </c>
      <c r="V2886" s="5">
        <f t="shared" si="91"/>
        <v>0</v>
      </c>
    </row>
    <row r="2887" spans="1:22" hidden="1" x14ac:dyDescent="0.75">
      <c r="A2887" t="s">
        <v>7321</v>
      </c>
      <c r="B2887" t="s">
        <v>7322</v>
      </c>
      <c r="D2887" t="s">
        <v>3425</v>
      </c>
      <c r="E2887" t="s">
        <v>1054</v>
      </c>
      <c r="F2887" t="s">
        <v>1054</v>
      </c>
      <c r="G2887" t="s">
        <v>3447</v>
      </c>
      <c r="H2887" t="s">
        <v>3428</v>
      </c>
      <c r="I2887" t="s">
        <v>3429</v>
      </c>
      <c r="J2887" s="2">
        <v>42491</v>
      </c>
      <c r="K2887" s="2">
        <v>54877</v>
      </c>
      <c r="L2887">
        <v>6.5</v>
      </c>
      <c r="M2887" t="s">
        <v>3511</v>
      </c>
      <c r="N2887" t="s">
        <v>3512</v>
      </c>
      <c r="O2887" t="s">
        <v>3513</v>
      </c>
      <c r="P2887" t="s">
        <v>3706</v>
      </c>
      <c r="Q2887" s="5">
        <f>INDEX(relevant_resources!B:B,MATCH(P2887,relevant_resources!A:A,0))</f>
        <v>0</v>
      </c>
      <c r="R2887">
        <f>COUNTIFS(resolve_2018!Y:Y,A2887)</f>
        <v>0</v>
      </c>
      <c r="S2887">
        <f>COUNTIFS(assign_old_new!A:A,A2887)</f>
        <v>0</v>
      </c>
      <c r="T2887" s="4" t="str">
        <f>IF(D2887="teppc","teppc",
IF(Q2887=0,"not relevant",
IF(R2887&gt;0,"in old list",
IF(S2887=0,"NEED TO ASSIGN",
INDEX(assign_old_new!D:D,MATCH(A2887,assign_old_new!A:A,0))))))</f>
        <v>teppc</v>
      </c>
      <c r="U2887">
        <f t="shared" si="90"/>
        <v>0</v>
      </c>
      <c r="V2887" s="5">
        <f t="shared" si="91"/>
        <v>0</v>
      </c>
    </row>
    <row r="2888" spans="1:22" hidden="1" x14ac:dyDescent="0.75">
      <c r="A2888" t="s">
        <v>7323</v>
      </c>
      <c r="B2888" t="s">
        <v>7324</v>
      </c>
      <c r="D2888" t="s">
        <v>3425</v>
      </c>
      <c r="E2888" t="s">
        <v>1054</v>
      </c>
      <c r="F2888" t="s">
        <v>1054</v>
      </c>
      <c r="G2888" t="s">
        <v>3447</v>
      </c>
      <c r="H2888" t="s">
        <v>3428</v>
      </c>
      <c r="I2888" t="s">
        <v>3429</v>
      </c>
      <c r="J2888" s="2">
        <v>42491</v>
      </c>
      <c r="K2888" s="2">
        <v>54877</v>
      </c>
      <c r="L2888">
        <v>6.5</v>
      </c>
      <c r="M2888" t="s">
        <v>3511</v>
      </c>
      <c r="N2888" t="s">
        <v>3512</v>
      </c>
      <c r="O2888" t="s">
        <v>3513</v>
      </c>
      <c r="P2888" t="s">
        <v>3706</v>
      </c>
      <c r="Q2888" s="5">
        <f>INDEX(relevant_resources!B:B,MATCH(P2888,relevant_resources!A:A,0))</f>
        <v>0</v>
      </c>
      <c r="R2888">
        <f>COUNTIFS(resolve_2018!Y:Y,A2888)</f>
        <v>0</v>
      </c>
      <c r="S2888">
        <f>COUNTIFS(assign_old_new!A:A,A2888)</f>
        <v>0</v>
      </c>
      <c r="T2888" s="4" t="str">
        <f>IF(D2888="teppc","teppc",
IF(Q2888=0,"not relevant",
IF(R2888&gt;0,"in old list",
IF(S2888=0,"NEED TO ASSIGN",
INDEX(assign_old_new!D:D,MATCH(A2888,assign_old_new!A:A,0))))))</f>
        <v>teppc</v>
      </c>
      <c r="U2888">
        <f t="shared" si="90"/>
        <v>0</v>
      </c>
      <c r="V2888" s="5">
        <f t="shared" si="91"/>
        <v>0</v>
      </c>
    </row>
    <row r="2889" spans="1:22" hidden="1" x14ac:dyDescent="0.75">
      <c r="A2889" t="s">
        <v>7325</v>
      </c>
      <c r="B2889" t="s">
        <v>7326</v>
      </c>
      <c r="D2889" t="s">
        <v>3425</v>
      </c>
      <c r="E2889" t="s">
        <v>1054</v>
      </c>
      <c r="F2889" t="s">
        <v>1054</v>
      </c>
      <c r="G2889" t="s">
        <v>3447</v>
      </c>
      <c r="H2889" t="s">
        <v>3428</v>
      </c>
      <c r="I2889" t="s">
        <v>3429</v>
      </c>
      <c r="J2889" s="2">
        <v>42491</v>
      </c>
      <c r="K2889" s="2">
        <v>54877</v>
      </c>
      <c r="L2889">
        <v>6.5</v>
      </c>
      <c r="M2889" t="s">
        <v>3511</v>
      </c>
      <c r="N2889" t="s">
        <v>3512</v>
      </c>
      <c r="O2889" t="s">
        <v>3513</v>
      </c>
      <c r="P2889" t="s">
        <v>3706</v>
      </c>
      <c r="Q2889" s="5">
        <f>INDEX(relevant_resources!B:B,MATCH(P2889,relevant_resources!A:A,0))</f>
        <v>0</v>
      </c>
      <c r="R2889">
        <f>COUNTIFS(resolve_2018!Y:Y,A2889)</f>
        <v>0</v>
      </c>
      <c r="S2889">
        <f>COUNTIFS(assign_old_new!A:A,A2889)</f>
        <v>0</v>
      </c>
      <c r="T2889" s="4" t="str">
        <f>IF(D2889="teppc","teppc",
IF(Q2889=0,"not relevant",
IF(R2889&gt;0,"in old list",
IF(S2889=0,"NEED TO ASSIGN",
INDEX(assign_old_new!D:D,MATCH(A2889,assign_old_new!A:A,0))))))</f>
        <v>teppc</v>
      </c>
      <c r="U2889">
        <f t="shared" si="90"/>
        <v>0</v>
      </c>
      <c r="V2889" s="5">
        <f t="shared" si="91"/>
        <v>0</v>
      </c>
    </row>
    <row r="2890" spans="1:22" hidden="1" x14ac:dyDescent="0.75">
      <c r="A2890" t="s">
        <v>7327</v>
      </c>
      <c r="B2890" t="s">
        <v>7328</v>
      </c>
      <c r="D2890" t="s">
        <v>3425</v>
      </c>
      <c r="E2890" t="s">
        <v>1054</v>
      </c>
      <c r="F2890" t="s">
        <v>1054</v>
      </c>
      <c r="G2890" t="s">
        <v>3447</v>
      </c>
      <c r="H2890" t="s">
        <v>3428</v>
      </c>
      <c r="I2890" t="s">
        <v>3429</v>
      </c>
      <c r="J2890" s="2">
        <v>42491</v>
      </c>
      <c r="K2890" s="2">
        <v>54877</v>
      </c>
      <c r="L2890">
        <v>6.5</v>
      </c>
      <c r="M2890" t="s">
        <v>3511</v>
      </c>
      <c r="N2890" t="s">
        <v>3512</v>
      </c>
      <c r="O2890" t="s">
        <v>3513</v>
      </c>
      <c r="P2890" t="s">
        <v>3706</v>
      </c>
      <c r="Q2890" s="5">
        <f>INDEX(relevant_resources!B:B,MATCH(P2890,relevant_resources!A:A,0))</f>
        <v>0</v>
      </c>
      <c r="R2890">
        <f>COUNTIFS(resolve_2018!Y:Y,A2890)</f>
        <v>0</v>
      </c>
      <c r="S2890">
        <f>COUNTIFS(assign_old_new!A:A,A2890)</f>
        <v>0</v>
      </c>
      <c r="T2890" s="4" t="str">
        <f>IF(D2890="teppc","teppc",
IF(Q2890=0,"not relevant",
IF(R2890&gt;0,"in old list",
IF(S2890=0,"NEED TO ASSIGN",
INDEX(assign_old_new!D:D,MATCH(A2890,assign_old_new!A:A,0))))))</f>
        <v>teppc</v>
      </c>
      <c r="U2890">
        <f t="shared" si="90"/>
        <v>0</v>
      </c>
      <c r="V2890" s="5">
        <f t="shared" si="91"/>
        <v>0</v>
      </c>
    </row>
    <row r="2891" spans="1:22" hidden="1" x14ac:dyDescent="0.75">
      <c r="A2891" t="s">
        <v>1918</v>
      </c>
      <c r="B2891" t="s">
        <v>1918</v>
      </c>
      <c r="C2891" t="s">
        <v>10186</v>
      </c>
      <c r="D2891" t="s">
        <v>9883</v>
      </c>
      <c r="E2891" t="s">
        <v>1128</v>
      </c>
      <c r="F2891" t="s">
        <v>1128</v>
      </c>
      <c r="G2891" t="s">
        <v>3379</v>
      </c>
      <c r="H2891" t="s">
        <v>1128</v>
      </c>
      <c r="I2891" t="s">
        <v>33</v>
      </c>
      <c r="J2891" s="6">
        <v>42158</v>
      </c>
      <c r="K2891" s="6">
        <v>55153</v>
      </c>
      <c r="L2891">
        <v>6.5</v>
      </c>
      <c r="M2891" t="s">
        <v>9884</v>
      </c>
      <c r="N2891" t="s">
        <v>4346</v>
      </c>
      <c r="O2891" t="s">
        <v>3386</v>
      </c>
      <c r="P2891" t="s">
        <v>3324</v>
      </c>
      <c r="Q2891" s="5">
        <f>INDEX(relevant_resources!B:B,MATCH(P2891,relevant_resources!A:A,0))</f>
        <v>1</v>
      </c>
      <c r="R2891">
        <f>COUNTIFS(resolve_2018!Y:Y,A2891)</f>
        <v>1</v>
      </c>
      <c r="S2891">
        <f>COUNTIFS(assign_old_new!A:A,A2891)</f>
        <v>0</v>
      </c>
      <c r="T2891" s="4" t="str">
        <f>IF(D2891="teppc","teppc",
IF(Q2891=0,"not relevant",
IF(R2891&gt;0,"in old list",
IF(S2891=0,"NEED TO ASSIGN",
INDEX(assign_old_new!D:D,MATCH(A2891,assign_old_new!A:A,0))))))</f>
        <v>in old list</v>
      </c>
      <c r="U2891">
        <f t="shared" si="90"/>
        <v>1</v>
      </c>
      <c r="V2891" s="5">
        <f t="shared" si="91"/>
        <v>0</v>
      </c>
    </row>
    <row r="2892" spans="1:22" hidden="1" x14ac:dyDescent="0.75">
      <c r="A2892" t="s">
        <v>3456</v>
      </c>
      <c r="B2892" t="s">
        <v>3457</v>
      </c>
      <c r="C2892" t="s">
        <v>3458</v>
      </c>
      <c r="D2892" t="s">
        <v>3425</v>
      </c>
      <c r="E2892" t="s">
        <v>3426</v>
      </c>
      <c r="F2892" t="s">
        <v>3426</v>
      </c>
      <c r="G2892" t="s">
        <v>3427</v>
      </c>
      <c r="H2892" t="s">
        <v>3428</v>
      </c>
      <c r="I2892" t="s">
        <v>3429</v>
      </c>
      <c r="J2892" s="2">
        <v>41715</v>
      </c>
      <c r="K2892" s="2">
        <v>55153</v>
      </c>
      <c r="L2892">
        <v>6.5</v>
      </c>
      <c r="M2892" t="s">
        <v>3459</v>
      </c>
      <c r="N2892" t="s">
        <v>3460</v>
      </c>
      <c r="O2892" t="s">
        <v>3461</v>
      </c>
      <c r="P2892" t="s">
        <v>3462</v>
      </c>
      <c r="Q2892" s="5">
        <f>INDEX(relevant_resources!B:B,MATCH(P2892,relevant_resources!A:A,0))</f>
        <v>0</v>
      </c>
      <c r="R2892">
        <f>COUNTIFS(resolve_2018!Y:Y,A2892)</f>
        <v>0</v>
      </c>
      <c r="S2892">
        <f>COUNTIFS(assign_old_new!A:A,A2892)</f>
        <v>0</v>
      </c>
      <c r="T2892" s="4" t="str">
        <f>IF(D2892="teppc","teppc",
IF(Q2892=0,"not relevant",
IF(R2892&gt;0,"in old list",
IF(S2892=0,"NEED TO ASSIGN",
INDEX(assign_old_new!D:D,MATCH(A2892,assign_old_new!A:A,0))))))</f>
        <v>teppc</v>
      </c>
      <c r="U2892">
        <f t="shared" si="90"/>
        <v>0</v>
      </c>
      <c r="V2892" s="5">
        <f t="shared" si="91"/>
        <v>0</v>
      </c>
    </row>
    <row r="2893" spans="1:22" hidden="1" x14ac:dyDescent="0.75">
      <c r="A2893" t="s">
        <v>3463</v>
      </c>
      <c r="B2893" t="s">
        <v>3464</v>
      </c>
      <c r="C2893" t="s">
        <v>3465</v>
      </c>
      <c r="D2893" t="s">
        <v>3425</v>
      </c>
      <c r="E2893" t="s">
        <v>1054</v>
      </c>
      <c r="F2893" t="s">
        <v>1054</v>
      </c>
      <c r="G2893" t="s">
        <v>3447</v>
      </c>
      <c r="H2893" t="s">
        <v>3428</v>
      </c>
      <c r="I2893" t="s">
        <v>3429</v>
      </c>
      <c r="J2893" s="2">
        <v>41715</v>
      </c>
      <c r="K2893" s="2">
        <v>55153</v>
      </c>
      <c r="L2893">
        <v>6.5</v>
      </c>
      <c r="M2893" t="s">
        <v>3459</v>
      </c>
      <c r="N2893" t="s">
        <v>3460</v>
      </c>
      <c r="O2893" t="s">
        <v>3461</v>
      </c>
      <c r="P2893" t="s">
        <v>3462</v>
      </c>
      <c r="Q2893" s="5">
        <f>INDEX(relevant_resources!B:B,MATCH(P2893,relevant_resources!A:A,0))</f>
        <v>0</v>
      </c>
      <c r="R2893">
        <f>COUNTIFS(resolve_2018!Y:Y,A2893)</f>
        <v>0</v>
      </c>
      <c r="S2893">
        <f>COUNTIFS(assign_old_new!A:A,A2893)</f>
        <v>0</v>
      </c>
      <c r="T2893" s="4" t="str">
        <f>IF(D2893="teppc","teppc",
IF(Q2893=0,"not relevant",
IF(R2893&gt;0,"in old list",
IF(S2893=0,"NEED TO ASSIGN",
INDEX(assign_old_new!D:D,MATCH(A2893,assign_old_new!A:A,0))))))</f>
        <v>teppc</v>
      </c>
      <c r="U2893">
        <f t="shared" si="90"/>
        <v>0</v>
      </c>
      <c r="V2893" s="5">
        <f t="shared" si="91"/>
        <v>0</v>
      </c>
    </row>
    <row r="2894" spans="1:22" hidden="1" x14ac:dyDescent="0.75">
      <c r="A2894" t="s">
        <v>3466</v>
      </c>
      <c r="B2894" t="s">
        <v>3467</v>
      </c>
      <c r="C2894" t="s">
        <v>3468</v>
      </c>
      <c r="D2894" t="s">
        <v>3425</v>
      </c>
      <c r="E2894" t="s">
        <v>1054</v>
      </c>
      <c r="F2894" t="s">
        <v>1054</v>
      </c>
      <c r="G2894" t="s">
        <v>3447</v>
      </c>
      <c r="H2894" t="s">
        <v>3428</v>
      </c>
      <c r="I2894" t="s">
        <v>3429</v>
      </c>
      <c r="J2894" s="2">
        <v>41715</v>
      </c>
      <c r="K2894" s="2">
        <v>55153</v>
      </c>
      <c r="L2894">
        <v>6.5</v>
      </c>
      <c r="M2894" t="s">
        <v>3459</v>
      </c>
      <c r="N2894" t="s">
        <v>3460</v>
      </c>
      <c r="O2894" t="s">
        <v>3461</v>
      </c>
      <c r="P2894" t="s">
        <v>3462</v>
      </c>
      <c r="Q2894" s="5">
        <f>INDEX(relevant_resources!B:B,MATCH(P2894,relevant_resources!A:A,0))</f>
        <v>0</v>
      </c>
      <c r="R2894">
        <f>COUNTIFS(resolve_2018!Y:Y,A2894)</f>
        <v>0</v>
      </c>
      <c r="S2894">
        <f>COUNTIFS(assign_old_new!A:A,A2894)</f>
        <v>0</v>
      </c>
      <c r="T2894" s="4" t="str">
        <f>IF(D2894="teppc","teppc",
IF(Q2894=0,"not relevant",
IF(R2894&gt;0,"in old list",
IF(S2894=0,"NEED TO ASSIGN",
INDEX(assign_old_new!D:D,MATCH(A2894,assign_old_new!A:A,0))))))</f>
        <v>teppc</v>
      </c>
      <c r="U2894">
        <f t="shared" si="90"/>
        <v>0</v>
      </c>
      <c r="V2894" s="5">
        <f t="shared" si="91"/>
        <v>0</v>
      </c>
    </row>
    <row r="2895" spans="1:22" hidden="1" x14ac:dyDescent="0.75">
      <c r="A2895" t="s">
        <v>2570</v>
      </c>
      <c r="B2895" t="s">
        <v>2570</v>
      </c>
      <c r="C2895" t="s">
        <v>10327</v>
      </c>
      <c r="D2895" t="s">
        <v>9883</v>
      </c>
      <c r="E2895" t="s">
        <v>1128</v>
      </c>
      <c r="F2895" t="s">
        <v>1128</v>
      </c>
      <c r="G2895" t="s">
        <v>3379</v>
      </c>
      <c r="H2895" t="s">
        <v>1128</v>
      </c>
      <c r="I2895" t="s">
        <v>33</v>
      </c>
      <c r="J2895" s="6">
        <v>39966</v>
      </c>
      <c r="K2895" s="6">
        <v>55153</v>
      </c>
      <c r="L2895">
        <v>6.5</v>
      </c>
      <c r="M2895" t="s">
        <v>9884</v>
      </c>
      <c r="N2895" t="s">
        <v>3412</v>
      </c>
      <c r="O2895" t="s">
        <v>993</v>
      </c>
      <c r="P2895" t="s">
        <v>3413</v>
      </c>
      <c r="Q2895" s="5">
        <f>INDEX(relevant_resources!B:B,MATCH(P2895,relevant_resources!A:A,0))</f>
        <v>1</v>
      </c>
      <c r="R2895">
        <f>COUNTIFS(resolve_2018!Y:Y,A2895)</f>
        <v>1</v>
      </c>
      <c r="S2895">
        <f>COUNTIFS(assign_old_new!A:A,A2895)</f>
        <v>0</v>
      </c>
      <c r="T2895" s="4" t="str">
        <f>IF(D2895="teppc","teppc",
IF(Q2895=0,"not relevant",
IF(R2895&gt;0,"in old list",
IF(S2895=0,"NEED TO ASSIGN",
INDEX(assign_old_new!D:D,MATCH(A2895,assign_old_new!A:A,0))))))</f>
        <v>in old list</v>
      </c>
      <c r="U2895">
        <f t="shared" si="90"/>
        <v>1</v>
      </c>
      <c r="V2895" s="5">
        <f t="shared" si="91"/>
        <v>0</v>
      </c>
    </row>
    <row r="2896" spans="1:22" hidden="1" x14ac:dyDescent="0.75">
      <c r="A2896" t="s">
        <v>5242</v>
      </c>
      <c r="B2896" t="s">
        <v>5242</v>
      </c>
      <c r="C2896" t="s">
        <v>5243</v>
      </c>
      <c r="D2896" t="s">
        <v>3425</v>
      </c>
      <c r="E2896" t="s">
        <v>3426</v>
      </c>
      <c r="F2896" t="s">
        <v>3426</v>
      </c>
      <c r="G2896" t="s">
        <v>3427</v>
      </c>
      <c r="H2896" t="s">
        <v>3428</v>
      </c>
      <c r="I2896" t="s">
        <v>3429</v>
      </c>
      <c r="J2896" s="2">
        <v>37987</v>
      </c>
      <c r="K2896" s="2">
        <v>55153</v>
      </c>
      <c r="L2896">
        <v>6.5</v>
      </c>
      <c r="M2896" t="s">
        <v>5244</v>
      </c>
      <c r="N2896" t="s">
        <v>3849</v>
      </c>
      <c r="O2896" t="s">
        <v>3850</v>
      </c>
      <c r="P2896" t="s">
        <v>3851</v>
      </c>
      <c r="Q2896" s="5">
        <f>INDEX(relevant_resources!B:B,MATCH(P2896,relevant_resources!A:A,0))</f>
        <v>0</v>
      </c>
      <c r="R2896">
        <f>COUNTIFS(resolve_2018!Y:Y,A2896)</f>
        <v>0</v>
      </c>
      <c r="S2896">
        <f>COUNTIFS(assign_old_new!A:A,A2896)</f>
        <v>0</v>
      </c>
      <c r="T2896" s="4" t="str">
        <f>IF(D2896="teppc","teppc",
IF(Q2896=0,"not relevant",
IF(R2896&gt;0,"in old list",
IF(S2896=0,"NEED TO ASSIGN",
INDEX(assign_old_new!D:D,MATCH(A2896,assign_old_new!A:A,0))))))</f>
        <v>teppc</v>
      </c>
      <c r="U2896">
        <f t="shared" si="90"/>
        <v>0</v>
      </c>
      <c r="V2896" s="5">
        <f t="shared" si="91"/>
        <v>0</v>
      </c>
    </row>
    <row r="2897" spans="1:22" hidden="1" x14ac:dyDescent="0.75">
      <c r="A2897" t="s">
        <v>2964</v>
      </c>
      <c r="B2897" t="s">
        <v>2964</v>
      </c>
      <c r="C2897" t="s">
        <v>11166</v>
      </c>
      <c r="D2897" t="s">
        <v>9883</v>
      </c>
      <c r="E2897" t="s">
        <v>1128</v>
      </c>
      <c r="F2897" t="s">
        <v>1128</v>
      </c>
      <c r="G2897" t="s">
        <v>3379</v>
      </c>
      <c r="H2897" t="s">
        <v>1128</v>
      </c>
      <c r="I2897" t="s">
        <v>33</v>
      </c>
      <c r="J2897" s="6">
        <v>35343</v>
      </c>
      <c r="K2897" s="6">
        <v>55153</v>
      </c>
      <c r="L2897">
        <v>6.5</v>
      </c>
      <c r="M2897" t="s">
        <v>9884</v>
      </c>
      <c r="N2897" t="s">
        <v>11167</v>
      </c>
      <c r="O2897" t="s">
        <v>3337</v>
      </c>
      <c r="P2897" t="s">
        <v>3338</v>
      </c>
      <c r="Q2897" s="5">
        <f>INDEX(relevant_resources!B:B,MATCH(P2897,relevant_resources!A:A,0))</f>
        <v>0</v>
      </c>
      <c r="R2897">
        <f>COUNTIFS(resolve_2018!Y:Y,A2897)</f>
        <v>1</v>
      </c>
      <c r="S2897">
        <f>COUNTIFS(assign_old_new!A:A,A2897)</f>
        <v>0</v>
      </c>
      <c r="T2897" s="4" t="str">
        <f>IF(D2897="teppc","teppc",
IF(Q2897=0,"not relevant",
IF(R2897&gt;0,"in old list",
IF(S2897=0,"NEED TO ASSIGN",
INDEX(assign_old_new!D:D,MATCH(A2897,assign_old_new!A:A,0))))))</f>
        <v>not relevant</v>
      </c>
      <c r="U2897">
        <f t="shared" si="90"/>
        <v>1</v>
      </c>
      <c r="V2897" s="5">
        <f t="shared" si="91"/>
        <v>0</v>
      </c>
    </row>
    <row r="2898" spans="1:22" hidden="1" x14ac:dyDescent="0.75">
      <c r="A2898" t="s">
        <v>6036</v>
      </c>
      <c r="B2898" t="s">
        <v>6037</v>
      </c>
      <c r="C2898" t="s">
        <v>6036</v>
      </c>
      <c r="D2898" t="s">
        <v>3425</v>
      </c>
      <c r="E2898" t="s">
        <v>3666</v>
      </c>
      <c r="F2898" t="s">
        <v>3666</v>
      </c>
      <c r="G2898" t="s">
        <v>3667</v>
      </c>
      <c r="H2898" t="s">
        <v>3666</v>
      </c>
      <c r="I2898" t="s">
        <v>2274</v>
      </c>
      <c r="J2898" s="2">
        <v>34304</v>
      </c>
      <c r="K2898" s="2">
        <v>55153</v>
      </c>
      <c r="L2898">
        <v>6.5</v>
      </c>
      <c r="M2898" t="s">
        <v>210</v>
      </c>
      <c r="N2898" t="s">
        <v>3443</v>
      </c>
      <c r="O2898" t="s">
        <v>210</v>
      </c>
      <c r="P2898" t="s">
        <v>3497</v>
      </c>
      <c r="Q2898" s="5">
        <f>INDEX(relevant_resources!B:B,MATCH(P2898,relevant_resources!A:A,0))</f>
        <v>0</v>
      </c>
      <c r="R2898">
        <f>COUNTIFS(resolve_2018!Y:Y,A2898)</f>
        <v>0</v>
      </c>
      <c r="S2898">
        <f>COUNTIFS(assign_old_new!A:A,A2898)</f>
        <v>0</v>
      </c>
      <c r="T2898" s="4" t="str">
        <f>IF(D2898="teppc","teppc",
IF(Q2898=0,"not relevant",
IF(R2898&gt;0,"in old list",
IF(S2898=0,"NEED TO ASSIGN",
INDEX(assign_old_new!D:D,MATCH(A2898,assign_old_new!A:A,0))))))</f>
        <v>teppc</v>
      </c>
      <c r="U2898">
        <f t="shared" si="90"/>
        <v>0</v>
      </c>
      <c r="V2898" s="5">
        <f t="shared" si="91"/>
        <v>0</v>
      </c>
    </row>
    <row r="2899" spans="1:22" hidden="1" x14ac:dyDescent="0.75">
      <c r="A2899" t="s">
        <v>6038</v>
      </c>
      <c r="B2899" t="s">
        <v>6039</v>
      </c>
      <c r="C2899" t="s">
        <v>6038</v>
      </c>
      <c r="D2899" t="s">
        <v>3425</v>
      </c>
      <c r="E2899" t="s">
        <v>3666</v>
      </c>
      <c r="F2899" t="s">
        <v>3666</v>
      </c>
      <c r="G2899" t="s">
        <v>3667</v>
      </c>
      <c r="H2899" t="s">
        <v>3666</v>
      </c>
      <c r="I2899" t="s">
        <v>2274</v>
      </c>
      <c r="J2899" s="2">
        <v>34243</v>
      </c>
      <c r="K2899" s="2">
        <v>55153</v>
      </c>
      <c r="L2899">
        <v>6.5</v>
      </c>
      <c r="M2899" t="s">
        <v>210</v>
      </c>
      <c r="N2899" t="s">
        <v>3443</v>
      </c>
      <c r="O2899" t="s">
        <v>210</v>
      </c>
      <c r="P2899" t="s">
        <v>3497</v>
      </c>
      <c r="Q2899" s="5">
        <f>INDEX(relevant_resources!B:B,MATCH(P2899,relevant_resources!A:A,0))</f>
        <v>0</v>
      </c>
      <c r="R2899">
        <f>COUNTIFS(resolve_2018!Y:Y,A2899)</f>
        <v>0</v>
      </c>
      <c r="S2899">
        <f>COUNTIFS(assign_old_new!A:A,A2899)</f>
        <v>0</v>
      </c>
      <c r="T2899" s="4" t="str">
        <f>IF(D2899="teppc","teppc",
IF(Q2899=0,"not relevant",
IF(R2899&gt;0,"in old list",
IF(S2899=0,"NEED TO ASSIGN",
INDEX(assign_old_new!D:D,MATCH(A2899,assign_old_new!A:A,0))))))</f>
        <v>teppc</v>
      </c>
      <c r="U2899">
        <f t="shared" si="90"/>
        <v>0</v>
      </c>
      <c r="V2899" s="5">
        <f t="shared" si="91"/>
        <v>0</v>
      </c>
    </row>
    <row r="2900" spans="1:22" hidden="1" x14ac:dyDescent="0.75">
      <c r="A2900" t="s">
        <v>6040</v>
      </c>
      <c r="B2900" t="s">
        <v>6041</v>
      </c>
      <c r="C2900" t="s">
        <v>6040</v>
      </c>
      <c r="D2900" t="s">
        <v>3425</v>
      </c>
      <c r="E2900" t="s">
        <v>3666</v>
      </c>
      <c r="F2900" t="s">
        <v>3666</v>
      </c>
      <c r="G2900" t="s">
        <v>3667</v>
      </c>
      <c r="H2900" t="s">
        <v>3666</v>
      </c>
      <c r="I2900" t="s">
        <v>2274</v>
      </c>
      <c r="J2900" s="2">
        <v>34151</v>
      </c>
      <c r="K2900" s="2">
        <v>55153</v>
      </c>
      <c r="L2900">
        <v>6.5</v>
      </c>
      <c r="M2900" t="s">
        <v>210</v>
      </c>
      <c r="N2900" t="s">
        <v>3443</v>
      </c>
      <c r="O2900" t="s">
        <v>210</v>
      </c>
      <c r="P2900" t="s">
        <v>3497</v>
      </c>
      <c r="Q2900" s="5">
        <f>INDEX(relevant_resources!B:B,MATCH(P2900,relevant_resources!A:A,0))</f>
        <v>0</v>
      </c>
      <c r="R2900">
        <f>COUNTIFS(resolve_2018!Y:Y,A2900)</f>
        <v>0</v>
      </c>
      <c r="S2900">
        <f>COUNTIFS(assign_old_new!A:A,A2900)</f>
        <v>0</v>
      </c>
      <c r="T2900" s="4" t="str">
        <f>IF(D2900="teppc","teppc",
IF(Q2900=0,"not relevant",
IF(R2900&gt;0,"in old list",
IF(S2900=0,"NEED TO ASSIGN",
INDEX(assign_old_new!D:D,MATCH(A2900,assign_old_new!A:A,0))))))</f>
        <v>teppc</v>
      </c>
      <c r="U2900">
        <f t="shared" si="90"/>
        <v>0</v>
      </c>
      <c r="V2900" s="5">
        <f t="shared" si="91"/>
        <v>0</v>
      </c>
    </row>
    <row r="2901" spans="1:22" hidden="1" x14ac:dyDescent="0.75">
      <c r="A2901" t="s">
        <v>6032</v>
      </c>
      <c r="B2901" t="s">
        <v>6032</v>
      </c>
      <c r="C2901" t="s">
        <v>6033</v>
      </c>
      <c r="D2901" t="s">
        <v>3425</v>
      </c>
      <c r="E2901" t="s">
        <v>3891</v>
      </c>
      <c r="F2901" t="s">
        <v>3891</v>
      </c>
      <c r="G2901" t="s">
        <v>3892</v>
      </c>
      <c r="H2901" t="s">
        <v>3616</v>
      </c>
      <c r="I2901" t="s">
        <v>1080</v>
      </c>
      <c r="J2901" s="2">
        <v>34097</v>
      </c>
      <c r="K2901" s="2">
        <v>55153</v>
      </c>
      <c r="L2901">
        <v>6.5</v>
      </c>
      <c r="M2901" t="s">
        <v>210</v>
      </c>
      <c r="N2901" t="s">
        <v>3443</v>
      </c>
      <c r="O2901" t="s">
        <v>210</v>
      </c>
      <c r="P2901" t="s">
        <v>3568</v>
      </c>
      <c r="Q2901" s="5">
        <f>INDEX(relevant_resources!B:B,MATCH(P2901,relevant_resources!A:A,0))</f>
        <v>0</v>
      </c>
      <c r="R2901">
        <f>COUNTIFS(resolve_2018!Y:Y,A2901)</f>
        <v>0</v>
      </c>
      <c r="S2901">
        <f>COUNTIFS(assign_old_new!A:A,A2901)</f>
        <v>0</v>
      </c>
      <c r="T2901" s="4" t="str">
        <f>IF(D2901="teppc","teppc",
IF(Q2901=0,"not relevant",
IF(R2901&gt;0,"in old list",
IF(S2901=0,"NEED TO ASSIGN",
INDEX(assign_old_new!D:D,MATCH(A2901,assign_old_new!A:A,0))))))</f>
        <v>teppc</v>
      </c>
      <c r="U2901">
        <f t="shared" si="90"/>
        <v>0</v>
      </c>
      <c r="V2901" s="5">
        <f t="shared" si="91"/>
        <v>0</v>
      </c>
    </row>
    <row r="2902" spans="1:22" hidden="1" x14ac:dyDescent="0.75">
      <c r="A2902" t="s">
        <v>7338</v>
      </c>
      <c r="B2902" t="s">
        <v>7338</v>
      </c>
      <c r="C2902" t="s">
        <v>7339</v>
      </c>
      <c r="D2902" t="s">
        <v>3425</v>
      </c>
      <c r="E2902" t="s">
        <v>3698</v>
      </c>
      <c r="F2902" t="s">
        <v>3698</v>
      </c>
      <c r="G2902" t="s">
        <v>3694</v>
      </c>
      <c r="H2902" t="s">
        <v>3407</v>
      </c>
      <c r="I2902" t="s">
        <v>2274</v>
      </c>
      <c r="J2902" s="2">
        <v>33604</v>
      </c>
      <c r="K2902" s="2">
        <v>55153</v>
      </c>
      <c r="L2902">
        <v>6.5</v>
      </c>
      <c r="M2902" t="s">
        <v>3756</v>
      </c>
      <c r="N2902" t="s">
        <v>3757</v>
      </c>
      <c r="O2902" t="s">
        <v>190</v>
      </c>
      <c r="P2902" t="s">
        <v>3758</v>
      </c>
      <c r="Q2902" s="5">
        <f>INDEX(relevant_resources!B:B,MATCH(P2902,relevant_resources!A:A,0))</f>
        <v>0</v>
      </c>
      <c r="R2902">
        <f>COUNTIFS(resolve_2018!Y:Y,A2902)</f>
        <v>0</v>
      </c>
      <c r="S2902">
        <f>COUNTIFS(assign_old_new!A:A,A2902)</f>
        <v>0</v>
      </c>
      <c r="T2902" s="4" t="str">
        <f>IF(D2902="teppc","teppc",
IF(Q2902=0,"not relevant",
IF(R2902&gt;0,"in old list",
IF(S2902=0,"NEED TO ASSIGN",
INDEX(assign_old_new!D:D,MATCH(A2902,assign_old_new!A:A,0))))))</f>
        <v>teppc</v>
      </c>
      <c r="U2902">
        <f t="shared" si="90"/>
        <v>0</v>
      </c>
      <c r="V2902" s="5">
        <f t="shared" si="91"/>
        <v>0</v>
      </c>
    </row>
    <row r="2903" spans="1:22" hidden="1" x14ac:dyDescent="0.75">
      <c r="A2903" t="s">
        <v>5000</v>
      </c>
      <c r="B2903" t="s">
        <v>5000</v>
      </c>
      <c r="C2903" t="s">
        <v>5001</v>
      </c>
      <c r="D2903" t="s">
        <v>3425</v>
      </c>
      <c r="E2903" t="s">
        <v>2403</v>
      </c>
      <c r="F2903" t="s">
        <v>2403</v>
      </c>
      <c r="G2903" t="s">
        <v>3436</v>
      </c>
      <c r="H2903" t="s">
        <v>3437</v>
      </c>
      <c r="I2903" t="s">
        <v>2274</v>
      </c>
      <c r="J2903" s="2">
        <v>33359</v>
      </c>
      <c r="K2903" s="2">
        <v>55153</v>
      </c>
      <c r="L2903">
        <v>6.5</v>
      </c>
      <c r="M2903" t="s">
        <v>210</v>
      </c>
      <c r="N2903" t="s">
        <v>3443</v>
      </c>
      <c r="O2903" t="s">
        <v>210</v>
      </c>
      <c r="P2903" t="s">
        <v>3497</v>
      </c>
      <c r="Q2903" s="5">
        <f>INDEX(relevant_resources!B:B,MATCH(P2903,relevant_resources!A:A,0))</f>
        <v>0</v>
      </c>
      <c r="R2903">
        <f>COUNTIFS(resolve_2018!Y:Y,A2903)</f>
        <v>0</v>
      </c>
      <c r="S2903">
        <f>COUNTIFS(assign_old_new!A:A,A2903)</f>
        <v>0</v>
      </c>
      <c r="T2903" s="4" t="str">
        <f>IF(D2903="teppc","teppc",
IF(Q2903=0,"not relevant",
IF(R2903&gt;0,"in old list",
IF(S2903=0,"NEED TO ASSIGN",
INDEX(assign_old_new!D:D,MATCH(A2903,assign_old_new!A:A,0))))))</f>
        <v>teppc</v>
      </c>
      <c r="U2903">
        <f t="shared" si="90"/>
        <v>0</v>
      </c>
      <c r="V2903" s="5">
        <f t="shared" si="91"/>
        <v>0</v>
      </c>
    </row>
    <row r="2904" spans="1:22" hidden="1" x14ac:dyDescent="0.75">
      <c r="A2904" t="s">
        <v>8463</v>
      </c>
      <c r="B2904" t="s">
        <v>8463</v>
      </c>
      <c r="C2904" t="s">
        <v>8464</v>
      </c>
      <c r="D2904" t="s">
        <v>3425</v>
      </c>
      <c r="E2904" t="s">
        <v>3891</v>
      </c>
      <c r="F2904" t="s">
        <v>3891</v>
      </c>
      <c r="G2904" t="s">
        <v>3892</v>
      </c>
      <c r="H2904" t="s">
        <v>3616</v>
      </c>
      <c r="I2904" t="s">
        <v>1080</v>
      </c>
      <c r="J2904" s="2">
        <v>32989</v>
      </c>
      <c r="K2904" s="2">
        <v>55153</v>
      </c>
      <c r="L2904">
        <v>6.5</v>
      </c>
      <c r="M2904" t="s">
        <v>210</v>
      </c>
      <c r="N2904" t="s">
        <v>3443</v>
      </c>
      <c r="O2904" t="s">
        <v>210</v>
      </c>
      <c r="P2904" t="s">
        <v>3568</v>
      </c>
      <c r="Q2904" s="5">
        <f>INDEX(relevant_resources!B:B,MATCH(P2904,relevant_resources!A:A,0))</f>
        <v>0</v>
      </c>
      <c r="R2904">
        <f>COUNTIFS(resolve_2018!Y:Y,A2904)</f>
        <v>0</v>
      </c>
      <c r="S2904">
        <f>COUNTIFS(assign_old_new!A:A,A2904)</f>
        <v>0</v>
      </c>
      <c r="T2904" s="4" t="str">
        <f>IF(D2904="teppc","teppc",
IF(Q2904=0,"not relevant",
IF(R2904&gt;0,"in old list",
IF(S2904=0,"NEED TO ASSIGN",
INDEX(assign_old_new!D:D,MATCH(A2904,assign_old_new!A:A,0))))))</f>
        <v>teppc</v>
      </c>
      <c r="U2904">
        <f t="shared" si="90"/>
        <v>0</v>
      </c>
      <c r="V2904" s="5">
        <f t="shared" si="91"/>
        <v>0</v>
      </c>
    </row>
    <row r="2905" spans="1:22" hidden="1" x14ac:dyDescent="0.75">
      <c r="A2905" t="s">
        <v>404</v>
      </c>
      <c r="B2905" t="s">
        <v>11015</v>
      </c>
      <c r="C2905" t="s">
        <v>11016</v>
      </c>
      <c r="D2905" t="s">
        <v>9883</v>
      </c>
      <c r="E2905" t="s">
        <v>3333</v>
      </c>
      <c r="F2905" t="s">
        <v>3333</v>
      </c>
      <c r="G2905" t="s">
        <v>3334</v>
      </c>
      <c r="H2905" t="s">
        <v>3333</v>
      </c>
      <c r="I2905" t="s">
        <v>33</v>
      </c>
      <c r="J2905" s="6">
        <v>10228</v>
      </c>
      <c r="K2905" s="6">
        <v>55153</v>
      </c>
      <c r="L2905">
        <v>6.5</v>
      </c>
      <c r="M2905" t="s">
        <v>9884</v>
      </c>
      <c r="N2905" t="s">
        <v>3443</v>
      </c>
      <c r="O2905" t="s">
        <v>210</v>
      </c>
      <c r="P2905" t="s">
        <v>3709</v>
      </c>
      <c r="Q2905" s="5">
        <f>INDEX(relevant_resources!B:B,MATCH(P2905,relevant_resources!A:A,0))</f>
        <v>0</v>
      </c>
      <c r="R2905">
        <f>COUNTIFS(resolve_2018!Y:Y,A2905)</f>
        <v>1</v>
      </c>
      <c r="S2905">
        <f>COUNTIFS(assign_old_new!A:A,A2905)</f>
        <v>0</v>
      </c>
      <c r="T2905" s="4" t="str">
        <f>IF(D2905="teppc","teppc",
IF(Q2905=0,"not relevant",
IF(R2905&gt;0,"in old list",
IF(S2905=0,"NEED TO ASSIGN",
INDEX(assign_old_new!D:D,MATCH(A2905,assign_old_new!A:A,0))))))</f>
        <v>not relevant</v>
      </c>
      <c r="U2905">
        <f t="shared" si="90"/>
        <v>1</v>
      </c>
      <c r="V2905" s="5">
        <f t="shared" si="91"/>
        <v>0</v>
      </c>
    </row>
    <row r="2906" spans="1:22" hidden="1" x14ac:dyDescent="0.75">
      <c r="A2906" t="s">
        <v>3423</v>
      </c>
      <c r="B2906" t="s">
        <v>3423</v>
      </c>
      <c r="C2906" t="s">
        <v>3424</v>
      </c>
      <c r="D2906" t="s">
        <v>3425</v>
      </c>
      <c r="E2906" t="s">
        <v>3426</v>
      </c>
      <c r="F2906" t="s">
        <v>3426</v>
      </c>
      <c r="G2906" t="s">
        <v>3427</v>
      </c>
      <c r="H2906" t="s">
        <v>3428</v>
      </c>
      <c r="I2906" t="s">
        <v>3429</v>
      </c>
      <c r="J2906" s="2">
        <v>39600</v>
      </c>
      <c r="K2906" s="2">
        <v>47042</v>
      </c>
      <c r="L2906">
        <v>6.4989999999999997</v>
      </c>
      <c r="M2906" t="s">
        <v>3430</v>
      </c>
      <c r="N2906" t="s">
        <v>3431</v>
      </c>
      <c r="O2906" t="s">
        <v>3432</v>
      </c>
      <c r="P2906" t="s">
        <v>3433</v>
      </c>
      <c r="Q2906" s="5">
        <f>INDEX(relevant_resources!B:B,MATCH(P2906,relevant_resources!A:A,0))</f>
        <v>0</v>
      </c>
      <c r="R2906">
        <f>COUNTIFS(resolve_2018!Y:Y,A2906)</f>
        <v>0</v>
      </c>
      <c r="S2906">
        <f>COUNTIFS(assign_old_new!A:A,A2906)</f>
        <v>0</v>
      </c>
      <c r="T2906" s="4" t="str">
        <f>IF(D2906="teppc","teppc",
IF(Q2906=0,"not relevant",
IF(R2906&gt;0,"in old list",
IF(S2906=0,"NEED TO ASSIGN",
INDEX(assign_old_new!D:D,MATCH(A2906,assign_old_new!A:A,0))))))</f>
        <v>teppc</v>
      </c>
      <c r="U2906">
        <f t="shared" si="90"/>
        <v>0</v>
      </c>
      <c r="V2906" s="5">
        <f t="shared" si="91"/>
        <v>0</v>
      </c>
    </row>
    <row r="2907" spans="1:22" hidden="1" x14ac:dyDescent="0.75">
      <c r="A2907" t="s">
        <v>7608</v>
      </c>
      <c r="B2907" t="s">
        <v>7609</v>
      </c>
      <c r="C2907" t="s">
        <v>7610</v>
      </c>
      <c r="D2907" t="s">
        <v>3425</v>
      </c>
      <c r="E2907" t="s">
        <v>906</v>
      </c>
      <c r="F2907" t="s">
        <v>906</v>
      </c>
      <c r="G2907" t="s">
        <v>4695</v>
      </c>
      <c r="H2907" t="s">
        <v>906</v>
      </c>
      <c r="I2907" t="s">
        <v>906</v>
      </c>
      <c r="J2907" s="2">
        <v>40283</v>
      </c>
      <c r="K2907" s="2">
        <v>55153</v>
      </c>
      <c r="L2907">
        <v>6.4</v>
      </c>
      <c r="M2907" t="s">
        <v>7602</v>
      </c>
      <c r="N2907" t="s">
        <v>7603</v>
      </c>
      <c r="O2907" t="s">
        <v>7603</v>
      </c>
      <c r="P2907" t="s">
        <v>7604</v>
      </c>
      <c r="Q2907" s="5">
        <f>INDEX(relevant_resources!B:B,MATCH(P2907,relevant_resources!A:A,0))</f>
        <v>0</v>
      </c>
      <c r="R2907">
        <f>COUNTIFS(resolve_2018!Y:Y,A2907)</f>
        <v>0</v>
      </c>
      <c r="S2907">
        <f>COUNTIFS(assign_old_new!A:A,A2907)</f>
        <v>0</v>
      </c>
      <c r="T2907" s="4" t="str">
        <f>IF(D2907="teppc","teppc",
IF(Q2907=0,"not relevant",
IF(R2907&gt;0,"in old list",
IF(S2907=0,"NEED TO ASSIGN",
INDEX(assign_old_new!D:D,MATCH(A2907,assign_old_new!A:A,0))))))</f>
        <v>teppc</v>
      </c>
      <c r="U2907">
        <f t="shared" si="90"/>
        <v>0</v>
      </c>
      <c r="V2907" s="5">
        <f t="shared" si="91"/>
        <v>0</v>
      </c>
    </row>
    <row r="2908" spans="1:22" hidden="1" x14ac:dyDescent="0.75">
      <c r="A2908" t="s">
        <v>358</v>
      </c>
      <c r="B2908" t="s">
        <v>358</v>
      </c>
      <c r="C2908" t="s">
        <v>11026</v>
      </c>
      <c r="D2908" t="s">
        <v>9883</v>
      </c>
      <c r="E2908" t="s">
        <v>1128</v>
      </c>
      <c r="F2908" t="s">
        <v>1128</v>
      </c>
      <c r="G2908" t="s">
        <v>3379</v>
      </c>
      <c r="H2908" t="s">
        <v>1128</v>
      </c>
      <c r="I2908" t="s">
        <v>33</v>
      </c>
      <c r="J2908" s="6">
        <v>5115</v>
      </c>
      <c r="K2908" s="6">
        <v>55153</v>
      </c>
      <c r="L2908">
        <v>6.4</v>
      </c>
      <c r="M2908" t="s">
        <v>9884</v>
      </c>
      <c r="N2908" t="s">
        <v>3443</v>
      </c>
      <c r="O2908" t="s">
        <v>210</v>
      </c>
      <c r="P2908" t="s">
        <v>3709</v>
      </c>
      <c r="Q2908" s="5">
        <f>INDEX(relevant_resources!B:B,MATCH(P2908,relevant_resources!A:A,0))</f>
        <v>0</v>
      </c>
      <c r="R2908">
        <f>COUNTIFS(resolve_2018!Y:Y,A2908)</f>
        <v>1</v>
      </c>
      <c r="S2908">
        <f>COUNTIFS(assign_old_new!A:A,A2908)</f>
        <v>0</v>
      </c>
      <c r="T2908" s="4" t="str">
        <f>IF(D2908="teppc","teppc",
IF(Q2908=0,"not relevant",
IF(R2908&gt;0,"in old list",
IF(S2908=0,"NEED TO ASSIGN",
INDEX(assign_old_new!D:D,MATCH(A2908,assign_old_new!A:A,0))))))</f>
        <v>not relevant</v>
      </c>
      <c r="U2908">
        <f t="shared" si="90"/>
        <v>1</v>
      </c>
      <c r="V2908" s="5">
        <f t="shared" si="91"/>
        <v>0</v>
      </c>
    </row>
    <row r="2909" spans="1:22" hidden="1" x14ac:dyDescent="0.75">
      <c r="A2909" t="s">
        <v>333</v>
      </c>
      <c r="B2909" t="s">
        <v>333</v>
      </c>
      <c r="C2909" t="s">
        <v>10098</v>
      </c>
      <c r="D2909" t="s">
        <v>9883</v>
      </c>
      <c r="E2909" t="s">
        <v>3333</v>
      </c>
      <c r="F2909" t="s">
        <v>3333</v>
      </c>
      <c r="G2909" t="s">
        <v>3334</v>
      </c>
      <c r="H2909" t="s">
        <v>3333</v>
      </c>
      <c r="I2909" t="s">
        <v>33</v>
      </c>
      <c r="J2909" s="6">
        <v>1</v>
      </c>
      <c r="K2909" s="6">
        <v>55153</v>
      </c>
      <c r="L2909">
        <v>6.4</v>
      </c>
      <c r="M2909" t="s">
        <v>9884</v>
      </c>
      <c r="N2909" t="s">
        <v>3443</v>
      </c>
      <c r="O2909" t="s">
        <v>210</v>
      </c>
      <c r="P2909" t="s">
        <v>3709</v>
      </c>
      <c r="Q2909" s="5">
        <f>INDEX(relevant_resources!B:B,MATCH(P2909,relevant_resources!A:A,0))</f>
        <v>0</v>
      </c>
      <c r="R2909">
        <f>COUNTIFS(resolve_2018!Y:Y,A2909)</f>
        <v>1</v>
      </c>
      <c r="S2909">
        <f>COUNTIFS(assign_old_new!A:A,A2909)</f>
        <v>0</v>
      </c>
      <c r="T2909" s="4" t="str">
        <f>IF(D2909="teppc","teppc",
IF(Q2909=0,"not relevant",
IF(R2909&gt;0,"in old list",
IF(S2909=0,"NEED TO ASSIGN",
INDEX(assign_old_new!D:D,MATCH(A2909,assign_old_new!A:A,0))))))</f>
        <v>not relevant</v>
      </c>
      <c r="U2909">
        <f t="shared" si="90"/>
        <v>1</v>
      </c>
      <c r="V2909" s="5">
        <f t="shared" si="91"/>
        <v>0</v>
      </c>
    </row>
    <row r="2910" spans="1:22" hidden="1" x14ac:dyDescent="0.75">
      <c r="A2910" t="s">
        <v>8370</v>
      </c>
      <c r="B2910" t="s">
        <v>8370</v>
      </c>
      <c r="C2910" t="s">
        <v>8371</v>
      </c>
      <c r="D2910" t="s">
        <v>3425</v>
      </c>
      <c r="E2910" t="s">
        <v>3611</v>
      </c>
      <c r="F2910" t="s">
        <v>3611</v>
      </c>
      <c r="G2910" t="s">
        <v>3379</v>
      </c>
      <c r="H2910" t="s">
        <v>1128</v>
      </c>
      <c r="I2910" t="s">
        <v>33</v>
      </c>
      <c r="J2910" s="2">
        <v>5845</v>
      </c>
      <c r="K2910" s="2">
        <v>55153</v>
      </c>
      <c r="L2910">
        <v>6.37</v>
      </c>
      <c r="M2910" t="s">
        <v>3956</v>
      </c>
      <c r="N2910" t="s">
        <v>3443</v>
      </c>
      <c r="O2910" t="s">
        <v>210</v>
      </c>
      <c r="P2910" t="s">
        <v>3709</v>
      </c>
      <c r="Q2910" s="5">
        <f>INDEX(relevant_resources!B:B,MATCH(P2910,relevant_resources!A:A,0))</f>
        <v>0</v>
      </c>
      <c r="R2910">
        <f>COUNTIFS(resolve_2018!Y:Y,A2910)</f>
        <v>0</v>
      </c>
      <c r="S2910">
        <f>COUNTIFS(assign_old_new!A:A,A2910)</f>
        <v>0</v>
      </c>
      <c r="T2910" s="4" t="str">
        <f>IF(D2910="teppc","teppc",
IF(Q2910=0,"not relevant",
IF(R2910&gt;0,"in old list",
IF(S2910=0,"NEED TO ASSIGN",
INDEX(assign_old_new!D:D,MATCH(A2910,assign_old_new!A:A,0))))))</f>
        <v>teppc</v>
      </c>
      <c r="U2910">
        <f t="shared" si="90"/>
        <v>0</v>
      </c>
      <c r="V2910" s="5">
        <f t="shared" si="91"/>
        <v>0</v>
      </c>
    </row>
    <row r="2911" spans="1:22" hidden="1" x14ac:dyDescent="0.75">
      <c r="A2911" t="s">
        <v>10697</v>
      </c>
      <c r="B2911" t="s">
        <v>10697</v>
      </c>
      <c r="C2911" t="s">
        <v>10698</v>
      </c>
      <c r="D2911" t="s">
        <v>9883</v>
      </c>
      <c r="E2911" t="s">
        <v>3333</v>
      </c>
      <c r="F2911" t="s">
        <v>3333</v>
      </c>
      <c r="G2911" t="s">
        <v>3334</v>
      </c>
      <c r="H2911" t="s">
        <v>3333</v>
      </c>
      <c r="I2911" t="s">
        <v>33</v>
      </c>
      <c r="J2911" s="6">
        <v>31436</v>
      </c>
      <c r="K2911" s="6">
        <v>55153</v>
      </c>
      <c r="L2911">
        <v>6.31</v>
      </c>
      <c r="M2911" t="s">
        <v>9884</v>
      </c>
      <c r="N2911" t="s">
        <v>3412</v>
      </c>
      <c r="O2911" t="s">
        <v>993</v>
      </c>
      <c r="P2911" t="s">
        <v>3413</v>
      </c>
      <c r="Q2911" s="5">
        <f>INDEX(relevant_resources!B:B,MATCH(P2911,relevant_resources!A:A,0))</f>
        <v>1</v>
      </c>
      <c r="R2911">
        <f>COUNTIFS(resolve_2018!Y:Y,A2911)</f>
        <v>0</v>
      </c>
      <c r="S2911">
        <f>COUNTIFS(assign_old_new!A:A,A2911)</f>
        <v>1</v>
      </c>
      <c r="T2911" s="4" t="str">
        <f>IF(D2911="teppc","teppc",
IF(Q2911=0,"not relevant",
IF(R2911&gt;0,"in old list",
IF(S2911=0,"NEED TO ASSIGN",
INDEX(assign_old_new!D:D,MATCH(A2911,assign_old_new!A:A,0))))))</f>
        <v>old</v>
      </c>
      <c r="U2911">
        <f t="shared" si="90"/>
        <v>1</v>
      </c>
      <c r="V2911" s="5">
        <f t="shared" si="91"/>
        <v>0</v>
      </c>
    </row>
    <row r="2912" spans="1:22" hidden="1" x14ac:dyDescent="0.75">
      <c r="A2912" t="s">
        <v>2253</v>
      </c>
      <c r="B2912" t="s">
        <v>2253</v>
      </c>
      <c r="C2912" t="s">
        <v>2252</v>
      </c>
      <c r="D2912" t="s">
        <v>9883</v>
      </c>
      <c r="E2912" t="s">
        <v>3319</v>
      </c>
      <c r="F2912" t="s">
        <v>3319</v>
      </c>
      <c r="G2912" t="s">
        <v>3320</v>
      </c>
      <c r="H2912" t="s">
        <v>3319</v>
      </c>
      <c r="I2912" t="s">
        <v>33</v>
      </c>
      <c r="J2912" s="6">
        <v>41969</v>
      </c>
      <c r="K2912" s="6">
        <v>55153</v>
      </c>
      <c r="L2912">
        <v>6.3</v>
      </c>
      <c r="M2912" t="s">
        <v>9884</v>
      </c>
      <c r="N2912" t="s">
        <v>4346</v>
      </c>
      <c r="O2912" t="s">
        <v>3386</v>
      </c>
      <c r="P2912" t="s">
        <v>3324</v>
      </c>
      <c r="Q2912" s="5">
        <f>INDEX(relevant_resources!B:B,MATCH(P2912,relevant_resources!A:A,0))</f>
        <v>1</v>
      </c>
      <c r="R2912">
        <f>COUNTIFS(resolve_2018!Y:Y,A2912)</f>
        <v>1</v>
      </c>
      <c r="S2912">
        <f>COUNTIFS(assign_old_new!A:A,A2912)</f>
        <v>0</v>
      </c>
      <c r="T2912" s="4" t="str">
        <f>IF(D2912="teppc","teppc",
IF(Q2912=0,"not relevant",
IF(R2912&gt;0,"in old list",
IF(S2912=0,"NEED TO ASSIGN",
INDEX(assign_old_new!D:D,MATCH(A2912,assign_old_new!A:A,0))))))</f>
        <v>in old list</v>
      </c>
      <c r="U2912">
        <f t="shared" si="90"/>
        <v>1</v>
      </c>
      <c r="V2912" s="5">
        <f t="shared" si="91"/>
        <v>0</v>
      </c>
    </row>
    <row r="2913" spans="1:22" hidden="1" x14ac:dyDescent="0.75">
      <c r="A2913" t="s">
        <v>11437</v>
      </c>
      <c r="B2913" t="s">
        <v>11437</v>
      </c>
      <c r="C2913" t="s">
        <v>11438</v>
      </c>
      <c r="D2913" t="s">
        <v>9883</v>
      </c>
      <c r="E2913" t="s">
        <v>3333</v>
      </c>
      <c r="F2913" t="s">
        <v>3333</v>
      </c>
      <c r="G2913" t="s">
        <v>3334</v>
      </c>
      <c r="H2913" t="s">
        <v>3333</v>
      </c>
      <c r="I2913" t="s">
        <v>33</v>
      </c>
      <c r="J2913" s="6">
        <v>38869</v>
      </c>
      <c r="K2913" s="6">
        <v>55153</v>
      </c>
      <c r="L2913">
        <v>6.2</v>
      </c>
      <c r="M2913" t="s">
        <v>9884</v>
      </c>
      <c r="N2913" t="s">
        <v>3849</v>
      </c>
      <c r="O2913" t="s">
        <v>3850</v>
      </c>
      <c r="P2913" t="s">
        <v>10070</v>
      </c>
      <c r="Q2913" s="5">
        <f>INDEX(relevant_resources!B:B,MATCH(P2913,relevant_resources!A:A,0))</f>
        <v>0</v>
      </c>
      <c r="R2913">
        <f>COUNTIFS(resolve_2018!Y:Y,A2913)</f>
        <v>0</v>
      </c>
      <c r="S2913">
        <f>COUNTIFS(assign_old_new!A:A,A2913)</f>
        <v>0</v>
      </c>
      <c r="T2913" s="4" t="str">
        <f>IF(D2913="teppc","teppc",
IF(Q2913=0,"not relevant",
IF(R2913&gt;0,"in old list",
IF(S2913=0,"NEED TO ASSIGN",
INDEX(assign_old_new!D:D,MATCH(A2913,assign_old_new!A:A,0))))))</f>
        <v>not relevant</v>
      </c>
      <c r="U2913">
        <f t="shared" si="90"/>
        <v>0</v>
      </c>
      <c r="V2913" s="5">
        <f t="shared" si="91"/>
        <v>0</v>
      </c>
    </row>
    <row r="2914" spans="1:22" hidden="1" x14ac:dyDescent="0.75">
      <c r="A2914" t="s">
        <v>3152</v>
      </c>
      <c r="B2914" t="s">
        <v>3152</v>
      </c>
      <c r="C2914" t="s">
        <v>10000</v>
      </c>
      <c r="D2914" t="s">
        <v>9883</v>
      </c>
      <c r="E2914" t="s">
        <v>3333</v>
      </c>
      <c r="F2914" t="s">
        <v>3333</v>
      </c>
      <c r="G2914" t="s">
        <v>3334</v>
      </c>
      <c r="H2914" t="s">
        <v>3333</v>
      </c>
      <c r="I2914" t="s">
        <v>33</v>
      </c>
      <c r="J2914" s="6">
        <v>32143</v>
      </c>
      <c r="K2914" s="6">
        <v>55153</v>
      </c>
      <c r="L2914">
        <v>6.2</v>
      </c>
      <c r="M2914" t="s">
        <v>9884</v>
      </c>
      <c r="N2914" t="s">
        <v>3443</v>
      </c>
      <c r="O2914" t="s">
        <v>210</v>
      </c>
      <c r="P2914" t="s">
        <v>3709</v>
      </c>
      <c r="Q2914" s="5">
        <f>INDEX(relevant_resources!B:B,MATCH(P2914,relevant_resources!A:A,0))</f>
        <v>0</v>
      </c>
      <c r="R2914">
        <f>COUNTIFS(resolve_2018!Y:Y,A2914)</f>
        <v>1</v>
      </c>
      <c r="S2914">
        <f>COUNTIFS(assign_old_new!A:A,A2914)</f>
        <v>0</v>
      </c>
      <c r="T2914" s="4" t="str">
        <f>IF(D2914="teppc","teppc",
IF(Q2914=0,"not relevant",
IF(R2914&gt;0,"in old list",
IF(S2914=0,"NEED TO ASSIGN",
INDEX(assign_old_new!D:D,MATCH(A2914,assign_old_new!A:A,0))))))</f>
        <v>not relevant</v>
      </c>
      <c r="U2914">
        <f t="shared" si="90"/>
        <v>1</v>
      </c>
      <c r="V2914" s="5">
        <f t="shared" si="91"/>
        <v>0</v>
      </c>
    </row>
    <row r="2915" spans="1:22" hidden="1" x14ac:dyDescent="0.75">
      <c r="A2915" t="s">
        <v>4437</v>
      </c>
      <c r="B2915" t="s">
        <v>4437</v>
      </c>
      <c r="C2915" t="s">
        <v>4438</v>
      </c>
      <c r="D2915" t="s">
        <v>3425</v>
      </c>
      <c r="E2915" t="s">
        <v>3891</v>
      </c>
      <c r="F2915" t="s">
        <v>3891</v>
      </c>
      <c r="G2915" t="s">
        <v>3892</v>
      </c>
      <c r="H2915" t="s">
        <v>3616</v>
      </c>
      <c r="I2915" t="s">
        <v>1080</v>
      </c>
      <c r="J2915" s="2">
        <v>30803</v>
      </c>
      <c r="K2915" s="2">
        <v>55153</v>
      </c>
      <c r="L2915">
        <v>6.2</v>
      </c>
      <c r="M2915" t="s">
        <v>210</v>
      </c>
      <c r="N2915" t="s">
        <v>3443</v>
      </c>
      <c r="O2915" t="s">
        <v>210</v>
      </c>
      <c r="P2915" t="s">
        <v>3568</v>
      </c>
      <c r="Q2915" s="5">
        <f>INDEX(relevant_resources!B:B,MATCH(P2915,relevant_resources!A:A,0))</f>
        <v>0</v>
      </c>
      <c r="R2915">
        <f>COUNTIFS(resolve_2018!Y:Y,A2915)</f>
        <v>0</v>
      </c>
      <c r="S2915">
        <f>COUNTIFS(assign_old_new!A:A,A2915)</f>
        <v>0</v>
      </c>
      <c r="T2915" s="4" t="str">
        <f>IF(D2915="teppc","teppc",
IF(Q2915=0,"not relevant",
IF(R2915&gt;0,"in old list",
IF(S2915=0,"NEED TO ASSIGN",
INDEX(assign_old_new!D:D,MATCH(A2915,assign_old_new!A:A,0))))))</f>
        <v>teppc</v>
      </c>
      <c r="U2915">
        <f t="shared" si="90"/>
        <v>0</v>
      </c>
      <c r="V2915" s="5">
        <f t="shared" si="91"/>
        <v>0</v>
      </c>
    </row>
    <row r="2916" spans="1:22" hidden="1" x14ac:dyDescent="0.75">
      <c r="A2916" t="s">
        <v>4439</v>
      </c>
      <c r="B2916" t="s">
        <v>4439</v>
      </c>
      <c r="C2916" t="s">
        <v>4440</v>
      </c>
      <c r="D2916" t="s">
        <v>3425</v>
      </c>
      <c r="E2916" t="s">
        <v>3891</v>
      </c>
      <c r="F2916" t="s">
        <v>3891</v>
      </c>
      <c r="G2916" t="s">
        <v>3892</v>
      </c>
      <c r="H2916" t="s">
        <v>3616</v>
      </c>
      <c r="I2916" t="s">
        <v>1080</v>
      </c>
      <c r="J2916" s="2">
        <v>30651</v>
      </c>
      <c r="K2916" s="2">
        <v>55153</v>
      </c>
      <c r="L2916">
        <v>6.2</v>
      </c>
      <c r="M2916" t="s">
        <v>210</v>
      </c>
      <c r="N2916" t="s">
        <v>3443</v>
      </c>
      <c r="O2916" t="s">
        <v>210</v>
      </c>
      <c r="P2916" t="s">
        <v>3568</v>
      </c>
      <c r="Q2916" s="5">
        <f>INDEX(relevant_resources!B:B,MATCH(P2916,relevant_resources!A:A,0))</f>
        <v>0</v>
      </c>
      <c r="R2916">
        <f>COUNTIFS(resolve_2018!Y:Y,A2916)</f>
        <v>0</v>
      </c>
      <c r="S2916">
        <f>COUNTIFS(assign_old_new!A:A,A2916)</f>
        <v>0</v>
      </c>
      <c r="T2916" s="4" t="str">
        <f>IF(D2916="teppc","teppc",
IF(Q2916=0,"not relevant",
IF(R2916&gt;0,"in old list",
IF(S2916=0,"NEED TO ASSIGN",
INDEX(assign_old_new!D:D,MATCH(A2916,assign_old_new!A:A,0))))))</f>
        <v>teppc</v>
      </c>
      <c r="U2916">
        <f t="shared" si="90"/>
        <v>0</v>
      </c>
      <c r="V2916" s="5">
        <f t="shared" si="91"/>
        <v>0</v>
      </c>
    </row>
    <row r="2917" spans="1:22" hidden="1" x14ac:dyDescent="0.75">
      <c r="A2917" t="s">
        <v>7922</v>
      </c>
      <c r="B2917" t="s">
        <v>7922</v>
      </c>
      <c r="C2917" t="s">
        <v>7923</v>
      </c>
      <c r="D2917" t="s">
        <v>3425</v>
      </c>
      <c r="E2917" t="s">
        <v>3025</v>
      </c>
      <c r="F2917" t="s">
        <v>3025</v>
      </c>
      <c r="G2917" t="s">
        <v>4098</v>
      </c>
      <c r="H2917" t="s">
        <v>3482</v>
      </c>
      <c r="I2917" t="s">
        <v>1080</v>
      </c>
      <c r="J2917" s="2">
        <v>30286</v>
      </c>
      <c r="K2917" s="2">
        <v>55153</v>
      </c>
      <c r="L2917">
        <v>6.2</v>
      </c>
      <c r="M2917" t="s">
        <v>3448</v>
      </c>
      <c r="N2917" t="s">
        <v>3336</v>
      </c>
      <c r="O2917" t="s">
        <v>3356</v>
      </c>
      <c r="P2917" t="s">
        <v>3484</v>
      </c>
      <c r="Q2917" s="5">
        <f>INDEX(relevant_resources!B:B,MATCH(P2917,relevant_resources!A:A,0))</f>
        <v>0</v>
      </c>
      <c r="R2917">
        <f>COUNTIFS(resolve_2018!Y:Y,A2917)</f>
        <v>0</v>
      </c>
      <c r="S2917">
        <f>COUNTIFS(assign_old_new!A:A,A2917)</f>
        <v>0</v>
      </c>
      <c r="T2917" s="4" t="str">
        <f>IF(D2917="teppc","teppc",
IF(Q2917=0,"not relevant",
IF(R2917&gt;0,"in old list",
IF(S2917=0,"NEED TO ASSIGN",
INDEX(assign_old_new!D:D,MATCH(A2917,assign_old_new!A:A,0))))))</f>
        <v>teppc</v>
      </c>
      <c r="U2917">
        <f t="shared" si="90"/>
        <v>0</v>
      </c>
      <c r="V2917" s="5">
        <f t="shared" si="91"/>
        <v>0</v>
      </c>
    </row>
    <row r="2918" spans="1:22" hidden="1" x14ac:dyDescent="0.75">
      <c r="A2918" t="s">
        <v>8572</v>
      </c>
      <c r="B2918" t="s">
        <v>8573</v>
      </c>
      <c r="C2918" t="s">
        <v>8574</v>
      </c>
      <c r="D2918" t="s">
        <v>3425</v>
      </c>
      <c r="E2918" t="s">
        <v>2403</v>
      </c>
      <c r="F2918" t="s">
        <v>2403</v>
      </c>
      <c r="G2918" t="s">
        <v>3436</v>
      </c>
      <c r="H2918" t="s">
        <v>3437</v>
      </c>
      <c r="I2918" t="s">
        <v>2274</v>
      </c>
      <c r="J2918" s="2">
        <v>42003</v>
      </c>
      <c r="K2918" s="2">
        <v>55153</v>
      </c>
      <c r="L2918">
        <v>6.1</v>
      </c>
      <c r="M2918" t="s">
        <v>3473</v>
      </c>
      <c r="N2918" t="s">
        <v>3327</v>
      </c>
      <c r="O2918" t="s">
        <v>3328</v>
      </c>
      <c r="P2918" t="s">
        <v>3474</v>
      </c>
      <c r="Q2918" s="5">
        <f>INDEX(relevant_resources!B:B,MATCH(P2918,relevant_resources!A:A,0))</f>
        <v>0</v>
      </c>
      <c r="R2918">
        <f>COUNTIFS(resolve_2018!Y:Y,A2918)</f>
        <v>0</v>
      </c>
      <c r="S2918">
        <f>COUNTIFS(assign_old_new!A:A,A2918)</f>
        <v>0</v>
      </c>
      <c r="T2918" s="4" t="str">
        <f>IF(D2918="teppc","teppc",
IF(Q2918=0,"not relevant",
IF(R2918&gt;0,"in old list",
IF(S2918=0,"NEED TO ASSIGN",
INDEX(assign_old_new!D:D,MATCH(A2918,assign_old_new!A:A,0))))))</f>
        <v>teppc</v>
      </c>
      <c r="U2918">
        <f t="shared" si="90"/>
        <v>0</v>
      </c>
      <c r="V2918" s="5">
        <f t="shared" si="91"/>
        <v>0</v>
      </c>
    </row>
    <row r="2919" spans="1:22" hidden="1" x14ac:dyDescent="0.75">
      <c r="A2919" t="s">
        <v>2860</v>
      </c>
      <c r="B2919" t="s">
        <v>2860</v>
      </c>
      <c r="C2919" t="s">
        <v>10959</v>
      </c>
      <c r="D2919" t="s">
        <v>9883</v>
      </c>
      <c r="E2919" t="s">
        <v>1128</v>
      </c>
      <c r="F2919" t="s">
        <v>1128</v>
      </c>
      <c r="G2919" t="s">
        <v>3379</v>
      </c>
      <c r="H2919" t="s">
        <v>1128</v>
      </c>
      <c r="I2919" t="s">
        <v>33</v>
      </c>
      <c r="J2919" s="6">
        <v>36165</v>
      </c>
      <c r="K2919" s="6">
        <v>55153</v>
      </c>
      <c r="L2919">
        <v>6.1</v>
      </c>
      <c r="M2919" t="s">
        <v>9884</v>
      </c>
      <c r="N2919" t="s">
        <v>3342</v>
      </c>
      <c r="O2919" t="s">
        <v>3337</v>
      </c>
      <c r="P2919" t="s">
        <v>3338</v>
      </c>
      <c r="Q2919" s="5">
        <f>INDEX(relevant_resources!B:B,MATCH(P2919,relevant_resources!A:A,0))</f>
        <v>0</v>
      </c>
      <c r="R2919">
        <f>COUNTIFS(resolve_2018!Y:Y,A2919)</f>
        <v>2</v>
      </c>
      <c r="S2919">
        <f>COUNTIFS(assign_old_new!A:A,A2919)</f>
        <v>0</v>
      </c>
      <c r="T2919" s="4" t="str">
        <f>IF(D2919="teppc","teppc",
IF(Q2919=0,"not relevant",
IF(R2919&gt;0,"in old list",
IF(S2919=0,"NEED TO ASSIGN",
INDEX(assign_old_new!D:D,MATCH(A2919,assign_old_new!A:A,0))))))</f>
        <v>not relevant</v>
      </c>
      <c r="U2919">
        <f t="shared" si="90"/>
        <v>1</v>
      </c>
      <c r="V2919" s="5">
        <f t="shared" si="91"/>
        <v>0</v>
      </c>
    </row>
    <row r="2920" spans="1:22" hidden="1" x14ac:dyDescent="0.75">
      <c r="A2920" t="s">
        <v>2194</v>
      </c>
      <c r="B2920" t="s">
        <v>2194</v>
      </c>
      <c r="D2920" t="s">
        <v>9883</v>
      </c>
      <c r="E2920" t="s">
        <v>3319</v>
      </c>
      <c r="F2920" t="s">
        <v>3319</v>
      </c>
      <c r="G2920" t="s">
        <v>3320</v>
      </c>
      <c r="H2920" t="s">
        <v>3319</v>
      </c>
      <c r="I2920" t="s">
        <v>33</v>
      </c>
      <c r="J2920" s="6">
        <v>36161</v>
      </c>
      <c r="K2920" s="6">
        <v>55153</v>
      </c>
      <c r="L2920">
        <v>6.1</v>
      </c>
      <c r="M2920" t="s">
        <v>9884</v>
      </c>
      <c r="N2920" t="s">
        <v>3849</v>
      </c>
      <c r="O2920" t="s">
        <v>3850</v>
      </c>
      <c r="P2920" t="s">
        <v>10070</v>
      </c>
      <c r="Q2920" s="5">
        <f>INDEX(relevant_resources!B:B,MATCH(P2920,relevant_resources!A:A,0))</f>
        <v>0</v>
      </c>
      <c r="R2920">
        <f>COUNTIFS(resolve_2018!Y:Y,A2920)</f>
        <v>1</v>
      </c>
      <c r="S2920">
        <f>COUNTIFS(assign_old_new!A:A,A2920)</f>
        <v>0</v>
      </c>
      <c r="T2920" s="4" t="str">
        <f>IF(D2920="teppc","teppc",
IF(Q2920=0,"not relevant",
IF(R2920&gt;0,"in old list",
IF(S2920=0,"NEED TO ASSIGN",
INDEX(assign_old_new!D:D,MATCH(A2920,assign_old_new!A:A,0))))))</f>
        <v>not relevant</v>
      </c>
      <c r="U2920">
        <f t="shared" si="90"/>
        <v>1</v>
      </c>
      <c r="V2920" s="5">
        <f t="shared" si="91"/>
        <v>0</v>
      </c>
    </row>
    <row r="2921" spans="1:22" hidden="1" x14ac:dyDescent="0.75">
      <c r="A2921" t="s">
        <v>8378</v>
      </c>
      <c r="B2921" t="s">
        <v>8378</v>
      </c>
      <c r="C2921" t="s">
        <v>8379</v>
      </c>
      <c r="D2921" t="s">
        <v>3425</v>
      </c>
      <c r="E2921" t="s">
        <v>3482</v>
      </c>
      <c r="F2921" t="s">
        <v>3482</v>
      </c>
      <c r="G2921" t="s">
        <v>3483</v>
      </c>
      <c r="H2921" t="s">
        <v>3482</v>
      </c>
      <c r="I2921" t="s">
        <v>1080</v>
      </c>
      <c r="J2921" s="2">
        <v>30195</v>
      </c>
      <c r="K2921" s="2">
        <v>55153</v>
      </c>
      <c r="L2921">
        <v>6.1</v>
      </c>
      <c r="M2921" t="s">
        <v>210</v>
      </c>
      <c r="N2921" t="s">
        <v>3443</v>
      </c>
      <c r="O2921" t="s">
        <v>210</v>
      </c>
      <c r="P2921" t="s">
        <v>3568</v>
      </c>
      <c r="Q2921" s="5">
        <f>INDEX(relevant_resources!B:B,MATCH(P2921,relevant_resources!A:A,0))</f>
        <v>0</v>
      </c>
      <c r="R2921">
        <f>COUNTIFS(resolve_2018!Y:Y,A2921)</f>
        <v>0</v>
      </c>
      <c r="S2921">
        <f>COUNTIFS(assign_old_new!A:A,A2921)</f>
        <v>0</v>
      </c>
      <c r="T2921" s="4" t="str">
        <f>IF(D2921="teppc","teppc",
IF(Q2921=0,"not relevant",
IF(R2921&gt;0,"in old list",
IF(S2921=0,"NEED TO ASSIGN",
INDEX(assign_old_new!D:D,MATCH(A2921,assign_old_new!A:A,0))))))</f>
        <v>teppc</v>
      </c>
      <c r="U2921">
        <f t="shared" si="90"/>
        <v>0</v>
      </c>
      <c r="V2921" s="5">
        <f t="shared" si="91"/>
        <v>0</v>
      </c>
    </row>
    <row r="2922" spans="1:22" hidden="1" x14ac:dyDescent="0.75">
      <c r="A2922" t="s">
        <v>8293</v>
      </c>
      <c r="B2922" t="s">
        <v>8294</v>
      </c>
      <c r="C2922" t="s">
        <v>8293</v>
      </c>
      <c r="D2922" t="s">
        <v>3425</v>
      </c>
      <c r="E2922" t="s">
        <v>3546</v>
      </c>
      <c r="F2922" t="s">
        <v>3546</v>
      </c>
      <c r="G2922" t="s">
        <v>3547</v>
      </c>
      <c r="H2922" t="s">
        <v>3546</v>
      </c>
      <c r="I2922" t="s">
        <v>3429</v>
      </c>
      <c r="J2922" s="2">
        <v>31517</v>
      </c>
      <c r="K2922" s="2">
        <v>55153</v>
      </c>
      <c r="L2922">
        <v>6.09</v>
      </c>
      <c r="M2922" t="s">
        <v>210</v>
      </c>
      <c r="N2922" t="s">
        <v>3443</v>
      </c>
      <c r="O2922" t="s">
        <v>210</v>
      </c>
      <c r="P2922" t="s">
        <v>3444</v>
      </c>
      <c r="Q2922" s="5">
        <f>INDEX(relevant_resources!B:B,MATCH(P2922,relevant_resources!A:A,0))</f>
        <v>0</v>
      </c>
      <c r="R2922">
        <f>COUNTIFS(resolve_2018!Y:Y,A2922)</f>
        <v>0</v>
      </c>
      <c r="S2922">
        <f>COUNTIFS(assign_old_new!A:A,A2922)</f>
        <v>0</v>
      </c>
      <c r="T2922" s="4" t="str">
        <f>IF(D2922="teppc","teppc",
IF(Q2922=0,"not relevant",
IF(R2922&gt;0,"in old list",
IF(S2922=0,"NEED TO ASSIGN",
INDEX(assign_old_new!D:D,MATCH(A2922,assign_old_new!A:A,0))))))</f>
        <v>teppc</v>
      </c>
      <c r="U2922">
        <f t="shared" si="90"/>
        <v>0</v>
      </c>
      <c r="V2922" s="5">
        <f t="shared" si="91"/>
        <v>0</v>
      </c>
    </row>
    <row r="2923" spans="1:22" hidden="1" x14ac:dyDescent="0.75">
      <c r="A2923" t="s">
        <v>1433</v>
      </c>
      <c r="B2923" t="s">
        <v>1433</v>
      </c>
      <c r="C2923" t="s">
        <v>10286</v>
      </c>
      <c r="D2923" t="s">
        <v>9883</v>
      </c>
      <c r="E2923" t="s">
        <v>1128</v>
      </c>
      <c r="F2923" t="s">
        <v>1128</v>
      </c>
      <c r="G2923" t="s">
        <v>3379</v>
      </c>
      <c r="H2923" t="s">
        <v>1128</v>
      </c>
      <c r="I2923" t="s">
        <v>33</v>
      </c>
      <c r="J2923" s="6">
        <v>42405</v>
      </c>
      <c r="K2923" s="6">
        <v>55153</v>
      </c>
      <c r="L2923">
        <v>6</v>
      </c>
      <c r="M2923" t="s">
        <v>9884</v>
      </c>
      <c r="N2923" t="s">
        <v>4346</v>
      </c>
      <c r="O2923" t="s">
        <v>3386</v>
      </c>
      <c r="P2923" t="s">
        <v>3324</v>
      </c>
      <c r="Q2923" s="5">
        <f>INDEX(relevant_resources!B:B,MATCH(P2923,relevant_resources!A:A,0))</f>
        <v>1</v>
      </c>
      <c r="R2923">
        <f>COUNTIFS(resolve_2018!Y:Y,A2923)</f>
        <v>1</v>
      </c>
      <c r="S2923">
        <f>COUNTIFS(assign_old_new!A:A,A2923)</f>
        <v>0</v>
      </c>
      <c r="T2923" s="4" t="str">
        <f>IF(D2923="teppc","teppc",
IF(Q2923=0,"not relevant",
IF(R2923&gt;0,"in old list",
IF(S2923=0,"NEED TO ASSIGN",
INDEX(assign_old_new!D:D,MATCH(A2923,assign_old_new!A:A,0))))))</f>
        <v>in old list</v>
      </c>
      <c r="U2923">
        <f t="shared" si="90"/>
        <v>1</v>
      </c>
      <c r="V2923" s="5">
        <f t="shared" si="91"/>
        <v>0</v>
      </c>
    </row>
    <row r="2924" spans="1:22" hidden="1" x14ac:dyDescent="0.75">
      <c r="A2924" t="s">
        <v>5580</v>
      </c>
      <c r="B2924" t="s">
        <v>5580</v>
      </c>
      <c r="C2924" t="s">
        <v>5581</v>
      </c>
      <c r="D2924" t="s">
        <v>3425</v>
      </c>
      <c r="E2924" t="s">
        <v>3426</v>
      </c>
      <c r="F2924" t="s">
        <v>3426</v>
      </c>
      <c r="G2924" t="s">
        <v>3427</v>
      </c>
      <c r="H2924" t="s">
        <v>3428</v>
      </c>
      <c r="I2924" t="s">
        <v>3429</v>
      </c>
      <c r="J2924" s="2">
        <v>41821</v>
      </c>
      <c r="K2924" s="2">
        <v>49126</v>
      </c>
      <c r="L2924">
        <v>6</v>
      </c>
      <c r="M2924" t="s">
        <v>3448</v>
      </c>
      <c r="N2924" t="s">
        <v>3336</v>
      </c>
      <c r="O2924" t="s">
        <v>3356</v>
      </c>
      <c r="P2924" t="s">
        <v>3449</v>
      </c>
      <c r="Q2924" s="5">
        <f>INDEX(relevant_resources!B:B,MATCH(P2924,relevant_resources!A:A,0))</f>
        <v>0</v>
      </c>
      <c r="R2924">
        <f>COUNTIFS(resolve_2018!Y:Y,A2924)</f>
        <v>0</v>
      </c>
      <c r="S2924">
        <f>COUNTIFS(assign_old_new!A:A,A2924)</f>
        <v>0</v>
      </c>
      <c r="T2924" s="4" t="str">
        <f>IF(D2924="teppc","teppc",
IF(Q2924=0,"not relevant",
IF(R2924&gt;0,"in old list",
IF(S2924=0,"NEED TO ASSIGN",
INDEX(assign_old_new!D:D,MATCH(A2924,assign_old_new!A:A,0))))))</f>
        <v>teppc</v>
      </c>
      <c r="U2924">
        <f t="shared" si="90"/>
        <v>0</v>
      </c>
      <c r="V2924" s="5">
        <f t="shared" si="91"/>
        <v>0</v>
      </c>
    </row>
    <row r="2925" spans="1:22" hidden="1" x14ac:dyDescent="0.75">
      <c r="A2925" t="s">
        <v>5582</v>
      </c>
      <c r="B2925" t="s">
        <v>5582</v>
      </c>
      <c r="C2925" t="s">
        <v>5583</v>
      </c>
      <c r="D2925" t="s">
        <v>3425</v>
      </c>
      <c r="E2925" t="s">
        <v>3426</v>
      </c>
      <c r="F2925" t="s">
        <v>3426</v>
      </c>
      <c r="G2925" t="s">
        <v>3427</v>
      </c>
      <c r="H2925" t="s">
        <v>3428</v>
      </c>
      <c r="I2925" t="s">
        <v>3429</v>
      </c>
      <c r="J2925" s="2">
        <v>41821</v>
      </c>
      <c r="K2925" s="2">
        <v>49126</v>
      </c>
      <c r="L2925">
        <v>6</v>
      </c>
      <c r="M2925" t="s">
        <v>3448</v>
      </c>
      <c r="N2925" t="s">
        <v>3336</v>
      </c>
      <c r="O2925" t="s">
        <v>3356</v>
      </c>
      <c r="P2925" t="s">
        <v>3449</v>
      </c>
      <c r="Q2925" s="5">
        <f>INDEX(relevant_resources!B:B,MATCH(P2925,relevant_resources!A:A,0))</f>
        <v>0</v>
      </c>
      <c r="R2925">
        <f>COUNTIFS(resolve_2018!Y:Y,A2925)</f>
        <v>0</v>
      </c>
      <c r="S2925">
        <f>COUNTIFS(assign_old_new!A:A,A2925)</f>
        <v>0</v>
      </c>
      <c r="T2925" s="4" t="str">
        <f>IF(D2925="teppc","teppc",
IF(Q2925=0,"not relevant",
IF(R2925&gt;0,"in old list",
IF(S2925=0,"NEED TO ASSIGN",
INDEX(assign_old_new!D:D,MATCH(A2925,assign_old_new!A:A,0))))))</f>
        <v>teppc</v>
      </c>
      <c r="U2925">
        <f t="shared" si="90"/>
        <v>0</v>
      </c>
      <c r="V2925" s="5">
        <f t="shared" si="91"/>
        <v>0</v>
      </c>
    </row>
    <row r="2926" spans="1:22" hidden="1" x14ac:dyDescent="0.75">
      <c r="A2926" t="s">
        <v>8501</v>
      </c>
      <c r="B2926" t="s">
        <v>8501</v>
      </c>
      <c r="C2926" t="s">
        <v>8502</v>
      </c>
      <c r="D2926" t="s">
        <v>3425</v>
      </c>
      <c r="E2926" t="s">
        <v>3426</v>
      </c>
      <c r="F2926" t="s">
        <v>3426</v>
      </c>
      <c r="G2926" t="s">
        <v>3427</v>
      </c>
      <c r="H2926" t="s">
        <v>3428</v>
      </c>
      <c r="I2926" t="s">
        <v>3429</v>
      </c>
      <c r="J2926" s="2">
        <v>41821</v>
      </c>
      <c r="K2926" s="2">
        <v>56431</v>
      </c>
      <c r="L2926">
        <v>6</v>
      </c>
      <c r="M2926" t="s">
        <v>210</v>
      </c>
      <c r="N2926" t="s">
        <v>3443</v>
      </c>
      <c r="O2926" t="s">
        <v>210</v>
      </c>
      <c r="P2926" t="s">
        <v>3444</v>
      </c>
      <c r="Q2926" s="5">
        <f>INDEX(relevant_resources!B:B,MATCH(P2926,relevant_resources!A:A,0))</f>
        <v>0</v>
      </c>
      <c r="R2926">
        <f>COUNTIFS(resolve_2018!Y:Y,A2926)</f>
        <v>0</v>
      </c>
      <c r="S2926">
        <f>COUNTIFS(assign_old_new!A:A,A2926)</f>
        <v>0</v>
      </c>
      <c r="T2926" s="4" t="str">
        <f>IF(D2926="teppc","teppc",
IF(Q2926=0,"not relevant",
IF(R2926&gt;0,"in old list",
IF(S2926=0,"NEED TO ASSIGN",
INDEX(assign_old_new!D:D,MATCH(A2926,assign_old_new!A:A,0))))))</f>
        <v>teppc</v>
      </c>
      <c r="U2926">
        <f t="shared" si="90"/>
        <v>0</v>
      </c>
      <c r="V2926" s="5">
        <f t="shared" si="91"/>
        <v>0</v>
      </c>
    </row>
    <row r="2927" spans="1:22" hidden="1" x14ac:dyDescent="0.75">
      <c r="A2927" t="s">
        <v>3012</v>
      </c>
      <c r="B2927" t="s">
        <v>3012</v>
      </c>
      <c r="C2927" t="s">
        <v>10330</v>
      </c>
      <c r="D2927" t="s">
        <v>9883</v>
      </c>
      <c r="E2927" t="s">
        <v>1128</v>
      </c>
      <c r="F2927" t="s">
        <v>1128</v>
      </c>
      <c r="G2927" t="s">
        <v>3379</v>
      </c>
      <c r="H2927" t="s">
        <v>1128</v>
      </c>
      <c r="I2927" t="s">
        <v>33</v>
      </c>
      <c r="J2927" s="6">
        <v>41267</v>
      </c>
      <c r="K2927" s="6">
        <v>55153</v>
      </c>
      <c r="L2927">
        <v>6</v>
      </c>
      <c r="M2927" t="s">
        <v>9884</v>
      </c>
      <c r="N2927" t="s">
        <v>3412</v>
      </c>
      <c r="O2927" t="s">
        <v>993</v>
      </c>
      <c r="P2927" t="s">
        <v>3413</v>
      </c>
      <c r="Q2927" s="5">
        <f>INDEX(relevant_resources!B:B,MATCH(P2927,relevant_resources!A:A,0))</f>
        <v>1</v>
      </c>
      <c r="R2927">
        <f>COUNTIFS(resolve_2018!Y:Y,A2927)</f>
        <v>1</v>
      </c>
      <c r="S2927">
        <f>COUNTIFS(assign_old_new!A:A,A2927)</f>
        <v>0</v>
      </c>
      <c r="T2927" s="4" t="str">
        <f>IF(D2927="teppc","teppc",
IF(Q2927=0,"not relevant",
IF(R2927&gt;0,"in old list",
IF(S2927=0,"NEED TO ASSIGN",
INDEX(assign_old_new!D:D,MATCH(A2927,assign_old_new!A:A,0))))))</f>
        <v>in old list</v>
      </c>
      <c r="U2927">
        <f t="shared" si="90"/>
        <v>1</v>
      </c>
      <c r="V2927" s="5">
        <f t="shared" si="91"/>
        <v>0</v>
      </c>
    </row>
    <row r="2928" spans="1:22" hidden="1" x14ac:dyDescent="0.75">
      <c r="A2928" t="s">
        <v>831</v>
      </c>
      <c r="B2928" t="s">
        <v>831</v>
      </c>
      <c r="C2928" t="s">
        <v>9956</v>
      </c>
      <c r="D2928" t="s">
        <v>9883</v>
      </c>
      <c r="E2928" t="s">
        <v>3333</v>
      </c>
      <c r="F2928" t="s">
        <v>3333</v>
      </c>
      <c r="G2928" t="s">
        <v>3334</v>
      </c>
      <c r="H2928" t="s">
        <v>3333</v>
      </c>
      <c r="I2928" t="s">
        <v>33</v>
      </c>
      <c r="J2928" s="6">
        <v>40760</v>
      </c>
      <c r="K2928" s="6">
        <v>55153</v>
      </c>
      <c r="L2928">
        <v>6</v>
      </c>
      <c r="M2928" t="s">
        <v>9884</v>
      </c>
      <c r="N2928" t="s">
        <v>4346</v>
      </c>
      <c r="O2928" t="s">
        <v>3386</v>
      </c>
      <c r="P2928" t="s">
        <v>3324</v>
      </c>
      <c r="Q2928" s="5">
        <f>INDEX(relevant_resources!B:B,MATCH(P2928,relevant_resources!A:A,0))</f>
        <v>1</v>
      </c>
      <c r="R2928">
        <f>COUNTIFS(resolve_2018!Y:Y,A2928)</f>
        <v>1</v>
      </c>
      <c r="S2928">
        <f>COUNTIFS(assign_old_new!A:A,A2928)</f>
        <v>0</v>
      </c>
      <c r="T2928" s="4" t="str">
        <f>IF(D2928="teppc","teppc",
IF(Q2928=0,"not relevant",
IF(R2928&gt;0,"in old list",
IF(S2928=0,"NEED TO ASSIGN",
INDEX(assign_old_new!D:D,MATCH(A2928,assign_old_new!A:A,0))))))</f>
        <v>in old list</v>
      </c>
      <c r="U2928">
        <f t="shared" si="90"/>
        <v>1</v>
      </c>
      <c r="V2928" s="5">
        <f t="shared" si="91"/>
        <v>0</v>
      </c>
    </row>
    <row r="2929" spans="1:22" hidden="1" x14ac:dyDescent="0.75">
      <c r="A2929" t="s">
        <v>4710</v>
      </c>
      <c r="B2929" t="s">
        <v>4710</v>
      </c>
      <c r="C2929" t="s">
        <v>4711</v>
      </c>
      <c r="D2929" t="s">
        <v>3425</v>
      </c>
      <c r="E2929" t="s">
        <v>2403</v>
      </c>
      <c r="F2929" t="s">
        <v>2403</v>
      </c>
      <c r="G2929" t="s">
        <v>3436</v>
      </c>
      <c r="H2929" t="s">
        <v>3437</v>
      </c>
      <c r="I2929" t="s">
        <v>2274</v>
      </c>
      <c r="J2929" s="2">
        <v>40436</v>
      </c>
      <c r="K2929" s="2">
        <v>55153</v>
      </c>
      <c r="L2929">
        <v>6</v>
      </c>
      <c r="M2929" t="s">
        <v>3438</v>
      </c>
      <c r="N2929" t="s">
        <v>3412</v>
      </c>
      <c r="O2929" t="s">
        <v>993</v>
      </c>
      <c r="P2929" t="s">
        <v>3439</v>
      </c>
      <c r="Q2929" s="5">
        <f>INDEX(relevant_resources!B:B,MATCH(P2929,relevant_resources!A:A,0))</f>
        <v>0</v>
      </c>
      <c r="R2929">
        <f>COUNTIFS(resolve_2018!Y:Y,A2929)</f>
        <v>0</v>
      </c>
      <c r="S2929">
        <f>COUNTIFS(assign_old_new!A:A,A2929)</f>
        <v>0</v>
      </c>
      <c r="T2929" s="4" t="str">
        <f>IF(D2929="teppc","teppc",
IF(Q2929=0,"not relevant",
IF(R2929&gt;0,"in old list",
IF(S2929=0,"NEED TO ASSIGN",
INDEX(assign_old_new!D:D,MATCH(A2929,assign_old_new!A:A,0))))))</f>
        <v>teppc</v>
      </c>
      <c r="U2929">
        <f t="shared" si="90"/>
        <v>0</v>
      </c>
      <c r="V2929" s="5">
        <f t="shared" si="91"/>
        <v>0</v>
      </c>
    </row>
    <row r="2930" spans="1:22" hidden="1" x14ac:dyDescent="0.75">
      <c r="A2930" t="s">
        <v>11417</v>
      </c>
      <c r="B2930" t="s">
        <v>11417</v>
      </c>
      <c r="C2930" t="s">
        <v>11418</v>
      </c>
      <c r="D2930" t="s">
        <v>9883</v>
      </c>
      <c r="E2930" t="s">
        <v>3333</v>
      </c>
      <c r="F2930" t="s">
        <v>3333</v>
      </c>
      <c r="G2930" t="s">
        <v>3334</v>
      </c>
      <c r="H2930" t="s">
        <v>3333</v>
      </c>
      <c r="I2930" t="s">
        <v>33</v>
      </c>
      <c r="J2930" s="2">
        <v>40290</v>
      </c>
      <c r="K2930" s="6">
        <v>55153</v>
      </c>
      <c r="L2930">
        <v>6</v>
      </c>
      <c r="M2930" t="s">
        <v>11406</v>
      </c>
      <c r="N2930" t="s">
        <v>3849</v>
      </c>
      <c r="O2930" t="s">
        <v>3850</v>
      </c>
      <c r="P2930" t="s">
        <v>10070</v>
      </c>
      <c r="Q2930" s="5">
        <f>INDEX(relevant_resources!B:B,MATCH(P2930,relevant_resources!A:A,0))</f>
        <v>0</v>
      </c>
      <c r="R2930">
        <f>COUNTIFS(resolve_2018!Y:Y,A2930)</f>
        <v>0</v>
      </c>
      <c r="S2930">
        <f>COUNTIFS(assign_old_new!A:A,A2930)</f>
        <v>0</v>
      </c>
      <c r="T2930" s="4" t="str">
        <f>IF(D2930="teppc","teppc",
IF(Q2930=0,"not relevant",
IF(R2930&gt;0,"in old list",
IF(S2930=0,"NEED TO ASSIGN",
INDEX(assign_old_new!D:D,MATCH(A2930,assign_old_new!A:A,0))))))</f>
        <v>not relevant</v>
      </c>
      <c r="U2930">
        <f t="shared" si="90"/>
        <v>0</v>
      </c>
      <c r="V2930" s="5">
        <f t="shared" si="91"/>
        <v>0</v>
      </c>
    </row>
    <row r="2931" spans="1:22" hidden="1" x14ac:dyDescent="0.75">
      <c r="A2931" t="s">
        <v>7000</v>
      </c>
      <c r="B2931" t="s">
        <v>7000</v>
      </c>
      <c r="C2931" t="s">
        <v>7001</v>
      </c>
      <c r="D2931" t="s">
        <v>3425</v>
      </c>
      <c r="E2931" t="s">
        <v>1054</v>
      </c>
      <c r="F2931" t="s">
        <v>1054</v>
      </c>
      <c r="G2931" t="s">
        <v>3447</v>
      </c>
      <c r="H2931" t="s">
        <v>3428</v>
      </c>
      <c r="I2931" t="s">
        <v>3429</v>
      </c>
      <c r="J2931" s="2">
        <v>37104</v>
      </c>
      <c r="K2931" s="2">
        <v>55123</v>
      </c>
      <c r="L2931">
        <v>6</v>
      </c>
      <c r="M2931" t="s">
        <v>3531</v>
      </c>
      <c r="N2931" t="s">
        <v>3532</v>
      </c>
      <c r="O2931" t="s">
        <v>3533</v>
      </c>
      <c r="P2931" t="s">
        <v>3549</v>
      </c>
      <c r="Q2931" s="5">
        <f>INDEX(relevant_resources!B:B,MATCH(P2931,relevant_resources!A:A,0))</f>
        <v>0</v>
      </c>
      <c r="R2931">
        <f>COUNTIFS(resolve_2018!Y:Y,A2931)</f>
        <v>0</v>
      </c>
      <c r="S2931">
        <f>COUNTIFS(assign_old_new!A:A,A2931)</f>
        <v>0</v>
      </c>
      <c r="T2931" s="4" t="str">
        <f>IF(D2931="teppc","teppc",
IF(Q2931=0,"not relevant",
IF(R2931&gt;0,"in old list",
IF(S2931=0,"NEED TO ASSIGN",
INDEX(assign_old_new!D:D,MATCH(A2931,assign_old_new!A:A,0))))))</f>
        <v>teppc</v>
      </c>
      <c r="U2931">
        <f t="shared" si="90"/>
        <v>0</v>
      </c>
      <c r="V2931" s="5">
        <f t="shared" si="91"/>
        <v>0</v>
      </c>
    </row>
    <row r="2932" spans="1:22" hidden="1" x14ac:dyDescent="0.75">
      <c r="A2932" t="s">
        <v>5149</v>
      </c>
      <c r="B2932" t="s">
        <v>5150</v>
      </c>
      <c r="C2932" t="s">
        <v>5151</v>
      </c>
      <c r="D2932" t="s">
        <v>3425</v>
      </c>
      <c r="E2932" t="s">
        <v>906</v>
      </c>
      <c r="F2932" t="s">
        <v>906</v>
      </c>
      <c r="G2932" t="s">
        <v>4695</v>
      </c>
      <c r="H2932" t="s">
        <v>906</v>
      </c>
      <c r="I2932" t="s">
        <v>906</v>
      </c>
      <c r="J2932" s="2">
        <v>34335</v>
      </c>
      <c r="K2932" s="2">
        <v>55153</v>
      </c>
      <c r="L2932">
        <v>6</v>
      </c>
      <c r="M2932" t="s">
        <v>210</v>
      </c>
      <c r="N2932" t="s">
        <v>3443</v>
      </c>
      <c r="O2932" t="s">
        <v>210</v>
      </c>
      <c r="P2932" t="s">
        <v>5142</v>
      </c>
      <c r="Q2932" s="5">
        <f>INDEX(relevant_resources!B:B,MATCH(P2932,relevant_resources!A:A,0))</f>
        <v>0</v>
      </c>
      <c r="R2932">
        <f>COUNTIFS(resolve_2018!Y:Y,A2932)</f>
        <v>0</v>
      </c>
      <c r="S2932">
        <f>COUNTIFS(assign_old_new!A:A,A2932)</f>
        <v>0</v>
      </c>
      <c r="T2932" s="4" t="str">
        <f>IF(D2932="teppc","teppc",
IF(Q2932=0,"not relevant",
IF(R2932&gt;0,"in old list",
IF(S2932=0,"NEED TO ASSIGN",
INDEX(assign_old_new!D:D,MATCH(A2932,assign_old_new!A:A,0))))))</f>
        <v>teppc</v>
      </c>
      <c r="U2932">
        <f t="shared" si="90"/>
        <v>0</v>
      </c>
      <c r="V2932" s="5">
        <f t="shared" si="91"/>
        <v>0</v>
      </c>
    </row>
    <row r="2933" spans="1:22" hidden="1" x14ac:dyDescent="0.75">
      <c r="A2933" t="s">
        <v>11021</v>
      </c>
      <c r="B2933" t="s">
        <v>11021</v>
      </c>
      <c r="C2933" t="s">
        <v>11022</v>
      </c>
      <c r="D2933" t="s">
        <v>9883</v>
      </c>
      <c r="E2933" t="s">
        <v>3333</v>
      </c>
      <c r="F2933" t="s">
        <v>3333</v>
      </c>
      <c r="G2933" t="s">
        <v>3334</v>
      </c>
      <c r="H2933" t="s">
        <v>3333</v>
      </c>
      <c r="I2933" t="s">
        <v>33</v>
      </c>
      <c r="J2933" s="6">
        <v>32874</v>
      </c>
      <c r="K2933" s="6">
        <v>55153</v>
      </c>
      <c r="L2933">
        <v>6</v>
      </c>
      <c r="M2933" t="s">
        <v>9884</v>
      </c>
      <c r="N2933" t="s">
        <v>3443</v>
      </c>
      <c r="O2933" t="s">
        <v>210</v>
      </c>
      <c r="P2933" t="s">
        <v>3709</v>
      </c>
      <c r="Q2933" s="5">
        <f>INDEX(relevant_resources!B:B,MATCH(P2933,relevant_resources!A:A,0))</f>
        <v>0</v>
      </c>
      <c r="R2933">
        <f>COUNTIFS(resolve_2018!Y:Y,A2933)</f>
        <v>0</v>
      </c>
      <c r="S2933">
        <f>COUNTIFS(assign_old_new!A:A,A2933)</f>
        <v>0</v>
      </c>
      <c r="T2933" s="4" t="str">
        <f>IF(D2933="teppc","teppc",
IF(Q2933=0,"not relevant",
IF(R2933&gt;0,"in old list",
IF(S2933=0,"NEED TO ASSIGN",
INDEX(assign_old_new!D:D,MATCH(A2933,assign_old_new!A:A,0))))))</f>
        <v>not relevant</v>
      </c>
      <c r="U2933">
        <f t="shared" si="90"/>
        <v>0</v>
      </c>
      <c r="V2933" s="5">
        <f t="shared" si="91"/>
        <v>0</v>
      </c>
    </row>
    <row r="2934" spans="1:22" hidden="1" x14ac:dyDescent="0.75">
      <c r="A2934" t="s">
        <v>10309</v>
      </c>
      <c r="B2934" t="s">
        <v>10309</v>
      </c>
      <c r="D2934" t="s">
        <v>9883</v>
      </c>
      <c r="E2934" t="s">
        <v>3333</v>
      </c>
      <c r="F2934" t="s">
        <v>3333</v>
      </c>
      <c r="G2934" t="s">
        <v>3334</v>
      </c>
      <c r="H2934" t="s">
        <v>3333</v>
      </c>
      <c r="I2934" t="s">
        <v>33</v>
      </c>
      <c r="J2934" s="6">
        <v>31413</v>
      </c>
      <c r="K2934" s="6">
        <v>55153</v>
      </c>
      <c r="L2934">
        <v>6</v>
      </c>
      <c r="M2934" t="s">
        <v>3548</v>
      </c>
      <c r="N2934" t="s">
        <v>3849</v>
      </c>
      <c r="O2934" t="s">
        <v>3850</v>
      </c>
      <c r="P2934" t="s">
        <v>10070</v>
      </c>
      <c r="Q2934" s="5">
        <f>INDEX(relevant_resources!B:B,MATCH(P2934,relevant_resources!A:A,0))</f>
        <v>0</v>
      </c>
      <c r="R2934">
        <f>COUNTIFS(resolve_2018!Y:Y,A2934)</f>
        <v>0</v>
      </c>
      <c r="S2934">
        <f>COUNTIFS(assign_old_new!A:A,A2934)</f>
        <v>0</v>
      </c>
      <c r="T2934" s="4" t="str">
        <f>IF(D2934="teppc","teppc",
IF(Q2934=0,"not relevant",
IF(R2934&gt;0,"in old list",
IF(S2934=0,"NEED TO ASSIGN",
INDEX(assign_old_new!D:D,MATCH(A2934,assign_old_new!A:A,0))))))</f>
        <v>not relevant</v>
      </c>
      <c r="U2934">
        <f t="shared" si="90"/>
        <v>0</v>
      </c>
      <c r="V2934" s="5">
        <f t="shared" si="91"/>
        <v>0</v>
      </c>
    </row>
    <row r="2935" spans="1:22" hidden="1" x14ac:dyDescent="0.75">
      <c r="A2935" t="s">
        <v>4549</v>
      </c>
      <c r="B2935" t="s">
        <v>4550</v>
      </c>
      <c r="C2935" t="s">
        <v>4551</v>
      </c>
      <c r="D2935" t="s">
        <v>3425</v>
      </c>
      <c r="E2935" t="s">
        <v>3482</v>
      </c>
      <c r="F2935" t="s">
        <v>3482</v>
      </c>
      <c r="G2935" t="s">
        <v>3483</v>
      </c>
      <c r="H2935" t="s">
        <v>3482</v>
      </c>
      <c r="I2935" t="s">
        <v>1080</v>
      </c>
      <c r="J2935" s="2">
        <v>20486</v>
      </c>
      <c r="K2935" s="2">
        <v>55153</v>
      </c>
      <c r="L2935">
        <v>6</v>
      </c>
      <c r="M2935" t="s">
        <v>210</v>
      </c>
      <c r="N2935" t="s">
        <v>3443</v>
      </c>
      <c r="O2935" t="s">
        <v>210</v>
      </c>
      <c r="P2935" t="s">
        <v>3568</v>
      </c>
      <c r="Q2935" s="5">
        <f>INDEX(relevant_resources!B:B,MATCH(P2935,relevant_resources!A:A,0))</f>
        <v>0</v>
      </c>
      <c r="R2935">
        <f>COUNTIFS(resolve_2018!Y:Y,A2935)</f>
        <v>0</v>
      </c>
      <c r="S2935">
        <f>COUNTIFS(assign_old_new!A:A,A2935)</f>
        <v>0</v>
      </c>
      <c r="T2935" s="4" t="str">
        <f>IF(D2935="teppc","teppc",
IF(Q2935=0,"not relevant",
IF(R2935&gt;0,"in old list",
IF(S2935=0,"NEED TO ASSIGN",
INDEX(assign_old_new!D:D,MATCH(A2935,assign_old_new!A:A,0))))))</f>
        <v>teppc</v>
      </c>
      <c r="U2935">
        <f t="shared" si="90"/>
        <v>0</v>
      </c>
      <c r="V2935" s="5">
        <f t="shared" si="91"/>
        <v>0</v>
      </c>
    </row>
    <row r="2936" spans="1:22" hidden="1" x14ac:dyDescent="0.75">
      <c r="A2936" t="s">
        <v>9837</v>
      </c>
      <c r="B2936" t="s">
        <v>9837</v>
      </c>
      <c r="C2936" t="s">
        <v>9838</v>
      </c>
      <c r="D2936" t="s">
        <v>3425</v>
      </c>
      <c r="E2936" t="s">
        <v>2403</v>
      </c>
      <c r="F2936" t="s">
        <v>2403</v>
      </c>
      <c r="G2936" t="s">
        <v>3436</v>
      </c>
      <c r="H2936" t="s">
        <v>3437</v>
      </c>
      <c r="I2936" t="s">
        <v>2274</v>
      </c>
      <c r="J2936" s="2">
        <v>20059</v>
      </c>
      <c r="K2936" s="2">
        <v>55153</v>
      </c>
      <c r="L2936">
        <v>6</v>
      </c>
      <c r="M2936" t="s">
        <v>210</v>
      </c>
      <c r="N2936" t="s">
        <v>3443</v>
      </c>
      <c r="O2936" t="s">
        <v>210</v>
      </c>
      <c r="P2936" t="s">
        <v>3497</v>
      </c>
      <c r="Q2936" s="5">
        <f>INDEX(relevant_resources!B:B,MATCH(P2936,relevant_resources!A:A,0))</f>
        <v>0</v>
      </c>
      <c r="R2936">
        <f>COUNTIFS(resolve_2018!Y:Y,A2936)</f>
        <v>0</v>
      </c>
      <c r="S2936">
        <f>COUNTIFS(assign_old_new!A:A,A2936)</f>
        <v>0</v>
      </c>
      <c r="T2936" s="4" t="str">
        <f>IF(D2936="teppc","teppc",
IF(Q2936=0,"not relevant",
IF(R2936&gt;0,"in old list",
IF(S2936=0,"NEED TO ASSIGN",
INDEX(assign_old_new!D:D,MATCH(A2936,assign_old_new!A:A,0))))))</f>
        <v>teppc</v>
      </c>
      <c r="U2936">
        <f t="shared" si="90"/>
        <v>0</v>
      </c>
      <c r="V2936" s="5">
        <f t="shared" si="91"/>
        <v>0</v>
      </c>
    </row>
    <row r="2937" spans="1:22" hidden="1" x14ac:dyDescent="0.75">
      <c r="A2937" t="s">
        <v>6672</v>
      </c>
      <c r="B2937" t="s">
        <v>6673</v>
      </c>
      <c r="C2937" t="s">
        <v>6674</v>
      </c>
      <c r="D2937" t="s">
        <v>3425</v>
      </c>
      <c r="E2937" t="s">
        <v>3482</v>
      </c>
      <c r="F2937" t="s">
        <v>3482</v>
      </c>
      <c r="G2937" t="s">
        <v>3483</v>
      </c>
      <c r="H2937" t="s">
        <v>3482</v>
      </c>
      <c r="I2937" t="s">
        <v>1080</v>
      </c>
      <c r="J2937" s="2">
        <v>10928</v>
      </c>
      <c r="K2937" s="2">
        <v>55153</v>
      </c>
      <c r="L2937">
        <v>6</v>
      </c>
      <c r="M2937" t="s">
        <v>210</v>
      </c>
      <c r="N2937" t="s">
        <v>3443</v>
      </c>
      <c r="O2937" t="s">
        <v>210</v>
      </c>
      <c r="P2937" t="s">
        <v>3568</v>
      </c>
      <c r="Q2937" s="5">
        <f>INDEX(relevant_resources!B:B,MATCH(P2937,relevant_resources!A:A,0))</f>
        <v>0</v>
      </c>
      <c r="R2937">
        <f>COUNTIFS(resolve_2018!Y:Y,A2937)</f>
        <v>0</v>
      </c>
      <c r="S2937">
        <f>COUNTIFS(assign_old_new!A:A,A2937)</f>
        <v>0</v>
      </c>
      <c r="T2937" s="4" t="str">
        <f>IF(D2937="teppc","teppc",
IF(Q2937=0,"not relevant",
IF(R2937&gt;0,"in old list",
IF(S2937=0,"NEED TO ASSIGN",
INDEX(assign_old_new!D:D,MATCH(A2937,assign_old_new!A:A,0))))))</f>
        <v>teppc</v>
      </c>
      <c r="U2937">
        <f t="shared" si="90"/>
        <v>0</v>
      </c>
      <c r="V2937" s="5">
        <f t="shared" si="91"/>
        <v>0</v>
      </c>
    </row>
    <row r="2938" spans="1:22" hidden="1" x14ac:dyDescent="0.75">
      <c r="A2938" t="s">
        <v>3996</v>
      </c>
      <c r="B2938" t="s">
        <v>3996</v>
      </c>
      <c r="C2938" t="s">
        <v>3997</v>
      </c>
      <c r="D2938" t="s">
        <v>3425</v>
      </c>
      <c r="E2938" t="s">
        <v>3891</v>
      </c>
      <c r="F2938" t="s">
        <v>3891</v>
      </c>
      <c r="G2938" t="s">
        <v>3892</v>
      </c>
      <c r="H2938" t="s">
        <v>3616</v>
      </c>
      <c r="I2938" t="s">
        <v>1080</v>
      </c>
      <c r="J2938" s="2">
        <v>9467</v>
      </c>
      <c r="K2938" s="2">
        <v>55153</v>
      </c>
      <c r="L2938">
        <v>6</v>
      </c>
      <c r="M2938" t="s">
        <v>210</v>
      </c>
      <c r="N2938" t="s">
        <v>3443</v>
      </c>
      <c r="O2938" t="s">
        <v>210</v>
      </c>
      <c r="P2938" t="s">
        <v>3568</v>
      </c>
      <c r="Q2938" s="5">
        <f>INDEX(relevant_resources!B:B,MATCH(P2938,relevant_resources!A:A,0))</f>
        <v>0</v>
      </c>
      <c r="R2938">
        <f>COUNTIFS(resolve_2018!Y:Y,A2938)</f>
        <v>0</v>
      </c>
      <c r="S2938">
        <f>COUNTIFS(assign_old_new!A:A,A2938)</f>
        <v>0</v>
      </c>
      <c r="T2938" s="4" t="str">
        <f>IF(D2938="teppc","teppc",
IF(Q2938=0,"not relevant",
IF(R2938&gt;0,"in old list",
IF(S2938=0,"NEED TO ASSIGN",
INDEX(assign_old_new!D:D,MATCH(A2938,assign_old_new!A:A,0))))))</f>
        <v>teppc</v>
      </c>
      <c r="U2938">
        <f t="shared" si="90"/>
        <v>0</v>
      </c>
      <c r="V2938" s="5">
        <f t="shared" si="91"/>
        <v>0</v>
      </c>
    </row>
    <row r="2939" spans="1:22" hidden="1" x14ac:dyDescent="0.75">
      <c r="A2939" t="s">
        <v>3998</v>
      </c>
      <c r="B2939" t="s">
        <v>3998</v>
      </c>
      <c r="C2939" t="s">
        <v>3999</v>
      </c>
      <c r="D2939" t="s">
        <v>3425</v>
      </c>
      <c r="E2939" t="s">
        <v>3891</v>
      </c>
      <c r="F2939" t="s">
        <v>3891</v>
      </c>
      <c r="G2939" t="s">
        <v>3892</v>
      </c>
      <c r="H2939" t="s">
        <v>3616</v>
      </c>
      <c r="I2939" t="s">
        <v>1080</v>
      </c>
      <c r="J2939" s="2">
        <v>9467</v>
      </c>
      <c r="K2939" s="2">
        <v>55153</v>
      </c>
      <c r="L2939">
        <v>6</v>
      </c>
      <c r="M2939" t="s">
        <v>210</v>
      </c>
      <c r="N2939" t="s">
        <v>3443</v>
      </c>
      <c r="O2939" t="s">
        <v>210</v>
      </c>
      <c r="P2939" t="s">
        <v>3568</v>
      </c>
      <c r="Q2939" s="5">
        <f>INDEX(relevant_resources!B:B,MATCH(P2939,relevant_resources!A:A,0))</f>
        <v>0</v>
      </c>
      <c r="R2939">
        <f>COUNTIFS(resolve_2018!Y:Y,A2939)</f>
        <v>0</v>
      </c>
      <c r="S2939">
        <f>COUNTIFS(assign_old_new!A:A,A2939)</f>
        <v>0</v>
      </c>
      <c r="T2939" s="4" t="str">
        <f>IF(D2939="teppc","teppc",
IF(Q2939=0,"not relevant",
IF(R2939&gt;0,"in old list",
IF(S2939=0,"NEED TO ASSIGN",
INDEX(assign_old_new!D:D,MATCH(A2939,assign_old_new!A:A,0))))))</f>
        <v>teppc</v>
      </c>
      <c r="U2939">
        <f t="shared" si="90"/>
        <v>0</v>
      </c>
      <c r="V2939" s="5">
        <f t="shared" si="91"/>
        <v>0</v>
      </c>
    </row>
    <row r="2940" spans="1:22" hidden="1" x14ac:dyDescent="0.75">
      <c r="A2940" t="s">
        <v>5276</v>
      </c>
      <c r="B2940" t="s">
        <v>5276</v>
      </c>
      <c r="C2940" t="s">
        <v>5277</v>
      </c>
      <c r="D2940" t="s">
        <v>3425</v>
      </c>
      <c r="E2940" t="s">
        <v>3426</v>
      </c>
      <c r="F2940" t="s">
        <v>3426</v>
      </c>
      <c r="G2940" t="s">
        <v>3427</v>
      </c>
      <c r="H2940" t="s">
        <v>3428</v>
      </c>
      <c r="I2940" t="s">
        <v>3429</v>
      </c>
      <c r="J2940" s="2">
        <v>8767</v>
      </c>
      <c r="K2940" s="2">
        <v>48669</v>
      </c>
      <c r="L2940">
        <v>6</v>
      </c>
      <c r="M2940" t="s">
        <v>210</v>
      </c>
      <c r="N2940" t="s">
        <v>3443</v>
      </c>
      <c r="O2940" t="s">
        <v>210</v>
      </c>
      <c r="P2940" t="s">
        <v>3444</v>
      </c>
      <c r="Q2940" s="5">
        <f>INDEX(relevant_resources!B:B,MATCH(P2940,relevant_resources!A:A,0))</f>
        <v>0</v>
      </c>
      <c r="R2940">
        <f>COUNTIFS(resolve_2018!Y:Y,A2940)</f>
        <v>0</v>
      </c>
      <c r="S2940">
        <f>COUNTIFS(assign_old_new!A:A,A2940)</f>
        <v>0</v>
      </c>
      <c r="T2940" s="4" t="str">
        <f>IF(D2940="teppc","teppc",
IF(Q2940=0,"not relevant",
IF(R2940&gt;0,"in old list",
IF(S2940=0,"NEED TO ASSIGN",
INDEX(assign_old_new!D:D,MATCH(A2940,assign_old_new!A:A,0))))))</f>
        <v>teppc</v>
      </c>
      <c r="U2940">
        <f t="shared" si="90"/>
        <v>0</v>
      </c>
      <c r="V2940" s="5">
        <f t="shared" si="91"/>
        <v>0</v>
      </c>
    </row>
    <row r="2941" spans="1:22" hidden="1" x14ac:dyDescent="0.75">
      <c r="A2941" t="s">
        <v>5278</v>
      </c>
      <c r="B2941" t="s">
        <v>5278</v>
      </c>
      <c r="C2941" t="s">
        <v>5279</v>
      </c>
      <c r="D2941" t="s">
        <v>3425</v>
      </c>
      <c r="E2941" t="s">
        <v>3426</v>
      </c>
      <c r="F2941" t="s">
        <v>3426</v>
      </c>
      <c r="G2941" t="s">
        <v>3427</v>
      </c>
      <c r="H2941" t="s">
        <v>3428</v>
      </c>
      <c r="I2941" t="s">
        <v>3429</v>
      </c>
      <c r="J2941" s="2">
        <v>8767</v>
      </c>
      <c r="K2941" s="2">
        <v>48669</v>
      </c>
      <c r="L2941">
        <v>6</v>
      </c>
      <c r="M2941" t="s">
        <v>210</v>
      </c>
      <c r="N2941" t="s">
        <v>3443</v>
      </c>
      <c r="O2941" t="s">
        <v>210</v>
      </c>
      <c r="P2941" t="s">
        <v>3444</v>
      </c>
      <c r="Q2941" s="5">
        <f>INDEX(relevant_resources!B:B,MATCH(P2941,relevant_resources!A:A,0))</f>
        <v>0</v>
      </c>
      <c r="R2941">
        <f>COUNTIFS(resolve_2018!Y:Y,A2941)</f>
        <v>0</v>
      </c>
      <c r="S2941">
        <f>COUNTIFS(assign_old_new!A:A,A2941)</f>
        <v>0</v>
      </c>
      <c r="T2941" s="4" t="str">
        <f>IF(D2941="teppc","teppc",
IF(Q2941=0,"not relevant",
IF(R2941&gt;0,"in old list",
IF(S2941=0,"NEED TO ASSIGN",
INDEX(assign_old_new!D:D,MATCH(A2941,assign_old_new!A:A,0))))))</f>
        <v>teppc</v>
      </c>
      <c r="U2941">
        <f t="shared" si="90"/>
        <v>0</v>
      </c>
      <c r="V2941" s="5">
        <f t="shared" si="91"/>
        <v>0</v>
      </c>
    </row>
    <row r="2942" spans="1:22" hidden="1" x14ac:dyDescent="0.75">
      <c r="A2942" t="s">
        <v>6612</v>
      </c>
      <c r="B2942" t="s">
        <v>6612</v>
      </c>
      <c r="C2942" t="s">
        <v>6613</v>
      </c>
      <c r="D2942" t="s">
        <v>3425</v>
      </c>
      <c r="E2942" t="s">
        <v>3584</v>
      </c>
      <c r="F2942" t="s">
        <v>3584</v>
      </c>
      <c r="G2942" t="s">
        <v>3585</v>
      </c>
      <c r="H2942" t="s">
        <v>3482</v>
      </c>
      <c r="I2942" t="s">
        <v>1080</v>
      </c>
      <c r="J2942" s="2">
        <v>4689</v>
      </c>
      <c r="K2942" s="2">
        <v>55153</v>
      </c>
      <c r="L2942">
        <v>6</v>
      </c>
      <c r="M2942" t="s">
        <v>210</v>
      </c>
      <c r="N2942" t="s">
        <v>3443</v>
      </c>
      <c r="O2942" t="s">
        <v>210</v>
      </c>
      <c r="P2942" t="s">
        <v>3568</v>
      </c>
      <c r="Q2942" s="5">
        <f>INDEX(relevant_resources!B:B,MATCH(P2942,relevant_resources!A:A,0))</f>
        <v>0</v>
      </c>
      <c r="R2942">
        <f>COUNTIFS(resolve_2018!Y:Y,A2942)</f>
        <v>0</v>
      </c>
      <c r="S2942">
        <f>COUNTIFS(assign_old_new!A:A,A2942)</f>
        <v>0</v>
      </c>
      <c r="T2942" s="4" t="str">
        <f>IF(D2942="teppc","teppc",
IF(Q2942=0,"not relevant",
IF(R2942&gt;0,"in old list",
IF(S2942=0,"NEED TO ASSIGN",
INDEX(assign_old_new!D:D,MATCH(A2942,assign_old_new!A:A,0))))))</f>
        <v>teppc</v>
      </c>
      <c r="U2942">
        <f t="shared" si="90"/>
        <v>0</v>
      </c>
      <c r="V2942" s="5">
        <f t="shared" si="91"/>
        <v>0</v>
      </c>
    </row>
    <row r="2943" spans="1:22" hidden="1" x14ac:dyDescent="0.75">
      <c r="A2943" t="s">
        <v>6614</v>
      </c>
      <c r="B2943" t="s">
        <v>6614</v>
      </c>
      <c r="C2943" t="s">
        <v>6615</v>
      </c>
      <c r="D2943" t="s">
        <v>3425</v>
      </c>
      <c r="E2943" t="s">
        <v>3584</v>
      </c>
      <c r="F2943" t="s">
        <v>3584</v>
      </c>
      <c r="G2943" t="s">
        <v>3585</v>
      </c>
      <c r="H2943" t="s">
        <v>3482</v>
      </c>
      <c r="I2943" t="s">
        <v>1080</v>
      </c>
      <c r="J2943" s="2">
        <v>4689</v>
      </c>
      <c r="K2943" s="2">
        <v>55153</v>
      </c>
      <c r="L2943">
        <v>6</v>
      </c>
      <c r="M2943" t="s">
        <v>210</v>
      </c>
      <c r="N2943" t="s">
        <v>3443</v>
      </c>
      <c r="O2943" t="s">
        <v>210</v>
      </c>
      <c r="P2943" t="s">
        <v>3568</v>
      </c>
      <c r="Q2943" s="5">
        <f>INDEX(relevant_resources!B:B,MATCH(P2943,relevant_resources!A:A,0))</f>
        <v>0</v>
      </c>
      <c r="R2943">
        <f>COUNTIFS(resolve_2018!Y:Y,A2943)</f>
        <v>0</v>
      </c>
      <c r="S2943">
        <f>COUNTIFS(assign_old_new!A:A,A2943)</f>
        <v>0</v>
      </c>
      <c r="T2943" s="4" t="str">
        <f>IF(D2943="teppc","teppc",
IF(Q2943=0,"not relevant",
IF(R2943&gt;0,"in old list",
IF(S2943=0,"NEED TO ASSIGN",
INDEX(assign_old_new!D:D,MATCH(A2943,assign_old_new!A:A,0))))))</f>
        <v>teppc</v>
      </c>
      <c r="U2943">
        <f t="shared" si="90"/>
        <v>0</v>
      </c>
      <c r="V2943" s="5">
        <f t="shared" si="91"/>
        <v>0</v>
      </c>
    </row>
    <row r="2944" spans="1:22" hidden="1" x14ac:dyDescent="0.75">
      <c r="A2944" t="s">
        <v>6616</v>
      </c>
      <c r="B2944" t="s">
        <v>6616</v>
      </c>
      <c r="C2944" t="s">
        <v>6617</v>
      </c>
      <c r="D2944" t="s">
        <v>3425</v>
      </c>
      <c r="E2944" t="s">
        <v>3584</v>
      </c>
      <c r="F2944" t="s">
        <v>3584</v>
      </c>
      <c r="G2944" t="s">
        <v>3585</v>
      </c>
      <c r="H2944" t="s">
        <v>3482</v>
      </c>
      <c r="I2944" t="s">
        <v>1080</v>
      </c>
      <c r="J2944" s="2">
        <v>4689</v>
      </c>
      <c r="K2944" s="2">
        <v>55153</v>
      </c>
      <c r="L2944">
        <v>6</v>
      </c>
      <c r="M2944" t="s">
        <v>210</v>
      </c>
      <c r="N2944" t="s">
        <v>3443</v>
      </c>
      <c r="O2944" t="s">
        <v>210</v>
      </c>
      <c r="P2944" t="s">
        <v>3568</v>
      </c>
      <c r="Q2944" s="5">
        <f>INDEX(relevant_resources!B:B,MATCH(P2944,relevant_resources!A:A,0))</f>
        <v>0</v>
      </c>
      <c r="R2944">
        <f>COUNTIFS(resolve_2018!Y:Y,A2944)</f>
        <v>0</v>
      </c>
      <c r="S2944">
        <f>COUNTIFS(assign_old_new!A:A,A2944)</f>
        <v>0</v>
      </c>
      <c r="T2944" s="4" t="str">
        <f>IF(D2944="teppc","teppc",
IF(Q2944=0,"not relevant",
IF(R2944&gt;0,"in old list",
IF(S2944=0,"NEED TO ASSIGN",
INDEX(assign_old_new!D:D,MATCH(A2944,assign_old_new!A:A,0))))))</f>
        <v>teppc</v>
      </c>
      <c r="U2944">
        <f t="shared" si="90"/>
        <v>0</v>
      </c>
      <c r="V2944" s="5">
        <f t="shared" si="91"/>
        <v>0</v>
      </c>
    </row>
    <row r="2945" spans="1:22" hidden="1" x14ac:dyDescent="0.75">
      <c r="A2945" t="s">
        <v>6618</v>
      </c>
      <c r="B2945" t="s">
        <v>6618</v>
      </c>
      <c r="C2945" t="s">
        <v>6619</v>
      </c>
      <c r="D2945" t="s">
        <v>3425</v>
      </c>
      <c r="E2945" t="s">
        <v>3584</v>
      </c>
      <c r="F2945" t="s">
        <v>3584</v>
      </c>
      <c r="G2945" t="s">
        <v>3585</v>
      </c>
      <c r="H2945" t="s">
        <v>3482</v>
      </c>
      <c r="I2945" t="s">
        <v>1080</v>
      </c>
      <c r="J2945" s="2">
        <v>4689</v>
      </c>
      <c r="K2945" s="2">
        <v>55153</v>
      </c>
      <c r="L2945">
        <v>6</v>
      </c>
      <c r="M2945" t="s">
        <v>210</v>
      </c>
      <c r="N2945" t="s">
        <v>3443</v>
      </c>
      <c r="O2945" t="s">
        <v>210</v>
      </c>
      <c r="P2945" t="s">
        <v>3568</v>
      </c>
      <c r="Q2945" s="5">
        <f>INDEX(relevant_resources!B:B,MATCH(P2945,relevant_resources!A:A,0))</f>
        <v>0</v>
      </c>
      <c r="R2945">
        <f>COUNTIFS(resolve_2018!Y:Y,A2945)</f>
        <v>0</v>
      </c>
      <c r="S2945">
        <f>COUNTIFS(assign_old_new!A:A,A2945)</f>
        <v>0</v>
      </c>
      <c r="T2945" s="4" t="str">
        <f>IF(D2945="teppc","teppc",
IF(Q2945=0,"not relevant",
IF(R2945&gt;0,"in old list",
IF(S2945=0,"NEED TO ASSIGN",
INDEX(assign_old_new!D:D,MATCH(A2945,assign_old_new!A:A,0))))))</f>
        <v>teppc</v>
      </c>
      <c r="U2945">
        <f t="shared" si="90"/>
        <v>0</v>
      </c>
      <c r="V2945" s="5">
        <f t="shared" si="91"/>
        <v>0</v>
      </c>
    </row>
    <row r="2946" spans="1:22" hidden="1" x14ac:dyDescent="0.75">
      <c r="A2946" t="s">
        <v>10340</v>
      </c>
      <c r="B2946" t="s">
        <v>10340</v>
      </c>
      <c r="C2946" t="s">
        <v>10341</v>
      </c>
      <c r="D2946" t="s">
        <v>9883</v>
      </c>
      <c r="E2946" t="s">
        <v>1128</v>
      </c>
      <c r="F2946" t="s">
        <v>1128</v>
      </c>
      <c r="G2946" t="s">
        <v>3379</v>
      </c>
      <c r="H2946" t="s">
        <v>1128</v>
      </c>
      <c r="I2946" t="s">
        <v>33</v>
      </c>
      <c r="J2946" t="s">
        <v>9889</v>
      </c>
      <c r="K2946" s="6">
        <v>55153</v>
      </c>
      <c r="L2946">
        <v>5.93</v>
      </c>
      <c r="M2946" t="s">
        <v>10299</v>
      </c>
      <c r="N2946" t="s">
        <v>3412</v>
      </c>
      <c r="O2946" t="s">
        <v>993</v>
      </c>
      <c r="P2946" t="s">
        <v>3413</v>
      </c>
      <c r="Q2946" s="5">
        <f>INDEX(relevant_resources!B:B,MATCH(P2946,relevant_resources!A:A,0))</f>
        <v>1</v>
      </c>
      <c r="R2946">
        <f>COUNTIFS(resolve_2018!Y:Y,A2946)</f>
        <v>0</v>
      </c>
      <c r="S2946">
        <f>COUNTIFS(assign_old_new!A:A,A2946)</f>
        <v>1</v>
      </c>
      <c r="T2946" s="4" t="str">
        <f>IF(D2946="teppc","teppc",
IF(Q2946=0,"not relevant",
IF(R2946&gt;0,"in old list",
IF(S2946=0,"NEED TO ASSIGN",
INDEX(assign_old_new!D:D,MATCH(A2946,assign_old_new!A:A,0))))))</f>
        <v>new</v>
      </c>
      <c r="U2946">
        <f t="shared" ref="U2946:U3009" si="92">OR(R2946&gt;0,S2946&gt;0)*1</f>
        <v>1</v>
      </c>
      <c r="V2946" s="5">
        <f t="shared" si="91"/>
        <v>0</v>
      </c>
    </row>
    <row r="2947" spans="1:22" hidden="1" x14ac:dyDescent="0.75">
      <c r="A2947" t="s">
        <v>5628</v>
      </c>
      <c r="B2947" t="s">
        <v>5628</v>
      </c>
      <c r="C2947" t="s">
        <v>5628</v>
      </c>
      <c r="D2947" t="s">
        <v>3425</v>
      </c>
      <c r="E2947" t="s">
        <v>3426</v>
      </c>
      <c r="F2947" t="s">
        <v>3426</v>
      </c>
      <c r="G2947" t="s">
        <v>3427</v>
      </c>
      <c r="H2947" t="s">
        <v>3428</v>
      </c>
      <c r="I2947" t="s">
        <v>3429</v>
      </c>
      <c r="J2947" s="2">
        <v>44835</v>
      </c>
      <c r="K2947" s="2">
        <v>54877</v>
      </c>
      <c r="L2947">
        <v>5.9</v>
      </c>
      <c r="M2947" t="s">
        <v>5626</v>
      </c>
      <c r="N2947" t="s">
        <v>3512</v>
      </c>
      <c r="O2947" t="s">
        <v>3513</v>
      </c>
      <c r="P2947" t="s">
        <v>3706</v>
      </c>
      <c r="Q2947" s="5">
        <f>INDEX(relevant_resources!B:B,MATCH(P2947,relevant_resources!A:A,0))</f>
        <v>0</v>
      </c>
      <c r="R2947">
        <f>COUNTIFS(resolve_2018!Y:Y,A2947)</f>
        <v>0</v>
      </c>
      <c r="S2947">
        <f>COUNTIFS(assign_old_new!A:A,A2947)</f>
        <v>0</v>
      </c>
      <c r="T2947" s="4" t="str">
        <f>IF(D2947="teppc","teppc",
IF(Q2947=0,"not relevant",
IF(R2947&gt;0,"in old list",
IF(S2947=0,"NEED TO ASSIGN",
INDEX(assign_old_new!D:D,MATCH(A2947,assign_old_new!A:A,0))))))</f>
        <v>teppc</v>
      </c>
      <c r="U2947">
        <f t="shared" si="92"/>
        <v>0</v>
      </c>
      <c r="V2947" s="5">
        <f t="shared" ref="V2947:V3010" si="93">AND(Q2947=1,U2947=0,D2947="caiso")*1</f>
        <v>0</v>
      </c>
    </row>
    <row r="2948" spans="1:22" hidden="1" x14ac:dyDescent="0.75">
      <c r="A2948" t="s">
        <v>11101</v>
      </c>
      <c r="B2948" t="s">
        <v>11101</v>
      </c>
      <c r="C2948" t="s">
        <v>11102</v>
      </c>
      <c r="D2948" t="s">
        <v>9883</v>
      </c>
      <c r="E2948" t="s">
        <v>1128</v>
      </c>
      <c r="F2948" t="s">
        <v>1128</v>
      </c>
      <c r="G2948" t="s">
        <v>3379</v>
      </c>
      <c r="H2948" t="s">
        <v>1128</v>
      </c>
      <c r="I2948" t="s">
        <v>33</v>
      </c>
      <c r="J2948" s="6">
        <v>31048</v>
      </c>
      <c r="K2948" s="6">
        <v>55153</v>
      </c>
      <c r="L2948">
        <v>5.9</v>
      </c>
      <c r="M2948" t="s">
        <v>9884</v>
      </c>
      <c r="N2948" t="s">
        <v>3443</v>
      </c>
      <c r="O2948" t="s">
        <v>210</v>
      </c>
      <c r="P2948" t="s">
        <v>3709</v>
      </c>
      <c r="Q2948" s="5">
        <f>INDEX(relevant_resources!B:B,MATCH(P2948,relevant_resources!A:A,0))</f>
        <v>0</v>
      </c>
      <c r="R2948">
        <f>COUNTIFS(resolve_2018!Y:Y,A2948)</f>
        <v>0</v>
      </c>
      <c r="S2948">
        <f>COUNTIFS(assign_old_new!A:A,A2948)</f>
        <v>0</v>
      </c>
      <c r="T2948" s="4" t="str">
        <f>IF(D2948="teppc","teppc",
IF(Q2948=0,"not relevant",
IF(R2948&gt;0,"in old list",
IF(S2948=0,"NEED TO ASSIGN",
INDEX(assign_old_new!D:D,MATCH(A2948,assign_old_new!A:A,0))))))</f>
        <v>not relevant</v>
      </c>
      <c r="U2948">
        <f t="shared" si="92"/>
        <v>0</v>
      </c>
      <c r="V2948" s="5">
        <f t="shared" si="93"/>
        <v>0</v>
      </c>
    </row>
    <row r="2949" spans="1:22" hidden="1" x14ac:dyDescent="0.75">
      <c r="A2949" t="s">
        <v>8601</v>
      </c>
      <c r="B2949" t="s">
        <v>8601</v>
      </c>
      <c r="C2949" t="s">
        <v>8602</v>
      </c>
      <c r="D2949" t="s">
        <v>3425</v>
      </c>
      <c r="E2949" t="s">
        <v>3426</v>
      </c>
      <c r="F2949" t="s">
        <v>3426</v>
      </c>
      <c r="G2949" t="s">
        <v>3427</v>
      </c>
      <c r="H2949" t="s">
        <v>3428</v>
      </c>
      <c r="I2949" t="s">
        <v>3429</v>
      </c>
      <c r="J2949" s="2">
        <v>39672</v>
      </c>
      <c r="K2949" s="2">
        <v>46977</v>
      </c>
      <c r="L2949">
        <v>5.89</v>
      </c>
      <c r="M2949" t="s">
        <v>3430</v>
      </c>
      <c r="N2949" t="s">
        <v>3431</v>
      </c>
      <c r="O2949" t="s">
        <v>3432</v>
      </c>
      <c r="P2949" t="s">
        <v>3433</v>
      </c>
      <c r="Q2949" s="5">
        <f>INDEX(relevant_resources!B:B,MATCH(P2949,relevant_resources!A:A,0))</f>
        <v>0</v>
      </c>
      <c r="R2949">
        <f>COUNTIFS(resolve_2018!Y:Y,A2949)</f>
        <v>0</v>
      </c>
      <c r="S2949">
        <f>COUNTIFS(assign_old_new!A:A,A2949)</f>
        <v>0</v>
      </c>
      <c r="T2949" s="4" t="str">
        <f>IF(D2949="teppc","teppc",
IF(Q2949=0,"not relevant",
IF(R2949&gt;0,"in old list",
IF(S2949=0,"NEED TO ASSIGN",
INDEX(assign_old_new!D:D,MATCH(A2949,assign_old_new!A:A,0))))))</f>
        <v>teppc</v>
      </c>
      <c r="U2949">
        <f t="shared" si="92"/>
        <v>0</v>
      </c>
      <c r="V2949" s="5">
        <f t="shared" si="93"/>
        <v>0</v>
      </c>
    </row>
    <row r="2950" spans="1:22" hidden="1" x14ac:dyDescent="0.75">
      <c r="A2950" t="s">
        <v>9391</v>
      </c>
      <c r="B2950" t="s">
        <v>9391</v>
      </c>
      <c r="C2950" t="s">
        <v>9392</v>
      </c>
      <c r="D2950" t="s">
        <v>3425</v>
      </c>
      <c r="E2950" t="s">
        <v>3025</v>
      </c>
      <c r="F2950" t="s">
        <v>3025</v>
      </c>
      <c r="G2950" t="s">
        <v>4098</v>
      </c>
      <c r="H2950" t="s">
        <v>3482</v>
      </c>
      <c r="I2950" t="s">
        <v>1080</v>
      </c>
      <c r="J2950" s="2">
        <v>30834</v>
      </c>
      <c r="K2950" s="2">
        <v>55153</v>
      </c>
      <c r="L2950">
        <v>5.85</v>
      </c>
      <c r="M2950" t="s">
        <v>210</v>
      </c>
      <c r="N2950" t="s">
        <v>3443</v>
      </c>
      <c r="O2950" t="s">
        <v>210</v>
      </c>
      <c r="P2950" t="s">
        <v>3568</v>
      </c>
      <c r="Q2950" s="5">
        <f>INDEX(relevant_resources!B:B,MATCH(P2950,relevant_resources!A:A,0))</f>
        <v>0</v>
      </c>
      <c r="R2950">
        <f>COUNTIFS(resolve_2018!Y:Y,A2950)</f>
        <v>0</v>
      </c>
      <c r="S2950">
        <f>COUNTIFS(assign_old_new!A:A,A2950)</f>
        <v>0</v>
      </c>
      <c r="T2950" s="4" t="str">
        <f>IF(D2950="teppc","teppc",
IF(Q2950=0,"not relevant",
IF(R2950&gt;0,"in old list",
IF(S2950=0,"NEED TO ASSIGN",
INDEX(assign_old_new!D:D,MATCH(A2950,assign_old_new!A:A,0))))))</f>
        <v>teppc</v>
      </c>
      <c r="U2950">
        <f t="shared" si="92"/>
        <v>0</v>
      </c>
      <c r="V2950" s="5">
        <f t="shared" si="93"/>
        <v>0</v>
      </c>
    </row>
    <row r="2951" spans="1:22" hidden="1" x14ac:dyDescent="0.75">
      <c r="A2951" t="s">
        <v>9393</v>
      </c>
      <c r="B2951" t="s">
        <v>9393</v>
      </c>
      <c r="C2951" t="s">
        <v>9394</v>
      </c>
      <c r="D2951" t="s">
        <v>3425</v>
      </c>
      <c r="E2951" t="s">
        <v>3025</v>
      </c>
      <c r="F2951" t="s">
        <v>3025</v>
      </c>
      <c r="G2951" t="s">
        <v>4098</v>
      </c>
      <c r="H2951" t="s">
        <v>3482</v>
      </c>
      <c r="I2951" t="s">
        <v>1080</v>
      </c>
      <c r="J2951" s="2">
        <v>30834</v>
      </c>
      <c r="K2951" s="2">
        <v>55153</v>
      </c>
      <c r="L2951">
        <v>5.85</v>
      </c>
      <c r="M2951" t="s">
        <v>210</v>
      </c>
      <c r="N2951" t="s">
        <v>3443</v>
      </c>
      <c r="O2951" t="s">
        <v>210</v>
      </c>
      <c r="P2951" t="s">
        <v>3568</v>
      </c>
      <c r="Q2951" s="5">
        <f>INDEX(relevant_resources!B:B,MATCH(P2951,relevant_resources!A:A,0))</f>
        <v>0</v>
      </c>
      <c r="R2951">
        <f>COUNTIFS(resolve_2018!Y:Y,A2951)</f>
        <v>0</v>
      </c>
      <c r="S2951">
        <f>COUNTIFS(assign_old_new!A:A,A2951)</f>
        <v>0</v>
      </c>
      <c r="T2951" s="4" t="str">
        <f>IF(D2951="teppc","teppc",
IF(Q2951=0,"not relevant",
IF(R2951&gt;0,"in old list",
IF(S2951=0,"NEED TO ASSIGN",
INDEX(assign_old_new!D:D,MATCH(A2951,assign_old_new!A:A,0))))))</f>
        <v>teppc</v>
      </c>
      <c r="U2951">
        <f t="shared" si="92"/>
        <v>0</v>
      </c>
      <c r="V2951" s="5">
        <f t="shared" si="93"/>
        <v>0</v>
      </c>
    </row>
    <row r="2952" spans="1:22" hidden="1" x14ac:dyDescent="0.75">
      <c r="A2952" t="s">
        <v>3916</v>
      </c>
      <c r="B2952" t="s">
        <v>3916</v>
      </c>
      <c r="C2952" t="s">
        <v>3917</v>
      </c>
      <c r="D2952" t="s">
        <v>3425</v>
      </c>
      <c r="E2952" t="s">
        <v>3426</v>
      </c>
      <c r="F2952" t="s">
        <v>3426</v>
      </c>
      <c r="G2952" t="s">
        <v>3427</v>
      </c>
      <c r="H2952" t="s">
        <v>3428</v>
      </c>
      <c r="I2952" t="s">
        <v>3429</v>
      </c>
      <c r="J2952" s="2">
        <v>42675</v>
      </c>
      <c r="K2952" s="2">
        <v>57284</v>
      </c>
      <c r="L2952">
        <v>5.8</v>
      </c>
      <c r="M2952" t="s">
        <v>210</v>
      </c>
      <c r="N2952" t="s">
        <v>3443</v>
      </c>
      <c r="O2952" t="s">
        <v>210</v>
      </c>
      <c r="P2952" t="s">
        <v>3444</v>
      </c>
      <c r="Q2952" s="5">
        <f>INDEX(relevant_resources!B:B,MATCH(P2952,relevant_resources!A:A,0))</f>
        <v>0</v>
      </c>
      <c r="R2952">
        <f>COUNTIFS(resolve_2018!Y:Y,A2952)</f>
        <v>0</v>
      </c>
      <c r="S2952">
        <f>COUNTIFS(assign_old_new!A:A,A2952)</f>
        <v>0</v>
      </c>
      <c r="T2952" s="4" t="str">
        <f>IF(D2952="teppc","teppc",
IF(Q2952=0,"not relevant",
IF(R2952&gt;0,"in old list",
IF(S2952=0,"NEED TO ASSIGN",
INDEX(assign_old_new!D:D,MATCH(A2952,assign_old_new!A:A,0))))))</f>
        <v>teppc</v>
      </c>
      <c r="U2952">
        <f t="shared" si="92"/>
        <v>0</v>
      </c>
      <c r="V2952" s="5">
        <f t="shared" si="93"/>
        <v>0</v>
      </c>
    </row>
    <row r="2953" spans="1:22" hidden="1" x14ac:dyDescent="0.75">
      <c r="A2953" t="s">
        <v>2771</v>
      </c>
      <c r="B2953" t="s">
        <v>5140</v>
      </c>
      <c r="C2953" t="s">
        <v>5141</v>
      </c>
      <c r="D2953" t="s">
        <v>3425</v>
      </c>
      <c r="E2953" t="s">
        <v>906</v>
      </c>
      <c r="F2953" t="s">
        <v>906</v>
      </c>
      <c r="G2953" t="s">
        <v>4695</v>
      </c>
      <c r="H2953" t="s">
        <v>906</v>
      </c>
      <c r="I2953" t="s">
        <v>906</v>
      </c>
      <c r="J2953" s="2">
        <v>40283</v>
      </c>
      <c r="K2953" s="2">
        <v>55153</v>
      </c>
      <c r="L2953">
        <v>5.8</v>
      </c>
      <c r="M2953" t="s">
        <v>210</v>
      </c>
      <c r="N2953" t="s">
        <v>3443</v>
      </c>
      <c r="O2953" t="s">
        <v>210</v>
      </c>
      <c r="P2953" t="s">
        <v>5142</v>
      </c>
      <c r="Q2953" s="5">
        <f>INDEX(relevant_resources!B:B,MATCH(P2953,relevant_resources!A:A,0))</f>
        <v>0</v>
      </c>
      <c r="R2953">
        <f>COUNTIFS(resolve_2018!Y:Y,A2953)</f>
        <v>1</v>
      </c>
      <c r="S2953">
        <f>COUNTIFS(assign_old_new!A:A,A2953)</f>
        <v>0</v>
      </c>
      <c r="T2953" s="4" t="str">
        <f>IF(D2953="teppc","teppc",
IF(Q2953=0,"not relevant",
IF(R2953&gt;0,"in old list",
IF(S2953=0,"NEED TO ASSIGN",
INDEX(assign_old_new!D:D,MATCH(A2953,assign_old_new!A:A,0))))))</f>
        <v>teppc</v>
      </c>
      <c r="U2953">
        <f t="shared" si="92"/>
        <v>1</v>
      </c>
      <c r="V2953" s="5">
        <f t="shared" si="93"/>
        <v>0</v>
      </c>
    </row>
    <row r="2954" spans="1:22" hidden="1" x14ac:dyDescent="0.75">
      <c r="A2954" t="s">
        <v>529</v>
      </c>
      <c r="B2954" t="s">
        <v>529</v>
      </c>
      <c r="C2954" t="s">
        <v>10751</v>
      </c>
      <c r="D2954" t="s">
        <v>9883</v>
      </c>
      <c r="E2954" t="s">
        <v>3333</v>
      </c>
      <c r="F2954" t="s">
        <v>3333</v>
      </c>
      <c r="G2954" t="s">
        <v>3334</v>
      </c>
      <c r="H2954" t="s">
        <v>3333</v>
      </c>
      <c r="I2954" t="s">
        <v>33</v>
      </c>
      <c r="J2954" s="6">
        <v>32876</v>
      </c>
      <c r="K2954" s="6">
        <v>55153</v>
      </c>
      <c r="L2954">
        <v>5.8</v>
      </c>
      <c r="M2954" t="s">
        <v>9884</v>
      </c>
      <c r="N2954" t="s">
        <v>3443</v>
      </c>
      <c r="O2954" t="s">
        <v>210</v>
      </c>
      <c r="P2954" t="s">
        <v>3709</v>
      </c>
      <c r="Q2954" s="5">
        <f>INDEX(relevant_resources!B:B,MATCH(P2954,relevant_resources!A:A,0))</f>
        <v>0</v>
      </c>
      <c r="R2954">
        <f>COUNTIFS(resolve_2018!Y:Y,A2954)</f>
        <v>1</v>
      </c>
      <c r="S2954">
        <f>COUNTIFS(assign_old_new!A:A,A2954)</f>
        <v>0</v>
      </c>
      <c r="T2954" s="4" t="str">
        <f>IF(D2954="teppc","teppc",
IF(Q2954=0,"not relevant",
IF(R2954&gt;0,"in old list",
IF(S2954=0,"NEED TO ASSIGN",
INDEX(assign_old_new!D:D,MATCH(A2954,assign_old_new!A:A,0))))))</f>
        <v>not relevant</v>
      </c>
      <c r="U2954">
        <f t="shared" si="92"/>
        <v>1</v>
      </c>
      <c r="V2954" s="5">
        <f t="shared" si="93"/>
        <v>0</v>
      </c>
    </row>
    <row r="2955" spans="1:22" hidden="1" x14ac:dyDescent="0.75">
      <c r="A2955" t="s">
        <v>10786</v>
      </c>
      <c r="B2955" t="s">
        <v>10786</v>
      </c>
      <c r="C2955" t="s">
        <v>10787</v>
      </c>
      <c r="D2955" t="s">
        <v>9883</v>
      </c>
      <c r="E2955" t="s">
        <v>3333</v>
      </c>
      <c r="F2955" t="s">
        <v>3333</v>
      </c>
      <c r="G2955" t="s">
        <v>3334</v>
      </c>
      <c r="H2955" t="s">
        <v>3333</v>
      </c>
      <c r="I2955" t="s">
        <v>33</v>
      </c>
      <c r="J2955" s="6">
        <v>24108</v>
      </c>
      <c r="K2955" s="6">
        <v>55153</v>
      </c>
      <c r="L2955">
        <v>5.8</v>
      </c>
      <c r="M2955" t="s">
        <v>9884</v>
      </c>
      <c r="N2955" t="s">
        <v>3443</v>
      </c>
      <c r="O2955" t="s">
        <v>210</v>
      </c>
      <c r="P2955" t="s">
        <v>3709</v>
      </c>
      <c r="Q2955" s="5">
        <f>INDEX(relevant_resources!B:B,MATCH(P2955,relevant_resources!A:A,0))</f>
        <v>0</v>
      </c>
      <c r="R2955">
        <f>COUNTIFS(resolve_2018!Y:Y,A2955)</f>
        <v>0</v>
      </c>
      <c r="S2955">
        <f>COUNTIFS(assign_old_new!A:A,A2955)</f>
        <v>0</v>
      </c>
      <c r="T2955" s="4" t="str">
        <f>IF(D2955="teppc","teppc",
IF(Q2955=0,"not relevant",
IF(R2955&gt;0,"in old list",
IF(S2955=0,"NEED TO ASSIGN",
INDEX(assign_old_new!D:D,MATCH(A2955,assign_old_new!A:A,0))))))</f>
        <v>not relevant</v>
      </c>
      <c r="U2955">
        <f t="shared" si="92"/>
        <v>0</v>
      </c>
      <c r="V2955" s="5">
        <f t="shared" si="93"/>
        <v>0</v>
      </c>
    </row>
    <row r="2956" spans="1:22" hidden="1" x14ac:dyDescent="0.75">
      <c r="A2956" t="s">
        <v>3810</v>
      </c>
      <c r="B2956" t="s">
        <v>3810</v>
      </c>
      <c r="C2956" t="s">
        <v>3811</v>
      </c>
      <c r="D2956" t="s">
        <v>3425</v>
      </c>
      <c r="E2956" t="s">
        <v>3812</v>
      </c>
      <c r="F2956" t="s">
        <v>3812</v>
      </c>
      <c r="G2956" t="s">
        <v>3813</v>
      </c>
      <c r="H2956" t="s">
        <v>3814</v>
      </c>
      <c r="I2956" t="s">
        <v>1080</v>
      </c>
      <c r="J2956" s="2">
        <v>38838</v>
      </c>
      <c r="K2956" s="2">
        <v>54789</v>
      </c>
      <c r="L2956">
        <v>5.75</v>
      </c>
      <c r="M2956" t="s">
        <v>3459</v>
      </c>
      <c r="N2956" t="s">
        <v>3460</v>
      </c>
      <c r="O2956" t="s">
        <v>3461</v>
      </c>
      <c r="P2956" t="s">
        <v>3815</v>
      </c>
      <c r="Q2956" s="5">
        <f>INDEX(relevant_resources!B:B,MATCH(P2956,relevant_resources!A:A,0))</f>
        <v>0</v>
      </c>
      <c r="R2956">
        <f>COUNTIFS(resolve_2018!Y:Y,A2956)</f>
        <v>0</v>
      </c>
      <c r="S2956">
        <f>COUNTIFS(assign_old_new!A:A,A2956)</f>
        <v>0</v>
      </c>
      <c r="T2956" s="4" t="str">
        <f>IF(D2956="teppc","teppc",
IF(Q2956=0,"not relevant",
IF(R2956&gt;0,"in old list",
IF(S2956=0,"NEED TO ASSIGN",
INDEX(assign_old_new!D:D,MATCH(A2956,assign_old_new!A:A,0))))))</f>
        <v>teppc</v>
      </c>
      <c r="U2956">
        <f t="shared" si="92"/>
        <v>0</v>
      </c>
      <c r="V2956" s="5">
        <f t="shared" si="93"/>
        <v>0</v>
      </c>
    </row>
    <row r="2957" spans="1:22" hidden="1" x14ac:dyDescent="0.75">
      <c r="A2957" t="s">
        <v>3816</v>
      </c>
      <c r="B2957" t="s">
        <v>3816</v>
      </c>
      <c r="C2957" t="s">
        <v>3817</v>
      </c>
      <c r="D2957" t="s">
        <v>3425</v>
      </c>
      <c r="E2957" t="s">
        <v>3812</v>
      </c>
      <c r="F2957" t="s">
        <v>3812</v>
      </c>
      <c r="G2957" t="s">
        <v>3813</v>
      </c>
      <c r="H2957" t="s">
        <v>3814</v>
      </c>
      <c r="I2957" t="s">
        <v>1080</v>
      </c>
      <c r="J2957" s="2">
        <v>38838</v>
      </c>
      <c r="K2957" s="2">
        <v>54789</v>
      </c>
      <c r="L2957">
        <v>5.75</v>
      </c>
      <c r="M2957" t="s">
        <v>3459</v>
      </c>
      <c r="N2957" t="s">
        <v>3460</v>
      </c>
      <c r="O2957" t="s">
        <v>3461</v>
      </c>
      <c r="P2957" t="s">
        <v>3815</v>
      </c>
      <c r="Q2957" s="5">
        <f>INDEX(relevant_resources!B:B,MATCH(P2957,relevant_resources!A:A,0))</f>
        <v>0</v>
      </c>
      <c r="R2957">
        <f>COUNTIFS(resolve_2018!Y:Y,A2957)</f>
        <v>0</v>
      </c>
      <c r="S2957">
        <f>COUNTIFS(assign_old_new!A:A,A2957)</f>
        <v>0</v>
      </c>
      <c r="T2957" s="4" t="str">
        <f>IF(D2957="teppc","teppc",
IF(Q2957=0,"not relevant",
IF(R2957&gt;0,"in old list",
IF(S2957=0,"NEED TO ASSIGN",
INDEX(assign_old_new!D:D,MATCH(A2957,assign_old_new!A:A,0))))))</f>
        <v>teppc</v>
      </c>
      <c r="U2957">
        <f t="shared" si="92"/>
        <v>0</v>
      </c>
      <c r="V2957" s="5">
        <f t="shared" si="93"/>
        <v>0</v>
      </c>
    </row>
    <row r="2958" spans="1:22" hidden="1" x14ac:dyDescent="0.75">
      <c r="A2958" t="s">
        <v>3818</v>
      </c>
      <c r="B2958" t="s">
        <v>3818</v>
      </c>
      <c r="C2958" t="s">
        <v>3819</v>
      </c>
      <c r="D2958" t="s">
        <v>3425</v>
      </c>
      <c r="E2958" t="s">
        <v>3812</v>
      </c>
      <c r="F2958" t="s">
        <v>3812</v>
      </c>
      <c r="G2958" t="s">
        <v>3813</v>
      </c>
      <c r="H2958" t="s">
        <v>3814</v>
      </c>
      <c r="I2958" t="s">
        <v>1080</v>
      </c>
      <c r="J2958" s="2">
        <v>38838</v>
      </c>
      <c r="K2958" s="2">
        <v>54789</v>
      </c>
      <c r="L2958">
        <v>5.75</v>
      </c>
      <c r="M2958" t="s">
        <v>3459</v>
      </c>
      <c r="N2958" t="s">
        <v>3460</v>
      </c>
      <c r="O2958" t="s">
        <v>3461</v>
      </c>
      <c r="P2958" t="s">
        <v>3815</v>
      </c>
      <c r="Q2958" s="5">
        <f>INDEX(relevant_resources!B:B,MATCH(P2958,relevant_resources!A:A,0))</f>
        <v>0</v>
      </c>
      <c r="R2958">
        <f>COUNTIFS(resolve_2018!Y:Y,A2958)</f>
        <v>0</v>
      </c>
      <c r="S2958">
        <f>COUNTIFS(assign_old_new!A:A,A2958)</f>
        <v>0</v>
      </c>
      <c r="T2958" s="4" t="str">
        <f>IF(D2958="teppc","teppc",
IF(Q2958=0,"not relevant",
IF(R2958&gt;0,"in old list",
IF(S2958=0,"NEED TO ASSIGN",
INDEX(assign_old_new!D:D,MATCH(A2958,assign_old_new!A:A,0))))))</f>
        <v>teppc</v>
      </c>
      <c r="U2958">
        <f t="shared" si="92"/>
        <v>0</v>
      </c>
      <c r="V2958" s="5">
        <f t="shared" si="93"/>
        <v>0</v>
      </c>
    </row>
    <row r="2959" spans="1:22" hidden="1" x14ac:dyDescent="0.75">
      <c r="A2959" t="s">
        <v>3820</v>
      </c>
      <c r="B2959" t="s">
        <v>3820</v>
      </c>
      <c r="C2959" t="s">
        <v>3821</v>
      </c>
      <c r="D2959" t="s">
        <v>3425</v>
      </c>
      <c r="E2959" t="s">
        <v>3812</v>
      </c>
      <c r="F2959" t="s">
        <v>3812</v>
      </c>
      <c r="G2959" t="s">
        <v>3813</v>
      </c>
      <c r="H2959" t="s">
        <v>3814</v>
      </c>
      <c r="I2959" t="s">
        <v>1080</v>
      </c>
      <c r="J2959" s="2">
        <v>38838</v>
      </c>
      <c r="K2959" s="2">
        <v>54789</v>
      </c>
      <c r="L2959">
        <v>5.75</v>
      </c>
      <c r="M2959" t="s">
        <v>3459</v>
      </c>
      <c r="N2959" t="s">
        <v>3460</v>
      </c>
      <c r="O2959" t="s">
        <v>3461</v>
      </c>
      <c r="P2959" t="s">
        <v>3815</v>
      </c>
      <c r="Q2959" s="5">
        <f>INDEX(relevant_resources!B:B,MATCH(P2959,relevant_resources!A:A,0))</f>
        <v>0</v>
      </c>
      <c r="R2959">
        <f>COUNTIFS(resolve_2018!Y:Y,A2959)</f>
        <v>0</v>
      </c>
      <c r="S2959">
        <f>COUNTIFS(assign_old_new!A:A,A2959)</f>
        <v>0</v>
      </c>
      <c r="T2959" s="4" t="str">
        <f>IF(D2959="teppc","teppc",
IF(Q2959=0,"not relevant",
IF(R2959&gt;0,"in old list",
IF(S2959=0,"NEED TO ASSIGN",
INDEX(assign_old_new!D:D,MATCH(A2959,assign_old_new!A:A,0))))))</f>
        <v>teppc</v>
      </c>
      <c r="U2959">
        <f t="shared" si="92"/>
        <v>0</v>
      </c>
      <c r="V2959" s="5">
        <f t="shared" si="93"/>
        <v>0</v>
      </c>
    </row>
    <row r="2960" spans="1:22" hidden="1" x14ac:dyDescent="0.75">
      <c r="A2960" t="s">
        <v>3822</v>
      </c>
      <c r="B2960" t="s">
        <v>3822</v>
      </c>
      <c r="C2960" t="s">
        <v>3823</v>
      </c>
      <c r="D2960" t="s">
        <v>3425</v>
      </c>
      <c r="E2960" t="s">
        <v>3812</v>
      </c>
      <c r="F2960" t="s">
        <v>3812</v>
      </c>
      <c r="G2960" t="s">
        <v>3813</v>
      </c>
      <c r="H2960" t="s">
        <v>3814</v>
      </c>
      <c r="I2960" t="s">
        <v>1080</v>
      </c>
      <c r="J2960" s="2">
        <v>38838</v>
      </c>
      <c r="K2960" s="2">
        <v>54789</v>
      </c>
      <c r="L2960">
        <v>5.75</v>
      </c>
      <c r="M2960" t="s">
        <v>3459</v>
      </c>
      <c r="N2960" t="s">
        <v>3460</v>
      </c>
      <c r="O2960" t="s">
        <v>3461</v>
      </c>
      <c r="P2960" t="s">
        <v>3815</v>
      </c>
      <c r="Q2960" s="5">
        <f>INDEX(relevant_resources!B:B,MATCH(P2960,relevant_resources!A:A,0))</f>
        <v>0</v>
      </c>
      <c r="R2960">
        <f>COUNTIFS(resolve_2018!Y:Y,A2960)</f>
        <v>0</v>
      </c>
      <c r="S2960">
        <f>COUNTIFS(assign_old_new!A:A,A2960)</f>
        <v>0</v>
      </c>
      <c r="T2960" s="4" t="str">
        <f>IF(D2960="teppc","teppc",
IF(Q2960=0,"not relevant",
IF(R2960&gt;0,"in old list",
IF(S2960=0,"NEED TO ASSIGN",
INDEX(assign_old_new!D:D,MATCH(A2960,assign_old_new!A:A,0))))))</f>
        <v>teppc</v>
      </c>
      <c r="U2960">
        <f t="shared" si="92"/>
        <v>0</v>
      </c>
      <c r="V2960" s="5">
        <f t="shared" si="93"/>
        <v>0</v>
      </c>
    </row>
    <row r="2961" spans="1:22" hidden="1" x14ac:dyDescent="0.75">
      <c r="A2961" t="s">
        <v>3824</v>
      </c>
      <c r="B2961" t="s">
        <v>3824</v>
      </c>
      <c r="C2961" t="s">
        <v>3825</v>
      </c>
      <c r="D2961" t="s">
        <v>3425</v>
      </c>
      <c r="E2961" t="s">
        <v>3812</v>
      </c>
      <c r="F2961" t="s">
        <v>3812</v>
      </c>
      <c r="G2961" t="s">
        <v>3813</v>
      </c>
      <c r="H2961" t="s">
        <v>3814</v>
      </c>
      <c r="I2961" t="s">
        <v>1080</v>
      </c>
      <c r="J2961" s="2">
        <v>38838</v>
      </c>
      <c r="K2961" s="2">
        <v>54789</v>
      </c>
      <c r="L2961">
        <v>5.75</v>
      </c>
      <c r="M2961" t="s">
        <v>3459</v>
      </c>
      <c r="N2961" t="s">
        <v>3460</v>
      </c>
      <c r="O2961" t="s">
        <v>3461</v>
      </c>
      <c r="P2961" t="s">
        <v>3815</v>
      </c>
      <c r="Q2961" s="5">
        <f>INDEX(relevant_resources!B:B,MATCH(P2961,relevant_resources!A:A,0))</f>
        <v>0</v>
      </c>
      <c r="R2961">
        <f>COUNTIFS(resolve_2018!Y:Y,A2961)</f>
        <v>0</v>
      </c>
      <c r="S2961">
        <f>COUNTIFS(assign_old_new!A:A,A2961)</f>
        <v>0</v>
      </c>
      <c r="T2961" s="4" t="str">
        <f>IF(D2961="teppc","teppc",
IF(Q2961=0,"not relevant",
IF(R2961&gt;0,"in old list",
IF(S2961=0,"NEED TO ASSIGN",
INDEX(assign_old_new!D:D,MATCH(A2961,assign_old_new!A:A,0))))))</f>
        <v>teppc</v>
      </c>
      <c r="U2961">
        <f t="shared" si="92"/>
        <v>0</v>
      </c>
      <c r="V2961" s="5">
        <f t="shared" si="93"/>
        <v>0</v>
      </c>
    </row>
    <row r="2962" spans="1:22" hidden="1" x14ac:dyDescent="0.75">
      <c r="A2962" t="s">
        <v>3826</v>
      </c>
      <c r="B2962" t="s">
        <v>3826</v>
      </c>
      <c r="C2962" t="s">
        <v>3827</v>
      </c>
      <c r="D2962" t="s">
        <v>3425</v>
      </c>
      <c r="E2962" t="s">
        <v>3812</v>
      </c>
      <c r="F2962" t="s">
        <v>3812</v>
      </c>
      <c r="G2962" t="s">
        <v>3813</v>
      </c>
      <c r="H2962" t="s">
        <v>3814</v>
      </c>
      <c r="I2962" t="s">
        <v>1080</v>
      </c>
      <c r="J2962" s="2">
        <v>38838</v>
      </c>
      <c r="K2962" s="2">
        <v>54789</v>
      </c>
      <c r="L2962">
        <v>5.75</v>
      </c>
      <c r="M2962" t="s">
        <v>3459</v>
      </c>
      <c r="N2962" t="s">
        <v>3460</v>
      </c>
      <c r="O2962" t="s">
        <v>3461</v>
      </c>
      <c r="P2962" t="s">
        <v>3815</v>
      </c>
      <c r="Q2962" s="5">
        <f>INDEX(relevant_resources!B:B,MATCH(P2962,relevant_resources!A:A,0))</f>
        <v>0</v>
      </c>
      <c r="R2962">
        <f>COUNTIFS(resolve_2018!Y:Y,A2962)</f>
        <v>0</v>
      </c>
      <c r="S2962">
        <f>COUNTIFS(assign_old_new!A:A,A2962)</f>
        <v>0</v>
      </c>
      <c r="T2962" s="4" t="str">
        <f>IF(D2962="teppc","teppc",
IF(Q2962=0,"not relevant",
IF(R2962&gt;0,"in old list",
IF(S2962=0,"NEED TO ASSIGN",
INDEX(assign_old_new!D:D,MATCH(A2962,assign_old_new!A:A,0))))))</f>
        <v>teppc</v>
      </c>
      <c r="U2962">
        <f t="shared" si="92"/>
        <v>0</v>
      </c>
      <c r="V2962" s="5">
        <f t="shared" si="93"/>
        <v>0</v>
      </c>
    </row>
    <row r="2963" spans="1:22" hidden="1" x14ac:dyDescent="0.75">
      <c r="A2963" t="s">
        <v>3828</v>
      </c>
      <c r="B2963" t="s">
        <v>3828</v>
      </c>
      <c r="C2963" t="s">
        <v>3829</v>
      </c>
      <c r="D2963" t="s">
        <v>3425</v>
      </c>
      <c r="E2963" t="s">
        <v>3812</v>
      </c>
      <c r="F2963" t="s">
        <v>3812</v>
      </c>
      <c r="G2963" t="s">
        <v>3813</v>
      </c>
      <c r="H2963" t="s">
        <v>3814</v>
      </c>
      <c r="I2963" t="s">
        <v>1080</v>
      </c>
      <c r="J2963" s="2">
        <v>38838</v>
      </c>
      <c r="K2963" s="2">
        <v>54789</v>
      </c>
      <c r="L2963">
        <v>5.75</v>
      </c>
      <c r="M2963" t="s">
        <v>3459</v>
      </c>
      <c r="N2963" t="s">
        <v>3460</v>
      </c>
      <c r="O2963" t="s">
        <v>3461</v>
      </c>
      <c r="P2963" t="s">
        <v>3815</v>
      </c>
      <c r="Q2963" s="5">
        <f>INDEX(relevant_resources!B:B,MATCH(P2963,relevant_resources!A:A,0))</f>
        <v>0</v>
      </c>
      <c r="R2963">
        <f>COUNTIFS(resolve_2018!Y:Y,A2963)</f>
        <v>0</v>
      </c>
      <c r="S2963">
        <f>COUNTIFS(assign_old_new!A:A,A2963)</f>
        <v>0</v>
      </c>
      <c r="T2963" s="4" t="str">
        <f>IF(D2963="teppc","teppc",
IF(Q2963=0,"not relevant",
IF(R2963&gt;0,"in old list",
IF(S2963=0,"NEED TO ASSIGN",
INDEX(assign_old_new!D:D,MATCH(A2963,assign_old_new!A:A,0))))))</f>
        <v>teppc</v>
      </c>
      <c r="U2963">
        <f t="shared" si="92"/>
        <v>0</v>
      </c>
      <c r="V2963" s="5">
        <f t="shared" si="93"/>
        <v>0</v>
      </c>
    </row>
    <row r="2964" spans="1:22" hidden="1" x14ac:dyDescent="0.75">
      <c r="A2964" t="s">
        <v>3830</v>
      </c>
      <c r="B2964" t="s">
        <v>3830</v>
      </c>
      <c r="C2964" t="s">
        <v>3831</v>
      </c>
      <c r="D2964" t="s">
        <v>3425</v>
      </c>
      <c r="E2964" t="s">
        <v>3812</v>
      </c>
      <c r="F2964" t="s">
        <v>3812</v>
      </c>
      <c r="G2964" t="s">
        <v>3813</v>
      </c>
      <c r="H2964" t="s">
        <v>3814</v>
      </c>
      <c r="I2964" t="s">
        <v>1080</v>
      </c>
      <c r="J2964" s="2">
        <v>38838</v>
      </c>
      <c r="K2964" s="2">
        <v>54789</v>
      </c>
      <c r="L2964">
        <v>5.75</v>
      </c>
      <c r="M2964" t="s">
        <v>3459</v>
      </c>
      <c r="N2964" t="s">
        <v>3460</v>
      </c>
      <c r="O2964" t="s">
        <v>3461</v>
      </c>
      <c r="P2964" t="s">
        <v>3815</v>
      </c>
      <c r="Q2964" s="5">
        <f>INDEX(relevant_resources!B:B,MATCH(P2964,relevant_resources!A:A,0))</f>
        <v>0</v>
      </c>
      <c r="R2964">
        <f>COUNTIFS(resolve_2018!Y:Y,A2964)</f>
        <v>0</v>
      </c>
      <c r="S2964">
        <f>COUNTIFS(assign_old_new!A:A,A2964)</f>
        <v>0</v>
      </c>
      <c r="T2964" s="4" t="str">
        <f>IF(D2964="teppc","teppc",
IF(Q2964=0,"not relevant",
IF(R2964&gt;0,"in old list",
IF(S2964=0,"NEED TO ASSIGN",
INDEX(assign_old_new!D:D,MATCH(A2964,assign_old_new!A:A,0))))))</f>
        <v>teppc</v>
      </c>
      <c r="U2964">
        <f t="shared" si="92"/>
        <v>0</v>
      </c>
      <c r="V2964" s="5">
        <f t="shared" si="93"/>
        <v>0</v>
      </c>
    </row>
    <row r="2965" spans="1:22" hidden="1" x14ac:dyDescent="0.75">
      <c r="A2965" t="s">
        <v>512</v>
      </c>
      <c r="B2965" t="s">
        <v>512</v>
      </c>
      <c r="C2965" t="s">
        <v>10141</v>
      </c>
      <c r="D2965" t="s">
        <v>9883</v>
      </c>
      <c r="E2965" t="s">
        <v>3333</v>
      </c>
      <c r="F2965" t="s">
        <v>3333</v>
      </c>
      <c r="G2965" t="s">
        <v>3334</v>
      </c>
      <c r="H2965" t="s">
        <v>3333</v>
      </c>
      <c r="I2965" t="s">
        <v>33</v>
      </c>
      <c r="J2965" s="6">
        <v>31782</v>
      </c>
      <c r="K2965" s="6">
        <v>55153</v>
      </c>
      <c r="L2965">
        <v>5.75</v>
      </c>
      <c r="M2965" t="s">
        <v>9884</v>
      </c>
      <c r="N2965" t="s">
        <v>3443</v>
      </c>
      <c r="O2965" t="s">
        <v>210</v>
      </c>
      <c r="P2965" t="s">
        <v>3709</v>
      </c>
      <c r="Q2965" s="5">
        <f>INDEX(relevant_resources!B:B,MATCH(P2965,relevant_resources!A:A,0))</f>
        <v>0</v>
      </c>
      <c r="R2965">
        <f>COUNTIFS(resolve_2018!Y:Y,A2965)</f>
        <v>3</v>
      </c>
      <c r="S2965">
        <f>COUNTIFS(assign_old_new!A:A,A2965)</f>
        <v>0</v>
      </c>
      <c r="T2965" s="4" t="str">
        <f>IF(D2965="teppc","teppc",
IF(Q2965=0,"not relevant",
IF(R2965&gt;0,"in old list",
IF(S2965=0,"NEED TO ASSIGN",
INDEX(assign_old_new!D:D,MATCH(A2965,assign_old_new!A:A,0))))))</f>
        <v>not relevant</v>
      </c>
      <c r="U2965">
        <f t="shared" si="92"/>
        <v>1</v>
      </c>
      <c r="V2965" s="5">
        <f t="shared" si="93"/>
        <v>0</v>
      </c>
    </row>
    <row r="2966" spans="1:22" hidden="1" x14ac:dyDescent="0.75">
      <c r="A2966" t="s">
        <v>11116</v>
      </c>
      <c r="B2966" t="s">
        <v>11116</v>
      </c>
      <c r="C2966" t="s">
        <v>11117</v>
      </c>
      <c r="D2966" t="s">
        <v>9883</v>
      </c>
      <c r="E2966" t="s">
        <v>1128</v>
      </c>
      <c r="F2966" t="s">
        <v>1128</v>
      </c>
      <c r="G2966" t="s">
        <v>3379</v>
      </c>
      <c r="H2966" t="s">
        <v>1128</v>
      </c>
      <c r="I2966" t="s">
        <v>33</v>
      </c>
      <c r="J2966" s="6">
        <v>31778</v>
      </c>
      <c r="K2966" s="6">
        <v>55153</v>
      </c>
      <c r="L2966">
        <v>5.75</v>
      </c>
      <c r="M2966" t="s">
        <v>3548</v>
      </c>
      <c r="N2966" t="s">
        <v>3532</v>
      </c>
      <c r="O2966" t="s">
        <v>3533</v>
      </c>
      <c r="P2966" t="s">
        <v>9894</v>
      </c>
      <c r="Q2966" s="5">
        <f>INDEX(relevant_resources!B:B,MATCH(P2966,relevant_resources!A:A,0))</f>
        <v>0</v>
      </c>
      <c r="R2966">
        <f>COUNTIFS(resolve_2018!Y:Y,A2966)</f>
        <v>0</v>
      </c>
      <c r="S2966">
        <f>COUNTIFS(assign_old_new!A:A,A2966)</f>
        <v>0</v>
      </c>
      <c r="T2966" s="4" t="str">
        <f>IF(D2966="teppc","teppc",
IF(Q2966=0,"not relevant",
IF(R2966&gt;0,"in old list",
IF(S2966=0,"NEED TO ASSIGN",
INDEX(assign_old_new!D:D,MATCH(A2966,assign_old_new!A:A,0))))))</f>
        <v>not relevant</v>
      </c>
      <c r="U2966">
        <f t="shared" si="92"/>
        <v>0</v>
      </c>
      <c r="V2966" s="5">
        <f t="shared" si="93"/>
        <v>0</v>
      </c>
    </row>
    <row r="2967" spans="1:22" hidden="1" x14ac:dyDescent="0.75">
      <c r="A2967" t="s">
        <v>11118</v>
      </c>
      <c r="B2967" t="s">
        <v>11118</v>
      </c>
      <c r="C2967" t="s">
        <v>11119</v>
      </c>
      <c r="D2967" t="s">
        <v>9883</v>
      </c>
      <c r="E2967" t="s">
        <v>1128</v>
      </c>
      <c r="F2967" t="s">
        <v>1128</v>
      </c>
      <c r="G2967" t="s">
        <v>3379</v>
      </c>
      <c r="H2967" t="s">
        <v>1128</v>
      </c>
      <c r="I2967" t="s">
        <v>33</v>
      </c>
      <c r="J2967" s="6">
        <v>31778</v>
      </c>
      <c r="K2967" s="6">
        <v>55153</v>
      </c>
      <c r="L2967">
        <v>5.75</v>
      </c>
      <c r="M2967" t="s">
        <v>3548</v>
      </c>
      <c r="N2967" t="s">
        <v>3532</v>
      </c>
      <c r="O2967" t="s">
        <v>3533</v>
      </c>
      <c r="P2967" t="s">
        <v>9894</v>
      </c>
      <c r="Q2967" s="5">
        <f>INDEX(relevant_resources!B:B,MATCH(P2967,relevant_resources!A:A,0))</f>
        <v>0</v>
      </c>
      <c r="R2967">
        <f>COUNTIFS(resolve_2018!Y:Y,A2967)</f>
        <v>0</v>
      </c>
      <c r="S2967">
        <f>COUNTIFS(assign_old_new!A:A,A2967)</f>
        <v>0</v>
      </c>
      <c r="T2967" s="4" t="str">
        <f>IF(D2967="teppc","teppc",
IF(Q2967=0,"not relevant",
IF(R2967&gt;0,"in old list",
IF(S2967=0,"NEED TO ASSIGN",
INDEX(assign_old_new!D:D,MATCH(A2967,assign_old_new!A:A,0))))))</f>
        <v>not relevant</v>
      </c>
      <c r="U2967">
        <f t="shared" si="92"/>
        <v>0</v>
      </c>
      <c r="V2967" s="5">
        <f t="shared" si="93"/>
        <v>0</v>
      </c>
    </row>
    <row r="2968" spans="1:22" hidden="1" x14ac:dyDescent="0.75">
      <c r="A2968" t="s">
        <v>10748</v>
      </c>
      <c r="B2968" t="s">
        <v>10748</v>
      </c>
      <c r="C2968" t="s">
        <v>10748</v>
      </c>
      <c r="D2968" t="s">
        <v>9883</v>
      </c>
      <c r="E2968" t="s">
        <v>1128</v>
      </c>
      <c r="F2968" t="s">
        <v>1128</v>
      </c>
      <c r="G2968" t="s">
        <v>3379</v>
      </c>
      <c r="H2968" t="s">
        <v>1128</v>
      </c>
      <c r="I2968" t="s">
        <v>33</v>
      </c>
      <c r="J2968" s="6">
        <v>37377</v>
      </c>
      <c r="K2968" s="6">
        <v>55153</v>
      </c>
      <c r="L2968">
        <v>5.6</v>
      </c>
      <c r="M2968" t="s">
        <v>9884</v>
      </c>
      <c r="N2968" t="s">
        <v>3336</v>
      </c>
      <c r="O2968" t="s">
        <v>3356</v>
      </c>
      <c r="P2968" t="s">
        <v>3357</v>
      </c>
      <c r="Q2968" s="5">
        <f>INDEX(relevant_resources!B:B,MATCH(P2968,relevant_resources!A:A,0))</f>
        <v>0</v>
      </c>
      <c r="R2968">
        <f>COUNTIFS(resolve_2018!Y:Y,A2968)</f>
        <v>0</v>
      </c>
      <c r="S2968">
        <f>COUNTIFS(assign_old_new!A:A,A2968)</f>
        <v>0</v>
      </c>
      <c r="T2968" s="4" t="str">
        <f>IF(D2968="teppc","teppc",
IF(Q2968=0,"not relevant",
IF(R2968&gt;0,"in old list",
IF(S2968=0,"NEED TO ASSIGN",
INDEX(assign_old_new!D:D,MATCH(A2968,assign_old_new!A:A,0))))))</f>
        <v>not relevant</v>
      </c>
      <c r="U2968">
        <f t="shared" si="92"/>
        <v>0</v>
      </c>
      <c r="V2968" s="5">
        <f t="shared" si="93"/>
        <v>0</v>
      </c>
    </row>
    <row r="2969" spans="1:22" hidden="1" x14ac:dyDescent="0.75">
      <c r="A2969" t="s">
        <v>5116</v>
      </c>
      <c r="B2969" t="s">
        <v>5116</v>
      </c>
      <c r="C2969" t="s">
        <v>5117</v>
      </c>
      <c r="D2969" t="s">
        <v>3425</v>
      </c>
      <c r="E2969" t="s">
        <v>3426</v>
      </c>
      <c r="F2969" t="s">
        <v>3426</v>
      </c>
      <c r="G2969" t="s">
        <v>3427</v>
      </c>
      <c r="H2969" t="s">
        <v>3428</v>
      </c>
      <c r="I2969" t="s">
        <v>3429</v>
      </c>
      <c r="J2969" s="2">
        <v>35254</v>
      </c>
      <c r="K2969" s="2">
        <v>49864</v>
      </c>
      <c r="L2969">
        <v>5.6</v>
      </c>
      <c r="M2969" t="s">
        <v>210</v>
      </c>
      <c r="N2969" t="s">
        <v>3443</v>
      </c>
      <c r="O2969" t="s">
        <v>210</v>
      </c>
      <c r="P2969" t="s">
        <v>3444</v>
      </c>
      <c r="Q2969" s="5">
        <f>INDEX(relevant_resources!B:B,MATCH(P2969,relevant_resources!A:A,0))</f>
        <v>0</v>
      </c>
      <c r="R2969">
        <f>COUNTIFS(resolve_2018!Y:Y,A2969)</f>
        <v>0</v>
      </c>
      <c r="S2969">
        <f>COUNTIFS(assign_old_new!A:A,A2969)</f>
        <v>0</v>
      </c>
      <c r="T2969" s="4" t="str">
        <f>IF(D2969="teppc","teppc",
IF(Q2969=0,"not relevant",
IF(R2969&gt;0,"in old list",
IF(S2969=0,"NEED TO ASSIGN",
INDEX(assign_old_new!D:D,MATCH(A2969,assign_old_new!A:A,0))))))</f>
        <v>teppc</v>
      </c>
      <c r="U2969">
        <f t="shared" si="92"/>
        <v>0</v>
      </c>
      <c r="V2969" s="5">
        <f t="shared" si="93"/>
        <v>0</v>
      </c>
    </row>
    <row r="2970" spans="1:22" hidden="1" x14ac:dyDescent="0.75">
      <c r="A2970" t="s">
        <v>5068</v>
      </c>
      <c r="B2970" t="s">
        <v>5068</v>
      </c>
      <c r="C2970" t="s">
        <v>5069</v>
      </c>
      <c r="D2970" t="s">
        <v>3425</v>
      </c>
      <c r="E2970" t="s">
        <v>1054</v>
      </c>
      <c r="F2970" t="s">
        <v>1054</v>
      </c>
      <c r="G2970" t="s">
        <v>3447</v>
      </c>
      <c r="H2970" t="s">
        <v>3428</v>
      </c>
      <c r="I2970" t="s">
        <v>3429</v>
      </c>
      <c r="J2970" s="2">
        <v>33619</v>
      </c>
      <c r="K2970" s="2">
        <v>55123</v>
      </c>
      <c r="L2970">
        <v>5.6</v>
      </c>
      <c r="M2970" t="s">
        <v>210</v>
      </c>
      <c r="N2970" t="s">
        <v>3443</v>
      </c>
      <c r="O2970" t="s">
        <v>210</v>
      </c>
      <c r="P2970" t="s">
        <v>3444</v>
      </c>
      <c r="Q2970" s="5">
        <f>INDEX(relevant_resources!B:B,MATCH(P2970,relevant_resources!A:A,0))</f>
        <v>0</v>
      </c>
      <c r="R2970">
        <f>COUNTIFS(resolve_2018!Y:Y,A2970)</f>
        <v>0</v>
      </c>
      <c r="S2970">
        <f>COUNTIFS(assign_old_new!A:A,A2970)</f>
        <v>0</v>
      </c>
      <c r="T2970" s="4" t="str">
        <f>IF(D2970="teppc","teppc",
IF(Q2970=0,"not relevant",
IF(R2970&gt;0,"in old list",
IF(S2970=0,"NEED TO ASSIGN",
INDEX(assign_old_new!D:D,MATCH(A2970,assign_old_new!A:A,0))))))</f>
        <v>teppc</v>
      </c>
      <c r="U2970">
        <f t="shared" si="92"/>
        <v>0</v>
      </c>
      <c r="V2970" s="5">
        <f t="shared" si="93"/>
        <v>0</v>
      </c>
    </row>
    <row r="2971" spans="1:22" hidden="1" x14ac:dyDescent="0.75">
      <c r="A2971" t="s">
        <v>5070</v>
      </c>
      <c r="B2971" t="s">
        <v>5070</v>
      </c>
      <c r="C2971" t="s">
        <v>5071</v>
      </c>
      <c r="D2971" t="s">
        <v>3425</v>
      </c>
      <c r="E2971" t="s">
        <v>1054</v>
      </c>
      <c r="F2971" t="s">
        <v>1054</v>
      </c>
      <c r="G2971" t="s">
        <v>3447</v>
      </c>
      <c r="H2971" t="s">
        <v>3428</v>
      </c>
      <c r="I2971" t="s">
        <v>3429</v>
      </c>
      <c r="J2971" s="2">
        <v>33619</v>
      </c>
      <c r="K2971" s="2">
        <v>55123</v>
      </c>
      <c r="L2971">
        <v>5.6</v>
      </c>
      <c r="M2971" t="s">
        <v>210</v>
      </c>
      <c r="N2971" t="s">
        <v>3443</v>
      </c>
      <c r="O2971" t="s">
        <v>210</v>
      </c>
      <c r="P2971" t="s">
        <v>3444</v>
      </c>
      <c r="Q2971" s="5">
        <f>INDEX(relevant_resources!B:B,MATCH(P2971,relevant_resources!A:A,0))</f>
        <v>0</v>
      </c>
      <c r="R2971">
        <f>COUNTIFS(resolve_2018!Y:Y,A2971)</f>
        <v>0</v>
      </c>
      <c r="S2971">
        <f>COUNTIFS(assign_old_new!A:A,A2971)</f>
        <v>0</v>
      </c>
      <c r="T2971" s="4" t="str">
        <f>IF(D2971="teppc","teppc",
IF(Q2971=0,"not relevant",
IF(R2971&gt;0,"in old list",
IF(S2971=0,"NEED TO ASSIGN",
INDEX(assign_old_new!D:D,MATCH(A2971,assign_old_new!A:A,0))))))</f>
        <v>teppc</v>
      </c>
      <c r="U2971">
        <f t="shared" si="92"/>
        <v>0</v>
      </c>
      <c r="V2971" s="5">
        <f t="shared" si="93"/>
        <v>0</v>
      </c>
    </row>
    <row r="2972" spans="1:22" hidden="1" x14ac:dyDescent="0.75">
      <c r="A2972" t="s">
        <v>5072</v>
      </c>
      <c r="B2972" t="s">
        <v>5072</v>
      </c>
      <c r="C2972" t="s">
        <v>5073</v>
      </c>
      <c r="D2972" t="s">
        <v>3425</v>
      </c>
      <c r="E2972" t="s">
        <v>1054</v>
      </c>
      <c r="F2972" t="s">
        <v>1054</v>
      </c>
      <c r="G2972" t="s">
        <v>3447</v>
      </c>
      <c r="H2972" t="s">
        <v>3428</v>
      </c>
      <c r="I2972" t="s">
        <v>3429</v>
      </c>
      <c r="J2972" s="2">
        <v>33619</v>
      </c>
      <c r="K2972" s="2">
        <v>55123</v>
      </c>
      <c r="L2972">
        <v>5.6</v>
      </c>
      <c r="M2972" t="s">
        <v>210</v>
      </c>
      <c r="N2972" t="s">
        <v>3443</v>
      </c>
      <c r="O2972" t="s">
        <v>210</v>
      </c>
      <c r="P2972" t="s">
        <v>3444</v>
      </c>
      <c r="Q2972" s="5">
        <f>INDEX(relevant_resources!B:B,MATCH(P2972,relevant_resources!A:A,0))</f>
        <v>0</v>
      </c>
      <c r="R2972">
        <f>COUNTIFS(resolve_2018!Y:Y,A2972)</f>
        <v>0</v>
      </c>
      <c r="S2972">
        <f>COUNTIFS(assign_old_new!A:A,A2972)</f>
        <v>0</v>
      </c>
      <c r="T2972" s="4" t="str">
        <f>IF(D2972="teppc","teppc",
IF(Q2972=0,"not relevant",
IF(R2972&gt;0,"in old list",
IF(S2972=0,"NEED TO ASSIGN",
INDEX(assign_old_new!D:D,MATCH(A2972,assign_old_new!A:A,0))))))</f>
        <v>teppc</v>
      </c>
      <c r="U2972">
        <f t="shared" si="92"/>
        <v>0</v>
      </c>
      <c r="V2972" s="5">
        <f t="shared" si="93"/>
        <v>0</v>
      </c>
    </row>
    <row r="2973" spans="1:22" hidden="1" x14ac:dyDescent="0.75">
      <c r="A2973" t="s">
        <v>10579</v>
      </c>
      <c r="B2973" t="s">
        <v>10579</v>
      </c>
      <c r="D2973" t="s">
        <v>9883</v>
      </c>
      <c r="E2973" t="s">
        <v>1128</v>
      </c>
      <c r="F2973" t="s">
        <v>1128</v>
      </c>
      <c r="G2973" t="s">
        <v>3379</v>
      </c>
      <c r="H2973" t="s">
        <v>1128</v>
      </c>
      <c r="I2973" t="s">
        <v>33</v>
      </c>
      <c r="J2973" s="6">
        <v>42256</v>
      </c>
      <c r="K2973" s="6">
        <v>55153</v>
      </c>
      <c r="L2973">
        <v>5.5</v>
      </c>
      <c r="M2973" t="s">
        <v>9884</v>
      </c>
      <c r="N2973" t="s">
        <v>4346</v>
      </c>
      <c r="O2973" t="s">
        <v>3386</v>
      </c>
      <c r="P2973" t="s">
        <v>3324</v>
      </c>
      <c r="Q2973" s="5">
        <f>INDEX(relevant_resources!B:B,MATCH(P2973,relevant_resources!A:A,0))</f>
        <v>1</v>
      </c>
      <c r="R2973">
        <f>COUNTIFS(resolve_2018!Y:Y,A2973)</f>
        <v>0</v>
      </c>
      <c r="S2973">
        <f>COUNTIFS(assign_old_new!A:A,A2973)</f>
        <v>1</v>
      </c>
      <c r="T2973" s="4" t="str">
        <f>IF(D2973="teppc","teppc",
IF(Q2973=0,"not relevant",
IF(R2973&gt;0,"in old list",
IF(S2973=0,"NEED TO ASSIGN",
INDEX(assign_old_new!D:D,MATCH(A2973,assign_old_new!A:A,0))))))</f>
        <v>old</v>
      </c>
      <c r="U2973">
        <f t="shared" si="92"/>
        <v>1</v>
      </c>
      <c r="V2973" s="5">
        <f t="shared" si="93"/>
        <v>0</v>
      </c>
    </row>
    <row r="2974" spans="1:22" hidden="1" x14ac:dyDescent="0.75">
      <c r="A2974" t="s">
        <v>1392</v>
      </c>
      <c r="B2974" t="s">
        <v>1392</v>
      </c>
      <c r="C2974" t="s">
        <v>10625</v>
      </c>
      <c r="D2974" t="s">
        <v>9883</v>
      </c>
      <c r="E2974" t="s">
        <v>1128</v>
      </c>
      <c r="F2974" t="s">
        <v>1128</v>
      </c>
      <c r="G2974" t="s">
        <v>3379</v>
      </c>
      <c r="H2974" t="s">
        <v>1128</v>
      </c>
      <c r="I2974" t="s">
        <v>33</v>
      </c>
      <c r="J2974" s="6">
        <v>40780</v>
      </c>
      <c r="K2974" s="6">
        <v>55153</v>
      </c>
      <c r="L2974">
        <v>5.5</v>
      </c>
      <c r="M2974" t="s">
        <v>9884</v>
      </c>
      <c r="N2974" t="s">
        <v>4346</v>
      </c>
      <c r="O2974" t="s">
        <v>3386</v>
      </c>
      <c r="P2974" t="s">
        <v>3324</v>
      </c>
      <c r="Q2974" s="5">
        <f>INDEX(relevant_resources!B:B,MATCH(P2974,relevant_resources!A:A,0))</f>
        <v>1</v>
      </c>
      <c r="R2974">
        <f>COUNTIFS(resolve_2018!Y:Y,A2974)</f>
        <v>1</v>
      </c>
      <c r="S2974">
        <f>COUNTIFS(assign_old_new!A:A,A2974)</f>
        <v>0</v>
      </c>
      <c r="T2974" s="4" t="str">
        <f>IF(D2974="teppc","teppc",
IF(Q2974=0,"not relevant",
IF(R2974&gt;0,"in old list",
IF(S2974=0,"NEED TO ASSIGN",
INDEX(assign_old_new!D:D,MATCH(A2974,assign_old_new!A:A,0))))))</f>
        <v>in old list</v>
      </c>
      <c r="U2974">
        <f t="shared" si="92"/>
        <v>1</v>
      </c>
      <c r="V2974" s="5">
        <f t="shared" si="93"/>
        <v>0</v>
      </c>
    </row>
    <row r="2975" spans="1:22" hidden="1" x14ac:dyDescent="0.75">
      <c r="A2975" t="s">
        <v>4365</v>
      </c>
      <c r="B2975" t="s">
        <v>4365</v>
      </c>
      <c r="C2975" t="s">
        <v>4366</v>
      </c>
      <c r="D2975" t="s">
        <v>3425</v>
      </c>
      <c r="E2975" t="s">
        <v>3426</v>
      </c>
      <c r="F2975" t="s">
        <v>3426</v>
      </c>
      <c r="G2975" t="s">
        <v>3427</v>
      </c>
      <c r="H2975" t="s">
        <v>3428</v>
      </c>
      <c r="I2975" t="s">
        <v>3429</v>
      </c>
      <c r="J2975" s="2">
        <v>40350</v>
      </c>
      <c r="K2975" s="2">
        <v>54952</v>
      </c>
      <c r="L2975">
        <v>5.5</v>
      </c>
      <c r="M2975" t="s">
        <v>210</v>
      </c>
      <c r="N2975" t="s">
        <v>3443</v>
      </c>
      <c r="O2975" t="s">
        <v>210</v>
      </c>
      <c r="P2975" t="s">
        <v>3444</v>
      </c>
      <c r="Q2975" s="5">
        <f>INDEX(relevant_resources!B:B,MATCH(P2975,relevant_resources!A:A,0))</f>
        <v>0</v>
      </c>
      <c r="R2975">
        <f>COUNTIFS(resolve_2018!Y:Y,A2975)</f>
        <v>0</v>
      </c>
      <c r="S2975">
        <f>COUNTIFS(assign_old_new!A:A,A2975)</f>
        <v>0</v>
      </c>
      <c r="T2975" s="4" t="str">
        <f>IF(D2975="teppc","teppc",
IF(Q2975=0,"not relevant",
IF(R2975&gt;0,"in old list",
IF(S2975=0,"NEED TO ASSIGN",
INDEX(assign_old_new!D:D,MATCH(A2975,assign_old_new!A:A,0))))))</f>
        <v>teppc</v>
      </c>
      <c r="U2975">
        <f t="shared" si="92"/>
        <v>0</v>
      </c>
      <c r="V2975" s="5">
        <f t="shared" si="93"/>
        <v>0</v>
      </c>
    </row>
    <row r="2976" spans="1:22" hidden="1" x14ac:dyDescent="0.75">
      <c r="A2976" t="s">
        <v>7818</v>
      </c>
      <c r="B2976" t="s">
        <v>7819</v>
      </c>
      <c r="C2976" t="s">
        <v>7820</v>
      </c>
      <c r="D2976" t="s">
        <v>3425</v>
      </c>
      <c r="E2976" t="s">
        <v>3546</v>
      </c>
      <c r="F2976" t="s">
        <v>3546</v>
      </c>
      <c r="G2976" t="s">
        <v>3547</v>
      </c>
      <c r="H2976" t="s">
        <v>3546</v>
      </c>
      <c r="I2976" t="s">
        <v>3429</v>
      </c>
      <c r="J2976" s="2">
        <v>37377</v>
      </c>
      <c r="K2976" s="2">
        <v>55153</v>
      </c>
      <c r="L2976">
        <v>5.5</v>
      </c>
      <c r="M2976" t="s">
        <v>3459</v>
      </c>
      <c r="N2976" t="s">
        <v>3460</v>
      </c>
      <c r="O2976" t="s">
        <v>3461</v>
      </c>
      <c r="P2976" t="s">
        <v>3462</v>
      </c>
      <c r="Q2976" s="5">
        <f>INDEX(relevant_resources!B:B,MATCH(P2976,relevant_resources!A:A,0))</f>
        <v>0</v>
      </c>
      <c r="R2976">
        <f>COUNTIFS(resolve_2018!Y:Y,A2976)</f>
        <v>0</v>
      </c>
      <c r="S2976">
        <f>COUNTIFS(assign_old_new!A:A,A2976)</f>
        <v>0</v>
      </c>
      <c r="T2976" s="4" t="str">
        <f>IF(D2976="teppc","teppc",
IF(Q2976=0,"not relevant",
IF(R2976&gt;0,"in old list",
IF(S2976=0,"NEED TO ASSIGN",
INDEX(assign_old_new!D:D,MATCH(A2976,assign_old_new!A:A,0))))))</f>
        <v>teppc</v>
      </c>
      <c r="U2976">
        <f t="shared" si="92"/>
        <v>0</v>
      </c>
      <c r="V2976" s="5">
        <f t="shared" si="93"/>
        <v>0</v>
      </c>
    </row>
    <row r="2977" spans="1:22" hidden="1" x14ac:dyDescent="0.75">
      <c r="A2977" t="s">
        <v>7821</v>
      </c>
      <c r="B2977" t="s">
        <v>7822</v>
      </c>
      <c r="C2977" t="s">
        <v>7823</v>
      </c>
      <c r="D2977" t="s">
        <v>3425</v>
      </c>
      <c r="E2977" t="s">
        <v>3546</v>
      </c>
      <c r="F2977" t="s">
        <v>3546</v>
      </c>
      <c r="G2977" t="s">
        <v>3547</v>
      </c>
      <c r="H2977" t="s">
        <v>3546</v>
      </c>
      <c r="I2977" t="s">
        <v>3429</v>
      </c>
      <c r="J2977" s="2">
        <v>37377</v>
      </c>
      <c r="K2977" s="2">
        <v>55153</v>
      </c>
      <c r="L2977">
        <v>5.5</v>
      </c>
      <c r="M2977" t="s">
        <v>3459</v>
      </c>
      <c r="N2977" t="s">
        <v>3460</v>
      </c>
      <c r="O2977" t="s">
        <v>3461</v>
      </c>
      <c r="P2977" t="s">
        <v>3462</v>
      </c>
      <c r="Q2977" s="5">
        <f>INDEX(relevant_resources!B:B,MATCH(P2977,relevant_resources!A:A,0))</f>
        <v>0</v>
      </c>
      <c r="R2977">
        <f>COUNTIFS(resolve_2018!Y:Y,A2977)</f>
        <v>0</v>
      </c>
      <c r="S2977">
        <f>COUNTIFS(assign_old_new!A:A,A2977)</f>
        <v>0</v>
      </c>
      <c r="T2977" s="4" t="str">
        <f>IF(D2977="teppc","teppc",
IF(Q2977=0,"not relevant",
IF(R2977&gt;0,"in old list",
IF(S2977=0,"NEED TO ASSIGN",
INDEX(assign_old_new!D:D,MATCH(A2977,assign_old_new!A:A,0))))))</f>
        <v>teppc</v>
      </c>
      <c r="U2977">
        <f t="shared" si="92"/>
        <v>0</v>
      </c>
      <c r="V2977" s="5">
        <f t="shared" si="93"/>
        <v>0</v>
      </c>
    </row>
    <row r="2978" spans="1:22" hidden="1" x14ac:dyDescent="0.75">
      <c r="A2978" t="s">
        <v>7824</v>
      </c>
      <c r="B2978" t="s">
        <v>7825</v>
      </c>
      <c r="C2978" t="s">
        <v>7826</v>
      </c>
      <c r="D2978" t="s">
        <v>3425</v>
      </c>
      <c r="E2978" t="s">
        <v>3546</v>
      </c>
      <c r="F2978" t="s">
        <v>3546</v>
      </c>
      <c r="G2978" t="s">
        <v>3547</v>
      </c>
      <c r="H2978" t="s">
        <v>3546</v>
      </c>
      <c r="I2978" t="s">
        <v>3429</v>
      </c>
      <c r="J2978" s="2">
        <v>37377</v>
      </c>
      <c r="K2978" s="2">
        <v>55153</v>
      </c>
      <c r="L2978">
        <v>5.5</v>
      </c>
      <c r="M2978" t="s">
        <v>3459</v>
      </c>
      <c r="N2978" t="s">
        <v>3460</v>
      </c>
      <c r="O2978" t="s">
        <v>3461</v>
      </c>
      <c r="P2978" t="s">
        <v>3462</v>
      </c>
      <c r="Q2978" s="5">
        <f>INDEX(relevant_resources!B:B,MATCH(P2978,relevant_resources!A:A,0))</f>
        <v>0</v>
      </c>
      <c r="R2978">
        <f>COUNTIFS(resolve_2018!Y:Y,A2978)</f>
        <v>0</v>
      </c>
      <c r="S2978">
        <f>COUNTIFS(assign_old_new!A:A,A2978)</f>
        <v>0</v>
      </c>
      <c r="T2978" s="4" t="str">
        <f>IF(D2978="teppc","teppc",
IF(Q2978=0,"not relevant",
IF(R2978&gt;0,"in old list",
IF(S2978=0,"NEED TO ASSIGN",
INDEX(assign_old_new!D:D,MATCH(A2978,assign_old_new!A:A,0))))))</f>
        <v>teppc</v>
      </c>
      <c r="U2978">
        <f t="shared" si="92"/>
        <v>0</v>
      </c>
      <c r="V2978" s="5">
        <f t="shared" si="93"/>
        <v>0</v>
      </c>
    </row>
    <row r="2979" spans="1:22" hidden="1" x14ac:dyDescent="0.75">
      <c r="A2979" t="s">
        <v>7827</v>
      </c>
      <c r="B2979" t="s">
        <v>7828</v>
      </c>
      <c r="C2979" t="s">
        <v>7829</v>
      </c>
      <c r="D2979" t="s">
        <v>3425</v>
      </c>
      <c r="E2979" t="s">
        <v>3546</v>
      </c>
      <c r="F2979" t="s">
        <v>3546</v>
      </c>
      <c r="G2979" t="s">
        <v>3547</v>
      </c>
      <c r="H2979" t="s">
        <v>3546</v>
      </c>
      <c r="I2979" t="s">
        <v>3429</v>
      </c>
      <c r="J2979" s="2">
        <v>37377</v>
      </c>
      <c r="K2979" s="2">
        <v>55153</v>
      </c>
      <c r="L2979">
        <v>5.5</v>
      </c>
      <c r="M2979" t="s">
        <v>3459</v>
      </c>
      <c r="N2979" t="s">
        <v>3460</v>
      </c>
      <c r="O2979" t="s">
        <v>3461</v>
      </c>
      <c r="P2979" t="s">
        <v>3462</v>
      </c>
      <c r="Q2979" s="5">
        <f>INDEX(relevant_resources!B:B,MATCH(P2979,relevant_resources!A:A,0))</f>
        <v>0</v>
      </c>
      <c r="R2979">
        <f>COUNTIFS(resolve_2018!Y:Y,A2979)</f>
        <v>0</v>
      </c>
      <c r="S2979">
        <f>COUNTIFS(assign_old_new!A:A,A2979)</f>
        <v>0</v>
      </c>
      <c r="T2979" s="4" t="str">
        <f>IF(D2979="teppc","teppc",
IF(Q2979=0,"not relevant",
IF(R2979&gt;0,"in old list",
IF(S2979=0,"NEED TO ASSIGN",
INDEX(assign_old_new!D:D,MATCH(A2979,assign_old_new!A:A,0))))))</f>
        <v>teppc</v>
      </c>
      <c r="U2979">
        <f t="shared" si="92"/>
        <v>0</v>
      </c>
      <c r="V2979" s="5">
        <f t="shared" si="93"/>
        <v>0</v>
      </c>
    </row>
    <row r="2980" spans="1:22" hidden="1" x14ac:dyDescent="0.75">
      <c r="A2980" t="s">
        <v>7830</v>
      </c>
      <c r="B2980" t="s">
        <v>7831</v>
      </c>
      <c r="C2980" t="s">
        <v>7832</v>
      </c>
      <c r="D2980" t="s">
        <v>3425</v>
      </c>
      <c r="E2980" t="s">
        <v>3546</v>
      </c>
      <c r="F2980" t="s">
        <v>3546</v>
      </c>
      <c r="G2980" t="s">
        <v>3547</v>
      </c>
      <c r="H2980" t="s">
        <v>3546</v>
      </c>
      <c r="I2980" t="s">
        <v>3429</v>
      </c>
      <c r="J2980" s="2">
        <v>37377</v>
      </c>
      <c r="K2980" s="2">
        <v>55153</v>
      </c>
      <c r="L2980">
        <v>5.5</v>
      </c>
      <c r="M2980" t="s">
        <v>3459</v>
      </c>
      <c r="N2980" t="s">
        <v>3460</v>
      </c>
      <c r="O2980" t="s">
        <v>3461</v>
      </c>
      <c r="P2980" t="s">
        <v>3462</v>
      </c>
      <c r="Q2980" s="5">
        <f>INDEX(relevant_resources!B:B,MATCH(P2980,relevant_resources!A:A,0))</f>
        <v>0</v>
      </c>
      <c r="R2980">
        <f>COUNTIFS(resolve_2018!Y:Y,A2980)</f>
        <v>0</v>
      </c>
      <c r="S2980">
        <f>COUNTIFS(assign_old_new!A:A,A2980)</f>
        <v>0</v>
      </c>
      <c r="T2980" s="4" t="str">
        <f>IF(D2980="teppc","teppc",
IF(Q2980=0,"not relevant",
IF(R2980&gt;0,"in old list",
IF(S2980=0,"NEED TO ASSIGN",
INDEX(assign_old_new!D:D,MATCH(A2980,assign_old_new!A:A,0))))))</f>
        <v>teppc</v>
      </c>
      <c r="U2980">
        <f t="shared" si="92"/>
        <v>0</v>
      </c>
      <c r="V2980" s="5">
        <f t="shared" si="93"/>
        <v>0</v>
      </c>
    </row>
    <row r="2981" spans="1:22" hidden="1" x14ac:dyDescent="0.75">
      <c r="A2981" t="s">
        <v>7833</v>
      </c>
      <c r="B2981" t="s">
        <v>7834</v>
      </c>
      <c r="C2981" t="s">
        <v>7835</v>
      </c>
      <c r="D2981" t="s">
        <v>3425</v>
      </c>
      <c r="E2981" t="s">
        <v>3546</v>
      </c>
      <c r="F2981" t="s">
        <v>3546</v>
      </c>
      <c r="G2981" t="s">
        <v>3547</v>
      </c>
      <c r="H2981" t="s">
        <v>3546</v>
      </c>
      <c r="I2981" t="s">
        <v>3429</v>
      </c>
      <c r="J2981" s="2">
        <v>37377</v>
      </c>
      <c r="K2981" s="2">
        <v>55153</v>
      </c>
      <c r="L2981">
        <v>5.5</v>
      </c>
      <c r="M2981" t="s">
        <v>3459</v>
      </c>
      <c r="N2981" t="s">
        <v>3460</v>
      </c>
      <c r="O2981" t="s">
        <v>3461</v>
      </c>
      <c r="P2981" t="s">
        <v>3462</v>
      </c>
      <c r="Q2981" s="5">
        <f>INDEX(relevant_resources!B:B,MATCH(P2981,relevant_resources!A:A,0))</f>
        <v>0</v>
      </c>
      <c r="R2981">
        <f>COUNTIFS(resolve_2018!Y:Y,A2981)</f>
        <v>0</v>
      </c>
      <c r="S2981">
        <f>COUNTIFS(assign_old_new!A:A,A2981)</f>
        <v>0</v>
      </c>
      <c r="T2981" s="4" t="str">
        <f>IF(D2981="teppc","teppc",
IF(Q2981=0,"not relevant",
IF(R2981&gt;0,"in old list",
IF(S2981=0,"NEED TO ASSIGN",
INDEX(assign_old_new!D:D,MATCH(A2981,assign_old_new!A:A,0))))))</f>
        <v>teppc</v>
      </c>
      <c r="U2981">
        <f t="shared" si="92"/>
        <v>0</v>
      </c>
      <c r="V2981" s="5">
        <f t="shared" si="93"/>
        <v>0</v>
      </c>
    </row>
    <row r="2982" spans="1:22" hidden="1" x14ac:dyDescent="0.75">
      <c r="A2982" t="s">
        <v>7836</v>
      </c>
      <c r="B2982" t="s">
        <v>7837</v>
      </c>
      <c r="C2982" t="s">
        <v>7838</v>
      </c>
      <c r="D2982" t="s">
        <v>3425</v>
      </c>
      <c r="E2982" t="s">
        <v>3546</v>
      </c>
      <c r="F2982" t="s">
        <v>3546</v>
      </c>
      <c r="G2982" t="s">
        <v>3547</v>
      </c>
      <c r="H2982" t="s">
        <v>3546</v>
      </c>
      <c r="I2982" t="s">
        <v>3429</v>
      </c>
      <c r="J2982" s="2">
        <v>37377</v>
      </c>
      <c r="K2982" s="2">
        <v>55153</v>
      </c>
      <c r="L2982">
        <v>5.5</v>
      </c>
      <c r="M2982" t="s">
        <v>3459</v>
      </c>
      <c r="N2982" t="s">
        <v>3460</v>
      </c>
      <c r="O2982" t="s">
        <v>3461</v>
      </c>
      <c r="P2982" t="s">
        <v>3462</v>
      </c>
      <c r="Q2982" s="5">
        <f>INDEX(relevant_resources!B:B,MATCH(P2982,relevant_resources!A:A,0))</f>
        <v>0</v>
      </c>
      <c r="R2982">
        <f>COUNTIFS(resolve_2018!Y:Y,A2982)</f>
        <v>0</v>
      </c>
      <c r="S2982">
        <f>COUNTIFS(assign_old_new!A:A,A2982)</f>
        <v>0</v>
      </c>
      <c r="T2982" s="4" t="str">
        <f>IF(D2982="teppc","teppc",
IF(Q2982=0,"not relevant",
IF(R2982&gt;0,"in old list",
IF(S2982=0,"NEED TO ASSIGN",
INDEX(assign_old_new!D:D,MATCH(A2982,assign_old_new!A:A,0))))))</f>
        <v>teppc</v>
      </c>
      <c r="U2982">
        <f t="shared" si="92"/>
        <v>0</v>
      </c>
      <c r="V2982" s="5">
        <f t="shared" si="93"/>
        <v>0</v>
      </c>
    </row>
    <row r="2983" spans="1:22" hidden="1" x14ac:dyDescent="0.75">
      <c r="A2983" t="s">
        <v>7839</v>
      </c>
      <c r="B2983" t="s">
        <v>7840</v>
      </c>
      <c r="C2983" t="s">
        <v>7841</v>
      </c>
      <c r="D2983" t="s">
        <v>3425</v>
      </c>
      <c r="E2983" t="s">
        <v>3546</v>
      </c>
      <c r="F2983" t="s">
        <v>3546</v>
      </c>
      <c r="G2983" t="s">
        <v>3547</v>
      </c>
      <c r="H2983" t="s">
        <v>3546</v>
      </c>
      <c r="I2983" t="s">
        <v>3429</v>
      </c>
      <c r="J2983" s="2">
        <v>37377</v>
      </c>
      <c r="K2983" s="2">
        <v>55153</v>
      </c>
      <c r="L2983">
        <v>5.5</v>
      </c>
      <c r="M2983" t="s">
        <v>3459</v>
      </c>
      <c r="N2983" t="s">
        <v>3460</v>
      </c>
      <c r="O2983" t="s">
        <v>3461</v>
      </c>
      <c r="P2983" t="s">
        <v>3462</v>
      </c>
      <c r="Q2983" s="5">
        <f>INDEX(relevant_resources!B:B,MATCH(P2983,relevant_resources!A:A,0))</f>
        <v>0</v>
      </c>
      <c r="R2983">
        <f>COUNTIFS(resolve_2018!Y:Y,A2983)</f>
        <v>0</v>
      </c>
      <c r="S2983">
        <f>COUNTIFS(assign_old_new!A:A,A2983)</f>
        <v>0</v>
      </c>
      <c r="T2983" s="4" t="str">
        <f>IF(D2983="teppc","teppc",
IF(Q2983=0,"not relevant",
IF(R2983&gt;0,"in old list",
IF(S2983=0,"NEED TO ASSIGN",
INDEX(assign_old_new!D:D,MATCH(A2983,assign_old_new!A:A,0))))))</f>
        <v>teppc</v>
      </c>
      <c r="U2983">
        <f t="shared" si="92"/>
        <v>0</v>
      </c>
      <c r="V2983" s="5">
        <f t="shared" si="93"/>
        <v>0</v>
      </c>
    </row>
    <row r="2984" spans="1:22" hidden="1" x14ac:dyDescent="0.75">
      <c r="A2984" t="s">
        <v>7842</v>
      </c>
      <c r="B2984" t="s">
        <v>7843</v>
      </c>
      <c r="C2984" t="s">
        <v>7844</v>
      </c>
      <c r="D2984" t="s">
        <v>3425</v>
      </c>
      <c r="E2984" t="s">
        <v>3546</v>
      </c>
      <c r="F2984" t="s">
        <v>3546</v>
      </c>
      <c r="G2984" t="s">
        <v>3547</v>
      </c>
      <c r="H2984" t="s">
        <v>3546</v>
      </c>
      <c r="I2984" t="s">
        <v>3429</v>
      </c>
      <c r="J2984" s="2">
        <v>37377</v>
      </c>
      <c r="K2984" s="2">
        <v>55153</v>
      </c>
      <c r="L2984">
        <v>5.5</v>
      </c>
      <c r="M2984" t="s">
        <v>3459</v>
      </c>
      <c r="N2984" t="s">
        <v>3460</v>
      </c>
      <c r="O2984" t="s">
        <v>3461</v>
      </c>
      <c r="P2984" t="s">
        <v>3462</v>
      </c>
      <c r="Q2984" s="5">
        <f>INDEX(relevant_resources!B:B,MATCH(P2984,relevant_resources!A:A,0))</f>
        <v>0</v>
      </c>
      <c r="R2984">
        <f>COUNTIFS(resolve_2018!Y:Y,A2984)</f>
        <v>0</v>
      </c>
      <c r="S2984">
        <f>COUNTIFS(assign_old_new!A:A,A2984)</f>
        <v>0</v>
      </c>
      <c r="T2984" s="4" t="str">
        <f>IF(D2984="teppc","teppc",
IF(Q2984=0,"not relevant",
IF(R2984&gt;0,"in old list",
IF(S2984=0,"NEED TO ASSIGN",
INDEX(assign_old_new!D:D,MATCH(A2984,assign_old_new!A:A,0))))))</f>
        <v>teppc</v>
      </c>
      <c r="U2984">
        <f t="shared" si="92"/>
        <v>0</v>
      </c>
      <c r="V2984" s="5">
        <f t="shared" si="93"/>
        <v>0</v>
      </c>
    </row>
    <row r="2985" spans="1:22" hidden="1" x14ac:dyDescent="0.75">
      <c r="A2985" t="s">
        <v>7845</v>
      </c>
      <c r="B2985" t="s">
        <v>7846</v>
      </c>
      <c r="C2985" t="s">
        <v>7847</v>
      </c>
      <c r="D2985" t="s">
        <v>3425</v>
      </c>
      <c r="E2985" t="s">
        <v>3546</v>
      </c>
      <c r="F2985" t="s">
        <v>3546</v>
      </c>
      <c r="G2985" t="s">
        <v>3547</v>
      </c>
      <c r="H2985" t="s">
        <v>3546</v>
      </c>
      <c r="I2985" t="s">
        <v>3429</v>
      </c>
      <c r="J2985" s="2">
        <v>37377</v>
      </c>
      <c r="K2985" s="2">
        <v>55153</v>
      </c>
      <c r="L2985">
        <v>5.5</v>
      </c>
      <c r="M2985" t="s">
        <v>3459</v>
      </c>
      <c r="N2985" t="s">
        <v>3460</v>
      </c>
      <c r="O2985" t="s">
        <v>3461</v>
      </c>
      <c r="P2985" t="s">
        <v>3462</v>
      </c>
      <c r="Q2985" s="5">
        <f>INDEX(relevant_resources!B:B,MATCH(P2985,relevant_resources!A:A,0))</f>
        <v>0</v>
      </c>
      <c r="R2985">
        <f>COUNTIFS(resolve_2018!Y:Y,A2985)</f>
        <v>0</v>
      </c>
      <c r="S2985">
        <f>COUNTIFS(assign_old_new!A:A,A2985)</f>
        <v>0</v>
      </c>
      <c r="T2985" s="4" t="str">
        <f>IF(D2985="teppc","teppc",
IF(Q2985=0,"not relevant",
IF(R2985&gt;0,"in old list",
IF(S2985=0,"NEED TO ASSIGN",
INDEX(assign_old_new!D:D,MATCH(A2985,assign_old_new!A:A,0))))))</f>
        <v>teppc</v>
      </c>
      <c r="U2985">
        <f t="shared" si="92"/>
        <v>0</v>
      </c>
      <c r="V2985" s="5">
        <f t="shared" si="93"/>
        <v>0</v>
      </c>
    </row>
    <row r="2986" spans="1:22" hidden="1" x14ac:dyDescent="0.75">
      <c r="A2986" t="s">
        <v>7848</v>
      </c>
      <c r="B2986" t="s">
        <v>7849</v>
      </c>
      <c r="C2986" t="s">
        <v>7850</v>
      </c>
      <c r="D2986" t="s">
        <v>3425</v>
      </c>
      <c r="E2986" t="s">
        <v>3546</v>
      </c>
      <c r="F2986" t="s">
        <v>3546</v>
      </c>
      <c r="G2986" t="s">
        <v>3547</v>
      </c>
      <c r="H2986" t="s">
        <v>3546</v>
      </c>
      <c r="I2986" t="s">
        <v>3429</v>
      </c>
      <c r="J2986" s="2">
        <v>37377</v>
      </c>
      <c r="K2986" s="2">
        <v>55153</v>
      </c>
      <c r="L2986">
        <v>5.5</v>
      </c>
      <c r="M2986" t="s">
        <v>3459</v>
      </c>
      <c r="N2986" t="s">
        <v>3460</v>
      </c>
      <c r="O2986" t="s">
        <v>3461</v>
      </c>
      <c r="P2986" t="s">
        <v>3462</v>
      </c>
      <c r="Q2986" s="5">
        <f>INDEX(relevant_resources!B:B,MATCH(P2986,relevant_resources!A:A,0))</f>
        <v>0</v>
      </c>
      <c r="R2986">
        <f>COUNTIFS(resolve_2018!Y:Y,A2986)</f>
        <v>0</v>
      </c>
      <c r="S2986">
        <f>COUNTIFS(assign_old_new!A:A,A2986)</f>
        <v>0</v>
      </c>
      <c r="T2986" s="4" t="str">
        <f>IF(D2986="teppc","teppc",
IF(Q2986=0,"not relevant",
IF(R2986&gt;0,"in old list",
IF(S2986=0,"NEED TO ASSIGN",
INDEX(assign_old_new!D:D,MATCH(A2986,assign_old_new!A:A,0))))))</f>
        <v>teppc</v>
      </c>
      <c r="U2986">
        <f t="shared" si="92"/>
        <v>0</v>
      </c>
      <c r="V2986" s="5">
        <f t="shared" si="93"/>
        <v>0</v>
      </c>
    </row>
    <row r="2987" spans="1:22" hidden="1" x14ac:dyDescent="0.75">
      <c r="A2987" t="s">
        <v>7851</v>
      </c>
      <c r="B2987" t="s">
        <v>7852</v>
      </c>
      <c r="C2987" t="s">
        <v>7853</v>
      </c>
      <c r="D2987" t="s">
        <v>3425</v>
      </c>
      <c r="E2987" t="s">
        <v>3546</v>
      </c>
      <c r="F2987" t="s">
        <v>3546</v>
      </c>
      <c r="G2987" t="s">
        <v>3547</v>
      </c>
      <c r="H2987" t="s">
        <v>3546</v>
      </c>
      <c r="I2987" t="s">
        <v>3429</v>
      </c>
      <c r="J2987" s="2">
        <v>37377</v>
      </c>
      <c r="K2987" s="2">
        <v>55153</v>
      </c>
      <c r="L2987">
        <v>5.5</v>
      </c>
      <c r="M2987" t="s">
        <v>3459</v>
      </c>
      <c r="N2987" t="s">
        <v>3460</v>
      </c>
      <c r="O2987" t="s">
        <v>3461</v>
      </c>
      <c r="P2987" t="s">
        <v>3462</v>
      </c>
      <c r="Q2987" s="5">
        <f>INDEX(relevant_resources!B:B,MATCH(P2987,relevant_resources!A:A,0))</f>
        <v>0</v>
      </c>
      <c r="R2987">
        <f>COUNTIFS(resolve_2018!Y:Y,A2987)</f>
        <v>0</v>
      </c>
      <c r="S2987">
        <f>COUNTIFS(assign_old_new!A:A,A2987)</f>
        <v>0</v>
      </c>
      <c r="T2987" s="4" t="str">
        <f>IF(D2987="teppc","teppc",
IF(Q2987=0,"not relevant",
IF(R2987&gt;0,"in old list",
IF(S2987=0,"NEED TO ASSIGN",
INDEX(assign_old_new!D:D,MATCH(A2987,assign_old_new!A:A,0))))))</f>
        <v>teppc</v>
      </c>
      <c r="U2987">
        <f t="shared" si="92"/>
        <v>0</v>
      </c>
      <c r="V2987" s="5">
        <f t="shared" si="93"/>
        <v>0</v>
      </c>
    </row>
    <row r="2988" spans="1:22" hidden="1" x14ac:dyDescent="0.75">
      <c r="A2988" t="s">
        <v>7854</v>
      </c>
      <c r="B2988" t="s">
        <v>7855</v>
      </c>
      <c r="C2988" t="s">
        <v>7856</v>
      </c>
      <c r="D2988" t="s">
        <v>3425</v>
      </c>
      <c r="E2988" t="s">
        <v>3546</v>
      </c>
      <c r="F2988" t="s">
        <v>3546</v>
      </c>
      <c r="G2988" t="s">
        <v>3547</v>
      </c>
      <c r="H2988" t="s">
        <v>3546</v>
      </c>
      <c r="I2988" t="s">
        <v>3429</v>
      </c>
      <c r="J2988" s="2">
        <v>37377</v>
      </c>
      <c r="K2988" s="2">
        <v>55153</v>
      </c>
      <c r="L2988">
        <v>5.5</v>
      </c>
      <c r="M2988" t="s">
        <v>3459</v>
      </c>
      <c r="N2988" t="s">
        <v>3460</v>
      </c>
      <c r="O2988" t="s">
        <v>3461</v>
      </c>
      <c r="P2988" t="s">
        <v>3462</v>
      </c>
      <c r="Q2988" s="5">
        <f>INDEX(relevant_resources!B:B,MATCH(P2988,relevant_resources!A:A,0))</f>
        <v>0</v>
      </c>
      <c r="R2988">
        <f>COUNTIFS(resolve_2018!Y:Y,A2988)</f>
        <v>0</v>
      </c>
      <c r="S2988">
        <f>COUNTIFS(assign_old_new!A:A,A2988)</f>
        <v>0</v>
      </c>
      <c r="T2988" s="4" t="str">
        <f>IF(D2988="teppc","teppc",
IF(Q2988=0,"not relevant",
IF(R2988&gt;0,"in old list",
IF(S2988=0,"NEED TO ASSIGN",
INDEX(assign_old_new!D:D,MATCH(A2988,assign_old_new!A:A,0))))))</f>
        <v>teppc</v>
      </c>
      <c r="U2988">
        <f t="shared" si="92"/>
        <v>0</v>
      </c>
      <c r="V2988" s="5">
        <f t="shared" si="93"/>
        <v>0</v>
      </c>
    </row>
    <row r="2989" spans="1:22" hidden="1" x14ac:dyDescent="0.75">
      <c r="A2989" t="s">
        <v>7857</v>
      </c>
      <c r="B2989" t="s">
        <v>7858</v>
      </c>
      <c r="C2989" t="s">
        <v>7859</v>
      </c>
      <c r="D2989" t="s">
        <v>3425</v>
      </c>
      <c r="E2989" t="s">
        <v>3546</v>
      </c>
      <c r="F2989" t="s">
        <v>3546</v>
      </c>
      <c r="G2989" t="s">
        <v>3547</v>
      </c>
      <c r="H2989" t="s">
        <v>3546</v>
      </c>
      <c r="I2989" t="s">
        <v>3429</v>
      </c>
      <c r="J2989" s="2">
        <v>37377</v>
      </c>
      <c r="K2989" s="2">
        <v>55153</v>
      </c>
      <c r="L2989">
        <v>5.5</v>
      </c>
      <c r="M2989" t="s">
        <v>3459</v>
      </c>
      <c r="N2989" t="s">
        <v>3460</v>
      </c>
      <c r="O2989" t="s">
        <v>3461</v>
      </c>
      <c r="P2989" t="s">
        <v>3462</v>
      </c>
      <c r="Q2989" s="5">
        <f>INDEX(relevant_resources!B:B,MATCH(P2989,relevant_resources!A:A,0))</f>
        <v>0</v>
      </c>
      <c r="R2989">
        <f>COUNTIFS(resolve_2018!Y:Y,A2989)</f>
        <v>0</v>
      </c>
      <c r="S2989">
        <f>COUNTIFS(assign_old_new!A:A,A2989)</f>
        <v>0</v>
      </c>
      <c r="T2989" s="4" t="str">
        <f>IF(D2989="teppc","teppc",
IF(Q2989=0,"not relevant",
IF(R2989&gt;0,"in old list",
IF(S2989=0,"NEED TO ASSIGN",
INDEX(assign_old_new!D:D,MATCH(A2989,assign_old_new!A:A,0))))))</f>
        <v>teppc</v>
      </c>
      <c r="U2989">
        <f t="shared" si="92"/>
        <v>0</v>
      </c>
      <c r="V2989" s="5">
        <f t="shared" si="93"/>
        <v>0</v>
      </c>
    </row>
    <row r="2990" spans="1:22" hidden="1" x14ac:dyDescent="0.75">
      <c r="A2990" t="s">
        <v>7860</v>
      </c>
      <c r="B2990" t="s">
        <v>7861</v>
      </c>
      <c r="C2990" t="s">
        <v>7862</v>
      </c>
      <c r="D2990" t="s">
        <v>3425</v>
      </c>
      <c r="E2990" t="s">
        <v>3546</v>
      </c>
      <c r="F2990" t="s">
        <v>3546</v>
      </c>
      <c r="G2990" t="s">
        <v>3547</v>
      </c>
      <c r="H2990" t="s">
        <v>3546</v>
      </c>
      <c r="I2990" t="s">
        <v>3429</v>
      </c>
      <c r="J2990" s="2">
        <v>37377</v>
      </c>
      <c r="K2990" s="2">
        <v>55153</v>
      </c>
      <c r="L2990">
        <v>5.5</v>
      </c>
      <c r="M2990" t="s">
        <v>3459</v>
      </c>
      <c r="N2990" t="s">
        <v>3460</v>
      </c>
      <c r="O2990" t="s">
        <v>3461</v>
      </c>
      <c r="P2990" t="s">
        <v>3462</v>
      </c>
      <c r="Q2990" s="5">
        <f>INDEX(relevant_resources!B:B,MATCH(P2990,relevant_resources!A:A,0))</f>
        <v>0</v>
      </c>
      <c r="R2990">
        <f>COUNTIFS(resolve_2018!Y:Y,A2990)</f>
        <v>0</v>
      </c>
      <c r="S2990">
        <f>COUNTIFS(assign_old_new!A:A,A2990)</f>
        <v>0</v>
      </c>
      <c r="T2990" s="4" t="str">
        <f>IF(D2990="teppc","teppc",
IF(Q2990=0,"not relevant",
IF(R2990&gt;0,"in old list",
IF(S2990=0,"NEED TO ASSIGN",
INDEX(assign_old_new!D:D,MATCH(A2990,assign_old_new!A:A,0))))))</f>
        <v>teppc</v>
      </c>
      <c r="U2990">
        <f t="shared" si="92"/>
        <v>0</v>
      </c>
      <c r="V2990" s="5">
        <f t="shared" si="93"/>
        <v>0</v>
      </c>
    </row>
    <row r="2991" spans="1:22" hidden="1" x14ac:dyDescent="0.75">
      <c r="A2991" t="s">
        <v>7863</v>
      </c>
      <c r="B2991" t="s">
        <v>7864</v>
      </c>
      <c r="C2991" t="s">
        <v>7865</v>
      </c>
      <c r="D2991" t="s">
        <v>3425</v>
      </c>
      <c r="E2991" t="s">
        <v>3546</v>
      </c>
      <c r="F2991" t="s">
        <v>3546</v>
      </c>
      <c r="G2991" t="s">
        <v>3547</v>
      </c>
      <c r="H2991" t="s">
        <v>3546</v>
      </c>
      <c r="I2991" t="s">
        <v>3429</v>
      </c>
      <c r="J2991" s="2">
        <v>37377</v>
      </c>
      <c r="K2991" s="2">
        <v>55153</v>
      </c>
      <c r="L2991">
        <v>5.5</v>
      </c>
      <c r="M2991" t="s">
        <v>3459</v>
      </c>
      <c r="N2991" t="s">
        <v>3460</v>
      </c>
      <c r="O2991" t="s">
        <v>3461</v>
      </c>
      <c r="P2991" t="s">
        <v>3462</v>
      </c>
      <c r="Q2991" s="5">
        <f>INDEX(relevant_resources!B:B,MATCH(P2991,relevant_resources!A:A,0))</f>
        <v>0</v>
      </c>
      <c r="R2991">
        <f>COUNTIFS(resolve_2018!Y:Y,A2991)</f>
        <v>0</v>
      </c>
      <c r="S2991">
        <f>COUNTIFS(assign_old_new!A:A,A2991)</f>
        <v>0</v>
      </c>
      <c r="T2991" s="4" t="str">
        <f>IF(D2991="teppc","teppc",
IF(Q2991=0,"not relevant",
IF(R2991&gt;0,"in old list",
IF(S2991=0,"NEED TO ASSIGN",
INDEX(assign_old_new!D:D,MATCH(A2991,assign_old_new!A:A,0))))))</f>
        <v>teppc</v>
      </c>
      <c r="U2991">
        <f t="shared" si="92"/>
        <v>0</v>
      </c>
      <c r="V2991" s="5">
        <f t="shared" si="93"/>
        <v>0</v>
      </c>
    </row>
    <row r="2992" spans="1:22" hidden="1" x14ac:dyDescent="0.75">
      <c r="A2992" t="s">
        <v>7866</v>
      </c>
      <c r="B2992" t="s">
        <v>7867</v>
      </c>
      <c r="C2992" t="s">
        <v>7868</v>
      </c>
      <c r="D2992" t="s">
        <v>3425</v>
      </c>
      <c r="E2992" t="s">
        <v>3546</v>
      </c>
      <c r="F2992" t="s">
        <v>3546</v>
      </c>
      <c r="G2992" t="s">
        <v>3547</v>
      </c>
      <c r="H2992" t="s">
        <v>3546</v>
      </c>
      <c r="I2992" t="s">
        <v>3429</v>
      </c>
      <c r="J2992" s="2">
        <v>37377</v>
      </c>
      <c r="K2992" s="2">
        <v>55153</v>
      </c>
      <c r="L2992">
        <v>5.5</v>
      </c>
      <c r="M2992" t="s">
        <v>3459</v>
      </c>
      <c r="N2992" t="s">
        <v>3460</v>
      </c>
      <c r="O2992" t="s">
        <v>3461</v>
      </c>
      <c r="P2992" t="s">
        <v>3462</v>
      </c>
      <c r="Q2992" s="5">
        <f>INDEX(relevant_resources!B:B,MATCH(P2992,relevant_resources!A:A,0))</f>
        <v>0</v>
      </c>
      <c r="R2992">
        <f>COUNTIFS(resolve_2018!Y:Y,A2992)</f>
        <v>0</v>
      </c>
      <c r="S2992">
        <f>COUNTIFS(assign_old_new!A:A,A2992)</f>
        <v>0</v>
      </c>
      <c r="T2992" s="4" t="str">
        <f>IF(D2992="teppc","teppc",
IF(Q2992=0,"not relevant",
IF(R2992&gt;0,"in old list",
IF(S2992=0,"NEED TO ASSIGN",
INDEX(assign_old_new!D:D,MATCH(A2992,assign_old_new!A:A,0))))))</f>
        <v>teppc</v>
      </c>
      <c r="U2992">
        <f t="shared" si="92"/>
        <v>0</v>
      </c>
      <c r="V2992" s="5">
        <f t="shared" si="93"/>
        <v>0</v>
      </c>
    </row>
    <row r="2993" spans="1:22" hidden="1" x14ac:dyDescent="0.75">
      <c r="A2993" t="s">
        <v>7869</v>
      </c>
      <c r="B2993" t="s">
        <v>7870</v>
      </c>
      <c r="C2993" t="s">
        <v>7871</v>
      </c>
      <c r="D2993" t="s">
        <v>3425</v>
      </c>
      <c r="E2993" t="s">
        <v>3546</v>
      </c>
      <c r="F2993" t="s">
        <v>3546</v>
      </c>
      <c r="G2993" t="s">
        <v>3547</v>
      </c>
      <c r="H2993" t="s">
        <v>3546</v>
      </c>
      <c r="I2993" t="s">
        <v>3429</v>
      </c>
      <c r="J2993" s="2">
        <v>37377</v>
      </c>
      <c r="K2993" s="2">
        <v>55153</v>
      </c>
      <c r="L2993">
        <v>5.5</v>
      </c>
      <c r="M2993" t="s">
        <v>3459</v>
      </c>
      <c r="N2993" t="s">
        <v>3460</v>
      </c>
      <c r="O2993" t="s">
        <v>3461</v>
      </c>
      <c r="P2993" t="s">
        <v>3462</v>
      </c>
      <c r="Q2993" s="5">
        <f>INDEX(relevant_resources!B:B,MATCH(P2993,relevant_resources!A:A,0))</f>
        <v>0</v>
      </c>
      <c r="R2993">
        <f>COUNTIFS(resolve_2018!Y:Y,A2993)</f>
        <v>0</v>
      </c>
      <c r="S2993">
        <f>COUNTIFS(assign_old_new!A:A,A2993)</f>
        <v>0</v>
      </c>
      <c r="T2993" s="4" t="str">
        <f>IF(D2993="teppc","teppc",
IF(Q2993=0,"not relevant",
IF(R2993&gt;0,"in old list",
IF(S2993=0,"NEED TO ASSIGN",
INDEX(assign_old_new!D:D,MATCH(A2993,assign_old_new!A:A,0))))))</f>
        <v>teppc</v>
      </c>
      <c r="U2993">
        <f t="shared" si="92"/>
        <v>0</v>
      </c>
      <c r="V2993" s="5">
        <f t="shared" si="93"/>
        <v>0</v>
      </c>
    </row>
    <row r="2994" spans="1:22" hidden="1" x14ac:dyDescent="0.75">
      <c r="A2994" t="s">
        <v>7872</v>
      </c>
      <c r="B2994" t="s">
        <v>7873</v>
      </c>
      <c r="C2994" t="s">
        <v>7874</v>
      </c>
      <c r="D2994" t="s">
        <v>3425</v>
      </c>
      <c r="E2994" t="s">
        <v>3546</v>
      </c>
      <c r="F2994" t="s">
        <v>3546</v>
      </c>
      <c r="G2994" t="s">
        <v>3547</v>
      </c>
      <c r="H2994" t="s">
        <v>3546</v>
      </c>
      <c r="I2994" t="s">
        <v>3429</v>
      </c>
      <c r="J2994" s="2">
        <v>37377</v>
      </c>
      <c r="K2994" s="2">
        <v>55153</v>
      </c>
      <c r="L2994">
        <v>5.5</v>
      </c>
      <c r="M2994" t="s">
        <v>3459</v>
      </c>
      <c r="N2994" t="s">
        <v>3460</v>
      </c>
      <c r="O2994" t="s">
        <v>3461</v>
      </c>
      <c r="P2994" t="s">
        <v>3462</v>
      </c>
      <c r="Q2994" s="5">
        <f>INDEX(relevant_resources!B:B,MATCH(P2994,relevant_resources!A:A,0))</f>
        <v>0</v>
      </c>
      <c r="R2994">
        <f>COUNTIFS(resolve_2018!Y:Y,A2994)</f>
        <v>0</v>
      </c>
      <c r="S2994">
        <f>COUNTIFS(assign_old_new!A:A,A2994)</f>
        <v>0</v>
      </c>
      <c r="T2994" s="4" t="str">
        <f>IF(D2994="teppc","teppc",
IF(Q2994=0,"not relevant",
IF(R2994&gt;0,"in old list",
IF(S2994=0,"NEED TO ASSIGN",
INDEX(assign_old_new!D:D,MATCH(A2994,assign_old_new!A:A,0))))))</f>
        <v>teppc</v>
      </c>
      <c r="U2994">
        <f t="shared" si="92"/>
        <v>0</v>
      </c>
      <c r="V2994" s="5">
        <f t="shared" si="93"/>
        <v>0</v>
      </c>
    </row>
    <row r="2995" spans="1:22" hidden="1" x14ac:dyDescent="0.75">
      <c r="A2995" t="s">
        <v>7875</v>
      </c>
      <c r="B2995" t="s">
        <v>7876</v>
      </c>
      <c r="C2995" t="s">
        <v>7877</v>
      </c>
      <c r="D2995" t="s">
        <v>3425</v>
      </c>
      <c r="E2995" t="s">
        <v>3546</v>
      </c>
      <c r="F2995" t="s">
        <v>3546</v>
      </c>
      <c r="G2995" t="s">
        <v>3547</v>
      </c>
      <c r="H2995" t="s">
        <v>3546</v>
      </c>
      <c r="I2995" t="s">
        <v>3429</v>
      </c>
      <c r="J2995" s="2">
        <v>37377</v>
      </c>
      <c r="K2995" s="2">
        <v>55153</v>
      </c>
      <c r="L2995">
        <v>5.5</v>
      </c>
      <c r="M2995" t="s">
        <v>3459</v>
      </c>
      <c r="N2995" t="s">
        <v>3460</v>
      </c>
      <c r="O2995" t="s">
        <v>3461</v>
      </c>
      <c r="P2995" t="s">
        <v>3462</v>
      </c>
      <c r="Q2995" s="5">
        <f>INDEX(relevant_resources!B:B,MATCH(P2995,relevant_resources!A:A,0))</f>
        <v>0</v>
      </c>
      <c r="R2995">
        <f>COUNTIFS(resolve_2018!Y:Y,A2995)</f>
        <v>0</v>
      </c>
      <c r="S2995">
        <f>COUNTIFS(assign_old_new!A:A,A2995)</f>
        <v>0</v>
      </c>
      <c r="T2995" s="4" t="str">
        <f>IF(D2995="teppc","teppc",
IF(Q2995=0,"not relevant",
IF(R2995&gt;0,"in old list",
IF(S2995=0,"NEED TO ASSIGN",
INDEX(assign_old_new!D:D,MATCH(A2995,assign_old_new!A:A,0))))))</f>
        <v>teppc</v>
      </c>
      <c r="U2995">
        <f t="shared" si="92"/>
        <v>0</v>
      </c>
      <c r="V2995" s="5">
        <f t="shared" si="93"/>
        <v>0</v>
      </c>
    </row>
    <row r="2996" spans="1:22" hidden="1" x14ac:dyDescent="0.75">
      <c r="A2996" t="s">
        <v>9304</v>
      </c>
      <c r="B2996" t="s">
        <v>9304</v>
      </c>
      <c r="C2996" t="s">
        <v>9305</v>
      </c>
      <c r="D2996" t="s">
        <v>3425</v>
      </c>
      <c r="E2996" t="s">
        <v>3426</v>
      </c>
      <c r="F2996" t="s">
        <v>3426</v>
      </c>
      <c r="G2996" t="s">
        <v>3427</v>
      </c>
      <c r="H2996" t="s">
        <v>3428</v>
      </c>
      <c r="I2996" t="s">
        <v>3429</v>
      </c>
      <c r="J2996" s="2">
        <v>36475</v>
      </c>
      <c r="K2996" s="2">
        <v>48669</v>
      </c>
      <c r="L2996">
        <v>5.5</v>
      </c>
      <c r="M2996" t="s">
        <v>210</v>
      </c>
      <c r="N2996" t="s">
        <v>3443</v>
      </c>
      <c r="O2996" t="s">
        <v>210</v>
      </c>
      <c r="P2996" t="s">
        <v>3444</v>
      </c>
      <c r="Q2996" s="5">
        <f>INDEX(relevant_resources!B:B,MATCH(P2996,relevant_resources!A:A,0))</f>
        <v>0</v>
      </c>
      <c r="R2996">
        <f>COUNTIFS(resolve_2018!Y:Y,A2996)</f>
        <v>0</v>
      </c>
      <c r="S2996">
        <f>COUNTIFS(assign_old_new!A:A,A2996)</f>
        <v>0</v>
      </c>
      <c r="T2996" s="4" t="str">
        <f>IF(D2996="teppc","teppc",
IF(Q2996=0,"not relevant",
IF(R2996&gt;0,"in old list",
IF(S2996=0,"NEED TO ASSIGN",
INDEX(assign_old_new!D:D,MATCH(A2996,assign_old_new!A:A,0))))))</f>
        <v>teppc</v>
      </c>
      <c r="U2996">
        <f t="shared" si="92"/>
        <v>0</v>
      </c>
      <c r="V2996" s="5">
        <f t="shared" si="93"/>
        <v>0</v>
      </c>
    </row>
    <row r="2997" spans="1:22" hidden="1" x14ac:dyDescent="0.75">
      <c r="A2997" t="s">
        <v>9306</v>
      </c>
      <c r="B2997" t="s">
        <v>9306</v>
      </c>
      <c r="C2997" t="s">
        <v>9307</v>
      </c>
      <c r="D2997" t="s">
        <v>3425</v>
      </c>
      <c r="E2997" t="s">
        <v>3426</v>
      </c>
      <c r="F2997" t="s">
        <v>3426</v>
      </c>
      <c r="G2997" t="s">
        <v>3427</v>
      </c>
      <c r="H2997" t="s">
        <v>3428</v>
      </c>
      <c r="I2997" t="s">
        <v>3429</v>
      </c>
      <c r="J2997" s="2">
        <v>36475</v>
      </c>
      <c r="K2997" s="2">
        <v>48669</v>
      </c>
      <c r="L2997">
        <v>5.5</v>
      </c>
      <c r="M2997" t="s">
        <v>210</v>
      </c>
      <c r="N2997" t="s">
        <v>3443</v>
      </c>
      <c r="O2997" t="s">
        <v>210</v>
      </c>
      <c r="P2997" t="s">
        <v>3444</v>
      </c>
      <c r="Q2997" s="5">
        <f>INDEX(relevant_resources!B:B,MATCH(P2997,relevant_resources!A:A,0))</f>
        <v>0</v>
      </c>
      <c r="R2997">
        <f>COUNTIFS(resolve_2018!Y:Y,A2997)</f>
        <v>0</v>
      </c>
      <c r="S2997">
        <f>COUNTIFS(assign_old_new!A:A,A2997)</f>
        <v>0</v>
      </c>
      <c r="T2997" s="4" t="str">
        <f>IF(D2997="teppc","teppc",
IF(Q2997=0,"not relevant",
IF(R2997&gt;0,"in old list",
IF(S2997=0,"NEED TO ASSIGN",
INDEX(assign_old_new!D:D,MATCH(A2997,assign_old_new!A:A,0))))))</f>
        <v>teppc</v>
      </c>
      <c r="U2997">
        <f t="shared" si="92"/>
        <v>0</v>
      </c>
      <c r="V2997" s="5">
        <f t="shared" si="93"/>
        <v>0</v>
      </c>
    </row>
    <row r="2998" spans="1:22" hidden="1" x14ac:dyDescent="0.75">
      <c r="A2998" t="s">
        <v>9308</v>
      </c>
      <c r="B2998" t="s">
        <v>9308</v>
      </c>
      <c r="C2998" t="s">
        <v>9309</v>
      </c>
      <c r="D2998" t="s">
        <v>3425</v>
      </c>
      <c r="E2998" t="s">
        <v>3426</v>
      </c>
      <c r="F2998" t="s">
        <v>3426</v>
      </c>
      <c r="G2998" t="s">
        <v>3427</v>
      </c>
      <c r="H2998" t="s">
        <v>3428</v>
      </c>
      <c r="I2998" t="s">
        <v>3429</v>
      </c>
      <c r="J2998" s="2">
        <v>36475</v>
      </c>
      <c r="K2998" s="2">
        <v>48669</v>
      </c>
      <c r="L2998">
        <v>5.5</v>
      </c>
      <c r="M2998" t="s">
        <v>210</v>
      </c>
      <c r="N2998" t="s">
        <v>3443</v>
      </c>
      <c r="O2998" t="s">
        <v>210</v>
      </c>
      <c r="P2998" t="s">
        <v>3444</v>
      </c>
      <c r="Q2998" s="5">
        <f>INDEX(relevant_resources!B:B,MATCH(P2998,relevant_resources!A:A,0))</f>
        <v>0</v>
      </c>
      <c r="R2998">
        <f>COUNTIFS(resolve_2018!Y:Y,A2998)</f>
        <v>0</v>
      </c>
      <c r="S2998">
        <f>COUNTIFS(assign_old_new!A:A,A2998)</f>
        <v>0</v>
      </c>
      <c r="T2998" s="4" t="str">
        <f>IF(D2998="teppc","teppc",
IF(Q2998=0,"not relevant",
IF(R2998&gt;0,"in old list",
IF(S2998=0,"NEED TO ASSIGN",
INDEX(assign_old_new!D:D,MATCH(A2998,assign_old_new!A:A,0))))))</f>
        <v>teppc</v>
      </c>
      <c r="U2998">
        <f t="shared" si="92"/>
        <v>0</v>
      </c>
      <c r="V2998" s="5">
        <f t="shared" si="93"/>
        <v>0</v>
      </c>
    </row>
    <row r="2999" spans="1:22" hidden="1" x14ac:dyDescent="0.75">
      <c r="A2999" t="s">
        <v>9310</v>
      </c>
      <c r="B2999" t="s">
        <v>9310</v>
      </c>
      <c r="C2999" t="s">
        <v>9311</v>
      </c>
      <c r="D2999" t="s">
        <v>3425</v>
      </c>
      <c r="E2999" t="s">
        <v>3426</v>
      </c>
      <c r="F2999" t="s">
        <v>3426</v>
      </c>
      <c r="G2999" t="s">
        <v>3427</v>
      </c>
      <c r="H2999" t="s">
        <v>3428</v>
      </c>
      <c r="I2999" t="s">
        <v>3429</v>
      </c>
      <c r="J2999" s="2">
        <v>36475</v>
      </c>
      <c r="K2999" s="2">
        <v>48669</v>
      </c>
      <c r="L2999">
        <v>5.5</v>
      </c>
      <c r="M2999" t="s">
        <v>210</v>
      </c>
      <c r="N2999" t="s">
        <v>3443</v>
      </c>
      <c r="O2999" t="s">
        <v>210</v>
      </c>
      <c r="P2999" t="s">
        <v>3444</v>
      </c>
      <c r="Q2999" s="5">
        <f>INDEX(relevant_resources!B:B,MATCH(P2999,relevant_resources!A:A,0))</f>
        <v>0</v>
      </c>
      <c r="R2999">
        <f>COUNTIFS(resolve_2018!Y:Y,A2999)</f>
        <v>0</v>
      </c>
      <c r="S2999">
        <f>COUNTIFS(assign_old_new!A:A,A2999)</f>
        <v>0</v>
      </c>
      <c r="T2999" s="4" t="str">
        <f>IF(D2999="teppc","teppc",
IF(Q2999=0,"not relevant",
IF(R2999&gt;0,"in old list",
IF(S2999=0,"NEED TO ASSIGN",
INDEX(assign_old_new!D:D,MATCH(A2999,assign_old_new!A:A,0))))))</f>
        <v>teppc</v>
      </c>
      <c r="U2999">
        <f t="shared" si="92"/>
        <v>0</v>
      </c>
      <c r="V2999" s="5">
        <f t="shared" si="93"/>
        <v>0</v>
      </c>
    </row>
    <row r="3000" spans="1:22" hidden="1" x14ac:dyDescent="0.75">
      <c r="A3000" t="s">
        <v>8415</v>
      </c>
      <c r="B3000" t="s">
        <v>8415</v>
      </c>
      <c r="C3000" t="s">
        <v>8416</v>
      </c>
      <c r="D3000" t="s">
        <v>3425</v>
      </c>
      <c r="E3000" t="s">
        <v>3426</v>
      </c>
      <c r="F3000" t="s">
        <v>3426</v>
      </c>
      <c r="G3000" t="s">
        <v>3427</v>
      </c>
      <c r="H3000" t="s">
        <v>3428</v>
      </c>
      <c r="I3000" t="s">
        <v>3429</v>
      </c>
      <c r="J3000" s="2">
        <v>36161</v>
      </c>
      <c r="K3000" s="2">
        <v>55123</v>
      </c>
      <c r="L3000">
        <v>5.5</v>
      </c>
      <c r="M3000" t="s">
        <v>3531</v>
      </c>
      <c r="N3000" t="s">
        <v>3532</v>
      </c>
      <c r="O3000" t="s">
        <v>3533</v>
      </c>
      <c r="P3000" t="s">
        <v>3549</v>
      </c>
      <c r="Q3000" s="5">
        <f>INDEX(relevant_resources!B:B,MATCH(P3000,relevant_resources!A:A,0))</f>
        <v>0</v>
      </c>
      <c r="R3000">
        <f>COUNTIFS(resolve_2018!Y:Y,A3000)</f>
        <v>0</v>
      </c>
      <c r="S3000">
        <f>COUNTIFS(assign_old_new!A:A,A3000)</f>
        <v>0</v>
      </c>
      <c r="T3000" s="4" t="str">
        <f>IF(D3000="teppc","teppc",
IF(Q3000=0,"not relevant",
IF(R3000&gt;0,"in old list",
IF(S3000=0,"NEED TO ASSIGN",
INDEX(assign_old_new!D:D,MATCH(A3000,assign_old_new!A:A,0))))))</f>
        <v>teppc</v>
      </c>
      <c r="U3000">
        <f t="shared" si="92"/>
        <v>0</v>
      </c>
      <c r="V3000" s="5">
        <f t="shared" si="93"/>
        <v>0</v>
      </c>
    </row>
    <row r="3001" spans="1:22" hidden="1" x14ac:dyDescent="0.75">
      <c r="A3001" t="s">
        <v>294</v>
      </c>
      <c r="B3001" t="s">
        <v>294</v>
      </c>
      <c r="C3001" t="s">
        <v>10489</v>
      </c>
      <c r="D3001" t="s">
        <v>9883</v>
      </c>
      <c r="E3001" t="s">
        <v>9887</v>
      </c>
      <c r="F3001" t="s">
        <v>9887</v>
      </c>
      <c r="G3001" t="s">
        <v>9888</v>
      </c>
      <c r="H3001" t="s">
        <v>9887</v>
      </c>
      <c r="I3001" t="s">
        <v>33</v>
      </c>
      <c r="J3001" s="6">
        <v>32869</v>
      </c>
      <c r="K3001" s="6">
        <v>55153</v>
      </c>
      <c r="L3001">
        <v>5.5</v>
      </c>
      <c r="M3001" t="s">
        <v>9884</v>
      </c>
      <c r="N3001" t="s">
        <v>3443</v>
      </c>
      <c r="O3001" t="s">
        <v>210</v>
      </c>
      <c r="P3001" t="s">
        <v>3709</v>
      </c>
      <c r="Q3001" s="5">
        <f>INDEX(relevant_resources!B:B,MATCH(P3001,relevant_resources!A:A,0))</f>
        <v>0</v>
      </c>
      <c r="R3001">
        <f>COUNTIFS(resolve_2018!Y:Y,A3001)</f>
        <v>2</v>
      </c>
      <c r="S3001">
        <f>COUNTIFS(assign_old_new!A:A,A3001)</f>
        <v>0</v>
      </c>
      <c r="T3001" s="4" t="str">
        <f>IF(D3001="teppc","teppc",
IF(Q3001=0,"not relevant",
IF(R3001&gt;0,"in old list",
IF(S3001=0,"NEED TO ASSIGN",
INDEX(assign_old_new!D:D,MATCH(A3001,assign_old_new!A:A,0))))))</f>
        <v>not relevant</v>
      </c>
      <c r="U3001">
        <f t="shared" si="92"/>
        <v>1</v>
      </c>
      <c r="V3001" s="5">
        <f t="shared" si="93"/>
        <v>0</v>
      </c>
    </row>
    <row r="3002" spans="1:22" hidden="1" x14ac:dyDescent="0.75">
      <c r="A3002" t="s">
        <v>4080</v>
      </c>
      <c r="B3002" t="s">
        <v>4080</v>
      </c>
      <c r="C3002" t="s">
        <v>4081</v>
      </c>
      <c r="D3002" t="s">
        <v>3425</v>
      </c>
      <c r="E3002" t="s">
        <v>3611</v>
      </c>
      <c r="F3002" t="s">
        <v>3611</v>
      </c>
      <c r="G3002" t="s">
        <v>3379</v>
      </c>
      <c r="H3002" t="s">
        <v>1128</v>
      </c>
      <c r="I3002" t="s">
        <v>33</v>
      </c>
      <c r="J3002" s="2">
        <v>1462</v>
      </c>
      <c r="K3002" s="2">
        <v>55153</v>
      </c>
      <c r="L3002">
        <v>5.5</v>
      </c>
      <c r="M3002" t="s">
        <v>210</v>
      </c>
      <c r="N3002" t="s">
        <v>3443</v>
      </c>
      <c r="O3002" t="s">
        <v>210</v>
      </c>
      <c r="P3002" t="s">
        <v>3709</v>
      </c>
      <c r="Q3002" s="5">
        <f>INDEX(relevant_resources!B:B,MATCH(P3002,relevant_resources!A:A,0))</f>
        <v>0</v>
      </c>
      <c r="R3002">
        <f>COUNTIFS(resolve_2018!Y:Y,A3002)</f>
        <v>0</v>
      </c>
      <c r="S3002">
        <f>COUNTIFS(assign_old_new!A:A,A3002)</f>
        <v>0</v>
      </c>
      <c r="T3002" s="4" t="str">
        <f>IF(D3002="teppc","teppc",
IF(Q3002=0,"not relevant",
IF(R3002&gt;0,"in old list",
IF(S3002=0,"NEED TO ASSIGN",
INDEX(assign_old_new!D:D,MATCH(A3002,assign_old_new!A:A,0))))))</f>
        <v>teppc</v>
      </c>
      <c r="U3002">
        <f t="shared" si="92"/>
        <v>0</v>
      </c>
      <c r="V3002" s="5">
        <f t="shared" si="93"/>
        <v>0</v>
      </c>
    </row>
    <row r="3003" spans="1:22" hidden="1" x14ac:dyDescent="0.75">
      <c r="A3003" t="s">
        <v>7297</v>
      </c>
      <c r="B3003" t="s">
        <v>7297</v>
      </c>
      <c r="D3003" t="s">
        <v>3425</v>
      </c>
      <c r="E3003" t="s">
        <v>1054</v>
      </c>
      <c r="F3003" t="s">
        <v>1054</v>
      </c>
      <c r="G3003" t="s">
        <v>3447</v>
      </c>
      <c r="H3003" t="s">
        <v>3428</v>
      </c>
      <c r="I3003" t="s">
        <v>3429</v>
      </c>
      <c r="J3003" s="2">
        <v>43357</v>
      </c>
      <c r="K3003" s="2">
        <v>54877</v>
      </c>
      <c r="L3003">
        <v>5.4</v>
      </c>
      <c r="M3003" t="s">
        <v>3531</v>
      </c>
      <c r="N3003" t="s">
        <v>3532</v>
      </c>
      <c r="O3003" t="s">
        <v>3533</v>
      </c>
      <c r="P3003" t="s">
        <v>3549</v>
      </c>
      <c r="Q3003" s="5">
        <f>INDEX(relevant_resources!B:B,MATCH(P3003,relevant_resources!A:A,0))</f>
        <v>0</v>
      </c>
      <c r="R3003">
        <f>COUNTIFS(resolve_2018!Y:Y,A3003)</f>
        <v>0</v>
      </c>
      <c r="S3003">
        <f>COUNTIFS(assign_old_new!A:A,A3003)</f>
        <v>0</v>
      </c>
      <c r="T3003" s="4" t="str">
        <f>IF(D3003="teppc","teppc",
IF(Q3003=0,"not relevant",
IF(R3003&gt;0,"in old list",
IF(S3003=0,"NEED TO ASSIGN",
INDEX(assign_old_new!D:D,MATCH(A3003,assign_old_new!A:A,0))))))</f>
        <v>teppc</v>
      </c>
      <c r="U3003">
        <f t="shared" si="92"/>
        <v>0</v>
      </c>
      <c r="V3003" s="5">
        <f t="shared" si="93"/>
        <v>0</v>
      </c>
    </row>
    <row r="3004" spans="1:22" hidden="1" x14ac:dyDescent="0.75">
      <c r="A3004" t="s">
        <v>6474</v>
      </c>
      <c r="B3004" t="s">
        <v>6474</v>
      </c>
      <c r="C3004" t="s">
        <v>6475</v>
      </c>
      <c r="D3004" t="s">
        <v>3425</v>
      </c>
      <c r="E3004" t="s">
        <v>3426</v>
      </c>
      <c r="F3004" t="s">
        <v>3426</v>
      </c>
      <c r="G3004" t="s">
        <v>3427</v>
      </c>
      <c r="H3004" t="s">
        <v>3428</v>
      </c>
      <c r="I3004" t="s">
        <v>3429</v>
      </c>
      <c r="J3004" s="2">
        <v>39326</v>
      </c>
      <c r="K3004" s="2">
        <v>55123</v>
      </c>
      <c r="L3004">
        <v>5.4</v>
      </c>
      <c r="M3004" t="s">
        <v>3438</v>
      </c>
      <c r="N3004" t="s">
        <v>3412</v>
      </c>
      <c r="O3004" t="s">
        <v>993</v>
      </c>
      <c r="P3004" t="s">
        <v>3477</v>
      </c>
      <c r="Q3004" s="5">
        <f>INDEX(relevant_resources!B:B,MATCH(P3004,relevant_resources!A:A,0))</f>
        <v>0</v>
      </c>
      <c r="R3004">
        <f>COUNTIFS(resolve_2018!Y:Y,A3004)</f>
        <v>0</v>
      </c>
      <c r="S3004">
        <f>COUNTIFS(assign_old_new!A:A,A3004)</f>
        <v>0</v>
      </c>
      <c r="T3004" s="4" t="str">
        <f>IF(D3004="teppc","teppc",
IF(Q3004=0,"not relevant",
IF(R3004&gt;0,"in old list",
IF(S3004=0,"NEED TO ASSIGN",
INDEX(assign_old_new!D:D,MATCH(A3004,assign_old_new!A:A,0))))))</f>
        <v>teppc</v>
      </c>
      <c r="U3004">
        <f t="shared" si="92"/>
        <v>0</v>
      </c>
      <c r="V3004" s="5">
        <f t="shared" si="93"/>
        <v>0</v>
      </c>
    </row>
    <row r="3005" spans="1:22" hidden="1" x14ac:dyDescent="0.75">
      <c r="A3005" t="s">
        <v>6478</v>
      </c>
      <c r="B3005" t="s">
        <v>6478</v>
      </c>
      <c r="C3005" t="s">
        <v>6479</v>
      </c>
      <c r="D3005" t="s">
        <v>3425</v>
      </c>
      <c r="E3005" t="s">
        <v>3426</v>
      </c>
      <c r="F3005" t="s">
        <v>3426</v>
      </c>
      <c r="G3005" t="s">
        <v>3427</v>
      </c>
      <c r="H3005" t="s">
        <v>3428</v>
      </c>
      <c r="I3005" t="s">
        <v>3429</v>
      </c>
      <c r="J3005" s="2">
        <v>39326</v>
      </c>
      <c r="K3005" s="2">
        <v>55123</v>
      </c>
      <c r="L3005">
        <v>5.4</v>
      </c>
      <c r="M3005" t="s">
        <v>3438</v>
      </c>
      <c r="N3005" t="s">
        <v>3412</v>
      </c>
      <c r="O3005" t="s">
        <v>993</v>
      </c>
      <c r="P3005" t="s">
        <v>3477</v>
      </c>
      <c r="Q3005" s="5">
        <f>INDEX(relevant_resources!B:B,MATCH(P3005,relevant_resources!A:A,0))</f>
        <v>0</v>
      </c>
      <c r="R3005">
        <f>COUNTIFS(resolve_2018!Y:Y,A3005)</f>
        <v>0</v>
      </c>
      <c r="S3005">
        <f>COUNTIFS(assign_old_new!A:A,A3005)</f>
        <v>0</v>
      </c>
      <c r="T3005" s="4" t="str">
        <f>IF(D3005="teppc","teppc",
IF(Q3005=0,"not relevant",
IF(R3005&gt;0,"in old list",
IF(S3005=0,"NEED TO ASSIGN",
INDEX(assign_old_new!D:D,MATCH(A3005,assign_old_new!A:A,0))))))</f>
        <v>teppc</v>
      </c>
      <c r="U3005">
        <f t="shared" si="92"/>
        <v>0</v>
      </c>
      <c r="V3005" s="5">
        <f t="shared" si="93"/>
        <v>0</v>
      </c>
    </row>
    <row r="3006" spans="1:22" hidden="1" x14ac:dyDescent="0.75">
      <c r="A3006" t="s">
        <v>9486</v>
      </c>
      <c r="B3006" t="s">
        <v>9487</v>
      </c>
      <c r="C3006" t="s">
        <v>9488</v>
      </c>
      <c r="D3006" t="s">
        <v>3425</v>
      </c>
      <c r="E3006" t="s">
        <v>1054</v>
      </c>
      <c r="F3006" t="s">
        <v>1054</v>
      </c>
      <c r="G3006" t="s">
        <v>3447</v>
      </c>
      <c r="H3006" t="s">
        <v>3428</v>
      </c>
      <c r="I3006" t="s">
        <v>3429</v>
      </c>
      <c r="J3006" s="2">
        <v>31517</v>
      </c>
      <c r="K3006" s="2">
        <v>55123</v>
      </c>
      <c r="L3006">
        <v>5.4</v>
      </c>
      <c r="M3006" t="s">
        <v>3531</v>
      </c>
      <c r="N3006" t="s">
        <v>3532</v>
      </c>
      <c r="O3006" t="s">
        <v>3533</v>
      </c>
      <c r="P3006" t="s">
        <v>3549</v>
      </c>
      <c r="Q3006" s="5">
        <f>INDEX(relevant_resources!B:B,MATCH(P3006,relevant_resources!A:A,0))</f>
        <v>0</v>
      </c>
      <c r="R3006">
        <f>COUNTIFS(resolve_2018!Y:Y,A3006)</f>
        <v>0</v>
      </c>
      <c r="S3006">
        <f>COUNTIFS(assign_old_new!A:A,A3006)</f>
        <v>0</v>
      </c>
      <c r="T3006" s="4" t="str">
        <f>IF(D3006="teppc","teppc",
IF(Q3006=0,"not relevant",
IF(R3006&gt;0,"in old list",
IF(S3006=0,"NEED TO ASSIGN",
INDEX(assign_old_new!D:D,MATCH(A3006,assign_old_new!A:A,0))))))</f>
        <v>teppc</v>
      </c>
      <c r="U3006">
        <f t="shared" si="92"/>
        <v>0</v>
      </c>
      <c r="V3006" s="5">
        <f t="shared" si="93"/>
        <v>0</v>
      </c>
    </row>
    <row r="3007" spans="1:22" hidden="1" x14ac:dyDescent="0.75">
      <c r="A3007" t="s">
        <v>9506</v>
      </c>
      <c r="B3007" t="s">
        <v>9507</v>
      </c>
      <c r="C3007" t="s">
        <v>9506</v>
      </c>
      <c r="D3007" t="s">
        <v>3425</v>
      </c>
      <c r="E3007" t="s">
        <v>3426</v>
      </c>
      <c r="F3007" t="s">
        <v>3426</v>
      </c>
      <c r="G3007" t="s">
        <v>3427</v>
      </c>
      <c r="H3007" t="s">
        <v>3428</v>
      </c>
      <c r="I3007" t="s">
        <v>3429</v>
      </c>
      <c r="J3007" s="2">
        <v>43343</v>
      </c>
      <c r="K3007" s="2">
        <v>54877</v>
      </c>
      <c r="L3007">
        <v>5.35</v>
      </c>
      <c r="M3007" t="s">
        <v>3442</v>
      </c>
      <c r="N3007" t="s">
        <v>3443</v>
      </c>
      <c r="O3007" t="s">
        <v>210</v>
      </c>
      <c r="P3007" t="s">
        <v>3444</v>
      </c>
      <c r="Q3007" s="5">
        <f>INDEX(relevant_resources!B:B,MATCH(P3007,relevant_resources!A:A,0))</f>
        <v>0</v>
      </c>
      <c r="R3007">
        <f>COUNTIFS(resolve_2018!Y:Y,A3007)</f>
        <v>0</v>
      </c>
      <c r="S3007">
        <f>COUNTIFS(assign_old_new!A:A,A3007)</f>
        <v>0</v>
      </c>
      <c r="T3007" s="4" t="str">
        <f>IF(D3007="teppc","teppc",
IF(Q3007=0,"not relevant",
IF(R3007&gt;0,"in old list",
IF(S3007=0,"NEED TO ASSIGN",
INDEX(assign_old_new!D:D,MATCH(A3007,assign_old_new!A:A,0))))))</f>
        <v>teppc</v>
      </c>
      <c r="U3007">
        <f t="shared" si="92"/>
        <v>0</v>
      </c>
      <c r="V3007" s="5">
        <f t="shared" si="93"/>
        <v>0</v>
      </c>
    </row>
    <row r="3008" spans="1:22" hidden="1" x14ac:dyDescent="0.75">
      <c r="A3008" t="s">
        <v>9265</v>
      </c>
      <c r="B3008" t="s">
        <v>9265</v>
      </c>
      <c r="C3008" t="s">
        <v>9266</v>
      </c>
      <c r="D3008" t="s">
        <v>3425</v>
      </c>
      <c r="E3008" t="s">
        <v>3611</v>
      </c>
      <c r="F3008" t="s">
        <v>3611</v>
      </c>
      <c r="G3008" t="s">
        <v>3379</v>
      </c>
      <c r="H3008" t="s">
        <v>1128</v>
      </c>
      <c r="I3008" t="s">
        <v>33</v>
      </c>
      <c r="J3008" s="2">
        <v>40802</v>
      </c>
      <c r="K3008" s="2">
        <v>55153</v>
      </c>
      <c r="L3008">
        <v>5.3</v>
      </c>
      <c r="M3008" t="s">
        <v>3956</v>
      </c>
      <c r="N3008" t="s">
        <v>3443</v>
      </c>
      <c r="O3008" t="s">
        <v>210</v>
      </c>
      <c r="P3008" t="s">
        <v>3709</v>
      </c>
      <c r="Q3008" s="5">
        <f>INDEX(relevant_resources!B:B,MATCH(P3008,relevant_resources!A:A,0))</f>
        <v>0</v>
      </c>
      <c r="R3008">
        <f>COUNTIFS(resolve_2018!Y:Y,A3008)</f>
        <v>0</v>
      </c>
      <c r="S3008">
        <f>COUNTIFS(assign_old_new!A:A,A3008)</f>
        <v>0</v>
      </c>
      <c r="T3008" s="4" t="str">
        <f>IF(D3008="teppc","teppc",
IF(Q3008=0,"not relevant",
IF(R3008&gt;0,"in old list",
IF(S3008=0,"NEED TO ASSIGN",
INDEX(assign_old_new!D:D,MATCH(A3008,assign_old_new!A:A,0))))))</f>
        <v>teppc</v>
      </c>
      <c r="U3008">
        <f t="shared" si="92"/>
        <v>0</v>
      </c>
      <c r="V3008" s="5">
        <f t="shared" si="93"/>
        <v>0</v>
      </c>
    </row>
    <row r="3009" spans="1:22" hidden="1" x14ac:dyDescent="0.75">
      <c r="A3009" t="s">
        <v>6756</v>
      </c>
      <c r="B3009" t="s">
        <v>6756</v>
      </c>
      <c r="C3009" t="s">
        <v>6757</v>
      </c>
      <c r="D3009" t="s">
        <v>3425</v>
      </c>
      <c r="E3009" t="s">
        <v>3752</v>
      </c>
      <c r="F3009" t="s">
        <v>3752</v>
      </c>
      <c r="G3009" t="s">
        <v>3753</v>
      </c>
      <c r="H3009" t="s">
        <v>2156</v>
      </c>
      <c r="I3009" t="s">
        <v>1080</v>
      </c>
      <c r="J3009" s="2">
        <v>37438</v>
      </c>
      <c r="K3009" s="2">
        <v>55153</v>
      </c>
      <c r="L3009">
        <v>5.3</v>
      </c>
      <c r="M3009" t="s">
        <v>3548</v>
      </c>
      <c r="N3009" t="s">
        <v>3532</v>
      </c>
      <c r="O3009" t="s">
        <v>3533</v>
      </c>
      <c r="P3009" t="s">
        <v>3815</v>
      </c>
      <c r="Q3009" s="5">
        <f>INDEX(relevant_resources!B:B,MATCH(P3009,relevant_resources!A:A,0))</f>
        <v>0</v>
      </c>
      <c r="R3009">
        <f>COUNTIFS(resolve_2018!Y:Y,A3009)</f>
        <v>0</v>
      </c>
      <c r="S3009">
        <f>COUNTIFS(assign_old_new!A:A,A3009)</f>
        <v>0</v>
      </c>
      <c r="T3009" s="4" t="str">
        <f>IF(D3009="teppc","teppc",
IF(Q3009=0,"not relevant",
IF(R3009&gt;0,"in old list",
IF(S3009=0,"NEED TO ASSIGN",
INDEX(assign_old_new!D:D,MATCH(A3009,assign_old_new!A:A,0))))))</f>
        <v>teppc</v>
      </c>
      <c r="U3009">
        <f t="shared" si="92"/>
        <v>0</v>
      </c>
      <c r="V3009" s="5">
        <f t="shared" si="93"/>
        <v>0</v>
      </c>
    </row>
    <row r="3010" spans="1:22" hidden="1" x14ac:dyDescent="0.75">
      <c r="A3010" t="s">
        <v>6758</v>
      </c>
      <c r="B3010" t="s">
        <v>6758</v>
      </c>
      <c r="C3010" t="s">
        <v>6759</v>
      </c>
      <c r="D3010" t="s">
        <v>3425</v>
      </c>
      <c r="E3010" t="s">
        <v>3752</v>
      </c>
      <c r="F3010" t="s">
        <v>3752</v>
      </c>
      <c r="G3010" t="s">
        <v>3753</v>
      </c>
      <c r="H3010" t="s">
        <v>2156</v>
      </c>
      <c r="I3010" t="s">
        <v>1080</v>
      </c>
      <c r="J3010" s="2">
        <v>37438</v>
      </c>
      <c r="K3010" s="2">
        <v>55153</v>
      </c>
      <c r="L3010">
        <v>5.3</v>
      </c>
      <c r="M3010" t="s">
        <v>3548</v>
      </c>
      <c r="N3010" t="s">
        <v>3532</v>
      </c>
      <c r="O3010" t="s">
        <v>3533</v>
      </c>
      <c r="P3010" t="s">
        <v>3815</v>
      </c>
      <c r="Q3010" s="5">
        <f>INDEX(relevant_resources!B:B,MATCH(P3010,relevant_resources!A:A,0))</f>
        <v>0</v>
      </c>
      <c r="R3010">
        <f>COUNTIFS(resolve_2018!Y:Y,A3010)</f>
        <v>0</v>
      </c>
      <c r="S3010">
        <f>COUNTIFS(assign_old_new!A:A,A3010)</f>
        <v>0</v>
      </c>
      <c r="T3010" s="4" t="str">
        <f>IF(D3010="teppc","teppc",
IF(Q3010=0,"not relevant",
IF(R3010&gt;0,"in old list",
IF(S3010=0,"NEED TO ASSIGN",
INDEX(assign_old_new!D:D,MATCH(A3010,assign_old_new!A:A,0))))))</f>
        <v>teppc</v>
      </c>
      <c r="U3010">
        <f t="shared" ref="U3010:U3073" si="94">OR(R3010&gt;0,S3010&gt;0)*1</f>
        <v>0</v>
      </c>
      <c r="V3010" s="5">
        <f t="shared" si="93"/>
        <v>0</v>
      </c>
    </row>
    <row r="3011" spans="1:22" hidden="1" x14ac:dyDescent="0.75">
      <c r="A3011" t="s">
        <v>6760</v>
      </c>
      <c r="B3011" t="s">
        <v>6760</v>
      </c>
      <c r="C3011" t="s">
        <v>6761</v>
      </c>
      <c r="D3011" t="s">
        <v>3425</v>
      </c>
      <c r="E3011" t="s">
        <v>3752</v>
      </c>
      <c r="F3011" t="s">
        <v>3752</v>
      </c>
      <c r="G3011" t="s">
        <v>3753</v>
      </c>
      <c r="H3011" t="s">
        <v>2156</v>
      </c>
      <c r="I3011" t="s">
        <v>1080</v>
      </c>
      <c r="J3011" s="2">
        <v>37438</v>
      </c>
      <c r="K3011" s="2">
        <v>55153</v>
      </c>
      <c r="L3011">
        <v>5.3</v>
      </c>
      <c r="M3011" t="s">
        <v>3548</v>
      </c>
      <c r="N3011" t="s">
        <v>3532</v>
      </c>
      <c r="O3011" t="s">
        <v>3533</v>
      </c>
      <c r="P3011" t="s">
        <v>3815</v>
      </c>
      <c r="Q3011" s="5">
        <f>INDEX(relevant_resources!B:B,MATCH(P3011,relevant_resources!A:A,0))</f>
        <v>0</v>
      </c>
      <c r="R3011">
        <f>COUNTIFS(resolve_2018!Y:Y,A3011)</f>
        <v>0</v>
      </c>
      <c r="S3011">
        <f>COUNTIFS(assign_old_new!A:A,A3011)</f>
        <v>0</v>
      </c>
      <c r="T3011" s="4" t="str">
        <f>IF(D3011="teppc","teppc",
IF(Q3011=0,"not relevant",
IF(R3011&gt;0,"in old list",
IF(S3011=0,"NEED TO ASSIGN",
INDEX(assign_old_new!D:D,MATCH(A3011,assign_old_new!A:A,0))))))</f>
        <v>teppc</v>
      </c>
      <c r="U3011">
        <f t="shared" si="94"/>
        <v>0</v>
      </c>
      <c r="V3011" s="5">
        <f t="shared" ref="V3011:V3074" si="95">AND(Q3011=1,U3011=0,D3011="caiso")*1</f>
        <v>0</v>
      </c>
    </row>
    <row r="3012" spans="1:22" hidden="1" x14ac:dyDescent="0.75">
      <c r="A3012" t="s">
        <v>3199</v>
      </c>
      <c r="B3012" t="s">
        <v>3199</v>
      </c>
      <c r="C3012" t="s">
        <v>10135</v>
      </c>
      <c r="D3012" t="s">
        <v>9883</v>
      </c>
      <c r="E3012" t="s">
        <v>3333</v>
      </c>
      <c r="F3012" t="s">
        <v>3333</v>
      </c>
      <c r="G3012" t="s">
        <v>3334</v>
      </c>
      <c r="H3012" t="s">
        <v>3333</v>
      </c>
      <c r="I3012" t="s">
        <v>33</v>
      </c>
      <c r="J3012" s="6">
        <v>30359</v>
      </c>
      <c r="K3012" s="6">
        <v>55153</v>
      </c>
      <c r="L3012">
        <v>5.3</v>
      </c>
      <c r="M3012" t="s">
        <v>9884</v>
      </c>
      <c r="N3012" t="s">
        <v>3443</v>
      </c>
      <c r="O3012" t="s">
        <v>210</v>
      </c>
      <c r="P3012" t="s">
        <v>3709</v>
      </c>
      <c r="Q3012" s="5">
        <f>INDEX(relevant_resources!B:B,MATCH(P3012,relevant_resources!A:A,0))</f>
        <v>0</v>
      </c>
      <c r="R3012">
        <f>COUNTIFS(resolve_2018!Y:Y,A3012)</f>
        <v>1</v>
      </c>
      <c r="S3012">
        <f>COUNTIFS(assign_old_new!A:A,A3012)</f>
        <v>0</v>
      </c>
      <c r="T3012" s="4" t="str">
        <f>IF(D3012="teppc","teppc",
IF(Q3012=0,"not relevant",
IF(R3012&gt;0,"in old list",
IF(S3012=0,"NEED TO ASSIGN",
INDEX(assign_old_new!D:D,MATCH(A3012,assign_old_new!A:A,0))))))</f>
        <v>not relevant</v>
      </c>
      <c r="U3012">
        <f t="shared" si="94"/>
        <v>1</v>
      </c>
      <c r="V3012" s="5">
        <f t="shared" si="95"/>
        <v>0</v>
      </c>
    </row>
    <row r="3013" spans="1:22" hidden="1" x14ac:dyDescent="0.75">
      <c r="A3013" t="s">
        <v>10592</v>
      </c>
      <c r="B3013" t="s">
        <v>10592</v>
      </c>
      <c r="C3013" t="s">
        <v>10593</v>
      </c>
      <c r="D3013" t="s">
        <v>9883</v>
      </c>
      <c r="E3013" t="s">
        <v>3333</v>
      </c>
      <c r="F3013" t="s">
        <v>3333</v>
      </c>
      <c r="G3013" t="s">
        <v>3334</v>
      </c>
      <c r="H3013" t="s">
        <v>3333</v>
      </c>
      <c r="I3013" t="s">
        <v>33</v>
      </c>
      <c r="J3013" t="s">
        <v>9889</v>
      </c>
      <c r="K3013" s="6">
        <v>55153</v>
      </c>
      <c r="L3013">
        <v>5.25</v>
      </c>
      <c r="M3013" t="s">
        <v>9958</v>
      </c>
      <c r="N3013" t="s">
        <v>4346</v>
      </c>
      <c r="O3013" t="s">
        <v>3386</v>
      </c>
      <c r="P3013" t="s">
        <v>3324</v>
      </c>
      <c r="Q3013" s="5">
        <f>INDEX(relevant_resources!B:B,MATCH(P3013,relevant_resources!A:A,0))</f>
        <v>1</v>
      </c>
      <c r="R3013">
        <f>COUNTIFS(resolve_2018!Y:Y,A3013)</f>
        <v>0</v>
      </c>
      <c r="S3013">
        <f>COUNTIFS(assign_old_new!A:A,A3013)</f>
        <v>1</v>
      </c>
      <c r="T3013" s="4" t="str">
        <f>IF(D3013="teppc","teppc",
IF(Q3013=0,"not relevant",
IF(R3013&gt;0,"in old list",
IF(S3013=0,"NEED TO ASSIGN",
INDEX(assign_old_new!D:D,MATCH(A3013,assign_old_new!A:A,0))))))</f>
        <v>new</v>
      </c>
      <c r="U3013">
        <f t="shared" si="94"/>
        <v>1</v>
      </c>
      <c r="V3013" s="5">
        <f t="shared" si="95"/>
        <v>0</v>
      </c>
    </row>
    <row r="3014" spans="1:22" hidden="1" x14ac:dyDescent="0.75">
      <c r="A3014" t="s">
        <v>10650</v>
      </c>
      <c r="B3014" t="s">
        <v>10650</v>
      </c>
      <c r="C3014" t="s">
        <v>10651</v>
      </c>
      <c r="D3014" t="s">
        <v>9883</v>
      </c>
      <c r="E3014" t="s">
        <v>1128</v>
      </c>
      <c r="F3014" t="s">
        <v>1128</v>
      </c>
      <c r="G3014" t="s">
        <v>3379</v>
      </c>
      <c r="H3014" t="s">
        <v>1128</v>
      </c>
      <c r="I3014" t="s">
        <v>33</v>
      </c>
      <c r="J3014" t="s">
        <v>9889</v>
      </c>
      <c r="K3014" s="6">
        <v>55153</v>
      </c>
      <c r="L3014">
        <v>5.25</v>
      </c>
      <c r="M3014" t="s">
        <v>10299</v>
      </c>
      <c r="N3014" t="s">
        <v>3412</v>
      </c>
      <c r="O3014" t="s">
        <v>993</v>
      </c>
      <c r="P3014" t="s">
        <v>3413</v>
      </c>
      <c r="Q3014" s="5">
        <f>INDEX(relevant_resources!B:B,MATCH(P3014,relevant_resources!A:A,0))</f>
        <v>1</v>
      </c>
      <c r="R3014">
        <f>COUNTIFS(resolve_2018!Y:Y,A3014)</f>
        <v>0</v>
      </c>
      <c r="S3014">
        <f>COUNTIFS(assign_old_new!A:A,A3014)</f>
        <v>1</v>
      </c>
      <c r="T3014" s="4" t="str">
        <f>IF(D3014="teppc","teppc",
IF(Q3014=0,"not relevant",
IF(R3014&gt;0,"in old list",
IF(S3014=0,"NEED TO ASSIGN",
INDEX(assign_old_new!D:D,MATCH(A3014,assign_old_new!A:A,0))))))</f>
        <v>new</v>
      </c>
      <c r="U3014">
        <f t="shared" si="94"/>
        <v>1</v>
      </c>
      <c r="V3014" s="5">
        <f t="shared" si="95"/>
        <v>0</v>
      </c>
    </row>
    <row r="3015" spans="1:22" hidden="1" x14ac:dyDescent="0.75">
      <c r="A3015" t="s">
        <v>2221</v>
      </c>
      <c r="B3015" t="s">
        <v>2221</v>
      </c>
      <c r="C3015" t="s">
        <v>10058</v>
      </c>
      <c r="D3015" t="s">
        <v>9883</v>
      </c>
      <c r="E3015" t="s">
        <v>3319</v>
      </c>
      <c r="F3015" t="s">
        <v>3319</v>
      </c>
      <c r="G3015" t="s">
        <v>3320</v>
      </c>
      <c r="H3015" t="s">
        <v>3319</v>
      </c>
      <c r="I3015" t="s">
        <v>33</v>
      </c>
      <c r="J3015" s="6">
        <v>39105</v>
      </c>
      <c r="K3015" s="6">
        <v>55153</v>
      </c>
      <c r="L3015">
        <v>5.25</v>
      </c>
      <c r="M3015" t="s">
        <v>9884</v>
      </c>
      <c r="N3015" t="s">
        <v>3443</v>
      </c>
      <c r="O3015" t="s">
        <v>210</v>
      </c>
      <c r="P3015" t="s">
        <v>3709</v>
      </c>
      <c r="Q3015" s="5">
        <f>INDEX(relevant_resources!B:B,MATCH(P3015,relevant_resources!A:A,0))</f>
        <v>0</v>
      </c>
      <c r="R3015">
        <f>COUNTIFS(resolve_2018!Y:Y,A3015)</f>
        <v>1</v>
      </c>
      <c r="S3015">
        <f>COUNTIFS(assign_old_new!A:A,A3015)</f>
        <v>0</v>
      </c>
      <c r="T3015" s="4" t="str">
        <f>IF(D3015="teppc","teppc",
IF(Q3015=0,"not relevant",
IF(R3015&gt;0,"in old list",
IF(S3015=0,"NEED TO ASSIGN",
INDEX(assign_old_new!D:D,MATCH(A3015,assign_old_new!A:A,0))))))</f>
        <v>not relevant</v>
      </c>
      <c r="U3015">
        <f t="shared" si="94"/>
        <v>1</v>
      </c>
      <c r="V3015" s="5">
        <f t="shared" si="95"/>
        <v>0</v>
      </c>
    </row>
    <row r="3016" spans="1:22" hidden="1" x14ac:dyDescent="0.75">
      <c r="A3016" t="s">
        <v>4123</v>
      </c>
      <c r="B3016" t="s">
        <v>4123</v>
      </c>
      <c r="C3016" t="s">
        <v>4124</v>
      </c>
      <c r="D3016" t="s">
        <v>3425</v>
      </c>
      <c r="E3016" t="s">
        <v>3752</v>
      </c>
      <c r="F3016" t="s">
        <v>3752</v>
      </c>
      <c r="G3016" t="s">
        <v>3753</v>
      </c>
      <c r="H3016" t="s">
        <v>2156</v>
      </c>
      <c r="I3016" t="s">
        <v>1080</v>
      </c>
      <c r="J3016" s="2">
        <v>37104</v>
      </c>
      <c r="K3016" s="2">
        <v>55153</v>
      </c>
      <c r="L3016">
        <v>5.2</v>
      </c>
      <c r="M3016" t="s">
        <v>3548</v>
      </c>
      <c r="N3016" t="s">
        <v>3532</v>
      </c>
      <c r="O3016" t="s">
        <v>3533</v>
      </c>
      <c r="P3016" t="s">
        <v>3815</v>
      </c>
      <c r="Q3016" s="5">
        <f>INDEX(relevant_resources!B:B,MATCH(P3016,relevant_resources!A:A,0))</f>
        <v>0</v>
      </c>
      <c r="R3016">
        <f>COUNTIFS(resolve_2018!Y:Y,A3016)</f>
        <v>0</v>
      </c>
      <c r="S3016">
        <f>COUNTIFS(assign_old_new!A:A,A3016)</f>
        <v>0</v>
      </c>
      <c r="T3016" s="4" t="str">
        <f>IF(D3016="teppc","teppc",
IF(Q3016=0,"not relevant",
IF(R3016&gt;0,"in old list",
IF(S3016=0,"NEED TO ASSIGN",
INDEX(assign_old_new!D:D,MATCH(A3016,assign_old_new!A:A,0))))))</f>
        <v>teppc</v>
      </c>
      <c r="U3016">
        <f t="shared" si="94"/>
        <v>0</v>
      </c>
      <c r="V3016" s="5">
        <f t="shared" si="95"/>
        <v>0</v>
      </c>
    </row>
    <row r="3017" spans="1:22" hidden="1" x14ac:dyDescent="0.75">
      <c r="A3017" t="s">
        <v>11140</v>
      </c>
      <c r="B3017" t="s">
        <v>11140</v>
      </c>
      <c r="C3017" t="s">
        <v>11141</v>
      </c>
      <c r="D3017" t="s">
        <v>9883</v>
      </c>
      <c r="E3017" t="s">
        <v>1128</v>
      </c>
      <c r="F3017" t="s">
        <v>1128</v>
      </c>
      <c r="G3017" t="s">
        <v>3379</v>
      </c>
      <c r="H3017" t="s">
        <v>1128</v>
      </c>
      <c r="I3017" t="s">
        <v>33</v>
      </c>
      <c r="J3017" s="6">
        <v>29587</v>
      </c>
      <c r="K3017" s="6">
        <v>55153</v>
      </c>
      <c r="L3017">
        <v>5.0999999999999996</v>
      </c>
      <c r="M3017" t="s">
        <v>9884</v>
      </c>
      <c r="N3017" t="s">
        <v>3443</v>
      </c>
      <c r="O3017" t="s">
        <v>210</v>
      </c>
      <c r="P3017" t="s">
        <v>3709</v>
      </c>
      <c r="Q3017" s="5">
        <f>INDEX(relevant_resources!B:B,MATCH(P3017,relevant_resources!A:A,0))</f>
        <v>0</v>
      </c>
      <c r="R3017">
        <f>COUNTIFS(resolve_2018!Y:Y,A3017)</f>
        <v>0</v>
      </c>
      <c r="S3017">
        <f>COUNTIFS(assign_old_new!A:A,A3017)</f>
        <v>0</v>
      </c>
      <c r="T3017" s="4" t="str">
        <f>IF(D3017="teppc","teppc",
IF(Q3017=0,"not relevant",
IF(R3017&gt;0,"in old list",
IF(S3017=0,"NEED TO ASSIGN",
INDEX(assign_old_new!D:D,MATCH(A3017,assign_old_new!A:A,0))))))</f>
        <v>not relevant</v>
      </c>
      <c r="U3017">
        <f t="shared" si="94"/>
        <v>0</v>
      </c>
      <c r="V3017" s="5">
        <f t="shared" si="95"/>
        <v>0</v>
      </c>
    </row>
    <row r="3018" spans="1:22" hidden="1" x14ac:dyDescent="0.75">
      <c r="A3018" t="s">
        <v>5260</v>
      </c>
      <c r="B3018" t="s">
        <v>5260</v>
      </c>
      <c r="C3018" t="s">
        <v>5261</v>
      </c>
      <c r="D3018" t="s">
        <v>3425</v>
      </c>
      <c r="E3018" t="s">
        <v>4244</v>
      </c>
      <c r="F3018" t="s">
        <v>4244</v>
      </c>
      <c r="G3018" t="s">
        <v>4245</v>
      </c>
      <c r="H3018" t="s">
        <v>3482</v>
      </c>
      <c r="I3018" t="s">
        <v>1080</v>
      </c>
      <c r="J3018" s="2">
        <v>1431</v>
      </c>
      <c r="K3018" s="2">
        <v>55153</v>
      </c>
      <c r="L3018">
        <v>5.0999999999999996</v>
      </c>
      <c r="M3018" t="s">
        <v>210</v>
      </c>
      <c r="N3018" t="s">
        <v>3443</v>
      </c>
      <c r="O3018" t="s">
        <v>210</v>
      </c>
      <c r="P3018" t="s">
        <v>3568</v>
      </c>
      <c r="Q3018" s="5">
        <f>INDEX(relevant_resources!B:B,MATCH(P3018,relevant_resources!A:A,0))</f>
        <v>0</v>
      </c>
      <c r="R3018">
        <f>COUNTIFS(resolve_2018!Y:Y,A3018)</f>
        <v>0</v>
      </c>
      <c r="S3018">
        <f>COUNTIFS(assign_old_new!A:A,A3018)</f>
        <v>0</v>
      </c>
      <c r="T3018" s="4" t="str">
        <f>IF(D3018="teppc","teppc",
IF(Q3018=0,"not relevant",
IF(R3018&gt;0,"in old list",
IF(S3018=0,"NEED TO ASSIGN",
INDEX(assign_old_new!D:D,MATCH(A3018,assign_old_new!A:A,0))))))</f>
        <v>teppc</v>
      </c>
      <c r="U3018">
        <f t="shared" si="94"/>
        <v>0</v>
      </c>
      <c r="V3018" s="5">
        <f t="shared" si="95"/>
        <v>0</v>
      </c>
    </row>
    <row r="3019" spans="1:22" hidden="1" x14ac:dyDescent="0.75">
      <c r="A3019" t="s">
        <v>5262</v>
      </c>
      <c r="B3019" t="s">
        <v>5262</v>
      </c>
      <c r="C3019" t="s">
        <v>5263</v>
      </c>
      <c r="D3019" t="s">
        <v>3425</v>
      </c>
      <c r="E3019" t="s">
        <v>4244</v>
      </c>
      <c r="F3019" t="s">
        <v>4244</v>
      </c>
      <c r="G3019" t="s">
        <v>4245</v>
      </c>
      <c r="H3019" t="s">
        <v>3482</v>
      </c>
      <c r="I3019" t="s">
        <v>1080</v>
      </c>
      <c r="J3019" s="2">
        <v>1431</v>
      </c>
      <c r="K3019" s="2">
        <v>55153</v>
      </c>
      <c r="L3019">
        <v>5.0999999999999996</v>
      </c>
      <c r="M3019" t="s">
        <v>210</v>
      </c>
      <c r="N3019" t="s">
        <v>3443</v>
      </c>
      <c r="O3019" t="s">
        <v>210</v>
      </c>
      <c r="P3019" t="s">
        <v>3568</v>
      </c>
      <c r="Q3019" s="5">
        <f>INDEX(relevant_resources!B:B,MATCH(P3019,relevant_resources!A:A,0))</f>
        <v>0</v>
      </c>
      <c r="R3019">
        <f>COUNTIFS(resolve_2018!Y:Y,A3019)</f>
        <v>0</v>
      </c>
      <c r="S3019">
        <f>COUNTIFS(assign_old_new!A:A,A3019)</f>
        <v>0</v>
      </c>
      <c r="T3019" s="4" t="str">
        <f>IF(D3019="teppc","teppc",
IF(Q3019=0,"not relevant",
IF(R3019&gt;0,"in old list",
IF(S3019=0,"NEED TO ASSIGN",
INDEX(assign_old_new!D:D,MATCH(A3019,assign_old_new!A:A,0))))))</f>
        <v>teppc</v>
      </c>
      <c r="U3019">
        <f t="shared" si="94"/>
        <v>0</v>
      </c>
      <c r="V3019" s="5">
        <f t="shared" si="95"/>
        <v>0</v>
      </c>
    </row>
    <row r="3020" spans="1:22" hidden="1" x14ac:dyDescent="0.75">
      <c r="A3020" t="s">
        <v>5264</v>
      </c>
      <c r="B3020" t="s">
        <v>5264</v>
      </c>
      <c r="C3020" t="s">
        <v>5265</v>
      </c>
      <c r="D3020" t="s">
        <v>3425</v>
      </c>
      <c r="E3020" t="s">
        <v>4244</v>
      </c>
      <c r="F3020" t="s">
        <v>4244</v>
      </c>
      <c r="G3020" t="s">
        <v>4245</v>
      </c>
      <c r="H3020" t="s">
        <v>3482</v>
      </c>
      <c r="I3020" t="s">
        <v>1080</v>
      </c>
      <c r="J3020" s="2">
        <v>1431</v>
      </c>
      <c r="K3020" s="2">
        <v>55153</v>
      </c>
      <c r="L3020">
        <v>5.0999999999999996</v>
      </c>
      <c r="M3020" t="s">
        <v>210</v>
      </c>
      <c r="N3020" t="s">
        <v>3443</v>
      </c>
      <c r="O3020" t="s">
        <v>210</v>
      </c>
      <c r="P3020" t="s">
        <v>3568</v>
      </c>
      <c r="Q3020" s="5">
        <f>INDEX(relevant_resources!B:B,MATCH(P3020,relevant_resources!A:A,0))</f>
        <v>0</v>
      </c>
      <c r="R3020">
        <f>COUNTIFS(resolve_2018!Y:Y,A3020)</f>
        <v>0</v>
      </c>
      <c r="S3020">
        <f>COUNTIFS(assign_old_new!A:A,A3020)</f>
        <v>0</v>
      </c>
      <c r="T3020" s="4" t="str">
        <f>IF(D3020="teppc","teppc",
IF(Q3020=0,"not relevant",
IF(R3020&gt;0,"in old list",
IF(S3020=0,"NEED TO ASSIGN",
INDEX(assign_old_new!D:D,MATCH(A3020,assign_old_new!A:A,0))))))</f>
        <v>teppc</v>
      </c>
      <c r="U3020">
        <f t="shared" si="94"/>
        <v>0</v>
      </c>
      <c r="V3020" s="5">
        <f t="shared" si="95"/>
        <v>0</v>
      </c>
    </row>
    <row r="3021" spans="1:22" hidden="1" x14ac:dyDescent="0.75">
      <c r="A3021" t="s">
        <v>11241</v>
      </c>
      <c r="B3021" t="s">
        <v>11241</v>
      </c>
      <c r="C3021" t="s">
        <v>11242</v>
      </c>
      <c r="D3021" t="s">
        <v>9883</v>
      </c>
      <c r="E3021" t="s">
        <v>2647</v>
      </c>
      <c r="F3021" t="s">
        <v>1128</v>
      </c>
      <c r="G3021" t="s">
        <v>3379</v>
      </c>
      <c r="H3021" t="s">
        <v>1128</v>
      </c>
      <c r="I3021" t="s">
        <v>33</v>
      </c>
      <c r="J3021" t="s">
        <v>9889</v>
      </c>
      <c r="K3021" s="6">
        <v>55153</v>
      </c>
      <c r="L3021">
        <v>5</v>
      </c>
      <c r="M3021" t="s">
        <v>10299</v>
      </c>
      <c r="N3021" t="s">
        <v>3412</v>
      </c>
      <c r="O3021" t="s">
        <v>993</v>
      </c>
      <c r="P3021" t="s">
        <v>3413</v>
      </c>
      <c r="Q3021" s="5">
        <f>INDEX(relevant_resources!B:B,MATCH(P3021,relevant_resources!A:A,0))</f>
        <v>1</v>
      </c>
      <c r="R3021">
        <f>COUNTIFS(resolve_2018!Y:Y,A3021)</f>
        <v>0</v>
      </c>
      <c r="S3021">
        <f>COUNTIFS(assign_old_new!A:A,A3021)</f>
        <v>1</v>
      </c>
      <c r="T3021" s="4" t="str">
        <f>IF(D3021="teppc","teppc",
IF(Q3021=0,"not relevant",
IF(R3021&gt;0,"in old list",
IF(S3021=0,"NEED TO ASSIGN",
INDEX(assign_old_new!D:D,MATCH(A3021,assign_old_new!A:A,0))))))</f>
        <v>old</v>
      </c>
      <c r="U3021">
        <f t="shared" si="94"/>
        <v>1</v>
      </c>
      <c r="V3021" s="5">
        <f t="shared" si="95"/>
        <v>0</v>
      </c>
    </row>
    <row r="3022" spans="1:22" hidden="1" x14ac:dyDescent="0.75">
      <c r="A3022" t="s">
        <v>11248</v>
      </c>
      <c r="B3022" t="s">
        <v>11248</v>
      </c>
      <c r="C3022" t="s">
        <v>11249</v>
      </c>
      <c r="D3022" t="s">
        <v>9883</v>
      </c>
      <c r="E3022" t="s">
        <v>2592</v>
      </c>
      <c r="F3022" t="s">
        <v>3333</v>
      </c>
      <c r="G3022" t="s">
        <v>3334</v>
      </c>
      <c r="H3022" t="s">
        <v>3333</v>
      </c>
      <c r="I3022" t="s">
        <v>33</v>
      </c>
      <c r="J3022" t="s">
        <v>9889</v>
      </c>
      <c r="K3022" s="6">
        <v>55153</v>
      </c>
      <c r="L3022">
        <v>5</v>
      </c>
      <c r="M3022" t="s">
        <v>10138</v>
      </c>
      <c r="N3022" t="s">
        <v>3443</v>
      </c>
      <c r="O3022" t="s">
        <v>210</v>
      </c>
      <c r="P3022" t="s">
        <v>3709</v>
      </c>
      <c r="Q3022" s="5">
        <f>INDEX(relevant_resources!B:B,MATCH(P3022,relevant_resources!A:A,0))</f>
        <v>0</v>
      </c>
      <c r="R3022">
        <f>COUNTIFS(resolve_2018!Y:Y,A3022)</f>
        <v>0</v>
      </c>
      <c r="S3022">
        <f>COUNTIFS(assign_old_new!A:A,A3022)</f>
        <v>1</v>
      </c>
      <c r="T3022" s="4" t="str">
        <f>IF(D3022="teppc","teppc",
IF(Q3022=0,"not relevant",
IF(R3022&gt;0,"in old list",
IF(S3022=0,"NEED TO ASSIGN",
INDEX(assign_old_new!D:D,MATCH(A3022,assign_old_new!A:A,0))))))</f>
        <v>not relevant</v>
      </c>
      <c r="U3022">
        <f t="shared" si="94"/>
        <v>1</v>
      </c>
      <c r="V3022" s="5">
        <f t="shared" si="95"/>
        <v>0</v>
      </c>
    </row>
    <row r="3023" spans="1:22" hidden="1" x14ac:dyDescent="0.75">
      <c r="A3023" t="s">
        <v>11250</v>
      </c>
      <c r="B3023" t="s">
        <v>11250</v>
      </c>
      <c r="C3023" t="s">
        <v>11251</v>
      </c>
      <c r="D3023" t="s">
        <v>9883</v>
      </c>
      <c r="E3023" t="s">
        <v>2592</v>
      </c>
      <c r="F3023" t="s">
        <v>3333</v>
      </c>
      <c r="G3023" t="s">
        <v>3334</v>
      </c>
      <c r="H3023" t="s">
        <v>3333</v>
      </c>
      <c r="I3023" t="s">
        <v>33</v>
      </c>
      <c r="J3023" t="s">
        <v>9889</v>
      </c>
      <c r="K3023" s="6">
        <v>55153</v>
      </c>
      <c r="L3023">
        <v>5</v>
      </c>
      <c r="M3023" t="s">
        <v>10138</v>
      </c>
      <c r="N3023" t="s">
        <v>3443</v>
      </c>
      <c r="O3023" t="s">
        <v>210</v>
      </c>
      <c r="P3023" t="s">
        <v>3709</v>
      </c>
      <c r="Q3023" s="5">
        <f>INDEX(relevant_resources!B:B,MATCH(P3023,relevant_resources!A:A,0))</f>
        <v>0</v>
      </c>
      <c r="R3023">
        <f>COUNTIFS(resolve_2018!Y:Y,A3023)</f>
        <v>0</v>
      </c>
      <c r="S3023">
        <f>COUNTIFS(assign_old_new!A:A,A3023)</f>
        <v>1</v>
      </c>
      <c r="T3023" s="4" t="str">
        <f>IF(D3023="teppc","teppc",
IF(Q3023=0,"not relevant",
IF(R3023&gt;0,"in old list",
IF(S3023=0,"NEED TO ASSIGN",
INDEX(assign_old_new!D:D,MATCH(A3023,assign_old_new!A:A,0))))))</f>
        <v>not relevant</v>
      </c>
      <c r="U3023">
        <f t="shared" si="94"/>
        <v>1</v>
      </c>
      <c r="V3023" s="5">
        <f t="shared" si="95"/>
        <v>0</v>
      </c>
    </row>
    <row r="3024" spans="1:22" hidden="1" x14ac:dyDescent="0.75">
      <c r="A3024" t="s">
        <v>11252</v>
      </c>
      <c r="B3024" t="s">
        <v>11252</v>
      </c>
      <c r="C3024" t="s">
        <v>11253</v>
      </c>
      <c r="D3024" t="s">
        <v>9883</v>
      </c>
      <c r="E3024" t="s">
        <v>2592</v>
      </c>
      <c r="F3024" t="s">
        <v>3333</v>
      </c>
      <c r="G3024" t="s">
        <v>3334</v>
      </c>
      <c r="H3024" t="s">
        <v>3333</v>
      </c>
      <c r="I3024" t="s">
        <v>33</v>
      </c>
      <c r="J3024" t="s">
        <v>9889</v>
      </c>
      <c r="K3024" s="6">
        <v>55153</v>
      </c>
      <c r="L3024">
        <v>5</v>
      </c>
      <c r="M3024" t="s">
        <v>10138</v>
      </c>
      <c r="N3024" t="s">
        <v>3443</v>
      </c>
      <c r="O3024" t="s">
        <v>210</v>
      </c>
      <c r="P3024" t="s">
        <v>3709</v>
      </c>
      <c r="Q3024" s="5">
        <f>INDEX(relevant_resources!B:B,MATCH(P3024,relevant_resources!A:A,0))</f>
        <v>0</v>
      </c>
      <c r="R3024">
        <f>COUNTIFS(resolve_2018!Y:Y,A3024)</f>
        <v>0</v>
      </c>
      <c r="S3024">
        <f>COUNTIFS(assign_old_new!A:A,A3024)</f>
        <v>1</v>
      </c>
      <c r="T3024" s="4" t="str">
        <f>IF(D3024="teppc","teppc",
IF(Q3024=0,"not relevant",
IF(R3024&gt;0,"in old list",
IF(S3024=0,"NEED TO ASSIGN",
INDEX(assign_old_new!D:D,MATCH(A3024,assign_old_new!A:A,0))))))</f>
        <v>not relevant</v>
      </c>
      <c r="U3024">
        <f t="shared" si="94"/>
        <v>1</v>
      </c>
      <c r="V3024" s="5">
        <f t="shared" si="95"/>
        <v>0</v>
      </c>
    </row>
    <row r="3025" spans="1:22" hidden="1" x14ac:dyDescent="0.75">
      <c r="A3025" t="s">
        <v>3277</v>
      </c>
      <c r="B3025" t="s">
        <v>3277</v>
      </c>
      <c r="C3025" t="s">
        <v>3276</v>
      </c>
      <c r="D3025" t="s">
        <v>9883</v>
      </c>
      <c r="E3025" t="s">
        <v>1128</v>
      </c>
      <c r="F3025" t="s">
        <v>1128</v>
      </c>
      <c r="G3025" t="s">
        <v>3379</v>
      </c>
      <c r="H3025" t="s">
        <v>1128</v>
      </c>
      <c r="I3025" t="s">
        <v>33</v>
      </c>
      <c r="J3025" s="2">
        <v>42704</v>
      </c>
      <c r="K3025" s="6">
        <v>55153</v>
      </c>
      <c r="L3025">
        <v>5</v>
      </c>
      <c r="M3025" t="s">
        <v>4346</v>
      </c>
      <c r="N3025" t="s">
        <v>4346</v>
      </c>
      <c r="O3025" t="s">
        <v>3386</v>
      </c>
      <c r="P3025" t="s">
        <v>3324</v>
      </c>
      <c r="Q3025" s="5">
        <f>INDEX(relevant_resources!B:B,MATCH(P3025,relevant_resources!A:A,0))</f>
        <v>1</v>
      </c>
      <c r="R3025">
        <f>COUNTIFS(resolve_2018!Y:Y,A3025)</f>
        <v>1</v>
      </c>
      <c r="S3025">
        <f>COUNTIFS(assign_old_new!A:A,A3025)</f>
        <v>0</v>
      </c>
      <c r="T3025" s="4" t="str">
        <f>IF(D3025="teppc","teppc",
IF(Q3025=0,"not relevant",
IF(R3025&gt;0,"in old list",
IF(S3025=0,"NEED TO ASSIGN",
INDEX(assign_old_new!D:D,MATCH(A3025,assign_old_new!A:A,0))))))</f>
        <v>in old list</v>
      </c>
      <c r="U3025">
        <f t="shared" si="94"/>
        <v>1</v>
      </c>
      <c r="V3025" s="5">
        <f t="shared" si="95"/>
        <v>0</v>
      </c>
    </row>
    <row r="3026" spans="1:22" hidden="1" x14ac:dyDescent="0.75">
      <c r="A3026" t="s">
        <v>11126</v>
      </c>
      <c r="B3026" t="s">
        <v>11126</v>
      </c>
      <c r="D3026" t="s">
        <v>9883</v>
      </c>
      <c r="E3026" t="s">
        <v>1128</v>
      </c>
      <c r="F3026" t="s">
        <v>1128</v>
      </c>
      <c r="G3026" t="s">
        <v>3379</v>
      </c>
      <c r="H3026" t="s">
        <v>1128</v>
      </c>
      <c r="I3026" t="s">
        <v>33</v>
      </c>
      <c r="J3026" s="6">
        <v>42551</v>
      </c>
      <c r="K3026" s="6">
        <v>55153</v>
      </c>
      <c r="L3026">
        <v>5</v>
      </c>
      <c r="M3026" t="s">
        <v>9884</v>
      </c>
      <c r="N3026" t="s">
        <v>4346</v>
      </c>
      <c r="O3026" t="s">
        <v>3386</v>
      </c>
      <c r="P3026" t="s">
        <v>3324</v>
      </c>
      <c r="Q3026" s="5">
        <f>INDEX(relevant_resources!B:B,MATCH(P3026,relevant_resources!A:A,0))</f>
        <v>1</v>
      </c>
      <c r="R3026">
        <f>COUNTIFS(resolve_2018!Y:Y,A3026)</f>
        <v>0</v>
      </c>
      <c r="S3026">
        <f>COUNTIFS(assign_old_new!A:A,A3026)</f>
        <v>1</v>
      </c>
      <c r="T3026" s="4" t="str">
        <f>IF(D3026="teppc","teppc",
IF(Q3026=0,"not relevant",
IF(R3026&gt;0,"in old list",
IF(S3026=0,"NEED TO ASSIGN",
INDEX(assign_old_new!D:D,MATCH(A3026,assign_old_new!A:A,0))))))</f>
        <v>old</v>
      </c>
      <c r="U3026">
        <f t="shared" si="94"/>
        <v>1</v>
      </c>
      <c r="V3026" s="5">
        <f t="shared" si="95"/>
        <v>0</v>
      </c>
    </row>
    <row r="3027" spans="1:22" hidden="1" x14ac:dyDescent="0.75">
      <c r="A3027" t="s">
        <v>1801</v>
      </c>
      <c r="B3027" t="s">
        <v>1801</v>
      </c>
      <c r="C3027" t="s">
        <v>10640</v>
      </c>
      <c r="D3027" t="s">
        <v>9883</v>
      </c>
      <c r="E3027" t="s">
        <v>3333</v>
      </c>
      <c r="F3027" t="s">
        <v>3333</v>
      </c>
      <c r="G3027" t="s">
        <v>3334</v>
      </c>
      <c r="H3027" t="s">
        <v>3333</v>
      </c>
      <c r="I3027" t="s">
        <v>33</v>
      </c>
      <c r="J3027" s="6">
        <v>42349</v>
      </c>
      <c r="K3027" s="6">
        <v>55153</v>
      </c>
      <c r="L3027">
        <v>5</v>
      </c>
      <c r="M3027" t="s">
        <v>9884</v>
      </c>
      <c r="N3027" t="s">
        <v>4346</v>
      </c>
      <c r="O3027" t="s">
        <v>3386</v>
      </c>
      <c r="P3027" t="s">
        <v>3324</v>
      </c>
      <c r="Q3027" s="5">
        <f>INDEX(relevant_resources!B:B,MATCH(P3027,relevant_resources!A:A,0))</f>
        <v>1</v>
      </c>
      <c r="R3027">
        <f>COUNTIFS(resolve_2018!Y:Y,A3027)</f>
        <v>1</v>
      </c>
      <c r="S3027">
        <f>COUNTIFS(assign_old_new!A:A,A3027)</f>
        <v>0</v>
      </c>
      <c r="T3027" s="4" t="str">
        <f>IF(D3027="teppc","teppc",
IF(Q3027=0,"not relevant",
IF(R3027&gt;0,"in old list",
IF(S3027=0,"NEED TO ASSIGN",
INDEX(assign_old_new!D:D,MATCH(A3027,assign_old_new!A:A,0))))))</f>
        <v>in old list</v>
      </c>
      <c r="U3027">
        <f t="shared" si="94"/>
        <v>1</v>
      </c>
      <c r="V3027" s="5">
        <f t="shared" si="95"/>
        <v>0</v>
      </c>
    </row>
    <row r="3028" spans="1:22" hidden="1" x14ac:dyDescent="0.75">
      <c r="A3028" t="s">
        <v>4286</v>
      </c>
      <c r="B3028" t="s">
        <v>4287</v>
      </c>
      <c r="C3028" t="s">
        <v>4288</v>
      </c>
      <c r="D3028" t="s">
        <v>3425</v>
      </c>
      <c r="E3028" t="s">
        <v>3546</v>
      </c>
      <c r="F3028" t="s">
        <v>3546</v>
      </c>
      <c r="G3028" t="s">
        <v>3547</v>
      </c>
      <c r="H3028" t="s">
        <v>3546</v>
      </c>
      <c r="I3028" t="s">
        <v>3429</v>
      </c>
      <c r="J3028" s="2">
        <v>42309</v>
      </c>
      <c r="K3028" s="2">
        <v>53266</v>
      </c>
      <c r="L3028">
        <v>5</v>
      </c>
      <c r="M3028" t="s">
        <v>210</v>
      </c>
      <c r="N3028" t="s">
        <v>3443</v>
      </c>
      <c r="O3028" t="s">
        <v>210</v>
      </c>
      <c r="P3028" t="s">
        <v>3444</v>
      </c>
      <c r="Q3028" s="5">
        <f>INDEX(relevant_resources!B:B,MATCH(P3028,relevant_resources!A:A,0))</f>
        <v>0</v>
      </c>
      <c r="R3028">
        <f>COUNTIFS(resolve_2018!Y:Y,A3028)</f>
        <v>0</v>
      </c>
      <c r="S3028">
        <f>COUNTIFS(assign_old_new!A:A,A3028)</f>
        <v>0</v>
      </c>
      <c r="T3028" s="4" t="str">
        <f>IF(D3028="teppc","teppc",
IF(Q3028=0,"not relevant",
IF(R3028&gt;0,"in old list",
IF(S3028=0,"NEED TO ASSIGN",
INDEX(assign_old_new!D:D,MATCH(A3028,assign_old_new!A:A,0))))))</f>
        <v>teppc</v>
      </c>
      <c r="U3028">
        <f t="shared" si="94"/>
        <v>0</v>
      </c>
      <c r="V3028" s="5">
        <f t="shared" si="95"/>
        <v>0</v>
      </c>
    </row>
    <row r="3029" spans="1:22" hidden="1" x14ac:dyDescent="0.75">
      <c r="A3029" t="s">
        <v>1544</v>
      </c>
      <c r="B3029" t="s">
        <v>1544</v>
      </c>
      <c r="C3029" t="s">
        <v>11136</v>
      </c>
      <c r="D3029" t="s">
        <v>9883</v>
      </c>
      <c r="E3029" t="s">
        <v>1128</v>
      </c>
      <c r="F3029" t="s">
        <v>1128</v>
      </c>
      <c r="G3029" t="s">
        <v>3379</v>
      </c>
      <c r="H3029" t="s">
        <v>1128</v>
      </c>
      <c r="I3029" t="s">
        <v>33</v>
      </c>
      <c r="J3029" s="6">
        <v>42167</v>
      </c>
      <c r="K3029" s="6">
        <v>55153</v>
      </c>
      <c r="L3029">
        <v>5</v>
      </c>
      <c r="M3029" t="s">
        <v>9884</v>
      </c>
      <c r="N3029" t="s">
        <v>4346</v>
      </c>
      <c r="O3029" t="s">
        <v>3386</v>
      </c>
      <c r="P3029" t="s">
        <v>3324</v>
      </c>
      <c r="Q3029" s="5">
        <f>INDEX(relevant_resources!B:B,MATCH(P3029,relevant_resources!A:A,0))</f>
        <v>1</v>
      </c>
      <c r="R3029">
        <f>COUNTIFS(resolve_2018!Y:Y,A3029)</f>
        <v>1</v>
      </c>
      <c r="S3029">
        <f>COUNTIFS(assign_old_new!A:A,A3029)</f>
        <v>0</v>
      </c>
      <c r="T3029" s="4" t="str">
        <f>IF(D3029="teppc","teppc",
IF(Q3029=0,"not relevant",
IF(R3029&gt;0,"in old list",
IF(S3029=0,"NEED TO ASSIGN",
INDEX(assign_old_new!D:D,MATCH(A3029,assign_old_new!A:A,0))))))</f>
        <v>in old list</v>
      </c>
      <c r="U3029">
        <f t="shared" si="94"/>
        <v>1</v>
      </c>
      <c r="V3029" s="5">
        <f t="shared" si="95"/>
        <v>0</v>
      </c>
    </row>
    <row r="3030" spans="1:22" hidden="1" x14ac:dyDescent="0.75">
      <c r="A3030" t="s">
        <v>1547</v>
      </c>
      <c r="B3030" t="s">
        <v>1547</v>
      </c>
      <c r="C3030" t="s">
        <v>11137</v>
      </c>
      <c r="D3030" t="s">
        <v>9883</v>
      </c>
      <c r="E3030" t="s">
        <v>1128</v>
      </c>
      <c r="F3030" t="s">
        <v>1128</v>
      </c>
      <c r="G3030" t="s">
        <v>3379</v>
      </c>
      <c r="H3030" t="s">
        <v>1128</v>
      </c>
      <c r="I3030" t="s">
        <v>33</v>
      </c>
      <c r="J3030" s="6">
        <v>42167</v>
      </c>
      <c r="K3030" s="6">
        <v>55153</v>
      </c>
      <c r="L3030">
        <v>5</v>
      </c>
      <c r="M3030" t="s">
        <v>9884</v>
      </c>
      <c r="N3030" t="s">
        <v>4346</v>
      </c>
      <c r="O3030" t="s">
        <v>3386</v>
      </c>
      <c r="P3030" t="s">
        <v>3324</v>
      </c>
      <c r="Q3030" s="5">
        <f>INDEX(relevant_resources!B:B,MATCH(P3030,relevant_resources!A:A,0))</f>
        <v>1</v>
      </c>
      <c r="R3030">
        <f>COUNTIFS(resolve_2018!Y:Y,A3030)</f>
        <v>1</v>
      </c>
      <c r="S3030">
        <f>COUNTIFS(assign_old_new!A:A,A3030)</f>
        <v>0</v>
      </c>
      <c r="T3030" s="4" t="str">
        <f>IF(D3030="teppc","teppc",
IF(Q3030=0,"not relevant",
IF(R3030&gt;0,"in old list",
IF(S3030=0,"NEED TO ASSIGN",
INDEX(assign_old_new!D:D,MATCH(A3030,assign_old_new!A:A,0))))))</f>
        <v>in old list</v>
      </c>
      <c r="U3030">
        <f t="shared" si="94"/>
        <v>1</v>
      </c>
      <c r="V3030" s="5">
        <f t="shared" si="95"/>
        <v>0</v>
      </c>
    </row>
    <row r="3031" spans="1:22" hidden="1" x14ac:dyDescent="0.75">
      <c r="A3031" t="s">
        <v>1813</v>
      </c>
      <c r="B3031" t="s">
        <v>1813</v>
      </c>
      <c r="C3031" t="s">
        <v>10563</v>
      </c>
      <c r="D3031" t="s">
        <v>9883</v>
      </c>
      <c r="E3031" t="s">
        <v>1128</v>
      </c>
      <c r="F3031" t="s">
        <v>1128</v>
      </c>
      <c r="G3031" t="s">
        <v>3379</v>
      </c>
      <c r="H3031" t="s">
        <v>1128</v>
      </c>
      <c r="I3031" t="s">
        <v>33</v>
      </c>
      <c r="J3031" s="6">
        <v>42021</v>
      </c>
      <c r="K3031" s="6">
        <v>55153</v>
      </c>
      <c r="L3031">
        <v>5</v>
      </c>
      <c r="M3031" t="s">
        <v>9884</v>
      </c>
      <c r="N3031" t="s">
        <v>4346</v>
      </c>
      <c r="O3031" t="s">
        <v>3386</v>
      </c>
      <c r="P3031" t="s">
        <v>3324</v>
      </c>
      <c r="Q3031" s="5">
        <f>INDEX(relevant_resources!B:B,MATCH(P3031,relevant_resources!A:A,0))</f>
        <v>1</v>
      </c>
      <c r="R3031">
        <f>COUNTIFS(resolve_2018!Y:Y,A3031)</f>
        <v>1</v>
      </c>
      <c r="S3031">
        <f>COUNTIFS(assign_old_new!A:A,A3031)</f>
        <v>0</v>
      </c>
      <c r="T3031" s="4" t="str">
        <f>IF(D3031="teppc","teppc",
IF(Q3031=0,"not relevant",
IF(R3031&gt;0,"in old list",
IF(S3031=0,"NEED TO ASSIGN",
INDEX(assign_old_new!D:D,MATCH(A3031,assign_old_new!A:A,0))))))</f>
        <v>in old list</v>
      </c>
      <c r="U3031">
        <f t="shared" si="94"/>
        <v>1</v>
      </c>
      <c r="V3031" s="5">
        <f t="shared" si="95"/>
        <v>0</v>
      </c>
    </row>
    <row r="3032" spans="1:22" hidden="1" x14ac:dyDescent="0.75">
      <c r="A3032" t="s">
        <v>1541</v>
      </c>
      <c r="B3032" t="s">
        <v>1541</v>
      </c>
      <c r="C3032" t="s">
        <v>10185</v>
      </c>
      <c r="D3032" t="s">
        <v>9883</v>
      </c>
      <c r="E3032" t="s">
        <v>1128</v>
      </c>
      <c r="F3032" t="s">
        <v>1128</v>
      </c>
      <c r="G3032" t="s">
        <v>3379</v>
      </c>
      <c r="H3032" t="s">
        <v>1128</v>
      </c>
      <c r="I3032" t="s">
        <v>33</v>
      </c>
      <c r="J3032" s="6">
        <v>41964</v>
      </c>
      <c r="K3032" s="6">
        <v>55153</v>
      </c>
      <c r="L3032">
        <v>5</v>
      </c>
      <c r="M3032" t="s">
        <v>9884</v>
      </c>
      <c r="N3032" t="s">
        <v>4346</v>
      </c>
      <c r="O3032" t="s">
        <v>3386</v>
      </c>
      <c r="P3032" t="s">
        <v>3324</v>
      </c>
      <c r="Q3032" s="5">
        <f>INDEX(relevant_resources!B:B,MATCH(P3032,relevant_resources!A:A,0))</f>
        <v>1</v>
      </c>
      <c r="R3032">
        <f>COUNTIFS(resolve_2018!Y:Y,A3032)</f>
        <v>1</v>
      </c>
      <c r="S3032">
        <f>COUNTIFS(assign_old_new!A:A,A3032)</f>
        <v>0</v>
      </c>
      <c r="T3032" s="4" t="str">
        <f>IF(D3032="teppc","teppc",
IF(Q3032=0,"not relevant",
IF(R3032&gt;0,"in old list",
IF(S3032=0,"NEED TO ASSIGN",
INDEX(assign_old_new!D:D,MATCH(A3032,assign_old_new!A:A,0))))))</f>
        <v>in old list</v>
      </c>
      <c r="U3032">
        <f t="shared" si="94"/>
        <v>1</v>
      </c>
      <c r="V3032" s="5">
        <f t="shared" si="95"/>
        <v>0</v>
      </c>
    </row>
    <row r="3033" spans="1:22" hidden="1" x14ac:dyDescent="0.75">
      <c r="A3033" t="s">
        <v>5006</v>
      </c>
      <c r="B3033" t="s">
        <v>5006</v>
      </c>
      <c r="C3033" t="s">
        <v>5007</v>
      </c>
      <c r="D3033" t="s">
        <v>3425</v>
      </c>
      <c r="E3033" t="s">
        <v>3546</v>
      </c>
      <c r="F3033" t="s">
        <v>3546</v>
      </c>
      <c r="G3033" t="s">
        <v>3547</v>
      </c>
      <c r="H3033" t="s">
        <v>3546</v>
      </c>
      <c r="I3033" t="s">
        <v>3429</v>
      </c>
      <c r="J3033" s="2">
        <v>41730</v>
      </c>
      <c r="K3033" s="2">
        <v>56339</v>
      </c>
      <c r="L3033">
        <v>5</v>
      </c>
      <c r="M3033" t="s">
        <v>210</v>
      </c>
      <c r="N3033" t="s">
        <v>3443</v>
      </c>
      <c r="O3033" t="s">
        <v>210</v>
      </c>
      <c r="P3033" t="s">
        <v>3444</v>
      </c>
      <c r="Q3033" s="5">
        <f>INDEX(relevant_resources!B:B,MATCH(P3033,relevant_resources!A:A,0))</f>
        <v>0</v>
      </c>
      <c r="R3033">
        <f>COUNTIFS(resolve_2018!Y:Y,A3033)</f>
        <v>0</v>
      </c>
      <c r="S3033">
        <f>COUNTIFS(assign_old_new!A:A,A3033)</f>
        <v>0</v>
      </c>
      <c r="T3033" s="4" t="str">
        <f>IF(D3033="teppc","teppc",
IF(Q3033=0,"not relevant",
IF(R3033&gt;0,"in old list",
IF(S3033=0,"NEED TO ASSIGN",
INDEX(assign_old_new!D:D,MATCH(A3033,assign_old_new!A:A,0))))))</f>
        <v>teppc</v>
      </c>
      <c r="U3033">
        <f t="shared" si="94"/>
        <v>0</v>
      </c>
      <c r="V3033" s="5">
        <f t="shared" si="95"/>
        <v>0</v>
      </c>
    </row>
    <row r="3034" spans="1:22" hidden="1" x14ac:dyDescent="0.75">
      <c r="A3034" t="s">
        <v>7127</v>
      </c>
      <c r="B3034" t="s">
        <v>7127</v>
      </c>
      <c r="C3034" t="s">
        <v>7128</v>
      </c>
      <c r="D3034" t="s">
        <v>3425</v>
      </c>
      <c r="E3034" t="s">
        <v>3426</v>
      </c>
      <c r="F3034" t="s">
        <v>3426</v>
      </c>
      <c r="G3034" t="s">
        <v>3427</v>
      </c>
      <c r="H3034" t="s">
        <v>3428</v>
      </c>
      <c r="I3034" t="s">
        <v>3429</v>
      </c>
      <c r="J3034" s="2">
        <v>41730</v>
      </c>
      <c r="K3034" s="2">
        <v>56339</v>
      </c>
      <c r="L3034">
        <v>5</v>
      </c>
      <c r="M3034" t="s">
        <v>210</v>
      </c>
      <c r="N3034" t="s">
        <v>3443</v>
      </c>
      <c r="O3034" t="s">
        <v>210</v>
      </c>
      <c r="P3034" t="s">
        <v>3444</v>
      </c>
      <c r="Q3034" s="5">
        <f>INDEX(relevant_resources!B:B,MATCH(P3034,relevant_resources!A:A,0))</f>
        <v>0</v>
      </c>
      <c r="R3034">
        <f>COUNTIFS(resolve_2018!Y:Y,A3034)</f>
        <v>0</v>
      </c>
      <c r="S3034">
        <f>COUNTIFS(assign_old_new!A:A,A3034)</f>
        <v>0</v>
      </c>
      <c r="T3034" s="4" t="str">
        <f>IF(D3034="teppc","teppc",
IF(Q3034=0,"not relevant",
IF(R3034&gt;0,"in old list",
IF(S3034=0,"NEED TO ASSIGN",
INDEX(assign_old_new!D:D,MATCH(A3034,assign_old_new!A:A,0))))))</f>
        <v>teppc</v>
      </c>
      <c r="U3034">
        <f t="shared" si="94"/>
        <v>0</v>
      </c>
      <c r="V3034" s="5">
        <f t="shared" si="95"/>
        <v>0</v>
      </c>
    </row>
    <row r="3035" spans="1:22" hidden="1" x14ac:dyDescent="0.75">
      <c r="A3035" t="s">
        <v>7129</v>
      </c>
      <c r="B3035" t="s">
        <v>7129</v>
      </c>
      <c r="C3035" t="s">
        <v>7130</v>
      </c>
      <c r="D3035" t="s">
        <v>3425</v>
      </c>
      <c r="E3035" t="s">
        <v>3546</v>
      </c>
      <c r="F3035" t="s">
        <v>3546</v>
      </c>
      <c r="G3035" t="s">
        <v>3547</v>
      </c>
      <c r="H3035" t="s">
        <v>3546</v>
      </c>
      <c r="I3035" t="s">
        <v>3429</v>
      </c>
      <c r="J3035" s="2">
        <v>41730</v>
      </c>
      <c r="K3035" s="2">
        <v>56339</v>
      </c>
      <c r="L3035">
        <v>5</v>
      </c>
      <c r="M3035" t="s">
        <v>210</v>
      </c>
      <c r="N3035" t="s">
        <v>3443</v>
      </c>
      <c r="O3035" t="s">
        <v>210</v>
      </c>
      <c r="P3035" t="s">
        <v>3444</v>
      </c>
      <c r="Q3035" s="5">
        <f>INDEX(relevant_resources!B:B,MATCH(P3035,relevant_resources!A:A,0))</f>
        <v>0</v>
      </c>
      <c r="R3035">
        <f>COUNTIFS(resolve_2018!Y:Y,A3035)</f>
        <v>0</v>
      </c>
      <c r="S3035">
        <f>COUNTIFS(assign_old_new!A:A,A3035)</f>
        <v>0</v>
      </c>
      <c r="T3035" s="4" t="str">
        <f>IF(D3035="teppc","teppc",
IF(Q3035=0,"not relevant",
IF(R3035&gt;0,"in old list",
IF(S3035=0,"NEED TO ASSIGN",
INDEX(assign_old_new!D:D,MATCH(A3035,assign_old_new!A:A,0))))))</f>
        <v>teppc</v>
      </c>
      <c r="U3035">
        <f t="shared" si="94"/>
        <v>0</v>
      </c>
      <c r="V3035" s="5">
        <f t="shared" si="95"/>
        <v>0</v>
      </c>
    </row>
    <row r="3036" spans="1:22" hidden="1" x14ac:dyDescent="0.75">
      <c r="A3036" t="s">
        <v>2262</v>
      </c>
      <c r="B3036" t="s">
        <v>2262</v>
      </c>
      <c r="C3036" t="s">
        <v>10146</v>
      </c>
      <c r="D3036" t="s">
        <v>9883</v>
      </c>
      <c r="E3036" t="s">
        <v>3319</v>
      </c>
      <c r="F3036" t="s">
        <v>3319</v>
      </c>
      <c r="G3036" t="s">
        <v>3320</v>
      </c>
      <c r="H3036" t="s">
        <v>3319</v>
      </c>
      <c r="I3036" t="s">
        <v>33</v>
      </c>
      <c r="J3036" s="6">
        <v>41639</v>
      </c>
      <c r="K3036" s="6">
        <v>55153</v>
      </c>
      <c r="L3036">
        <v>5</v>
      </c>
      <c r="M3036" t="s">
        <v>9884</v>
      </c>
      <c r="N3036" t="s">
        <v>4346</v>
      </c>
      <c r="O3036" t="s">
        <v>3386</v>
      </c>
      <c r="P3036" t="s">
        <v>3324</v>
      </c>
      <c r="Q3036" s="5">
        <f>INDEX(relevant_resources!B:B,MATCH(P3036,relevant_resources!A:A,0))</f>
        <v>1</v>
      </c>
      <c r="R3036">
        <f>COUNTIFS(resolve_2018!Y:Y,A3036)</f>
        <v>1</v>
      </c>
      <c r="S3036">
        <f>COUNTIFS(assign_old_new!A:A,A3036)</f>
        <v>0</v>
      </c>
      <c r="T3036" s="4" t="str">
        <f>IF(D3036="teppc","teppc",
IF(Q3036=0,"not relevant",
IF(R3036&gt;0,"in old list",
IF(S3036=0,"NEED TO ASSIGN",
INDEX(assign_old_new!D:D,MATCH(A3036,assign_old_new!A:A,0))))))</f>
        <v>in old list</v>
      </c>
      <c r="U3036">
        <f t="shared" si="94"/>
        <v>1</v>
      </c>
      <c r="V3036" s="5">
        <f t="shared" si="95"/>
        <v>0</v>
      </c>
    </row>
    <row r="3037" spans="1:22" hidden="1" x14ac:dyDescent="0.75">
      <c r="A3037" t="s">
        <v>2267</v>
      </c>
      <c r="B3037" t="s">
        <v>2267</v>
      </c>
      <c r="C3037" t="s">
        <v>11149</v>
      </c>
      <c r="D3037" t="s">
        <v>9883</v>
      </c>
      <c r="E3037" t="s">
        <v>3319</v>
      </c>
      <c r="F3037" t="s">
        <v>3319</v>
      </c>
      <c r="G3037" t="s">
        <v>3320</v>
      </c>
      <c r="H3037" t="s">
        <v>3319</v>
      </c>
      <c r="I3037" t="s">
        <v>33</v>
      </c>
      <c r="J3037" s="6">
        <v>41639</v>
      </c>
      <c r="K3037" s="6">
        <v>55153</v>
      </c>
      <c r="L3037">
        <v>5</v>
      </c>
      <c r="M3037" t="s">
        <v>9884</v>
      </c>
      <c r="N3037" t="s">
        <v>4346</v>
      </c>
      <c r="O3037" t="s">
        <v>3386</v>
      </c>
      <c r="P3037" t="s">
        <v>3324</v>
      </c>
      <c r="Q3037" s="5">
        <f>INDEX(relevant_resources!B:B,MATCH(P3037,relevant_resources!A:A,0))</f>
        <v>1</v>
      </c>
      <c r="R3037">
        <f>COUNTIFS(resolve_2018!Y:Y,A3037)</f>
        <v>1</v>
      </c>
      <c r="S3037">
        <f>COUNTIFS(assign_old_new!A:A,A3037)</f>
        <v>0</v>
      </c>
      <c r="T3037" s="4" t="str">
        <f>IF(D3037="teppc","teppc",
IF(Q3037=0,"not relevant",
IF(R3037&gt;0,"in old list",
IF(S3037=0,"NEED TO ASSIGN",
INDEX(assign_old_new!D:D,MATCH(A3037,assign_old_new!A:A,0))))))</f>
        <v>in old list</v>
      </c>
      <c r="U3037">
        <f t="shared" si="94"/>
        <v>1</v>
      </c>
      <c r="V3037" s="5">
        <f t="shared" si="95"/>
        <v>0</v>
      </c>
    </row>
    <row r="3038" spans="1:22" hidden="1" x14ac:dyDescent="0.75">
      <c r="A3038" t="s">
        <v>1470</v>
      </c>
      <c r="B3038" t="s">
        <v>1470</v>
      </c>
      <c r="C3038" t="s">
        <v>10376</v>
      </c>
      <c r="D3038" t="s">
        <v>9883</v>
      </c>
      <c r="E3038" t="s">
        <v>1128</v>
      </c>
      <c r="F3038" t="s">
        <v>1128</v>
      </c>
      <c r="G3038" t="s">
        <v>3379</v>
      </c>
      <c r="H3038" t="s">
        <v>1128</v>
      </c>
      <c r="I3038" t="s">
        <v>33</v>
      </c>
      <c r="J3038" s="6">
        <v>41596</v>
      </c>
      <c r="K3038" s="6">
        <v>55153</v>
      </c>
      <c r="L3038">
        <v>5</v>
      </c>
      <c r="M3038" t="s">
        <v>9884</v>
      </c>
      <c r="N3038" t="s">
        <v>4346</v>
      </c>
      <c r="O3038" t="s">
        <v>3386</v>
      </c>
      <c r="P3038" t="s">
        <v>3324</v>
      </c>
      <c r="Q3038" s="5">
        <f>INDEX(relevant_resources!B:B,MATCH(P3038,relevant_resources!A:A,0))</f>
        <v>1</v>
      </c>
      <c r="R3038">
        <f>COUNTIFS(resolve_2018!Y:Y,A3038)</f>
        <v>1</v>
      </c>
      <c r="S3038">
        <f>COUNTIFS(assign_old_new!A:A,A3038)</f>
        <v>0</v>
      </c>
      <c r="T3038" s="4" t="str">
        <f>IF(D3038="teppc","teppc",
IF(Q3038=0,"not relevant",
IF(R3038&gt;0,"in old list",
IF(S3038=0,"NEED TO ASSIGN",
INDEX(assign_old_new!D:D,MATCH(A3038,assign_old_new!A:A,0))))))</f>
        <v>in old list</v>
      </c>
      <c r="U3038">
        <f t="shared" si="94"/>
        <v>1</v>
      </c>
      <c r="V3038" s="5">
        <f t="shared" si="95"/>
        <v>0</v>
      </c>
    </row>
    <row r="3039" spans="1:22" hidden="1" x14ac:dyDescent="0.75">
      <c r="A3039" t="s">
        <v>1454</v>
      </c>
      <c r="B3039" t="s">
        <v>1454</v>
      </c>
      <c r="C3039" t="s">
        <v>10970</v>
      </c>
      <c r="D3039" t="s">
        <v>9883</v>
      </c>
      <c r="E3039" t="s">
        <v>1128</v>
      </c>
      <c r="F3039" t="s">
        <v>1128</v>
      </c>
      <c r="G3039" t="s">
        <v>3379</v>
      </c>
      <c r="H3039" t="s">
        <v>1128</v>
      </c>
      <c r="I3039" t="s">
        <v>33</v>
      </c>
      <c r="J3039" s="6">
        <v>41518</v>
      </c>
      <c r="K3039" s="6">
        <v>55153</v>
      </c>
      <c r="L3039">
        <v>5</v>
      </c>
      <c r="M3039" t="s">
        <v>9884</v>
      </c>
      <c r="N3039" t="s">
        <v>4346</v>
      </c>
      <c r="O3039" t="s">
        <v>3386</v>
      </c>
      <c r="P3039" t="s">
        <v>3324</v>
      </c>
      <c r="Q3039" s="5">
        <f>INDEX(relevant_resources!B:B,MATCH(P3039,relevant_resources!A:A,0))</f>
        <v>1</v>
      </c>
      <c r="R3039">
        <f>COUNTIFS(resolve_2018!Y:Y,A3039)</f>
        <v>1</v>
      </c>
      <c r="S3039">
        <f>COUNTIFS(assign_old_new!A:A,A3039)</f>
        <v>0</v>
      </c>
      <c r="T3039" s="4" t="str">
        <f>IF(D3039="teppc","teppc",
IF(Q3039=0,"not relevant",
IF(R3039&gt;0,"in old list",
IF(S3039=0,"NEED TO ASSIGN",
INDEX(assign_old_new!D:D,MATCH(A3039,assign_old_new!A:A,0))))))</f>
        <v>in old list</v>
      </c>
      <c r="U3039">
        <f t="shared" si="94"/>
        <v>1</v>
      </c>
      <c r="V3039" s="5">
        <f t="shared" si="95"/>
        <v>0</v>
      </c>
    </row>
    <row r="3040" spans="1:22" hidden="1" x14ac:dyDescent="0.75">
      <c r="A3040" t="s">
        <v>1448</v>
      </c>
      <c r="B3040" t="s">
        <v>1448</v>
      </c>
      <c r="C3040" t="s">
        <v>11123</v>
      </c>
      <c r="D3040" t="s">
        <v>9883</v>
      </c>
      <c r="E3040" t="s">
        <v>1128</v>
      </c>
      <c r="F3040" t="s">
        <v>1128</v>
      </c>
      <c r="G3040" t="s">
        <v>3379</v>
      </c>
      <c r="H3040" t="s">
        <v>1128</v>
      </c>
      <c r="I3040" t="s">
        <v>33</v>
      </c>
      <c r="J3040" s="6">
        <v>41237</v>
      </c>
      <c r="K3040" s="6">
        <v>55153</v>
      </c>
      <c r="L3040">
        <v>5</v>
      </c>
      <c r="M3040" t="s">
        <v>9884</v>
      </c>
      <c r="N3040" t="s">
        <v>4346</v>
      </c>
      <c r="O3040" t="s">
        <v>3386</v>
      </c>
      <c r="P3040" t="s">
        <v>3324</v>
      </c>
      <c r="Q3040" s="5">
        <f>INDEX(relevant_resources!B:B,MATCH(P3040,relevant_resources!A:A,0))</f>
        <v>1</v>
      </c>
      <c r="R3040">
        <f>COUNTIFS(resolve_2018!Y:Y,A3040)</f>
        <v>1</v>
      </c>
      <c r="S3040">
        <f>COUNTIFS(assign_old_new!A:A,A3040)</f>
        <v>0</v>
      </c>
      <c r="T3040" s="4" t="str">
        <f>IF(D3040="teppc","teppc",
IF(Q3040=0,"not relevant",
IF(R3040&gt;0,"in old list",
IF(S3040=0,"NEED TO ASSIGN",
INDEX(assign_old_new!D:D,MATCH(A3040,assign_old_new!A:A,0))))))</f>
        <v>in old list</v>
      </c>
      <c r="U3040">
        <f t="shared" si="94"/>
        <v>1</v>
      </c>
      <c r="V3040" s="5">
        <f t="shared" si="95"/>
        <v>0</v>
      </c>
    </row>
    <row r="3041" spans="1:22" hidden="1" x14ac:dyDescent="0.75">
      <c r="A3041" t="s">
        <v>7624</v>
      </c>
      <c r="B3041" t="s">
        <v>7624</v>
      </c>
      <c r="C3041" t="s">
        <v>7625</v>
      </c>
      <c r="D3041" t="s">
        <v>3425</v>
      </c>
      <c r="E3041" t="s">
        <v>2403</v>
      </c>
      <c r="F3041" t="s">
        <v>2403</v>
      </c>
      <c r="G3041" t="s">
        <v>3436</v>
      </c>
      <c r="H3041" t="s">
        <v>3437</v>
      </c>
      <c r="I3041" t="s">
        <v>2274</v>
      </c>
      <c r="J3041" s="2">
        <v>41194</v>
      </c>
      <c r="K3041" s="2">
        <v>55153</v>
      </c>
      <c r="L3041">
        <v>5</v>
      </c>
      <c r="M3041" t="s">
        <v>3506</v>
      </c>
      <c r="N3041" t="s">
        <v>3385</v>
      </c>
      <c r="O3041" t="s">
        <v>3386</v>
      </c>
      <c r="P3041" t="s">
        <v>3474</v>
      </c>
      <c r="Q3041" s="5">
        <f>INDEX(relevant_resources!B:B,MATCH(P3041,relevant_resources!A:A,0))</f>
        <v>0</v>
      </c>
      <c r="R3041">
        <f>COUNTIFS(resolve_2018!Y:Y,A3041)</f>
        <v>0</v>
      </c>
      <c r="S3041">
        <f>COUNTIFS(assign_old_new!A:A,A3041)</f>
        <v>0</v>
      </c>
      <c r="T3041" s="4" t="str">
        <f>IF(D3041="teppc","teppc",
IF(Q3041=0,"not relevant",
IF(R3041&gt;0,"in old list",
IF(S3041=0,"NEED TO ASSIGN",
INDEX(assign_old_new!D:D,MATCH(A3041,assign_old_new!A:A,0))))))</f>
        <v>teppc</v>
      </c>
      <c r="U3041">
        <f t="shared" si="94"/>
        <v>0</v>
      </c>
      <c r="V3041" s="5">
        <f t="shared" si="95"/>
        <v>0</v>
      </c>
    </row>
    <row r="3042" spans="1:22" hidden="1" x14ac:dyDescent="0.75">
      <c r="A3042" t="s">
        <v>6835</v>
      </c>
      <c r="B3042" t="s">
        <v>6835</v>
      </c>
      <c r="C3042" t="s">
        <v>6836</v>
      </c>
      <c r="D3042" t="s">
        <v>3425</v>
      </c>
      <c r="E3042" t="s">
        <v>3426</v>
      </c>
      <c r="F3042" t="s">
        <v>3426</v>
      </c>
      <c r="G3042" t="s">
        <v>3427</v>
      </c>
      <c r="H3042" t="s">
        <v>3428</v>
      </c>
      <c r="I3042" t="s">
        <v>3429</v>
      </c>
      <c r="J3042" s="2">
        <v>40907</v>
      </c>
      <c r="K3042" s="2">
        <v>55508</v>
      </c>
      <c r="L3042">
        <v>5</v>
      </c>
      <c r="M3042" t="s">
        <v>210</v>
      </c>
      <c r="N3042" t="s">
        <v>3443</v>
      </c>
      <c r="O3042" t="s">
        <v>210</v>
      </c>
      <c r="P3042" t="s">
        <v>3444</v>
      </c>
      <c r="Q3042" s="5">
        <f>INDEX(relevant_resources!B:B,MATCH(P3042,relevant_resources!A:A,0))</f>
        <v>0</v>
      </c>
      <c r="R3042">
        <f>COUNTIFS(resolve_2018!Y:Y,A3042)</f>
        <v>0</v>
      </c>
      <c r="S3042">
        <f>COUNTIFS(assign_old_new!A:A,A3042)</f>
        <v>0</v>
      </c>
      <c r="T3042" s="4" t="str">
        <f>IF(D3042="teppc","teppc",
IF(Q3042=0,"not relevant",
IF(R3042&gt;0,"in old list",
IF(S3042=0,"NEED TO ASSIGN",
INDEX(assign_old_new!D:D,MATCH(A3042,assign_old_new!A:A,0))))))</f>
        <v>teppc</v>
      </c>
      <c r="U3042">
        <f t="shared" si="94"/>
        <v>0</v>
      </c>
      <c r="V3042" s="5">
        <f t="shared" si="95"/>
        <v>0</v>
      </c>
    </row>
    <row r="3043" spans="1:22" hidden="1" x14ac:dyDescent="0.75">
      <c r="A3043" t="s">
        <v>6837</v>
      </c>
      <c r="B3043" t="s">
        <v>6837</v>
      </c>
      <c r="C3043" t="s">
        <v>6838</v>
      </c>
      <c r="D3043" t="s">
        <v>3425</v>
      </c>
      <c r="E3043" t="s">
        <v>3426</v>
      </c>
      <c r="F3043" t="s">
        <v>3426</v>
      </c>
      <c r="G3043" t="s">
        <v>3427</v>
      </c>
      <c r="H3043" t="s">
        <v>3428</v>
      </c>
      <c r="I3043" t="s">
        <v>3429</v>
      </c>
      <c r="J3043" s="2">
        <v>40907</v>
      </c>
      <c r="K3043" s="2">
        <v>55508</v>
      </c>
      <c r="L3043">
        <v>5</v>
      </c>
      <c r="M3043" t="s">
        <v>210</v>
      </c>
      <c r="N3043" t="s">
        <v>3443</v>
      </c>
      <c r="O3043" t="s">
        <v>210</v>
      </c>
      <c r="P3043" t="s">
        <v>3444</v>
      </c>
      <c r="Q3043" s="5">
        <f>INDEX(relevant_resources!B:B,MATCH(P3043,relevant_resources!A:A,0))</f>
        <v>0</v>
      </c>
      <c r="R3043">
        <f>COUNTIFS(resolve_2018!Y:Y,A3043)</f>
        <v>0</v>
      </c>
      <c r="S3043">
        <f>COUNTIFS(assign_old_new!A:A,A3043)</f>
        <v>0</v>
      </c>
      <c r="T3043" s="4" t="str">
        <f>IF(D3043="teppc","teppc",
IF(Q3043=0,"not relevant",
IF(R3043&gt;0,"in old list",
IF(S3043=0,"NEED TO ASSIGN",
INDEX(assign_old_new!D:D,MATCH(A3043,assign_old_new!A:A,0))))))</f>
        <v>teppc</v>
      </c>
      <c r="U3043">
        <f t="shared" si="94"/>
        <v>0</v>
      </c>
      <c r="V3043" s="5">
        <f t="shared" si="95"/>
        <v>0</v>
      </c>
    </row>
    <row r="3044" spans="1:22" hidden="1" x14ac:dyDescent="0.75">
      <c r="A3044" t="s">
        <v>6668</v>
      </c>
      <c r="B3044" t="s">
        <v>6668</v>
      </c>
      <c r="C3044" t="s">
        <v>6669</v>
      </c>
      <c r="D3044" t="s">
        <v>3425</v>
      </c>
      <c r="E3044" t="s">
        <v>2403</v>
      </c>
      <c r="F3044" t="s">
        <v>2403</v>
      </c>
      <c r="G3044" t="s">
        <v>3436</v>
      </c>
      <c r="H3044" t="s">
        <v>3437</v>
      </c>
      <c r="I3044" t="s">
        <v>2274</v>
      </c>
      <c r="J3044" s="2">
        <v>40871</v>
      </c>
      <c r="K3044" s="2">
        <v>55153</v>
      </c>
      <c r="L3044">
        <v>5</v>
      </c>
      <c r="M3044" t="s">
        <v>3506</v>
      </c>
      <c r="N3044" t="s">
        <v>3385</v>
      </c>
      <c r="O3044" t="s">
        <v>3386</v>
      </c>
      <c r="P3044" t="s">
        <v>3474</v>
      </c>
      <c r="Q3044" s="5">
        <f>INDEX(relevant_resources!B:B,MATCH(P3044,relevant_resources!A:A,0))</f>
        <v>0</v>
      </c>
      <c r="R3044">
        <f>COUNTIFS(resolve_2018!Y:Y,A3044)</f>
        <v>0</v>
      </c>
      <c r="S3044">
        <f>COUNTIFS(assign_old_new!A:A,A3044)</f>
        <v>0</v>
      </c>
      <c r="T3044" s="4" t="str">
        <f>IF(D3044="teppc","teppc",
IF(Q3044=0,"not relevant",
IF(R3044&gt;0,"in old list",
IF(S3044=0,"NEED TO ASSIGN",
INDEX(assign_old_new!D:D,MATCH(A3044,assign_old_new!A:A,0))))))</f>
        <v>teppc</v>
      </c>
      <c r="U3044">
        <f t="shared" si="94"/>
        <v>0</v>
      </c>
      <c r="V3044" s="5">
        <f t="shared" si="95"/>
        <v>0</v>
      </c>
    </row>
    <row r="3045" spans="1:22" hidden="1" x14ac:dyDescent="0.75">
      <c r="A3045" t="s">
        <v>3557</v>
      </c>
      <c r="B3045" t="s">
        <v>3558</v>
      </c>
      <c r="C3045" t="s">
        <v>3559</v>
      </c>
      <c r="D3045" t="s">
        <v>3425</v>
      </c>
      <c r="E3045" t="s">
        <v>2403</v>
      </c>
      <c r="F3045" t="s">
        <v>2403</v>
      </c>
      <c r="G3045" t="s">
        <v>3436</v>
      </c>
      <c r="H3045" t="s">
        <v>3437</v>
      </c>
      <c r="I3045" t="s">
        <v>2274</v>
      </c>
      <c r="J3045" s="2">
        <v>40830</v>
      </c>
      <c r="K3045" s="2">
        <v>55153</v>
      </c>
      <c r="L3045">
        <v>5</v>
      </c>
      <c r="M3045" t="s">
        <v>3506</v>
      </c>
      <c r="N3045" t="s">
        <v>3385</v>
      </c>
      <c r="O3045" t="s">
        <v>3386</v>
      </c>
      <c r="P3045" t="s">
        <v>3474</v>
      </c>
      <c r="Q3045" s="5">
        <f>INDEX(relevant_resources!B:B,MATCH(P3045,relevant_resources!A:A,0))</f>
        <v>0</v>
      </c>
      <c r="R3045">
        <f>COUNTIFS(resolve_2018!Y:Y,A3045)</f>
        <v>0</v>
      </c>
      <c r="S3045">
        <f>COUNTIFS(assign_old_new!A:A,A3045)</f>
        <v>0</v>
      </c>
      <c r="T3045" s="4" t="str">
        <f>IF(D3045="teppc","teppc",
IF(Q3045=0,"not relevant",
IF(R3045&gt;0,"in old list",
IF(S3045=0,"NEED TO ASSIGN",
INDEX(assign_old_new!D:D,MATCH(A3045,assign_old_new!A:A,0))))))</f>
        <v>teppc</v>
      </c>
      <c r="U3045">
        <f t="shared" si="94"/>
        <v>0</v>
      </c>
      <c r="V3045" s="5">
        <f t="shared" si="95"/>
        <v>0</v>
      </c>
    </row>
    <row r="3046" spans="1:22" hidden="1" x14ac:dyDescent="0.75">
      <c r="A3046" t="s">
        <v>5984</v>
      </c>
      <c r="B3046" t="s">
        <v>5984</v>
      </c>
      <c r="C3046" t="s">
        <v>5985</v>
      </c>
      <c r="D3046" t="s">
        <v>3425</v>
      </c>
      <c r="E3046" t="s">
        <v>3471</v>
      </c>
      <c r="F3046" t="s">
        <v>3471</v>
      </c>
      <c r="G3046" t="s">
        <v>3472</v>
      </c>
      <c r="H3046" t="s">
        <v>3437</v>
      </c>
      <c r="I3046" t="s">
        <v>2274</v>
      </c>
      <c r="J3046" s="2">
        <v>40732</v>
      </c>
      <c r="K3046" s="2">
        <v>49864</v>
      </c>
      <c r="L3046">
        <v>5</v>
      </c>
      <c r="M3046" t="s">
        <v>3473</v>
      </c>
      <c r="N3046" t="s">
        <v>3327</v>
      </c>
      <c r="O3046" t="s">
        <v>3328</v>
      </c>
      <c r="P3046" t="s">
        <v>3474</v>
      </c>
      <c r="Q3046" s="5">
        <f>INDEX(relevant_resources!B:B,MATCH(P3046,relevant_resources!A:A,0))</f>
        <v>0</v>
      </c>
      <c r="R3046">
        <f>COUNTIFS(resolve_2018!Y:Y,A3046)</f>
        <v>0</v>
      </c>
      <c r="S3046">
        <f>COUNTIFS(assign_old_new!A:A,A3046)</f>
        <v>0</v>
      </c>
      <c r="T3046" s="4" t="str">
        <f>IF(D3046="teppc","teppc",
IF(Q3046=0,"not relevant",
IF(R3046&gt;0,"in old list",
IF(S3046=0,"NEED TO ASSIGN",
INDEX(assign_old_new!D:D,MATCH(A3046,assign_old_new!A:A,0))))))</f>
        <v>teppc</v>
      </c>
      <c r="U3046">
        <f t="shared" si="94"/>
        <v>0</v>
      </c>
      <c r="V3046" s="5">
        <f t="shared" si="95"/>
        <v>0</v>
      </c>
    </row>
    <row r="3047" spans="1:22" hidden="1" x14ac:dyDescent="0.75">
      <c r="A3047" t="s">
        <v>654</v>
      </c>
      <c r="B3047" t="s">
        <v>654</v>
      </c>
      <c r="C3047" t="s">
        <v>10610</v>
      </c>
      <c r="D3047" t="s">
        <v>9883</v>
      </c>
      <c r="E3047" t="s">
        <v>3333</v>
      </c>
      <c r="F3047" t="s">
        <v>3333</v>
      </c>
      <c r="G3047" t="s">
        <v>3334</v>
      </c>
      <c r="H3047" t="s">
        <v>3333</v>
      </c>
      <c r="I3047" t="s">
        <v>33</v>
      </c>
      <c r="J3047" s="6">
        <v>40298</v>
      </c>
      <c r="K3047" s="6">
        <v>55153</v>
      </c>
      <c r="L3047">
        <v>5</v>
      </c>
      <c r="M3047" t="s">
        <v>9884</v>
      </c>
      <c r="N3047" t="s">
        <v>4346</v>
      </c>
      <c r="O3047" t="s">
        <v>3386</v>
      </c>
      <c r="P3047" t="s">
        <v>3324</v>
      </c>
      <c r="Q3047" s="5">
        <f>INDEX(relevant_resources!B:B,MATCH(P3047,relevant_resources!A:A,0))</f>
        <v>1</v>
      </c>
      <c r="R3047">
        <f>COUNTIFS(resolve_2018!Y:Y,A3047)</f>
        <v>1</v>
      </c>
      <c r="S3047">
        <f>COUNTIFS(assign_old_new!A:A,A3047)</f>
        <v>0</v>
      </c>
      <c r="T3047" s="4" t="str">
        <f>IF(D3047="teppc","teppc",
IF(Q3047=0,"not relevant",
IF(R3047&gt;0,"in old list",
IF(S3047=0,"NEED TO ASSIGN",
INDEX(assign_old_new!D:D,MATCH(A3047,assign_old_new!A:A,0))))))</f>
        <v>in old list</v>
      </c>
      <c r="U3047">
        <f t="shared" si="94"/>
        <v>1</v>
      </c>
      <c r="V3047" s="5">
        <f t="shared" si="95"/>
        <v>0</v>
      </c>
    </row>
    <row r="3048" spans="1:22" hidden="1" x14ac:dyDescent="0.75">
      <c r="A3048" t="s">
        <v>5143</v>
      </c>
      <c r="B3048" t="s">
        <v>5144</v>
      </c>
      <c r="C3048" t="s">
        <v>5145</v>
      </c>
      <c r="D3048" t="s">
        <v>3425</v>
      </c>
      <c r="E3048" t="s">
        <v>906</v>
      </c>
      <c r="F3048" t="s">
        <v>906</v>
      </c>
      <c r="G3048" t="s">
        <v>4695</v>
      </c>
      <c r="H3048" t="s">
        <v>906</v>
      </c>
      <c r="I3048" t="s">
        <v>906</v>
      </c>
      <c r="J3048" s="2">
        <v>40283</v>
      </c>
      <c r="K3048" s="2">
        <v>55153</v>
      </c>
      <c r="L3048">
        <v>5</v>
      </c>
      <c r="M3048" t="s">
        <v>210</v>
      </c>
      <c r="N3048" t="s">
        <v>3443</v>
      </c>
      <c r="O3048" t="s">
        <v>210</v>
      </c>
      <c r="P3048" t="s">
        <v>5142</v>
      </c>
      <c r="Q3048" s="5">
        <f>INDEX(relevant_resources!B:B,MATCH(P3048,relevant_resources!A:A,0))</f>
        <v>0</v>
      </c>
      <c r="R3048">
        <f>COUNTIFS(resolve_2018!Y:Y,A3048)</f>
        <v>0</v>
      </c>
      <c r="S3048">
        <f>COUNTIFS(assign_old_new!A:A,A3048)</f>
        <v>0</v>
      </c>
      <c r="T3048" s="4" t="str">
        <f>IF(D3048="teppc","teppc",
IF(Q3048=0,"not relevant",
IF(R3048&gt;0,"in old list",
IF(S3048=0,"NEED TO ASSIGN",
INDEX(assign_old_new!D:D,MATCH(A3048,assign_old_new!A:A,0))))))</f>
        <v>teppc</v>
      </c>
      <c r="U3048">
        <f t="shared" si="94"/>
        <v>0</v>
      </c>
      <c r="V3048" s="5">
        <f t="shared" si="95"/>
        <v>0</v>
      </c>
    </row>
    <row r="3049" spans="1:22" hidden="1" x14ac:dyDescent="0.75">
      <c r="A3049" t="s">
        <v>5146</v>
      </c>
      <c r="B3049" t="s">
        <v>5147</v>
      </c>
      <c r="C3049" t="s">
        <v>5148</v>
      </c>
      <c r="D3049" t="s">
        <v>3425</v>
      </c>
      <c r="E3049" t="s">
        <v>906</v>
      </c>
      <c r="F3049" t="s">
        <v>906</v>
      </c>
      <c r="G3049" t="s">
        <v>4695</v>
      </c>
      <c r="H3049" t="s">
        <v>906</v>
      </c>
      <c r="I3049" t="s">
        <v>906</v>
      </c>
      <c r="J3049" s="2">
        <v>40283</v>
      </c>
      <c r="K3049" s="2">
        <v>55153</v>
      </c>
      <c r="L3049">
        <v>5</v>
      </c>
      <c r="M3049" t="s">
        <v>210</v>
      </c>
      <c r="N3049" t="s">
        <v>3443</v>
      </c>
      <c r="O3049" t="s">
        <v>210</v>
      </c>
      <c r="P3049" t="s">
        <v>5142</v>
      </c>
      <c r="Q3049" s="5">
        <f>INDEX(relevant_resources!B:B,MATCH(P3049,relevant_resources!A:A,0))</f>
        <v>0</v>
      </c>
      <c r="R3049">
        <f>COUNTIFS(resolve_2018!Y:Y,A3049)</f>
        <v>0</v>
      </c>
      <c r="S3049">
        <f>COUNTIFS(assign_old_new!A:A,A3049)</f>
        <v>0</v>
      </c>
      <c r="T3049" s="4" t="str">
        <f>IF(D3049="teppc","teppc",
IF(Q3049=0,"not relevant",
IF(R3049&gt;0,"in old list",
IF(S3049=0,"NEED TO ASSIGN",
INDEX(assign_old_new!D:D,MATCH(A3049,assign_old_new!A:A,0))))))</f>
        <v>teppc</v>
      </c>
      <c r="U3049">
        <f t="shared" si="94"/>
        <v>0</v>
      </c>
      <c r="V3049" s="5">
        <f t="shared" si="95"/>
        <v>0</v>
      </c>
    </row>
    <row r="3050" spans="1:22" hidden="1" x14ac:dyDescent="0.75">
      <c r="A3050" t="s">
        <v>8524</v>
      </c>
      <c r="B3050" t="s">
        <v>8525</v>
      </c>
      <c r="C3050" t="s">
        <v>8526</v>
      </c>
      <c r="D3050" t="s">
        <v>3425</v>
      </c>
      <c r="E3050" t="s">
        <v>906</v>
      </c>
      <c r="F3050" t="s">
        <v>906</v>
      </c>
      <c r="G3050" t="s">
        <v>4695</v>
      </c>
      <c r="H3050" t="s">
        <v>906</v>
      </c>
      <c r="I3050" t="s">
        <v>906</v>
      </c>
      <c r="J3050" s="2">
        <v>40283</v>
      </c>
      <c r="K3050" s="2">
        <v>55153</v>
      </c>
      <c r="L3050">
        <v>5</v>
      </c>
      <c r="M3050" t="s">
        <v>5038</v>
      </c>
      <c r="N3050" t="s">
        <v>3757</v>
      </c>
      <c r="O3050" t="s">
        <v>190</v>
      </c>
      <c r="P3050" t="s">
        <v>5039</v>
      </c>
      <c r="Q3050" s="5">
        <f>INDEX(relevant_resources!B:B,MATCH(P3050,relevant_resources!A:A,0))</f>
        <v>0</v>
      </c>
      <c r="R3050">
        <f>COUNTIFS(resolve_2018!Y:Y,A3050)</f>
        <v>0</v>
      </c>
      <c r="S3050">
        <f>COUNTIFS(assign_old_new!A:A,A3050)</f>
        <v>0</v>
      </c>
      <c r="T3050" s="4" t="str">
        <f>IF(D3050="teppc","teppc",
IF(Q3050=0,"not relevant",
IF(R3050&gt;0,"in old list",
IF(S3050=0,"NEED TO ASSIGN",
INDEX(assign_old_new!D:D,MATCH(A3050,assign_old_new!A:A,0))))))</f>
        <v>teppc</v>
      </c>
      <c r="U3050">
        <f t="shared" si="94"/>
        <v>0</v>
      </c>
      <c r="V3050" s="5">
        <f t="shared" si="95"/>
        <v>0</v>
      </c>
    </row>
    <row r="3051" spans="1:22" hidden="1" x14ac:dyDescent="0.75">
      <c r="A3051" t="s">
        <v>8527</v>
      </c>
      <c r="B3051" t="s">
        <v>8528</v>
      </c>
      <c r="C3051" t="s">
        <v>8529</v>
      </c>
      <c r="D3051" t="s">
        <v>3425</v>
      </c>
      <c r="E3051" t="s">
        <v>906</v>
      </c>
      <c r="F3051" t="s">
        <v>906</v>
      </c>
      <c r="G3051" t="s">
        <v>4695</v>
      </c>
      <c r="H3051" t="s">
        <v>906</v>
      </c>
      <c r="I3051" t="s">
        <v>906</v>
      </c>
      <c r="J3051" s="2">
        <v>40283</v>
      </c>
      <c r="K3051" s="2">
        <v>55153</v>
      </c>
      <c r="L3051">
        <v>5</v>
      </c>
      <c r="M3051" t="s">
        <v>5038</v>
      </c>
      <c r="N3051" t="s">
        <v>3757</v>
      </c>
      <c r="O3051" t="s">
        <v>190</v>
      </c>
      <c r="P3051" t="s">
        <v>5039</v>
      </c>
      <c r="Q3051" s="5">
        <f>INDEX(relevant_resources!B:B,MATCH(P3051,relevant_resources!A:A,0))</f>
        <v>0</v>
      </c>
      <c r="R3051">
        <f>COUNTIFS(resolve_2018!Y:Y,A3051)</f>
        <v>0</v>
      </c>
      <c r="S3051">
        <f>COUNTIFS(assign_old_new!A:A,A3051)</f>
        <v>0</v>
      </c>
      <c r="T3051" s="4" t="str">
        <f>IF(D3051="teppc","teppc",
IF(Q3051=0,"not relevant",
IF(R3051&gt;0,"in old list",
IF(S3051=0,"NEED TO ASSIGN",
INDEX(assign_old_new!D:D,MATCH(A3051,assign_old_new!A:A,0))))))</f>
        <v>teppc</v>
      </c>
      <c r="U3051">
        <f t="shared" si="94"/>
        <v>0</v>
      </c>
      <c r="V3051" s="5">
        <f t="shared" si="95"/>
        <v>0</v>
      </c>
    </row>
    <row r="3052" spans="1:22" hidden="1" x14ac:dyDescent="0.75">
      <c r="A3052" t="s">
        <v>2207</v>
      </c>
      <c r="B3052" t="s">
        <v>2207</v>
      </c>
      <c r="C3052" t="s">
        <v>10668</v>
      </c>
      <c r="D3052" t="s">
        <v>9883</v>
      </c>
      <c r="E3052" t="s">
        <v>3319</v>
      </c>
      <c r="F3052" t="s">
        <v>3319</v>
      </c>
      <c r="G3052" t="s">
        <v>3320</v>
      </c>
      <c r="H3052" t="s">
        <v>3319</v>
      </c>
      <c r="I3052" t="s">
        <v>33</v>
      </c>
      <c r="J3052" s="6">
        <v>37762</v>
      </c>
      <c r="K3052" s="6">
        <v>55153</v>
      </c>
      <c r="L3052">
        <v>5</v>
      </c>
      <c r="M3052" t="s">
        <v>9884</v>
      </c>
      <c r="N3052" t="s">
        <v>3342</v>
      </c>
      <c r="O3052" t="s">
        <v>3337</v>
      </c>
      <c r="P3052" t="s">
        <v>3338</v>
      </c>
      <c r="Q3052" s="5">
        <f>INDEX(relevant_resources!B:B,MATCH(P3052,relevant_resources!A:A,0))</f>
        <v>0</v>
      </c>
      <c r="R3052">
        <f>COUNTIFS(resolve_2018!Y:Y,A3052)</f>
        <v>2</v>
      </c>
      <c r="S3052">
        <f>COUNTIFS(assign_old_new!A:A,A3052)</f>
        <v>0</v>
      </c>
      <c r="T3052" s="4" t="str">
        <f>IF(D3052="teppc","teppc",
IF(Q3052=0,"not relevant",
IF(R3052&gt;0,"in old list",
IF(S3052=0,"NEED TO ASSIGN",
INDEX(assign_old_new!D:D,MATCH(A3052,assign_old_new!A:A,0))))))</f>
        <v>not relevant</v>
      </c>
      <c r="U3052">
        <f t="shared" si="94"/>
        <v>1</v>
      </c>
      <c r="V3052" s="5">
        <f t="shared" si="95"/>
        <v>0</v>
      </c>
    </row>
    <row r="3053" spans="1:22" hidden="1" x14ac:dyDescent="0.75">
      <c r="A3053" t="s">
        <v>9698</v>
      </c>
      <c r="B3053" t="s">
        <v>9698</v>
      </c>
      <c r="C3053" t="s">
        <v>9699</v>
      </c>
      <c r="D3053" t="s">
        <v>3425</v>
      </c>
      <c r="E3053" t="s">
        <v>3752</v>
      </c>
      <c r="F3053" t="s">
        <v>3752</v>
      </c>
      <c r="G3053" t="s">
        <v>3753</v>
      </c>
      <c r="H3053" t="s">
        <v>2156</v>
      </c>
      <c r="I3053" t="s">
        <v>1080</v>
      </c>
      <c r="J3053" s="2">
        <v>37591</v>
      </c>
      <c r="K3053" s="2">
        <v>55153</v>
      </c>
      <c r="L3053">
        <v>5</v>
      </c>
      <c r="M3053" t="s">
        <v>3459</v>
      </c>
      <c r="N3053" t="s">
        <v>3460</v>
      </c>
      <c r="O3053" t="s">
        <v>3461</v>
      </c>
      <c r="P3053" t="s">
        <v>3815</v>
      </c>
      <c r="Q3053" s="5">
        <f>INDEX(relevant_resources!B:B,MATCH(P3053,relevant_resources!A:A,0))</f>
        <v>0</v>
      </c>
      <c r="R3053">
        <f>COUNTIFS(resolve_2018!Y:Y,A3053)</f>
        <v>0</v>
      </c>
      <c r="S3053">
        <f>COUNTIFS(assign_old_new!A:A,A3053)</f>
        <v>0</v>
      </c>
      <c r="T3053" s="4" t="str">
        <f>IF(D3053="teppc","teppc",
IF(Q3053=0,"not relevant",
IF(R3053&gt;0,"in old list",
IF(S3053=0,"NEED TO ASSIGN",
INDEX(assign_old_new!D:D,MATCH(A3053,assign_old_new!A:A,0))))))</f>
        <v>teppc</v>
      </c>
      <c r="U3053">
        <f t="shared" si="94"/>
        <v>0</v>
      </c>
      <c r="V3053" s="5">
        <f t="shared" si="95"/>
        <v>0</v>
      </c>
    </row>
    <row r="3054" spans="1:22" hidden="1" x14ac:dyDescent="0.75">
      <c r="A3054" t="s">
        <v>5741</v>
      </c>
      <c r="B3054" t="s">
        <v>5742</v>
      </c>
      <c r="C3054" t="s">
        <v>5743</v>
      </c>
      <c r="D3054" t="s">
        <v>3425</v>
      </c>
      <c r="E3054" t="s">
        <v>1054</v>
      </c>
      <c r="F3054" t="s">
        <v>1054</v>
      </c>
      <c r="G3054" t="s">
        <v>3447</v>
      </c>
      <c r="H3054" t="s">
        <v>3428</v>
      </c>
      <c r="I3054" t="s">
        <v>3429</v>
      </c>
      <c r="J3054" s="2">
        <v>36161</v>
      </c>
      <c r="K3054" s="2">
        <v>55123</v>
      </c>
      <c r="L3054">
        <v>5</v>
      </c>
      <c r="M3054" t="s">
        <v>3531</v>
      </c>
      <c r="N3054" t="s">
        <v>3532</v>
      </c>
      <c r="O3054" t="s">
        <v>3533</v>
      </c>
      <c r="P3054" t="s">
        <v>3549</v>
      </c>
      <c r="Q3054" s="5">
        <f>INDEX(relevant_resources!B:B,MATCH(P3054,relevant_resources!A:A,0))</f>
        <v>0</v>
      </c>
      <c r="R3054">
        <f>COUNTIFS(resolve_2018!Y:Y,A3054)</f>
        <v>0</v>
      </c>
      <c r="S3054">
        <f>COUNTIFS(assign_old_new!A:A,A3054)</f>
        <v>0</v>
      </c>
      <c r="T3054" s="4" t="str">
        <f>IF(D3054="teppc","teppc",
IF(Q3054=0,"not relevant",
IF(R3054&gt;0,"in old list",
IF(S3054=0,"NEED TO ASSIGN",
INDEX(assign_old_new!D:D,MATCH(A3054,assign_old_new!A:A,0))))))</f>
        <v>teppc</v>
      </c>
      <c r="U3054">
        <f t="shared" si="94"/>
        <v>0</v>
      </c>
      <c r="V3054" s="5">
        <f t="shared" si="95"/>
        <v>0</v>
      </c>
    </row>
    <row r="3055" spans="1:22" hidden="1" x14ac:dyDescent="0.75">
      <c r="A3055" t="s">
        <v>7191</v>
      </c>
      <c r="B3055" t="s">
        <v>7191</v>
      </c>
      <c r="C3055" t="s">
        <v>7192</v>
      </c>
      <c r="D3055" t="s">
        <v>3425</v>
      </c>
      <c r="E3055" t="s">
        <v>3614</v>
      </c>
      <c r="F3055" t="s">
        <v>3614</v>
      </c>
      <c r="G3055" t="s">
        <v>3615</v>
      </c>
      <c r="H3055" t="s">
        <v>3616</v>
      </c>
      <c r="I3055" t="s">
        <v>1080</v>
      </c>
      <c r="J3055" s="2">
        <v>35916</v>
      </c>
      <c r="K3055" s="2">
        <v>55153</v>
      </c>
      <c r="L3055">
        <v>5</v>
      </c>
      <c r="M3055" t="s">
        <v>210</v>
      </c>
      <c r="N3055" t="s">
        <v>3443</v>
      </c>
      <c r="O3055" t="s">
        <v>210</v>
      </c>
      <c r="P3055" t="s">
        <v>3568</v>
      </c>
      <c r="Q3055" s="5">
        <f>INDEX(relevant_resources!B:B,MATCH(P3055,relevant_resources!A:A,0))</f>
        <v>0</v>
      </c>
      <c r="R3055">
        <f>COUNTIFS(resolve_2018!Y:Y,A3055)</f>
        <v>0</v>
      </c>
      <c r="S3055">
        <f>COUNTIFS(assign_old_new!A:A,A3055)</f>
        <v>0</v>
      </c>
      <c r="T3055" s="4" t="str">
        <f>IF(D3055="teppc","teppc",
IF(Q3055=0,"not relevant",
IF(R3055&gt;0,"in old list",
IF(S3055=0,"NEED TO ASSIGN",
INDEX(assign_old_new!D:D,MATCH(A3055,assign_old_new!A:A,0))))))</f>
        <v>teppc</v>
      </c>
      <c r="U3055">
        <f t="shared" si="94"/>
        <v>0</v>
      </c>
      <c r="V3055" s="5">
        <f t="shared" si="95"/>
        <v>0</v>
      </c>
    </row>
    <row r="3056" spans="1:22" hidden="1" x14ac:dyDescent="0.75">
      <c r="A3056" t="s">
        <v>8843</v>
      </c>
      <c r="B3056" t="s">
        <v>8844</v>
      </c>
      <c r="C3056" t="s">
        <v>8845</v>
      </c>
      <c r="D3056" t="s">
        <v>3425</v>
      </c>
      <c r="E3056" t="s">
        <v>3578</v>
      </c>
      <c r="F3056" t="s">
        <v>3578</v>
      </c>
      <c r="G3056" t="s">
        <v>3579</v>
      </c>
      <c r="H3056" t="s">
        <v>3578</v>
      </c>
      <c r="I3056" t="s">
        <v>3429</v>
      </c>
      <c r="J3056" s="2">
        <v>34851</v>
      </c>
      <c r="K3056" s="2">
        <v>55153</v>
      </c>
      <c r="L3056">
        <v>5</v>
      </c>
      <c r="M3056" t="s">
        <v>210</v>
      </c>
      <c r="N3056" t="s">
        <v>3443</v>
      </c>
      <c r="O3056" t="s">
        <v>210</v>
      </c>
      <c r="P3056" t="s">
        <v>3444</v>
      </c>
      <c r="Q3056" s="5">
        <f>INDEX(relevant_resources!B:B,MATCH(P3056,relevant_resources!A:A,0))</f>
        <v>0</v>
      </c>
      <c r="R3056">
        <f>COUNTIFS(resolve_2018!Y:Y,A3056)</f>
        <v>0</v>
      </c>
      <c r="S3056">
        <f>COUNTIFS(assign_old_new!A:A,A3056)</f>
        <v>0</v>
      </c>
      <c r="T3056" s="4" t="str">
        <f>IF(D3056="teppc","teppc",
IF(Q3056=0,"not relevant",
IF(R3056&gt;0,"in old list",
IF(S3056=0,"NEED TO ASSIGN",
INDEX(assign_old_new!D:D,MATCH(A3056,assign_old_new!A:A,0))))))</f>
        <v>teppc</v>
      </c>
      <c r="U3056">
        <f t="shared" si="94"/>
        <v>0</v>
      </c>
      <c r="V3056" s="5">
        <f t="shared" si="95"/>
        <v>0</v>
      </c>
    </row>
    <row r="3057" spans="1:22" hidden="1" x14ac:dyDescent="0.75">
      <c r="A3057" t="s">
        <v>2503</v>
      </c>
      <c r="B3057" t="s">
        <v>2503</v>
      </c>
      <c r="C3057" t="s">
        <v>11013</v>
      </c>
      <c r="D3057" t="s">
        <v>9883</v>
      </c>
      <c r="E3057" t="s">
        <v>9887</v>
      </c>
      <c r="F3057" t="s">
        <v>9887</v>
      </c>
      <c r="G3057" t="s">
        <v>9888</v>
      </c>
      <c r="H3057" t="s">
        <v>9887</v>
      </c>
      <c r="I3057" t="s">
        <v>33</v>
      </c>
      <c r="J3057" s="6">
        <v>34089</v>
      </c>
      <c r="K3057" s="6">
        <v>55153</v>
      </c>
      <c r="L3057">
        <v>5</v>
      </c>
      <c r="M3057" t="s">
        <v>9884</v>
      </c>
      <c r="N3057" t="s">
        <v>3342</v>
      </c>
      <c r="O3057" t="s">
        <v>3337</v>
      </c>
      <c r="P3057" t="s">
        <v>3338</v>
      </c>
      <c r="Q3057" s="5">
        <f>INDEX(relevant_resources!B:B,MATCH(P3057,relevant_resources!A:A,0))</f>
        <v>0</v>
      </c>
      <c r="R3057">
        <f>COUNTIFS(resolve_2018!Y:Y,A3057)</f>
        <v>3</v>
      </c>
      <c r="S3057">
        <f>COUNTIFS(assign_old_new!A:A,A3057)</f>
        <v>0</v>
      </c>
      <c r="T3057" s="4" t="str">
        <f>IF(D3057="teppc","teppc",
IF(Q3057=0,"not relevant",
IF(R3057&gt;0,"in old list",
IF(S3057=0,"NEED TO ASSIGN",
INDEX(assign_old_new!D:D,MATCH(A3057,assign_old_new!A:A,0))))))</f>
        <v>not relevant</v>
      </c>
      <c r="U3057">
        <f t="shared" si="94"/>
        <v>1</v>
      </c>
      <c r="V3057" s="5">
        <f t="shared" si="95"/>
        <v>0</v>
      </c>
    </row>
    <row r="3058" spans="1:22" hidden="1" x14ac:dyDescent="0.75">
      <c r="A3058" t="s">
        <v>578</v>
      </c>
      <c r="B3058" t="s">
        <v>578</v>
      </c>
      <c r="C3058" t="s">
        <v>10398</v>
      </c>
      <c r="D3058" t="s">
        <v>9883</v>
      </c>
      <c r="E3058" t="s">
        <v>9887</v>
      </c>
      <c r="F3058" t="s">
        <v>9887</v>
      </c>
      <c r="G3058" t="s">
        <v>9888</v>
      </c>
      <c r="H3058" t="s">
        <v>9887</v>
      </c>
      <c r="I3058" t="s">
        <v>33</v>
      </c>
      <c r="J3058" s="6">
        <v>31778</v>
      </c>
      <c r="K3058" s="6">
        <v>55153</v>
      </c>
      <c r="L3058">
        <v>5</v>
      </c>
      <c r="M3058" t="s">
        <v>9884</v>
      </c>
      <c r="N3058" t="s">
        <v>3443</v>
      </c>
      <c r="O3058" t="s">
        <v>210</v>
      </c>
      <c r="P3058" t="s">
        <v>3709</v>
      </c>
      <c r="Q3058" s="5">
        <f>INDEX(relevant_resources!B:B,MATCH(P3058,relevant_resources!A:A,0))</f>
        <v>0</v>
      </c>
      <c r="R3058">
        <f>COUNTIFS(resolve_2018!Y:Y,A3058)</f>
        <v>1</v>
      </c>
      <c r="S3058">
        <f>COUNTIFS(assign_old_new!A:A,A3058)</f>
        <v>0</v>
      </c>
      <c r="T3058" s="4" t="str">
        <f>IF(D3058="teppc","teppc",
IF(Q3058=0,"not relevant",
IF(R3058&gt;0,"in old list",
IF(S3058=0,"NEED TO ASSIGN",
INDEX(assign_old_new!D:D,MATCH(A3058,assign_old_new!A:A,0))))))</f>
        <v>not relevant</v>
      </c>
      <c r="U3058">
        <f t="shared" si="94"/>
        <v>1</v>
      </c>
      <c r="V3058" s="5">
        <f t="shared" si="95"/>
        <v>0</v>
      </c>
    </row>
    <row r="3059" spans="1:22" hidden="1" x14ac:dyDescent="0.75">
      <c r="A3059" t="s">
        <v>2998</v>
      </c>
      <c r="B3059" t="s">
        <v>2998</v>
      </c>
      <c r="C3059" t="s">
        <v>9677</v>
      </c>
      <c r="D3059" t="s">
        <v>3425</v>
      </c>
      <c r="E3059" t="s">
        <v>2592</v>
      </c>
      <c r="F3059" t="s">
        <v>2592</v>
      </c>
      <c r="G3059" t="s">
        <v>4353</v>
      </c>
      <c r="H3059" t="s">
        <v>3028</v>
      </c>
      <c r="I3059" t="s">
        <v>2592</v>
      </c>
      <c r="J3059" s="2">
        <v>31656</v>
      </c>
      <c r="K3059" s="2">
        <v>55153</v>
      </c>
      <c r="L3059">
        <v>5</v>
      </c>
      <c r="M3059" t="s">
        <v>210</v>
      </c>
      <c r="N3059" t="s">
        <v>3443</v>
      </c>
      <c r="O3059" t="s">
        <v>210</v>
      </c>
      <c r="P3059" t="s">
        <v>4354</v>
      </c>
      <c r="Q3059" s="5">
        <f>INDEX(relevant_resources!B:B,MATCH(P3059,relevant_resources!A:A,0))</f>
        <v>0</v>
      </c>
      <c r="R3059">
        <f>COUNTIFS(resolve_2018!Y:Y,A3059)</f>
        <v>1</v>
      </c>
      <c r="S3059">
        <f>COUNTIFS(assign_old_new!A:A,A3059)</f>
        <v>0</v>
      </c>
      <c r="T3059" s="4" t="str">
        <f>IF(D3059="teppc","teppc",
IF(Q3059=0,"not relevant",
IF(R3059&gt;0,"in old list",
IF(S3059=0,"NEED TO ASSIGN",
INDEX(assign_old_new!D:D,MATCH(A3059,assign_old_new!A:A,0))))))</f>
        <v>teppc</v>
      </c>
      <c r="U3059">
        <f t="shared" si="94"/>
        <v>1</v>
      </c>
      <c r="V3059" s="5">
        <f t="shared" si="95"/>
        <v>0</v>
      </c>
    </row>
    <row r="3060" spans="1:22" hidden="1" x14ac:dyDescent="0.75">
      <c r="A3060" t="s">
        <v>464</v>
      </c>
      <c r="B3060" t="s">
        <v>464</v>
      </c>
      <c r="C3060" t="s">
        <v>2528</v>
      </c>
      <c r="D3060" t="s">
        <v>9883</v>
      </c>
      <c r="E3060" t="s">
        <v>3333</v>
      </c>
      <c r="F3060" t="s">
        <v>3333</v>
      </c>
      <c r="G3060" t="s">
        <v>3334</v>
      </c>
      <c r="H3060" t="s">
        <v>3333</v>
      </c>
      <c r="I3060" t="s">
        <v>33</v>
      </c>
      <c r="J3060" s="6">
        <v>31526</v>
      </c>
      <c r="K3060" s="6">
        <v>55153</v>
      </c>
      <c r="L3060">
        <v>5</v>
      </c>
      <c r="M3060" t="s">
        <v>9884</v>
      </c>
      <c r="N3060" t="s">
        <v>3443</v>
      </c>
      <c r="O3060" t="s">
        <v>210</v>
      </c>
      <c r="P3060" t="s">
        <v>3709</v>
      </c>
      <c r="Q3060" s="5">
        <f>INDEX(relevant_resources!B:B,MATCH(P3060,relevant_resources!A:A,0))</f>
        <v>0</v>
      </c>
      <c r="R3060">
        <f>COUNTIFS(resolve_2018!Y:Y,A3060)</f>
        <v>3</v>
      </c>
      <c r="S3060">
        <f>COUNTIFS(assign_old_new!A:A,A3060)</f>
        <v>0</v>
      </c>
      <c r="T3060" s="4" t="str">
        <f>IF(D3060="teppc","teppc",
IF(Q3060=0,"not relevant",
IF(R3060&gt;0,"in old list",
IF(S3060=0,"NEED TO ASSIGN",
INDEX(assign_old_new!D:D,MATCH(A3060,assign_old_new!A:A,0))))))</f>
        <v>not relevant</v>
      </c>
      <c r="U3060">
        <f t="shared" si="94"/>
        <v>1</v>
      </c>
      <c r="V3060" s="5">
        <f t="shared" si="95"/>
        <v>0</v>
      </c>
    </row>
    <row r="3061" spans="1:22" hidden="1" x14ac:dyDescent="0.75">
      <c r="A3061" t="s">
        <v>7626</v>
      </c>
      <c r="B3061" t="s">
        <v>7626</v>
      </c>
      <c r="C3061" t="s">
        <v>7627</v>
      </c>
      <c r="D3061" t="s">
        <v>3425</v>
      </c>
      <c r="E3061" t="s">
        <v>3620</v>
      </c>
      <c r="F3061" t="s">
        <v>3620</v>
      </c>
      <c r="G3061" t="s">
        <v>3621</v>
      </c>
      <c r="H3061" t="s">
        <v>3616</v>
      </c>
      <c r="I3061" t="s">
        <v>1080</v>
      </c>
      <c r="J3061" s="2">
        <v>31269</v>
      </c>
      <c r="K3061" s="2">
        <v>55153</v>
      </c>
      <c r="L3061">
        <v>5</v>
      </c>
      <c r="M3061" t="s">
        <v>210</v>
      </c>
      <c r="N3061" t="s">
        <v>3443</v>
      </c>
      <c r="O3061" t="s">
        <v>210</v>
      </c>
      <c r="P3061" t="s">
        <v>3568</v>
      </c>
      <c r="Q3061" s="5">
        <f>INDEX(relevant_resources!B:B,MATCH(P3061,relevant_resources!A:A,0))</f>
        <v>0</v>
      </c>
      <c r="R3061">
        <f>COUNTIFS(resolve_2018!Y:Y,A3061)</f>
        <v>0</v>
      </c>
      <c r="S3061">
        <f>COUNTIFS(assign_old_new!A:A,A3061)</f>
        <v>0</v>
      </c>
      <c r="T3061" s="4" t="str">
        <f>IF(D3061="teppc","teppc",
IF(Q3061=0,"not relevant",
IF(R3061&gt;0,"in old list",
IF(S3061=0,"NEED TO ASSIGN",
INDEX(assign_old_new!D:D,MATCH(A3061,assign_old_new!A:A,0))))))</f>
        <v>teppc</v>
      </c>
      <c r="U3061">
        <f t="shared" si="94"/>
        <v>0</v>
      </c>
      <c r="V3061" s="5">
        <f t="shared" si="95"/>
        <v>0</v>
      </c>
    </row>
    <row r="3062" spans="1:22" hidden="1" x14ac:dyDescent="0.75">
      <c r="A3062" t="s">
        <v>9328</v>
      </c>
      <c r="B3062" t="s">
        <v>9329</v>
      </c>
      <c r="C3062" t="s">
        <v>9328</v>
      </c>
      <c r="D3062" t="s">
        <v>3425</v>
      </c>
      <c r="E3062" t="s">
        <v>3183</v>
      </c>
      <c r="F3062" t="s">
        <v>3183</v>
      </c>
      <c r="G3062" t="s">
        <v>3590</v>
      </c>
      <c r="H3062" t="s">
        <v>3591</v>
      </c>
      <c r="I3062" t="s">
        <v>2592</v>
      </c>
      <c r="J3062" s="2">
        <v>30621</v>
      </c>
      <c r="K3062" s="2">
        <v>55153</v>
      </c>
      <c r="L3062">
        <v>5</v>
      </c>
      <c r="M3062" t="s">
        <v>210</v>
      </c>
      <c r="N3062" t="s">
        <v>3443</v>
      </c>
      <c r="O3062" t="s">
        <v>210</v>
      </c>
      <c r="P3062" t="s">
        <v>4354</v>
      </c>
      <c r="Q3062" s="5">
        <f>INDEX(relevant_resources!B:B,MATCH(P3062,relevant_resources!A:A,0))</f>
        <v>0</v>
      </c>
      <c r="R3062">
        <f>COUNTIFS(resolve_2018!Y:Y,A3062)</f>
        <v>0</v>
      </c>
      <c r="S3062">
        <f>COUNTIFS(assign_old_new!A:A,A3062)</f>
        <v>0</v>
      </c>
      <c r="T3062" s="4" t="str">
        <f>IF(D3062="teppc","teppc",
IF(Q3062=0,"not relevant",
IF(R3062&gt;0,"in old list",
IF(S3062=0,"NEED TO ASSIGN",
INDEX(assign_old_new!D:D,MATCH(A3062,assign_old_new!A:A,0))))))</f>
        <v>teppc</v>
      </c>
      <c r="U3062">
        <f t="shared" si="94"/>
        <v>0</v>
      </c>
      <c r="V3062" s="5">
        <f t="shared" si="95"/>
        <v>0</v>
      </c>
    </row>
    <row r="3063" spans="1:22" hidden="1" x14ac:dyDescent="0.75">
      <c r="A3063" t="s">
        <v>9138</v>
      </c>
      <c r="B3063" t="s">
        <v>9138</v>
      </c>
      <c r="C3063" t="s">
        <v>9139</v>
      </c>
      <c r="D3063" t="s">
        <v>3425</v>
      </c>
      <c r="E3063" t="s">
        <v>3891</v>
      </c>
      <c r="F3063" t="s">
        <v>3891</v>
      </c>
      <c r="G3063" t="s">
        <v>3892</v>
      </c>
      <c r="H3063" t="s">
        <v>3616</v>
      </c>
      <c r="I3063" t="s">
        <v>1080</v>
      </c>
      <c r="J3063" s="2">
        <v>30468</v>
      </c>
      <c r="K3063" s="2">
        <v>55153</v>
      </c>
      <c r="L3063">
        <v>5</v>
      </c>
      <c r="M3063" t="s">
        <v>3448</v>
      </c>
      <c r="N3063" t="s">
        <v>3336</v>
      </c>
      <c r="O3063" t="s">
        <v>3356</v>
      </c>
      <c r="P3063" t="s">
        <v>3484</v>
      </c>
      <c r="Q3063" s="5">
        <f>INDEX(relevant_resources!B:B,MATCH(P3063,relevant_resources!A:A,0))</f>
        <v>0</v>
      </c>
      <c r="R3063">
        <f>COUNTIFS(resolve_2018!Y:Y,A3063)</f>
        <v>0</v>
      </c>
      <c r="S3063">
        <f>COUNTIFS(assign_old_new!A:A,A3063)</f>
        <v>0</v>
      </c>
      <c r="T3063" s="4" t="str">
        <f>IF(D3063="teppc","teppc",
IF(Q3063=0,"not relevant",
IF(R3063&gt;0,"in old list",
IF(S3063=0,"NEED TO ASSIGN",
INDEX(assign_old_new!D:D,MATCH(A3063,assign_old_new!A:A,0))))))</f>
        <v>teppc</v>
      </c>
      <c r="U3063">
        <f t="shared" si="94"/>
        <v>0</v>
      </c>
      <c r="V3063" s="5">
        <f t="shared" si="95"/>
        <v>0</v>
      </c>
    </row>
    <row r="3064" spans="1:22" hidden="1" x14ac:dyDescent="0.75">
      <c r="A3064" t="s">
        <v>10632</v>
      </c>
      <c r="B3064" t="s">
        <v>10632</v>
      </c>
      <c r="C3064" t="s">
        <v>10633</v>
      </c>
      <c r="D3064" t="s">
        <v>9883</v>
      </c>
      <c r="E3064" t="s">
        <v>1128</v>
      </c>
      <c r="F3064" t="s">
        <v>1128</v>
      </c>
      <c r="G3064" t="s">
        <v>3379</v>
      </c>
      <c r="H3064" t="s">
        <v>1128</v>
      </c>
      <c r="I3064" t="s">
        <v>33</v>
      </c>
      <c r="J3064" s="6">
        <v>29221</v>
      </c>
      <c r="K3064" s="6">
        <v>55153</v>
      </c>
      <c r="L3064">
        <v>5</v>
      </c>
      <c r="M3064" t="s">
        <v>9884</v>
      </c>
      <c r="N3064" t="s">
        <v>3443</v>
      </c>
      <c r="O3064" t="s">
        <v>210</v>
      </c>
      <c r="P3064" t="s">
        <v>3709</v>
      </c>
      <c r="Q3064" s="5">
        <f>INDEX(relevant_resources!B:B,MATCH(P3064,relevant_resources!A:A,0))</f>
        <v>0</v>
      </c>
      <c r="R3064">
        <f>COUNTIFS(resolve_2018!Y:Y,A3064)</f>
        <v>0</v>
      </c>
      <c r="S3064">
        <f>COUNTIFS(assign_old_new!A:A,A3064)</f>
        <v>0</v>
      </c>
      <c r="T3064" s="4" t="str">
        <f>IF(D3064="teppc","teppc",
IF(Q3064=0,"not relevant",
IF(R3064&gt;0,"in old list",
IF(S3064=0,"NEED TO ASSIGN",
INDEX(assign_old_new!D:D,MATCH(A3064,assign_old_new!A:A,0))))))</f>
        <v>not relevant</v>
      </c>
      <c r="U3064">
        <f t="shared" si="94"/>
        <v>0</v>
      </c>
      <c r="V3064" s="5">
        <f t="shared" si="95"/>
        <v>0</v>
      </c>
    </row>
    <row r="3065" spans="1:22" hidden="1" x14ac:dyDescent="0.75">
      <c r="A3065" t="s">
        <v>6288</v>
      </c>
      <c r="B3065" t="s">
        <v>6288</v>
      </c>
      <c r="C3065" t="s">
        <v>6289</v>
      </c>
      <c r="D3065" t="s">
        <v>3425</v>
      </c>
      <c r="E3065" t="s">
        <v>1054</v>
      </c>
      <c r="F3065" t="s">
        <v>1054</v>
      </c>
      <c r="G3065" t="s">
        <v>3447</v>
      </c>
      <c r="H3065" t="s">
        <v>3428</v>
      </c>
      <c r="I3065" t="s">
        <v>3429</v>
      </c>
      <c r="J3065" s="2">
        <v>19725</v>
      </c>
      <c r="K3065" s="2">
        <v>55123</v>
      </c>
      <c r="L3065">
        <v>5</v>
      </c>
      <c r="M3065" t="s">
        <v>210</v>
      </c>
      <c r="N3065" t="s">
        <v>3443</v>
      </c>
      <c r="O3065" t="s">
        <v>210</v>
      </c>
      <c r="P3065" t="s">
        <v>3444</v>
      </c>
      <c r="Q3065" s="5">
        <f>INDEX(relevant_resources!B:B,MATCH(P3065,relevant_resources!A:A,0))</f>
        <v>0</v>
      </c>
      <c r="R3065">
        <f>COUNTIFS(resolve_2018!Y:Y,A3065)</f>
        <v>0</v>
      </c>
      <c r="S3065">
        <f>COUNTIFS(assign_old_new!A:A,A3065)</f>
        <v>0</v>
      </c>
      <c r="T3065" s="4" t="str">
        <f>IF(D3065="teppc","teppc",
IF(Q3065=0,"not relevant",
IF(R3065&gt;0,"in old list",
IF(S3065=0,"NEED TO ASSIGN",
INDEX(assign_old_new!D:D,MATCH(A3065,assign_old_new!A:A,0))))))</f>
        <v>teppc</v>
      </c>
      <c r="U3065">
        <f t="shared" si="94"/>
        <v>0</v>
      </c>
      <c r="V3065" s="5">
        <f t="shared" si="95"/>
        <v>0</v>
      </c>
    </row>
    <row r="3066" spans="1:22" hidden="1" x14ac:dyDescent="0.75">
      <c r="A3066" t="s">
        <v>8274</v>
      </c>
      <c r="B3066" t="s">
        <v>8274</v>
      </c>
      <c r="C3066" t="s">
        <v>8275</v>
      </c>
      <c r="D3066" t="s">
        <v>3425</v>
      </c>
      <c r="E3066" t="s">
        <v>3858</v>
      </c>
      <c r="F3066" t="s">
        <v>3858</v>
      </c>
      <c r="G3066" t="s">
        <v>3859</v>
      </c>
      <c r="H3066" t="s">
        <v>3860</v>
      </c>
      <c r="I3066" t="s">
        <v>1080</v>
      </c>
      <c r="J3066" s="2">
        <v>19115</v>
      </c>
      <c r="K3066" s="2">
        <v>55153</v>
      </c>
      <c r="L3066">
        <v>5</v>
      </c>
      <c r="M3066" t="s">
        <v>210</v>
      </c>
      <c r="N3066" t="s">
        <v>3443</v>
      </c>
      <c r="O3066" t="s">
        <v>210</v>
      </c>
      <c r="P3066" t="s">
        <v>3568</v>
      </c>
      <c r="Q3066" s="5">
        <f>INDEX(relevant_resources!B:B,MATCH(P3066,relevant_resources!A:A,0))</f>
        <v>0</v>
      </c>
      <c r="R3066">
        <f>COUNTIFS(resolve_2018!Y:Y,A3066)</f>
        <v>0</v>
      </c>
      <c r="S3066">
        <f>COUNTIFS(assign_old_new!A:A,A3066)</f>
        <v>0</v>
      </c>
      <c r="T3066" s="4" t="str">
        <f>IF(D3066="teppc","teppc",
IF(Q3066=0,"not relevant",
IF(R3066&gt;0,"in old list",
IF(S3066=0,"NEED TO ASSIGN",
INDEX(assign_old_new!D:D,MATCH(A3066,assign_old_new!A:A,0))))))</f>
        <v>teppc</v>
      </c>
      <c r="U3066">
        <f t="shared" si="94"/>
        <v>0</v>
      </c>
      <c r="V3066" s="5">
        <f t="shared" si="95"/>
        <v>0</v>
      </c>
    </row>
    <row r="3067" spans="1:22" hidden="1" x14ac:dyDescent="0.75">
      <c r="A3067" t="s">
        <v>6569</v>
      </c>
      <c r="B3067" t="s">
        <v>6569</v>
      </c>
      <c r="C3067" t="s">
        <v>6569</v>
      </c>
      <c r="D3067" t="s">
        <v>3425</v>
      </c>
      <c r="E3067" t="s">
        <v>3883</v>
      </c>
      <c r="F3067" t="s">
        <v>3883</v>
      </c>
      <c r="G3067" t="s">
        <v>3884</v>
      </c>
      <c r="H3067" t="s">
        <v>3883</v>
      </c>
      <c r="I3067" t="s">
        <v>1080</v>
      </c>
      <c r="J3067" s="2">
        <v>18264</v>
      </c>
      <c r="K3067" s="2">
        <v>55153</v>
      </c>
      <c r="L3067">
        <v>5</v>
      </c>
      <c r="M3067" t="s">
        <v>210</v>
      </c>
      <c r="N3067" t="s">
        <v>3443</v>
      </c>
      <c r="O3067" t="s">
        <v>210</v>
      </c>
      <c r="P3067" t="s">
        <v>3568</v>
      </c>
      <c r="Q3067" s="5">
        <f>INDEX(relevant_resources!B:B,MATCH(P3067,relevant_resources!A:A,0))</f>
        <v>0</v>
      </c>
      <c r="R3067">
        <f>COUNTIFS(resolve_2018!Y:Y,A3067)</f>
        <v>0</v>
      </c>
      <c r="S3067">
        <f>COUNTIFS(assign_old_new!A:A,A3067)</f>
        <v>0</v>
      </c>
      <c r="T3067" s="4" t="str">
        <f>IF(D3067="teppc","teppc",
IF(Q3067=0,"not relevant",
IF(R3067&gt;0,"in old list",
IF(S3067=0,"NEED TO ASSIGN",
INDEX(assign_old_new!D:D,MATCH(A3067,assign_old_new!A:A,0))))))</f>
        <v>teppc</v>
      </c>
      <c r="U3067">
        <f t="shared" si="94"/>
        <v>0</v>
      </c>
      <c r="V3067" s="5">
        <f t="shared" si="95"/>
        <v>0</v>
      </c>
    </row>
    <row r="3068" spans="1:22" hidden="1" x14ac:dyDescent="0.75">
      <c r="A3068" t="s">
        <v>8428</v>
      </c>
      <c r="B3068" t="s">
        <v>8428</v>
      </c>
      <c r="C3068" t="s">
        <v>8428</v>
      </c>
      <c r="D3068" t="s">
        <v>3425</v>
      </c>
      <c r="E3068" t="s">
        <v>3482</v>
      </c>
      <c r="F3068" t="s">
        <v>3482</v>
      </c>
      <c r="G3068" t="s">
        <v>3483</v>
      </c>
      <c r="H3068" t="s">
        <v>3482</v>
      </c>
      <c r="I3068" t="s">
        <v>1080</v>
      </c>
      <c r="J3068" s="2">
        <v>18264</v>
      </c>
      <c r="K3068" s="2">
        <v>55153</v>
      </c>
      <c r="L3068">
        <v>5</v>
      </c>
      <c r="M3068" t="s">
        <v>210</v>
      </c>
      <c r="N3068" t="s">
        <v>3443</v>
      </c>
      <c r="O3068" t="s">
        <v>210</v>
      </c>
      <c r="P3068" t="s">
        <v>3568</v>
      </c>
      <c r="Q3068" s="5">
        <f>INDEX(relevant_resources!B:B,MATCH(P3068,relevant_resources!A:A,0))</f>
        <v>0</v>
      </c>
      <c r="R3068">
        <f>COUNTIFS(resolve_2018!Y:Y,A3068)</f>
        <v>0</v>
      </c>
      <c r="S3068">
        <f>COUNTIFS(assign_old_new!A:A,A3068)</f>
        <v>0</v>
      </c>
      <c r="T3068" s="4" t="str">
        <f>IF(D3068="teppc","teppc",
IF(Q3068=0,"not relevant",
IF(R3068&gt;0,"in old list",
IF(S3068=0,"NEED TO ASSIGN",
INDEX(assign_old_new!D:D,MATCH(A3068,assign_old_new!A:A,0))))))</f>
        <v>teppc</v>
      </c>
      <c r="U3068">
        <f t="shared" si="94"/>
        <v>0</v>
      </c>
      <c r="V3068" s="5">
        <f t="shared" si="95"/>
        <v>0</v>
      </c>
    </row>
    <row r="3069" spans="1:22" hidden="1" x14ac:dyDescent="0.75">
      <c r="A3069" t="s">
        <v>8460</v>
      </c>
      <c r="B3069" t="s">
        <v>8460</v>
      </c>
      <c r="C3069" t="s">
        <v>8460</v>
      </c>
      <c r="D3069" t="s">
        <v>3425</v>
      </c>
      <c r="E3069" t="s">
        <v>3426</v>
      </c>
      <c r="F3069" t="s">
        <v>3426</v>
      </c>
      <c r="G3069" t="s">
        <v>3427</v>
      </c>
      <c r="H3069" t="s">
        <v>3428</v>
      </c>
      <c r="I3069" t="s">
        <v>3429</v>
      </c>
      <c r="J3069" s="2">
        <v>18264</v>
      </c>
      <c r="K3069" s="2">
        <v>55153</v>
      </c>
      <c r="L3069">
        <v>5</v>
      </c>
      <c r="M3069" t="s">
        <v>7602</v>
      </c>
      <c r="N3069" t="s">
        <v>7603</v>
      </c>
      <c r="O3069" t="s">
        <v>7603</v>
      </c>
      <c r="P3069" t="s">
        <v>8457</v>
      </c>
      <c r="Q3069" s="5">
        <f>INDEX(relevant_resources!B:B,MATCH(P3069,relevant_resources!A:A,0))</f>
        <v>0</v>
      </c>
      <c r="R3069">
        <f>COUNTIFS(resolve_2018!Y:Y,A3069)</f>
        <v>0</v>
      </c>
      <c r="S3069">
        <f>COUNTIFS(assign_old_new!A:A,A3069)</f>
        <v>0</v>
      </c>
      <c r="T3069" s="4" t="str">
        <f>IF(D3069="teppc","teppc",
IF(Q3069=0,"not relevant",
IF(R3069&gt;0,"in old list",
IF(S3069=0,"NEED TO ASSIGN",
INDEX(assign_old_new!D:D,MATCH(A3069,assign_old_new!A:A,0))))))</f>
        <v>teppc</v>
      </c>
      <c r="U3069">
        <f t="shared" si="94"/>
        <v>0</v>
      </c>
      <c r="V3069" s="5">
        <f t="shared" si="95"/>
        <v>0</v>
      </c>
    </row>
    <row r="3070" spans="1:22" hidden="1" x14ac:dyDescent="0.75">
      <c r="A3070" t="s">
        <v>8461</v>
      </c>
      <c r="B3070" t="s">
        <v>8461</v>
      </c>
      <c r="C3070" t="s">
        <v>8461</v>
      </c>
      <c r="D3070" t="s">
        <v>3425</v>
      </c>
      <c r="E3070" t="s">
        <v>3426</v>
      </c>
      <c r="F3070" t="s">
        <v>3426</v>
      </c>
      <c r="G3070" t="s">
        <v>3427</v>
      </c>
      <c r="H3070" t="s">
        <v>3428</v>
      </c>
      <c r="I3070" t="s">
        <v>3429</v>
      </c>
      <c r="J3070" s="2">
        <v>18264</v>
      </c>
      <c r="K3070" s="2">
        <v>55153</v>
      </c>
      <c r="L3070">
        <v>5</v>
      </c>
      <c r="M3070" t="s">
        <v>7602</v>
      </c>
      <c r="N3070" t="s">
        <v>7603</v>
      </c>
      <c r="O3070" t="s">
        <v>7603</v>
      </c>
      <c r="P3070" t="s">
        <v>8457</v>
      </c>
      <c r="Q3070" s="5">
        <f>INDEX(relevant_resources!B:B,MATCH(P3070,relevant_resources!A:A,0))</f>
        <v>0</v>
      </c>
      <c r="R3070">
        <f>COUNTIFS(resolve_2018!Y:Y,A3070)</f>
        <v>0</v>
      </c>
      <c r="S3070">
        <f>COUNTIFS(assign_old_new!A:A,A3070)</f>
        <v>0</v>
      </c>
      <c r="T3070" s="4" t="str">
        <f>IF(D3070="teppc","teppc",
IF(Q3070=0,"not relevant",
IF(R3070&gt;0,"in old list",
IF(S3070=0,"NEED TO ASSIGN",
INDEX(assign_old_new!D:D,MATCH(A3070,assign_old_new!A:A,0))))))</f>
        <v>teppc</v>
      </c>
      <c r="U3070">
        <f t="shared" si="94"/>
        <v>0</v>
      </c>
      <c r="V3070" s="5">
        <f t="shared" si="95"/>
        <v>0</v>
      </c>
    </row>
    <row r="3071" spans="1:22" hidden="1" x14ac:dyDescent="0.75">
      <c r="A3071" t="s">
        <v>6570</v>
      </c>
      <c r="B3071" t="s">
        <v>6571</v>
      </c>
      <c r="C3071" t="s">
        <v>6572</v>
      </c>
      <c r="D3071" t="s">
        <v>3425</v>
      </c>
      <c r="E3071" t="s">
        <v>2403</v>
      </c>
      <c r="F3071" t="s">
        <v>2403</v>
      </c>
      <c r="G3071" t="s">
        <v>3436</v>
      </c>
      <c r="H3071" t="s">
        <v>3437</v>
      </c>
      <c r="I3071" t="s">
        <v>2274</v>
      </c>
      <c r="J3071" s="2">
        <v>16772</v>
      </c>
      <c r="K3071" s="2">
        <v>47588</v>
      </c>
      <c r="L3071">
        <v>5</v>
      </c>
      <c r="M3071" t="s">
        <v>3519</v>
      </c>
      <c r="N3071" t="s">
        <v>3520</v>
      </c>
      <c r="O3071" t="s">
        <v>3432</v>
      </c>
      <c r="P3071" t="s">
        <v>3521</v>
      </c>
      <c r="Q3071" s="5">
        <f>INDEX(relevant_resources!B:B,MATCH(P3071,relevant_resources!A:A,0))</f>
        <v>0</v>
      </c>
      <c r="R3071">
        <f>COUNTIFS(resolve_2018!Y:Y,A3071)</f>
        <v>0</v>
      </c>
      <c r="S3071">
        <f>COUNTIFS(assign_old_new!A:A,A3071)</f>
        <v>0</v>
      </c>
      <c r="T3071" s="4" t="str">
        <f>IF(D3071="teppc","teppc",
IF(Q3071=0,"not relevant",
IF(R3071&gt;0,"in old list",
IF(S3071=0,"NEED TO ASSIGN",
INDEX(assign_old_new!D:D,MATCH(A3071,assign_old_new!A:A,0))))))</f>
        <v>teppc</v>
      </c>
      <c r="U3071">
        <f t="shared" si="94"/>
        <v>0</v>
      </c>
      <c r="V3071" s="5">
        <f t="shared" si="95"/>
        <v>0</v>
      </c>
    </row>
    <row r="3072" spans="1:22" hidden="1" x14ac:dyDescent="0.75">
      <c r="A3072" t="s">
        <v>7288</v>
      </c>
      <c r="B3072" t="s">
        <v>7288</v>
      </c>
      <c r="C3072" t="s">
        <v>7289</v>
      </c>
      <c r="D3072" t="s">
        <v>3425</v>
      </c>
      <c r="E3072" t="s">
        <v>3620</v>
      </c>
      <c r="F3072" t="s">
        <v>3620</v>
      </c>
      <c r="G3072" t="s">
        <v>3621</v>
      </c>
      <c r="H3072" t="s">
        <v>3616</v>
      </c>
      <c r="I3072" t="s">
        <v>1080</v>
      </c>
      <c r="J3072" s="2">
        <v>9253</v>
      </c>
      <c r="K3072" s="2">
        <v>55153</v>
      </c>
      <c r="L3072">
        <v>5</v>
      </c>
      <c r="M3072" t="s">
        <v>210</v>
      </c>
      <c r="N3072" t="s">
        <v>3443</v>
      </c>
      <c r="O3072" t="s">
        <v>210</v>
      </c>
      <c r="P3072" t="s">
        <v>3568</v>
      </c>
      <c r="Q3072" s="5">
        <f>INDEX(relevant_resources!B:B,MATCH(P3072,relevant_resources!A:A,0))</f>
        <v>0</v>
      </c>
      <c r="R3072">
        <f>COUNTIFS(resolve_2018!Y:Y,A3072)</f>
        <v>0</v>
      </c>
      <c r="S3072">
        <f>COUNTIFS(assign_old_new!A:A,A3072)</f>
        <v>0</v>
      </c>
      <c r="T3072" s="4" t="str">
        <f>IF(D3072="teppc","teppc",
IF(Q3072=0,"not relevant",
IF(R3072&gt;0,"in old list",
IF(S3072=0,"NEED TO ASSIGN",
INDEX(assign_old_new!D:D,MATCH(A3072,assign_old_new!A:A,0))))))</f>
        <v>teppc</v>
      </c>
      <c r="U3072">
        <f t="shared" si="94"/>
        <v>0</v>
      </c>
      <c r="V3072" s="5">
        <f t="shared" si="95"/>
        <v>0</v>
      </c>
    </row>
    <row r="3073" spans="1:22" hidden="1" x14ac:dyDescent="0.75">
      <c r="A3073" t="s">
        <v>7290</v>
      </c>
      <c r="B3073" t="s">
        <v>7290</v>
      </c>
      <c r="C3073" t="s">
        <v>7291</v>
      </c>
      <c r="D3073" t="s">
        <v>3425</v>
      </c>
      <c r="E3073" t="s">
        <v>3620</v>
      </c>
      <c r="F3073" t="s">
        <v>3620</v>
      </c>
      <c r="G3073" t="s">
        <v>3621</v>
      </c>
      <c r="H3073" t="s">
        <v>3616</v>
      </c>
      <c r="I3073" t="s">
        <v>1080</v>
      </c>
      <c r="J3073" s="2">
        <v>9253</v>
      </c>
      <c r="K3073" s="2">
        <v>55153</v>
      </c>
      <c r="L3073">
        <v>5</v>
      </c>
      <c r="M3073" t="s">
        <v>210</v>
      </c>
      <c r="N3073" t="s">
        <v>3443</v>
      </c>
      <c r="O3073" t="s">
        <v>210</v>
      </c>
      <c r="P3073" t="s">
        <v>3568</v>
      </c>
      <c r="Q3073" s="5">
        <f>INDEX(relevant_resources!B:B,MATCH(P3073,relevant_resources!A:A,0))</f>
        <v>0</v>
      </c>
      <c r="R3073">
        <f>COUNTIFS(resolve_2018!Y:Y,A3073)</f>
        <v>0</v>
      </c>
      <c r="S3073">
        <f>COUNTIFS(assign_old_new!A:A,A3073)</f>
        <v>0</v>
      </c>
      <c r="T3073" s="4" t="str">
        <f>IF(D3073="teppc","teppc",
IF(Q3073=0,"not relevant",
IF(R3073&gt;0,"in old list",
IF(S3073=0,"NEED TO ASSIGN",
INDEX(assign_old_new!D:D,MATCH(A3073,assign_old_new!A:A,0))))))</f>
        <v>teppc</v>
      </c>
      <c r="U3073">
        <f t="shared" si="94"/>
        <v>0</v>
      </c>
      <c r="V3073" s="5">
        <f t="shared" si="95"/>
        <v>0</v>
      </c>
    </row>
    <row r="3074" spans="1:22" hidden="1" x14ac:dyDescent="0.75">
      <c r="A3074" t="s">
        <v>6604</v>
      </c>
      <c r="B3074" t="s">
        <v>6605</v>
      </c>
      <c r="C3074" t="s">
        <v>6606</v>
      </c>
      <c r="D3074" t="s">
        <v>3425</v>
      </c>
      <c r="E3074" t="s">
        <v>3183</v>
      </c>
      <c r="F3074" t="s">
        <v>3183</v>
      </c>
      <c r="G3074" t="s">
        <v>3590</v>
      </c>
      <c r="H3074" t="s">
        <v>3591</v>
      </c>
      <c r="I3074" t="s">
        <v>2592</v>
      </c>
      <c r="J3074" s="2">
        <v>9102</v>
      </c>
      <c r="K3074" s="2">
        <v>55153</v>
      </c>
      <c r="L3074">
        <v>5</v>
      </c>
      <c r="M3074" t="s">
        <v>210</v>
      </c>
      <c r="N3074" t="s">
        <v>3443</v>
      </c>
      <c r="O3074" t="s">
        <v>210</v>
      </c>
      <c r="P3074" t="s">
        <v>4354</v>
      </c>
      <c r="Q3074" s="5">
        <f>INDEX(relevant_resources!B:B,MATCH(P3074,relevant_resources!A:A,0))</f>
        <v>0</v>
      </c>
      <c r="R3074">
        <f>COUNTIFS(resolve_2018!Y:Y,A3074)</f>
        <v>0</v>
      </c>
      <c r="S3074">
        <f>COUNTIFS(assign_old_new!A:A,A3074)</f>
        <v>0</v>
      </c>
      <c r="T3074" s="4" t="str">
        <f>IF(D3074="teppc","teppc",
IF(Q3074=0,"not relevant",
IF(R3074&gt;0,"in old list",
IF(S3074=0,"NEED TO ASSIGN",
INDEX(assign_old_new!D:D,MATCH(A3074,assign_old_new!A:A,0))))))</f>
        <v>teppc</v>
      </c>
      <c r="U3074">
        <f t="shared" ref="U3074:U3137" si="96">OR(R3074&gt;0,S3074&gt;0)*1</f>
        <v>0</v>
      </c>
      <c r="V3074" s="5">
        <f t="shared" si="95"/>
        <v>0</v>
      </c>
    </row>
    <row r="3075" spans="1:22" hidden="1" x14ac:dyDescent="0.75">
      <c r="A3075" t="s">
        <v>9168</v>
      </c>
      <c r="B3075" t="s">
        <v>9168</v>
      </c>
      <c r="C3075" t="s">
        <v>9169</v>
      </c>
      <c r="D3075" t="s">
        <v>3425</v>
      </c>
      <c r="E3075" t="s">
        <v>3812</v>
      </c>
      <c r="F3075" t="s">
        <v>3812</v>
      </c>
      <c r="G3075" t="s">
        <v>3813</v>
      </c>
      <c r="H3075" t="s">
        <v>3814</v>
      </c>
      <c r="I3075" t="s">
        <v>1080</v>
      </c>
      <c r="J3075" s="2">
        <v>6392</v>
      </c>
      <c r="K3075" s="2">
        <v>55153</v>
      </c>
      <c r="L3075">
        <v>5</v>
      </c>
      <c r="M3075" t="s">
        <v>210</v>
      </c>
      <c r="N3075" t="s">
        <v>3443</v>
      </c>
      <c r="O3075" t="s">
        <v>210</v>
      </c>
      <c r="P3075" t="s">
        <v>3568</v>
      </c>
      <c r="Q3075" s="5">
        <f>INDEX(relevant_resources!B:B,MATCH(P3075,relevant_resources!A:A,0))</f>
        <v>0</v>
      </c>
      <c r="R3075">
        <f>COUNTIFS(resolve_2018!Y:Y,A3075)</f>
        <v>0</v>
      </c>
      <c r="S3075">
        <f>COUNTIFS(assign_old_new!A:A,A3075)</f>
        <v>0</v>
      </c>
      <c r="T3075" s="4" t="str">
        <f>IF(D3075="teppc","teppc",
IF(Q3075=0,"not relevant",
IF(R3075&gt;0,"in old list",
IF(S3075=0,"NEED TO ASSIGN",
INDEX(assign_old_new!D:D,MATCH(A3075,assign_old_new!A:A,0))))))</f>
        <v>teppc</v>
      </c>
      <c r="U3075">
        <f t="shared" si="96"/>
        <v>0</v>
      </c>
      <c r="V3075" s="5">
        <f t="shared" ref="V3075:V3138" si="97">AND(Q3075=1,U3075=0,D3075="caiso")*1</f>
        <v>0</v>
      </c>
    </row>
    <row r="3076" spans="1:22" hidden="1" x14ac:dyDescent="0.75">
      <c r="A3076" t="s">
        <v>9170</v>
      </c>
      <c r="B3076" t="s">
        <v>9170</v>
      </c>
      <c r="C3076" t="s">
        <v>9171</v>
      </c>
      <c r="D3076" t="s">
        <v>3425</v>
      </c>
      <c r="E3076" t="s">
        <v>3812</v>
      </c>
      <c r="F3076" t="s">
        <v>3812</v>
      </c>
      <c r="G3076" t="s">
        <v>3813</v>
      </c>
      <c r="H3076" t="s">
        <v>3814</v>
      </c>
      <c r="I3076" t="s">
        <v>1080</v>
      </c>
      <c r="J3076" s="2">
        <v>6331</v>
      </c>
      <c r="K3076" s="2">
        <v>55153</v>
      </c>
      <c r="L3076">
        <v>5</v>
      </c>
      <c r="M3076" t="s">
        <v>210</v>
      </c>
      <c r="N3076" t="s">
        <v>3443</v>
      </c>
      <c r="O3076" t="s">
        <v>210</v>
      </c>
      <c r="P3076" t="s">
        <v>3568</v>
      </c>
      <c r="Q3076" s="5">
        <f>INDEX(relevant_resources!B:B,MATCH(P3076,relevant_resources!A:A,0))</f>
        <v>0</v>
      </c>
      <c r="R3076">
        <f>COUNTIFS(resolve_2018!Y:Y,A3076)</f>
        <v>0</v>
      </c>
      <c r="S3076">
        <f>COUNTIFS(assign_old_new!A:A,A3076)</f>
        <v>0</v>
      </c>
      <c r="T3076" s="4" t="str">
        <f>IF(D3076="teppc","teppc",
IF(Q3076=0,"not relevant",
IF(R3076&gt;0,"in old list",
IF(S3076=0,"NEED TO ASSIGN",
INDEX(assign_old_new!D:D,MATCH(A3076,assign_old_new!A:A,0))))))</f>
        <v>teppc</v>
      </c>
      <c r="U3076">
        <f t="shared" si="96"/>
        <v>0</v>
      </c>
      <c r="V3076" s="5">
        <f t="shared" si="97"/>
        <v>0</v>
      </c>
    </row>
    <row r="3077" spans="1:22" hidden="1" x14ac:dyDescent="0.75">
      <c r="A3077" t="s">
        <v>9172</v>
      </c>
      <c r="B3077" t="s">
        <v>9172</v>
      </c>
      <c r="C3077" t="s">
        <v>9173</v>
      </c>
      <c r="D3077" t="s">
        <v>3425</v>
      </c>
      <c r="E3077" t="s">
        <v>3812</v>
      </c>
      <c r="F3077" t="s">
        <v>3812</v>
      </c>
      <c r="G3077" t="s">
        <v>3813</v>
      </c>
      <c r="H3077" t="s">
        <v>3814</v>
      </c>
      <c r="I3077" t="s">
        <v>1080</v>
      </c>
      <c r="J3077" s="2">
        <v>6150</v>
      </c>
      <c r="K3077" s="2">
        <v>55153</v>
      </c>
      <c r="L3077">
        <v>5</v>
      </c>
      <c r="M3077" t="s">
        <v>210</v>
      </c>
      <c r="N3077" t="s">
        <v>3443</v>
      </c>
      <c r="O3077" t="s">
        <v>210</v>
      </c>
      <c r="P3077" t="s">
        <v>3568</v>
      </c>
      <c r="Q3077" s="5">
        <f>INDEX(relevant_resources!B:B,MATCH(P3077,relevant_resources!A:A,0))</f>
        <v>0</v>
      </c>
      <c r="R3077">
        <f>COUNTIFS(resolve_2018!Y:Y,A3077)</f>
        <v>0</v>
      </c>
      <c r="S3077">
        <f>COUNTIFS(assign_old_new!A:A,A3077)</f>
        <v>0</v>
      </c>
      <c r="T3077" s="4" t="str">
        <f>IF(D3077="teppc","teppc",
IF(Q3077=0,"not relevant",
IF(R3077&gt;0,"in old list",
IF(S3077=0,"NEED TO ASSIGN",
INDEX(assign_old_new!D:D,MATCH(A3077,assign_old_new!A:A,0))))))</f>
        <v>teppc</v>
      </c>
      <c r="U3077">
        <f t="shared" si="96"/>
        <v>0</v>
      </c>
      <c r="V3077" s="5">
        <f t="shared" si="97"/>
        <v>0</v>
      </c>
    </row>
    <row r="3078" spans="1:22" hidden="1" x14ac:dyDescent="0.75">
      <c r="A3078" t="s">
        <v>9174</v>
      </c>
      <c r="B3078" t="s">
        <v>9174</v>
      </c>
      <c r="C3078" t="s">
        <v>9175</v>
      </c>
      <c r="D3078" t="s">
        <v>3425</v>
      </c>
      <c r="E3078" t="s">
        <v>3812</v>
      </c>
      <c r="F3078" t="s">
        <v>3812</v>
      </c>
      <c r="G3078" t="s">
        <v>3813</v>
      </c>
      <c r="H3078" t="s">
        <v>3814</v>
      </c>
      <c r="I3078" t="s">
        <v>1080</v>
      </c>
      <c r="J3078" s="2">
        <v>6150</v>
      </c>
      <c r="K3078" s="2">
        <v>55153</v>
      </c>
      <c r="L3078">
        <v>5</v>
      </c>
      <c r="M3078" t="s">
        <v>210</v>
      </c>
      <c r="N3078" t="s">
        <v>3443</v>
      </c>
      <c r="O3078" t="s">
        <v>210</v>
      </c>
      <c r="P3078" t="s">
        <v>3568</v>
      </c>
      <c r="Q3078" s="5">
        <f>INDEX(relevant_resources!B:B,MATCH(P3078,relevant_resources!A:A,0))</f>
        <v>0</v>
      </c>
      <c r="R3078">
        <f>COUNTIFS(resolve_2018!Y:Y,A3078)</f>
        <v>0</v>
      </c>
      <c r="S3078">
        <f>COUNTIFS(assign_old_new!A:A,A3078)</f>
        <v>0</v>
      </c>
      <c r="T3078" s="4" t="str">
        <f>IF(D3078="teppc","teppc",
IF(Q3078=0,"not relevant",
IF(R3078&gt;0,"in old list",
IF(S3078=0,"NEED TO ASSIGN",
INDEX(assign_old_new!D:D,MATCH(A3078,assign_old_new!A:A,0))))))</f>
        <v>teppc</v>
      </c>
      <c r="U3078">
        <f t="shared" si="96"/>
        <v>0</v>
      </c>
      <c r="V3078" s="5">
        <f t="shared" si="97"/>
        <v>0</v>
      </c>
    </row>
    <row r="3079" spans="1:22" hidden="1" x14ac:dyDescent="0.75">
      <c r="A3079" t="s">
        <v>9176</v>
      </c>
      <c r="B3079" t="s">
        <v>9176</v>
      </c>
      <c r="C3079" t="s">
        <v>9177</v>
      </c>
      <c r="D3079" t="s">
        <v>3425</v>
      </c>
      <c r="E3079" t="s">
        <v>3812</v>
      </c>
      <c r="F3079" t="s">
        <v>3812</v>
      </c>
      <c r="G3079" t="s">
        <v>3813</v>
      </c>
      <c r="H3079" t="s">
        <v>3814</v>
      </c>
      <c r="I3079" t="s">
        <v>1080</v>
      </c>
      <c r="J3079" s="2">
        <v>5661</v>
      </c>
      <c r="K3079" s="2">
        <v>55153</v>
      </c>
      <c r="L3079">
        <v>5</v>
      </c>
      <c r="M3079" t="s">
        <v>210</v>
      </c>
      <c r="N3079" t="s">
        <v>3443</v>
      </c>
      <c r="O3079" t="s">
        <v>210</v>
      </c>
      <c r="P3079" t="s">
        <v>3568</v>
      </c>
      <c r="Q3079" s="5">
        <f>INDEX(relevant_resources!B:B,MATCH(P3079,relevant_resources!A:A,0))</f>
        <v>0</v>
      </c>
      <c r="R3079">
        <f>COUNTIFS(resolve_2018!Y:Y,A3079)</f>
        <v>0</v>
      </c>
      <c r="S3079">
        <f>COUNTIFS(assign_old_new!A:A,A3079)</f>
        <v>0</v>
      </c>
      <c r="T3079" s="4" t="str">
        <f>IF(D3079="teppc","teppc",
IF(Q3079=0,"not relevant",
IF(R3079&gt;0,"in old list",
IF(S3079=0,"NEED TO ASSIGN",
INDEX(assign_old_new!D:D,MATCH(A3079,assign_old_new!A:A,0))))))</f>
        <v>teppc</v>
      </c>
      <c r="U3079">
        <f t="shared" si="96"/>
        <v>0</v>
      </c>
      <c r="V3079" s="5">
        <f t="shared" si="97"/>
        <v>0</v>
      </c>
    </row>
    <row r="3080" spans="1:22" hidden="1" x14ac:dyDescent="0.75">
      <c r="A3080" t="s">
        <v>9178</v>
      </c>
      <c r="B3080" t="s">
        <v>9178</v>
      </c>
      <c r="C3080" t="s">
        <v>9179</v>
      </c>
      <c r="D3080" t="s">
        <v>3425</v>
      </c>
      <c r="E3080" t="s">
        <v>3812</v>
      </c>
      <c r="F3080" t="s">
        <v>3812</v>
      </c>
      <c r="G3080" t="s">
        <v>3813</v>
      </c>
      <c r="H3080" t="s">
        <v>3814</v>
      </c>
      <c r="I3080" t="s">
        <v>1080</v>
      </c>
      <c r="J3080" s="2">
        <v>5661</v>
      </c>
      <c r="K3080" s="2">
        <v>55153</v>
      </c>
      <c r="L3080">
        <v>5</v>
      </c>
      <c r="M3080" t="s">
        <v>210</v>
      </c>
      <c r="N3080" t="s">
        <v>3443</v>
      </c>
      <c r="O3080" t="s">
        <v>210</v>
      </c>
      <c r="P3080" t="s">
        <v>3568</v>
      </c>
      <c r="Q3080" s="5">
        <f>INDEX(relevant_resources!B:B,MATCH(P3080,relevant_resources!A:A,0))</f>
        <v>0</v>
      </c>
      <c r="R3080">
        <f>COUNTIFS(resolve_2018!Y:Y,A3080)</f>
        <v>0</v>
      </c>
      <c r="S3080">
        <f>COUNTIFS(assign_old_new!A:A,A3080)</f>
        <v>0</v>
      </c>
      <c r="T3080" s="4" t="str">
        <f>IF(D3080="teppc","teppc",
IF(Q3080=0,"not relevant",
IF(R3080&gt;0,"in old list",
IF(S3080=0,"NEED TO ASSIGN",
INDEX(assign_old_new!D:D,MATCH(A3080,assign_old_new!A:A,0))))))</f>
        <v>teppc</v>
      </c>
      <c r="U3080">
        <f t="shared" si="96"/>
        <v>0</v>
      </c>
      <c r="V3080" s="5">
        <f t="shared" si="97"/>
        <v>0</v>
      </c>
    </row>
    <row r="3081" spans="1:22" hidden="1" x14ac:dyDescent="0.75">
      <c r="A3081" t="s">
        <v>6214</v>
      </c>
      <c r="B3081" t="s">
        <v>6214</v>
      </c>
      <c r="C3081" t="s">
        <v>6215</v>
      </c>
      <c r="D3081" t="s">
        <v>3425</v>
      </c>
      <c r="E3081" t="s">
        <v>1054</v>
      </c>
      <c r="F3081" t="s">
        <v>1054</v>
      </c>
      <c r="G3081" t="s">
        <v>3447</v>
      </c>
      <c r="H3081" t="s">
        <v>3428</v>
      </c>
      <c r="I3081" t="s">
        <v>3429</v>
      </c>
      <c r="J3081" s="2">
        <v>4019</v>
      </c>
      <c r="K3081" s="2">
        <v>55123</v>
      </c>
      <c r="L3081">
        <v>5</v>
      </c>
      <c r="M3081" t="s">
        <v>210</v>
      </c>
      <c r="N3081" t="s">
        <v>3443</v>
      </c>
      <c r="O3081" t="s">
        <v>210</v>
      </c>
      <c r="P3081" t="s">
        <v>3444</v>
      </c>
      <c r="Q3081" s="5">
        <f>INDEX(relevant_resources!B:B,MATCH(P3081,relevant_resources!A:A,0))</f>
        <v>0</v>
      </c>
      <c r="R3081">
        <f>COUNTIFS(resolve_2018!Y:Y,A3081)</f>
        <v>0</v>
      </c>
      <c r="S3081">
        <f>COUNTIFS(assign_old_new!A:A,A3081)</f>
        <v>0</v>
      </c>
      <c r="T3081" s="4" t="str">
        <f>IF(D3081="teppc","teppc",
IF(Q3081=0,"not relevant",
IF(R3081&gt;0,"in old list",
IF(S3081=0,"NEED TO ASSIGN",
INDEX(assign_old_new!D:D,MATCH(A3081,assign_old_new!A:A,0))))))</f>
        <v>teppc</v>
      </c>
      <c r="U3081">
        <f t="shared" si="96"/>
        <v>0</v>
      </c>
      <c r="V3081" s="5">
        <f t="shared" si="97"/>
        <v>0</v>
      </c>
    </row>
    <row r="3082" spans="1:22" hidden="1" x14ac:dyDescent="0.75">
      <c r="A3082" t="s">
        <v>6220</v>
      </c>
      <c r="B3082" t="s">
        <v>6220</v>
      </c>
      <c r="C3082" t="s">
        <v>6221</v>
      </c>
      <c r="D3082" t="s">
        <v>3425</v>
      </c>
      <c r="E3082" t="s">
        <v>1054</v>
      </c>
      <c r="F3082" t="s">
        <v>1054</v>
      </c>
      <c r="G3082" t="s">
        <v>3447</v>
      </c>
      <c r="H3082" t="s">
        <v>3428</v>
      </c>
      <c r="I3082" t="s">
        <v>3429</v>
      </c>
      <c r="J3082" s="2">
        <v>4019</v>
      </c>
      <c r="K3082" s="2">
        <v>55123</v>
      </c>
      <c r="L3082">
        <v>5</v>
      </c>
      <c r="M3082" t="s">
        <v>210</v>
      </c>
      <c r="N3082" t="s">
        <v>3443</v>
      </c>
      <c r="O3082" t="s">
        <v>210</v>
      </c>
      <c r="P3082" t="s">
        <v>3444</v>
      </c>
      <c r="Q3082" s="5">
        <f>INDEX(relevant_resources!B:B,MATCH(P3082,relevant_resources!A:A,0))</f>
        <v>0</v>
      </c>
      <c r="R3082">
        <f>COUNTIFS(resolve_2018!Y:Y,A3082)</f>
        <v>0</v>
      </c>
      <c r="S3082">
        <f>COUNTIFS(assign_old_new!A:A,A3082)</f>
        <v>0</v>
      </c>
      <c r="T3082" s="4" t="str">
        <f>IF(D3082="teppc","teppc",
IF(Q3082=0,"not relevant",
IF(R3082&gt;0,"in old list",
IF(S3082=0,"NEED TO ASSIGN",
INDEX(assign_old_new!D:D,MATCH(A3082,assign_old_new!A:A,0))))))</f>
        <v>teppc</v>
      </c>
      <c r="U3082">
        <f t="shared" si="96"/>
        <v>0</v>
      </c>
      <c r="V3082" s="5">
        <f t="shared" si="97"/>
        <v>0</v>
      </c>
    </row>
    <row r="3083" spans="1:22" hidden="1" x14ac:dyDescent="0.75">
      <c r="A3083" t="s">
        <v>2721</v>
      </c>
      <c r="B3083" t="s">
        <v>2721</v>
      </c>
      <c r="C3083" t="s">
        <v>10846</v>
      </c>
      <c r="D3083" t="s">
        <v>9883</v>
      </c>
      <c r="E3083" t="s">
        <v>3333</v>
      </c>
      <c r="F3083" t="s">
        <v>3333</v>
      </c>
      <c r="G3083" t="s">
        <v>3334</v>
      </c>
      <c r="H3083" t="s">
        <v>3333</v>
      </c>
      <c r="I3083" t="s">
        <v>33</v>
      </c>
      <c r="J3083" s="6">
        <v>31048</v>
      </c>
      <c r="K3083" s="6">
        <v>55153</v>
      </c>
      <c r="L3083">
        <v>4.9800000000000004</v>
      </c>
      <c r="M3083" t="s">
        <v>9884</v>
      </c>
      <c r="N3083" t="s">
        <v>3342</v>
      </c>
      <c r="O3083" t="s">
        <v>3337</v>
      </c>
      <c r="P3083" t="s">
        <v>3338</v>
      </c>
      <c r="Q3083" s="5">
        <f>INDEX(relevant_resources!B:B,MATCH(P3083,relevant_resources!A:A,0))</f>
        <v>0</v>
      </c>
      <c r="R3083">
        <f>COUNTIFS(resolve_2018!Y:Y,A3083)</f>
        <v>2</v>
      </c>
      <c r="S3083">
        <f>COUNTIFS(assign_old_new!A:A,A3083)</f>
        <v>0</v>
      </c>
      <c r="T3083" s="4" t="str">
        <f>IF(D3083="teppc","teppc",
IF(Q3083=0,"not relevant",
IF(R3083&gt;0,"in old list",
IF(S3083=0,"NEED TO ASSIGN",
INDEX(assign_old_new!D:D,MATCH(A3083,assign_old_new!A:A,0))))))</f>
        <v>not relevant</v>
      </c>
      <c r="U3083">
        <f t="shared" si="96"/>
        <v>1</v>
      </c>
      <c r="V3083" s="5">
        <f t="shared" si="97"/>
        <v>0</v>
      </c>
    </row>
    <row r="3084" spans="1:22" hidden="1" x14ac:dyDescent="0.75">
      <c r="A3084" t="s">
        <v>8412</v>
      </c>
      <c r="B3084" t="s">
        <v>8413</v>
      </c>
      <c r="C3084" t="s">
        <v>8414</v>
      </c>
      <c r="D3084" t="s">
        <v>3425</v>
      </c>
      <c r="E3084" t="s">
        <v>3426</v>
      </c>
      <c r="F3084" t="s">
        <v>3426</v>
      </c>
      <c r="G3084" t="s">
        <v>3427</v>
      </c>
      <c r="H3084" t="s">
        <v>3428</v>
      </c>
      <c r="I3084" t="s">
        <v>3429</v>
      </c>
      <c r="J3084" s="2">
        <v>38651</v>
      </c>
      <c r="K3084" s="2">
        <v>51435</v>
      </c>
      <c r="L3084">
        <v>4.9000000000000004</v>
      </c>
      <c r="M3084" t="s">
        <v>210</v>
      </c>
      <c r="N3084" t="s">
        <v>3443</v>
      </c>
      <c r="O3084" t="s">
        <v>210</v>
      </c>
      <c r="P3084" t="s">
        <v>3444</v>
      </c>
      <c r="Q3084" s="5">
        <f>INDEX(relevant_resources!B:B,MATCH(P3084,relevant_resources!A:A,0))</f>
        <v>0</v>
      </c>
      <c r="R3084">
        <f>COUNTIFS(resolve_2018!Y:Y,A3084)</f>
        <v>0</v>
      </c>
      <c r="S3084">
        <f>COUNTIFS(assign_old_new!A:A,A3084)</f>
        <v>0</v>
      </c>
      <c r="T3084" s="4" t="str">
        <f>IF(D3084="teppc","teppc",
IF(Q3084=0,"not relevant",
IF(R3084&gt;0,"in old list",
IF(S3084=0,"NEED TO ASSIGN",
INDEX(assign_old_new!D:D,MATCH(A3084,assign_old_new!A:A,0))))))</f>
        <v>teppc</v>
      </c>
      <c r="U3084">
        <f t="shared" si="96"/>
        <v>0</v>
      </c>
      <c r="V3084" s="5">
        <f t="shared" si="97"/>
        <v>0</v>
      </c>
    </row>
    <row r="3085" spans="1:22" hidden="1" x14ac:dyDescent="0.75">
      <c r="A3085" t="s">
        <v>9489</v>
      </c>
      <c r="B3085" t="s">
        <v>9489</v>
      </c>
      <c r="C3085" t="s">
        <v>9490</v>
      </c>
      <c r="D3085" t="s">
        <v>3425</v>
      </c>
      <c r="E3085" t="s">
        <v>1054</v>
      </c>
      <c r="F3085" t="s">
        <v>1054</v>
      </c>
      <c r="G3085" t="s">
        <v>3447</v>
      </c>
      <c r="H3085" t="s">
        <v>3428</v>
      </c>
      <c r="I3085" t="s">
        <v>3429</v>
      </c>
      <c r="J3085" s="2">
        <v>31517</v>
      </c>
      <c r="K3085" s="2">
        <v>55123</v>
      </c>
      <c r="L3085">
        <v>4.9000000000000004</v>
      </c>
      <c r="M3085" t="s">
        <v>3531</v>
      </c>
      <c r="N3085" t="s">
        <v>3532</v>
      </c>
      <c r="O3085" t="s">
        <v>3533</v>
      </c>
      <c r="P3085" t="s">
        <v>3549</v>
      </c>
      <c r="Q3085" s="5">
        <f>INDEX(relevant_resources!B:B,MATCH(P3085,relevant_resources!A:A,0))</f>
        <v>0</v>
      </c>
      <c r="R3085">
        <f>COUNTIFS(resolve_2018!Y:Y,A3085)</f>
        <v>0</v>
      </c>
      <c r="S3085">
        <f>COUNTIFS(assign_old_new!A:A,A3085)</f>
        <v>0</v>
      </c>
      <c r="T3085" s="4" t="str">
        <f>IF(D3085="teppc","teppc",
IF(Q3085=0,"not relevant",
IF(R3085&gt;0,"in old list",
IF(S3085=0,"NEED TO ASSIGN",
INDEX(assign_old_new!D:D,MATCH(A3085,assign_old_new!A:A,0))))))</f>
        <v>teppc</v>
      </c>
      <c r="U3085">
        <f t="shared" si="96"/>
        <v>0</v>
      </c>
      <c r="V3085" s="5">
        <f t="shared" si="97"/>
        <v>0</v>
      </c>
    </row>
    <row r="3086" spans="1:22" hidden="1" x14ac:dyDescent="0.75">
      <c r="A3086" t="s">
        <v>3134</v>
      </c>
      <c r="B3086" t="s">
        <v>3134</v>
      </c>
      <c r="C3086" t="s">
        <v>10253</v>
      </c>
      <c r="D3086" t="s">
        <v>9883</v>
      </c>
      <c r="E3086" t="s">
        <v>3333</v>
      </c>
      <c r="F3086" t="s">
        <v>3333</v>
      </c>
      <c r="G3086" t="s">
        <v>3334</v>
      </c>
      <c r="H3086" t="s">
        <v>3333</v>
      </c>
      <c r="I3086" t="s">
        <v>33</v>
      </c>
      <c r="J3086" s="6">
        <v>31413</v>
      </c>
      <c r="K3086" s="6">
        <v>55153</v>
      </c>
      <c r="L3086">
        <v>4.9000000000000004</v>
      </c>
      <c r="M3086" t="s">
        <v>9884</v>
      </c>
      <c r="N3086" t="s">
        <v>3443</v>
      </c>
      <c r="O3086" t="s">
        <v>210</v>
      </c>
      <c r="P3086" t="s">
        <v>3709</v>
      </c>
      <c r="Q3086" s="5">
        <f>INDEX(relevant_resources!B:B,MATCH(P3086,relevant_resources!A:A,0))</f>
        <v>0</v>
      </c>
      <c r="R3086">
        <f>COUNTIFS(resolve_2018!Y:Y,A3086)</f>
        <v>1</v>
      </c>
      <c r="S3086">
        <f>COUNTIFS(assign_old_new!A:A,A3086)</f>
        <v>0</v>
      </c>
      <c r="T3086" s="4" t="str">
        <f>IF(D3086="teppc","teppc",
IF(Q3086=0,"not relevant",
IF(R3086&gt;0,"in old list",
IF(S3086=0,"NEED TO ASSIGN",
INDEX(assign_old_new!D:D,MATCH(A3086,assign_old_new!A:A,0))))))</f>
        <v>not relevant</v>
      </c>
      <c r="U3086">
        <f t="shared" si="96"/>
        <v>1</v>
      </c>
      <c r="V3086" s="5">
        <f t="shared" si="97"/>
        <v>0</v>
      </c>
    </row>
    <row r="3087" spans="1:22" hidden="1" x14ac:dyDescent="0.75">
      <c r="A3087" t="s">
        <v>6822</v>
      </c>
      <c r="B3087" t="s">
        <v>6823</v>
      </c>
      <c r="C3087" t="s">
        <v>6824</v>
      </c>
      <c r="D3087" t="s">
        <v>3425</v>
      </c>
      <c r="E3087" t="s">
        <v>3578</v>
      </c>
      <c r="F3087" t="s">
        <v>3578</v>
      </c>
      <c r="G3087" t="s">
        <v>3579</v>
      </c>
      <c r="H3087" t="s">
        <v>3578</v>
      </c>
      <c r="I3087" t="s">
        <v>3429</v>
      </c>
      <c r="J3087" s="2">
        <v>22981</v>
      </c>
      <c r="K3087" s="2">
        <v>47484</v>
      </c>
      <c r="L3087">
        <v>4.9000000000000004</v>
      </c>
      <c r="M3087" t="s">
        <v>210</v>
      </c>
      <c r="N3087" t="s">
        <v>3443</v>
      </c>
      <c r="O3087" t="s">
        <v>210</v>
      </c>
      <c r="P3087" t="s">
        <v>3444</v>
      </c>
      <c r="Q3087" s="5">
        <f>INDEX(relevant_resources!B:B,MATCH(P3087,relevant_resources!A:A,0))</f>
        <v>0</v>
      </c>
      <c r="R3087">
        <f>COUNTIFS(resolve_2018!Y:Y,A3087)</f>
        <v>0</v>
      </c>
      <c r="S3087">
        <f>COUNTIFS(assign_old_new!A:A,A3087)</f>
        <v>0</v>
      </c>
      <c r="T3087" s="4" t="str">
        <f>IF(D3087="teppc","teppc",
IF(Q3087=0,"not relevant",
IF(R3087&gt;0,"in old list",
IF(S3087=0,"NEED TO ASSIGN",
INDEX(assign_old_new!D:D,MATCH(A3087,assign_old_new!A:A,0))))))</f>
        <v>teppc</v>
      </c>
      <c r="U3087">
        <f t="shared" si="96"/>
        <v>0</v>
      </c>
      <c r="V3087" s="5">
        <f t="shared" si="97"/>
        <v>0</v>
      </c>
    </row>
    <row r="3088" spans="1:22" hidden="1" x14ac:dyDescent="0.75">
      <c r="A3088" t="s">
        <v>379</v>
      </c>
      <c r="B3088" t="s">
        <v>379</v>
      </c>
      <c r="C3088" t="s">
        <v>10444</v>
      </c>
      <c r="D3088" t="s">
        <v>9883</v>
      </c>
      <c r="E3088" t="s">
        <v>3333</v>
      </c>
      <c r="F3088" t="s">
        <v>3333</v>
      </c>
      <c r="G3088" t="s">
        <v>3334</v>
      </c>
      <c r="H3088" t="s">
        <v>3333</v>
      </c>
      <c r="I3088" t="s">
        <v>33</v>
      </c>
      <c r="J3088" s="6">
        <v>7672</v>
      </c>
      <c r="K3088" s="6">
        <v>55153</v>
      </c>
      <c r="L3088">
        <v>4.9000000000000004</v>
      </c>
      <c r="M3088" t="s">
        <v>9884</v>
      </c>
      <c r="N3088" t="s">
        <v>3443</v>
      </c>
      <c r="O3088" t="s">
        <v>210</v>
      </c>
      <c r="P3088" t="s">
        <v>3709</v>
      </c>
      <c r="Q3088" s="5">
        <f>INDEX(relevant_resources!B:B,MATCH(P3088,relevant_resources!A:A,0))</f>
        <v>0</v>
      </c>
      <c r="R3088">
        <f>COUNTIFS(resolve_2018!Y:Y,A3088)</f>
        <v>1</v>
      </c>
      <c r="S3088">
        <f>COUNTIFS(assign_old_new!A:A,A3088)</f>
        <v>0</v>
      </c>
      <c r="T3088" s="4" t="str">
        <f>IF(D3088="teppc","teppc",
IF(Q3088=0,"not relevant",
IF(R3088&gt;0,"in old list",
IF(S3088=0,"NEED TO ASSIGN",
INDEX(assign_old_new!D:D,MATCH(A3088,assign_old_new!A:A,0))))))</f>
        <v>not relevant</v>
      </c>
      <c r="U3088">
        <f t="shared" si="96"/>
        <v>1</v>
      </c>
      <c r="V3088" s="5">
        <f t="shared" si="97"/>
        <v>0</v>
      </c>
    </row>
    <row r="3089" spans="1:22" hidden="1" x14ac:dyDescent="0.75">
      <c r="A3089" t="s">
        <v>11046</v>
      </c>
      <c r="B3089" t="s">
        <v>11046</v>
      </c>
      <c r="D3089" t="s">
        <v>9883</v>
      </c>
      <c r="E3089" t="s">
        <v>3333</v>
      </c>
      <c r="F3089" t="s">
        <v>3333</v>
      </c>
      <c r="G3089" t="s">
        <v>3334</v>
      </c>
      <c r="H3089" t="s">
        <v>3333</v>
      </c>
      <c r="I3089" t="s">
        <v>33</v>
      </c>
      <c r="J3089" t="s">
        <v>9889</v>
      </c>
      <c r="K3089" s="6">
        <v>55153</v>
      </c>
      <c r="L3089">
        <v>4.8</v>
      </c>
      <c r="M3089" t="s">
        <v>4707</v>
      </c>
      <c r="N3089" t="s">
        <v>4707</v>
      </c>
      <c r="O3089" t="s">
        <v>4708</v>
      </c>
      <c r="P3089" t="s">
        <v>10080</v>
      </c>
      <c r="Q3089" s="5">
        <f>INDEX(relevant_resources!B:B,MATCH(P3089,relevant_resources!A:A,0))</f>
        <v>0</v>
      </c>
      <c r="R3089">
        <f>COUNTIFS(resolve_2018!Y:Y,A3089)</f>
        <v>0</v>
      </c>
      <c r="S3089">
        <f>COUNTIFS(assign_old_new!A:A,A3089)</f>
        <v>0</v>
      </c>
      <c r="T3089" s="4" t="str">
        <f>IF(D3089="teppc","teppc",
IF(Q3089=0,"not relevant",
IF(R3089&gt;0,"in old list",
IF(S3089=0,"NEED TO ASSIGN",
INDEX(assign_old_new!D:D,MATCH(A3089,assign_old_new!A:A,0))))))</f>
        <v>not relevant</v>
      </c>
      <c r="U3089">
        <f t="shared" si="96"/>
        <v>0</v>
      </c>
      <c r="V3089" s="5">
        <f t="shared" si="97"/>
        <v>0</v>
      </c>
    </row>
    <row r="3090" spans="1:22" hidden="1" x14ac:dyDescent="0.75">
      <c r="A3090" t="s">
        <v>5310</v>
      </c>
      <c r="B3090" t="s">
        <v>5310</v>
      </c>
      <c r="C3090" t="s">
        <v>5311</v>
      </c>
      <c r="D3090" t="s">
        <v>3425</v>
      </c>
      <c r="E3090" t="s">
        <v>3611</v>
      </c>
      <c r="F3090" t="s">
        <v>3611</v>
      </c>
      <c r="G3090" t="s">
        <v>3379</v>
      </c>
      <c r="H3090" t="s">
        <v>1128</v>
      </c>
      <c r="I3090" t="s">
        <v>33</v>
      </c>
      <c r="J3090" s="2">
        <v>42475</v>
      </c>
      <c r="K3090" s="2">
        <v>54893</v>
      </c>
      <c r="L3090">
        <v>4.8</v>
      </c>
      <c r="M3090" t="s">
        <v>3506</v>
      </c>
      <c r="N3090" t="s">
        <v>3385</v>
      </c>
      <c r="O3090" t="s">
        <v>3386</v>
      </c>
      <c r="P3090" t="s">
        <v>3324</v>
      </c>
      <c r="Q3090" s="5">
        <f>INDEX(relevant_resources!B:B,MATCH(P3090,relevant_resources!A:A,0))</f>
        <v>1</v>
      </c>
      <c r="R3090">
        <f>COUNTIFS(resolve_2018!Y:Y,A3090)</f>
        <v>0</v>
      </c>
      <c r="S3090">
        <f>COUNTIFS(assign_old_new!A:A,A3090)</f>
        <v>0</v>
      </c>
      <c r="T3090" s="4" t="str">
        <f>IF(D3090="teppc","teppc",
IF(Q3090=0,"not relevant",
IF(R3090&gt;0,"in old list",
IF(S3090=0,"NEED TO ASSIGN",
INDEX(assign_old_new!D:D,MATCH(A3090,assign_old_new!A:A,0))))))</f>
        <v>teppc</v>
      </c>
      <c r="U3090">
        <f t="shared" si="96"/>
        <v>0</v>
      </c>
      <c r="V3090" s="5">
        <f t="shared" si="97"/>
        <v>0</v>
      </c>
    </row>
    <row r="3091" spans="1:22" hidden="1" x14ac:dyDescent="0.75">
      <c r="A3091" t="s">
        <v>9254</v>
      </c>
      <c r="B3091" t="s">
        <v>9254</v>
      </c>
      <c r="C3091" t="s">
        <v>9255</v>
      </c>
      <c r="D3091" t="s">
        <v>3425</v>
      </c>
      <c r="E3091" t="s">
        <v>3426</v>
      </c>
      <c r="F3091" t="s">
        <v>3426</v>
      </c>
      <c r="G3091" t="s">
        <v>3427</v>
      </c>
      <c r="H3091" t="s">
        <v>3428</v>
      </c>
      <c r="I3091" t="s">
        <v>3429</v>
      </c>
      <c r="J3091" s="2">
        <v>41944</v>
      </c>
      <c r="K3091" s="2">
        <v>51075</v>
      </c>
      <c r="L3091">
        <v>4.8</v>
      </c>
      <c r="M3091" t="s">
        <v>3438</v>
      </c>
      <c r="N3091" t="s">
        <v>3412</v>
      </c>
      <c r="O3091" t="s">
        <v>993</v>
      </c>
      <c r="P3091" t="s">
        <v>3477</v>
      </c>
      <c r="Q3091" s="5">
        <f>INDEX(relevant_resources!B:B,MATCH(P3091,relevant_resources!A:A,0))</f>
        <v>0</v>
      </c>
      <c r="R3091">
        <f>COUNTIFS(resolve_2018!Y:Y,A3091)</f>
        <v>0</v>
      </c>
      <c r="S3091">
        <f>COUNTIFS(assign_old_new!A:A,A3091)</f>
        <v>0</v>
      </c>
      <c r="T3091" s="4" t="str">
        <f>IF(D3091="teppc","teppc",
IF(Q3091=0,"not relevant",
IF(R3091&gt;0,"in old list",
IF(S3091=0,"NEED TO ASSIGN",
INDEX(assign_old_new!D:D,MATCH(A3091,assign_old_new!A:A,0))))))</f>
        <v>teppc</v>
      </c>
      <c r="U3091">
        <f t="shared" si="96"/>
        <v>0</v>
      </c>
      <c r="V3091" s="5">
        <f t="shared" si="97"/>
        <v>0</v>
      </c>
    </row>
    <row r="3092" spans="1:22" hidden="1" x14ac:dyDescent="0.75">
      <c r="A3092" t="s">
        <v>4342</v>
      </c>
      <c r="B3092" t="s">
        <v>4342</v>
      </c>
      <c r="C3092" t="s">
        <v>4343</v>
      </c>
      <c r="D3092" t="s">
        <v>3425</v>
      </c>
      <c r="E3092" t="s">
        <v>3426</v>
      </c>
      <c r="F3092" t="s">
        <v>3426</v>
      </c>
      <c r="G3092" t="s">
        <v>3427</v>
      </c>
      <c r="H3092" t="s">
        <v>3428</v>
      </c>
      <c r="I3092" t="s">
        <v>3429</v>
      </c>
      <c r="J3092" s="2">
        <v>41883</v>
      </c>
      <c r="K3092" s="2">
        <v>48669</v>
      </c>
      <c r="L3092">
        <v>4.8</v>
      </c>
      <c r="M3092" t="s">
        <v>3448</v>
      </c>
      <c r="N3092" t="s">
        <v>3336</v>
      </c>
      <c r="O3092" t="s">
        <v>3356</v>
      </c>
      <c r="P3092" t="s">
        <v>3449</v>
      </c>
      <c r="Q3092" s="5">
        <f>INDEX(relevant_resources!B:B,MATCH(P3092,relevant_resources!A:A,0))</f>
        <v>0</v>
      </c>
      <c r="R3092">
        <f>COUNTIFS(resolve_2018!Y:Y,A3092)</f>
        <v>0</v>
      </c>
      <c r="S3092">
        <f>COUNTIFS(assign_old_new!A:A,A3092)</f>
        <v>0</v>
      </c>
      <c r="T3092" s="4" t="str">
        <f>IF(D3092="teppc","teppc",
IF(Q3092=0,"not relevant",
IF(R3092&gt;0,"in old list",
IF(S3092=0,"NEED TO ASSIGN",
INDEX(assign_old_new!D:D,MATCH(A3092,assign_old_new!A:A,0))))))</f>
        <v>teppc</v>
      </c>
      <c r="U3092">
        <f t="shared" si="96"/>
        <v>0</v>
      </c>
      <c r="V3092" s="5">
        <f t="shared" si="97"/>
        <v>0</v>
      </c>
    </row>
    <row r="3093" spans="1:22" hidden="1" x14ac:dyDescent="0.75">
      <c r="A3093" t="s">
        <v>6251</v>
      </c>
      <c r="B3093" t="s">
        <v>6251</v>
      </c>
      <c r="C3093" t="s">
        <v>6252</v>
      </c>
      <c r="D3093" t="s">
        <v>3425</v>
      </c>
      <c r="E3093" t="s">
        <v>3752</v>
      </c>
      <c r="F3093" t="s">
        <v>3752</v>
      </c>
      <c r="G3093" t="s">
        <v>3753</v>
      </c>
      <c r="H3093" t="s">
        <v>2156</v>
      </c>
      <c r="I3093" t="s">
        <v>1080</v>
      </c>
      <c r="J3093" s="2">
        <v>36495</v>
      </c>
      <c r="K3093" s="2">
        <v>55153</v>
      </c>
      <c r="L3093">
        <v>4.8</v>
      </c>
      <c r="M3093" t="s">
        <v>3553</v>
      </c>
      <c r="N3093" t="s">
        <v>3554</v>
      </c>
      <c r="O3093" t="s">
        <v>3461</v>
      </c>
      <c r="P3093" t="s">
        <v>3815</v>
      </c>
      <c r="Q3093" s="5">
        <f>INDEX(relevant_resources!B:B,MATCH(P3093,relevant_resources!A:A,0))</f>
        <v>0</v>
      </c>
      <c r="R3093">
        <f>COUNTIFS(resolve_2018!Y:Y,A3093)</f>
        <v>0</v>
      </c>
      <c r="S3093">
        <f>COUNTIFS(assign_old_new!A:A,A3093)</f>
        <v>0</v>
      </c>
      <c r="T3093" s="4" t="str">
        <f>IF(D3093="teppc","teppc",
IF(Q3093=0,"not relevant",
IF(R3093&gt;0,"in old list",
IF(S3093=0,"NEED TO ASSIGN",
INDEX(assign_old_new!D:D,MATCH(A3093,assign_old_new!A:A,0))))))</f>
        <v>teppc</v>
      </c>
      <c r="U3093">
        <f t="shared" si="96"/>
        <v>0</v>
      </c>
      <c r="V3093" s="5">
        <f t="shared" si="97"/>
        <v>0</v>
      </c>
    </row>
    <row r="3094" spans="1:22" hidden="1" x14ac:dyDescent="0.75">
      <c r="A3094" t="s">
        <v>7650</v>
      </c>
      <c r="B3094" t="s">
        <v>7651</v>
      </c>
      <c r="D3094" t="s">
        <v>3425</v>
      </c>
      <c r="E3094" t="s">
        <v>3883</v>
      </c>
      <c r="F3094" t="s">
        <v>3883</v>
      </c>
      <c r="G3094" t="s">
        <v>3884</v>
      </c>
      <c r="H3094" t="s">
        <v>3883</v>
      </c>
      <c r="I3094" t="s">
        <v>1080</v>
      </c>
      <c r="J3094" s="2">
        <v>18264</v>
      </c>
      <c r="K3094" s="2">
        <v>55153</v>
      </c>
      <c r="L3094">
        <v>4.8</v>
      </c>
      <c r="M3094" t="s">
        <v>616</v>
      </c>
      <c r="N3094" t="s">
        <v>4346</v>
      </c>
      <c r="O3094" t="s">
        <v>3386</v>
      </c>
      <c r="P3094" t="s">
        <v>3617</v>
      </c>
      <c r="Q3094" s="5">
        <f>INDEX(relevant_resources!B:B,MATCH(P3094,relevant_resources!A:A,0))</f>
        <v>0</v>
      </c>
      <c r="R3094">
        <f>COUNTIFS(resolve_2018!Y:Y,A3094)</f>
        <v>0</v>
      </c>
      <c r="S3094">
        <f>COUNTIFS(assign_old_new!A:A,A3094)</f>
        <v>0</v>
      </c>
      <c r="T3094" s="4" t="str">
        <f>IF(D3094="teppc","teppc",
IF(Q3094=0,"not relevant",
IF(R3094&gt;0,"in old list",
IF(S3094=0,"NEED TO ASSIGN",
INDEX(assign_old_new!D:D,MATCH(A3094,assign_old_new!A:A,0))))))</f>
        <v>teppc</v>
      </c>
      <c r="U3094">
        <f t="shared" si="96"/>
        <v>0</v>
      </c>
      <c r="V3094" s="5">
        <f t="shared" si="97"/>
        <v>0</v>
      </c>
    </row>
    <row r="3095" spans="1:22" hidden="1" x14ac:dyDescent="0.75">
      <c r="A3095" t="s">
        <v>9373</v>
      </c>
      <c r="B3095" t="s">
        <v>9373</v>
      </c>
      <c r="C3095" t="s">
        <v>9374</v>
      </c>
      <c r="D3095" t="s">
        <v>3425</v>
      </c>
      <c r="E3095" t="s">
        <v>3426</v>
      </c>
      <c r="F3095" t="s">
        <v>3426</v>
      </c>
      <c r="G3095" t="s">
        <v>3427</v>
      </c>
      <c r="H3095" t="s">
        <v>3428</v>
      </c>
      <c r="I3095" t="s">
        <v>3429</v>
      </c>
      <c r="J3095" s="2">
        <v>40087</v>
      </c>
      <c r="K3095" s="2">
        <v>54729</v>
      </c>
      <c r="L3095">
        <v>4.7699999999999996</v>
      </c>
      <c r="M3095" t="s">
        <v>210</v>
      </c>
      <c r="N3095" t="s">
        <v>3443</v>
      </c>
      <c r="O3095" t="s">
        <v>210</v>
      </c>
      <c r="P3095" t="s">
        <v>3444</v>
      </c>
      <c r="Q3095" s="5">
        <f>INDEX(relevant_resources!B:B,MATCH(P3095,relevant_resources!A:A,0))</f>
        <v>0</v>
      </c>
      <c r="R3095">
        <f>COUNTIFS(resolve_2018!Y:Y,A3095)</f>
        <v>0</v>
      </c>
      <c r="S3095">
        <f>COUNTIFS(assign_old_new!A:A,A3095)</f>
        <v>0</v>
      </c>
      <c r="T3095" s="4" t="str">
        <f>IF(D3095="teppc","teppc",
IF(Q3095=0,"not relevant",
IF(R3095&gt;0,"in old list",
IF(S3095=0,"NEED TO ASSIGN",
INDEX(assign_old_new!D:D,MATCH(A3095,assign_old_new!A:A,0))))))</f>
        <v>teppc</v>
      </c>
      <c r="U3095">
        <f t="shared" si="96"/>
        <v>0</v>
      </c>
      <c r="V3095" s="5">
        <f t="shared" si="97"/>
        <v>0</v>
      </c>
    </row>
    <row r="3096" spans="1:22" hidden="1" x14ac:dyDescent="0.75">
      <c r="A3096" t="s">
        <v>10652</v>
      </c>
      <c r="B3096" t="s">
        <v>10652</v>
      </c>
      <c r="C3096" t="s">
        <v>10653</v>
      </c>
      <c r="D3096" t="s">
        <v>9883</v>
      </c>
      <c r="E3096" t="s">
        <v>1128</v>
      </c>
      <c r="F3096" t="s">
        <v>1128</v>
      </c>
      <c r="G3096" t="s">
        <v>3379</v>
      </c>
      <c r="H3096" t="s">
        <v>1128</v>
      </c>
      <c r="I3096" t="s">
        <v>33</v>
      </c>
      <c r="J3096" t="s">
        <v>9889</v>
      </c>
      <c r="K3096" s="6">
        <v>55153</v>
      </c>
      <c r="L3096">
        <v>4.76</v>
      </c>
      <c r="M3096" t="s">
        <v>10299</v>
      </c>
      <c r="N3096" t="s">
        <v>3412</v>
      </c>
      <c r="O3096" t="s">
        <v>993</v>
      </c>
      <c r="P3096" t="s">
        <v>3413</v>
      </c>
      <c r="Q3096" s="5">
        <f>INDEX(relevant_resources!B:B,MATCH(P3096,relevant_resources!A:A,0))</f>
        <v>1</v>
      </c>
      <c r="R3096">
        <f>COUNTIFS(resolve_2018!Y:Y,A3096)</f>
        <v>0</v>
      </c>
      <c r="S3096">
        <f>COUNTIFS(assign_old_new!A:A,A3096)</f>
        <v>1</v>
      </c>
      <c r="T3096" s="4" t="str">
        <f>IF(D3096="teppc","teppc",
IF(Q3096=0,"not relevant",
IF(R3096&gt;0,"in old list",
IF(S3096=0,"NEED TO ASSIGN",
INDEX(assign_old_new!D:D,MATCH(A3096,assign_old_new!A:A,0))))))</f>
        <v>new</v>
      </c>
      <c r="U3096">
        <f t="shared" si="96"/>
        <v>1</v>
      </c>
      <c r="V3096" s="5">
        <f t="shared" si="97"/>
        <v>0</v>
      </c>
    </row>
    <row r="3097" spans="1:22" hidden="1" x14ac:dyDescent="0.75">
      <c r="A3097" t="s">
        <v>10646</v>
      </c>
      <c r="B3097" t="s">
        <v>10646</v>
      </c>
      <c r="C3097" t="s">
        <v>10647</v>
      </c>
      <c r="D3097" t="s">
        <v>9883</v>
      </c>
      <c r="E3097" t="s">
        <v>1128</v>
      </c>
      <c r="F3097" t="s">
        <v>1128</v>
      </c>
      <c r="G3097" t="s">
        <v>3379</v>
      </c>
      <c r="H3097" t="s">
        <v>1128</v>
      </c>
      <c r="I3097" t="s">
        <v>33</v>
      </c>
      <c r="J3097" t="s">
        <v>9889</v>
      </c>
      <c r="K3097" s="6">
        <v>55153</v>
      </c>
      <c r="L3097">
        <v>4.75</v>
      </c>
      <c r="M3097" t="s">
        <v>10299</v>
      </c>
      <c r="N3097" t="s">
        <v>3412</v>
      </c>
      <c r="O3097" t="s">
        <v>993</v>
      </c>
      <c r="P3097" t="s">
        <v>3413</v>
      </c>
      <c r="Q3097" s="5">
        <f>INDEX(relevant_resources!B:B,MATCH(P3097,relevant_resources!A:A,0))</f>
        <v>1</v>
      </c>
      <c r="R3097">
        <f>COUNTIFS(resolve_2018!Y:Y,A3097)</f>
        <v>0</v>
      </c>
      <c r="S3097">
        <f>COUNTIFS(assign_old_new!A:A,A3097)</f>
        <v>1</v>
      </c>
      <c r="T3097" s="4" t="str">
        <f>IF(D3097="teppc","teppc",
IF(Q3097=0,"not relevant",
IF(R3097&gt;0,"in old list",
IF(S3097=0,"NEED TO ASSIGN",
INDEX(assign_old_new!D:D,MATCH(A3097,assign_old_new!A:A,0))))))</f>
        <v>new</v>
      </c>
      <c r="U3097">
        <f t="shared" si="96"/>
        <v>1</v>
      </c>
      <c r="V3097" s="5">
        <f t="shared" si="97"/>
        <v>0</v>
      </c>
    </row>
    <row r="3098" spans="1:22" hidden="1" x14ac:dyDescent="0.75">
      <c r="A3098" t="s">
        <v>6207</v>
      </c>
      <c r="B3098" t="s">
        <v>6207</v>
      </c>
      <c r="C3098" t="s">
        <v>6208</v>
      </c>
      <c r="D3098" t="s">
        <v>3425</v>
      </c>
      <c r="E3098" t="s">
        <v>3620</v>
      </c>
      <c r="F3098" t="s">
        <v>3620</v>
      </c>
      <c r="G3098" t="s">
        <v>3621</v>
      </c>
      <c r="H3098" t="s">
        <v>3616</v>
      </c>
      <c r="I3098" t="s">
        <v>1080</v>
      </c>
      <c r="J3098" s="2">
        <v>34955</v>
      </c>
      <c r="K3098" s="2">
        <v>55153</v>
      </c>
      <c r="L3098">
        <v>4.75</v>
      </c>
      <c r="M3098" t="s">
        <v>210</v>
      </c>
      <c r="N3098" t="s">
        <v>3443</v>
      </c>
      <c r="O3098" t="s">
        <v>210</v>
      </c>
      <c r="P3098" t="s">
        <v>3568</v>
      </c>
      <c r="Q3098" s="5">
        <f>INDEX(relevant_resources!B:B,MATCH(P3098,relevant_resources!A:A,0))</f>
        <v>0</v>
      </c>
      <c r="R3098">
        <f>COUNTIFS(resolve_2018!Y:Y,A3098)</f>
        <v>0</v>
      </c>
      <c r="S3098">
        <f>COUNTIFS(assign_old_new!A:A,A3098)</f>
        <v>0</v>
      </c>
      <c r="T3098" s="4" t="str">
        <f>IF(D3098="teppc","teppc",
IF(Q3098=0,"not relevant",
IF(R3098&gt;0,"in old list",
IF(S3098=0,"NEED TO ASSIGN",
INDEX(assign_old_new!D:D,MATCH(A3098,assign_old_new!A:A,0))))))</f>
        <v>teppc</v>
      </c>
      <c r="U3098">
        <f t="shared" si="96"/>
        <v>0</v>
      </c>
      <c r="V3098" s="5">
        <f t="shared" si="97"/>
        <v>0</v>
      </c>
    </row>
    <row r="3099" spans="1:22" hidden="1" x14ac:dyDescent="0.75">
      <c r="A3099" t="s">
        <v>5625</v>
      </c>
      <c r="B3099" t="s">
        <v>5625</v>
      </c>
      <c r="C3099" t="s">
        <v>5625</v>
      </c>
      <c r="D3099" t="s">
        <v>3425</v>
      </c>
      <c r="E3099" t="s">
        <v>3426</v>
      </c>
      <c r="F3099" t="s">
        <v>3426</v>
      </c>
      <c r="G3099" t="s">
        <v>3427</v>
      </c>
      <c r="H3099" t="s">
        <v>3428</v>
      </c>
      <c r="I3099" t="s">
        <v>3429</v>
      </c>
      <c r="J3099" s="2">
        <v>44105</v>
      </c>
      <c r="K3099" s="2">
        <v>54877</v>
      </c>
      <c r="L3099">
        <v>4.7</v>
      </c>
      <c r="M3099" t="s">
        <v>5626</v>
      </c>
      <c r="N3099" t="s">
        <v>3512</v>
      </c>
      <c r="O3099" t="s">
        <v>3513</v>
      </c>
      <c r="P3099" t="s">
        <v>3706</v>
      </c>
      <c r="Q3099" s="5">
        <f>INDEX(relevant_resources!B:B,MATCH(P3099,relevant_resources!A:A,0))</f>
        <v>0</v>
      </c>
      <c r="R3099">
        <f>COUNTIFS(resolve_2018!Y:Y,A3099)</f>
        <v>0</v>
      </c>
      <c r="S3099">
        <f>COUNTIFS(assign_old_new!A:A,A3099)</f>
        <v>0</v>
      </c>
      <c r="T3099" s="4" t="str">
        <f>IF(D3099="teppc","teppc",
IF(Q3099=0,"not relevant",
IF(R3099&gt;0,"in old list",
IF(S3099=0,"NEED TO ASSIGN",
INDEX(assign_old_new!D:D,MATCH(A3099,assign_old_new!A:A,0))))))</f>
        <v>teppc</v>
      </c>
      <c r="U3099">
        <f t="shared" si="96"/>
        <v>0</v>
      </c>
      <c r="V3099" s="5">
        <f t="shared" si="97"/>
        <v>0</v>
      </c>
    </row>
    <row r="3100" spans="1:22" hidden="1" x14ac:dyDescent="0.75">
      <c r="A3100" t="s">
        <v>4667</v>
      </c>
      <c r="B3100" t="s">
        <v>4667</v>
      </c>
      <c r="C3100" t="s">
        <v>4668</v>
      </c>
      <c r="D3100" t="s">
        <v>3425</v>
      </c>
      <c r="E3100" t="s">
        <v>3611</v>
      </c>
      <c r="F3100" t="s">
        <v>3611</v>
      </c>
      <c r="G3100" t="s">
        <v>3379</v>
      </c>
      <c r="H3100" t="s">
        <v>1128</v>
      </c>
      <c r="I3100" t="s">
        <v>33</v>
      </c>
      <c r="J3100" s="2">
        <v>41334</v>
      </c>
      <c r="K3100" s="2">
        <v>55153</v>
      </c>
      <c r="L3100">
        <v>4.7</v>
      </c>
      <c r="M3100" t="s">
        <v>210</v>
      </c>
      <c r="N3100" t="s">
        <v>3443</v>
      </c>
      <c r="O3100" t="s">
        <v>210</v>
      </c>
      <c r="P3100" t="s">
        <v>3709</v>
      </c>
      <c r="Q3100" s="5">
        <f>INDEX(relevant_resources!B:B,MATCH(P3100,relevant_resources!A:A,0))</f>
        <v>0</v>
      </c>
      <c r="R3100">
        <f>COUNTIFS(resolve_2018!Y:Y,A3100)</f>
        <v>0</v>
      </c>
      <c r="S3100">
        <f>COUNTIFS(assign_old_new!A:A,A3100)</f>
        <v>0</v>
      </c>
      <c r="T3100" s="4" t="str">
        <f>IF(D3100="teppc","teppc",
IF(Q3100=0,"not relevant",
IF(R3100&gt;0,"in old list",
IF(S3100=0,"NEED TO ASSIGN",
INDEX(assign_old_new!D:D,MATCH(A3100,assign_old_new!A:A,0))))))</f>
        <v>teppc</v>
      </c>
      <c r="U3100">
        <f t="shared" si="96"/>
        <v>0</v>
      </c>
      <c r="V3100" s="5">
        <f t="shared" si="97"/>
        <v>0</v>
      </c>
    </row>
    <row r="3101" spans="1:22" hidden="1" x14ac:dyDescent="0.75">
      <c r="A3101" t="s">
        <v>11208</v>
      </c>
      <c r="B3101" t="s">
        <v>11209</v>
      </c>
      <c r="D3101" t="s">
        <v>9883</v>
      </c>
      <c r="E3101" t="s">
        <v>3333</v>
      </c>
      <c r="F3101" t="s">
        <v>3333</v>
      </c>
      <c r="G3101" t="s">
        <v>3334</v>
      </c>
      <c r="H3101" t="s">
        <v>3333</v>
      </c>
      <c r="I3101" t="s">
        <v>33</v>
      </c>
      <c r="J3101" s="6">
        <v>37027</v>
      </c>
      <c r="K3101" s="6">
        <v>41844</v>
      </c>
      <c r="L3101">
        <v>4.6399999999999997</v>
      </c>
      <c r="M3101" t="s">
        <v>9884</v>
      </c>
      <c r="P3101" s="7" t="s">
        <v>11602</v>
      </c>
      <c r="Q3101" s="5">
        <f>INDEX(relevant_resources!B:B,MATCH(P3101,relevant_resources!A:A,0))</f>
        <v>0</v>
      </c>
      <c r="R3101">
        <f>COUNTIFS(resolve_2018!Y:Y,A3101)</f>
        <v>0</v>
      </c>
      <c r="S3101">
        <f>COUNTIFS(assign_old_new!A:A,A3101)</f>
        <v>0</v>
      </c>
      <c r="T3101" s="4" t="str">
        <f>IF(D3101="teppc","teppc",
IF(Q3101=0,"not relevant",
IF(R3101&gt;0,"in old list",
IF(S3101=0,"NEED TO ASSIGN",
INDEX(assign_old_new!D:D,MATCH(A3101,assign_old_new!A:A,0))))))</f>
        <v>not relevant</v>
      </c>
      <c r="U3101">
        <f t="shared" si="96"/>
        <v>0</v>
      </c>
      <c r="V3101" s="5">
        <f t="shared" si="97"/>
        <v>0</v>
      </c>
    </row>
    <row r="3102" spans="1:22" hidden="1" x14ac:dyDescent="0.75">
      <c r="A3102" t="s">
        <v>2952</v>
      </c>
      <c r="B3102" t="s">
        <v>10717</v>
      </c>
      <c r="C3102" t="s">
        <v>10718</v>
      </c>
      <c r="D3102" t="s">
        <v>9883</v>
      </c>
      <c r="E3102" t="s">
        <v>9887</v>
      </c>
      <c r="F3102" t="s">
        <v>9887</v>
      </c>
      <c r="G3102" t="s">
        <v>9888</v>
      </c>
      <c r="H3102" t="s">
        <v>9887</v>
      </c>
      <c r="I3102" t="s">
        <v>33</v>
      </c>
      <c r="J3102" t="s">
        <v>9889</v>
      </c>
      <c r="K3102" s="6">
        <v>55153</v>
      </c>
      <c r="L3102">
        <v>4.5999999999999996</v>
      </c>
      <c r="M3102" t="s">
        <v>10719</v>
      </c>
      <c r="N3102" t="s">
        <v>10075</v>
      </c>
      <c r="O3102" t="s">
        <v>3337</v>
      </c>
      <c r="P3102" t="s">
        <v>3338</v>
      </c>
      <c r="Q3102" s="5">
        <f>INDEX(relevant_resources!B:B,MATCH(P3102,relevant_resources!A:A,0))</f>
        <v>0</v>
      </c>
      <c r="R3102">
        <f>COUNTIFS(resolve_2018!Y:Y,A3102)</f>
        <v>1</v>
      </c>
      <c r="S3102">
        <f>COUNTIFS(assign_old_new!A:A,A3102)</f>
        <v>0</v>
      </c>
      <c r="T3102" s="4" t="str">
        <f>IF(D3102="teppc","teppc",
IF(Q3102=0,"not relevant",
IF(R3102&gt;0,"in old list",
IF(S3102=0,"NEED TO ASSIGN",
INDEX(assign_old_new!D:D,MATCH(A3102,assign_old_new!A:A,0))))))</f>
        <v>not relevant</v>
      </c>
      <c r="U3102">
        <f t="shared" si="96"/>
        <v>1</v>
      </c>
      <c r="V3102" s="5">
        <f t="shared" si="97"/>
        <v>0</v>
      </c>
    </row>
    <row r="3103" spans="1:22" hidden="1" x14ac:dyDescent="0.75">
      <c r="A3103" t="s">
        <v>6979</v>
      </c>
      <c r="B3103" t="s">
        <v>6979</v>
      </c>
      <c r="C3103" t="s">
        <v>6980</v>
      </c>
      <c r="D3103" t="s">
        <v>3425</v>
      </c>
      <c r="E3103" t="s">
        <v>3426</v>
      </c>
      <c r="F3103" t="s">
        <v>3426</v>
      </c>
      <c r="G3103" t="s">
        <v>3427</v>
      </c>
      <c r="H3103" t="s">
        <v>3428</v>
      </c>
      <c r="I3103" t="s">
        <v>3429</v>
      </c>
      <c r="J3103" s="2">
        <v>38375</v>
      </c>
      <c r="K3103" s="2">
        <v>51158</v>
      </c>
      <c r="L3103">
        <v>4.5999999999999996</v>
      </c>
      <c r="M3103" t="s">
        <v>210</v>
      </c>
      <c r="N3103" t="s">
        <v>3443</v>
      </c>
      <c r="O3103" t="s">
        <v>210</v>
      </c>
      <c r="P3103" t="s">
        <v>3444</v>
      </c>
      <c r="Q3103" s="5">
        <f>INDEX(relevant_resources!B:B,MATCH(P3103,relevant_resources!A:A,0))</f>
        <v>0</v>
      </c>
      <c r="R3103">
        <f>COUNTIFS(resolve_2018!Y:Y,A3103)</f>
        <v>0</v>
      </c>
      <c r="S3103">
        <f>COUNTIFS(assign_old_new!A:A,A3103)</f>
        <v>0</v>
      </c>
      <c r="T3103" s="4" t="str">
        <f>IF(D3103="teppc","teppc",
IF(Q3103=0,"not relevant",
IF(R3103&gt;0,"in old list",
IF(S3103=0,"NEED TO ASSIGN",
INDEX(assign_old_new!D:D,MATCH(A3103,assign_old_new!A:A,0))))))</f>
        <v>teppc</v>
      </c>
      <c r="U3103">
        <f t="shared" si="96"/>
        <v>0</v>
      </c>
      <c r="V3103" s="5">
        <f t="shared" si="97"/>
        <v>0</v>
      </c>
    </row>
    <row r="3104" spans="1:22" hidden="1" x14ac:dyDescent="0.75">
      <c r="A3104" t="s">
        <v>9135</v>
      </c>
      <c r="B3104" t="s">
        <v>9136</v>
      </c>
      <c r="C3104" t="s">
        <v>9137</v>
      </c>
      <c r="D3104" t="s">
        <v>3425</v>
      </c>
      <c r="E3104" t="s">
        <v>3546</v>
      </c>
      <c r="F3104" t="s">
        <v>3546</v>
      </c>
      <c r="G3104" t="s">
        <v>3547</v>
      </c>
      <c r="H3104" t="s">
        <v>3546</v>
      </c>
      <c r="I3104" t="s">
        <v>3429</v>
      </c>
      <c r="J3104" s="2">
        <v>30317</v>
      </c>
      <c r="K3104" s="2">
        <v>55153</v>
      </c>
      <c r="L3104">
        <v>4.5999999999999996</v>
      </c>
      <c r="M3104" t="s">
        <v>210</v>
      </c>
      <c r="N3104" t="s">
        <v>3443</v>
      </c>
      <c r="O3104" t="s">
        <v>210</v>
      </c>
      <c r="P3104" t="s">
        <v>3444</v>
      </c>
      <c r="Q3104" s="5">
        <f>INDEX(relevant_resources!B:B,MATCH(P3104,relevant_resources!A:A,0))</f>
        <v>0</v>
      </c>
      <c r="R3104">
        <f>COUNTIFS(resolve_2018!Y:Y,A3104)</f>
        <v>0</v>
      </c>
      <c r="S3104">
        <f>COUNTIFS(assign_old_new!A:A,A3104)</f>
        <v>0</v>
      </c>
      <c r="T3104" s="4" t="str">
        <f>IF(D3104="teppc","teppc",
IF(Q3104=0,"not relevant",
IF(R3104&gt;0,"in old list",
IF(S3104=0,"NEED TO ASSIGN",
INDEX(assign_old_new!D:D,MATCH(A3104,assign_old_new!A:A,0))))))</f>
        <v>teppc</v>
      </c>
      <c r="U3104">
        <f t="shared" si="96"/>
        <v>0</v>
      </c>
      <c r="V3104" s="5">
        <f t="shared" si="97"/>
        <v>0</v>
      </c>
    </row>
    <row r="3105" spans="1:22" hidden="1" x14ac:dyDescent="0.75">
      <c r="A3105" t="s">
        <v>11459</v>
      </c>
      <c r="B3105" t="s">
        <v>11459</v>
      </c>
      <c r="C3105" t="s">
        <v>11460</v>
      </c>
      <c r="D3105" t="s">
        <v>9883</v>
      </c>
      <c r="E3105" t="s">
        <v>9887</v>
      </c>
      <c r="F3105" t="s">
        <v>9887</v>
      </c>
      <c r="G3105" t="s">
        <v>9888</v>
      </c>
      <c r="H3105" t="s">
        <v>9887</v>
      </c>
      <c r="I3105" t="s">
        <v>33</v>
      </c>
      <c r="J3105" s="6">
        <v>28277</v>
      </c>
      <c r="K3105" s="6">
        <v>55153</v>
      </c>
      <c r="L3105">
        <v>4.5999999999999996</v>
      </c>
      <c r="M3105" t="s">
        <v>3430</v>
      </c>
      <c r="N3105" t="s">
        <v>3849</v>
      </c>
      <c r="O3105" t="s">
        <v>3850</v>
      </c>
      <c r="P3105" t="s">
        <v>10070</v>
      </c>
      <c r="Q3105" s="5">
        <f>INDEX(relevant_resources!B:B,MATCH(P3105,relevant_resources!A:A,0))</f>
        <v>0</v>
      </c>
      <c r="R3105">
        <f>COUNTIFS(resolve_2018!Y:Y,A3105)</f>
        <v>0</v>
      </c>
      <c r="S3105">
        <f>COUNTIFS(assign_old_new!A:A,A3105)</f>
        <v>0</v>
      </c>
      <c r="T3105" s="4" t="str">
        <f>IF(D3105="teppc","teppc",
IF(Q3105=0,"not relevant",
IF(R3105&gt;0,"in old list",
IF(S3105=0,"NEED TO ASSIGN",
INDEX(assign_old_new!D:D,MATCH(A3105,assign_old_new!A:A,0))))))</f>
        <v>not relevant</v>
      </c>
      <c r="U3105">
        <f t="shared" si="96"/>
        <v>0</v>
      </c>
      <c r="V3105" s="5">
        <f t="shared" si="97"/>
        <v>0</v>
      </c>
    </row>
    <row r="3106" spans="1:22" hidden="1" x14ac:dyDescent="0.75">
      <c r="A3106" t="s">
        <v>5373</v>
      </c>
      <c r="B3106" t="s">
        <v>5373</v>
      </c>
      <c r="C3106" t="s">
        <v>5374</v>
      </c>
      <c r="D3106" t="s">
        <v>3425</v>
      </c>
      <c r="E3106" t="s">
        <v>3611</v>
      </c>
      <c r="F3106" t="s">
        <v>3611</v>
      </c>
      <c r="G3106" t="s">
        <v>3379</v>
      </c>
      <c r="H3106" t="s">
        <v>1128</v>
      </c>
      <c r="I3106" t="s">
        <v>33</v>
      </c>
      <c r="J3106" s="2">
        <v>34182</v>
      </c>
      <c r="K3106" s="2">
        <v>55153</v>
      </c>
      <c r="L3106">
        <v>4.55</v>
      </c>
      <c r="M3106" t="s">
        <v>210</v>
      </c>
      <c r="N3106" t="s">
        <v>3443</v>
      </c>
      <c r="O3106" t="s">
        <v>210</v>
      </c>
      <c r="P3106" t="s">
        <v>3709</v>
      </c>
      <c r="Q3106" s="5">
        <f>INDEX(relevant_resources!B:B,MATCH(P3106,relevant_resources!A:A,0))</f>
        <v>0</v>
      </c>
      <c r="R3106">
        <f>COUNTIFS(resolve_2018!Y:Y,A3106)</f>
        <v>0</v>
      </c>
      <c r="S3106">
        <f>COUNTIFS(assign_old_new!A:A,A3106)</f>
        <v>0</v>
      </c>
      <c r="T3106" s="4" t="str">
        <f>IF(D3106="teppc","teppc",
IF(Q3106=0,"not relevant",
IF(R3106&gt;0,"in old list",
IF(S3106=0,"NEED TO ASSIGN",
INDEX(assign_old_new!D:D,MATCH(A3106,assign_old_new!A:A,0))))))</f>
        <v>teppc</v>
      </c>
      <c r="U3106">
        <f t="shared" si="96"/>
        <v>0</v>
      </c>
      <c r="V3106" s="5">
        <f t="shared" si="97"/>
        <v>0</v>
      </c>
    </row>
    <row r="3107" spans="1:22" hidden="1" x14ac:dyDescent="0.75">
      <c r="A3107" t="s">
        <v>5375</v>
      </c>
      <c r="B3107" t="s">
        <v>5375</v>
      </c>
      <c r="C3107" t="s">
        <v>5376</v>
      </c>
      <c r="D3107" t="s">
        <v>3425</v>
      </c>
      <c r="E3107" t="s">
        <v>3611</v>
      </c>
      <c r="F3107" t="s">
        <v>3611</v>
      </c>
      <c r="G3107" t="s">
        <v>3379</v>
      </c>
      <c r="H3107" t="s">
        <v>1128</v>
      </c>
      <c r="I3107" t="s">
        <v>33</v>
      </c>
      <c r="J3107" s="2">
        <v>34182</v>
      </c>
      <c r="K3107" s="2">
        <v>55153</v>
      </c>
      <c r="L3107">
        <v>4.55</v>
      </c>
      <c r="M3107" t="s">
        <v>210</v>
      </c>
      <c r="N3107" t="s">
        <v>3443</v>
      </c>
      <c r="O3107" t="s">
        <v>210</v>
      </c>
      <c r="P3107" t="s">
        <v>3709</v>
      </c>
      <c r="Q3107" s="5">
        <f>INDEX(relevant_resources!B:B,MATCH(P3107,relevant_resources!A:A,0))</f>
        <v>0</v>
      </c>
      <c r="R3107">
        <f>COUNTIFS(resolve_2018!Y:Y,A3107)</f>
        <v>0</v>
      </c>
      <c r="S3107">
        <f>COUNTIFS(assign_old_new!A:A,A3107)</f>
        <v>0</v>
      </c>
      <c r="T3107" s="4" t="str">
        <f>IF(D3107="teppc","teppc",
IF(Q3107=0,"not relevant",
IF(R3107&gt;0,"in old list",
IF(S3107=0,"NEED TO ASSIGN",
INDEX(assign_old_new!D:D,MATCH(A3107,assign_old_new!A:A,0))))))</f>
        <v>teppc</v>
      </c>
      <c r="U3107">
        <f t="shared" si="96"/>
        <v>0</v>
      </c>
      <c r="V3107" s="5">
        <f t="shared" si="97"/>
        <v>0</v>
      </c>
    </row>
    <row r="3108" spans="1:22" hidden="1" x14ac:dyDescent="0.75">
      <c r="A3108" t="s">
        <v>2559</v>
      </c>
      <c r="B3108" t="s">
        <v>2559</v>
      </c>
      <c r="C3108" t="s">
        <v>11419</v>
      </c>
      <c r="D3108" t="s">
        <v>9883</v>
      </c>
      <c r="E3108" t="s">
        <v>9887</v>
      </c>
      <c r="F3108" t="s">
        <v>9887</v>
      </c>
      <c r="G3108" t="s">
        <v>9888</v>
      </c>
      <c r="H3108" t="s">
        <v>9887</v>
      </c>
      <c r="I3108" t="s">
        <v>33</v>
      </c>
      <c r="J3108" s="6">
        <v>39326</v>
      </c>
      <c r="K3108" s="6">
        <v>55153</v>
      </c>
      <c r="L3108">
        <v>4.53</v>
      </c>
      <c r="M3108" t="s">
        <v>9884</v>
      </c>
      <c r="N3108" t="s">
        <v>10322</v>
      </c>
      <c r="O3108" t="s">
        <v>3337</v>
      </c>
      <c r="P3108" t="s">
        <v>3338</v>
      </c>
      <c r="Q3108" s="5">
        <f>INDEX(relevant_resources!B:B,MATCH(P3108,relevant_resources!A:A,0))</f>
        <v>0</v>
      </c>
      <c r="R3108">
        <f>COUNTIFS(resolve_2018!Y:Y,A3108)</f>
        <v>1</v>
      </c>
      <c r="S3108">
        <f>COUNTIFS(assign_old_new!A:A,A3108)</f>
        <v>0</v>
      </c>
      <c r="T3108" s="4" t="str">
        <f>IF(D3108="teppc","teppc",
IF(Q3108=0,"not relevant",
IF(R3108&gt;0,"in old list",
IF(S3108=0,"NEED TO ASSIGN",
INDEX(assign_old_new!D:D,MATCH(A3108,assign_old_new!A:A,0))))))</f>
        <v>not relevant</v>
      </c>
      <c r="U3108">
        <f t="shared" si="96"/>
        <v>1</v>
      </c>
      <c r="V3108" s="5">
        <f t="shared" si="97"/>
        <v>0</v>
      </c>
    </row>
    <row r="3109" spans="1:22" hidden="1" x14ac:dyDescent="0.75">
      <c r="A3109" t="s">
        <v>2672</v>
      </c>
      <c r="B3109" t="s">
        <v>2672</v>
      </c>
      <c r="C3109" t="s">
        <v>10602</v>
      </c>
      <c r="D3109" t="s">
        <v>9883</v>
      </c>
      <c r="E3109" t="s">
        <v>9887</v>
      </c>
      <c r="F3109" t="s">
        <v>9887</v>
      </c>
      <c r="G3109" t="s">
        <v>9888</v>
      </c>
      <c r="H3109" t="s">
        <v>9887</v>
      </c>
      <c r="I3109" t="s">
        <v>33</v>
      </c>
      <c r="J3109" s="6">
        <v>40480</v>
      </c>
      <c r="K3109" s="6">
        <v>55153</v>
      </c>
      <c r="L3109">
        <v>4.5</v>
      </c>
      <c r="M3109" t="s">
        <v>9884</v>
      </c>
      <c r="N3109" t="s">
        <v>4346</v>
      </c>
      <c r="O3109" t="s">
        <v>3386</v>
      </c>
      <c r="P3109" t="s">
        <v>3324</v>
      </c>
      <c r="Q3109" s="5">
        <f>INDEX(relevant_resources!B:B,MATCH(P3109,relevant_resources!A:A,0))</f>
        <v>1</v>
      </c>
      <c r="R3109">
        <f>COUNTIFS(resolve_2018!Y:Y,A3109)</f>
        <v>1</v>
      </c>
      <c r="S3109">
        <f>COUNTIFS(assign_old_new!A:A,A3109)</f>
        <v>0</v>
      </c>
      <c r="T3109" s="4" t="str">
        <f>IF(D3109="teppc","teppc",
IF(Q3109=0,"not relevant",
IF(R3109&gt;0,"in old list",
IF(S3109=0,"NEED TO ASSIGN",
INDEX(assign_old_new!D:D,MATCH(A3109,assign_old_new!A:A,0))))))</f>
        <v>in old list</v>
      </c>
      <c r="U3109">
        <f t="shared" si="96"/>
        <v>1</v>
      </c>
      <c r="V3109" s="5">
        <f t="shared" si="97"/>
        <v>0</v>
      </c>
    </row>
    <row r="3110" spans="1:22" hidden="1" x14ac:dyDescent="0.75">
      <c r="A3110" t="s">
        <v>10796</v>
      </c>
      <c r="B3110" t="s">
        <v>10796</v>
      </c>
      <c r="C3110" t="s">
        <v>10797</v>
      </c>
      <c r="D3110" t="s">
        <v>9883</v>
      </c>
      <c r="E3110" t="s">
        <v>9887</v>
      </c>
      <c r="F3110" t="s">
        <v>9887</v>
      </c>
      <c r="G3110" t="s">
        <v>9888</v>
      </c>
      <c r="H3110" t="s">
        <v>9887</v>
      </c>
      <c r="I3110" t="s">
        <v>33</v>
      </c>
      <c r="J3110" s="6">
        <v>39370</v>
      </c>
      <c r="K3110" s="6">
        <v>55153</v>
      </c>
      <c r="L3110">
        <v>4.5</v>
      </c>
      <c r="M3110" t="s">
        <v>9884</v>
      </c>
      <c r="N3110" t="s">
        <v>3532</v>
      </c>
      <c r="O3110" t="s">
        <v>3533</v>
      </c>
      <c r="P3110" t="s">
        <v>9894</v>
      </c>
      <c r="Q3110" s="5">
        <f>INDEX(relevant_resources!B:B,MATCH(P3110,relevant_resources!A:A,0))</f>
        <v>0</v>
      </c>
      <c r="R3110">
        <f>COUNTIFS(resolve_2018!Y:Y,A3110)</f>
        <v>0</v>
      </c>
      <c r="S3110">
        <f>COUNTIFS(assign_old_new!A:A,A3110)</f>
        <v>0</v>
      </c>
      <c r="T3110" s="4" t="str">
        <f>IF(D3110="teppc","teppc",
IF(Q3110=0,"not relevant",
IF(R3110&gt;0,"in old list",
IF(S3110=0,"NEED TO ASSIGN",
INDEX(assign_old_new!D:D,MATCH(A3110,assign_old_new!A:A,0))))))</f>
        <v>not relevant</v>
      </c>
      <c r="U3110">
        <f t="shared" si="96"/>
        <v>0</v>
      </c>
      <c r="V3110" s="5">
        <f t="shared" si="97"/>
        <v>0</v>
      </c>
    </row>
    <row r="3111" spans="1:22" hidden="1" x14ac:dyDescent="0.75">
      <c r="A3111" t="s">
        <v>5002</v>
      </c>
      <c r="B3111" t="s">
        <v>5002</v>
      </c>
      <c r="C3111" t="s">
        <v>5003</v>
      </c>
      <c r="D3111" t="s">
        <v>3425</v>
      </c>
      <c r="E3111" t="s">
        <v>2403</v>
      </c>
      <c r="F3111" t="s">
        <v>2403</v>
      </c>
      <c r="G3111" t="s">
        <v>3436</v>
      </c>
      <c r="H3111" t="s">
        <v>3437</v>
      </c>
      <c r="I3111" t="s">
        <v>2274</v>
      </c>
      <c r="J3111" s="2">
        <v>39052</v>
      </c>
      <c r="K3111" s="2">
        <v>55153</v>
      </c>
      <c r="L3111">
        <v>4.5</v>
      </c>
      <c r="M3111" t="s">
        <v>3448</v>
      </c>
      <c r="N3111" t="s">
        <v>3336</v>
      </c>
      <c r="O3111" t="s">
        <v>3356</v>
      </c>
      <c r="P3111" t="s">
        <v>4744</v>
      </c>
      <c r="Q3111" s="5">
        <f>INDEX(relevant_resources!B:B,MATCH(P3111,relevant_resources!A:A,0))</f>
        <v>0</v>
      </c>
      <c r="R3111">
        <f>COUNTIFS(resolve_2018!Y:Y,A3111)</f>
        <v>0</v>
      </c>
      <c r="S3111">
        <f>COUNTIFS(assign_old_new!A:A,A3111)</f>
        <v>0</v>
      </c>
      <c r="T3111" s="4" t="str">
        <f>IF(D3111="teppc","teppc",
IF(Q3111=0,"not relevant",
IF(R3111&gt;0,"in old list",
IF(S3111=0,"NEED TO ASSIGN",
INDEX(assign_old_new!D:D,MATCH(A3111,assign_old_new!A:A,0))))))</f>
        <v>teppc</v>
      </c>
      <c r="U3111">
        <f t="shared" si="96"/>
        <v>0</v>
      </c>
      <c r="V3111" s="5">
        <f t="shared" si="97"/>
        <v>0</v>
      </c>
    </row>
    <row r="3112" spans="1:22" hidden="1" x14ac:dyDescent="0.75">
      <c r="A3112" t="s">
        <v>5074</v>
      </c>
      <c r="B3112" t="s">
        <v>5074</v>
      </c>
      <c r="C3112" t="s">
        <v>5075</v>
      </c>
      <c r="D3112" t="s">
        <v>3425</v>
      </c>
      <c r="E3112" t="s">
        <v>3620</v>
      </c>
      <c r="F3112" t="s">
        <v>3620</v>
      </c>
      <c r="G3112" t="s">
        <v>3621</v>
      </c>
      <c r="H3112" t="s">
        <v>3616</v>
      </c>
      <c r="I3112" t="s">
        <v>1080</v>
      </c>
      <c r="J3112" s="2">
        <v>32384</v>
      </c>
      <c r="K3112" s="2">
        <v>55153</v>
      </c>
      <c r="L3112">
        <v>4.5</v>
      </c>
      <c r="M3112" t="s">
        <v>210</v>
      </c>
      <c r="N3112" t="s">
        <v>3443</v>
      </c>
      <c r="O3112" t="s">
        <v>210</v>
      </c>
      <c r="P3112" t="s">
        <v>3568</v>
      </c>
      <c r="Q3112" s="5">
        <f>INDEX(relevant_resources!B:B,MATCH(P3112,relevant_resources!A:A,0))</f>
        <v>0</v>
      </c>
      <c r="R3112">
        <f>COUNTIFS(resolve_2018!Y:Y,A3112)</f>
        <v>0</v>
      </c>
      <c r="S3112">
        <f>COUNTIFS(assign_old_new!A:A,A3112)</f>
        <v>0</v>
      </c>
      <c r="T3112" s="4" t="str">
        <f>IF(D3112="teppc","teppc",
IF(Q3112=0,"not relevant",
IF(R3112&gt;0,"in old list",
IF(S3112=0,"NEED TO ASSIGN",
INDEX(assign_old_new!D:D,MATCH(A3112,assign_old_new!A:A,0))))))</f>
        <v>teppc</v>
      </c>
      <c r="U3112">
        <f t="shared" si="96"/>
        <v>0</v>
      </c>
      <c r="V3112" s="5">
        <f t="shared" si="97"/>
        <v>0</v>
      </c>
    </row>
    <row r="3113" spans="1:22" hidden="1" x14ac:dyDescent="0.75">
      <c r="A3113" t="s">
        <v>10225</v>
      </c>
      <c r="B3113" t="s">
        <v>10225</v>
      </c>
      <c r="C3113" t="s">
        <v>10226</v>
      </c>
      <c r="D3113" t="s">
        <v>9883</v>
      </c>
      <c r="E3113" t="s">
        <v>1128</v>
      </c>
      <c r="F3113" t="s">
        <v>1128</v>
      </c>
      <c r="G3113" t="s">
        <v>3379</v>
      </c>
      <c r="H3113" t="s">
        <v>1128</v>
      </c>
      <c r="I3113" t="s">
        <v>33</v>
      </c>
      <c r="J3113" s="6">
        <v>31524</v>
      </c>
      <c r="K3113" s="6">
        <v>55153</v>
      </c>
      <c r="L3113">
        <v>4.5</v>
      </c>
      <c r="M3113" t="s">
        <v>9884</v>
      </c>
      <c r="N3113" t="s">
        <v>3412</v>
      </c>
      <c r="O3113" t="s">
        <v>993</v>
      </c>
      <c r="P3113" t="s">
        <v>3413</v>
      </c>
      <c r="Q3113" s="5">
        <f>INDEX(relevant_resources!B:B,MATCH(P3113,relevant_resources!A:A,0))</f>
        <v>1</v>
      </c>
      <c r="R3113">
        <f>COUNTIFS(resolve_2018!Y:Y,A3113)</f>
        <v>0</v>
      </c>
      <c r="S3113">
        <f>COUNTIFS(assign_old_new!A:A,A3113)</f>
        <v>1</v>
      </c>
      <c r="T3113" s="4" t="str">
        <f>IF(D3113="teppc","teppc",
IF(Q3113=0,"not relevant",
IF(R3113&gt;0,"in old list",
IF(S3113=0,"NEED TO ASSIGN",
INDEX(assign_old_new!D:D,MATCH(A3113,assign_old_new!A:A,0))))))</f>
        <v>old</v>
      </c>
      <c r="U3113">
        <f t="shared" si="96"/>
        <v>1</v>
      </c>
      <c r="V3113" s="5">
        <f t="shared" si="97"/>
        <v>0</v>
      </c>
    </row>
    <row r="3114" spans="1:22" hidden="1" x14ac:dyDescent="0.75">
      <c r="A3114" t="s">
        <v>8118</v>
      </c>
      <c r="B3114" t="s">
        <v>8119</v>
      </c>
      <c r="C3114" t="s">
        <v>4438</v>
      </c>
      <c r="D3114" t="s">
        <v>3425</v>
      </c>
      <c r="E3114" t="s">
        <v>3891</v>
      </c>
      <c r="F3114" t="s">
        <v>3891</v>
      </c>
      <c r="G3114" t="s">
        <v>3892</v>
      </c>
      <c r="H3114" t="s">
        <v>3616</v>
      </c>
      <c r="I3114" t="s">
        <v>1080</v>
      </c>
      <c r="J3114" s="2">
        <v>30803</v>
      </c>
      <c r="K3114" s="2">
        <v>55153</v>
      </c>
      <c r="L3114">
        <v>4.5</v>
      </c>
      <c r="M3114" t="s">
        <v>210</v>
      </c>
      <c r="N3114" t="s">
        <v>3443</v>
      </c>
      <c r="O3114" t="s">
        <v>210</v>
      </c>
      <c r="P3114" t="s">
        <v>3568</v>
      </c>
      <c r="Q3114" s="5">
        <f>INDEX(relevant_resources!B:B,MATCH(P3114,relevant_resources!A:A,0))</f>
        <v>0</v>
      </c>
      <c r="R3114">
        <f>COUNTIFS(resolve_2018!Y:Y,A3114)</f>
        <v>0</v>
      </c>
      <c r="S3114">
        <f>COUNTIFS(assign_old_new!A:A,A3114)</f>
        <v>0</v>
      </c>
      <c r="T3114" s="4" t="str">
        <f>IF(D3114="teppc","teppc",
IF(Q3114=0,"not relevant",
IF(R3114&gt;0,"in old list",
IF(S3114=0,"NEED TO ASSIGN",
INDEX(assign_old_new!D:D,MATCH(A3114,assign_old_new!A:A,0))))))</f>
        <v>teppc</v>
      </c>
      <c r="U3114">
        <f t="shared" si="96"/>
        <v>0</v>
      </c>
      <c r="V3114" s="5">
        <f t="shared" si="97"/>
        <v>0</v>
      </c>
    </row>
    <row r="3115" spans="1:22" hidden="1" x14ac:dyDescent="0.75">
      <c r="A3115" t="s">
        <v>3924</v>
      </c>
      <c r="B3115" t="s">
        <v>3924</v>
      </c>
      <c r="C3115" t="s">
        <v>3925</v>
      </c>
      <c r="D3115" t="s">
        <v>3425</v>
      </c>
      <c r="E3115" t="s">
        <v>3578</v>
      </c>
      <c r="F3115" t="s">
        <v>3578</v>
      </c>
      <c r="G3115" t="s">
        <v>3579</v>
      </c>
      <c r="H3115" t="s">
        <v>3578</v>
      </c>
      <c r="I3115" t="s">
        <v>3429</v>
      </c>
      <c r="J3115" s="2">
        <v>21641</v>
      </c>
      <c r="K3115" s="2">
        <v>55153</v>
      </c>
      <c r="L3115">
        <v>4.5</v>
      </c>
      <c r="M3115" t="s">
        <v>210</v>
      </c>
      <c r="N3115" t="s">
        <v>3443</v>
      </c>
      <c r="O3115" t="s">
        <v>210</v>
      </c>
      <c r="P3115" t="s">
        <v>3444</v>
      </c>
      <c r="Q3115" s="5">
        <f>INDEX(relevant_resources!B:B,MATCH(P3115,relevant_resources!A:A,0))</f>
        <v>0</v>
      </c>
      <c r="R3115">
        <f>COUNTIFS(resolve_2018!Y:Y,A3115)</f>
        <v>0</v>
      </c>
      <c r="S3115">
        <f>COUNTIFS(assign_old_new!A:A,A3115)</f>
        <v>0</v>
      </c>
      <c r="T3115" s="4" t="str">
        <f>IF(D3115="teppc","teppc",
IF(Q3115=0,"not relevant",
IF(R3115&gt;0,"in old list",
IF(S3115=0,"NEED TO ASSIGN",
INDEX(assign_old_new!D:D,MATCH(A3115,assign_old_new!A:A,0))))))</f>
        <v>teppc</v>
      </c>
      <c r="U3115">
        <f t="shared" si="96"/>
        <v>0</v>
      </c>
      <c r="V3115" s="5">
        <f t="shared" si="97"/>
        <v>0</v>
      </c>
    </row>
    <row r="3116" spans="1:22" hidden="1" x14ac:dyDescent="0.75">
      <c r="A3116" t="s">
        <v>6388</v>
      </c>
      <c r="B3116" t="s">
        <v>6388</v>
      </c>
      <c r="C3116" t="s">
        <v>6389</v>
      </c>
      <c r="D3116" t="s">
        <v>3425</v>
      </c>
      <c r="E3116" t="s">
        <v>1054</v>
      </c>
      <c r="F3116" t="s">
        <v>1054</v>
      </c>
      <c r="G3116" t="s">
        <v>3447</v>
      </c>
      <c r="H3116" t="s">
        <v>3428</v>
      </c>
      <c r="I3116" t="s">
        <v>3429</v>
      </c>
      <c r="J3116" s="2">
        <v>19725</v>
      </c>
      <c r="K3116" s="2">
        <v>55123</v>
      </c>
      <c r="L3116">
        <v>4.5</v>
      </c>
      <c r="M3116" t="s">
        <v>210</v>
      </c>
      <c r="N3116" t="s">
        <v>3443</v>
      </c>
      <c r="O3116" t="s">
        <v>210</v>
      </c>
      <c r="P3116" t="s">
        <v>3444</v>
      </c>
      <c r="Q3116" s="5">
        <f>INDEX(relevant_resources!B:B,MATCH(P3116,relevant_resources!A:A,0))</f>
        <v>0</v>
      </c>
      <c r="R3116">
        <f>COUNTIFS(resolve_2018!Y:Y,A3116)</f>
        <v>0</v>
      </c>
      <c r="S3116">
        <f>COUNTIFS(assign_old_new!A:A,A3116)</f>
        <v>0</v>
      </c>
      <c r="T3116" s="4" t="str">
        <f>IF(D3116="teppc","teppc",
IF(Q3116=0,"not relevant",
IF(R3116&gt;0,"in old list",
IF(S3116=0,"NEED TO ASSIGN",
INDEX(assign_old_new!D:D,MATCH(A3116,assign_old_new!A:A,0))))))</f>
        <v>teppc</v>
      </c>
      <c r="U3116">
        <f t="shared" si="96"/>
        <v>0</v>
      </c>
      <c r="V3116" s="5">
        <f t="shared" si="97"/>
        <v>0</v>
      </c>
    </row>
    <row r="3117" spans="1:22" hidden="1" x14ac:dyDescent="0.75">
      <c r="A3117" t="s">
        <v>6390</v>
      </c>
      <c r="B3117" t="s">
        <v>6390</v>
      </c>
      <c r="C3117" t="s">
        <v>6391</v>
      </c>
      <c r="D3117" t="s">
        <v>3425</v>
      </c>
      <c r="E3117" t="s">
        <v>1054</v>
      </c>
      <c r="F3117" t="s">
        <v>1054</v>
      </c>
      <c r="G3117" t="s">
        <v>3447</v>
      </c>
      <c r="H3117" t="s">
        <v>3428</v>
      </c>
      <c r="I3117" t="s">
        <v>3429</v>
      </c>
      <c r="J3117" s="2">
        <v>19725</v>
      </c>
      <c r="K3117" s="2">
        <v>55123</v>
      </c>
      <c r="L3117">
        <v>4.5</v>
      </c>
      <c r="M3117" t="s">
        <v>210</v>
      </c>
      <c r="N3117" t="s">
        <v>3443</v>
      </c>
      <c r="O3117" t="s">
        <v>210</v>
      </c>
      <c r="P3117" t="s">
        <v>3444</v>
      </c>
      <c r="Q3117" s="5">
        <f>INDEX(relevant_resources!B:B,MATCH(P3117,relevant_resources!A:A,0))</f>
        <v>0</v>
      </c>
      <c r="R3117">
        <f>COUNTIFS(resolve_2018!Y:Y,A3117)</f>
        <v>0</v>
      </c>
      <c r="S3117">
        <f>COUNTIFS(assign_old_new!A:A,A3117)</f>
        <v>0</v>
      </c>
      <c r="T3117" s="4" t="str">
        <f>IF(D3117="teppc","teppc",
IF(Q3117=0,"not relevant",
IF(R3117&gt;0,"in old list",
IF(S3117=0,"NEED TO ASSIGN",
INDEX(assign_old_new!D:D,MATCH(A3117,assign_old_new!A:A,0))))))</f>
        <v>teppc</v>
      </c>
      <c r="U3117">
        <f t="shared" si="96"/>
        <v>0</v>
      </c>
      <c r="V3117" s="5">
        <f t="shared" si="97"/>
        <v>0</v>
      </c>
    </row>
    <row r="3118" spans="1:22" hidden="1" x14ac:dyDescent="0.75">
      <c r="A3118" t="s">
        <v>5383</v>
      </c>
      <c r="B3118" t="s">
        <v>5383</v>
      </c>
      <c r="C3118" t="s">
        <v>5384</v>
      </c>
      <c r="D3118" t="s">
        <v>3425</v>
      </c>
      <c r="E3118" t="s">
        <v>3858</v>
      </c>
      <c r="F3118" t="s">
        <v>3858</v>
      </c>
      <c r="G3118" t="s">
        <v>3859</v>
      </c>
      <c r="H3118" t="s">
        <v>3860</v>
      </c>
      <c r="I3118" t="s">
        <v>1080</v>
      </c>
      <c r="J3118" s="2">
        <v>3562</v>
      </c>
      <c r="K3118" s="2">
        <v>55153</v>
      </c>
      <c r="L3118">
        <v>4.5</v>
      </c>
      <c r="M3118" t="s">
        <v>210</v>
      </c>
      <c r="N3118" t="s">
        <v>3443</v>
      </c>
      <c r="O3118" t="s">
        <v>210</v>
      </c>
      <c r="P3118" t="s">
        <v>3568</v>
      </c>
      <c r="Q3118" s="5">
        <f>INDEX(relevant_resources!B:B,MATCH(P3118,relevant_resources!A:A,0))</f>
        <v>0</v>
      </c>
      <c r="R3118">
        <f>COUNTIFS(resolve_2018!Y:Y,A3118)</f>
        <v>0</v>
      </c>
      <c r="S3118">
        <f>COUNTIFS(assign_old_new!A:A,A3118)</f>
        <v>0</v>
      </c>
      <c r="T3118" s="4" t="str">
        <f>IF(D3118="teppc","teppc",
IF(Q3118=0,"not relevant",
IF(R3118&gt;0,"in old list",
IF(S3118=0,"NEED TO ASSIGN",
INDEX(assign_old_new!D:D,MATCH(A3118,assign_old_new!A:A,0))))))</f>
        <v>teppc</v>
      </c>
      <c r="U3118">
        <f t="shared" si="96"/>
        <v>0</v>
      </c>
      <c r="V3118" s="5">
        <f t="shared" si="97"/>
        <v>0</v>
      </c>
    </row>
    <row r="3119" spans="1:22" hidden="1" x14ac:dyDescent="0.75">
      <c r="A3119" t="s">
        <v>6052</v>
      </c>
      <c r="B3119" t="s">
        <v>6053</v>
      </c>
      <c r="C3119" t="s">
        <v>6054</v>
      </c>
      <c r="D3119" t="s">
        <v>3425</v>
      </c>
      <c r="E3119" t="s">
        <v>906</v>
      </c>
      <c r="F3119" t="s">
        <v>906</v>
      </c>
      <c r="G3119" t="s">
        <v>4695</v>
      </c>
      <c r="H3119" t="s">
        <v>906</v>
      </c>
      <c r="I3119" t="s">
        <v>906</v>
      </c>
      <c r="J3119" s="2">
        <v>38869</v>
      </c>
      <c r="K3119" s="2">
        <v>55153</v>
      </c>
      <c r="L3119">
        <v>4.37</v>
      </c>
      <c r="M3119" t="s">
        <v>3766</v>
      </c>
      <c r="N3119" t="s">
        <v>3757</v>
      </c>
      <c r="O3119" t="s">
        <v>190</v>
      </c>
      <c r="P3119" t="s">
        <v>5039</v>
      </c>
      <c r="Q3119" s="5">
        <f>INDEX(relevant_resources!B:B,MATCH(P3119,relevant_resources!A:A,0))</f>
        <v>0</v>
      </c>
      <c r="R3119">
        <f>COUNTIFS(resolve_2018!Y:Y,A3119)</f>
        <v>0</v>
      </c>
      <c r="S3119">
        <f>COUNTIFS(assign_old_new!A:A,A3119)</f>
        <v>0</v>
      </c>
      <c r="T3119" s="4" t="str">
        <f>IF(D3119="teppc","teppc",
IF(Q3119=0,"not relevant",
IF(R3119&gt;0,"in old list",
IF(S3119=0,"NEED TO ASSIGN",
INDEX(assign_old_new!D:D,MATCH(A3119,assign_old_new!A:A,0))))))</f>
        <v>teppc</v>
      </c>
      <c r="U3119">
        <f t="shared" si="96"/>
        <v>0</v>
      </c>
      <c r="V3119" s="5">
        <f t="shared" si="97"/>
        <v>0</v>
      </c>
    </row>
    <row r="3120" spans="1:22" hidden="1" x14ac:dyDescent="0.75">
      <c r="A3120" t="s">
        <v>10147</v>
      </c>
      <c r="B3120" t="s">
        <v>10147</v>
      </c>
      <c r="C3120" t="s">
        <v>10148</v>
      </c>
      <c r="D3120" t="s">
        <v>9883</v>
      </c>
      <c r="E3120" t="s">
        <v>3319</v>
      </c>
      <c r="F3120" t="s">
        <v>3319</v>
      </c>
      <c r="G3120" t="s">
        <v>3320</v>
      </c>
      <c r="H3120" t="s">
        <v>3319</v>
      </c>
      <c r="I3120" t="s">
        <v>33</v>
      </c>
      <c r="J3120" t="s">
        <v>9889</v>
      </c>
      <c r="K3120" s="6">
        <v>55153</v>
      </c>
      <c r="L3120">
        <v>4.32</v>
      </c>
      <c r="M3120" t="s">
        <v>9958</v>
      </c>
      <c r="N3120" t="s">
        <v>4346</v>
      </c>
      <c r="O3120" t="s">
        <v>3386</v>
      </c>
      <c r="P3120" t="s">
        <v>3324</v>
      </c>
      <c r="Q3120" s="5">
        <f>INDEX(relevant_resources!B:B,MATCH(P3120,relevant_resources!A:A,0))</f>
        <v>1</v>
      </c>
      <c r="R3120">
        <f>COUNTIFS(resolve_2018!Y:Y,A3120)</f>
        <v>0</v>
      </c>
      <c r="S3120">
        <f>COUNTIFS(assign_old_new!A:A,A3120)</f>
        <v>1</v>
      </c>
      <c r="T3120" s="4" t="str">
        <f>IF(D3120="teppc","teppc",
IF(Q3120=0,"not relevant",
IF(R3120&gt;0,"in old list",
IF(S3120=0,"NEED TO ASSIGN",
INDEX(assign_old_new!D:D,MATCH(A3120,assign_old_new!A:A,0))))))</f>
        <v>new</v>
      </c>
      <c r="U3120">
        <f t="shared" si="96"/>
        <v>1</v>
      </c>
      <c r="V3120" s="5">
        <f t="shared" si="97"/>
        <v>0</v>
      </c>
    </row>
    <row r="3121" spans="1:22" hidden="1" x14ac:dyDescent="0.75">
      <c r="A3121" t="s">
        <v>5904</v>
      </c>
      <c r="B3121" t="s">
        <v>5905</v>
      </c>
      <c r="C3121" t="s">
        <v>5904</v>
      </c>
      <c r="D3121" t="s">
        <v>3425</v>
      </c>
      <c r="E3121" t="s">
        <v>3426</v>
      </c>
      <c r="F3121" t="s">
        <v>3426</v>
      </c>
      <c r="G3121" t="s">
        <v>3427</v>
      </c>
      <c r="H3121" t="s">
        <v>3428</v>
      </c>
      <c r="I3121" t="s">
        <v>3429</v>
      </c>
      <c r="J3121" s="2">
        <v>42370</v>
      </c>
      <c r="K3121" s="2">
        <v>54877</v>
      </c>
      <c r="L3121">
        <v>4.3</v>
      </c>
      <c r="M3121" t="s">
        <v>5906</v>
      </c>
      <c r="N3121" t="s">
        <v>3512</v>
      </c>
      <c r="O3121" t="s">
        <v>3513</v>
      </c>
      <c r="P3121" t="s">
        <v>3706</v>
      </c>
      <c r="Q3121" s="5">
        <f>INDEX(relevant_resources!B:B,MATCH(P3121,relevant_resources!A:A,0))</f>
        <v>0</v>
      </c>
      <c r="R3121">
        <f>COUNTIFS(resolve_2018!Y:Y,A3121)</f>
        <v>0</v>
      </c>
      <c r="S3121">
        <f>COUNTIFS(assign_old_new!A:A,A3121)</f>
        <v>0</v>
      </c>
      <c r="T3121" s="4" t="str">
        <f>IF(D3121="teppc","teppc",
IF(Q3121=0,"not relevant",
IF(R3121&gt;0,"in old list",
IF(S3121=0,"NEED TO ASSIGN",
INDEX(assign_old_new!D:D,MATCH(A3121,assign_old_new!A:A,0))))))</f>
        <v>teppc</v>
      </c>
      <c r="U3121">
        <f t="shared" si="96"/>
        <v>0</v>
      </c>
      <c r="V3121" s="5">
        <f t="shared" si="97"/>
        <v>0</v>
      </c>
    </row>
    <row r="3122" spans="1:22" hidden="1" x14ac:dyDescent="0.75">
      <c r="A3122" t="s">
        <v>5907</v>
      </c>
      <c r="B3122" t="s">
        <v>5908</v>
      </c>
      <c r="C3122" t="s">
        <v>5907</v>
      </c>
      <c r="D3122" t="s">
        <v>3425</v>
      </c>
      <c r="E3122" t="s">
        <v>3426</v>
      </c>
      <c r="F3122" t="s">
        <v>3426</v>
      </c>
      <c r="G3122" t="s">
        <v>3427</v>
      </c>
      <c r="H3122" t="s">
        <v>3428</v>
      </c>
      <c r="I3122" t="s">
        <v>3429</v>
      </c>
      <c r="J3122" s="2">
        <v>42370</v>
      </c>
      <c r="K3122" s="2">
        <v>54877</v>
      </c>
      <c r="L3122">
        <v>4.3</v>
      </c>
      <c r="M3122" t="s">
        <v>5906</v>
      </c>
      <c r="N3122" t="s">
        <v>3512</v>
      </c>
      <c r="O3122" t="s">
        <v>3513</v>
      </c>
      <c r="P3122" t="s">
        <v>3706</v>
      </c>
      <c r="Q3122" s="5">
        <f>INDEX(relevant_resources!B:B,MATCH(P3122,relevant_resources!A:A,0))</f>
        <v>0</v>
      </c>
      <c r="R3122">
        <f>COUNTIFS(resolve_2018!Y:Y,A3122)</f>
        <v>0</v>
      </c>
      <c r="S3122">
        <f>COUNTIFS(assign_old_new!A:A,A3122)</f>
        <v>0</v>
      </c>
      <c r="T3122" s="4" t="str">
        <f>IF(D3122="teppc","teppc",
IF(Q3122=0,"not relevant",
IF(R3122&gt;0,"in old list",
IF(S3122=0,"NEED TO ASSIGN",
INDEX(assign_old_new!D:D,MATCH(A3122,assign_old_new!A:A,0))))))</f>
        <v>teppc</v>
      </c>
      <c r="U3122">
        <f t="shared" si="96"/>
        <v>0</v>
      </c>
      <c r="V3122" s="5">
        <f t="shared" si="97"/>
        <v>0</v>
      </c>
    </row>
    <row r="3123" spans="1:22" hidden="1" x14ac:dyDescent="0.75">
      <c r="A3123" t="s">
        <v>2713</v>
      </c>
      <c r="B3123" t="s">
        <v>2713</v>
      </c>
      <c r="C3123" t="s">
        <v>10134</v>
      </c>
      <c r="D3123" t="s">
        <v>9883</v>
      </c>
      <c r="E3123" t="s">
        <v>3333</v>
      </c>
      <c r="F3123" t="s">
        <v>3333</v>
      </c>
      <c r="G3123" t="s">
        <v>3334</v>
      </c>
      <c r="H3123" t="s">
        <v>3333</v>
      </c>
      <c r="I3123" t="s">
        <v>33</v>
      </c>
      <c r="J3123" s="6">
        <v>41753</v>
      </c>
      <c r="K3123" s="6">
        <v>55153</v>
      </c>
      <c r="L3123">
        <v>4.3</v>
      </c>
      <c r="M3123" t="s">
        <v>9884</v>
      </c>
      <c r="N3123" t="s">
        <v>3342</v>
      </c>
      <c r="O3123" t="s">
        <v>3337</v>
      </c>
      <c r="P3123" t="s">
        <v>3338</v>
      </c>
      <c r="Q3123" s="5">
        <f>INDEX(relevant_resources!B:B,MATCH(P3123,relevant_resources!A:A,0))</f>
        <v>0</v>
      </c>
      <c r="R3123">
        <f>COUNTIFS(resolve_2018!Y:Y,A3123)</f>
        <v>1</v>
      </c>
      <c r="S3123">
        <f>COUNTIFS(assign_old_new!A:A,A3123)</f>
        <v>0</v>
      </c>
      <c r="T3123" s="4" t="str">
        <f>IF(D3123="teppc","teppc",
IF(Q3123=0,"not relevant",
IF(R3123&gt;0,"in old list",
IF(S3123=0,"NEED TO ASSIGN",
INDEX(assign_old_new!D:D,MATCH(A3123,assign_old_new!A:A,0))))))</f>
        <v>not relevant</v>
      </c>
      <c r="U3123">
        <f t="shared" si="96"/>
        <v>1</v>
      </c>
      <c r="V3123" s="5">
        <f t="shared" si="97"/>
        <v>0</v>
      </c>
    </row>
    <row r="3124" spans="1:22" hidden="1" x14ac:dyDescent="0.75">
      <c r="A3124" t="s">
        <v>3166</v>
      </c>
      <c r="B3124" t="s">
        <v>3166</v>
      </c>
      <c r="C3124" t="s">
        <v>10057</v>
      </c>
      <c r="D3124" t="s">
        <v>9883</v>
      </c>
      <c r="E3124" t="s">
        <v>9887</v>
      </c>
      <c r="F3124" t="s">
        <v>9887</v>
      </c>
      <c r="G3124" t="s">
        <v>9888</v>
      </c>
      <c r="H3124" t="s">
        <v>9887</v>
      </c>
      <c r="I3124" t="s">
        <v>33</v>
      </c>
      <c r="J3124" s="6">
        <v>41675</v>
      </c>
      <c r="K3124" s="6">
        <v>55153</v>
      </c>
      <c r="L3124">
        <v>4.3</v>
      </c>
      <c r="M3124" t="s">
        <v>9884</v>
      </c>
      <c r="N3124" t="s">
        <v>3342</v>
      </c>
      <c r="O3124" t="s">
        <v>3337</v>
      </c>
      <c r="P3124" t="s">
        <v>3338</v>
      </c>
      <c r="Q3124" s="5">
        <f>INDEX(relevant_resources!B:B,MATCH(P3124,relevant_resources!A:A,0))</f>
        <v>0</v>
      </c>
      <c r="R3124">
        <f>COUNTIFS(resolve_2018!Y:Y,A3124)</f>
        <v>1</v>
      </c>
      <c r="S3124">
        <f>COUNTIFS(assign_old_new!A:A,A3124)</f>
        <v>0</v>
      </c>
      <c r="T3124" s="4" t="str">
        <f>IF(D3124="teppc","teppc",
IF(Q3124=0,"not relevant",
IF(R3124&gt;0,"in old list",
IF(S3124=0,"NEED TO ASSIGN",
INDEX(assign_old_new!D:D,MATCH(A3124,assign_old_new!A:A,0))))))</f>
        <v>not relevant</v>
      </c>
      <c r="U3124">
        <f t="shared" si="96"/>
        <v>1</v>
      </c>
      <c r="V3124" s="5">
        <f t="shared" si="97"/>
        <v>0</v>
      </c>
    </row>
    <row r="3125" spans="1:22" hidden="1" x14ac:dyDescent="0.75">
      <c r="A3125" t="s">
        <v>9105</v>
      </c>
      <c r="B3125" t="s">
        <v>9105</v>
      </c>
      <c r="C3125" t="s">
        <v>9106</v>
      </c>
      <c r="D3125" t="s">
        <v>3425</v>
      </c>
      <c r="E3125" t="s">
        <v>2403</v>
      </c>
      <c r="F3125" t="s">
        <v>2403</v>
      </c>
      <c r="G3125" t="s">
        <v>3436</v>
      </c>
      <c r="H3125" t="s">
        <v>3437</v>
      </c>
      <c r="I3125" t="s">
        <v>2274</v>
      </c>
      <c r="J3125" s="2">
        <v>41334</v>
      </c>
      <c r="K3125" s="2">
        <v>55153</v>
      </c>
      <c r="L3125">
        <v>4.3</v>
      </c>
      <c r="M3125" t="s">
        <v>3438</v>
      </c>
      <c r="N3125" t="s">
        <v>3412</v>
      </c>
      <c r="O3125" t="s">
        <v>993</v>
      </c>
      <c r="P3125" t="s">
        <v>3439</v>
      </c>
      <c r="Q3125" s="5">
        <f>INDEX(relevant_resources!B:B,MATCH(P3125,relevant_resources!A:A,0))</f>
        <v>0</v>
      </c>
      <c r="R3125">
        <f>COUNTIFS(resolve_2018!Y:Y,A3125)</f>
        <v>0</v>
      </c>
      <c r="S3125">
        <f>COUNTIFS(assign_old_new!A:A,A3125)</f>
        <v>0</v>
      </c>
      <c r="T3125" s="4" t="str">
        <f>IF(D3125="teppc","teppc",
IF(Q3125=0,"not relevant",
IF(R3125&gt;0,"in old list",
IF(S3125=0,"NEED TO ASSIGN",
INDEX(assign_old_new!D:D,MATCH(A3125,assign_old_new!A:A,0))))))</f>
        <v>teppc</v>
      </c>
      <c r="U3125">
        <f t="shared" si="96"/>
        <v>0</v>
      </c>
      <c r="V3125" s="5">
        <f t="shared" si="97"/>
        <v>0</v>
      </c>
    </row>
    <row r="3126" spans="1:22" hidden="1" x14ac:dyDescent="0.75">
      <c r="A3126" t="s">
        <v>9569</v>
      </c>
      <c r="B3126" t="s">
        <v>9569</v>
      </c>
      <c r="C3126" t="s">
        <v>9570</v>
      </c>
      <c r="D3126" t="s">
        <v>3425</v>
      </c>
      <c r="E3126" t="s">
        <v>2403</v>
      </c>
      <c r="F3126" t="s">
        <v>2403</v>
      </c>
      <c r="G3126" t="s">
        <v>3436</v>
      </c>
      <c r="H3126" t="s">
        <v>3437</v>
      </c>
      <c r="I3126" t="s">
        <v>2274</v>
      </c>
      <c r="J3126" s="2">
        <v>33025</v>
      </c>
      <c r="K3126" s="2">
        <v>55153</v>
      </c>
      <c r="L3126">
        <v>4.3</v>
      </c>
      <c r="M3126" t="s">
        <v>210</v>
      </c>
      <c r="N3126" t="s">
        <v>3443</v>
      </c>
      <c r="O3126" t="s">
        <v>210</v>
      </c>
      <c r="P3126" t="s">
        <v>3497</v>
      </c>
      <c r="Q3126" s="5">
        <f>INDEX(relevant_resources!B:B,MATCH(P3126,relevant_resources!A:A,0))</f>
        <v>0</v>
      </c>
      <c r="R3126">
        <f>COUNTIFS(resolve_2018!Y:Y,A3126)</f>
        <v>0</v>
      </c>
      <c r="S3126">
        <f>COUNTIFS(assign_old_new!A:A,A3126)</f>
        <v>0</v>
      </c>
      <c r="T3126" s="4" t="str">
        <f>IF(D3126="teppc","teppc",
IF(Q3126=0,"not relevant",
IF(R3126&gt;0,"in old list",
IF(S3126=0,"NEED TO ASSIGN",
INDEX(assign_old_new!D:D,MATCH(A3126,assign_old_new!A:A,0))))))</f>
        <v>teppc</v>
      </c>
      <c r="U3126">
        <f t="shared" si="96"/>
        <v>0</v>
      </c>
      <c r="V3126" s="5">
        <f t="shared" si="97"/>
        <v>0</v>
      </c>
    </row>
    <row r="3127" spans="1:22" hidden="1" x14ac:dyDescent="0.75">
      <c r="A3127" t="s">
        <v>7576</v>
      </c>
      <c r="B3127" t="s">
        <v>7576</v>
      </c>
      <c r="C3127" t="s">
        <v>7577</v>
      </c>
      <c r="D3127" t="s">
        <v>3425</v>
      </c>
      <c r="E3127" t="s">
        <v>3883</v>
      </c>
      <c r="F3127" t="s">
        <v>3883</v>
      </c>
      <c r="G3127" t="s">
        <v>3884</v>
      </c>
      <c r="H3127" t="s">
        <v>3883</v>
      </c>
      <c r="I3127" t="s">
        <v>1080</v>
      </c>
      <c r="J3127" s="2">
        <v>31048</v>
      </c>
      <c r="K3127" s="2">
        <v>55153</v>
      </c>
      <c r="L3127">
        <v>4.3</v>
      </c>
      <c r="M3127" t="s">
        <v>210</v>
      </c>
      <c r="N3127" t="s">
        <v>3443</v>
      </c>
      <c r="O3127" t="s">
        <v>210</v>
      </c>
      <c r="P3127" t="s">
        <v>3568</v>
      </c>
      <c r="Q3127" s="5">
        <f>INDEX(relevant_resources!B:B,MATCH(P3127,relevant_resources!A:A,0))</f>
        <v>0</v>
      </c>
      <c r="R3127">
        <f>COUNTIFS(resolve_2018!Y:Y,A3127)</f>
        <v>0</v>
      </c>
      <c r="S3127">
        <f>COUNTIFS(assign_old_new!A:A,A3127)</f>
        <v>0</v>
      </c>
      <c r="T3127" s="4" t="str">
        <f>IF(D3127="teppc","teppc",
IF(Q3127=0,"not relevant",
IF(R3127&gt;0,"in old list",
IF(S3127=0,"NEED TO ASSIGN",
INDEX(assign_old_new!D:D,MATCH(A3127,assign_old_new!A:A,0))))))</f>
        <v>teppc</v>
      </c>
      <c r="U3127">
        <f t="shared" si="96"/>
        <v>0</v>
      </c>
      <c r="V3127" s="5">
        <f t="shared" si="97"/>
        <v>0</v>
      </c>
    </row>
    <row r="3128" spans="1:22" hidden="1" x14ac:dyDescent="0.75">
      <c r="A3128" t="s">
        <v>9491</v>
      </c>
      <c r="B3128" t="s">
        <v>9492</v>
      </c>
      <c r="C3128" t="s">
        <v>9491</v>
      </c>
      <c r="D3128" t="s">
        <v>3425</v>
      </c>
      <c r="E3128" t="s">
        <v>3426</v>
      </c>
      <c r="F3128" t="s">
        <v>3426</v>
      </c>
      <c r="G3128" t="s">
        <v>3427</v>
      </c>
      <c r="H3128" t="s">
        <v>3428</v>
      </c>
      <c r="I3128" t="s">
        <v>3429</v>
      </c>
      <c r="J3128" s="2">
        <v>43177</v>
      </c>
      <c r="K3128" s="2">
        <v>54877</v>
      </c>
      <c r="L3128">
        <v>4.2</v>
      </c>
      <c r="M3128" t="s">
        <v>3442</v>
      </c>
      <c r="N3128" t="s">
        <v>3443</v>
      </c>
      <c r="O3128" t="s">
        <v>210</v>
      </c>
      <c r="P3128" t="s">
        <v>3444</v>
      </c>
      <c r="Q3128" s="5">
        <f>INDEX(relevant_resources!B:B,MATCH(P3128,relevant_resources!A:A,0))</f>
        <v>0</v>
      </c>
      <c r="R3128">
        <f>COUNTIFS(resolve_2018!Y:Y,A3128)</f>
        <v>0</v>
      </c>
      <c r="S3128">
        <f>COUNTIFS(assign_old_new!A:A,A3128)</f>
        <v>0</v>
      </c>
      <c r="T3128" s="4" t="str">
        <f>IF(D3128="teppc","teppc",
IF(Q3128=0,"not relevant",
IF(R3128&gt;0,"in old list",
IF(S3128=0,"NEED TO ASSIGN",
INDEX(assign_old_new!D:D,MATCH(A3128,assign_old_new!A:A,0))))))</f>
        <v>teppc</v>
      </c>
      <c r="U3128">
        <f t="shared" si="96"/>
        <v>0</v>
      </c>
      <c r="V3128" s="5">
        <f t="shared" si="97"/>
        <v>0</v>
      </c>
    </row>
    <row r="3129" spans="1:22" hidden="1" x14ac:dyDescent="0.75">
      <c r="A3129" t="s">
        <v>3169</v>
      </c>
      <c r="B3129" t="s">
        <v>3169</v>
      </c>
      <c r="C3129" t="s">
        <v>11175</v>
      </c>
      <c r="D3129" t="s">
        <v>9883</v>
      </c>
      <c r="E3129" t="s">
        <v>3333</v>
      </c>
      <c r="F3129" t="s">
        <v>3333</v>
      </c>
      <c r="G3129" t="s">
        <v>3334</v>
      </c>
      <c r="H3129" t="s">
        <v>3333</v>
      </c>
      <c r="I3129" t="s">
        <v>33</v>
      </c>
      <c r="J3129" s="6">
        <v>41675</v>
      </c>
      <c r="K3129" s="6">
        <v>55153</v>
      </c>
      <c r="L3129">
        <v>4.2</v>
      </c>
      <c r="N3129" t="s">
        <v>3342</v>
      </c>
      <c r="O3129" t="s">
        <v>3337</v>
      </c>
      <c r="P3129" t="s">
        <v>3338</v>
      </c>
      <c r="Q3129" s="5">
        <f>INDEX(relevant_resources!B:B,MATCH(P3129,relevant_resources!A:A,0))</f>
        <v>0</v>
      </c>
      <c r="R3129">
        <f>COUNTIFS(resolve_2018!Y:Y,A3129)</f>
        <v>1</v>
      </c>
      <c r="S3129">
        <f>COUNTIFS(assign_old_new!A:A,A3129)</f>
        <v>0</v>
      </c>
      <c r="T3129" s="4" t="str">
        <f>IF(D3129="teppc","teppc",
IF(Q3129=0,"not relevant",
IF(R3129&gt;0,"in old list",
IF(S3129=0,"NEED TO ASSIGN",
INDEX(assign_old_new!D:D,MATCH(A3129,assign_old_new!A:A,0))))))</f>
        <v>not relevant</v>
      </c>
      <c r="U3129">
        <f t="shared" si="96"/>
        <v>1</v>
      </c>
      <c r="V3129" s="5">
        <f t="shared" si="97"/>
        <v>0</v>
      </c>
    </row>
    <row r="3130" spans="1:22" hidden="1" x14ac:dyDescent="0.75">
      <c r="A3130" t="s">
        <v>9510</v>
      </c>
      <c r="B3130" t="s">
        <v>9510</v>
      </c>
      <c r="C3130" t="s">
        <v>9511</v>
      </c>
      <c r="D3130" t="s">
        <v>3425</v>
      </c>
      <c r="E3130" t="s">
        <v>3482</v>
      </c>
      <c r="F3130" t="s">
        <v>3482</v>
      </c>
      <c r="G3130" t="s">
        <v>3483</v>
      </c>
      <c r="H3130" t="s">
        <v>3482</v>
      </c>
      <c r="I3130" t="s">
        <v>1080</v>
      </c>
      <c r="J3130" s="2">
        <v>40148</v>
      </c>
      <c r="K3130" s="2">
        <v>47453</v>
      </c>
      <c r="L3130">
        <v>4.2</v>
      </c>
      <c r="M3130" t="s">
        <v>3506</v>
      </c>
      <c r="N3130" t="s">
        <v>3385</v>
      </c>
      <c r="O3130" t="s">
        <v>3386</v>
      </c>
      <c r="P3130" t="s">
        <v>3617</v>
      </c>
      <c r="Q3130" s="5">
        <f>INDEX(relevant_resources!B:B,MATCH(P3130,relevant_resources!A:A,0))</f>
        <v>0</v>
      </c>
      <c r="R3130">
        <f>COUNTIFS(resolve_2018!Y:Y,A3130)</f>
        <v>0</v>
      </c>
      <c r="S3130">
        <f>COUNTIFS(assign_old_new!A:A,A3130)</f>
        <v>0</v>
      </c>
      <c r="T3130" s="4" t="str">
        <f>IF(D3130="teppc","teppc",
IF(Q3130=0,"not relevant",
IF(R3130&gt;0,"in old list",
IF(S3130=0,"NEED TO ASSIGN",
INDEX(assign_old_new!D:D,MATCH(A3130,assign_old_new!A:A,0))))))</f>
        <v>teppc</v>
      </c>
      <c r="U3130">
        <f t="shared" si="96"/>
        <v>0</v>
      </c>
      <c r="V3130" s="5">
        <f t="shared" si="97"/>
        <v>0</v>
      </c>
    </row>
    <row r="3131" spans="1:22" hidden="1" x14ac:dyDescent="0.75">
      <c r="A3131" t="s">
        <v>9747</v>
      </c>
      <c r="B3131" t="s">
        <v>9747</v>
      </c>
      <c r="C3131" t="s">
        <v>9748</v>
      </c>
      <c r="D3131" t="s">
        <v>3425</v>
      </c>
      <c r="E3131" t="s">
        <v>3620</v>
      </c>
      <c r="F3131" t="s">
        <v>3620</v>
      </c>
      <c r="G3131" t="s">
        <v>3621</v>
      </c>
      <c r="H3131" t="s">
        <v>3616</v>
      </c>
      <c r="I3131" t="s">
        <v>1080</v>
      </c>
      <c r="J3131" s="2">
        <v>34107</v>
      </c>
      <c r="K3131" s="2">
        <v>55153</v>
      </c>
      <c r="L3131">
        <v>4.2</v>
      </c>
      <c r="M3131" t="s">
        <v>210</v>
      </c>
      <c r="N3131" t="s">
        <v>3443</v>
      </c>
      <c r="O3131" t="s">
        <v>210</v>
      </c>
      <c r="P3131" t="s">
        <v>3568</v>
      </c>
      <c r="Q3131" s="5">
        <f>INDEX(relevant_resources!B:B,MATCH(P3131,relevant_resources!A:A,0))</f>
        <v>0</v>
      </c>
      <c r="R3131">
        <f>COUNTIFS(resolve_2018!Y:Y,A3131)</f>
        <v>0</v>
      </c>
      <c r="S3131">
        <f>COUNTIFS(assign_old_new!A:A,A3131)</f>
        <v>0</v>
      </c>
      <c r="T3131" s="4" t="str">
        <f>IF(D3131="teppc","teppc",
IF(Q3131=0,"not relevant",
IF(R3131&gt;0,"in old list",
IF(S3131=0,"NEED TO ASSIGN",
INDEX(assign_old_new!D:D,MATCH(A3131,assign_old_new!A:A,0))))))</f>
        <v>teppc</v>
      </c>
      <c r="U3131">
        <f t="shared" si="96"/>
        <v>0</v>
      </c>
      <c r="V3131" s="5">
        <f t="shared" si="97"/>
        <v>0</v>
      </c>
    </row>
    <row r="3132" spans="1:22" hidden="1" x14ac:dyDescent="0.75">
      <c r="A3132" t="s">
        <v>8759</v>
      </c>
      <c r="B3132" t="s">
        <v>8759</v>
      </c>
      <c r="C3132" t="s">
        <v>8760</v>
      </c>
      <c r="D3132" t="s">
        <v>3425</v>
      </c>
      <c r="E3132" t="s">
        <v>3883</v>
      </c>
      <c r="F3132" t="s">
        <v>3883</v>
      </c>
      <c r="G3132" t="s">
        <v>3884</v>
      </c>
      <c r="H3132" t="s">
        <v>3883</v>
      </c>
      <c r="I3132" t="s">
        <v>1080</v>
      </c>
      <c r="J3132" s="2">
        <v>32994</v>
      </c>
      <c r="K3132" s="2">
        <v>55153</v>
      </c>
      <c r="L3132">
        <v>4.2</v>
      </c>
      <c r="M3132" t="s">
        <v>3956</v>
      </c>
      <c r="N3132" t="s">
        <v>3443</v>
      </c>
      <c r="O3132" t="s">
        <v>210</v>
      </c>
      <c r="P3132" t="s">
        <v>3568</v>
      </c>
      <c r="Q3132" s="5">
        <f>INDEX(relevant_resources!B:B,MATCH(P3132,relevant_resources!A:A,0))</f>
        <v>0</v>
      </c>
      <c r="R3132">
        <f>COUNTIFS(resolve_2018!Y:Y,A3132)</f>
        <v>0</v>
      </c>
      <c r="S3132">
        <f>COUNTIFS(assign_old_new!A:A,A3132)</f>
        <v>0</v>
      </c>
      <c r="T3132" s="4" t="str">
        <f>IF(D3132="teppc","teppc",
IF(Q3132=0,"not relevant",
IF(R3132&gt;0,"in old list",
IF(S3132=0,"NEED TO ASSIGN",
INDEX(assign_old_new!D:D,MATCH(A3132,assign_old_new!A:A,0))))))</f>
        <v>teppc</v>
      </c>
      <c r="U3132">
        <f t="shared" si="96"/>
        <v>0</v>
      </c>
      <c r="V3132" s="5">
        <f t="shared" si="97"/>
        <v>0</v>
      </c>
    </row>
    <row r="3133" spans="1:22" hidden="1" x14ac:dyDescent="0.75">
      <c r="A3133" t="s">
        <v>393</v>
      </c>
      <c r="B3133" t="s">
        <v>10155</v>
      </c>
      <c r="C3133" t="s">
        <v>10156</v>
      </c>
      <c r="D3133" t="s">
        <v>9883</v>
      </c>
      <c r="E3133" t="s">
        <v>3333</v>
      </c>
      <c r="F3133" t="s">
        <v>3333</v>
      </c>
      <c r="G3133" t="s">
        <v>3334</v>
      </c>
      <c r="H3133" t="s">
        <v>3333</v>
      </c>
      <c r="I3133" t="s">
        <v>33</v>
      </c>
      <c r="J3133" s="6">
        <v>8402</v>
      </c>
      <c r="K3133" s="6">
        <v>55153</v>
      </c>
      <c r="L3133">
        <v>4.2</v>
      </c>
      <c r="M3133" t="s">
        <v>9884</v>
      </c>
      <c r="N3133" t="s">
        <v>3443</v>
      </c>
      <c r="O3133" t="s">
        <v>210</v>
      </c>
      <c r="P3133" t="s">
        <v>3709</v>
      </c>
      <c r="Q3133" s="5">
        <f>INDEX(relevant_resources!B:B,MATCH(P3133,relevant_resources!A:A,0))</f>
        <v>0</v>
      </c>
      <c r="R3133">
        <f>COUNTIFS(resolve_2018!Y:Y,A3133)</f>
        <v>1</v>
      </c>
      <c r="S3133">
        <f>COUNTIFS(assign_old_new!A:A,A3133)</f>
        <v>0</v>
      </c>
      <c r="T3133" s="4" t="str">
        <f>IF(D3133="teppc","teppc",
IF(Q3133=0,"not relevant",
IF(R3133&gt;0,"in old list",
IF(S3133=0,"NEED TO ASSIGN",
INDEX(assign_old_new!D:D,MATCH(A3133,assign_old_new!A:A,0))))))</f>
        <v>not relevant</v>
      </c>
      <c r="U3133">
        <f t="shared" si="96"/>
        <v>1</v>
      </c>
      <c r="V3133" s="5">
        <f t="shared" si="97"/>
        <v>0</v>
      </c>
    </row>
    <row r="3134" spans="1:22" hidden="1" x14ac:dyDescent="0.75">
      <c r="A3134" t="s">
        <v>11408</v>
      </c>
      <c r="B3134" t="s">
        <v>11408</v>
      </c>
      <c r="C3134" t="s">
        <v>11409</v>
      </c>
      <c r="D3134" t="s">
        <v>9883</v>
      </c>
      <c r="E3134" t="s">
        <v>3319</v>
      </c>
      <c r="F3134" t="s">
        <v>3319</v>
      </c>
      <c r="G3134" t="s">
        <v>3320</v>
      </c>
      <c r="H3134" t="s">
        <v>3319</v>
      </c>
      <c r="I3134" t="s">
        <v>33</v>
      </c>
      <c r="J3134" s="2">
        <v>42705</v>
      </c>
      <c r="K3134" s="6">
        <v>55153</v>
      </c>
      <c r="L3134">
        <v>4.12</v>
      </c>
      <c r="M3134" t="s">
        <v>11402</v>
      </c>
      <c r="N3134" t="s">
        <v>3849</v>
      </c>
      <c r="O3134" t="s">
        <v>3850</v>
      </c>
      <c r="P3134" t="s">
        <v>10070</v>
      </c>
      <c r="Q3134" s="5">
        <f>INDEX(relevant_resources!B:B,MATCH(P3134,relevant_resources!A:A,0))</f>
        <v>0</v>
      </c>
      <c r="R3134">
        <f>COUNTIFS(resolve_2018!Y:Y,A3134)</f>
        <v>0</v>
      </c>
      <c r="S3134">
        <f>COUNTIFS(assign_old_new!A:A,A3134)</f>
        <v>0</v>
      </c>
      <c r="T3134" s="4" t="str">
        <f>IF(D3134="teppc","teppc",
IF(Q3134=0,"not relevant",
IF(R3134&gt;0,"in old list",
IF(S3134=0,"NEED TO ASSIGN",
INDEX(assign_old_new!D:D,MATCH(A3134,assign_old_new!A:A,0))))))</f>
        <v>not relevant</v>
      </c>
      <c r="U3134">
        <f t="shared" si="96"/>
        <v>0</v>
      </c>
      <c r="V3134" s="5">
        <f t="shared" si="97"/>
        <v>0</v>
      </c>
    </row>
    <row r="3135" spans="1:22" hidden="1" x14ac:dyDescent="0.75">
      <c r="A3135" t="s">
        <v>4096</v>
      </c>
      <c r="B3135" t="s">
        <v>4096</v>
      </c>
      <c r="C3135" t="s">
        <v>4097</v>
      </c>
      <c r="D3135" t="s">
        <v>3425</v>
      </c>
      <c r="E3135" t="s">
        <v>3025</v>
      </c>
      <c r="F3135" t="s">
        <v>3025</v>
      </c>
      <c r="G3135" t="s">
        <v>4098</v>
      </c>
      <c r="H3135" t="s">
        <v>3482</v>
      </c>
      <c r="I3135" t="s">
        <v>1080</v>
      </c>
      <c r="J3135" s="2">
        <v>37469</v>
      </c>
      <c r="K3135" s="2">
        <v>55153</v>
      </c>
      <c r="L3135">
        <v>4.0999999999999996</v>
      </c>
      <c r="M3135" t="s">
        <v>3459</v>
      </c>
      <c r="N3135" t="s">
        <v>3460</v>
      </c>
      <c r="O3135" t="s">
        <v>3461</v>
      </c>
      <c r="P3135" t="s">
        <v>3815</v>
      </c>
      <c r="Q3135" s="5">
        <f>INDEX(relevant_resources!B:B,MATCH(P3135,relevant_resources!A:A,0))</f>
        <v>0</v>
      </c>
      <c r="R3135">
        <f>COUNTIFS(resolve_2018!Y:Y,A3135)</f>
        <v>0</v>
      </c>
      <c r="S3135">
        <f>COUNTIFS(assign_old_new!A:A,A3135)</f>
        <v>0</v>
      </c>
      <c r="T3135" s="4" t="str">
        <f>IF(D3135="teppc","teppc",
IF(Q3135=0,"not relevant",
IF(R3135&gt;0,"in old list",
IF(S3135=0,"NEED TO ASSIGN",
INDEX(assign_old_new!D:D,MATCH(A3135,assign_old_new!A:A,0))))))</f>
        <v>teppc</v>
      </c>
      <c r="U3135">
        <f t="shared" si="96"/>
        <v>0</v>
      </c>
      <c r="V3135" s="5">
        <f t="shared" si="97"/>
        <v>0</v>
      </c>
    </row>
    <row r="3136" spans="1:22" hidden="1" x14ac:dyDescent="0.75">
      <c r="A3136" t="s">
        <v>4099</v>
      </c>
      <c r="B3136" t="s">
        <v>4099</v>
      </c>
      <c r="C3136" t="s">
        <v>4100</v>
      </c>
      <c r="D3136" t="s">
        <v>3425</v>
      </c>
      <c r="E3136" t="s">
        <v>3025</v>
      </c>
      <c r="F3136" t="s">
        <v>3025</v>
      </c>
      <c r="G3136" t="s">
        <v>4098</v>
      </c>
      <c r="H3136" t="s">
        <v>3482</v>
      </c>
      <c r="I3136" t="s">
        <v>1080</v>
      </c>
      <c r="J3136" s="2">
        <v>37469</v>
      </c>
      <c r="K3136" s="2">
        <v>55153</v>
      </c>
      <c r="L3136">
        <v>4.0999999999999996</v>
      </c>
      <c r="M3136" t="s">
        <v>3459</v>
      </c>
      <c r="N3136" t="s">
        <v>3460</v>
      </c>
      <c r="O3136" t="s">
        <v>3461</v>
      </c>
      <c r="P3136" t="s">
        <v>3815</v>
      </c>
      <c r="Q3136" s="5">
        <f>INDEX(relevant_resources!B:B,MATCH(P3136,relevant_resources!A:A,0))</f>
        <v>0</v>
      </c>
      <c r="R3136">
        <f>COUNTIFS(resolve_2018!Y:Y,A3136)</f>
        <v>0</v>
      </c>
      <c r="S3136">
        <f>COUNTIFS(assign_old_new!A:A,A3136)</f>
        <v>0</v>
      </c>
      <c r="T3136" s="4" t="str">
        <f>IF(D3136="teppc","teppc",
IF(Q3136=0,"not relevant",
IF(R3136&gt;0,"in old list",
IF(S3136=0,"NEED TO ASSIGN",
INDEX(assign_old_new!D:D,MATCH(A3136,assign_old_new!A:A,0))))))</f>
        <v>teppc</v>
      </c>
      <c r="U3136">
        <f t="shared" si="96"/>
        <v>0</v>
      </c>
      <c r="V3136" s="5">
        <f t="shared" si="97"/>
        <v>0</v>
      </c>
    </row>
    <row r="3137" spans="1:22" hidden="1" x14ac:dyDescent="0.75">
      <c r="A3137" t="s">
        <v>4101</v>
      </c>
      <c r="B3137" t="s">
        <v>4101</v>
      </c>
      <c r="C3137" t="s">
        <v>4102</v>
      </c>
      <c r="D3137" t="s">
        <v>3425</v>
      </c>
      <c r="E3137" t="s">
        <v>3025</v>
      </c>
      <c r="F3137" t="s">
        <v>3025</v>
      </c>
      <c r="G3137" t="s">
        <v>4098</v>
      </c>
      <c r="H3137" t="s">
        <v>3482</v>
      </c>
      <c r="I3137" t="s">
        <v>1080</v>
      </c>
      <c r="J3137" s="2">
        <v>37469</v>
      </c>
      <c r="K3137" s="2">
        <v>55153</v>
      </c>
      <c r="L3137">
        <v>4.0999999999999996</v>
      </c>
      <c r="M3137" t="s">
        <v>3459</v>
      </c>
      <c r="N3137" t="s">
        <v>3460</v>
      </c>
      <c r="O3137" t="s">
        <v>3461</v>
      </c>
      <c r="P3137" t="s">
        <v>3815</v>
      </c>
      <c r="Q3137" s="5">
        <f>INDEX(relevant_resources!B:B,MATCH(P3137,relevant_resources!A:A,0))</f>
        <v>0</v>
      </c>
      <c r="R3137">
        <f>COUNTIFS(resolve_2018!Y:Y,A3137)</f>
        <v>0</v>
      </c>
      <c r="S3137">
        <f>COUNTIFS(assign_old_new!A:A,A3137)</f>
        <v>0</v>
      </c>
      <c r="T3137" s="4" t="str">
        <f>IF(D3137="teppc","teppc",
IF(Q3137=0,"not relevant",
IF(R3137&gt;0,"in old list",
IF(S3137=0,"NEED TO ASSIGN",
INDEX(assign_old_new!D:D,MATCH(A3137,assign_old_new!A:A,0))))))</f>
        <v>teppc</v>
      </c>
      <c r="U3137">
        <f t="shared" si="96"/>
        <v>0</v>
      </c>
      <c r="V3137" s="5">
        <f t="shared" si="97"/>
        <v>0</v>
      </c>
    </row>
    <row r="3138" spans="1:22" hidden="1" x14ac:dyDescent="0.75">
      <c r="A3138" t="s">
        <v>4103</v>
      </c>
      <c r="B3138" t="s">
        <v>4103</v>
      </c>
      <c r="C3138" t="s">
        <v>4104</v>
      </c>
      <c r="D3138" t="s">
        <v>3425</v>
      </c>
      <c r="E3138" t="s">
        <v>3025</v>
      </c>
      <c r="F3138" t="s">
        <v>3025</v>
      </c>
      <c r="G3138" t="s">
        <v>4098</v>
      </c>
      <c r="H3138" t="s">
        <v>3482</v>
      </c>
      <c r="I3138" t="s">
        <v>1080</v>
      </c>
      <c r="J3138" s="2">
        <v>37469</v>
      </c>
      <c r="K3138" s="2">
        <v>55153</v>
      </c>
      <c r="L3138">
        <v>4.0999999999999996</v>
      </c>
      <c r="M3138" t="s">
        <v>3459</v>
      </c>
      <c r="N3138" t="s">
        <v>3460</v>
      </c>
      <c r="O3138" t="s">
        <v>3461</v>
      </c>
      <c r="P3138" t="s">
        <v>3815</v>
      </c>
      <c r="Q3138" s="5">
        <f>INDEX(relevant_resources!B:B,MATCH(P3138,relevant_resources!A:A,0))</f>
        <v>0</v>
      </c>
      <c r="R3138">
        <f>COUNTIFS(resolve_2018!Y:Y,A3138)</f>
        <v>0</v>
      </c>
      <c r="S3138">
        <f>COUNTIFS(assign_old_new!A:A,A3138)</f>
        <v>0</v>
      </c>
      <c r="T3138" s="4" t="str">
        <f>IF(D3138="teppc","teppc",
IF(Q3138=0,"not relevant",
IF(R3138&gt;0,"in old list",
IF(S3138=0,"NEED TO ASSIGN",
INDEX(assign_old_new!D:D,MATCH(A3138,assign_old_new!A:A,0))))))</f>
        <v>teppc</v>
      </c>
      <c r="U3138">
        <f t="shared" ref="U3138:U3201" si="98">OR(R3138&gt;0,S3138&gt;0)*1</f>
        <v>0</v>
      </c>
      <c r="V3138" s="5">
        <f t="shared" si="97"/>
        <v>0</v>
      </c>
    </row>
    <row r="3139" spans="1:22" hidden="1" x14ac:dyDescent="0.75">
      <c r="A3139" t="s">
        <v>4105</v>
      </c>
      <c r="B3139" t="s">
        <v>4105</v>
      </c>
      <c r="C3139" t="s">
        <v>4106</v>
      </c>
      <c r="D3139" t="s">
        <v>3425</v>
      </c>
      <c r="E3139" t="s">
        <v>3025</v>
      </c>
      <c r="F3139" t="s">
        <v>3025</v>
      </c>
      <c r="G3139" t="s">
        <v>4098</v>
      </c>
      <c r="H3139" t="s">
        <v>3482</v>
      </c>
      <c r="I3139" t="s">
        <v>1080</v>
      </c>
      <c r="J3139" s="2">
        <v>37469</v>
      </c>
      <c r="K3139" s="2">
        <v>55153</v>
      </c>
      <c r="L3139">
        <v>4.0999999999999996</v>
      </c>
      <c r="M3139" t="s">
        <v>3459</v>
      </c>
      <c r="N3139" t="s">
        <v>3460</v>
      </c>
      <c r="O3139" t="s">
        <v>3461</v>
      </c>
      <c r="P3139" t="s">
        <v>3815</v>
      </c>
      <c r="Q3139" s="5">
        <f>INDEX(relevant_resources!B:B,MATCH(P3139,relevant_resources!A:A,0))</f>
        <v>0</v>
      </c>
      <c r="R3139">
        <f>COUNTIFS(resolve_2018!Y:Y,A3139)</f>
        <v>0</v>
      </c>
      <c r="S3139">
        <f>COUNTIFS(assign_old_new!A:A,A3139)</f>
        <v>0</v>
      </c>
      <c r="T3139" s="4" t="str">
        <f>IF(D3139="teppc","teppc",
IF(Q3139=0,"not relevant",
IF(R3139&gt;0,"in old list",
IF(S3139=0,"NEED TO ASSIGN",
INDEX(assign_old_new!D:D,MATCH(A3139,assign_old_new!A:A,0))))))</f>
        <v>teppc</v>
      </c>
      <c r="U3139">
        <f t="shared" si="98"/>
        <v>0</v>
      </c>
      <c r="V3139" s="5">
        <f t="shared" ref="V3139:V3202" si="99">AND(Q3139=1,U3139=0,D3139="caiso")*1</f>
        <v>0</v>
      </c>
    </row>
    <row r="3140" spans="1:22" hidden="1" x14ac:dyDescent="0.75">
      <c r="A3140" t="s">
        <v>4107</v>
      </c>
      <c r="B3140" t="s">
        <v>4107</v>
      </c>
      <c r="C3140" t="s">
        <v>4108</v>
      </c>
      <c r="D3140" t="s">
        <v>3425</v>
      </c>
      <c r="E3140" t="s">
        <v>3025</v>
      </c>
      <c r="F3140" t="s">
        <v>3025</v>
      </c>
      <c r="G3140" t="s">
        <v>4098</v>
      </c>
      <c r="H3140" t="s">
        <v>3482</v>
      </c>
      <c r="I3140" t="s">
        <v>1080</v>
      </c>
      <c r="J3140" s="2">
        <v>37469</v>
      </c>
      <c r="K3140" s="2">
        <v>55153</v>
      </c>
      <c r="L3140">
        <v>4.0999999999999996</v>
      </c>
      <c r="M3140" t="s">
        <v>3459</v>
      </c>
      <c r="N3140" t="s">
        <v>3460</v>
      </c>
      <c r="O3140" t="s">
        <v>3461</v>
      </c>
      <c r="P3140" t="s">
        <v>3815</v>
      </c>
      <c r="Q3140" s="5">
        <f>INDEX(relevant_resources!B:B,MATCH(P3140,relevant_resources!A:A,0))</f>
        <v>0</v>
      </c>
      <c r="R3140">
        <f>COUNTIFS(resolve_2018!Y:Y,A3140)</f>
        <v>0</v>
      </c>
      <c r="S3140">
        <f>COUNTIFS(assign_old_new!A:A,A3140)</f>
        <v>0</v>
      </c>
      <c r="T3140" s="4" t="str">
        <f>IF(D3140="teppc","teppc",
IF(Q3140=0,"not relevant",
IF(R3140&gt;0,"in old list",
IF(S3140=0,"NEED TO ASSIGN",
INDEX(assign_old_new!D:D,MATCH(A3140,assign_old_new!A:A,0))))))</f>
        <v>teppc</v>
      </c>
      <c r="U3140">
        <f t="shared" si="98"/>
        <v>0</v>
      </c>
      <c r="V3140" s="5">
        <f t="shared" si="99"/>
        <v>0</v>
      </c>
    </row>
    <row r="3141" spans="1:22" hidden="1" x14ac:dyDescent="0.75">
      <c r="A3141" t="s">
        <v>6998</v>
      </c>
      <c r="B3141" t="s">
        <v>6998</v>
      </c>
      <c r="C3141" t="s">
        <v>6999</v>
      </c>
      <c r="D3141" t="s">
        <v>3425</v>
      </c>
      <c r="E3141" t="s">
        <v>3426</v>
      </c>
      <c r="F3141" t="s">
        <v>3426</v>
      </c>
      <c r="G3141" t="s">
        <v>3427</v>
      </c>
      <c r="H3141" t="s">
        <v>3428</v>
      </c>
      <c r="I3141" t="s">
        <v>3429</v>
      </c>
      <c r="J3141" s="2">
        <v>37135</v>
      </c>
      <c r="K3141" s="2">
        <v>55123</v>
      </c>
      <c r="L3141">
        <v>4.0999999999999996</v>
      </c>
      <c r="M3141" t="s">
        <v>3531</v>
      </c>
      <c r="N3141" t="s">
        <v>3532</v>
      </c>
      <c r="O3141" t="s">
        <v>3533</v>
      </c>
      <c r="P3141" t="s">
        <v>3549</v>
      </c>
      <c r="Q3141" s="5">
        <f>INDEX(relevant_resources!B:B,MATCH(P3141,relevant_resources!A:A,0))</f>
        <v>0</v>
      </c>
      <c r="R3141">
        <f>COUNTIFS(resolve_2018!Y:Y,A3141)</f>
        <v>0</v>
      </c>
      <c r="S3141">
        <f>COUNTIFS(assign_old_new!A:A,A3141)</f>
        <v>0</v>
      </c>
      <c r="T3141" s="4" t="str">
        <f>IF(D3141="teppc","teppc",
IF(Q3141=0,"not relevant",
IF(R3141&gt;0,"in old list",
IF(S3141=0,"NEED TO ASSIGN",
INDEX(assign_old_new!D:D,MATCH(A3141,assign_old_new!A:A,0))))))</f>
        <v>teppc</v>
      </c>
      <c r="U3141">
        <f t="shared" si="98"/>
        <v>0</v>
      </c>
      <c r="V3141" s="5">
        <f t="shared" si="99"/>
        <v>0</v>
      </c>
    </row>
    <row r="3142" spans="1:22" hidden="1" x14ac:dyDescent="0.75">
      <c r="A3142" t="s">
        <v>3802</v>
      </c>
      <c r="B3142" t="s">
        <v>3802</v>
      </c>
      <c r="C3142" t="s">
        <v>3803</v>
      </c>
      <c r="D3142" t="s">
        <v>3425</v>
      </c>
      <c r="E3142" t="s">
        <v>3620</v>
      </c>
      <c r="F3142" t="s">
        <v>3620</v>
      </c>
      <c r="G3142" t="s">
        <v>3621</v>
      </c>
      <c r="H3142" t="s">
        <v>3616</v>
      </c>
      <c r="I3142" t="s">
        <v>1080</v>
      </c>
      <c r="J3142" s="2">
        <v>33086</v>
      </c>
      <c r="K3142" s="2">
        <v>55153</v>
      </c>
      <c r="L3142">
        <v>4.0999999999999996</v>
      </c>
      <c r="M3142" t="s">
        <v>210</v>
      </c>
      <c r="N3142" t="s">
        <v>3443</v>
      </c>
      <c r="O3142" t="s">
        <v>210</v>
      </c>
      <c r="P3142" t="s">
        <v>3568</v>
      </c>
      <c r="Q3142" s="5">
        <f>INDEX(relevant_resources!B:B,MATCH(P3142,relevant_resources!A:A,0))</f>
        <v>0</v>
      </c>
      <c r="R3142">
        <f>COUNTIFS(resolve_2018!Y:Y,A3142)</f>
        <v>0</v>
      </c>
      <c r="S3142">
        <f>COUNTIFS(assign_old_new!A:A,A3142)</f>
        <v>0</v>
      </c>
      <c r="T3142" s="4" t="str">
        <f>IF(D3142="teppc","teppc",
IF(Q3142=0,"not relevant",
IF(R3142&gt;0,"in old list",
IF(S3142=0,"NEED TO ASSIGN",
INDEX(assign_old_new!D:D,MATCH(A3142,assign_old_new!A:A,0))))))</f>
        <v>teppc</v>
      </c>
      <c r="U3142">
        <f t="shared" si="98"/>
        <v>0</v>
      </c>
      <c r="V3142" s="5">
        <f t="shared" si="99"/>
        <v>0</v>
      </c>
    </row>
    <row r="3143" spans="1:22" hidden="1" x14ac:dyDescent="0.75">
      <c r="A3143" t="s">
        <v>11138</v>
      </c>
      <c r="B3143" t="s">
        <v>11138</v>
      </c>
      <c r="C3143" t="s">
        <v>11139</v>
      </c>
      <c r="D3143" t="s">
        <v>9883</v>
      </c>
      <c r="E3143" t="s">
        <v>1128</v>
      </c>
      <c r="F3143" t="s">
        <v>1128</v>
      </c>
      <c r="G3143" t="s">
        <v>3379</v>
      </c>
      <c r="H3143" t="s">
        <v>1128</v>
      </c>
      <c r="I3143" t="s">
        <v>33</v>
      </c>
      <c r="J3143" s="6">
        <v>31048</v>
      </c>
      <c r="K3143" s="6">
        <v>55153</v>
      </c>
      <c r="L3143">
        <v>4.0999999999999996</v>
      </c>
      <c r="M3143" t="s">
        <v>9884</v>
      </c>
      <c r="N3143" t="s">
        <v>3443</v>
      </c>
      <c r="O3143" t="s">
        <v>210</v>
      </c>
      <c r="P3143" t="s">
        <v>3709</v>
      </c>
      <c r="Q3143" s="5">
        <f>INDEX(relevant_resources!B:B,MATCH(P3143,relevant_resources!A:A,0))</f>
        <v>0</v>
      </c>
      <c r="R3143">
        <f>COUNTIFS(resolve_2018!Y:Y,A3143)</f>
        <v>0</v>
      </c>
      <c r="S3143">
        <f>COUNTIFS(assign_old_new!A:A,A3143)</f>
        <v>0</v>
      </c>
      <c r="T3143" s="4" t="str">
        <f>IF(D3143="teppc","teppc",
IF(Q3143=0,"not relevant",
IF(R3143&gt;0,"in old list",
IF(S3143=0,"NEED TO ASSIGN",
INDEX(assign_old_new!D:D,MATCH(A3143,assign_old_new!A:A,0))))))</f>
        <v>not relevant</v>
      </c>
      <c r="U3143">
        <f t="shared" si="98"/>
        <v>0</v>
      </c>
      <c r="V3143" s="5">
        <f t="shared" si="99"/>
        <v>0</v>
      </c>
    </row>
    <row r="3144" spans="1:22" hidden="1" x14ac:dyDescent="0.75">
      <c r="A3144" t="s">
        <v>2007</v>
      </c>
      <c r="B3144" t="s">
        <v>2007</v>
      </c>
      <c r="C3144" t="s">
        <v>10702</v>
      </c>
      <c r="D3144" t="s">
        <v>9883</v>
      </c>
      <c r="E3144" t="s">
        <v>1128</v>
      </c>
      <c r="F3144" t="s">
        <v>1128</v>
      </c>
      <c r="G3144" t="s">
        <v>3379</v>
      </c>
      <c r="H3144" t="s">
        <v>1128</v>
      </c>
      <c r="I3144" t="s">
        <v>33</v>
      </c>
      <c r="J3144" s="6">
        <v>30926</v>
      </c>
      <c r="K3144" s="6">
        <v>55153</v>
      </c>
      <c r="L3144">
        <v>4.07</v>
      </c>
      <c r="M3144" t="s">
        <v>9884</v>
      </c>
      <c r="N3144" t="s">
        <v>3412</v>
      </c>
      <c r="O3144" t="s">
        <v>993</v>
      </c>
      <c r="P3144" t="s">
        <v>3413</v>
      </c>
      <c r="Q3144" s="5">
        <f>INDEX(relevant_resources!B:B,MATCH(P3144,relevant_resources!A:A,0))</f>
        <v>1</v>
      </c>
      <c r="R3144">
        <f>COUNTIFS(resolve_2018!Y:Y,A3144)</f>
        <v>1</v>
      </c>
      <c r="S3144">
        <f>COUNTIFS(assign_old_new!A:A,A3144)</f>
        <v>0</v>
      </c>
      <c r="T3144" s="4" t="str">
        <f>IF(D3144="teppc","teppc",
IF(Q3144=0,"not relevant",
IF(R3144&gt;0,"in old list",
IF(S3144=0,"NEED TO ASSIGN",
INDEX(assign_old_new!D:D,MATCH(A3144,assign_old_new!A:A,0))))))</f>
        <v>in old list</v>
      </c>
      <c r="U3144">
        <f t="shared" si="98"/>
        <v>1</v>
      </c>
      <c r="V3144" s="5">
        <f t="shared" si="99"/>
        <v>0</v>
      </c>
    </row>
    <row r="3145" spans="1:22" hidden="1" x14ac:dyDescent="0.75">
      <c r="A3145" t="s">
        <v>11415</v>
      </c>
      <c r="B3145" t="s">
        <v>11415</v>
      </c>
      <c r="C3145" t="s">
        <v>11416</v>
      </c>
      <c r="D3145" t="s">
        <v>9883</v>
      </c>
      <c r="E3145" t="s">
        <v>3319</v>
      </c>
      <c r="F3145" t="s">
        <v>3319</v>
      </c>
      <c r="G3145" t="s">
        <v>3320</v>
      </c>
      <c r="H3145" t="s">
        <v>3319</v>
      </c>
      <c r="I3145" t="s">
        <v>33</v>
      </c>
      <c r="J3145" s="2">
        <v>32509</v>
      </c>
      <c r="K3145" s="6">
        <v>55153</v>
      </c>
      <c r="L3145">
        <v>4.05</v>
      </c>
      <c r="M3145" t="s">
        <v>3849</v>
      </c>
      <c r="N3145" t="s">
        <v>3849</v>
      </c>
      <c r="O3145" t="s">
        <v>3850</v>
      </c>
      <c r="P3145" t="s">
        <v>10070</v>
      </c>
      <c r="Q3145" s="5">
        <f>INDEX(relevant_resources!B:B,MATCH(P3145,relevant_resources!A:A,0))</f>
        <v>0</v>
      </c>
      <c r="R3145">
        <f>COUNTIFS(resolve_2018!Y:Y,A3145)</f>
        <v>0</v>
      </c>
      <c r="S3145">
        <f>COUNTIFS(assign_old_new!A:A,A3145)</f>
        <v>0</v>
      </c>
      <c r="T3145" s="4" t="str">
        <f>IF(D3145="teppc","teppc",
IF(Q3145=0,"not relevant",
IF(R3145&gt;0,"in old list",
IF(S3145=0,"NEED TO ASSIGN",
INDEX(assign_old_new!D:D,MATCH(A3145,assign_old_new!A:A,0))))))</f>
        <v>not relevant</v>
      </c>
      <c r="U3145">
        <f t="shared" si="98"/>
        <v>0</v>
      </c>
      <c r="V3145" s="5">
        <f t="shared" si="99"/>
        <v>0</v>
      </c>
    </row>
    <row r="3146" spans="1:22" hidden="1" x14ac:dyDescent="0.75">
      <c r="A3146" t="s">
        <v>10648</v>
      </c>
      <c r="B3146" t="s">
        <v>10648</v>
      </c>
      <c r="C3146" t="s">
        <v>10649</v>
      </c>
      <c r="D3146" t="s">
        <v>9883</v>
      </c>
      <c r="E3146" t="s">
        <v>1128</v>
      </c>
      <c r="F3146" t="s">
        <v>1128</v>
      </c>
      <c r="G3146" t="s">
        <v>3379</v>
      </c>
      <c r="H3146" t="s">
        <v>1128</v>
      </c>
      <c r="I3146" t="s">
        <v>33</v>
      </c>
      <c r="J3146" t="s">
        <v>9889</v>
      </c>
      <c r="K3146" s="6">
        <v>55153</v>
      </c>
      <c r="L3146">
        <v>4.04</v>
      </c>
      <c r="M3146" t="s">
        <v>10299</v>
      </c>
      <c r="N3146" t="s">
        <v>3412</v>
      </c>
      <c r="O3146" t="s">
        <v>993</v>
      </c>
      <c r="P3146" t="s">
        <v>3413</v>
      </c>
      <c r="Q3146" s="5">
        <f>INDEX(relevant_resources!B:B,MATCH(P3146,relevant_resources!A:A,0))</f>
        <v>1</v>
      </c>
      <c r="R3146">
        <f>COUNTIFS(resolve_2018!Y:Y,A3146)</f>
        <v>0</v>
      </c>
      <c r="S3146">
        <f>COUNTIFS(assign_old_new!A:A,A3146)</f>
        <v>1</v>
      </c>
      <c r="T3146" s="4" t="str">
        <f>IF(D3146="teppc","teppc",
IF(Q3146=0,"not relevant",
IF(R3146&gt;0,"in old list",
IF(S3146=0,"NEED TO ASSIGN",
INDEX(assign_old_new!D:D,MATCH(A3146,assign_old_new!A:A,0))))))</f>
        <v>new</v>
      </c>
      <c r="U3146">
        <f t="shared" si="98"/>
        <v>1</v>
      </c>
      <c r="V3146" s="5">
        <f t="shared" si="99"/>
        <v>0</v>
      </c>
    </row>
    <row r="3147" spans="1:22" hidden="1" x14ac:dyDescent="0.75">
      <c r="A3147" t="s">
        <v>10985</v>
      </c>
      <c r="B3147" t="s">
        <v>10985</v>
      </c>
      <c r="D3147" t="s">
        <v>9883</v>
      </c>
      <c r="E3147" t="s">
        <v>1128</v>
      </c>
      <c r="F3147" t="s">
        <v>1128</v>
      </c>
      <c r="G3147" t="s">
        <v>3379</v>
      </c>
      <c r="H3147" t="s">
        <v>1128</v>
      </c>
      <c r="I3147" t="s">
        <v>33</v>
      </c>
      <c r="J3147" t="s">
        <v>9889</v>
      </c>
      <c r="K3147" s="6">
        <v>55153</v>
      </c>
      <c r="L3147">
        <v>4</v>
      </c>
      <c r="M3147" t="s">
        <v>9884</v>
      </c>
      <c r="N3147" t="s">
        <v>3327</v>
      </c>
      <c r="O3147" t="s">
        <v>3328</v>
      </c>
      <c r="P3147" t="s">
        <v>3324</v>
      </c>
      <c r="Q3147" s="5">
        <f>INDEX(relevant_resources!B:B,MATCH(P3147,relevant_resources!A:A,0))</f>
        <v>1</v>
      </c>
      <c r="R3147">
        <f>COUNTIFS(resolve_2018!Y:Y,A3147)</f>
        <v>0</v>
      </c>
      <c r="S3147">
        <f>COUNTIFS(assign_old_new!A:A,A3147)</f>
        <v>1</v>
      </c>
      <c r="T3147" s="4" t="str">
        <f>IF(D3147="teppc","teppc",
IF(Q3147=0,"not relevant",
IF(R3147&gt;0,"in old list",
IF(S3147=0,"NEED TO ASSIGN",
INDEX(assign_old_new!D:D,MATCH(A3147,assign_old_new!A:A,0))))))</f>
        <v>old</v>
      </c>
      <c r="U3147">
        <f t="shared" si="98"/>
        <v>1</v>
      </c>
      <c r="V3147" s="5">
        <f t="shared" si="99"/>
        <v>0</v>
      </c>
    </row>
    <row r="3148" spans="1:22" hidden="1" x14ac:dyDescent="0.75">
      <c r="A3148" t="s">
        <v>4314</v>
      </c>
      <c r="B3148" t="s">
        <v>4314</v>
      </c>
      <c r="C3148" t="s">
        <v>4315</v>
      </c>
      <c r="D3148" t="s">
        <v>3425</v>
      </c>
      <c r="E3148" t="s">
        <v>3752</v>
      </c>
      <c r="F3148" t="s">
        <v>3752</v>
      </c>
      <c r="G3148" t="s">
        <v>3753</v>
      </c>
      <c r="H3148" t="s">
        <v>2156</v>
      </c>
      <c r="I3148" t="s">
        <v>1080</v>
      </c>
      <c r="J3148" s="2">
        <v>43189</v>
      </c>
      <c r="K3148" s="2">
        <v>55153</v>
      </c>
      <c r="L3148">
        <v>4</v>
      </c>
      <c r="M3148" t="s">
        <v>3553</v>
      </c>
      <c r="N3148" t="s">
        <v>3554</v>
      </c>
      <c r="O3148" t="s">
        <v>3461</v>
      </c>
      <c r="P3148" t="s">
        <v>3815</v>
      </c>
      <c r="Q3148" s="5">
        <f>INDEX(relevant_resources!B:B,MATCH(P3148,relevant_resources!A:A,0))</f>
        <v>0</v>
      </c>
      <c r="R3148">
        <f>COUNTIFS(resolve_2018!Y:Y,A3148)</f>
        <v>0</v>
      </c>
      <c r="S3148">
        <f>COUNTIFS(assign_old_new!A:A,A3148)</f>
        <v>0</v>
      </c>
      <c r="T3148" s="4" t="str">
        <f>IF(D3148="teppc","teppc",
IF(Q3148=0,"not relevant",
IF(R3148&gt;0,"in old list",
IF(S3148=0,"NEED TO ASSIGN",
INDEX(assign_old_new!D:D,MATCH(A3148,assign_old_new!A:A,0))))))</f>
        <v>teppc</v>
      </c>
      <c r="U3148">
        <f t="shared" si="98"/>
        <v>0</v>
      </c>
      <c r="V3148" s="5">
        <f t="shared" si="99"/>
        <v>0</v>
      </c>
    </row>
    <row r="3149" spans="1:22" hidden="1" x14ac:dyDescent="0.75">
      <c r="A3149" t="s">
        <v>4316</v>
      </c>
      <c r="B3149" t="s">
        <v>4317</v>
      </c>
      <c r="C3149" t="s">
        <v>4316</v>
      </c>
      <c r="D3149" t="s">
        <v>3425</v>
      </c>
      <c r="E3149" t="s">
        <v>3426</v>
      </c>
      <c r="F3149" t="s">
        <v>3426</v>
      </c>
      <c r="G3149" t="s">
        <v>3427</v>
      </c>
      <c r="H3149" t="s">
        <v>3428</v>
      </c>
      <c r="I3149" t="s">
        <v>3429</v>
      </c>
      <c r="J3149" s="2">
        <v>42426</v>
      </c>
      <c r="K3149" s="2">
        <v>54877</v>
      </c>
      <c r="L3149">
        <v>4</v>
      </c>
      <c r="M3149" t="s">
        <v>3442</v>
      </c>
      <c r="N3149" t="s">
        <v>3443</v>
      </c>
      <c r="O3149" t="s">
        <v>210</v>
      </c>
      <c r="P3149" t="s">
        <v>3444</v>
      </c>
      <c r="Q3149" s="5">
        <f>INDEX(relevant_resources!B:B,MATCH(P3149,relevant_resources!A:A,0))</f>
        <v>0</v>
      </c>
      <c r="R3149">
        <f>COUNTIFS(resolve_2018!Y:Y,A3149)</f>
        <v>0</v>
      </c>
      <c r="S3149">
        <f>COUNTIFS(assign_old_new!A:A,A3149)</f>
        <v>0</v>
      </c>
      <c r="T3149" s="4" t="str">
        <f>IF(D3149="teppc","teppc",
IF(Q3149=0,"not relevant",
IF(R3149&gt;0,"in old list",
IF(S3149=0,"NEED TO ASSIGN",
INDEX(assign_old_new!D:D,MATCH(A3149,assign_old_new!A:A,0))))))</f>
        <v>teppc</v>
      </c>
      <c r="U3149">
        <f t="shared" si="98"/>
        <v>0</v>
      </c>
      <c r="V3149" s="5">
        <f t="shared" si="99"/>
        <v>0</v>
      </c>
    </row>
    <row r="3150" spans="1:22" hidden="1" x14ac:dyDescent="0.75">
      <c r="A3150" t="s">
        <v>1570</v>
      </c>
      <c r="B3150" t="s">
        <v>1570</v>
      </c>
      <c r="C3150" t="s">
        <v>10326</v>
      </c>
      <c r="D3150" t="s">
        <v>9883</v>
      </c>
      <c r="E3150" t="s">
        <v>1128</v>
      </c>
      <c r="F3150" t="s">
        <v>1128</v>
      </c>
      <c r="G3150" t="s">
        <v>3379</v>
      </c>
      <c r="H3150" t="s">
        <v>1128</v>
      </c>
      <c r="I3150" t="s">
        <v>33</v>
      </c>
      <c r="J3150" s="6">
        <v>41996</v>
      </c>
      <c r="K3150" s="6">
        <v>55153</v>
      </c>
      <c r="L3150">
        <v>4</v>
      </c>
      <c r="M3150" t="s">
        <v>9884</v>
      </c>
      <c r="N3150" t="s">
        <v>4346</v>
      </c>
      <c r="O3150" t="s">
        <v>3386</v>
      </c>
      <c r="P3150" t="s">
        <v>3324</v>
      </c>
      <c r="Q3150" s="5">
        <f>INDEX(relevant_resources!B:B,MATCH(P3150,relevant_resources!A:A,0))</f>
        <v>1</v>
      </c>
      <c r="R3150">
        <f>COUNTIFS(resolve_2018!Y:Y,A3150)</f>
        <v>1</v>
      </c>
      <c r="S3150">
        <f>COUNTIFS(assign_old_new!A:A,A3150)</f>
        <v>0</v>
      </c>
      <c r="T3150" s="4" t="str">
        <f>IF(D3150="teppc","teppc",
IF(Q3150=0,"not relevant",
IF(R3150&gt;0,"in old list",
IF(S3150=0,"NEED TO ASSIGN",
INDEX(assign_old_new!D:D,MATCH(A3150,assign_old_new!A:A,0))))))</f>
        <v>in old list</v>
      </c>
      <c r="U3150">
        <f t="shared" si="98"/>
        <v>1</v>
      </c>
      <c r="V3150" s="5">
        <f t="shared" si="99"/>
        <v>0</v>
      </c>
    </row>
    <row r="3151" spans="1:22" hidden="1" x14ac:dyDescent="0.75">
      <c r="A3151" t="s">
        <v>6707</v>
      </c>
      <c r="B3151" t="s">
        <v>6708</v>
      </c>
      <c r="C3151" t="s">
        <v>6709</v>
      </c>
      <c r="D3151" t="s">
        <v>3425</v>
      </c>
      <c r="E3151" t="s">
        <v>2403</v>
      </c>
      <c r="F3151" t="s">
        <v>2403</v>
      </c>
      <c r="G3151" t="s">
        <v>3436</v>
      </c>
      <c r="H3151" t="s">
        <v>3437</v>
      </c>
      <c r="I3151" t="s">
        <v>2274</v>
      </c>
      <c r="J3151" s="2">
        <v>41609</v>
      </c>
      <c r="K3151" s="2">
        <v>55153</v>
      </c>
      <c r="L3151">
        <v>4</v>
      </c>
      <c r="M3151" t="s">
        <v>3766</v>
      </c>
      <c r="N3151" t="s">
        <v>3757</v>
      </c>
      <c r="O3151" t="s">
        <v>190</v>
      </c>
      <c r="P3151" t="s">
        <v>3758</v>
      </c>
      <c r="Q3151" s="5">
        <f>INDEX(relevant_resources!B:B,MATCH(P3151,relevant_resources!A:A,0))</f>
        <v>0</v>
      </c>
      <c r="R3151">
        <f>COUNTIFS(resolve_2018!Y:Y,A3151)</f>
        <v>0</v>
      </c>
      <c r="S3151">
        <f>COUNTIFS(assign_old_new!A:A,A3151)</f>
        <v>0</v>
      </c>
      <c r="T3151" s="4" t="str">
        <f>IF(D3151="teppc","teppc",
IF(Q3151=0,"not relevant",
IF(R3151&gt;0,"in old list",
IF(S3151=0,"NEED TO ASSIGN",
INDEX(assign_old_new!D:D,MATCH(A3151,assign_old_new!A:A,0))))))</f>
        <v>teppc</v>
      </c>
      <c r="U3151">
        <f t="shared" si="98"/>
        <v>0</v>
      </c>
      <c r="V3151" s="5">
        <f t="shared" si="99"/>
        <v>0</v>
      </c>
    </row>
    <row r="3152" spans="1:22" hidden="1" x14ac:dyDescent="0.75">
      <c r="A3152" t="s">
        <v>1521</v>
      </c>
      <c r="B3152" t="s">
        <v>1521</v>
      </c>
      <c r="C3152" t="s">
        <v>10325</v>
      </c>
      <c r="D3152" t="s">
        <v>9883</v>
      </c>
      <c r="E3152" t="s">
        <v>1128</v>
      </c>
      <c r="F3152" t="s">
        <v>1128</v>
      </c>
      <c r="G3152" t="s">
        <v>3379</v>
      </c>
      <c r="H3152" t="s">
        <v>1128</v>
      </c>
      <c r="I3152" t="s">
        <v>33</v>
      </c>
      <c r="J3152" s="6">
        <v>41215</v>
      </c>
      <c r="K3152" s="6">
        <v>55153</v>
      </c>
      <c r="L3152">
        <v>4</v>
      </c>
      <c r="M3152" t="s">
        <v>9884</v>
      </c>
      <c r="N3152" t="s">
        <v>4346</v>
      </c>
      <c r="O3152" t="s">
        <v>3386</v>
      </c>
      <c r="P3152" t="s">
        <v>3324</v>
      </c>
      <c r="Q3152" s="5">
        <f>INDEX(relevant_resources!B:B,MATCH(P3152,relevant_resources!A:A,0))</f>
        <v>1</v>
      </c>
      <c r="R3152">
        <f>COUNTIFS(resolve_2018!Y:Y,A3152)</f>
        <v>1</v>
      </c>
      <c r="S3152">
        <f>COUNTIFS(assign_old_new!A:A,A3152)</f>
        <v>0</v>
      </c>
      <c r="T3152" s="4" t="str">
        <f>IF(D3152="teppc","teppc",
IF(Q3152=0,"not relevant",
IF(R3152&gt;0,"in old list",
IF(S3152=0,"NEED TO ASSIGN",
INDEX(assign_old_new!D:D,MATCH(A3152,assign_old_new!A:A,0))))))</f>
        <v>in old list</v>
      </c>
      <c r="U3152">
        <f t="shared" si="98"/>
        <v>1</v>
      </c>
      <c r="V3152" s="5">
        <f t="shared" si="99"/>
        <v>0</v>
      </c>
    </row>
    <row r="3153" spans="1:22" hidden="1" x14ac:dyDescent="0.75">
      <c r="A3153" t="s">
        <v>8112</v>
      </c>
      <c r="B3153" t="s">
        <v>8112</v>
      </c>
      <c r="C3153" t="s">
        <v>8113</v>
      </c>
      <c r="D3153" t="s">
        <v>3425</v>
      </c>
      <c r="E3153" t="s">
        <v>3426</v>
      </c>
      <c r="F3153" t="s">
        <v>3426</v>
      </c>
      <c r="G3153" t="s">
        <v>3427</v>
      </c>
      <c r="H3153" t="s">
        <v>3428</v>
      </c>
      <c r="I3153" t="s">
        <v>3429</v>
      </c>
      <c r="J3153" s="2">
        <v>41060</v>
      </c>
      <c r="K3153" s="2">
        <v>48242</v>
      </c>
      <c r="L3153">
        <v>4</v>
      </c>
      <c r="M3153" t="s">
        <v>210</v>
      </c>
      <c r="N3153" t="s">
        <v>3443</v>
      </c>
      <c r="O3153" t="s">
        <v>210</v>
      </c>
      <c r="P3153" t="s">
        <v>3444</v>
      </c>
      <c r="Q3153" s="5">
        <f>INDEX(relevant_resources!B:B,MATCH(P3153,relevant_resources!A:A,0))</f>
        <v>0</v>
      </c>
      <c r="R3153">
        <f>COUNTIFS(resolve_2018!Y:Y,A3153)</f>
        <v>0</v>
      </c>
      <c r="S3153">
        <f>COUNTIFS(assign_old_new!A:A,A3153)</f>
        <v>0</v>
      </c>
      <c r="T3153" s="4" t="str">
        <f>IF(D3153="teppc","teppc",
IF(Q3153=0,"not relevant",
IF(R3153&gt;0,"in old list",
IF(S3153=0,"NEED TO ASSIGN",
INDEX(assign_old_new!D:D,MATCH(A3153,assign_old_new!A:A,0))))))</f>
        <v>teppc</v>
      </c>
      <c r="U3153">
        <f t="shared" si="98"/>
        <v>0</v>
      </c>
      <c r="V3153" s="5">
        <f t="shared" si="99"/>
        <v>0</v>
      </c>
    </row>
    <row r="3154" spans="1:22" hidden="1" x14ac:dyDescent="0.75">
      <c r="A3154" t="s">
        <v>8114</v>
      </c>
      <c r="B3154" t="s">
        <v>8114</v>
      </c>
      <c r="C3154" t="s">
        <v>8115</v>
      </c>
      <c r="D3154" t="s">
        <v>3425</v>
      </c>
      <c r="E3154" t="s">
        <v>3426</v>
      </c>
      <c r="F3154" t="s">
        <v>3426</v>
      </c>
      <c r="G3154" t="s">
        <v>3427</v>
      </c>
      <c r="H3154" t="s">
        <v>3428</v>
      </c>
      <c r="I3154" t="s">
        <v>3429</v>
      </c>
      <c r="J3154" s="2">
        <v>41060</v>
      </c>
      <c r="K3154" s="2">
        <v>48242</v>
      </c>
      <c r="L3154">
        <v>4</v>
      </c>
      <c r="M3154" t="s">
        <v>210</v>
      </c>
      <c r="N3154" t="s">
        <v>3443</v>
      </c>
      <c r="O3154" t="s">
        <v>210</v>
      </c>
      <c r="P3154" t="s">
        <v>3444</v>
      </c>
      <c r="Q3154" s="5">
        <f>INDEX(relevant_resources!B:B,MATCH(P3154,relevant_resources!A:A,0))</f>
        <v>0</v>
      </c>
      <c r="R3154">
        <f>COUNTIFS(resolve_2018!Y:Y,A3154)</f>
        <v>0</v>
      </c>
      <c r="S3154">
        <f>COUNTIFS(assign_old_new!A:A,A3154)</f>
        <v>0</v>
      </c>
      <c r="T3154" s="4" t="str">
        <f>IF(D3154="teppc","teppc",
IF(Q3154=0,"not relevant",
IF(R3154&gt;0,"in old list",
IF(S3154=0,"NEED TO ASSIGN",
INDEX(assign_old_new!D:D,MATCH(A3154,assign_old_new!A:A,0))))))</f>
        <v>teppc</v>
      </c>
      <c r="U3154">
        <f t="shared" si="98"/>
        <v>0</v>
      </c>
      <c r="V3154" s="5">
        <f t="shared" si="99"/>
        <v>0</v>
      </c>
    </row>
    <row r="3155" spans="1:22" hidden="1" x14ac:dyDescent="0.75">
      <c r="A3155" t="s">
        <v>2777</v>
      </c>
      <c r="B3155" t="s">
        <v>5161</v>
      </c>
      <c r="C3155" t="s">
        <v>5162</v>
      </c>
      <c r="D3155" t="s">
        <v>3425</v>
      </c>
      <c r="E3155" t="s">
        <v>906</v>
      </c>
      <c r="F3155" t="s">
        <v>906</v>
      </c>
      <c r="G3155" t="s">
        <v>4695</v>
      </c>
      <c r="H3155" t="s">
        <v>906</v>
      </c>
      <c r="I3155" t="s">
        <v>906</v>
      </c>
      <c r="J3155" s="2">
        <v>40283</v>
      </c>
      <c r="K3155" s="2">
        <v>55153</v>
      </c>
      <c r="L3155">
        <v>4</v>
      </c>
      <c r="M3155" t="s">
        <v>210</v>
      </c>
      <c r="N3155" t="s">
        <v>3443</v>
      </c>
      <c r="O3155" t="s">
        <v>210</v>
      </c>
      <c r="P3155" t="s">
        <v>5142</v>
      </c>
      <c r="Q3155" s="5">
        <f>INDEX(relevant_resources!B:B,MATCH(P3155,relevant_resources!A:A,0))</f>
        <v>0</v>
      </c>
      <c r="R3155">
        <f>COUNTIFS(resolve_2018!Y:Y,A3155)</f>
        <v>1</v>
      </c>
      <c r="S3155">
        <f>COUNTIFS(assign_old_new!A:A,A3155)</f>
        <v>0</v>
      </c>
      <c r="T3155" s="4" t="str">
        <f>IF(D3155="teppc","teppc",
IF(Q3155=0,"not relevant",
IF(R3155&gt;0,"in old list",
IF(S3155=0,"NEED TO ASSIGN",
INDEX(assign_old_new!D:D,MATCH(A3155,assign_old_new!A:A,0))))))</f>
        <v>teppc</v>
      </c>
      <c r="U3155">
        <f t="shared" si="98"/>
        <v>1</v>
      </c>
      <c r="V3155" s="5">
        <f t="shared" si="99"/>
        <v>0</v>
      </c>
    </row>
    <row r="3156" spans="1:22" hidden="1" x14ac:dyDescent="0.75">
      <c r="A3156" t="s">
        <v>1131</v>
      </c>
      <c r="B3156" t="s">
        <v>1131</v>
      </c>
      <c r="C3156" t="s">
        <v>10911</v>
      </c>
      <c r="D3156" t="s">
        <v>9883</v>
      </c>
      <c r="E3156" t="s">
        <v>1128</v>
      </c>
      <c r="F3156" t="s">
        <v>1128</v>
      </c>
      <c r="G3156" t="s">
        <v>3379</v>
      </c>
      <c r="H3156" t="s">
        <v>1128</v>
      </c>
      <c r="I3156" t="s">
        <v>33</v>
      </c>
      <c r="J3156" s="6">
        <v>39423</v>
      </c>
      <c r="K3156" s="6">
        <v>43170</v>
      </c>
      <c r="L3156">
        <v>4</v>
      </c>
      <c r="M3156" t="s">
        <v>9884</v>
      </c>
      <c r="N3156" t="s">
        <v>3342</v>
      </c>
      <c r="O3156" t="s">
        <v>3337</v>
      </c>
      <c r="P3156" t="s">
        <v>3338</v>
      </c>
      <c r="Q3156" s="5">
        <f>INDEX(relevant_resources!B:B,MATCH(P3156,relevant_resources!A:A,0))</f>
        <v>0</v>
      </c>
      <c r="R3156">
        <f>COUNTIFS(resolve_2018!Y:Y,A3156)</f>
        <v>1</v>
      </c>
      <c r="S3156">
        <f>COUNTIFS(assign_old_new!A:A,A3156)</f>
        <v>0</v>
      </c>
      <c r="T3156" s="4" t="str">
        <f>IF(D3156="teppc","teppc",
IF(Q3156=0,"not relevant",
IF(R3156&gt;0,"in old list",
IF(S3156=0,"NEED TO ASSIGN",
INDEX(assign_old_new!D:D,MATCH(A3156,assign_old_new!A:A,0))))))</f>
        <v>not relevant</v>
      </c>
      <c r="U3156">
        <f t="shared" si="98"/>
        <v>1</v>
      </c>
      <c r="V3156" s="5">
        <f t="shared" si="99"/>
        <v>0</v>
      </c>
    </row>
    <row r="3157" spans="1:22" hidden="1" x14ac:dyDescent="0.75">
      <c r="A3157" t="s">
        <v>6259</v>
      </c>
      <c r="B3157" t="s">
        <v>6259</v>
      </c>
      <c r="C3157" t="s">
        <v>6260</v>
      </c>
      <c r="D3157" t="s">
        <v>3425</v>
      </c>
      <c r="E3157" t="s">
        <v>3752</v>
      </c>
      <c r="F3157" t="s">
        <v>3752</v>
      </c>
      <c r="G3157" t="s">
        <v>3753</v>
      </c>
      <c r="H3157" t="s">
        <v>2156</v>
      </c>
      <c r="I3157" t="s">
        <v>1080</v>
      </c>
      <c r="J3157" s="2">
        <v>39203</v>
      </c>
      <c r="K3157" s="2">
        <v>55153</v>
      </c>
      <c r="L3157">
        <v>4</v>
      </c>
      <c r="M3157" t="s">
        <v>3459</v>
      </c>
      <c r="N3157" t="s">
        <v>3460</v>
      </c>
      <c r="O3157" t="s">
        <v>3461</v>
      </c>
      <c r="P3157" t="s">
        <v>3815</v>
      </c>
      <c r="Q3157" s="5">
        <f>INDEX(relevant_resources!B:B,MATCH(P3157,relevant_resources!A:A,0))</f>
        <v>0</v>
      </c>
      <c r="R3157">
        <f>COUNTIFS(resolve_2018!Y:Y,A3157)</f>
        <v>0</v>
      </c>
      <c r="S3157">
        <f>COUNTIFS(assign_old_new!A:A,A3157)</f>
        <v>0</v>
      </c>
      <c r="T3157" s="4" t="str">
        <f>IF(D3157="teppc","teppc",
IF(Q3157=0,"not relevant",
IF(R3157&gt;0,"in old list",
IF(S3157=0,"NEED TO ASSIGN",
INDEX(assign_old_new!D:D,MATCH(A3157,assign_old_new!A:A,0))))))</f>
        <v>teppc</v>
      </c>
      <c r="U3157">
        <f t="shared" si="98"/>
        <v>0</v>
      </c>
      <c r="V3157" s="5">
        <f t="shared" si="99"/>
        <v>0</v>
      </c>
    </row>
    <row r="3158" spans="1:22" hidden="1" x14ac:dyDescent="0.75">
      <c r="A3158" t="s">
        <v>6257</v>
      </c>
      <c r="B3158" t="s">
        <v>6257</v>
      </c>
      <c r="C3158" t="s">
        <v>6258</v>
      </c>
      <c r="D3158" t="s">
        <v>3425</v>
      </c>
      <c r="E3158" t="s">
        <v>3752</v>
      </c>
      <c r="F3158" t="s">
        <v>3752</v>
      </c>
      <c r="G3158" t="s">
        <v>3753</v>
      </c>
      <c r="H3158" t="s">
        <v>2156</v>
      </c>
      <c r="I3158" t="s">
        <v>1080</v>
      </c>
      <c r="J3158" s="2">
        <v>38869</v>
      </c>
      <c r="K3158" s="2">
        <v>55153</v>
      </c>
      <c r="L3158">
        <v>4</v>
      </c>
      <c r="M3158" t="s">
        <v>3459</v>
      </c>
      <c r="N3158" t="s">
        <v>3460</v>
      </c>
      <c r="O3158" t="s">
        <v>3461</v>
      </c>
      <c r="P3158" t="s">
        <v>3815</v>
      </c>
      <c r="Q3158" s="5">
        <f>INDEX(relevant_resources!B:B,MATCH(P3158,relevant_resources!A:A,0))</f>
        <v>0</v>
      </c>
      <c r="R3158">
        <f>COUNTIFS(resolve_2018!Y:Y,A3158)</f>
        <v>0</v>
      </c>
      <c r="S3158">
        <f>COUNTIFS(assign_old_new!A:A,A3158)</f>
        <v>0</v>
      </c>
      <c r="T3158" s="4" t="str">
        <f>IF(D3158="teppc","teppc",
IF(Q3158=0,"not relevant",
IF(R3158&gt;0,"in old list",
IF(S3158=0,"NEED TO ASSIGN",
INDEX(assign_old_new!D:D,MATCH(A3158,assign_old_new!A:A,0))))))</f>
        <v>teppc</v>
      </c>
      <c r="U3158">
        <f t="shared" si="98"/>
        <v>0</v>
      </c>
      <c r="V3158" s="5">
        <f t="shared" si="99"/>
        <v>0</v>
      </c>
    </row>
    <row r="3159" spans="1:22" hidden="1" x14ac:dyDescent="0.75">
      <c r="A3159" t="s">
        <v>6253</v>
      </c>
      <c r="B3159" t="s">
        <v>6253</v>
      </c>
      <c r="C3159" t="s">
        <v>6254</v>
      </c>
      <c r="D3159" t="s">
        <v>3425</v>
      </c>
      <c r="E3159" t="s">
        <v>3752</v>
      </c>
      <c r="F3159" t="s">
        <v>3752</v>
      </c>
      <c r="G3159" t="s">
        <v>3753</v>
      </c>
      <c r="H3159" t="s">
        <v>2156</v>
      </c>
      <c r="I3159" t="s">
        <v>1080</v>
      </c>
      <c r="J3159" s="2">
        <v>38169</v>
      </c>
      <c r="K3159" s="2">
        <v>55153</v>
      </c>
      <c r="L3159">
        <v>4</v>
      </c>
      <c r="M3159" t="s">
        <v>3459</v>
      </c>
      <c r="N3159" t="s">
        <v>3460</v>
      </c>
      <c r="O3159" t="s">
        <v>3461</v>
      </c>
      <c r="P3159" t="s">
        <v>3815</v>
      </c>
      <c r="Q3159" s="5">
        <f>INDEX(relevant_resources!B:B,MATCH(P3159,relevant_resources!A:A,0))</f>
        <v>0</v>
      </c>
      <c r="R3159">
        <f>COUNTIFS(resolve_2018!Y:Y,A3159)</f>
        <v>0</v>
      </c>
      <c r="S3159">
        <f>COUNTIFS(assign_old_new!A:A,A3159)</f>
        <v>0</v>
      </c>
      <c r="T3159" s="4" t="str">
        <f>IF(D3159="teppc","teppc",
IF(Q3159=0,"not relevant",
IF(R3159&gt;0,"in old list",
IF(S3159=0,"NEED TO ASSIGN",
INDEX(assign_old_new!D:D,MATCH(A3159,assign_old_new!A:A,0))))))</f>
        <v>teppc</v>
      </c>
      <c r="U3159">
        <f t="shared" si="98"/>
        <v>0</v>
      </c>
      <c r="V3159" s="5">
        <f t="shared" si="99"/>
        <v>0</v>
      </c>
    </row>
    <row r="3160" spans="1:22" hidden="1" x14ac:dyDescent="0.75">
      <c r="A3160" t="s">
        <v>3056</v>
      </c>
      <c r="B3160" t="s">
        <v>3056</v>
      </c>
      <c r="C3160" t="s">
        <v>10174</v>
      </c>
      <c r="D3160" t="s">
        <v>9883</v>
      </c>
      <c r="E3160" t="s">
        <v>3333</v>
      </c>
      <c r="F3160" t="s">
        <v>3333</v>
      </c>
      <c r="G3160" t="s">
        <v>3334</v>
      </c>
      <c r="H3160" t="s">
        <v>3333</v>
      </c>
      <c r="I3160" t="s">
        <v>33</v>
      </c>
      <c r="J3160" s="6">
        <v>35431</v>
      </c>
      <c r="K3160" s="6">
        <v>55153</v>
      </c>
      <c r="L3160">
        <v>4</v>
      </c>
      <c r="M3160" t="s">
        <v>9884</v>
      </c>
      <c r="N3160" t="s">
        <v>3342</v>
      </c>
      <c r="O3160" t="s">
        <v>3337</v>
      </c>
      <c r="P3160" t="s">
        <v>3338</v>
      </c>
      <c r="Q3160" s="5">
        <f>INDEX(relevant_resources!B:B,MATCH(P3160,relevant_resources!A:A,0))</f>
        <v>0</v>
      </c>
      <c r="R3160">
        <f>COUNTIFS(resolve_2018!Y:Y,A3160)</f>
        <v>1</v>
      </c>
      <c r="S3160">
        <f>COUNTIFS(assign_old_new!A:A,A3160)</f>
        <v>0</v>
      </c>
      <c r="T3160" s="4" t="str">
        <f>IF(D3160="teppc","teppc",
IF(Q3160=0,"not relevant",
IF(R3160&gt;0,"in old list",
IF(S3160=0,"NEED TO ASSIGN",
INDEX(assign_old_new!D:D,MATCH(A3160,assign_old_new!A:A,0))))))</f>
        <v>not relevant</v>
      </c>
      <c r="U3160">
        <f t="shared" si="98"/>
        <v>1</v>
      </c>
      <c r="V3160" s="5">
        <f t="shared" si="99"/>
        <v>0</v>
      </c>
    </row>
    <row r="3161" spans="1:22" hidden="1" x14ac:dyDescent="0.75">
      <c r="A3161" t="s">
        <v>10691</v>
      </c>
      <c r="B3161" t="s">
        <v>10691</v>
      </c>
      <c r="C3161" t="s">
        <v>10692</v>
      </c>
      <c r="D3161" t="s">
        <v>9883</v>
      </c>
      <c r="E3161" t="s">
        <v>3333</v>
      </c>
      <c r="F3161" t="s">
        <v>3333</v>
      </c>
      <c r="G3161" t="s">
        <v>3334</v>
      </c>
      <c r="H3161" t="s">
        <v>3333</v>
      </c>
      <c r="I3161" t="s">
        <v>33</v>
      </c>
      <c r="J3161" s="6">
        <v>31517</v>
      </c>
      <c r="K3161" s="6">
        <v>55153</v>
      </c>
      <c r="L3161">
        <v>4</v>
      </c>
      <c r="M3161" t="s">
        <v>9884</v>
      </c>
      <c r="N3161" t="s">
        <v>3443</v>
      </c>
      <c r="O3161" t="s">
        <v>210</v>
      </c>
      <c r="P3161" t="s">
        <v>3709</v>
      </c>
      <c r="Q3161" s="5">
        <f>INDEX(relevant_resources!B:B,MATCH(P3161,relevant_resources!A:A,0))</f>
        <v>0</v>
      </c>
      <c r="R3161">
        <f>COUNTIFS(resolve_2018!Y:Y,A3161)</f>
        <v>0</v>
      </c>
      <c r="S3161">
        <f>COUNTIFS(assign_old_new!A:A,A3161)</f>
        <v>0</v>
      </c>
      <c r="T3161" s="4" t="str">
        <f>IF(D3161="teppc","teppc",
IF(Q3161=0,"not relevant",
IF(R3161&gt;0,"in old list",
IF(S3161=0,"NEED TO ASSIGN",
INDEX(assign_old_new!D:D,MATCH(A3161,assign_old_new!A:A,0))))))</f>
        <v>not relevant</v>
      </c>
      <c r="U3161">
        <f t="shared" si="98"/>
        <v>0</v>
      </c>
      <c r="V3161" s="5">
        <f t="shared" si="99"/>
        <v>0</v>
      </c>
    </row>
    <row r="3162" spans="1:22" hidden="1" x14ac:dyDescent="0.75">
      <c r="A3162" t="s">
        <v>6808</v>
      </c>
      <c r="B3162" t="s">
        <v>6808</v>
      </c>
      <c r="C3162" t="s">
        <v>6809</v>
      </c>
      <c r="D3162" t="s">
        <v>3425</v>
      </c>
      <c r="E3162" t="s">
        <v>3620</v>
      </c>
      <c r="F3162" t="s">
        <v>3620</v>
      </c>
      <c r="G3162" t="s">
        <v>3621</v>
      </c>
      <c r="H3162" t="s">
        <v>3616</v>
      </c>
      <c r="I3162" t="s">
        <v>1080</v>
      </c>
      <c r="J3162" s="2">
        <v>31017</v>
      </c>
      <c r="K3162" s="2">
        <v>55153</v>
      </c>
      <c r="L3162">
        <v>4</v>
      </c>
      <c r="M3162" t="s">
        <v>210</v>
      </c>
      <c r="N3162" t="s">
        <v>3443</v>
      </c>
      <c r="O3162" t="s">
        <v>210</v>
      </c>
      <c r="P3162" t="s">
        <v>3568</v>
      </c>
      <c r="Q3162" s="5">
        <f>INDEX(relevant_resources!B:B,MATCH(P3162,relevant_resources!A:A,0))</f>
        <v>0</v>
      </c>
      <c r="R3162">
        <f>COUNTIFS(resolve_2018!Y:Y,A3162)</f>
        <v>0</v>
      </c>
      <c r="S3162">
        <f>COUNTIFS(assign_old_new!A:A,A3162)</f>
        <v>0</v>
      </c>
      <c r="T3162" s="4" t="str">
        <f>IF(D3162="teppc","teppc",
IF(Q3162=0,"not relevant",
IF(R3162&gt;0,"in old list",
IF(S3162=0,"NEED TO ASSIGN",
INDEX(assign_old_new!D:D,MATCH(A3162,assign_old_new!A:A,0))))))</f>
        <v>teppc</v>
      </c>
      <c r="U3162">
        <f t="shared" si="98"/>
        <v>0</v>
      </c>
      <c r="V3162" s="5">
        <f t="shared" si="99"/>
        <v>0</v>
      </c>
    </row>
    <row r="3163" spans="1:22" hidden="1" x14ac:dyDescent="0.75">
      <c r="A3163" t="s">
        <v>6810</v>
      </c>
      <c r="B3163" t="s">
        <v>6810</v>
      </c>
      <c r="C3163" t="s">
        <v>6811</v>
      </c>
      <c r="D3163" t="s">
        <v>3425</v>
      </c>
      <c r="E3163" t="s">
        <v>3620</v>
      </c>
      <c r="F3163" t="s">
        <v>3620</v>
      </c>
      <c r="G3163" t="s">
        <v>3621</v>
      </c>
      <c r="H3163" t="s">
        <v>3616</v>
      </c>
      <c r="I3163" t="s">
        <v>1080</v>
      </c>
      <c r="J3163" s="2">
        <v>31017</v>
      </c>
      <c r="K3163" s="2">
        <v>55153</v>
      </c>
      <c r="L3163">
        <v>4</v>
      </c>
      <c r="M3163" t="s">
        <v>210</v>
      </c>
      <c r="N3163" t="s">
        <v>3443</v>
      </c>
      <c r="O3163" t="s">
        <v>210</v>
      </c>
      <c r="P3163" t="s">
        <v>3568</v>
      </c>
      <c r="Q3163" s="5">
        <f>INDEX(relevant_resources!B:B,MATCH(P3163,relevant_resources!A:A,0))</f>
        <v>0</v>
      </c>
      <c r="R3163">
        <f>COUNTIFS(resolve_2018!Y:Y,A3163)</f>
        <v>0</v>
      </c>
      <c r="S3163">
        <f>COUNTIFS(assign_old_new!A:A,A3163)</f>
        <v>0</v>
      </c>
      <c r="T3163" s="4" t="str">
        <f>IF(D3163="teppc","teppc",
IF(Q3163=0,"not relevant",
IF(R3163&gt;0,"in old list",
IF(S3163=0,"NEED TO ASSIGN",
INDEX(assign_old_new!D:D,MATCH(A3163,assign_old_new!A:A,0))))))</f>
        <v>teppc</v>
      </c>
      <c r="U3163">
        <f t="shared" si="98"/>
        <v>0</v>
      </c>
      <c r="V3163" s="5">
        <f t="shared" si="99"/>
        <v>0</v>
      </c>
    </row>
    <row r="3164" spans="1:22" hidden="1" x14ac:dyDescent="0.75">
      <c r="A3164" t="s">
        <v>1290</v>
      </c>
      <c r="B3164" t="s">
        <v>1290</v>
      </c>
      <c r="C3164" t="s">
        <v>11569</v>
      </c>
      <c r="D3164" t="s">
        <v>9883</v>
      </c>
      <c r="E3164" t="s">
        <v>3333</v>
      </c>
      <c r="F3164" t="s">
        <v>3333</v>
      </c>
      <c r="G3164" t="s">
        <v>3334</v>
      </c>
      <c r="H3164" t="s">
        <v>3333</v>
      </c>
      <c r="I3164" t="s">
        <v>33</v>
      </c>
      <c r="J3164" s="6">
        <v>29952</v>
      </c>
      <c r="K3164" s="6">
        <v>55153</v>
      </c>
      <c r="L3164">
        <v>4</v>
      </c>
      <c r="M3164" t="s">
        <v>9884</v>
      </c>
      <c r="N3164" t="s">
        <v>3412</v>
      </c>
      <c r="O3164" t="s">
        <v>993</v>
      </c>
      <c r="P3164" t="s">
        <v>3413</v>
      </c>
      <c r="Q3164" s="5">
        <f>INDEX(relevant_resources!B:B,MATCH(P3164,relevant_resources!A:A,0))</f>
        <v>1</v>
      </c>
      <c r="R3164">
        <f>COUNTIFS(resolve_2018!Y:Y,A3164)</f>
        <v>7</v>
      </c>
      <c r="S3164">
        <f>COUNTIFS(assign_old_new!A:A,A3164)</f>
        <v>0</v>
      </c>
      <c r="T3164" s="4" t="str">
        <f>IF(D3164="teppc","teppc",
IF(Q3164=0,"not relevant",
IF(R3164&gt;0,"in old list",
IF(S3164=0,"NEED TO ASSIGN",
INDEX(assign_old_new!D:D,MATCH(A3164,assign_old_new!A:A,0))))))</f>
        <v>in old list</v>
      </c>
      <c r="U3164">
        <f t="shared" si="98"/>
        <v>1</v>
      </c>
      <c r="V3164" s="5">
        <f t="shared" si="99"/>
        <v>0</v>
      </c>
    </row>
    <row r="3165" spans="1:22" hidden="1" x14ac:dyDescent="0.75">
      <c r="A3165" t="s">
        <v>9545</v>
      </c>
      <c r="B3165" t="s">
        <v>9545</v>
      </c>
      <c r="C3165" t="s">
        <v>9546</v>
      </c>
      <c r="D3165" t="s">
        <v>3425</v>
      </c>
      <c r="E3165" t="s">
        <v>3426</v>
      </c>
      <c r="F3165" t="s">
        <v>3426</v>
      </c>
      <c r="G3165" t="s">
        <v>3427</v>
      </c>
      <c r="H3165" t="s">
        <v>3428</v>
      </c>
      <c r="I3165" t="s">
        <v>3429</v>
      </c>
      <c r="J3165" s="2">
        <v>21916</v>
      </c>
      <c r="K3165" s="2">
        <v>48669</v>
      </c>
      <c r="L3165">
        <v>4</v>
      </c>
      <c r="M3165" t="s">
        <v>210</v>
      </c>
      <c r="N3165" t="s">
        <v>3443</v>
      </c>
      <c r="O3165" t="s">
        <v>210</v>
      </c>
      <c r="P3165" t="s">
        <v>3444</v>
      </c>
      <c r="Q3165" s="5">
        <f>INDEX(relevant_resources!B:B,MATCH(P3165,relevant_resources!A:A,0))</f>
        <v>0</v>
      </c>
      <c r="R3165">
        <f>COUNTIFS(resolve_2018!Y:Y,A3165)</f>
        <v>0</v>
      </c>
      <c r="S3165">
        <f>COUNTIFS(assign_old_new!A:A,A3165)</f>
        <v>0</v>
      </c>
      <c r="T3165" s="4" t="str">
        <f>IF(D3165="teppc","teppc",
IF(Q3165=0,"not relevant",
IF(R3165&gt;0,"in old list",
IF(S3165=0,"NEED TO ASSIGN",
INDEX(assign_old_new!D:D,MATCH(A3165,assign_old_new!A:A,0))))))</f>
        <v>teppc</v>
      </c>
      <c r="U3165">
        <f t="shared" si="98"/>
        <v>0</v>
      </c>
      <c r="V3165" s="5">
        <f t="shared" si="99"/>
        <v>0</v>
      </c>
    </row>
    <row r="3166" spans="1:22" hidden="1" x14ac:dyDescent="0.75">
      <c r="A3166" t="s">
        <v>9547</v>
      </c>
      <c r="B3166" t="s">
        <v>9547</v>
      </c>
      <c r="C3166" t="s">
        <v>9548</v>
      </c>
      <c r="D3166" t="s">
        <v>3425</v>
      </c>
      <c r="E3166" t="s">
        <v>3426</v>
      </c>
      <c r="F3166" t="s">
        <v>3426</v>
      </c>
      <c r="G3166" t="s">
        <v>3427</v>
      </c>
      <c r="H3166" t="s">
        <v>3428</v>
      </c>
      <c r="I3166" t="s">
        <v>3429</v>
      </c>
      <c r="J3166" s="2">
        <v>21916</v>
      </c>
      <c r="K3166" s="2">
        <v>48669</v>
      </c>
      <c r="L3166">
        <v>4</v>
      </c>
      <c r="M3166" t="s">
        <v>210</v>
      </c>
      <c r="N3166" t="s">
        <v>3443</v>
      </c>
      <c r="O3166" t="s">
        <v>210</v>
      </c>
      <c r="P3166" t="s">
        <v>3444</v>
      </c>
      <c r="Q3166" s="5">
        <f>INDEX(relevant_resources!B:B,MATCH(P3166,relevant_resources!A:A,0))</f>
        <v>0</v>
      </c>
      <c r="R3166">
        <f>COUNTIFS(resolve_2018!Y:Y,A3166)</f>
        <v>0</v>
      </c>
      <c r="S3166">
        <f>COUNTIFS(assign_old_new!A:A,A3166)</f>
        <v>0</v>
      </c>
      <c r="T3166" s="4" t="str">
        <f>IF(D3166="teppc","teppc",
IF(Q3166=0,"not relevant",
IF(R3166&gt;0,"in old list",
IF(S3166=0,"NEED TO ASSIGN",
INDEX(assign_old_new!D:D,MATCH(A3166,assign_old_new!A:A,0))))))</f>
        <v>teppc</v>
      </c>
      <c r="U3166">
        <f t="shared" si="98"/>
        <v>0</v>
      </c>
      <c r="V3166" s="5">
        <f t="shared" si="99"/>
        <v>0</v>
      </c>
    </row>
    <row r="3167" spans="1:22" hidden="1" x14ac:dyDescent="0.75">
      <c r="A3167" t="s">
        <v>9669</v>
      </c>
      <c r="B3167" t="s">
        <v>9669</v>
      </c>
      <c r="C3167" t="s">
        <v>9670</v>
      </c>
      <c r="D3167" t="s">
        <v>3425</v>
      </c>
      <c r="E3167" t="s">
        <v>3482</v>
      </c>
      <c r="F3167" t="s">
        <v>3482</v>
      </c>
      <c r="G3167" t="s">
        <v>3483</v>
      </c>
      <c r="H3167" t="s">
        <v>3482</v>
      </c>
      <c r="I3167" t="s">
        <v>1080</v>
      </c>
      <c r="J3167" s="2">
        <v>19725</v>
      </c>
      <c r="K3167" s="2">
        <v>55153</v>
      </c>
      <c r="L3167">
        <v>4</v>
      </c>
      <c r="M3167" t="s">
        <v>3448</v>
      </c>
      <c r="N3167" t="s">
        <v>3336</v>
      </c>
      <c r="O3167" t="s">
        <v>3356</v>
      </c>
      <c r="P3167" t="s">
        <v>3484</v>
      </c>
      <c r="Q3167" s="5">
        <f>INDEX(relevant_resources!B:B,MATCH(P3167,relevant_resources!A:A,0))</f>
        <v>0</v>
      </c>
      <c r="R3167">
        <f>COUNTIFS(resolve_2018!Y:Y,A3167)</f>
        <v>0</v>
      </c>
      <c r="S3167">
        <f>COUNTIFS(assign_old_new!A:A,A3167)</f>
        <v>0</v>
      </c>
      <c r="T3167" s="4" t="str">
        <f>IF(D3167="teppc","teppc",
IF(Q3167=0,"not relevant",
IF(R3167&gt;0,"in old list",
IF(S3167=0,"NEED TO ASSIGN",
INDEX(assign_old_new!D:D,MATCH(A3167,assign_old_new!A:A,0))))))</f>
        <v>teppc</v>
      </c>
      <c r="U3167">
        <f t="shared" si="98"/>
        <v>0</v>
      </c>
      <c r="V3167" s="5">
        <f t="shared" si="99"/>
        <v>0</v>
      </c>
    </row>
    <row r="3168" spans="1:22" hidden="1" x14ac:dyDescent="0.75">
      <c r="A3168" t="s">
        <v>8456</v>
      </c>
      <c r="B3168" t="s">
        <v>8456</v>
      </c>
      <c r="C3168" t="s">
        <v>8456</v>
      </c>
      <c r="D3168" t="s">
        <v>3425</v>
      </c>
      <c r="E3168" t="s">
        <v>3426</v>
      </c>
      <c r="F3168" t="s">
        <v>3426</v>
      </c>
      <c r="G3168" t="s">
        <v>3427</v>
      </c>
      <c r="H3168" t="s">
        <v>3428</v>
      </c>
      <c r="I3168" t="s">
        <v>3429</v>
      </c>
      <c r="J3168" s="2">
        <v>18264</v>
      </c>
      <c r="K3168" s="2">
        <v>55153</v>
      </c>
      <c r="L3168">
        <v>4</v>
      </c>
      <c r="M3168" t="s">
        <v>7602</v>
      </c>
      <c r="N3168" t="s">
        <v>7603</v>
      </c>
      <c r="O3168" t="s">
        <v>7603</v>
      </c>
      <c r="P3168" t="s">
        <v>8457</v>
      </c>
      <c r="Q3168" s="5">
        <f>INDEX(relevant_resources!B:B,MATCH(P3168,relevant_resources!A:A,0))</f>
        <v>0</v>
      </c>
      <c r="R3168">
        <f>COUNTIFS(resolve_2018!Y:Y,A3168)</f>
        <v>0</v>
      </c>
      <c r="S3168">
        <f>COUNTIFS(assign_old_new!A:A,A3168)</f>
        <v>0</v>
      </c>
      <c r="T3168" s="4" t="str">
        <f>IF(D3168="teppc","teppc",
IF(Q3168=0,"not relevant",
IF(R3168&gt;0,"in old list",
IF(S3168=0,"NEED TO ASSIGN",
INDEX(assign_old_new!D:D,MATCH(A3168,assign_old_new!A:A,0))))))</f>
        <v>teppc</v>
      </c>
      <c r="U3168">
        <f t="shared" si="98"/>
        <v>0</v>
      </c>
      <c r="V3168" s="5">
        <f t="shared" si="99"/>
        <v>0</v>
      </c>
    </row>
    <row r="3169" spans="1:22" hidden="1" x14ac:dyDescent="0.75">
      <c r="A3169" t="s">
        <v>5152</v>
      </c>
      <c r="B3169" t="s">
        <v>5153</v>
      </c>
      <c r="C3169" t="s">
        <v>5154</v>
      </c>
      <c r="D3169" t="s">
        <v>3425</v>
      </c>
      <c r="E3169" t="s">
        <v>906</v>
      </c>
      <c r="F3169" t="s">
        <v>906</v>
      </c>
      <c r="G3169" t="s">
        <v>4695</v>
      </c>
      <c r="H3169" t="s">
        <v>906</v>
      </c>
      <c r="I3169" t="s">
        <v>906</v>
      </c>
      <c r="J3169" s="2">
        <v>15008</v>
      </c>
      <c r="K3169" s="2">
        <v>55153</v>
      </c>
      <c r="L3169">
        <v>4</v>
      </c>
      <c r="M3169" t="s">
        <v>210</v>
      </c>
      <c r="N3169" t="s">
        <v>3443</v>
      </c>
      <c r="O3169" t="s">
        <v>210</v>
      </c>
      <c r="P3169" t="s">
        <v>5142</v>
      </c>
      <c r="Q3169" s="5">
        <f>INDEX(relevant_resources!B:B,MATCH(P3169,relevant_resources!A:A,0))</f>
        <v>0</v>
      </c>
      <c r="R3169">
        <f>COUNTIFS(resolve_2018!Y:Y,A3169)</f>
        <v>0</v>
      </c>
      <c r="S3169">
        <f>COUNTIFS(assign_old_new!A:A,A3169)</f>
        <v>0</v>
      </c>
      <c r="T3169" s="4" t="str">
        <f>IF(D3169="teppc","teppc",
IF(Q3169=0,"not relevant",
IF(R3169&gt;0,"in old list",
IF(S3169=0,"NEED TO ASSIGN",
INDEX(assign_old_new!D:D,MATCH(A3169,assign_old_new!A:A,0))))))</f>
        <v>teppc</v>
      </c>
      <c r="U3169">
        <f t="shared" si="98"/>
        <v>0</v>
      </c>
      <c r="V3169" s="5">
        <f t="shared" si="99"/>
        <v>0</v>
      </c>
    </row>
    <row r="3170" spans="1:22" hidden="1" x14ac:dyDescent="0.75">
      <c r="A3170" t="s">
        <v>7317</v>
      </c>
      <c r="B3170" t="s">
        <v>7317</v>
      </c>
      <c r="C3170" t="s">
        <v>7318</v>
      </c>
      <c r="D3170" t="s">
        <v>3425</v>
      </c>
      <c r="E3170" t="s">
        <v>3578</v>
      </c>
      <c r="F3170" t="s">
        <v>3578</v>
      </c>
      <c r="G3170" t="s">
        <v>3579</v>
      </c>
      <c r="H3170" t="s">
        <v>3578</v>
      </c>
      <c r="I3170" t="s">
        <v>3429</v>
      </c>
      <c r="J3170" s="2">
        <v>4384</v>
      </c>
      <c r="K3170" s="2">
        <v>54877</v>
      </c>
      <c r="L3170">
        <v>4</v>
      </c>
      <c r="M3170" t="s">
        <v>210</v>
      </c>
      <c r="N3170" t="s">
        <v>3443</v>
      </c>
      <c r="O3170" t="s">
        <v>210</v>
      </c>
      <c r="P3170" t="s">
        <v>3444</v>
      </c>
      <c r="Q3170" s="5">
        <f>INDEX(relevant_resources!B:B,MATCH(P3170,relevant_resources!A:A,0))</f>
        <v>0</v>
      </c>
      <c r="R3170">
        <f>COUNTIFS(resolve_2018!Y:Y,A3170)</f>
        <v>0</v>
      </c>
      <c r="S3170">
        <f>COUNTIFS(assign_old_new!A:A,A3170)</f>
        <v>0</v>
      </c>
      <c r="T3170" s="4" t="str">
        <f>IF(D3170="teppc","teppc",
IF(Q3170=0,"not relevant",
IF(R3170&gt;0,"in old list",
IF(S3170=0,"NEED TO ASSIGN",
INDEX(assign_old_new!D:D,MATCH(A3170,assign_old_new!A:A,0))))))</f>
        <v>teppc</v>
      </c>
      <c r="U3170">
        <f t="shared" si="98"/>
        <v>0</v>
      </c>
      <c r="V3170" s="5">
        <f t="shared" si="99"/>
        <v>0</v>
      </c>
    </row>
    <row r="3171" spans="1:22" hidden="1" x14ac:dyDescent="0.75">
      <c r="A3171" t="s">
        <v>5385</v>
      </c>
      <c r="B3171" t="s">
        <v>5385</v>
      </c>
      <c r="C3171" t="s">
        <v>5386</v>
      </c>
      <c r="D3171" t="s">
        <v>3425</v>
      </c>
      <c r="E3171" t="s">
        <v>3858</v>
      </c>
      <c r="F3171" t="s">
        <v>3858</v>
      </c>
      <c r="G3171" t="s">
        <v>3859</v>
      </c>
      <c r="H3171" t="s">
        <v>3860</v>
      </c>
      <c r="I3171" t="s">
        <v>1080</v>
      </c>
      <c r="J3171" s="2">
        <v>3866</v>
      </c>
      <c r="K3171" s="2">
        <v>55153</v>
      </c>
      <c r="L3171">
        <v>4</v>
      </c>
      <c r="M3171" t="s">
        <v>210</v>
      </c>
      <c r="N3171" t="s">
        <v>3443</v>
      </c>
      <c r="O3171" t="s">
        <v>210</v>
      </c>
      <c r="P3171" t="s">
        <v>3568</v>
      </c>
      <c r="Q3171" s="5">
        <f>INDEX(relevant_resources!B:B,MATCH(P3171,relevant_resources!A:A,0))</f>
        <v>0</v>
      </c>
      <c r="R3171">
        <f>COUNTIFS(resolve_2018!Y:Y,A3171)</f>
        <v>0</v>
      </c>
      <c r="S3171">
        <f>COUNTIFS(assign_old_new!A:A,A3171)</f>
        <v>0</v>
      </c>
      <c r="T3171" s="4" t="str">
        <f>IF(D3171="teppc","teppc",
IF(Q3171=0,"not relevant",
IF(R3171&gt;0,"in old list",
IF(S3171=0,"NEED TO ASSIGN",
INDEX(assign_old_new!D:D,MATCH(A3171,assign_old_new!A:A,0))))))</f>
        <v>teppc</v>
      </c>
      <c r="U3171">
        <f t="shared" si="98"/>
        <v>0</v>
      </c>
      <c r="V3171" s="5">
        <f t="shared" si="99"/>
        <v>0</v>
      </c>
    </row>
    <row r="3172" spans="1:22" hidden="1" x14ac:dyDescent="0.75">
      <c r="A3172" t="s">
        <v>11429</v>
      </c>
      <c r="B3172" t="s">
        <v>11429</v>
      </c>
      <c r="C3172" t="s">
        <v>11430</v>
      </c>
      <c r="D3172" t="s">
        <v>9883</v>
      </c>
      <c r="E3172" t="s">
        <v>1128</v>
      </c>
      <c r="F3172" t="s">
        <v>1128</v>
      </c>
      <c r="G3172" t="s">
        <v>3379</v>
      </c>
      <c r="H3172" t="s">
        <v>1128</v>
      </c>
      <c r="I3172" t="s">
        <v>33</v>
      </c>
      <c r="J3172" s="2">
        <v>1</v>
      </c>
      <c r="K3172" s="6">
        <v>55153</v>
      </c>
      <c r="L3172">
        <v>4</v>
      </c>
      <c r="M3172" t="s">
        <v>11406</v>
      </c>
      <c r="N3172" t="s">
        <v>3849</v>
      </c>
      <c r="O3172" t="s">
        <v>3850</v>
      </c>
      <c r="P3172" t="s">
        <v>10070</v>
      </c>
      <c r="Q3172" s="5">
        <f>INDEX(relevant_resources!B:B,MATCH(P3172,relevant_resources!A:A,0))</f>
        <v>0</v>
      </c>
      <c r="R3172">
        <f>COUNTIFS(resolve_2018!Y:Y,A3172)</f>
        <v>0</v>
      </c>
      <c r="S3172">
        <f>COUNTIFS(assign_old_new!A:A,A3172)</f>
        <v>0</v>
      </c>
      <c r="T3172" s="4" t="str">
        <f>IF(D3172="teppc","teppc",
IF(Q3172=0,"not relevant",
IF(R3172&gt;0,"in old list",
IF(S3172=0,"NEED TO ASSIGN",
INDEX(assign_old_new!D:D,MATCH(A3172,assign_old_new!A:A,0))))))</f>
        <v>not relevant</v>
      </c>
      <c r="U3172">
        <f t="shared" si="98"/>
        <v>0</v>
      </c>
      <c r="V3172" s="5">
        <f t="shared" si="99"/>
        <v>0</v>
      </c>
    </row>
    <row r="3173" spans="1:22" hidden="1" x14ac:dyDescent="0.75">
      <c r="A3173" t="s">
        <v>1258</v>
      </c>
      <c r="B3173" t="s">
        <v>1258</v>
      </c>
      <c r="C3173" t="s">
        <v>10972</v>
      </c>
      <c r="D3173" t="s">
        <v>9883</v>
      </c>
      <c r="E3173" t="s">
        <v>1128</v>
      </c>
      <c r="F3173" t="s">
        <v>1128</v>
      </c>
      <c r="G3173" t="s">
        <v>3379</v>
      </c>
      <c r="H3173" t="s">
        <v>1128</v>
      </c>
      <c r="I3173" t="s">
        <v>33</v>
      </c>
      <c r="J3173" t="s">
        <v>9889</v>
      </c>
      <c r="K3173" s="6">
        <v>55153</v>
      </c>
      <c r="L3173">
        <v>3.93</v>
      </c>
      <c r="M3173" t="s">
        <v>9884</v>
      </c>
      <c r="N3173" t="s">
        <v>3443</v>
      </c>
      <c r="O3173" t="s">
        <v>210</v>
      </c>
      <c r="P3173" t="s">
        <v>3709</v>
      </c>
      <c r="Q3173" s="5">
        <f>INDEX(relevant_resources!B:B,MATCH(P3173,relevant_resources!A:A,0))</f>
        <v>0</v>
      </c>
      <c r="R3173">
        <f>COUNTIFS(resolve_2018!Y:Y,A3173)</f>
        <v>2</v>
      </c>
      <c r="S3173">
        <f>COUNTIFS(assign_old_new!A:A,A3173)</f>
        <v>0</v>
      </c>
      <c r="T3173" s="4" t="str">
        <f>IF(D3173="teppc","teppc",
IF(Q3173=0,"not relevant",
IF(R3173&gt;0,"in old list",
IF(S3173=0,"NEED TO ASSIGN",
INDEX(assign_old_new!D:D,MATCH(A3173,assign_old_new!A:A,0))))))</f>
        <v>not relevant</v>
      </c>
      <c r="U3173">
        <f t="shared" si="98"/>
        <v>1</v>
      </c>
      <c r="V3173" s="5">
        <f t="shared" si="99"/>
        <v>0</v>
      </c>
    </row>
    <row r="3174" spans="1:22" hidden="1" x14ac:dyDescent="0.75">
      <c r="A3174" t="s">
        <v>10693</v>
      </c>
      <c r="B3174" t="s">
        <v>10693</v>
      </c>
      <c r="C3174" t="s">
        <v>10694</v>
      </c>
      <c r="D3174" t="s">
        <v>9883</v>
      </c>
      <c r="E3174" t="s">
        <v>9887</v>
      </c>
      <c r="F3174" t="s">
        <v>9887</v>
      </c>
      <c r="G3174" t="s">
        <v>9888</v>
      </c>
      <c r="H3174" t="s">
        <v>9887</v>
      </c>
      <c r="I3174" t="s">
        <v>33</v>
      </c>
      <c r="J3174" t="s">
        <v>9889</v>
      </c>
      <c r="K3174" s="6">
        <v>55153</v>
      </c>
      <c r="L3174">
        <v>3.9</v>
      </c>
      <c r="M3174" t="s">
        <v>10322</v>
      </c>
      <c r="N3174" t="s">
        <v>3342</v>
      </c>
      <c r="O3174" t="s">
        <v>3337</v>
      </c>
      <c r="P3174" t="s">
        <v>3338</v>
      </c>
      <c r="Q3174" s="5">
        <f>INDEX(relevant_resources!B:B,MATCH(P3174,relevant_resources!A:A,0))</f>
        <v>0</v>
      </c>
      <c r="R3174">
        <f>COUNTIFS(resolve_2018!Y:Y,A3174)</f>
        <v>0</v>
      </c>
      <c r="S3174">
        <f>COUNTIFS(assign_old_new!A:A,A3174)</f>
        <v>1</v>
      </c>
      <c r="T3174" s="4" t="str">
        <f>IF(D3174="teppc","teppc",
IF(Q3174=0,"not relevant",
IF(R3174&gt;0,"in old list",
IF(S3174=0,"NEED TO ASSIGN",
INDEX(assign_old_new!D:D,MATCH(A3174,assign_old_new!A:A,0))))))</f>
        <v>not relevant</v>
      </c>
      <c r="U3174">
        <f t="shared" si="98"/>
        <v>1</v>
      </c>
      <c r="V3174" s="5">
        <f t="shared" si="99"/>
        <v>0</v>
      </c>
    </row>
    <row r="3175" spans="1:22" hidden="1" x14ac:dyDescent="0.75">
      <c r="A3175" t="s">
        <v>8272</v>
      </c>
      <c r="B3175" t="s">
        <v>8272</v>
      </c>
      <c r="C3175" t="s">
        <v>8273</v>
      </c>
      <c r="D3175" t="s">
        <v>3425</v>
      </c>
      <c r="E3175" t="s">
        <v>3858</v>
      </c>
      <c r="F3175" t="s">
        <v>3858</v>
      </c>
      <c r="G3175" t="s">
        <v>3859</v>
      </c>
      <c r="H3175" t="s">
        <v>3860</v>
      </c>
      <c r="I3175" t="s">
        <v>1080</v>
      </c>
      <c r="J3175" s="2">
        <v>10197</v>
      </c>
      <c r="K3175" s="2">
        <v>55153</v>
      </c>
      <c r="L3175">
        <v>3.9</v>
      </c>
      <c r="M3175" t="s">
        <v>210</v>
      </c>
      <c r="N3175" t="s">
        <v>3443</v>
      </c>
      <c r="O3175" t="s">
        <v>210</v>
      </c>
      <c r="P3175" t="s">
        <v>3568</v>
      </c>
      <c r="Q3175" s="5">
        <f>INDEX(relevant_resources!B:B,MATCH(P3175,relevant_resources!A:A,0))</f>
        <v>0</v>
      </c>
      <c r="R3175">
        <f>COUNTIFS(resolve_2018!Y:Y,A3175)</f>
        <v>0</v>
      </c>
      <c r="S3175">
        <f>COUNTIFS(assign_old_new!A:A,A3175)</f>
        <v>0</v>
      </c>
      <c r="T3175" s="4" t="str">
        <f>IF(D3175="teppc","teppc",
IF(Q3175=0,"not relevant",
IF(R3175&gt;0,"in old list",
IF(S3175=0,"NEED TO ASSIGN",
INDEX(assign_old_new!D:D,MATCH(A3175,assign_old_new!A:A,0))))))</f>
        <v>teppc</v>
      </c>
      <c r="U3175">
        <f t="shared" si="98"/>
        <v>0</v>
      </c>
      <c r="V3175" s="5">
        <f t="shared" si="99"/>
        <v>0</v>
      </c>
    </row>
    <row r="3176" spans="1:22" hidden="1" x14ac:dyDescent="0.75">
      <c r="A3176" t="s">
        <v>2010</v>
      </c>
      <c r="B3176" t="s">
        <v>2010</v>
      </c>
      <c r="C3176" t="s">
        <v>10703</v>
      </c>
      <c r="D3176" t="s">
        <v>9883</v>
      </c>
      <c r="E3176" t="s">
        <v>1128</v>
      </c>
      <c r="F3176" t="s">
        <v>1128</v>
      </c>
      <c r="G3176" t="s">
        <v>3379</v>
      </c>
      <c r="H3176" t="s">
        <v>1128</v>
      </c>
      <c r="I3176" t="s">
        <v>33</v>
      </c>
      <c r="J3176" s="6">
        <v>31017</v>
      </c>
      <c r="K3176" s="6">
        <v>55153</v>
      </c>
      <c r="L3176">
        <v>3.86</v>
      </c>
      <c r="M3176" t="s">
        <v>9884</v>
      </c>
      <c r="N3176" t="s">
        <v>3412</v>
      </c>
      <c r="O3176" t="s">
        <v>993</v>
      </c>
      <c r="P3176" t="s">
        <v>3413</v>
      </c>
      <c r="Q3176" s="5">
        <f>INDEX(relevant_resources!B:B,MATCH(P3176,relevant_resources!A:A,0))</f>
        <v>1</v>
      </c>
      <c r="R3176">
        <f>COUNTIFS(resolve_2018!Y:Y,A3176)</f>
        <v>1</v>
      </c>
      <c r="S3176">
        <f>COUNTIFS(assign_old_new!A:A,A3176)</f>
        <v>0</v>
      </c>
      <c r="T3176" s="4" t="str">
        <f>IF(D3176="teppc","teppc",
IF(Q3176=0,"not relevant",
IF(R3176&gt;0,"in old list",
IF(S3176=0,"NEED TO ASSIGN",
INDEX(assign_old_new!D:D,MATCH(A3176,assign_old_new!A:A,0))))))</f>
        <v>in old list</v>
      </c>
      <c r="U3176">
        <f t="shared" si="98"/>
        <v>1</v>
      </c>
      <c r="V3176" s="5">
        <f t="shared" si="99"/>
        <v>0</v>
      </c>
    </row>
    <row r="3177" spans="1:22" hidden="1" x14ac:dyDescent="0.75">
      <c r="A3177" t="s">
        <v>10732</v>
      </c>
      <c r="B3177" t="s">
        <v>10732</v>
      </c>
      <c r="C3177" t="s">
        <v>10733</v>
      </c>
      <c r="D3177" t="s">
        <v>9883</v>
      </c>
      <c r="E3177" t="s">
        <v>9887</v>
      </c>
      <c r="F3177" t="s">
        <v>9887</v>
      </c>
      <c r="G3177" t="s">
        <v>9888</v>
      </c>
      <c r="H3177" t="s">
        <v>9887</v>
      </c>
      <c r="I3177" t="s">
        <v>33</v>
      </c>
      <c r="J3177" t="s">
        <v>9889</v>
      </c>
      <c r="K3177" s="6">
        <v>55153</v>
      </c>
      <c r="L3177">
        <v>3.8</v>
      </c>
      <c r="M3177" t="s">
        <v>9884</v>
      </c>
      <c r="N3177" t="s">
        <v>3443</v>
      </c>
      <c r="O3177" t="s">
        <v>210</v>
      </c>
      <c r="P3177" t="s">
        <v>3709</v>
      </c>
      <c r="Q3177" s="5">
        <f>INDEX(relevant_resources!B:B,MATCH(P3177,relevant_resources!A:A,0))</f>
        <v>0</v>
      </c>
      <c r="R3177">
        <f>COUNTIFS(resolve_2018!Y:Y,A3177)</f>
        <v>0</v>
      </c>
      <c r="S3177">
        <f>COUNTIFS(assign_old_new!A:A,A3177)</f>
        <v>0</v>
      </c>
      <c r="T3177" s="4" t="str">
        <f>IF(D3177="teppc","teppc",
IF(Q3177=0,"not relevant",
IF(R3177&gt;0,"in old list",
IF(S3177=0,"NEED TO ASSIGN",
INDEX(assign_old_new!D:D,MATCH(A3177,assign_old_new!A:A,0))))))</f>
        <v>not relevant</v>
      </c>
      <c r="U3177">
        <f t="shared" si="98"/>
        <v>0</v>
      </c>
      <c r="V3177" s="5">
        <f t="shared" si="99"/>
        <v>0</v>
      </c>
    </row>
    <row r="3178" spans="1:22" hidden="1" x14ac:dyDescent="0.75">
      <c r="A3178" t="s">
        <v>7067</v>
      </c>
      <c r="B3178" t="s">
        <v>7067</v>
      </c>
      <c r="C3178" t="s">
        <v>7068</v>
      </c>
      <c r="D3178" t="s">
        <v>3425</v>
      </c>
      <c r="E3178" t="s">
        <v>3426</v>
      </c>
      <c r="F3178" t="s">
        <v>3426</v>
      </c>
      <c r="G3178" t="s">
        <v>3427</v>
      </c>
      <c r="H3178" t="s">
        <v>3428</v>
      </c>
      <c r="I3178" t="s">
        <v>3429</v>
      </c>
      <c r="J3178" s="2">
        <v>38012</v>
      </c>
      <c r="K3178" s="2">
        <v>51161</v>
      </c>
      <c r="L3178">
        <v>3.8</v>
      </c>
      <c r="M3178" t="s">
        <v>210</v>
      </c>
      <c r="N3178" t="s">
        <v>3443</v>
      </c>
      <c r="O3178" t="s">
        <v>210</v>
      </c>
      <c r="P3178" t="s">
        <v>3444</v>
      </c>
      <c r="Q3178" s="5">
        <f>INDEX(relevant_resources!B:B,MATCH(P3178,relevant_resources!A:A,0))</f>
        <v>0</v>
      </c>
      <c r="R3178">
        <f>COUNTIFS(resolve_2018!Y:Y,A3178)</f>
        <v>0</v>
      </c>
      <c r="S3178">
        <f>COUNTIFS(assign_old_new!A:A,A3178)</f>
        <v>0</v>
      </c>
      <c r="T3178" s="4" t="str">
        <f>IF(D3178="teppc","teppc",
IF(Q3178=0,"not relevant",
IF(R3178&gt;0,"in old list",
IF(S3178=0,"NEED TO ASSIGN",
INDEX(assign_old_new!D:D,MATCH(A3178,assign_old_new!A:A,0))))))</f>
        <v>teppc</v>
      </c>
      <c r="U3178">
        <f t="shared" si="98"/>
        <v>0</v>
      </c>
      <c r="V3178" s="5">
        <f t="shared" si="99"/>
        <v>0</v>
      </c>
    </row>
    <row r="3179" spans="1:22" hidden="1" x14ac:dyDescent="0.75">
      <c r="A3179" t="s">
        <v>4157</v>
      </c>
      <c r="B3179" t="s">
        <v>4157</v>
      </c>
      <c r="C3179" t="s">
        <v>4158</v>
      </c>
      <c r="D3179" t="s">
        <v>3425</v>
      </c>
      <c r="E3179" t="s">
        <v>3426</v>
      </c>
      <c r="F3179" t="s">
        <v>3426</v>
      </c>
      <c r="G3179" t="s">
        <v>3427</v>
      </c>
      <c r="H3179" t="s">
        <v>3428</v>
      </c>
      <c r="I3179" t="s">
        <v>3429</v>
      </c>
      <c r="J3179" s="2">
        <v>37895</v>
      </c>
      <c r="K3179" s="2">
        <v>48669</v>
      </c>
      <c r="L3179">
        <v>3.8</v>
      </c>
      <c r="M3179" t="s">
        <v>210</v>
      </c>
      <c r="N3179" t="s">
        <v>3443</v>
      </c>
      <c r="O3179" t="s">
        <v>210</v>
      </c>
      <c r="P3179" t="s">
        <v>3444</v>
      </c>
      <c r="Q3179" s="5">
        <f>INDEX(relevant_resources!B:B,MATCH(P3179,relevant_resources!A:A,0))</f>
        <v>0</v>
      </c>
      <c r="R3179">
        <f>COUNTIFS(resolve_2018!Y:Y,A3179)</f>
        <v>0</v>
      </c>
      <c r="S3179">
        <f>COUNTIFS(assign_old_new!A:A,A3179)</f>
        <v>0</v>
      </c>
      <c r="T3179" s="4" t="str">
        <f>IF(D3179="teppc","teppc",
IF(Q3179=0,"not relevant",
IF(R3179&gt;0,"in old list",
IF(S3179=0,"NEED TO ASSIGN",
INDEX(assign_old_new!D:D,MATCH(A3179,assign_old_new!A:A,0))))))</f>
        <v>teppc</v>
      </c>
      <c r="U3179">
        <f t="shared" si="98"/>
        <v>0</v>
      </c>
      <c r="V3179" s="5">
        <f t="shared" si="99"/>
        <v>0</v>
      </c>
    </row>
    <row r="3180" spans="1:22" hidden="1" x14ac:dyDescent="0.75">
      <c r="A3180" t="s">
        <v>4159</v>
      </c>
      <c r="B3180" t="s">
        <v>4159</v>
      </c>
      <c r="C3180" t="s">
        <v>4160</v>
      </c>
      <c r="D3180" t="s">
        <v>3425</v>
      </c>
      <c r="E3180" t="s">
        <v>3426</v>
      </c>
      <c r="F3180" t="s">
        <v>3426</v>
      </c>
      <c r="G3180" t="s">
        <v>3427</v>
      </c>
      <c r="H3180" t="s">
        <v>3428</v>
      </c>
      <c r="I3180" t="s">
        <v>3429</v>
      </c>
      <c r="J3180" s="2">
        <v>37895</v>
      </c>
      <c r="K3180" s="2">
        <v>48669</v>
      </c>
      <c r="L3180">
        <v>3.8</v>
      </c>
      <c r="M3180" t="s">
        <v>210</v>
      </c>
      <c r="N3180" t="s">
        <v>3443</v>
      </c>
      <c r="O3180" t="s">
        <v>210</v>
      </c>
      <c r="P3180" t="s">
        <v>3444</v>
      </c>
      <c r="Q3180" s="5">
        <f>INDEX(relevant_resources!B:B,MATCH(P3180,relevant_resources!A:A,0))</f>
        <v>0</v>
      </c>
      <c r="R3180">
        <f>COUNTIFS(resolve_2018!Y:Y,A3180)</f>
        <v>0</v>
      </c>
      <c r="S3180">
        <f>COUNTIFS(assign_old_new!A:A,A3180)</f>
        <v>0</v>
      </c>
      <c r="T3180" s="4" t="str">
        <f>IF(D3180="teppc","teppc",
IF(Q3180=0,"not relevant",
IF(R3180&gt;0,"in old list",
IF(S3180=0,"NEED TO ASSIGN",
INDEX(assign_old_new!D:D,MATCH(A3180,assign_old_new!A:A,0))))))</f>
        <v>teppc</v>
      </c>
      <c r="U3180">
        <f t="shared" si="98"/>
        <v>0</v>
      </c>
      <c r="V3180" s="5">
        <f t="shared" si="99"/>
        <v>0</v>
      </c>
    </row>
    <row r="3181" spans="1:22" hidden="1" x14ac:dyDescent="0.75">
      <c r="A3181" t="s">
        <v>6034</v>
      </c>
      <c r="B3181" t="s">
        <v>6034</v>
      </c>
      <c r="C3181" t="s">
        <v>6035</v>
      </c>
      <c r="D3181" t="s">
        <v>3425</v>
      </c>
      <c r="E3181" t="s">
        <v>3620</v>
      </c>
      <c r="F3181" t="s">
        <v>3620</v>
      </c>
      <c r="G3181" t="s">
        <v>3621</v>
      </c>
      <c r="H3181" t="s">
        <v>3616</v>
      </c>
      <c r="I3181" t="s">
        <v>1080</v>
      </c>
      <c r="J3181" s="2">
        <v>34097</v>
      </c>
      <c r="K3181" s="2">
        <v>55153</v>
      </c>
      <c r="L3181">
        <v>3.8</v>
      </c>
      <c r="M3181" t="s">
        <v>210</v>
      </c>
      <c r="N3181" t="s">
        <v>3443</v>
      </c>
      <c r="O3181" t="s">
        <v>210</v>
      </c>
      <c r="P3181" t="s">
        <v>3568</v>
      </c>
      <c r="Q3181" s="5">
        <f>INDEX(relevant_resources!B:B,MATCH(P3181,relevant_resources!A:A,0))</f>
        <v>0</v>
      </c>
      <c r="R3181">
        <f>COUNTIFS(resolve_2018!Y:Y,A3181)</f>
        <v>0</v>
      </c>
      <c r="S3181">
        <f>COUNTIFS(assign_old_new!A:A,A3181)</f>
        <v>0</v>
      </c>
      <c r="T3181" s="4" t="str">
        <f>IF(D3181="teppc","teppc",
IF(Q3181=0,"not relevant",
IF(R3181&gt;0,"in old list",
IF(S3181=0,"NEED TO ASSIGN",
INDEX(assign_old_new!D:D,MATCH(A3181,assign_old_new!A:A,0))))))</f>
        <v>teppc</v>
      </c>
      <c r="U3181">
        <f t="shared" si="98"/>
        <v>0</v>
      </c>
      <c r="V3181" s="5">
        <f t="shared" si="99"/>
        <v>0</v>
      </c>
    </row>
    <row r="3182" spans="1:22" hidden="1" x14ac:dyDescent="0.75">
      <c r="A3182" t="s">
        <v>8018</v>
      </c>
      <c r="B3182" t="s">
        <v>8018</v>
      </c>
      <c r="C3182" t="s">
        <v>8019</v>
      </c>
      <c r="D3182" t="s">
        <v>3425</v>
      </c>
      <c r="E3182" t="s">
        <v>3883</v>
      </c>
      <c r="F3182" t="s">
        <v>3883</v>
      </c>
      <c r="G3182" t="s">
        <v>3884</v>
      </c>
      <c r="H3182" t="s">
        <v>3883</v>
      </c>
      <c r="I3182" t="s">
        <v>1080</v>
      </c>
      <c r="J3182" s="2">
        <v>4384</v>
      </c>
      <c r="K3182" s="2">
        <v>55153</v>
      </c>
      <c r="L3182">
        <v>3.76</v>
      </c>
      <c r="M3182" t="s">
        <v>210</v>
      </c>
      <c r="N3182" t="s">
        <v>3443</v>
      </c>
      <c r="O3182" t="s">
        <v>210</v>
      </c>
      <c r="P3182" t="s">
        <v>3568</v>
      </c>
      <c r="Q3182" s="5">
        <f>INDEX(relevant_resources!B:B,MATCH(P3182,relevant_resources!A:A,0))</f>
        <v>0</v>
      </c>
      <c r="R3182">
        <f>COUNTIFS(resolve_2018!Y:Y,A3182)</f>
        <v>0</v>
      </c>
      <c r="S3182">
        <f>COUNTIFS(assign_old_new!A:A,A3182)</f>
        <v>0</v>
      </c>
      <c r="T3182" s="4" t="str">
        <f>IF(D3182="teppc","teppc",
IF(Q3182=0,"not relevant",
IF(R3182&gt;0,"in old list",
IF(S3182=0,"NEED TO ASSIGN",
INDEX(assign_old_new!D:D,MATCH(A3182,assign_old_new!A:A,0))))))</f>
        <v>teppc</v>
      </c>
      <c r="U3182">
        <f t="shared" si="98"/>
        <v>0</v>
      </c>
      <c r="V3182" s="5">
        <f t="shared" si="99"/>
        <v>0</v>
      </c>
    </row>
    <row r="3183" spans="1:22" hidden="1" x14ac:dyDescent="0.75">
      <c r="A3183" t="s">
        <v>10893</v>
      </c>
      <c r="B3183" t="s">
        <v>10893</v>
      </c>
      <c r="C3183" t="s">
        <v>10894</v>
      </c>
      <c r="D3183" t="s">
        <v>9883</v>
      </c>
      <c r="E3183" t="s">
        <v>1128</v>
      </c>
      <c r="F3183" t="s">
        <v>1128</v>
      </c>
      <c r="G3183" t="s">
        <v>3379</v>
      </c>
      <c r="H3183" t="s">
        <v>1128</v>
      </c>
      <c r="I3183" t="s">
        <v>33</v>
      </c>
      <c r="J3183" t="s">
        <v>9889</v>
      </c>
      <c r="K3183" s="6">
        <v>55153</v>
      </c>
      <c r="L3183">
        <v>3.75</v>
      </c>
      <c r="M3183" t="s">
        <v>4346</v>
      </c>
      <c r="N3183" t="s">
        <v>4346</v>
      </c>
      <c r="O3183" t="s">
        <v>3386</v>
      </c>
      <c r="P3183" t="s">
        <v>3324</v>
      </c>
      <c r="Q3183" s="5">
        <f>INDEX(relevant_resources!B:B,MATCH(P3183,relevant_resources!A:A,0))</f>
        <v>1</v>
      </c>
      <c r="R3183">
        <f>COUNTIFS(resolve_2018!Y:Y,A3183)</f>
        <v>0</v>
      </c>
      <c r="S3183">
        <f>COUNTIFS(assign_old_new!A:A,A3183)</f>
        <v>1</v>
      </c>
      <c r="T3183" s="4" t="str">
        <f>IF(D3183="teppc","teppc",
IF(Q3183=0,"not relevant",
IF(R3183&gt;0,"in old list",
IF(S3183=0,"NEED TO ASSIGN",
INDEX(assign_old_new!D:D,MATCH(A3183,assign_old_new!A:A,0))))))</f>
        <v>old</v>
      </c>
      <c r="U3183">
        <f t="shared" si="98"/>
        <v>1</v>
      </c>
      <c r="V3183" s="5">
        <f t="shared" si="99"/>
        <v>0</v>
      </c>
    </row>
    <row r="3184" spans="1:22" hidden="1" x14ac:dyDescent="0.75">
      <c r="A3184" t="s">
        <v>7619</v>
      </c>
      <c r="B3184" t="s">
        <v>7619</v>
      </c>
      <c r="C3184" t="s">
        <v>7620</v>
      </c>
      <c r="D3184" t="s">
        <v>3425</v>
      </c>
      <c r="E3184" t="s">
        <v>3611</v>
      </c>
      <c r="F3184" t="s">
        <v>3611</v>
      </c>
      <c r="G3184" t="s">
        <v>3379</v>
      </c>
      <c r="H3184" t="s">
        <v>1128</v>
      </c>
      <c r="I3184" t="s">
        <v>33</v>
      </c>
      <c r="J3184" s="2">
        <v>39149</v>
      </c>
      <c r="K3184" s="2">
        <v>55153</v>
      </c>
      <c r="L3184">
        <v>3.75</v>
      </c>
      <c r="M3184" t="s">
        <v>3920</v>
      </c>
      <c r="N3184" t="s">
        <v>3921</v>
      </c>
      <c r="O3184" t="s">
        <v>3356</v>
      </c>
      <c r="P3184" t="s">
        <v>3357</v>
      </c>
      <c r="Q3184" s="5">
        <f>INDEX(relevant_resources!B:B,MATCH(P3184,relevant_resources!A:A,0))</f>
        <v>0</v>
      </c>
      <c r="R3184">
        <f>COUNTIFS(resolve_2018!Y:Y,A3184)</f>
        <v>0</v>
      </c>
      <c r="S3184">
        <f>COUNTIFS(assign_old_new!A:A,A3184)</f>
        <v>0</v>
      </c>
      <c r="T3184" s="4" t="str">
        <f>IF(D3184="teppc","teppc",
IF(Q3184=0,"not relevant",
IF(R3184&gt;0,"in old list",
IF(S3184=0,"NEED TO ASSIGN",
INDEX(assign_old_new!D:D,MATCH(A3184,assign_old_new!A:A,0))))))</f>
        <v>teppc</v>
      </c>
      <c r="U3184">
        <f t="shared" si="98"/>
        <v>0</v>
      </c>
      <c r="V3184" s="5">
        <f t="shared" si="99"/>
        <v>0</v>
      </c>
    </row>
    <row r="3185" spans="1:22" hidden="1" x14ac:dyDescent="0.75">
      <c r="A3185" t="s">
        <v>2984</v>
      </c>
      <c r="B3185" t="s">
        <v>2984</v>
      </c>
      <c r="C3185" t="s">
        <v>10404</v>
      </c>
      <c r="D3185" t="s">
        <v>9883</v>
      </c>
      <c r="E3185" t="s">
        <v>9887</v>
      </c>
      <c r="F3185" t="s">
        <v>9887</v>
      </c>
      <c r="G3185" t="s">
        <v>9888</v>
      </c>
      <c r="H3185" t="s">
        <v>9887</v>
      </c>
      <c r="I3185" t="s">
        <v>33</v>
      </c>
      <c r="J3185" s="6">
        <v>32499</v>
      </c>
      <c r="K3185" s="6">
        <v>55153</v>
      </c>
      <c r="L3185">
        <v>3.75</v>
      </c>
      <c r="M3185" t="s">
        <v>9884</v>
      </c>
      <c r="N3185" t="s">
        <v>3443</v>
      </c>
      <c r="O3185" t="s">
        <v>210</v>
      </c>
      <c r="P3185" t="s">
        <v>3709</v>
      </c>
      <c r="Q3185" s="5">
        <f>INDEX(relevant_resources!B:B,MATCH(P3185,relevant_resources!A:A,0))</f>
        <v>0</v>
      </c>
      <c r="R3185">
        <f>COUNTIFS(resolve_2018!Y:Y,A3185)</f>
        <v>1</v>
      </c>
      <c r="S3185">
        <f>COUNTIFS(assign_old_new!A:A,A3185)</f>
        <v>0</v>
      </c>
      <c r="T3185" s="4" t="str">
        <f>IF(D3185="teppc","teppc",
IF(Q3185=0,"not relevant",
IF(R3185&gt;0,"in old list",
IF(S3185=0,"NEED TO ASSIGN",
INDEX(assign_old_new!D:D,MATCH(A3185,assign_old_new!A:A,0))))))</f>
        <v>not relevant</v>
      </c>
      <c r="U3185">
        <f t="shared" si="98"/>
        <v>1</v>
      </c>
      <c r="V3185" s="5">
        <f t="shared" si="99"/>
        <v>0</v>
      </c>
    </row>
    <row r="3186" spans="1:22" hidden="1" x14ac:dyDescent="0.75">
      <c r="A3186" t="s">
        <v>10432</v>
      </c>
      <c r="B3186" t="s">
        <v>10432</v>
      </c>
      <c r="C3186" t="s">
        <v>10433</v>
      </c>
      <c r="D3186" t="s">
        <v>9883</v>
      </c>
      <c r="E3186" t="s">
        <v>9887</v>
      </c>
      <c r="F3186" t="s">
        <v>9887</v>
      </c>
      <c r="G3186" t="s">
        <v>9888</v>
      </c>
      <c r="H3186" t="s">
        <v>9887</v>
      </c>
      <c r="I3186" t="s">
        <v>33</v>
      </c>
      <c r="J3186" s="6">
        <v>31297</v>
      </c>
      <c r="K3186" s="6">
        <v>55153</v>
      </c>
      <c r="L3186">
        <v>3.75</v>
      </c>
      <c r="M3186" t="s">
        <v>9884</v>
      </c>
      <c r="N3186" t="s">
        <v>3443</v>
      </c>
      <c r="O3186" t="s">
        <v>210</v>
      </c>
      <c r="P3186" t="s">
        <v>3709</v>
      </c>
      <c r="Q3186" s="5">
        <f>INDEX(relevant_resources!B:B,MATCH(P3186,relevant_resources!A:A,0))</f>
        <v>0</v>
      </c>
      <c r="R3186">
        <f>COUNTIFS(resolve_2018!Y:Y,A3186)</f>
        <v>0</v>
      </c>
      <c r="S3186">
        <f>COUNTIFS(assign_old_new!A:A,A3186)</f>
        <v>0</v>
      </c>
      <c r="T3186" s="4" t="str">
        <f>IF(D3186="teppc","teppc",
IF(Q3186=0,"not relevant",
IF(R3186&gt;0,"in old list",
IF(S3186=0,"NEED TO ASSIGN",
INDEX(assign_old_new!D:D,MATCH(A3186,assign_old_new!A:A,0))))))</f>
        <v>not relevant</v>
      </c>
      <c r="U3186">
        <f t="shared" si="98"/>
        <v>0</v>
      </c>
      <c r="V3186" s="5">
        <f t="shared" si="99"/>
        <v>0</v>
      </c>
    </row>
    <row r="3187" spans="1:22" hidden="1" x14ac:dyDescent="0.75">
      <c r="A3187" t="s">
        <v>4004</v>
      </c>
      <c r="B3187" t="s">
        <v>4004</v>
      </c>
      <c r="C3187" t="s">
        <v>4005</v>
      </c>
      <c r="D3187" t="s">
        <v>3425</v>
      </c>
      <c r="E3187" t="s">
        <v>2403</v>
      </c>
      <c r="F3187" t="s">
        <v>2403</v>
      </c>
      <c r="G3187" t="s">
        <v>3436</v>
      </c>
      <c r="H3187" t="s">
        <v>3437</v>
      </c>
      <c r="I3187" t="s">
        <v>2274</v>
      </c>
      <c r="J3187" s="2">
        <v>34366</v>
      </c>
      <c r="K3187" s="2">
        <v>55153</v>
      </c>
      <c r="L3187">
        <v>3.7</v>
      </c>
      <c r="M3187" t="s">
        <v>210</v>
      </c>
      <c r="N3187" t="s">
        <v>3443</v>
      </c>
      <c r="O3187" t="s">
        <v>210</v>
      </c>
      <c r="P3187" t="s">
        <v>3497</v>
      </c>
      <c r="Q3187" s="5">
        <f>INDEX(relevant_resources!B:B,MATCH(P3187,relevant_resources!A:A,0))</f>
        <v>0</v>
      </c>
      <c r="R3187">
        <f>COUNTIFS(resolve_2018!Y:Y,A3187)</f>
        <v>0</v>
      </c>
      <c r="S3187">
        <f>COUNTIFS(assign_old_new!A:A,A3187)</f>
        <v>0</v>
      </c>
      <c r="T3187" s="4" t="str">
        <f>IF(D3187="teppc","teppc",
IF(Q3187=0,"not relevant",
IF(R3187&gt;0,"in old list",
IF(S3187=0,"NEED TO ASSIGN",
INDEX(assign_old_new!D:D,MATCH(A3187,assign_old_new!A:A,0))))))</f>
        <v>teppc</v>
      </c>
      <c r="U3187">
        <f t="shared" si="98"/>
        <v>0</v>
      </c>
      <c r="V3187" s="5">
        <f t="shared" si="99"/>
        <v>0</v>
      </c>
    </row>
    <row r="3188" spans="1:22" hidden="1" x14ac:dyDescent="0.75">
      <c r="A3188" t="s">
        <v>244</v>
      </c>
      <c r="B3188" t="s">
        <v>244</v>
      </c>
      <c r="C3188" t="s">
        <v>10010</v>
      </c>
      <c r="D3188" t="s">
        <v>9883</v>
      </c>
      <c r="E3188" t="s">
        <v>3333</v>
      </c>
      <c r="F3188" t="s">
        <v>3333</v>
      </c>
      <c r="G3188" t="s">
        <v>3334</v>
      </c>
      <c r="H3188" t="s">
        <v>3333</v>
      </c>
      <c r="I3188" t="s">
        <v>33</v>
      </c>
      <c r="J3188" t="s">
        <v>9889</v>
      </c>
      <c r="K3188" s="6">
        <v>55153</v>
      </c>
      <c r="L3188">
        <v>3.6</v>
      </c>
      <c r="M3188" t="s">
        <v>3443</v>
      </c>
      <c r="N3188" t="s">
        <v>3443</v>
      </c>
      <c r="O3188" t="s">
        <v>210</v>
      </c>
      <c r="P3188" t="s">
        <v>3709</v>
      </c>
      <c r="Q3188" s="5">
        <f>INDEX(relevant_resources!B:B,MATCH(P3188,relevant_resources!A:A,0))</f>
        <v>0</v>
      </c>
      <c r="R3188">
        <f>COUNTIFS(resolve_2018!Y:Y,A3188)</f>
        <v>1</v>
      </c>
      <c r="S3188">
        <f>COUNTIFS(assign_old_new!A:A,A3188)</f>
        <v>0</v>
      </c>
      <c r="T3188" s="4" t="str">
        <f>IF(D3188="teppc","teppc",
IF(Q3188=0,"not relevant",
IF(R3188&gt;0,"in old list",
IF(S3188=0,"NEED TO ASSIGN",
INDEX(assign_old_new!D:D,MATCH(A3188,assign_old_new!A:A,0))))))</f>
        <v>not relevant</v>
      </c>
      <c r="U3188">
        <f t="shared" si="98"/>
        <v>1</v>
      </c>
      <c r="V3188" s="5">
        <f t="shared" si="99"/>
        <v>0</v>
      </c>
    </row>
    <row r="3189" spans="1:22" hidden="1" x14ac:dyDescent="0.75">
      <c r="A3189" t="s">
        <v>10314</v>
      </c>
      <c r="B3189" t="s">
        <v>10314</v>
      </c>
      <c r="C3189" t="s">
        <v>10315</v>
      </c>
      <c r="D3189" t="s">
        <v>9883</v>
      </c>
      <c r="E3189" t="s">
        <v>3333</v>
      </c>
      <c r="F3189" t="s">
        <v>3333</v>
      </c>
      <c r="G3189" t="s">
        <v>3334</v>
      </c>
      <c r="H3189" t="s">
        <v>3333</v>
      </c>
      <c r="I3189" t="s">
        <v>33</v>
      </c>
      <c r="J3189" t="s">
        <v>9889</v>
      </c>
      <c r="K3189" s="6">
        <v>55153</v>
      </c>
      <c r="L3189">
        <v>3.6</v>
      </c>
      <c r="M3189" t="s">
        <v>10138</v>
      </c>
      <c r="N3189" t="s">
        <v>3443</v>
      </c>
      <c r="O3189" t="s">
        <v>210</v>
      </c>
      <c r="P3189" t="s">
        <v>3709</v>
      </c>
      <c r="Q3189" s="5">
        <f>INDEX(relevant_resources!B:B,MATCH(P3189,relevant_resources!A:A,0))</f>
        <v>0</v>
      </c>
      <c r="R3189">
        <f>COUNTIFS(resolve_2018!Y:Y,A3189)</f>
        <v>0</v>
      </c>
      <c r="S3189">
        <f>COUNTIFS(assign_old_new!A:A,A3189)</f>
        <v>1</v>
      </c>
      <c r="T3189" s="4" t="str">
        <f>IF(D3189="teppc","teppc",
IF(Q3189=0,"not relevant",
IF(R3189&gt;0,"in old list",
IF(S3189=0,"NEED TO ASSIGN",
INDEX(assign_old_new!D:D,MATCH(A3189,assign_old_new!A:A,0))))))</f>
        <v>not relevant</v>
      </c>
      <c r="U3189">
        <f t="shared" si="98"/>
        <v>1</v>
      </c>
      <c r="V3189" s="5">
        <f t="shared" si="99"/>
        <v>0</v>
      </c>
    </row>
    <row r="3190" spans="1:22" hidden="1" x14ac:dyDescent="0.75">
      <c r="A3190" t="s">
        <v>9528</v>
      </c>
      <c r="B3190" t="s">
        <v>9528</v>
      </c>
      <c r="C3190" t="s">
        <v>9529</v>
      </c>
      <c r="D3190" t="s">
        <v>3425</v>
      </c>
      <c r="E3190" t="s">
        <v>3426</v>
      </c>
      <c r="F3190" t="s">
        <v>3426</v>
      </c>
      <c r="G3190" t="s">
        <v>3427</v>
      </c>
      <c r="H3190" t="s">
        <v>3428</v>
      </c>
      <c r="I3190" t="s">
        <v>3429</v>
      </c>
      <c r="J3190" s="2">
        <v>34425</v>
      </c>
      <c r="K3190" s="2">
        <v>48928</v>
      </c>
      <c r="L3190">
        <v>3.6</v>
      </c>
      <c r="M3190" t="s">
        <v>210</v>
      </c>
      <c r="N3190" t="s">
        <v>3443</v>
      </c>
      <c r="O3190" t="s">
        <v>210</v>
      </c>
      <c r="P3190" t="s">
        <v>3444</v>
      </c>
      <c r="Q3190" s="5">
        <f>INDEX(relevant_resources!B:B,MATCH(P3190,relevant_resources!A:A,0))</f>
        <v>0</v>
      </c>
      <c r="R3190">
        <f>COUNTIFS(resolve_2018!Y:Y,A3190)</f>
        <v>0</v>
      </c>
      <c r="S3190">
        <f>COUNTIFS(assign_old_new!A:A,A3190)</f>
        <v>0</v>
      </c>
      <c r="T3190" s="4" t="str">
        <f>IF(D3190="teppc","teppc",
IF(Q3190=0,"not relevant",
IF(R3190&gt;0,"in old list",
IF(S3190=0,"NEED TO ASSIGN",
INDEX(assign_old_new!D:D,MATCH(A3190,assign_old_new!A:A,0))))))</f>
        <v>teppc</v>
      </c>
      <c r="U3190">
        <f t="shared" si="98"/>
        <v>0</v>
      </c>
      <c r="V3190" s="5">
        <f t="shared" si="99"/>
        <v>0</v>
      </c>
    </row>
    <row r="3191" spans="1:22" hidden="1" x14ac:dyDescent="0.75">
      <c r="A3191" t="s">
        <v>9530</v>
      </c>
      <c r="B3191" t="s">
        <v>9530</v>
      </c>
      <c r="C3191" t="s">
        <v>9531</v>
      </c>
      <c r="D3191" t="s">
        <v>3425</v>
      </c>
      <c r="E3191" t="s">
        <v>3426</v>
      </c>
      <c r="F3191" t="s">
        <v>3426</v>
      </c>
      <c r="G3191" t="s">
        <v>3427</v>
      </c>
      <c r="H3191" t="s">
        <v>3428</v>
      </c>
      <c r="I3191" t="s">
        <v>3429</v>
      </c>
      <c r="J3191" s="2">
        <v>34425</v>
      </c>
      <c r="K3191" s="2">
        <v>48928</v>
      </c>
      <c r="L3191">
        <v>3.6</v>
      </c>
      <c r="M3191" t="s">
        <v>210</v>
      </c>
      <c r="N3191" t="s">
        <v>3443</v>
      </c>
      <c r="O3191" t="s">
        <v>210</v>
      </c>
      <c r="P3191" t="s">
        <v>3444</v>
      </c>
      <c r="Q3191" s="5">
        <f>INDEX(relevant_resources!B:B,MATCH(P3191,relevant_resources!A:A,0))</f>
        <v>0</v>
      </c>
      <c r="R3191">
        <f>COUNTIFS(resolve_2018!Y:Y,A3191)</f>
        <v>0</v>
      </c>
      <c r="S3191">
        <f>COUNTIFS(assign_old_new!A:A,A3191)</f>
        <v>0</v>
      </c>
      <c r="T3191" s="4" t="str">
        <f>IF(D3191="teppc","teppc",
IF(Q3191=0,"not relevant",
IF(R3191&gt;0,"in old list",
IF(S3191=0,"NEED TO ASSIGN",
INDEX(assign_old_new!D:D,MATCH(A3191,assign_old_new!A:A,0))))))</f>
        <v>teppc</v>
      </c>
      <c r="U3191">
        <f t="shared" si="98"/>
        <v>0</v>
      </c>
      <c r="V3191" s="5">
        <f t="shared" si="99"/>
        <v>0</v>
      </c>
    </row>
    <row r="3192" spans="1:22" hidden="1" x14ac:dyDescent="0.75">
      <c r="A3192" t="s">
        <v>9532</v>
      </c>
      <c r="B3192" t="s">
        <v>9532</v>
      </c>
      <c r="C3192" t="s">
        <v>9533</v>
      </c>
      <c r="D3192" t="s">
        <v>3425</v>
      </c>
      <c r="E3192" t="s">
        <v>3426</v>
      </c>
      <c r="F3192" t="s">
        <v>3426</v>
      </c>
      <c r="G3192" t="s">
        <v>3427</v>
      </c>
      <c r="H3192" t="s">
        <v>3428</v>
      </c>
      <c r="I3192" t="s">
        <v>3429</v>
      </c>
      <c r="J3192" s="2">
        <v>34425</v>
      </c>
      <c r="K3192" s="2">
        <v>48928</v>
      </c>
      <c r="L3192">
        <v>3.6</v>
      </c>
      <c r="M3192" t="s">
        <v>210</v>
      </c>
      <c r="N3192" t="s">
        <v>3443</v>
      </c>
      <c r="O3192" t="s">
        <v>210</v>
      </c>
      <c r="P3192" t="s">
        <v>3444</v>
      </c>
      <c r="Q3192" s="5">
        <f>INDEX(relevant_resources!B:B,MATCH(P3192,relevant_resources!A:A,0))</f>
        <v>0</v>
      </c>
      <c r="R3192">
        <f>COUNTIFS(resolve_2018!Y:Y,A3192)</f>
        <v>0</v>
      </c>
      <c r="S3192">
        <f>COUNTIFS(assign_old_new!A:A,A3192)</f>
        <v>0</v>
      </c>
      <c r="T3192" s="4" t="str">
        <f>IF(D3192="teppc","teppc",
IF(Q3192=0,"not relevant",
IF(R3192&gt;0,"in old list",
IF(S3192=0,"NEED TO ASSIGN",
INDEX(assign_old_new!D:D,MATCH(A3192,assign_old_new!A:A,0))))))</f>
        <v>teppc</v>
      </c>
      <c r="U3192">
        <f t="shared" si="98"/>
        <v>0</v>
      </c>
      <c r="V3192" s="5">
        <f t="shared" si="99"/>
        <v>0</v>
      </c>
    </row>
    <row r="3193" spans="1:22" hidden="1" x14ac:dyDescent="0.75">
      <c r="A3193" t="s">
        <v>9534</v>
      </c>
      <c r="B3193" t="s">
        <v>9534</v>
      </c>
      <c r="C3193" t="s">
        <v>9535</v>
      </c>
      <c r="D3193" t="s">
        <v>3425</v>
      </c>
      <c r="E3193" t="s">
        <v>3426</v>
      </c>
      <c r="F3193" t="s">
        <v>3426</v>
      </c>
      <c r="G3193" t="s">
        <v>3427</v>
      </c>
      <c r="H3193" t="s">
        <v>3428</v>
      </c>
      <c r="I3193" t="s">
        <v>3429</v>
      </c>
      <c r="J3193" s="2">
        <v>34425</v>
      </c>
      <c r="K3193" s="2">
        <v>48928</v>
      </c>
      <c r="L3193">
        <v>3.6</v>
      </c>
      <c r="M3193" t="s">
        <v>210</v>
      </c>
      <c r="N3193" t="s">
        <v>3443</v>
      </c>
      <c r="O3193" t="s">
        <v>210</v>
      </c>
      <c r="P3193" t="s">
        <v>3444</v>
      </c>
      <c r="Q3193" s="5">
        <f>INDEX(relevant_resources!B:B,MATCH(P3193,relevant_resources!A:A,0))</f>
        <v>0</v>
      </c>
      <c r="R3193">
        <f>COUNTIFS(resolve_2018!Y:Y,A3193)</f>
        <v>0</v>
      </c>
      <c r="S3193">
        <f>COUNTIFS(assign_old_new!A:A,A3193)</f>
        <v>0</v>
      </c>
      <c r="T3193" s="4" t="str">
        <f>IF(D3193="teppc","teppc",
IF(Q3193=0,"not relevant",
IF(R3193&gt;0,"in old list",
IF(S3193=0,"NEED TO ASSIGN",
INDEX(assign_old_new!D:D,MATCH(A3193,assign_old_new!A:A,0))))))</f>
        <v>teppc</v>
      </c>
      <c r="U3193">
        <f t="shared" si="98"/>
        <v>0</v>
      </c>
      <c r="V3193" s="5">
        <f t="shared" si="99"/>
        <v>0</v>
      </c>
    </row>
    <row r="3194" spans="1:22" hidden="1" x14ac:dyDescent="0.75">
      <c r="A3194" t="s">
        <v>9536</v>
      </c>
      <c r="B3194" t="s">
        <v>9536</v>
      </c>
      <c r="C3194" t="s">
        <v>9537</v>
      </c>
      <c r="D3194" t="s">
        <v>3425</v>
      </c>
      <c r="E3194" t="s">
        <v>3426</v>
      </c>
      <c r="F3194" t="s">
        <v>3426</v>
      </c>
      <c r="G3194" t="s">
        <v>3427</v>
      </c>
      <c r="H3194" t="s">
        <v>3428</v>
      </c>
      <c r="I3194" t="s">
        <v>3429</v>
      </c>
      <c r="J3194" s="2">
        <v>34029</v>
      </c>
      <c r="K3194" s="2">
        <v>48928</v>
      </c>
      <c r="L3194">
        <v>3.6</v>
      </c>
      <c r="M3194" t="s">
        <v>210</v>
      </c>
      <c r="N3194" t="s">
        <v>3443</v>
      </c>
      <c r="O3194" t="s">
        <v>210</v>
      </c>
      <c r="P3194" t="s">
        <v>3444</v>
      </c>
      <c r="Q3194" s="5">
        <f>INDEX(relevant_resources!B:B,MATCH(P3194,relevant_resources!A:A,0))</f>
        <v>0</v>
      </c>
      <c r="R3194">
        <f>COUNTIFS(resolve_2018!Y:Y,A3194)</f>
        <v>0</v>
      </c>
      <c r="S3194">
        <f>COUNTIFS(assign_old_new!A:A,A3194)</f>
        <v>0</v>
      </c>
      <c r="T3194" s="4" t="str">
        <f>IF(D3194="teppc","teppc",
IF(Q3194=0,"not relevant",
IF(R3194&gt;0,"in old list",
IF(S3194=0,"NEED TO ASSIGN",
INDEX(assign_old_new!D:D,MATCH(A3194,assign_old_new!A:A,0))))))</f>
        <v>teppc</v>
      </c>
      <c r="U3194">
        <f t="shared" si="98"/>
        <v>0</v>
      </c>
      <c r="V3194" s="5">
        <f t="shared" si="99"/>
        <v>0</v>
      </c>
    </row>
    <row r="3195" spans="1:22" hidden="1" x14ac:dyDescent="0.75">
      <c r="A3195" t="s">
        <v>3626</v>
      </c>
      <c r="B3195" t="s">
        <v>3627</v>
      </c>
      <c r="C3195" t="s">
        <v>3628</v>
      </c>
      <c r="D3195" t="s">
        <v>3425</v>
      </c>
      <c r="E3195" t="s">
        <v>3546</v>
      </c>
      <c r="F3195" t="s">
        <v>3546</v>
      </c>
      <c r="G3195" t="s">
        <v>3547</v>
      </c>
      <c r="H3195" t="s">
        <v>3546</v>
      </c>
      <c r="I3195" t="s">
        <v>3429</v>
      </c>
      <c r="J3195" s="2">
        <v>2162</v>
      </c>
      <c r="K3195" s="2">
        <v>51501</v>
      </c>
      <c r="L3195">
        <v>3.6</v>
      </c>
      <c r="M3195" t="s">
        <v>210</v>
      </c>
      <c r="N3195" t="s">
        <v>3443</v>
      </c>
      <c r="O3195" t="s">
        <v>210</v>
      </c>
      <c r="P3195" t="s">
        <v>3444</v>
      </c>
      <c r="Q3195" s="5">
        <f>INDEX(relevant_resources!B:B,MATCH(P3195,relevant_resources!A:A,0))</f>
        <v>0</v>
      </c>
      <c r="R3195">
        <f>COUNTIFS(resolve_2018!Y:Y,A3195)</f>
        <v>0</v>
      </c>
      <c r="S3195">
        <f>COUNTIFS(assign_old_new!A:A,A3195)</f>
        <v>0</v>
      </c>
      <c r="T3195" s="4" t="str">
        <f>IF(D3195="teppc","teppc",
IF(Q3195=0,"not relevant",
IF(R3195&gt;0,"in old list",
IF(S3195=0,"NEED TO ASSIGN",
INDEX(assign_old_new!D:D,MATCH(A3195,assign_old_new!A:A,0))))))</f>
        <v>teppc</v>
      </c>
      <c r="U3195">
        <f t="shared" si="98"/>
        <v>0</v>
      </c>
      <c r="V3195" s="5">
        <f t="shared" si="99"/>
        <v>0</v>
      </c>
    </row>
    <row r="3196" spans="1:22" hidden="1" x14ac:dyDescent="0.75">
      <c r="A3196" t="s">
        <v>2610</v>
      </c>
      <c r="B3196" t="s">
        <v>2610</v>
      </c>
      <c r="C3196" t="s">
        <v>10510</v>
      </c>
      <c r="D3196" t="s">
        <v>9883</v>
      </c>
      <c r="E3196" t="s">
        <v>9887</v>
      </c>
      <c r="F3196" t="s">
        <v>9887</v>
      </c>
      <c r="G3196" t="s">
        <v>9888</v>
      </c>
      <c r="H3196" t="s">
        <v>9887</v>
      </c>
      <c r="I3196" t="s">
        <v>33</v>
      </c>
      <c r="J3196" s="6">
        <v>40026</v>
      </c>
      <c r="K3196" s="6">
        <v>55153</v>
      </c>
      <c r="L3196">
        <v>3.56</v>
      </c>
      <c r="M3196" t="s">
        <v>9884</v>
      </c>
      <c r="N3196" t="s">
        <v>3342</v>
      </c>
      <c r="O3196" t="s">
        <v>3337</v>
      </c>
      <c r="P3196" t="s">
        <v>3338</v>
      </c>
      <c r="Q3196" s="5">
        <f>INDEX(relevant_resources!B:B,MATCH(P3196,relevant_resources!A:A,0))</f>
        <v>0</v>
      </c>
      <c r="R3196">
        <f>COUNTIFS(resolve_2018!Y:Y,A3196)</f>
        <v>2</v>
      </c>
      <c r="S3196">
        <f>COUNTIFS(assign_old_new!A:A,A3196)</f>
        <v>0</v>
      </c>
      <c r="T3196" s="4" t="str">
        <f>IF(D3196="teppc","teppc",
IF(Q3196=0,"not relevant",
IF(R3196&gt;0,"in old list",
IF(S3196=0,"NEED TO ASSIGN",
INDEX(assign_old_new!D:D,MATCH(A3196,assign_old_new!A:A,0))))))</f>
        <v>not relevant</v>
      </c>
      <c r="U3196">
        <f t="shared" si="98"/>
        <v>1</v>
      </c>
      <c r="V3196" s="5">
        <f t="shared" si="99"/>
        <v>0</v>
      </c>
    </row>
    <row r="3197" spans="1:22" hidden="1" x14ac:dyDescent="0.75">
      <c r="A3197" t="s">
        <v>3140</v>
      </c>
      <c r="B3197" t="s">
        <v>3140</v>
      </c>
      <c r="C3197" t="s">
        <v>11178</v>
      </c>
      <c r="D3197" t="s">
        <v>9883</v>
      </c>
      <c r="E3197" t="s">
        <v>3333</v>
      </c>
      <c r="F3197" t="s">
        <v>3333</v>
      </c>
      <c r="G3197" t="s">
        <v>3334</v>
      </c>
      <c r="H3197" t="s">
        <v>3333</v>
      </c>
      <c r="I3197" t="s">
        <v>33</v>
      </c>
      <c r="J3197" s="6">
        <v>39821</v>
      </c>
      <c r="K3197" s="6">
        <v>55153</v>
      </c>
      <c r="L3197">
        <v>3.55</v>
      </c>
      <c r="N3197" t="s">
        <v>3342</v>
      </c>
      <c r="O3197" t="s">
        <v>3337</v>
      </c>
      <c r="P3197" t="s">
        <v>3338</v>
      </c>
      <c r="Q3197" s="5">
        <f>INDEX(relevant_resources!B:B,MATCH(P3197,relevant_resources!A:A,0))</f>
        <v>0</v>
      </c>
      <c r="R3197">
        <f>COUNTIFS(resolve_2018!Y:Y,A3197)</f>
        <v>1</v>
      </c>
      <c r="S3197">
        <f>COUNTIFS(assign_old_new!A:A,A3197)</f>
        <v>0</v>
      </c>
      <c r="T3197" s="4" t="str">
        <f>IF(D3197="teppc","teppc",
IF(Q3197=0,"not relevant",
IF(R3197&gt;0,"in old list",
IF(S3197=0,"NEED TO ASSIGN",
INDEX(assign_old_new!D:D,MATCH(A3197,assign_old_new!A:A,0))))))</f>
        <v>not relevant</v>
      </c>
      <c r="U3197">
        <f t="shared" si="98"/>
        <v>1</v>
      </c>
      <c r="V3197" s="5">
        <f t="shared" si="99"/>
        <v>0</v>
      </c>
    </row>
    <row r="3198" spans="1:22" hidden="1" x14ac:dyDescent="0.75">
      <c r="A3198" t="s">
        <v>9128</v>
      </c>
      <c r="B3198" t="s">
        <v>9129</v>
      </c>
      <c r="C3198" t="s">
        <v>9128</v>
      </c>
      <c r="D3198" t="s">
        <v>3425</v>
      </c>
      <c r="E3198" t="s">
        <v>3426</v>
      </c>
      <c r="F3198" t="s">
        <v>3426</v>
      </c>
      <c r="G3198" t="s">
        <v>3427</v>
      </c>
      <c r="H3198" t="s">
        <v>3428</v>
      </c>
      <c r="I3198" t="s">
        <v>3429</v>
      </c>
      <c r="J3198" s="2">
        <v>43189</v>
      </c>
      <c r="K3198" s="2">
        <v>54877</v>
      </c>
      <c r="L3198">
        <v>3.5</v>
      </c>
      <c r="M3198" t="s">
        <v>3442</v>
      </c>
      <c r="N3198" t="s">
        <v>3443</v>
      </c>
      <c r="O3198" t="s">
        <v>210</v>
      </c>
      <c r="P3198" t="s">
        <v>3444</v>
      </c>
      <c r="Q3198" s="5">
        <f>INDEX(relevant_resources!B:B,MATCH(P3198,relevant_resources!A:A,0))</f>
        <v>0</v>
      </c>
      <c r="R3198">
        <f>COUNTIFS(resolve_2018!Y:Y,A3198)</f>
        <v>0</v>
      </c>
      <c r="S3198">
        <f>COUNTIFS(assign_old_new!A:A,A3198)</f>
        <v>0</v>
      </c>
      <c r="T3198" s="4" t="str">
        <f>IF(D3198="teppc","teppc",
IF(Q3198=0,"not relevant",
IF(R3198&gt;0,"in old list",
IF(S3198=0,"NEED TO ASSIGN",
INDEX(assign_old_new!D:D,MATCH(A3198,assign_old_new!A:A,0))))))</f>
        <v>teppc</v>
      </c>
      <c r="U3198">
        <f t="shared" si="98"/>
        <v>0</v>
      </c>
      <c r="V3198" s="5">
        <f t="shared" si="99"/>
        <v>0</v>
      </c>
    </row>
    <row r="3199" spans="1:22" hidden="1" x14ac:dyDescent="0.75">
      <c r="A3199" t="s">
        <v>2361</v>
      </c>
      <c r="B3199" t="s">
        <v>2361</v>
      </c>
      <c r="C3199" t="s">
        <v>10721</v>
      </c>
      <c r="D3199" t="s">
        <v>9883</v>
      </c>
      <c r="E3199" t="s">
        <v>1128</v>
      </c>
      <c r="F3199" t="s">
        <v>1128</v>
      </c>
      <c r="G3199" t="s">
        <v>3379</v>
      </c>
      <c r="H3199" t="s">
        <v>1128</v>
      </c>
      <c r="I3199" t="s">
        <v>33</v>
      </c>
      <c r="J3199" s="6">
        <v>41677</v>
      </c>
      <c r="K3199" s="6">
        <v>55153</v>
      </c>
      <c r="L3199">
        <v>3.5</v>
      </c>
      <c r="M3199" t="s">
        <v>9884</v>
      </c>
      <c r="N3199" t="s">
        <v>3412</v>
      </c>
      <c r="O3199" t="s">
        <v>993</v>
      </c>
      <c r="P3199" t="s">
        <v>3413</v>
      </c>
      <c r="Q3199" s="5">
        <f>INDEX(relevant_resources!B:B,MATCH(P3199,relevant_resources!A:A,0))</f>
        <v>1</v>
      </c>
      <c r="R3199">
        <f>COUNTIFS(resolve_2018!Y:Y,A3199)</f>
        <v>1</v>
      </c>
      <c r="S3199">
        <f>COUNTIFS(assign_old_new!A:A,A3199)</f>
        <v>0</v>
      </c>
      <c r="T3199" s="4" t="str">
        <f>IF(D3199="teppc","teppc",
IF(Q3199=0,"not relevant",
IF(R3199&gt;0,"in old list",
IF(S3199=0,"NEED TO ASSIGN",
INDEX(assign_old_new!D:D,MATCH(A3199,assign_old_new!A:A,0))))))</f>
        <v>in old list</v>
      </c>
      <c r="U3199">
        <f t="shared" si="98"/>
        <v>1</v>
      </c>
      <c r="V3199" s="5">
        <f t="shared" si="99"/>
        <v>0</v>
      </c>
    </row>
    <row r="3200" spans="1:22" hidden="1" x14ac:dyDescent="0.75">
      <c r="A3200" t="s">
        <v>1439</v>
      </c>
      <c r="B3200" t="s">
        <v>1439</v>
      </c>
      <c r="C3200" t="s">
        <v>11145</v>
      </c>
      <c r="D3200" t="s">
        <v>9883</v>
      </c>
      <c r="E3200" t="s">
        <v>1128</v>
      </c>
      <c r="F3200" t="s">
        <v>1128</v>
      </c>
      <c r="G3200" t="s">
        <v>3379</v>
      </c>
      <c r="H3200" t="s">
        <v>1128</v>
      </c>
      <c r="I3200" t="s">
        <v>33</v>
      </c>
      <c r="J3200" s="6">
        <v>41494</v>
      </c>
      <c r="K3200" s="6">
        <v>55153</v>
      </c>
      <c r="L3200">
        <v>3.5</v>
      </c>
      <c r="M3200" t="s">
        <v>9884</v>
      </c>
      <c r="N3200" t="s">
        <v>4346</v>
      </c>
      <c r="O3200" t="s">
        <v>3386</v>
      </c>
      <c r="P3200" t="s">
        <v>3324</v>
      </c>
      <c r="Q3200" s="5">
        <f>INDEX(relevant_resources!B:B,MATCH(P3200,relevant_resources!A:A,0))</f>
        <v>1</v>
      </c>
      <c r="R3200">
        <f>COUNTIFS(resolve_2018!Y:Y,A3200)</f>
        <v>1</v>
      </c>
      <c r="S3200">
        <f>COUNTIFS(assign_old_new!A:A,A3200)</f>
        <v>0</v>
      </c>
      <c r="T3200" s="4" t="str">
        <f>IF(D3200="teppc","teppc",
IF(Q3200=0,"not relevant",
IF(R3200&gt;0,"in old list",
IF(S3200=0,"NEED TO ASSIGN",
INDEX(assign_old_new!D:D,MATCH(A3200,assign_old_new!A:A,0))))))</f>
        <v>in old list</v>
      </c>
      <c r="U3200">
        <f t="shared" si="98"/>
        <v>1</v>
      </c>
      <c r="V3200" s="5">
        <f t="shared" si="99"/>
        <v>0</v>
      </c>
    </row>
    <row r="3201" spans="1:22" hidden="1" x14ac:dyDescent="0.75">
      <c r="A3201" t="s">
        <v>1421</v>
      </c>
      <c r="B3201" t="s">
        <v>1421</v>
      </c>
      <c r="C3201" t="s">
        <v>10283</v>
      </c>
      <c r="D3201" t="s">
        <v>9883</v>
      </c>
      <c r="E3201" t="s">
        <v>1128</v>
      </c>
      <c r="F3201" t="s">
        <v>1128</v>
      </c>
      <c r="G3201" t="s">
        <v>3379</v>
      </c>
      <c r="H3201" t="s">
        <v>1128</v>
      </c>
      <c r="I3201" t="s">
        <v>33</v>
      </c>
      <c r="J3201" s="6">
        <v>41442</v>
      </c>
      <c r="K3201" s="6">
        <v>55153</v>
      </c>
      <c r="L3201">
        <v>3.5</v>
      </c>
      <c r="M3201" t="s">
        <v>9884</v>
      </c>
      <c r="N3201" t="s">
        <v>4346</v>
      </c>
      <c r="O3201" t="s">
        <v>3386</v>
      </c>
      <c r="P3201" t="s">
        <v>3324</v>
      </c>
      <c r="Q3201" s="5">
        <f>INDEX(relevant_resources!B:B,MATCH(P3201,relevant_resources!A:A,0))</f>
        <v>1</v>
      </c>
      <c r="R3201">
        <f>COUNTIFS(resolve_2018!Y:Y,A3201)</f>
        <v>1</v>
      </c>
      <c r="S3201">
        <f>COUNTIFS(assign_old_new!A:A,A3201)</f>
        <v>0</v>
      </c>
      <c r="T3201" s="4" t="str">
        <f>IF(D3201="teppc","teppc",
IF(Q3201=0,"not relevant",
IF(R3201&gt;0,"in old list",
IF(S3201=0,"NEED TO ASSIGN",
INDEX(assign_old_new!D:D,MATCH(A3201,assign_old_new!A:A,0))))))</f>
        <v>in old list</v>
      </c>
      <c r="U3201">
        <f t="shared" si="98"/>
        <v>1</v>
      </c>
      <c r="V3201" s="5">
        <f t="shared" si="99"/>
        <v>0</v>
      </c>
    </row>
    <row r="3202" spans="1:22" hidden="1" x14ac:dyDescent="0.75">
      <c r="A3202" t="s">
        <v>1407</v>
      </c>
      <c r="B3202" t="s">
        <v>1407</v>
      </c>
      <c r="C3202" t="s">
        <v>10967</v>
      </c>
      <c r="D3202" t="s">
        <v>9883</v>
      </c>
      <c r="E3202" t="s">
        <v>1128</v>
      </c>
      <c r="F3202" t="s">
        <v>1128</v>
      </c>
      <c r="G3202" t="s">
        <v>3379</v>
      </c>
      <c r="H3202" t="s">
        <v>1128</v>
      </c>
      <c r="I3202" t="s">
        <v>33</v>
      </c>
      <c r="J3202" s="6">
        <v>41442</v>
      </c>
      <c r="K3202" s="6">
        <v>55153</v>
      </c>
      <c r="L3202">
        <v>3.5</v>
      </c>
      <c r="M3202" t="s">
        <v>9884</v>
      </c>
      <c r="N3202" t="s">
        <v>4346</v>
      </c>
      <c r="O3202" t="s">
        <v>3386</v>
      </c>
      <c r="P3202" t="s">
        <v>3324</v>
      </c>
      <c r="Q3202" s="5">
        <f>INDEX(relevant_resources!B:B,MATCH(P3202,relevant_resources!A:A,0))</f>
        <v>1</v>
      </c>
      <c r="R3202">
        <f>COUNTIFS(resolve_2018!Y:Y,A3202)</f>
        <v>1</v>
      </c>
      <c r="S3202">
        <f>COUNTIFS(assign_old_new!A:A,A3202)</f>
        <v>0</v>
      </c>
      <c r="T3202" s="4" t="str">
        <f>IF(D3202="teppc","teppc",
IF(Q3202=0,"not relevant",
IF(R3202&gt;0,"in old list",
IF(S3202=0,"NEED TO ASSIGN",
INDEX(assign_old_new!D:D,MATCH(A3202,assign_old_new!A:A,0))))))</f>
        <v>in old list</v>
      </c>
      <c r="U3202">
        <f t="shared" ref="U3202:U3265" si="100">OR(R3202&gt;0,S3202&gt;0)*1</f>
        <v>1</v>
      </c>
      <c r="V3202" s="5">
        <f t="shared" si="99"/>
        <v>0</v>
      </c>
    </row>
    <row r="3203" spans="1:22" hidden="1" x14ac:dyDescent="0.75">
      <c r="A3203" t="s">
        <v>1412</v>
      </c>
      <c r="B3203" t="s">
        <v>1412</v>
      </c>
      <c r="C3203" t="s">
        <v>10968</v>
      </c>
      <c r="D3203" t="s">
        <v>9883</v>
      </c>
      <c r="E3203" t="s">
        <v>1128</v>
      </c>
      <c r="F3203" t="s">
        <v>1128</v>
      </c>
      <c r="G3203" t="s">
        <v>3379</v>
      </c>
      <c r="H3203" t="s">
        <v>1128</v>
      </c>
      <c r="I3203" t="s">
        <v>33</v>
      </c>
      <c r="J3203" s="6">
        <v>41436</v>
      </c>
      <c r="K3203" s="6">
        <v>55153</v>
      </c>
      <c r="L3203">
        <v>3.5</v>
      </c>
      <c r="M3203" t="s">
        <v>9884</v>
      </c>
      <c r="N3203" t="s">
        <v>4346</v>
      </c>
      <c r="O3203" t="s">
        <v>3386</v>
      </c>
      <c r="P3203" t="s">
        <v>3324</v>
      </c>
      <c r="Q3203" s="5">
        <f>INDEX(relevant_resources!B:B,MATCH(P3203,relevant_resources!A:A,0))</f>
        <v>1</v>
      </c>
      <c r="R3203">
        <f>COUNTIFS(resolve_2018!Y:Y,A3203)</f>
        <v>1</v>
      </c>
      <c r="S3203">
        <f>COUNTIFS(assign_old_new!A:A,A3203)</f>
        <v>0</v>
      </c>
      <c r="T3203" s="4" t="str">
        <f>IF(D3203="teppc","teppc",
IF(Q3203=0,"not relevant",
IF(R3203&gt;0,"in old list",
IF(S3203=0,"NEED TO ASSIGN",
INDEX(assign_old_new!D:D,MATCH(A3203,assign_old_new!A:A,0))))))</f>
        <v>in old list</v>
      </c>
      <c r="U3203">
        <f t="shared" si="100"/>
        <v>1</v>
      </c>
      <c r="V3203" s="5">
        <f t="shared" ref="V3203:V3266" si="101">AND(Q3203=1,U3203=0,D3203="caiso")*1</f>
        <v>0</v>
      </c>
    </row>
    <row r="3204" spans="1:22" hidden="1" x14ac:dyDescent="0.75">
      <c r="A3204" t="s">
        <v>3213</v>
      </c>
      <c r="B3204" t="s">
        <v>3213</v>
      </c>
      <c r="C3204" t="s">
        <v>11082</v>
      </c>
      <c r="D3204" t="s">
        <v>9883</v>
      </c>
      <c r="E3204" t="s">
        <v>9887</v>
      </c>
      <c r="F3204" t="s">
        <v>9887</v>
      </c>
      <c r="G3204" t="s">
        <v>9888</v>
      </c>
      <c r="H3204" t="s">
        <v>9887</v>
      </c>
      <c r="I3204" t="s">
        <v>33</v>
      </c>
      <c r="J3204" s="6">
        <v>39265</v>
      </c>
      <c r="K3204" s="6">
        <v>55153</v>
      </c>
      <c r="L3204">
        <v>3.5</v>
      </c>
      <c r="M3204" t="s">
        <v>9884</v>
      </c>
      <c r="N3204" t="s">
        <v>3443</v>
      </c>
      <c r="O3204" t="s">
        <v>210</v>
      </c>
      <c r="P3204" t="s">
        <v>3709</v>
      </c>
      <c r="Q3204" s="5">
        <f>INDEX(relevant_resources!B:B,MATCH(P3204,relevant_resources!A:A,0))</f>
        <v>0</v>
      </c>
      <c r="R3204">
        <f>COUNTIFS(resolve_2018!Y:Y,A3204)</f>
        <v>1</v>
      </c>
      <c r="S3204">
        <f>COUNTIFS(assign_old_new!A:A,A3204)</f>
        <v>0</v>
      </c>
      <c r="T3204" s="4" t="str">
        <f>IF(D3204="teppc","teppc",
IF(Q3204=0,"not relevant",
IF(R3204&gt;0,"in old list",
IF(S3204=0,"NEED TO ASSIGN",
INDEX(assign_old_new!D:D,MATCH(A3204,assign_old_new!A:A,0))))))</f>
        <v>not relevant</v>
      </c>
      <c r="U3204">
        <f t="shared" si="100"/>
        <v>1</v>
      </c>
      <c r="V3204" s="5">
        <f t="shared" si="101"/>
        <v>0</v>
      </c>
    </row>
    <row r="3205" spans="1:22" hidden="1" x14ac:dyDescent="0.75">
      <c r="A3205" t="s">
        <v>6494</v>
      </c>
      <c r="B3205" t="s">
        <v>6495</v>
      </c>
      <c r="C3205" t="s">
        <v>6496</v>
      </c>
      <c r="D3205" t="s">
        <v>3425</v>
      </c>
      <c r="E3205" t="s">
        <v>2592</v>
      </c>
      <c r="F3205" t="s">
        <v>2592</v>
      </c>
      <c r="G3205" t="s">
        <v>4353</v>
      </c>
      <c r="H3205" t="s">
        <v>3028</v>
      </c>
      <c r="I3205" t="s">
        <v>2592</v>
      </c>
      <c r="J3205" s="2">
        <v>38777</v>
      </c>
      <c r="K3205" s="2">
        <v>55153</v>
      </c>
      <c r="L3205">
        <v>3.5</v>
      </c>
      <c r="M3205" t="s">
        <v>3920</v>
      </c>
      <c r="N3205" t="s">
        <v>3921</v>
      </c>
      <c r="O3205" t="s">
        <v>3356</v>
      </c>
      <c r="P3205" t="s">
        <v>6487</v>
      </c>
      <c r="Q3205" s="5">
        <f>INDEX(relevant_resources!B:B,MATCH(P3205,relevant_resources!A:A,0))</f>
        <v>0</v>
      </c>
      <c r="R3205">
        <f>COUNTIFS(resolve_2018!Y:Y,A3205)</f>
        <v>0</v>
      </c>
      <c r="S3205">
        <f>COUNTIFS(assign_old_new!A:A,A3205)</f>
        <v>0</v>
      </c>
      <c r="T3205" s="4" t="str">
        <f>IF(D3205="teppc","teppc",
IF(Q3205=0,"not relevant",
IF(R3205&gt;0,"in old list",
IF(S3205=0,"NEED TO ASSIGN",
INDEX(assign_old_new!D:D,MATCH(A3205,assign_old_new!A:A,0))))))</f>
        <v>teppc</v>
      </c>
      <c r="U3205">
        <f t="shared" si="100"/>
        <v>0</v>
      </c>
      <c r="V3205" s="5">
        <f t="shared" si="101"/>
        <v>0</v>
      </c>
    </row>
    <row r="3206" spans="1:22" hidden="1" x14ac:dyDescent="0.75">
      <c r="A3206" t="s">
        <v>6497</v>
      </c>
      <c r="B3206" t="s">
        <v>6498</v>
      </c>
      <c r="C3206" t="s">
        <v>6499</v>
      </c>
      <c r="D3206" t="s">
        <v>3425</v>
      </c>
      <c r="E3206" t="s">
        <v>2592</v>
      </c>
      <c r="F3206" t="s">
        <v>2592</v>
      </c>
      <c r="G3206" t="s">
        <v>4353</v>
      </c>
      <c r="H3206" t="s">
        <v>3028</v>
      </c>
      <c r="I3206" t="s">
        <v>2592</v>
      </c>
      <c r="J3206" s="2">
        <v>38777</v>
      </c>
      <c r="K3206" s="2">
        <v>55153</v>
      </c>
      <c r="L3206">
        <v>3.5</v>
      </c>
      <c r="M3206" t="s">
        <v>3920</v>
      </c>
      <c r="N3206" t="s">
        <v>3921</v>
      </c>
      <c r="O3206" t="s">
        <v>3356</v>
      </c>
      <c r="P3206" t="s">
        <v>6487</v>
      </c>
      <c r="Q3206" s="5">
        <f>INDEX(relevant_resources!B:B,MATCH(P3206,relevant_resources!A:A,0))</f>
        <v>0</v>
      </c>
      <c r="R3206">
        <f>COUNTIFS(resolve_2018!Y:Y,A3206)</f>
        <v>0</v>
      </c>
      <c r="S3206">
        <f>COUNTIFS(assign_old_new!A:A,A3206)</f>
        <v>0</v>
      </c>
      <c r="T3206" s="4" t="str">
        <f>IF(D3206="teppc","teppc",
IF(Q3206=0,"not relevant",
IF(R3206&gt;0,"in old list",
IF(S3206=0,"NEED TO ASSIGN",
INDEX(assign_old_new!D:D,MATCH(A3206,assign_old_new!A:A,0))))))</f>
        <v>teppc</v>
      </c>
      <c r="U3206">
        <f t="shared" si="100"/>
        <v>0</v>
      </c>
      <c r="V3206" s="5">
        <f t="shared" si="101"/>
        <v>0</v>
      </c>
    </row>
    <row r="3207" spans="1:22" hidden="1" x14ac:dyDescent="0.75">
      <c r="A3207" t="s">
        <v>6484</v>
      </c>
      <c r="B3207" t="s">
        <v>6485</v>
      </c>
      <c r="C3207" t="s">
        <v>6486</v>
      </c>
      <c r="D3207" t="s">
        <v>3425</v>
      </c>
      <c r="E3207" t="s">
        <v>2592</v>
      </c>
      <c r="F3207" t="s">
        <v>2592</v>
      </c>
      <c r="G3207" t="s">
        <v>4353</v>
      </c>
      <c r="H3207" t="s">
        <v>3028</v>
      </c>
      <c r="I3207" t="s">
        <v>2592</v>
      </c>
      <c r="J3207" s="2">
        <v>36495</v>
      </c>
      <c r="K3207" s="2">
        <v>55153</v>
      </c>
      <c r="L3207">
        <v>3.5</v>
      </c>
      <c r="M3207" t="s">
        <v>3920</v>
      </c>
      <c r="N3207" t="s">
        <v>3921</v>
      </c>
      <c r="O3207" t="s">
        <v>3356</v>
      </c>
      <c r="P3207" t="s">
        <v>6487</v>
      </c>
      <c r="Q3207" s="5">
        <f>INDEX(relevant_resources!B:B,MATCH(P3207,relevant_resources!A:A,0))</f>
        <v>0</v>
      </c>
      <c r="R3207">
        <f>COUNTIFS(resolve_2018!Y:Y,A3207)</f>
        <v>0</v>
      </c>
      <c r="S3207">
        <f>COUNTIFS(assign_old_new!A:A,A3207)</f>
        <v>0</v>
      </c>
      <c r="T3207" s="4" t="str">
        <f>IF(D3207="teppc","teppc",
IF(Q3207=0,"not relevant",
IF(R3207&gt;0,"in old list",
IF(S3207=0,"NEED TO ASSIGN",
INDEX(assign_old_new!D:D,MATCH(A3207,assign_old_new!A:A,0))))))</f>
        <v>teppc</v>
      </c>
      <c r="U3207">
        <f t="shared" si="100"/>
        <v>0</v>
      </c>
      <c r="V3207" s="5">
        <f t="shared" si="101"/>
        <v>0</v>
      </c>
    </row>
    <row r="3208" spans="1:22" hidden="1" x14ac:dyDescent="0.75">
      <c r="A3208" t="s">
        <v>6488</v>
      </c>
      <c r="B3208" t="s">
        <v>6489</v>
      </c>
      <c r="C3208" t="s">
        <v>6490</v>
      </c>
      <c r="D3208" t="s">
        <v>3425</v>
      </c>
      <c r="E3208" t="s">
        <v>2592</v>
      </c>
      <c r="F3208" t="s">
        <v>2592</v>
      </c>
      <c r="G3208" t="s">
        <v>4353</v>
      </c>
      <c r="H3208" t="s">
        <v>3028</v>
      </c>
      <c r="I3208" t="s">
        <v>2592</v>
      </c>
      <c r="J3208" s="2">
        <v>36495</v>
      </c>
      <c r="K3208" s="2">
        <v>55153</v>
      </c>
      <c r="L3208">
        <v>3.5</v>
      </c>
      <c r="M3208" t="s">
        <v>3920</v>
      </c>
      <c r="N3208" t="s">
        <v>3921</v>
      </c>
      <c r="O3208" t="s">
        <v>3356</v>
      </c>
      <c r="P3208" t="s">
        <v>6487</v>
      </c>
      <c r="Q3208" s="5">
        <f>INDEX(relevant_resources!B:B,MATCH(P3208,relevant_resources!A:A,0))</f>
        <v>0</v>
      </c>
      <c r="R3208">
        <f>COUNTIFS(resolve_2018!Y:Y,A3208)</f>
        <v>0</v>
      </c>
      <c r="S3208">
        <f>COUNTIFS(assign_old_new!A:A,A3208)</f>
        <v>0</v>
      </c>
      <c r="T3208" s="4" t="str">
        <f>IF(D3208="teppc","teppc",
IF(Q3208=0,"not relevant",
IF(R3208&gt;0,"in old list",
IF(S3208=0,"NEED TO ASSIGN",
INDEX(assign_old_new!D:D,MATCH(A3208,assign_old_new!A:A,0))))))</f>
        <v>teppc</v>
      </c>
      <c r="U3208">
        <f t="shared" si="100"/>
        <v>0</v>
      </c>
      <c r="V3208" s="5">
        <f t="shared" si="101"/>
        <v>0</v>
      </c>
    </row>
    <row r="3209" spans="1:22" hidden="1" x14ac:dyDescent="0.75">
      <c r="A3209" t="s">
        <v>6491</v>
      </c>
      <c r="B3209" t="s">
        <v>6492</v>
      </c>
      <c r="C3209" t="s">
        <v>6493</v>
      </c>
      <c r="D3209" t="s">
        <v>3425</v>
      </c>
      <c r="E3209" t="s">
        <v>2592</v>
      </c>
      <c r="F3209" t="s">
        <v>2592</v>
      </c>
      <c r="G3209" t="s">
        <v>4353</v>
      </c>
      <c r="H3209" t="s">
        <v>3028</v>
      </c>
      <c r="I3209" t="s">
        <v>2592</v>
      </c>
      <c r="J3209" s="2">
        <v>36495</v>
      </c>
      <c r="K3209" s="2">
        <v>55153</v>
      </c>
      <c r="L3209">
        <v>3.5</v>
      </c>
      <c r="M3209" t="s">
        <v>3920</v>
      </c>
      <c r="N3209" t="s">
        <v>3921</v>
      </c>
      <c r="O3209" t="s">
        <v>3356</v>
      </c>
      <c r="P3209" t="s">
        <v>6487</v>
      </c>
      <c r="Q3209" s="5">
        <f>INDEX(relevant_resources!B:B,MATCH(P3209,relevant_resources!A:A,0))</f>
        <v>0</v>
      </c>
      <c r="R3209">
        <f>COUNTIFS(resolve_2018!Y:Y,A3209)</f>
        <v>0</v>
      </c>
      <c r="S3209">
        <f>COUNTIFS(assign_old_new!A:A,A3209)</f>
        <v>0</v>
      </c>
      <c r="T3209" s="4" t="str">
        <f>IF(D3209="teppc","teppc",
IF(Q3209=0,"not relevant",
IF(R3209&gt;0,"in old list",
IF(S3209=0,"NEED TO ASSIGN",
INDEX(assign_old_new!D:D,MATCH(A3209,assign_old_new!A:A,0))))))</f>
        <v>teppc</v>
      </c>
      <c r="U3209">
        <f t="shared" si="100"/>
        <v>0</v>
      </c>
      <c r="V3209" s="5">
        <f t="shared" si="101"/>
        <v>0</v>
      </c>
    </row>
    <row r="3210" spans="1:22" hidden="1" x14ac:dyDescent="0.75">
      <c r="A3210" t="s">
        <v>8688</v>
      </c>
      <c r="B3210" t="s">
        <v>8688</v>
      </c>
      <c r="C3210" t="s">
        <v>8689</v>
      </c>
      <c r="D3210" t="s">
        <v>3425</v>
      </c>
      <c r="E3210" t="s">
        <v>1054</v>
      </c>
      <c r="F3210" t="s">
        <v>1054</v>
      </c>
      <c r="G3210" t="s">
        <v>3447</v>
      </c>
      <c r="H3210" t="s">
        <v>3428</v>
      </c>
      <c r="I3210" t="s">
        <v>3429</v>
      </c>
      <c r="J3210" s="2">
        <v>31517</v>
      </c>
      <c r="K3210" s="2">
        <v>55123</v>
      </c>
      <c r="L3210">
        <v>3.5</v>
      </c>
      <c r="M3210" t="s">
        <v>3531</v>
      </c>
      <c r="N3210" t="s">
        <v>3532</v>
      </c>
      <c r="O3210" t="s">
        <v>3533</v>
      </c>
      <c r="P3210" t="s">
        <v>3549</v>
      </c>
      <c r="Q3210" s="5">
        <f>INDEX(relevant_resources!B:B,MATCH(P3210,relevant_resources!A:A,0))</f>
        <v>0</v>
      </c>
      <c r="R3210">
        <f>COUNTIFS(resolve_2018!Y:Y,A3210)</f>
        <v>0</v>
      </c>
      <c r="S3210">
        <f>COUNTIFS(assign_old_new!A:A,A3210)</f>
        <v>0</v>
      </c>
      <c r="T3210" s="4" t="str">
        <f>IF(D3210="teppc","teppc",
IF(Q3210=0,"not relevant",
IF(R3210&gt;0,"in old list",
IF(S3210=0,"NEED TO ASSIGN",
INDEX(assign_old_new!D:D,MATCH(A3210,assign_old_new!A:A,0))))))</f>
        <v>teppc</v>
      </c>
      <c r="U3210">
        <f t="shared" si="100"/>
        <v>0</v>
      </c>
      <c r="V3210" s="5">
        <f t="shared" si="101"/>
        <v>0</v>
      </c>
    </row>
    <row r="3211" spans="1:22" hidden="1" x14ac:dyDescent="0.75">
      <c r="A3211" t="s">
        <v>7993</v>
      </c>
      <c r="B3211" t="s">
        <v>7993</v>
      </c>
      <c r="C3211" t="s">
        <v>7994</v>
      </c>
      <c r="D3211" t="s">
        <v>3425</v>
      </c>
      <c r="E3211" t="s">
        <v>3025</v>
      </c>
      <c r="F3211" t="s">
        <v>3025</v>
      </c>
      <c r="G3211" t="s">
        <v>4098</v>
      </c>
      <c r="H3211" t="s">
        <v>3482</v>
      </c>
      <c r="I3211" t="s">
        <v>1080</v>
      </c>
      <c r="J3211" s="2">
        <v>29556</v>
      </c>
      <c r="K3211" s="2">
        <v>55153</v>
      </c>
      <c r="L3211">
        <v>3.5</v>
      </c>
      <c r="M3211" t="s">
        <v>210</v>
      </c>
      <c r="N3211" t="s">
        <v>3443</v>
      </c>
      <c r="O3211" t="s">
        <v>210</v>
      </c>
      <c r="P3211" t="s">
        <v>3568</v>
      </c>
      <c r="Q3211" s="5">
        <f>INDEX(relevant_resources!B:B,MATCH(P3211,relevant_resources!A:A,0))</f>
        <v>0</v>
      </c>
      <c r="R3211">
        <f>COUNTIFS(resolve_2018!Y:Y,A3211)</f>
        <v>0</v>
      </c>
      <c r="S3211">
        <f>COUNTIFS(assign_old_new!A:A,A3211)</f>
        <v>0</v>
      </c>
      <c r="T3211" s="4" t="str">
        <f>IF(D3211="teppc","teppc",
IF(Q3211=0,"not relevant",
IF(R3211&gt;0,"in old list",
IF(S3211=0,"NEED TO ASSIGN",
INDEX(assign_old_new!D:D,MATCH(A3211,assign_old_new!A:A,0))))))</f>
        <v>teppc</v>
      </c>
      <c r="U3211">
        <f t="shared" si="100"/>
        <v>0</v>
      </c>
      <c r="V3211" s="5">
        <f t="shared" si="101"/>
        <v>0</v>
      </c>
    </row>
    <row r="3212" spans="1:22" hidden="1" x14ac:dyDescent="0.75">
      <c r="A3212" t="s">
        <v>6634</v>
      </c>
      <c r="B3212" t="s">
        <v>6634</v>
      </c>
      <c r="C3212" t="s">
        <v>6635</v>
      </c>
      <c r="D3212" t="s">
        <v>3425</v>
      </c>
      <c r="E3212" t="s">
        <v>3482</v>
      </c>
      <c r="F3212" t="s">
        <v>3482</v>
      </c>
      <c r="G3212" t="s">
        <v>3483</v>
      </c>
      <c r="H3212" t="s">
        <v>3482</v>
      </c>
      <c r="I3212" t="s">
        <v>1080</v>
      </c>
      <c r="J3212" s="2">
        <v>18111</v>
      </c>
      <c r="K3212" s="2">
        <v>47588</v>
      </c>
      <c r="L3212">
        <v>3.5</v>
      </c>
      <c r="M3212" t="s">
        <v>210</v>
      </c>
      <c r="N3212" t="s">
        <v>3443</v>
      </c>
      <c r="O3212" t="s">
        <v>210</v>
      </c>
      <c r="P3212" t="s">
        <v>3568</v>
      </c>
      <c r="Q3212" s="5">
        <f>INDEX(relevant_resources!B:B,MATCH(P3212,relevant_resources!A:A,0))</f>
        <v>0</v>
      </c>
      <c r="R3212">
        <f>COUNTIFS(resolve_2018!Y:Y,A3212)</f>
        <v>0</v>
      </c>
      <c r="S3212">
        <f>COUNTIFS(assign_old_new!A:A,A3212)</f>
        <v>0</v>
      </c>
      <c r="T3212" s="4" t="str">
        <f>IF(D3212="teppc","teppc",
IF(Q3212=0,"not relevant",
IF(R3212&gt;0,"in old list",
IF(S3212=0,"NEED TO ASSIGN",
INDEX(assign_old_new!D:D,MATCH(A3212,assign_old_new!A:A,0))))))</f>
        <v>teppc</v>
      </c>
      <c r="U3212">
        <f t="shared" si="100"/>
        <v>0</v>
      </c>
      <c r="V3212" s="5">
        <f t="shared" si="101"/>
        <v>0</v>
      </c>
    </row>
    <row r="3213" spans="1:22" hidden="1" x14ac:dyDescent="0.75">
      <c r="A3213" t="s">
        <v>5369</v>
      </c>
      <c r="B3213" t="s">
        <v>5369</v>
      </c>
      <c r="C3213" t="s">
        <v>5370</v>
      </c>
      <c r="D3213" t="s">
        <v>3425</v>
      </c>
      <c r="E3213" t="s">
        <v>3426</v>
      </c>
      <c r="F3213" t="s">
        <v>3426</v>
      </c>
      <c r="G3213" t="s">
        <v>3427</v>
      </c>
      <c r="H3213" t="s">
        <v>3428</v>
      </c>
      <c r="I3213" t="s">
        <v>3429</v>
      </c>
      <c r="J3213" s="2">
        <v>10959</v>
      </c>
      <c r="K3213" s="2">
        <v>48669</v>
      </c>
      <c r="L3213">
        <v>3.5</v>
      </c>
      <c r="M3213" t="s">
        <v>210</v>
      </c>
      <c r="N3213" t="s">
        <v>3443</v>
      </c>
      <c r="O3213" t="s">
        <v>210</v>
      </c>
      <c r="P3213" t="s">
        <v>3444</v>
      </c>
      <c r="Q3213" s="5">
        <f>INDEX(relevant_resources!B:B,MATCH(P3213,relevant_resources!A:A,0))</f>
        <v>0</v>
      </c>
      <c r="R3213">
        <f>COUNTIFS(resolve_2018!Y:Y,A3213)</f>
        <v>0</v>
      </c>
      <c r="S3213">
        <f>COUNTIFS(assign_old_new!A:A,A3213)</f>
        <v>0</v>
      </c>
      <c r="T3213" s="4" t="str">
        <f>IF(D3213="teppc","teppc",
IF(Q3213=0,"not relevant",
IF(R3213&gt;0,"in old list",
IF(S3213=0,"NEED TO ASSIGN",
INDEX(assign_old_new!D:D,MATCH(A3213,assign_old_new!A:A,0))))))</f>
        <v>teppc</v>
      </c>
      <c r="U3213">
        <f t="shared" si="100"/>
        <v>0</v>
      </c>
      <c r="V3213" s="5">
        <f t="shared" si="101"/>
        <v>0</v>
      </c>
    </row>
    <row r="3214" spans="1:22" hidden="1" x14ac:dyDescent="0.75">
      <c r="A3214" t="s">
        <v>5371</v>
      </c>
      <c r="B3214" t="s">
        <v>5371</v>
      </c>
      <c r="C3214" t="s">
        <v>5372</v>
      </c>
      <c r="D3214" t="s">
        <v>3425</v>
      </c>
      <c r="E3214" t="s">
        <v>3426</v>
      </c>
      <c r="F3214" t="s">
        <v>3426</v>
      </c>
      <c r="G3214" t="s">
        <v>3427</v>
      </c>
      <c r="H3214" t="s">
        <v>3428</v>
      </c>
      <c r="I3214" t="s">
        <v>3429</v>
      </c>
      <c r="J3214" s="2">
        <v>10959</v>
      </c>
      <c r="K3214" s="2">
        <v>48669</v>
      </c>
      <c r="L3214">
        <v>3.5</v>
      </c>
      <c r="M3214" t="s">
        <v>210</v>
      </c>
      <c r="N3214" t="s">
        <v>3443</v>
      </c>
      <c r="O3214" t="s">
        <v>210</v>
      </c>
      <c r="P3214" t="s">
        <v>3444</v>
      </c>
      <c r="Q3214" s="5">
        <f>INDEX(relevant_resources!B:B,MATCH(P3214,relevant_resources!A:A,0))</f>
        <v>0</v>
      </c>
      <c r="R3214">
        <f>COUNTIFS(resolve_2018!Y:Y,A3214)</f>
        <v>0</v>
      </c>
      <c r="S3214">
        <f>COUNTIFS(assign_old_new!A:A,A3214)</f>
        <v>0</v>
      </c>
      <c r="T3214" s="4" t="str">
        <f>IF(D3214="teppc","teppc",
IF(Q3214=0,"not relevant",
IF(R3214&gt;0,"in old list",
IF(S3214=0,"NEED TO ASSIGN",
INDEX(assign_old_new!D:D,MATCH(A3214,assign_old_new!A:A,0))))))</f>
        <v>teppc</v>
      </c>
      <c r="U3214">
        <f t="shared" si="100"/>
        <v>0</v>
      </c>
      <c r="V3214" s="5">
        <f t="shared" si="101"/>
        <v>0</v>
      </c>
    </row>
    <row r="3215" spans="1:22" hidden="1" x14ac:dyDescent="0.75">
      <c r="A3215" t="s">
        <v>407</v>
      </c>
      <c r="B3215" t="s">
        <v>407</v>
      </c>
      <c r="C3215" t="s">
        <v>406</v>
      </c>
      <c r="D3215" t="s">
        <v>9883</v>
      </c>
      <c r="E3215" t="s">
        <v>3333</v>
      </c>
      <c r="F3215" t="s">
        <v>3333</v>
      </c>
      <c r="G3215" t="s">
        <v>3334</v>
      </c>
      <c r="H3215" t="s">
        <v>3333</v>
      </c>
      <c r="I3215" t="s">
        <v>33</v>
      </c>
      <c r="J3215" s="6">
        <v>10959</v>
      </c>
      <c r="K3215" s="6">
        <v>55153</v>
      </c>
      <c r="L3215">
        <v>3.5</v>
      </c>
      <c r="M3215" t="s">
        <v>9884</v>
      </c>
      <c r="N3215" t="s">
        <v>3443</v>
      </c>
      <c r="O3215" t="s">
        <v>210</v>
      </c>
      <c r="P3215" t="s">
        <v>3709</v>
      </c>
      <c r="Q3215" s="5">
        <f>INDEX(relevant_resources!B:B,MATCH(P3215,relevant_resources!A:A,0))</f>
        <v>0</v>
      </c>
      <c r="R3215">
        <f>COUNTIFS(resolve_2018!Y:Y,A3215)</f>
        <v>1</v>
      </c>
      <c r="S3215">
        <f>COUNTIFS(assign_old_new!A:A,A3215)</f>
        <v>0</v>
      </c>
      <c r="T3215" s="4" t="str">
        <f>IF(D3215="teppc","teppc",
IF(Q3215=0,"not relevant",
IF(R3215&gt;0,"in old list",
IF(S3215=0,"NEED TO ASSIGN",
INDEX(assign_old_new!D:D,MATCH(A3215,assign_old_new!A:A,0))))))</f>
        <v>not relevant</v>
      </c>
      <c r="U3215">
        <f t="shared" si="100"/>
        <v>1</v>
      </c>
      <c r="V3215" s="5">
        <f t="shared" si="101"/>
        <v>0</v>
      </c>
    </row>
    <row r="3216" spans="1:22" hidden="1" x14ac:dyDescent="0.75">
      <c r="A3216" t="s">
        <v>10700</v>
      </c>
      <c r="B3216" t="s">
        <v>10700</v>
      </c>
      <c r="C3216" t="s">
        <v>10701</v>
      </c>
      <c r="D3216" t="s">
        <v>9883</v>
      </c>
      <c r="E3216" t="s">
        <v>1128</v>
      </c>
      <c r="F3216" t="s">
        <v>1128</v>
      </c>
      <c r="G3216" t="s">
        <v>3379</v>
      </c>
      <c r="H3216" t="s">
        <v>1128</v>
      </c>
      <c r="I3216" t="s">
        <v>33</v>
      </c>
      <c r="J3216" s="6">
        <v>30713</v>
      </c>
      <c r="K3216" s="6">
        <v>55153</v>
      </c>
      <c r="L3216">
        <v>3.35</v>
      </c>
      <c r="M3216" t="s">
        <v>9884</v>
      </c>
      <c r="N3216" t="s">
        <v>3412</v>
      </c>
      <c r="O3216" t="s">
        <v>993</v>
      </c>
      <c r="P3216" t="s">
        <v>3413</v>
      </c>
      <c r="Q3216" s="5">
        <f>INDEX(relevant_resources!B:B,MATCH(P3216,relevant_resources!A:A,0))</f>
        <v>1</v>
      </c>
      <c r="R3216">
        <f>COUNTIFS(resolve_2018!Y:Y,A3216)</f>
        <v>0</v>
      </c>
      <c r="S3216">
        <f>COUNTIFS(assign_old_new!A:A,A3216)</f>
        <v>1</v>
      </c>
      <c r="T3216" s="4" t="str">
        <f>IF(D3216="teppc","teppc",
IF(Q3216=0,"not relevant",
IF(R3216&gt;0,"in old list",
IF(S3216=0,"NEED TO ASSIGN",
INDEX(assign_old_new!D:D,MATCH(A3216,assign_old_new!A:A,0))))))</f>
        <v>old</v>
      </c>
      <c r="U3216">
        <f t="shared" si="100"/>
        <v>1</v>
      </c>
      <c r="V3216" s="5">
        <f t="shared" si="101"/>
        <v>0</v>
      </c>
    </row>
    <row r="3217" spans="1:22" hidden="1" x14ac:dyDescent="0.75">
      <c r="A3217" t="s">
        <v>8698</v>
      </c>
      <c r="B3217" t="s">
        <v>8699</v>
      </c>
      <c r="C3217" t="s">
        <v>8700</v>
      </c>
      <c r="D3217" t="s">
        <v>3425</v>
      </c>
      <c r="E3217" t="s">
        <v>3578</v>
      </c>
      <c r="F3217" t="s">
        <v>3578</v>
      </c>
      <c r="G3217" t="s">
        <v>3579</v>
      </c>
      <c r="H3217" t="s">
        <v>3578</v>
      </c>
      <c r="I3217" t="s">
        <v>3429</v>
      </c>
      <c r="J3217" s="2">
        <v>8006</v>
      </c>
      <c r="K3217" s="2">
        <v>55153</v>
      </c>
      <c r="L3217">
        <v>3.33</v>
      </c>
      <c r="M3217" t="s">
        <v>210</v>
      </c>
      <c r="N3217" t="s">
        <v>3443</v>
      </c>
      <c r="O3217" t="s">
        <v>210</v>
      </c>
      <c r="P3217" t="s">
        <v>3444</v>
      </c>
      <c r="Q3217" s="5">
        <f>INDEX(relevant_resources!B:B,MATCH(P3217,relevant_resources!A:A,0))</f>
        <v>0</v>
      </c>
      <c r="R3217">
        <f>COUNTIFS(resolve_2018!Y:Y,A3217)</f>
        <v>0</v>
      </c>
      <c r="S3217">
        <f>COUNTIFS(assign_old_new!A:A,A3217)</f>
        <v>0</v>
      </c>
      <c r="T3217" s="4" t="str">
        <f>IF(D3217="teppc","teppc",
IF(Q3217=0,"not relevant",
IF(R3217&gt;0,"in old list",
IF(S3217=0,"NEED TO ASSIGN",
INDEX(assign_old_new!D:D,MATCH(A3217,assign_old_new!A:A,0))))))</f>
        <v>teppc</v>
      </c>
      <c r="U3217">
        <f t="shared" si="100"/>
        <v>0</v>
      </c>
      <c r="V3217" s="5">
        <f t="shared" si="101"/>
        <v>0</v>
      </c>
    </row>
    <row r="3218" spans="1:22" hidden="1" x14ac:dyDescent="0.75">
      <c r="A3218" t="s">
        <v>4267</v>
      </c>
      <c r="B3218" t="s">
        <v>4267</v>
      </c>
      <c r="C3218" t="s">
        <v>4268</v>
      </c>
      <c r="D3218" t="s">
        <v>3425</v>
      </c>
      <c r="E3218" t="s">
        <v>3620</v>
      </c>
      <c r="F3218" t="s">
        <v>3620</v>
      </c>
      <c r="G3218" t="s">
        <v>3621</v>
      </c>
      <c r="H3218" t="s">
        <v>3616</v>
      </c>
      <c r="I3218" t="s">
        <v>1080</v>
      </c>
      <c r="J3218" s="2">
        <v>32312</v>
      </c>
      <c r="K3218" s="2">
        <v>55153</v>
      </c>
      <c r="L3218">
        <v>3.32</v>
      </c>
      <c r="M3218" t="s">
        <v>210</v>
      </c>
      <c r="N3218" t="s">
        <v>3443</v>
      </c>
      <c r="O3218" t="s">
        <v>210</v>
      </c>
      <c r="P3218" t="s">
        <v>3568</v>
      </c>
      <c r="Q3218" s="5">
        <f>INDEX(relevant_resources!B:B,MATCH(P3218,relevant_resources!A:A,0))</f>
        <v>0</v>
      </c>
      <c r="R3218">
        <f>COUNTIFS(resolve_2018!Y:Y,A3218)</f>
        <v>0</v>
      </c>
      <c r="S3218">
        <f>COUNTIFS(assign_old_new!A:A,A3218)</f>
        <v>0</v>
      </c>
      <c r="T3218" s="4" t="str">
        <f>IF(D3218="teppc","teppc",
IF(Q3218=0,"not relevant",
IF(R3218&gt;0,"in old list",
IF(S3218=0,"NEED TO ASSIGN",
INDEX(assign_old_new!D:D,MATCH(A3218,assign_old_new!A:A,0))))))</f>
        <v>teppc</v>
      </c>
      <c r="U3218">
        <f t="shared" si="100"/>
        <v>0</v>
      </c>
      <c r="V3218" s="5">
        <f t="shared" si="101"/>
        <v>0</v>
      </c>
    </row>
    <row r="3219" spans="1:22" hidden="1" x14ac:dyDescent="0.75">
      <c r="A3219" t="s">
        <v>4269</v>
      </c>
      <c r="B3219" t="s">
        <v>4269</v>
      </c>
      <c r="C3219" t="s">
        <v>4270</v>
      </c>
      <c r="D3219" t="s">
        <v>3425</v>
      </c>
      <c r="E3219" t="s">
        <v>3620</v>
      </c>
      <c r="F3219" t="s">
        <v>3620</v>
      </c>
      <c r="G3219" t="s">
        <v>3621</v>
      </c>
      <c r="H3219" t="s">
        <v>3616</v>
      </c>
      <c r="I3219" t="s">
        <v>1080</v>
      </c>
      <c r="J3219" s="2">
        <v>32312</v>
      </c>
      <c r="K3219" s="2">
        <v>55153</v>
      </c>
      <c r="L3219">
        <v>3.32</v>
      </c>
      <c r="M3219" t="s">
        <v>210</v>
      </c>
      <c r="N3219" t="s">
        <v>3443</v>
      </c>
      <c r="O3219" t="s">
        <v>210</v>
      </c>
      <c r="P3219" t="s">
        <v>3568</v>
      </c>
      <c r="Q3219" s="5">
        <f>INDEX(relevant_resources!B:B,MATCH(P3219,relevant_resources!A:A,0))</f>
        <v>0</v>
      </c>
      <c r="R3219">
        <f>COUNTIFS(resolve_2018!Y:Y,A3219)</f>
        <v>0</v>
      </c>
      <c r="S3219">
        <f>COUNTIFS(assign_old_new!A:A,A3219)</f>
        <v>0</v>
      </c>
      <c r="T3219" s="4" t="str">
        <f>IF(D3219="teppc","teppc",
IF(Q3219=0,"not relevant",
IF(R3219&gt;0,"in old list",
IF(S3219=0,"NEED TO ASSIGN",
INDEX(assign_old_new!D:D,MATCH(A3219,assign_old_new!A:A,0))))))</f>
        <v>teppc</v>
      </c>
      <c r="U3219">
        <f t="shared" si="100"/>
        <v>0</v>
      </c>
      <c r="V3219" s="5">
        <f t="shared" si="101"/>
        <v>0</v>
      </c>
    </row>
    <row r="3220" spans="1:22" hidden="1" x14ac:dyDescent="0.75">
      <c r="A3220" t="s">
        <v>8270</v>
      </c>
      <c r="B3220" t="s">
        <v>8270</v>
      </c>
      <c r="C3220" t="s">
        <v>8271</v>
      </c>
      <c r="D3220" t="s">
        <v>3425</v>
      </c>
      <c r="E3220" t="s">
        <v>3858</v>
      </c>
      <c r="F3220" t="s">
        <v>3858</v>
      </c>
      <c r="G3220" t="s">
        <v>3859</v>
      </c>
      <c r="H3220" t="s">
        <v>3860</v>
      </c>
      <c r="I3220" t="s">
        <v>1080</v>
      </c>
      <c r="J3220" s="2">
        <v>4384</v>
      </c>
      <c r="K3220" s="2">
        <v>55153</v>
      </c>
      <c r="L3220">
        <v>3.3</v>
      </c>
      <c r="M3220" t="s">
        <v>210</v>
      </c>
      <c r="N3220" t="s">
        <v>3443</v>
      </c>
      <c r="O3220" t="s">
        <v>210</v>
      </c>
      <c r="P3220" t="s">
        <v>3568</v>
      </c>
      <c r="Q3220" s="5">
        <f>INDEX(relevant_resources!B:B,MATCH(P3220,relevant_resources!A:A,0))</f>
        <v>0</v>
      </c>
      <c r="R3220">
        <f>COUNTIFS(resolve_2018!Y:Y,A3220)</f>
        <v>0</v>
      </c>
      <c r="S3220">
        <f>COUNTIFS(assign_old_new!A:A,A3220)</f>
        <v>0</v>
      </c>
      <c r="T3220" s="4" t="str">
        <f>IF(D3220="teppc","teppc",
IF(Q3220=0,"not relevant",
IF(R3220&gt;0,"in old list",
IF(S3220=0,"NEED TO ASSIGN",
INDEX(assign_old_new!D:D,MATCH(A3220,assign_old_new!A:A,0))))))</f>
        <v>teppc</v>
      </c>
      <c r="U3220">
        <f t="shared" si="100"/>
        <v>0</v>
      </c>
      <c r="V3220" s="5">
        <f t="shared" si="101"/>
        <v>0</v>
      </c>
    </row>
    <row r="3221" spans="1:22" hidden="1" x14ac:dyDescent="0.75">
      <c r="A3221" t="s">
        <v>8268</v>
      </c>
      <c r="B3221" t="s">
        <v>8268</v>
      </c>
      <c r="C3221" t="s">
        <v>8269</v>
      </c>
      <c r="D3221" t="s">
        <v>3425</v>
      </c>
      <c r="E3221" t="s">
        <v>3858</v>
      </c>
      <c r="F3221" t="s">
        <v>3858</v>
      </c>
      <c r="G3221" t="s">
        <v>3859</v>
      </c>
      <c r="H3221" t="s">
        <v>3860</v>
      </c>
      <c r="I3221" t="s">
        <v>1080</v>
      </c>
      <c r="J3221" s="2">
        <v>4353</v>
      </c>
      <c r="K3221" s="2">
        <v>55153</v>
      </c>
      <c r="L3221">
        <v>3.3</v>
      </c>
      <c r="M3221" t="s">
        <v>210</v>
      </c>
      <c r="N3221" t="s">
        <v>3443</v>
      </c>
      <c r="O3221" t="s">
        <v>210</v>
      </c>
      <c r="P3221" t="s">
        <v>3568</v>
      </c>
      <c r="Q3221" s="5">
        <f>INDEX(relevant_resources!B:B,MATCH(P3221,relevant_resources!A:A,0))</f>
        <v>0</v>
      </c>
      <c r="R3221">
        <f>COUNTIFS(resolve_2018!Y:Y,A3221)</f>
        <v>0</v>
      </c>
      <c r="S3221">
        <f>COUNTIFS(assign_old_new!A:A,A3221)</f>
        <v>0</v>
      </c>
      <c r="T3221" s="4" t="str">
        <f>IF(D3221="teppc","teppc",
IF(Q3221=0,"not relevant",
IF(R3221&gt;0,"in old list",
IF(S3221=0,"NEED TO ASSIGN",
INDEX(assign_old_new!D:D,MATCH(A3221,assign_old_new!A:A,0))))))</f>
        <v>teppc</v>
      </c>
      <c r="U3221">
        <f t="shared" si="100"/>
        <v>0</v>
      </c>
      <c r="V3221" s="5">
        <f t="shared" si="101"/>
        <v>0</v>
      </c>
    </row>
    <row r="3222" spans="1:22" hidden="1" x14ac:dyDescent="0.75">
      <c r="A3222" t="s">
        <v>8266</v>
      </c>
      <c r="B3222" t="s">
        <v>8266</v>
      </c>
      <c r="C3222" t="s">
        <v>8267</v>
      </c>
      <c r="D3222" t="s">
        <v>3425</v>
      </c>
      <c r="E3222" t="s">
        <v>3858</v>
      </c>
      <c r="F3222" t="s">
        <v>3858</v>
      </c>
      <c r="G3222" t="s">
        <v>3859</v>
      </c>
      <c r="H3222" t="s">
        <v>3860</v>
      </c>
      <c r="I3222" t="s">
        <v>1080</v>
      </c>
      <c r="J3222" s="2">
        <v>4323</v>
      </c>
      <c r="K3222" s="2">
        <v>55153</v>
      </c>
      <c r="L3222">
        <v>3.3</v>
      </c>
      <c r="M3222" t="s">
        <v>210</v>
      </c>
      <c r="N3222" t="s">
        <v>3443</v>
      </c>
      <c r="O3222" t="s">
        <v>210</v>
      </c>
      <c r="P3222" t="s">
        <v>3568</v>
      </c>
      <c r="Q3222" s="5">
        <f>INDEX(relevant_resources!B:B,MATCH(P3222,relevant_resources!A:A,0))</f>
        <v>0</v>
      </c>
      <c r="R3222">
        <f>COUNTIFS(resolve_2018!Y:Y,A3222)</f>
        <v>0</v>
      </c>
      <c r="S3222">
        <f>COUNTIFS(assign_old_new!A:A,A3222)</f>
        <v>0</v>
      </c>
      <c r="T3222" s="4" t="str">
        <f>IF(D3222="teppc","teppc",
IF(Q3222=0,"not relevant",
IF(R3222&gt;0,"in old list",
IF(S3222=0,"NEED TO ASSIGN",
INDEX(assign_old_new!D:D,MATCH(A3222,assign_old_new!A:A,0))))))</f>
        <v>teppc</v>
      </c>
      <c r="U3222">
        <f t="shared" si="100"/>
        <v>0</v>
      </c>
      <c r="V3222" s="5">
        <f t="shared" si="101"/>
        <v>0</v>
      </c>
    </row>
    <row r="3223" spans="1:22" hidden="1" x14ac:dyDescent="0.75">
      <c r="A3223" t="s">
        <v>6592</v>
      </c>
      <c r="B3223" t="s">
        <v>6593</v>
      </c>
      <c r="C3223" t="s">
        <v>6592</v>
      </c>
      <c r="D3223" t="s">
        <v>3425</v>
      </c>
      <c r="E3223" t="s">
        <v>3426</v>
      </c>
      <c r="F3223" t="s">
        <v>3426</v>
      </c>
      <c r="G3223" t="s">
        <v>3427</v>
      </c>
      <c r="H3223" t="s">
        <v>3428</v>
      </c>
      <c r="I3223" t="s">
        <v>3429</v>
      </c>
      <c r="J3223" s="2">
        <v>42675</v>
      </c>
      <c r="K3223" s="2">
        <v>54877</v>
      </c>
      <c r="L3223">
        <v>3.2</v>
      </c>
      <c r="M3223" t="s">
        <v>3442</v>
      </c>
      <c r="N3223" t="s">
        <v>3443</v>
      </c>
      <c r="O3223" t="s">
        <v>210</v>
      </c>
      <c r="P3223" t="s">
        <v>3444</v>
      </c>
      <c r="Q3223" s="5">
        <f>INDEX(relevant_resources!B:B,MATCH(P3223,relevant_resources!A:A,0))</f>
        <v>0</v>
      </c>
      <c r="R3223">
        <f>COUNTIFS(resolve_2018!Y:Y,A3223)</f>
        <v>0</v>
      </c>
      <c r="S3223">
        <f>COUNTIFS(assign_old_new!A:A,A3223)</f>
        <v>0</v>
      </c>
      <c r="T3223" s="4" t="str">
        <f>IF(D3223="teppc","teppc",
IF(Q3223=0,"not relevant",
IF(R3223&gt;0,"in old list",
IF(S3223=0,"NEED TO ASSIGN",
INDEX(assign_old_new!D:D,MATCH(A3223,assign_old_new!A:A,0))))))</f>
        <v>teppc</v>
      </c>
      <c r="U3223">
        <f t="shared" si="100"/>
        <v>0</v>
      </c>
      <c r="V3223" s="5">
        <f t="shared" si="101"/>
        <v>0</v>
      </c>
    </row>
    <row r="3224" spans="1:22" hidden="1" x14ac:dyDescent="0.75">
      <c r="A3224" t="s">
        <v>11184</v>
      </c>
      <c r="B3224" t="s">
        <v>11185</v>
      </c>
      <c r="C3224" t="s">
        <v>11186</v>
      </c>
      <c r="D3224" t="s">
        <v>9883</v>
      </c>
      <c r="E3224" t="s">
        <v>3333</v>
      </c>
      <c r="F3224" t="s">
        <v>3333</v>
      </c>
      <c r="G3224" t="s">
        <v>3334</v>
      </c>
      <c r="H3224" t="s">
        <v>3333</v>
      </c>
      <c r="I3224" t="s">
        <v>33</v>
      </c>
      <c r="J3224" s="6">
        <v>31413</v>
      </c>
      <c r="K3224" s="6">
        <v>55153</v>
      </c>
      <c r="L3224">
        <v>3.2</v>
      </c>
      <c r="N3224" t="s">
        <v>3443</v>
      </c>
      <c r="O3224" t="s">
        <v>210</v>
      </c>
      <c r="P3224" t="s">
        <v>3709</v>
      </c>
      <c r="Q3224" s="5">
        <f>INDEX(relevant_resources!B:B,MATCH(P3224,relevant_resources!A:A,0))</f>
        <v>0</v>
      </c>
      <c r="R3224">
        <f>COUNTIFS(resolve_2018!Y:Y,A3224)</f>
        <v>0</v>
      </c>
      <c r="S3224">
        <f>COUNTIFS(assign_old_new!A:A,A3224)</f>
        <v>0</v>
      </c>
      <c r="T3224" s="4" t="str">
        <f>IF(D3224="teppc","teppc",
IF(Q3224=0,"not relevant",
IF(R3224&gt;0,"in old list",
IF(S3224=0,"NEED TO ASSIGN",
INDEX(assign_old_new!D:D,MATCH(A3224,assign_old_new!A:A,0))))))</f>
        <v>not relevant</v>
      </c>
      <c r="U3224">
        <f t="shared" si="100"/>
        <v>0</v>
      </c>
      <c r="V3224" s="5">
        <f t="shared" si="101"/>
        <v>0</v>
      </c>
    </row>
    <row r="3225" spans="1:22" hidden="1" x14ac:dyDescent="0.75">
      <c r="A3225" t="s">
        <v>2849</v>
      </c>
      <c r="B3225" t="s">
        <v>7920</v>
      </c>
      <c r="C3225" t="s">
        <v>7921</v>
      </c>
      <c r="D3225" t="s">
        <v>3425</v>
      </c>
      <c r="E3225" t="s">
        <v>2647</v>
      </c>
      <c r="F3225" t="s">
        <v>2647</v>
      </c>
      <c r="G3225" t="s">
        <v>3500</v>
      </c>
      <c r="H3225" t="s">
        <v>2646</v>
      </c>
      <c r="I3225" t="s">
        <v>2647</v>
      </c>
      <c r="J3225" s="2">
        <v>21217</v>
      </c>
      <c r="K3225" s="2">
        <v>55153</v>
      </c>
      <c r="L3225">
        <v>3.2</v>
      </c>
      <c r="M3225" t="s">
        <v>210</v>
      </c>
      <c r="N3225" t="s">
        <v>3443</v>
      </c>
      <c r="O3225" t="s">
        <v>210</v>
      </c>
      <c r="P3225" t="s">
        <v>3905</v>
      </c>
      <c r="Q3225" s="5">
        <f>INDEX(relevant_resources!B:B,MATCH(P3225,relevant_resources!A:A,0))</f>
        <v>0</v>
      </c>
      <c r="R3225">
        <f>COUNTIFS(resolve_2018!Y:Y,A3225)</f>
        <v>1</v>
      </c>
      <c r="S3225">
        <f>COUNTIFS(assign_old_new!A:A,A3225)</f>
        <v>0</v>
      </c>
      <c r="T3225" s="4" t="str">
        <f>IF(D3225="teppc","teppc",
IF(Q3225=0,"not relevant",
IF(R3225&gt;0,"in old list",
IF(S3225=0,"NEED TO ASSIGN",
INDEX(assign_old_new!D:D,MATCH(A3225,assign_old_new!A:A,0))))))</f>
        <v>teppc</v>
      </c>
      <c r="U3225">
        <f t="shared" si="100"/>
        <v>1</v>
      </c>
      <c r="V3225" s="5">
        <f t="shared" si="101"/>
        <v>0</v>
      </c>
    </row>
    <row r="3226" spans="1:22" hidden="1" x14ac:dyDescent="0.75">
      <c r="A3226" t="s">
        <v>5874</v>
      </c>
      <c r="B3226" t="s">
        <v>5875</v>
      </c>
      <c r="C3226" t="s">
        <v>5874</v>
      </c>
      <c r="D3226" t="s">
        <v>3425</v>
      </c>
      <c r="E3226" t="s">
        <v>3578</v>
      </c>
      <c r="F3226" t="s">
        <v>3578</v>
      </c>
      <c r="G3226" t="s">
        <v>3579</v>
      </c>
      <c r="H3226" t="s">
        <v>3578</v>
      </c>
      <c r="I3226" t="s">
        <v>3429</v>
      </c>
      <c r="J3226" s="2">
        <v>10228</v>
      </c>
      <c r="K3226" s="2">
        <v>55153</v>
      </c>
      <c r="L3226">
        <v>3.2</v>
      </c>
      <c r="M3226" t="s">
        <v>210</v>
      </c>
      <c r="N3226" t="s">
        <v>3443</v>
      </c>
      <c r="O3226" t="s">
        <v>210</v>
      </c>
      <c r="P3226" t="s">
        <v>3444</v>
      </c>
      <c r="Q3226" s="5">
        <f>INDEX(relevant_resources!B:B,MATCH(P3226,relevant_resources!A:A,0))</f>
        <v>0</v>
      </c>
      <c r="R3226">
        <f>COUNTIFS(resolve_2018!Y:Y,A3226)</f>
        <v>0</v>
      </c>
      <c r="S3226">
        <f>COUNTIFS(assign_old_new!A:A,A3226)</f>
        <v>0</v>
      </c>
      <c r="T3226" s="4" t="str">
        <f>IF(D3226="teppc","teppc",
IF(Q3226=0,"not relevant",
IF(R3226&gt;0,"in old list",
IF(S3226=0,"NEED TO ASSIGN",
INDEX(assign_old_new!D:D,MATCH(A3226,assign_old_new!A:A,0))))))</f>
        <v>teppc</v>
      </c>
      <c r="U3226">
        <f t="shared" si="100"/>
        <v>0</v>
      </c>
      <c r="V3226" s="5">
        <f t="shared" si="101"/>
        <v>0</v>
      </c>
    </row>
    <row r="3227" spans="1:22" hidden="1" x14ac:dyDescent="0.75">
      <c r="A3227" t="s">
        <v>5872</v>
      </c>
      <c r="B3227" t="s">
        <v>5873</v>
      </c>
      <c r="C3227" t="s">
        <v>5872</v>
      </c>
      <c r="D3227" t="s">
        <v>3425</v>
      </c>
      <c r="E3227" t="s">
        <v>3578</v>
      </c>
      <c r="F3227" t="s">
        <v>3578</v>
      </c>
      <c r="G3227" t="s">
        <v>3579</v>
      </c>
      <c r="H3227" t="s">
        <v>3578</v>
      </c>
      <c r="I3227" t="s">
        <v>3429</v>
      </c>
      <c r="J3227" s="2">
        <v>10044</v>
      </c>
      <c r="K3227" s="2">
        <v>55153</v>
      </c>
      <c r="L3227">
        <v>3.2</v>
      </c>
      <c r="M3227" t="s">
        <v>210</v>
      </c>
      <c r="N3227" t="s">
        <v>3443</v>
      </c>
      <c r="O3227" t="s">
        <v>210</v>
      </c>
      <c r="P3227" t="s">
        <v>3444</v>
      </c>
      <c r="Q3227" s="5">
        <f>INDEX(relevant_resources!B:B,MATCH(P3227,relevant_resources!A:A,0))</f>
        <v>0</v>
      </c>
      <c r="R3227">
        <f>COUNTIFS(resolve_2018!Y:Y,A3227)</f>
        <v>0</v>
      </c>
      <c r="S3227">
        <f>COUNTIFS(assign_old_new!A:A,A3227)</f>
        <v>0</v>
      </c>
      <c r="T3227" s="4" t="str">
        <f>IF(D3227="teppc","teppc",
IF(Q3227=0,"not relevant",
IF(R3227&gt;0,"in old list",
IF(S3227=0,"NEED TO ASSIGN",
INDEX(assign_old_new!D:D,MATCH(A3227,assign_old_new!A:A,0))))))</f>
        <v>teppc</v>
      </c>
      <c r="U3227">
        <f t="shared" si="100"/>
        <v>0</v>
      </c>
      <c r="V3227" s="5">
        <f t="shared" si="101"/>
        <v>0</v>
      </c>
    </row>
    <row r="3228" spans="1:22" hidden="1" x14ac:dyDescent="0.75">
      <c r="A3228" t="s">
        <v>5220</v>
      </c>
      <c r="B3228" t="s">
        <v>5220</v>
      </c>
      <c r="C3228" t="s">
        <v>5221</v>
      </c>
      <c r="D3228" t="s">
        <v>3425</v>
      </c>
      <c r="E3228" t="s">
        <v>3883</v>
      </c>
      <c r="F3228" t="s">
        <v>3883</v>
      </c>
      <c r="G3228" t="s">
        <v>3884</v>
      </c>
      <c r="H3228" t="s">
        <v>3883</v>
      </c>
      <c r="I3228" t="s">
        <v>1080</v>
      </c>
      <c r="J3228" s="2">
        <v>9011</v>
      </c>
      <c r="K3228" s="2">
        <v>47484</v>
      </c>
      <c r="L3228">
        <v>3.2</v>
      </c>
      <c r="M3228" t="s">
        <v>210</v>
      </c>
      <c r="N3228" t="s">
        <v>3443</v>
      </c>
      <c r="O3228" t="s">
        <v>210</v>
      </c>
      <c r="P3228" t="s">
        <v>3568</v>
      </c>
      <c r="Q3228" s="5">
        <f>INDEX(relevant_resources!B:B,MATCH(P3228,relevant_resources!A:A,0))</f>
        <v>0</v>
      </c>
      <c r="R3228">
        <f>COUNTIFS(resolve_2018!Y:Y,A3228)</f>
        <v>0</v>
      </c>
      <c r="S3228">
        <f>COUNTIFS(assign_old_new!A:A,A3228)</f>
        <v>0</v>
      </c>
      <c r="T3228" s="4" t="str">
        <f>IF(D3228="teppc","teppc",
IF(Q3228=0,"not relevant",
IF(R3228&gt;0,"in old list",
IF(S3228=0,"NEED TO ASSIGN",
INDEX(assign_old_new!D:D,MATCH(A3228,assign_old_new!A:A,0))))))</f>
        <v>teppc</v>
      </c>
      <c r="U3228">
        <f t="shared" si="100"/>
        <v>0</v>
      </c>
      <c r="V3228" s="5">
        <f t="shared" si="101"/>
        <v>0</v>
      </c>
    </row>
    <row r="3229" spans="1:22" hidden="1" x14ac:dyDescent="0.75">
      <c r="A3229" t="s">
        <v>370</v>
      </c>
      <c r="B3229" t="s">
        <v>10153</v>
      </c>
      <c r="C3229" t="s">
        <v>10154</v>
      </c>
      <c r="D3229" t="s">
        <v>9883</v>
      </c>
      <c r="E3229" t="s">
        <v>3333</v>
      </c>
      <c r="F3229" t="s">
        <v>3333</v>
      </c>
      <c r="G3229" t="s">
        <v>3334</v>
      </c>
      <c r="H3229" t="s">
        <v>3333</v>
      </c>
      <c r="I3229" t="s">
        <v>33</v>
      </c>
      <c r="J3229" s="6">
        <v>6211</v>
      </c>
      <c r="K3229" s="6">
        <v>55153</v>
      </c>
      <c r="L3229">
        <v>3.2</v>
      </c>
      <c r="M3229" t="s">
        <v>9884</v>
      </c>
      <c r="N3229" t="s">
        <v>3443</v>
      </c>
      <c r="O3229" t="s">
        <v>210</v>
      </c>
      <c r="P3229" t="s">
        <v>3709</v>
      </c>
      <c r="Q3229" s="5">
        <f>INDEX(relevant_resources!B:B,MATCH(P3229,relevant_resources!A:A,0))</f>
        <v>0</v>
      </c>
      <c r="R3229">
        <f>COUNTIFS(resolve_2018!Y:Y,A3229)</f>
        <v>1</v>
      </c>
      <c r="S3229">
        <f>COUNTIFS(assign_old_new!A:A,A3229)</f>
        <v>0</v>
      </c>
      <c r="T3229" s="4" t="str">
        <f>IF(D3229="teppc","teppc",
IF(Q3229=0,"not relevant",
IF(R3229&gt;0,"in old list",
IF(S3229=0,"NEED TO ASSIGN",
INDEX(assign_old_new!D:D,MATCH(A3229,assign_old_new!A:A,0))))))</f>
        <v>not relevant</v>
      </c>
      <c r="U3229">
        <f t="shared" si="100"/>
        <v>1</v>
      </c>
      <c r="V3229" s="5">
        <f t="shared" si="101"/>
        <v>0</v>
      </c>
    </row>
    <row r="3230" spans="1:22" hidden="1" x14ac:dyDescent="0.75">
      <c r="A3230" t="s">
        <v>4591</v>
      </c>
      <c r="B3230" t="s">
        <v>4591</v>
      </c>
      <c r="C3230" t="s">
        <v>4592</v>
      </c>
      <c r="D3230" t="s">
        <v>3425</v>
      </c>
      <c r="E3230" t="s">
        <v>3426</v>
      </c>
      <c r="F3230" t="s">
        <v>3426</v>
      </c>
      <c r="G3230" t="s">
        <v>3427</v>
      </c>
      <c r="H3230" t="s">
        <v>3428</v>
      </c>
      <c r="I3230" t="s">
        <v>3429</v>
      </c>
      <c r="J3230" s="2">
        <v>38696</v>
      </c>
      <c r="K3230" s="2">
        <v>51421</v>
      </c>
      <c r="L3230">
        <v>3.15</v>
      </c>
      <c r="M3230" t="s">
        <v>210</v>
      </c>
      <c r="N3230" t="s">
        <v>3443</v>
      </c>
      <c r="O3230" t="s">
        <v>210</v>
      </c>
      <c r="P3230" t="s">
        <v>3444</v>
      </c>
      <c r="Q3230" s="5">
        <f>INDEX(relevant_resources!B:B,MATCH(P3230,relevant_resources!A:A,0))</f>
        <v>0</v>
      </c>
      <c r="R3230">
        <f>COUNTIFS(resolve_2018!Y:Y,A3230)</f>
        <v>0</v>
      </c>
      <c r="S3230">
        <f>COUNTIFS(assign_old_new!A:A,A3230)</f>
        <v>0</v>
      </c>
      <c r="T3230" s="4" t="str">
        <f>IF(D3230="teppc","teppc",
IF(Q3230=0,"not relevant",
IF(R3230&gt;0,"in old list",
IF(S3230=0,"NEED TO ASSIGN",
INDEX(assign_old_new!D:D,MATCH(A3230,assign_old_new!A:A,0))))))</f>
        <v>teppc</v>
      </c>
      <c r="U3230">
        <f t="shared" si="100"/>
        <v>0</v>
      </c>
      <c r="V3230" s="5">
        <f t="shared" si="101"/>
        <v>0</v>
      </c>
    </row>
    <row r="3231" spans="1:22" hidden="1" x14ac:dyDescent="0.75">
      <c r="A3231" t="s">
        <v>4593</v>
      </c>
      <c r="B3231" t="s">
        <v>4593</v>
      </c>
      <c r="C3231" t="s">
        <v>4594</v>
      </c>
      <c r="D3231" t="s">
        <v>3425</v>
      </c>
      <c r="E3231" t="s">
        <v>3426</v>
      </c>
      <c r="F3231" t="s">
        <v>3426</v>
      </c>
      <c r="G3231" t="s">
        <v>3427</v>
      </c>
      <c r="H3231" t="s">
        <v>3428</v>
      </c>
      <c r="I3231" t="s">
        <v>3429</v>
      </c>
      <c r="J3231" s="2">
        <v>38696</v>
      </c>
      <c r="K3231" s="2">
        <v>51421</v>
      </c>
      <c r="L3231">
        <v>3.15</v>
      </c>
      <c r="M3231" t="s">
        <v>210</v>
      </c>
      <c r="N3231" t="s">
        <v>3443</v>
      </c>
      <c r="O3231" t="s">
        <v>210</v>
      </c>
      <c r="P3231" t="s">
        <v>3444</v>
      </c>
      <c r="Q3231" s="5">
        <f>INDEX(relevant_resources!B:B,MATCH(P3231,relevant_resources!A:A,0))</f>
        <v>0</v>
      </c>
      <c r="R3231">
        <f>COUNTIFS(resolve_2018!Y:Y,A3231)</f>
        <v>0</v>
      </c>
      <c r="S3231">
        <f>COUNTIFS(assign_old_new!A:A,A3231)</f>
        <v>0</v>
      </c>
      <c r="T3231" s="4" t="str">
        <f>IF(D3231="teppc","teppc",
IF(Q3231=0,"not relevant",
IF(R3231&gt;0,"in old list",
IF(S3231=0,"NEED TO ASSIGN",
INDEX(assign_old_new!D:D,MATCH(A3231,assign_old_new!A:A,0))))))</f>
        <v>teppc</v>
      </c>
      <c r="U3231">
        <f t="shared" si="100"/>
        <v>0</v>
      </c>
      <c r="V3231" s="5">
        <f t="shared" si="101"/>
        <v>0</v>
      </c>
    </row>
    <row r="3232" spans="1:22" hidden="1" x14ac:dyDescent="0.75">
      <c r="A3232" t="s">
        <v>10740</v>
      </c>
      <c r="B3232" t="s">
        <v>10740</v>
      </c>
      <c r="C3232" t="s">
        <v>10741</v>
      </c>
      <c r="D3232" t="s">
        <v>9883</v>
      </c>
      <c r="E3232" t="s">
        <v>1128</v>
      </c>
      <c r="F3232" t="s">
        <v>1128</v>
      </c>
      <c r="G3232" t="s">
        <v>3379</v>
      </c>
      <c r="H3232" t="s">
        <v>1128</v>
      </c>
      <c r="I3232" t="s">
        <v>33</v>
      </c>
      <c r="J3232" s="6">
        <v>28907</v>
      </c>
      <c r="K3232" s="6">
        <v>55153</v>
      </c>
      <c r="L3232">
        <v>3.13</v>
      </c>
      <c r="M3232" t="s">
        <v>9884</v>
      </c>
      <c r="N3232" t="s">
        <v>3443</v>
      </c>
      <c r="O3232" t="s">
        <v>210</v>
      </c>
      <c r="P3232" t="s">
        <v>3709</v>
      </c>
      <c r="Q3232" s="5">
        <f>INDEX(relevant_resources!B:B,MATCH(P3232,relevant_resources!A:A,0))</f>
        <v>0</v>
      </c>
      <c r="R3232">
        <f>COUNTIFS(resolve_2018!Y:Y,A3232)</f>
        <v>0</v>
      </c>
      <c r="S3232">
        <f>COUNTIFS(assign_old_new!A:A,A3232)</f>
        <v>0</v>
      </c>
      <c r="T3232" s="4" t="str">
        <f>IF(D3232="teppc","teppc",
IF(Q3232=0,"not relevant",
IF(R3232&gt;0,"in old list",
IF(S3232=0,"NEED TO ASSIGN",
INDEX(assign_old_new!D:D,MATCH(A3232,assign_old_new!A:A,0))))))</f>
        <v>not relevant</v>
      </c>
      <c r="U3232">
        <f t="shared" si="100"/>
        <v>0</v>
      </c>
      <c r="V3232" s="5">
        <f t="shared" si="101"/>
        <v>0</v>
      </c>
    </row>
    <row r="3233" spans="1:22" hidden="1" x14ac:dyDescent="0.75">
      <c r="A3233" t="s">
        <v>9398</v>
      </c>
      <c r="B3233" t="s">
        <v>9399</v>
      </c>
      <c r="C3233" t="s">
        <v>9397</v>
      </c>
      <c r="D3233" t="s">
        <v>3425</v>
      </c>
      <c r="E3233" t="s">
        <v>906</v>
      </c>
      <c r="F3233" t="s">
        <v>906</v>
      </c>
      <c r="G3233" t="s">
        <v>4695</v>
      </c>
      <c r="H3233" t="s">
        <v>906</v>
      </c>
      <c r="I3233" t="s">
        <v>906</v>
      </c>
      <c r="J3233" s="2">
        <v>42815</v>
      </c>
      <c r="K3233" s="2">
        <v>55153</v>
      </c>
      <c r="L3233">
        <v>3.1</v>
      </c>
      <c r="M3233" t="s">
        <v>3506</v>
      </c>
      <c r="N3233" t="s">
        <v>3385</v>
      </c>
      <c r="O3233" t="s">
        <v>3386</v>
      </c>
      <c r="P3233" t="s">
        <v>6064</v>
      </c>
      <c r="Q3233" s="5">
        <f>INDEX(relevant_resources!B:B,MATCH(P3233,relevant_resources!A:A,0))</f>
        <v>0</v>
      </c>
      <c r="R3233">
        <f>COUNTIFS(resolve_2018!Y:Y,A3233)</f>
        <v>0</v>
      </c>
      <c r="S3233">
        <f>COUNTIFS(assign_old_new!A:A,A3233)</f>
        <v>1</v>
      </c>
      <c r="T3233" s="4" t="str">
        <f>IF(D3233="teppc","teppc",
IF(Q3233=0,"not relevant",
IF(R3233&gt;0,"in old list",
IF(S3233=0,"NEED TO ASSIGN",
INDEX(assign_old_new!D:D,MATCH(A3233,assign_old_new!A:A,0))))))</f>
        <v>teppc</v>
      </c>
      <c r="U3233">
        <f t="shared" si="100"/>
        <v>1</v>
      </c>
      <c r="V3233" s="5">
        <f t="shared" si="101"/>
        <v>0</v>
      </c>
    </row>
    <row r="3234" spans="1:22" hidden="1" x14ac:dyDescent="0.75">
      <c r="A3234" t="s">
        <v>9395</v>
      </c>
      <c r="B3234" t="s">
        <v>9396</v>
      </c>
      <c r="C3234" t="s">
        <v>9397</v>
      </c>
      <c r="D3234" t="s">
        <v>3425</v>
      </c>
      <c r="E3234" t="s">
        <v>906</v>
      </c>
      <c r="F3234" t="s">
        <v>906</v>
      </c>
      <c r="G3234" t="s">
        <v>4695</v>
      </c>
      <c r="H3234" t="s">
        <v>906</v>
      </c>
      <c r="I3234" t="s">
        <v>906</v>
      </c>
      <c r="J3234" s="2">
        <v>42794</v>
      </c>
      <c r="K3234" s="2">
        <v>55153</v>
      </c>
      <c r="L3234">
        <v>3.1</v>
      </c>
      <c r="M3234" t="s">
        <v>3506</v>
      </c>
      <c r="N3234" t="s">
        <v>3385</v>
      </c>
      <c r="O3234" t="s">
        <v>3386</v>
      </c>
      <c r="P3234" t="s">
        <v>6064</v>
      </c>
      <c r="Q3234" s="5">
        <f>INDEX(relevant_resources!B:B,MATCH(P3234,relevant_resources!A:A,0))</f>
        <v>0</v>
      </c>
      <c r="R3234">
        <f>COUNTIFS(resolve_2018!Y:Y,A3234)</f>
        <v>0</v>
      </c>
      <c r="S3234">
        <f>COUNTIFS(assign_old_new!A:A,A3234)</f>
        <v>0</v>
      </c>
      <c r="T3234" s="4" t="str">
        <f>IF(D3234="teppc","teppc",
IF(Q3234=0,"not relevant",
IF(R3234&gt;0,"in old list",
IF(S3234=0,"NEED TO ASSIGN",
INDEX(assign_old_new!D:D,MATCH(A3234,assign_old_new!A:A,0))))))</f>
        <v>teppc</v>
      </c>
      <c r="U3234">
        <f t="shared" si="100"/>
        <v>0</v>
      </c>
      <c r="V3234" s="5">
        <f t="shared" si="101"/>
        <v>0</v>
      </c>
    </row>
    <row r="3235" spans="1:22" hidden="1" x14ac:dyDescent="0.75">
      <c r="A3235" t="s">
        <v>9582</v>
      </c>
      <c r="B3235" t="s">
        <v>9583</v>
      </c>
      <c r="C3235" t="s">
        <v>9584</v>
      </c>
      <c r="D3235" t="s">
        <v>3425</v>
      </c>
      <c r="E3235" t="s">
        <v>3426</v>
      </c>
      <c r="F3235" t="s">
        <v>3426</v>
      </c>
      <c r="G3235" t="s">
        <v>3427</v>
      </c>
      <c r="H3235" t="s">
        <v>3428</v>
      </c>
      <c r="I3235" t="s">
        <v>3429</v>
      </c>
      <c r="J3235" s="2">
        <v>42095</v>
      </c>
      <c r="K3235" s="2">
        <v>55153</v>
      </c>
      <c r="L3235">
        <v>3.1</v>
      </c>
      <c r="M3235" t="s">
        <v>3531</v>
      </c>
      <c r="N3235" t="s">
        <v>3532</v>
      </c>
      <c r="O3235" t="s">
        <v>3533</v>
      </c>
      <c r="P3235" t="s">
        <v>3549</v>
      </c>
      <c r="Q3235" s="5">
        <f>INDEX(relevant_resources!B:B,MATCH(P3235,relevant_resources!A:A,0))</f>
        <v>0</v>
      </c>
      <c r="R3235">
        <f>COUNTIFS(resolve_2018!Y:Y,A3235)</f>
        <v>0</v>
      </c>
      <c r="S3235">
        <f>COUNTIFS(assign_old_new!A:A,A3235)</f>
        <v>0</v>
      </c>
      <c r="T3235" s="4" t="str">
        <f>IF(D3235="teppc","teppc",
IF(Q3235=0,"not relevant",
IF(R3235&gt;0,"in old list",
IF(S3235=0,"NEED TO ASSIGN",
INDEX(assign_old_new!D:D,MATCH(A3235,assign_old_new!A:A,0))))))</f>
        <v>teppc</v>
      </c>
      <c r="U3235">
        <f t="shared" si="100"/>
        <v>0</v>
      </c>
      <c r="V3235" s="5">
        <f t="shared" si="101"/>
        <v>0</v>
      </c>
    </row>
    <row r="3236" spans="1:22" hidden="1" x14ac:dyDescent="0.75">
      <c r="A3236" t="s">
        <v>9585</v>
      </c>
      <c r="B3236" t="s">
        <v>9586</v>
      </c>
      <c r="C3236" t="s">
        <v>9587</v>
      </c>
      <c r="D3236" t="s">
        <v>3425</v>
      </c>
      <c r="E3236" t="s">
        <v>3426</v>
      </c>
      <c r="F3236" t="s">
        <v>3426</v>
      </c>
      <c r="G3236" t="s">
        <v>3427</v>
      </c>
      <c r="H3236" t="s">
        <v>3428</v>
      </c>
      <c r="I3236" t="s">
        <v>3429</v>
      </c>
      <c r="J3236" s="2">
        <v>42095</v>
      </c>
      <c r="K3236" s="2">
        <v>55153</v>
      </c>
      <c r="L3236">
        <v>3.1</v>
      </c>
      <c r="M3236" t="s">
        <v>3531</v>
      </c>
      <c r="N3236" t="s">
        <v>3532</v>
      </c>
      <c r="O3236" t="s">
        <v>3533</v>
      </c>
      <c r="P3236" t="s">
        <v>3549</v>
      </c>
      <c r="Q3236" s="5">
        <f>INDEX(relevant_resources!B:B,MATCH(P3236,relevant_resources!A:A,0))</f>
        <v>0</v>
      </c>
      <c r="R3236">
        <f>COUNTIFS(resolve_2018!Y:Y,A3236)</f>
        <v>0</v>
      </c>
      <c r="S3236">
        <f>COUNTIFS(assign_old_new!A:A,A3236)</f>
        <v>0</v>
      </c>
      <c r="T3236" s="4" t="str">
        <f>IF(D3236="teppc","teppc",
IF(Q3236=0,"not relevant",
IF(R3236&gt;0,"in old list",
IF(S3236=0,"NEED TO ASSIGN",
INDEX(assign_old_new!D:D,MATCH(A3236,assign_old_new!A:A,0))))))</f>
        <v>teppc</v>
      </c>
      <c r="U3236">
        <f t="shared" si="100"/>
        <v>0</v>
      </c>
      <c r="V3236" s="5">
        <f t="shared" si="101"/>
        <v>0</v>
      </c>
    </row>
    <row r="3237" spans="1:22" hidden="1" x14ac:dyDescent="0.75">
      <c r="A3237" t="s">
        <v>5467</v>
      </c>
      <c r="B3237" t="s">
        <v>5468</v>
      </c>
      <c r="C3237" t="s">
        <v>5469</v>
      </c>
      <c r="D3237" t="s">
        <v>3425</v>
      </c>
      <c r="E3237" t="s">
        <v>3546</v>
      </c>
      <c r="F3237" t="s">
        <v>3546</v>
      </c>
      <c r="G3237" t="s">
        <v>3547</v>
      </c>
      <c r="H3237" t="s">
        <v>3546</v>
      </c>
      <c r="I3237" t="s">
        <v>3429</v>
      </c>
      <c r="J3237" s="2">
        <v>29677</v>
      </c>
      <c r="K3237" s="2">
        <v>55153</v>
      </c>
      <c r="L3237">
        <v>3.1</v>
      </c>
      <c r="M3237" t="s">
        <v>210</v>
      </c>
      <c r="N3237" t="s">
        <v>3443</v>
      </c>
      <c r="O3237" t="s">
        <v>210</v>
      </c>
      <c r="P3237" t="s">
        <v>3444</v>
      </c>
      <c r="Q3237" s="5">
        <f>INDEX(relevant_resources!B:B,MATCH(P3237,relevant_resources!A:A,0))</f>
        <v>0</v>
      </c>
      <c r="R3237">
        <f>COUNTIFS(resolve_2018!Y:Y,A3237)</f>
        <v>0</v>
      </c>
      <c r="S3237">
        <f>COUNTIFS(assign_old_new!A:A,A3237)</f>
        <v>0</v>
      </c>
      <c r="T3237" s="4" t="str">
        <f>IF(D3237="teppc","teppc",
IF(Q3237=0,"not relevant",
IF(R3237&gt;0,"in old list",
IF(S3237=0,"NEED TO ASSIGN",
INDEX(assign_old_new!D:D,MATCH(A3237,assign_old_new!A:A,0))))))</f>
        <v>teppc</v>
      </c>
      <c r="U3237">
        <f t="shared" si="100"/>
        <v>0</v>
      </c>
      <c r="V3237" s="5">
        <f t="shared" si="101"/>
        <v>0</v>
      </c>
    </row>
    <row r="3238" spans="1:22" hidden="1" x14ac:dyDescent="0.75">
      <c r="A3238" t="s">
        <v>5377</v>
      </c>
      <c r="B3238" t="s">
        <v>5377</v>
      </c>
      <c r="C3238" t="s">
        <v>5378</v>
      </c>
      <c r="D3238" t="s">
        <v>3425</v>
      </c>
      <c r="E3238" t="s">
        <v>3858</v>
      </c>
      <c r="F3238" t="s">
        <v>3858</v>
      </c>
      <c r="G3238" t="s">
        <v>3859</v>
      </c>
      <c r="H3238" t="s">
        <v>3860</v>
      </c>
      <c r="I3238" t="s">
        <v>1080</v>
      </c>
      <c r="J3238" s="2">
        <v>2589</v>
      </c>
      <c r="K3238" s="2">
        <v>55153</v>
      </c>
      <c r="L3238">
        <v>3.1</v>
      </c>
      <c r="M3238" t="s">
        <v>210</v>
      </c>
      <c r="N3238" t="s">
        <v>3443</v>
      </c>
      <c r="O3238" t="s">
        <v>210</v>
      </c>
      <c r="P3238" t="s">
        <v>3568</v>
      </c>
      <c r="Q3238" s="5">
        <f>INDEX(relevant_resources!B:B,MATCH(P3238,relevant_resources!A:A,0))</f>
        <v>0</v>
      </c>
      <c r="R3238">
        <f>COUNTIFS(resolve_2018!Y:Y,A3238)</f>
        <v>0</v>
      </c>
      <c r="S3238">
        <f>COUNTIFS(assign_old_new!A:A,A3238)</f>
        <v>0</v>
      </c>
      <c r="T3238" s="4" t="str">
        <f>IF(D3238="teppc","teppc",
IF(Q3238=0,"not relevant",
IF(R3238&gt;0,"in old list",
IF(S3238=0,"NEED TO ASSIGN",
INDEX(assign_old_new!D:D,MATCH(A3238,assign_old_new!A:A,0))))))</f>
        <v>teppc</v>
      </c>
      <c r="U3238">
        <f t="shared" si="100"/>
        <v>0</v>
      </c>
      <c r="V3238" s="5">
        <f t="shared" si="101"/>
        <v>0</v>
      </c>
    </row>
    <row r="3239" spans="1:22" hidden="1" x14ac:dyDescent="0.75">
      <c r="A3239" t="s">
        <v>5379</v>
      </c>
      <c r="B3239" t="s">
        <v>5379</v>
      </c>
      <c r="C3239" t="s">
        <v>5380</v>
      </c>
      <c r="D3239" t="s">
        <v>3425</v>
      </c>
      <c r="E3239" t="s">
        <v>3858</v>
      </c>
      <c r="F3239" t="s">
        <v>3858</v>
      </c>
      <c r="G3239" t="s">
        <v>3859</v>
      </c>
      <c r="H3239" t="s">
        <v>3860</v>
      </c>
      <c r="I3239" t="s">
        <v>1080</v>
      </c>
      <c r="J3239" s="2">
        <v>2589</v>
      </c>
      <c r="K3239" s="2">
        <v>55153</v>
      </c>
      <c r="L3239">
        <v>3.1</v>
      </c>
      <c r="M3239" t="s">
        <v>210</v>
      </c>
      <c r="N3239" t="s">
        <v>3443</v>
      </c>
      <c r="O3239" t="s">
        <v>210</v>
      </c>
      <c r="P3239" t="s">
        <v>3568</v>
      </c>
      <c r="Q3239" s="5">
        <f>INDEX(relevant_resources!B:B,MATCH(P3239,relevant_resources!A:A,0))</f>
        <v>0</v>
      </c>
      <c r="R3239">
        <f>COUNTIFS(resolve_2018!Y:Y,A3239)</f>
        <v>0</v>
      </c>
      <c r="S3239">
        <f>COUNTIFS(assign_old_new!A:A,A3239)</f>
        <v>0</v>
      </c>
      <c r="T3239" s="4" t="str">
        <f>IF(D3239="teppc","teppc",
IF(Q3239=0,"not relevant",
IF(R3239&gt;0,"in old list",
IF(S3239=0,"NEED TO ASSIGN",
INDEX(assign_old_new!D:D,MATCH(A3239,assign_old_new!A:A,0))))))</f>
        <v>teppc</v>
      </c>
      <c r="U3239">
        <f t="shared" si="100"/>
        <v>0</v>
      </c>
      <c r="V3239" s="5">
        <f t="shared" si="101"/>
        <v>0</v>
      </c>
    </row>
    <row r="3240" spans="1:22" hidden="1" x14ac:dyDescent="0.75">
      <c r="A3240" t="s">
        <v>9871</v>
      </c>
      <c r="B3240" t="s">
        <v>9871</v>
      </c>
      <c r="C3240" t="s">
        <v>9872</v>
      </c>
      <c r="D3240" t="s">
        <v>3425</v>
      </c>
      <c r="E3240" t="s">
        <v>3426</v>
      </c>
      <c r="F3240" t="s">
        <v>3426</v>
      </c>
      <c r="G3240" t="s">
        <v>3427</v>
      </c>
      <c r="H3240" t="s">
        <v>3428</v>
      </c>
      <c r="I3240" t="s">
        <v>3429</v>
      </c>
      <c r="J3240" s="2">
        <v>39977</v>
      </c>
      <c r="K3240" s="2">
        <v>47282</v>
      </c>
      <c r="L3240">
        <v>3.09</v>
      </c>
      <c r="M3240" t="s">
        <v>210</v>
      </c>
      <c r="N3240" t="s">
        <v>3443</v>
      </c>
      <c r="O3240" t="s">
        <v>210</v>
      </c>
      <c r="P3240" t="s">
        <v>3444</v>
      </c>
      <c r="Q3240" s="5">
        <f>INDEX(relevant_resources!B:B,MATCH(P3240,relevant_resources!A:A,0))</f>
        <v>0</v>
      </c>
      <c r="R3240">
        <f>COUNTIFS(resolve_2018!Y:Y,A3240)</f>
        <v>0</v>
      </c>
      <c r="S3240">
        <f>COUNTIFS(assign_old_new!A:A,A3240)</f>
        <v>0</v>
      </c>
      <c r="T3240" s="4" t="str">
        <f>IF(D3240="teppc","teppc",
IF(Q3240=0,"not relevant",
IF(R3240&gt;0,"in old list",
IF(S3240=0,"NEED TO ASSIGN",
INDEX(assign_old_new!D:D,MATCH(A3240,assign_old_new!A:A,0))))))</f>
        <v>teppc</v>
      </c>
      <c r="U3240">
        <f t="shared" si="100"/>
        <v>0</v>
      </c>
      <c r="V3240" s="5">
        <f t="shared" si="101"/>
        <v>0</v>
      </c>
    </row>
    <row r="3241" spans="1:22" hidden="1" x14ac:dyDescent="0.75">
      <c r="A3241" t="s">
        <v>2603</v>
      </c>
      <c r="B3241" t="s">
        <v>2603</v>
      </c>
      <c r="C3241" t="s">
        <v>10397</v>
      </c>
      <c r="D3241" t="s">
        <v>9883</v>
      </c>
      <c r="E3241" t="s">
        <v>3333</v>
      </c>
      <c r="F3241" t="s">
        <v>3333</v>
      </c>
      <c r="G3241" t="s">
        <v>3334</v>
      </c>
      <c r="H3241" t="s">
        <v>3333</v>
      </c>
      <c r="I3241" t="s">
        <v>33</v>
      </c>
      <c r="J3241" s="6">
        <v>38750</v>
      </c>
      <c r="K3241" s="6">
        <v>55153</v>
      </c>
      <c r="L3241">
        <v>3.04</v>
      </c>
      <c r="M3241" t="s">
        <v>9884</v>
      </c>
      <c r="N3241" t="s">
        <v>3342</v>
      </c>
      <c r="O3241" t="s">
        <v>3337</v>
      </c>
      <c r="P3241" t="s">
        <v>3338</v>
      </c>
      <c r="Q3241" s="5">
        <f>INDEX(relevant_resources!B:B,MATCH(P3241,relevant_resources!A:A,0))</f>
        <v>0</v>
      </c>
      <c r="R3241">
        <f>COUNTIFS(resolve_2018!Y:Y,A3241)</f>
        <v>2</v>
      </c>
      <c r="S3241">
        <f>COUNTIFS(assign_old_new!A:A,A3241)</f>
        <v>0</v>
      </c>
      <c r="T3241" s="4" t="str">
        <f>IF(D3241="teppc","teppc",
IF(Q3241=0,"not relevant",
IF(R3241&gt;0,"in old list",
IF(S3241=0,"NEED TO ASSIGN",
INDEX(assign_old_new!D:D,MATCH(A3241,assign_old_new!A:A,0))))))</f>
        <v>not relevant</v>
      </c>
      <c r="U3241">
        <f t="shared" si="100"/>
        <v>1</v>
      </c>
      <c r="V3241" s="5">
        <f t="shared" si="101"/>
        <v>0</v>
      </c>
    </row>
    <row r="3242" spans="1:22" hidden="1" x14ac:dyDescent="0.75">
      <c r="A3242" t="s">
        <v>2430</v>
      </c>
      <c r="B3242" t="s">
        <v>2430</v>
      </c>
      <c r="C3242" t="s">
        <v>10471</v>
      </c>
      <c r="D3242" t="s">
        <v>9883</v>
      </c>
      <c r="E3242" t="s">
        <v>9887</v>
      </c>
      <c r="F3242" t="s">
        <v>9887</v>
      </c>
      <c r="G3242" t="s">
        <v>9888</v>
      </c>
      <c r="H3242" t="s">
        <v>9887</v>
      </c>
      <c r="I3242" t="s">
        <v>33</v>
      </c>
      <c r="J3242" s="6">
        <v>30574</v>
      </c>
      <c r="K3242" s="6">
        <v>55153</v>
      </c>
      <c r="L3242">
        <v>3.01</v>
      </c>
      <c r="M3242" t="s">
        <v>9884</v>
      </c>
      <c r="N3242" t="s">
        <v>3443</v>
      </c>
      <c r="O3242" t="s">
        <v>210</v>
      </c>
      <c r="P3242" t="s">
        <v>3709</v>
      </c>
      <c r="Q3242" s="5">
        <f>INDEX(relevant_resources!B:B,MATCH(P3242,relevant_resources!A:A,0))</f>
        <v>0</v>
      </c>
      <c r="R3242">
        <f>COUNTIFS(resolve_2018!Y:Y,A3242)</f>
        <v>2</v>
      </c>
      <c r="S3242">
        <f>COUNTIFS(assign_old_new!A:A,A3242)</f>
        <v>0</v>
      </c>
      <c r="T3242" s="4" t="str">
        <f>IF(D3242="teppc","teppc",
IF(Q3242=0,"not relevant",
IF(R3242&gt;0,"in old list",
IF(S3242=0,"NEED TO ASSIGN",
INDEX(assign_old_new!D:D,MATCH(A3242,assign_old_new!A:A,0))))))</f>
        <v>not relevant</v>
      </c>
      <c r="U3242">
        <f t="shared" si="100"/>
        <v>1</v>
      </c>
      <c r="V3242" s="5">
        <f t="shared" si="101"/>
        <v>0</v>
      </c>
    </row>
    <row r="3243" spans="1:22" hidden="1" x14ac:dyDescent="0.75">
      <c r="A3243" t="s">
        <v>10181</v>
      </c>
      <c r="B3243" t="s">
        <v>10181</v>
      </c>
      <c r="C3243" t="s">
        <v>10182</v>
      </c>
      <c r="D3243" t="s">
        <v>9883</v>
      </c>
      <c r="E3243" t="s">
        <v>1128</v>
      </c>
      <c r="F3243" t="s">
        <v>1128</v>
      </c>
      <c r="G3243" t="s">
        <v>3379</v>
      </c>
      <c r="H3243" t="s">
        <v>1128</v>
      </c>
      <c r="I3243" t="s">
        <v>33</v>
      </c>
      <c r="J3243" t="s">
        <v>9889</v>
      </c>
      <c r="K3243" s="6">
        <v>55153</v>
      </c>
      <c r="L3243">
        <v>3</v>
      </c>
      <c r="M3243" t="s">
        <v>4346</v>
      </c>
      <c r="N3243" t="s">
        <v>4346</v>
      </c>
      <c r="O3243" t="s">
        <v>3386</v>
      </c>
      <c r="P3243" t="s">
        <v>3324</v>
      </c>
      <c r="Q3243" s="5">
        <f>INDEX(relevant_resources!B:B,MATCH(P3243,relevant_resources!A:A,0))</f>
        <v>1</v>
      </c>
      <c r="R3243">
        <f>COUNTIFS(resolve_2018!Y:Y,A3243)</f>
        <v>0</v>
      </c>
      <c r="S3243">
        <f>COUNTIFS(assign_old_new!A:A,A3243)</f>
        <v>1</v>
      </c>
      <c r="T3243" s="4" t="str">
        <f>IF(D3243="teppc","teppc",
IF(Q3243=0,"not relevant",
IF(R3243&gt;0,"in old list",
IF(S3243=0,"NEED TO ASSIGN",
INDEX(assign_old_new!D:D,MATCH(A3243,assign_old_new!A:A,0))))))</f>
        <v>new</v>
      </c>
      <c r="U3243">
        <f t="shared" si="100"/>
        <v>1</v>
      </c>
      <c r="V3243" s="5">
        <f t="shared" si="101"/>
        <v>0</v>
      </c>
    </row>
    <row r="3244" spans="1:22" hidden="1" x14ac:dyDescent="0.75">
      <c r="A3244" t="s">
        <v>10239</v>
      </c>
      <c r="B3244" t="s">
        <v>10239</v>
      </c>
      <c r="D3244" t="s">
        <v>9883</v>
      </c>
      <c r="E3244" t="s">
        <v>3319</v>
      </c>
      <c r="F3244" t="s">
        <v>3319</v>
      </c>
      <c r="G3244" t="s">
        <v>3320</v>
      </c>
      <c r="H3244" t="s">
        <v>3319</v>
      </c>
      <c r="I3244" t="s">
        <v>33</v>
      </c>
      <c r="J3244" t="s">
        <v>9889</v>
      </c>
      <c r="K3244" s="6">
        <v>55153</v>
      </c>
      <c r="L3244">
        <v>3</v>
      </c>
      <c r="M3244" t="s">
        <v>4707</v>
      </c>
      <c r="N3244" t="s">
        <v>4707</v>
      </c>
      <c r="O3244" t="s">
        <v>4708</v>
      </c>
      <c r="P3244" t="s">
        <v>10080</v>
      </c>
      <c r="Q3244" s="5">
        <f>INDEX(relevant_resources!B:B,MATCH(P3244,relevant_resources!A:A,0))</f>
        <v>0</v>
      </c>
      <c r="R3244">
        <f>COUNTIFS(resolve_2018!Y:Y,A3244)</f>
        <v>0</v>
      </c>
      <c r="S3244">
        <f>COUNTIFS(assign_old_new!A:A,A3244)</f>
        <v>0</v>
      </c>
      <c r="T3244" s="4" t="str">
        <f>IF(D3244="teppc","teppc",
IF(Q3244=0,"not relevant",
IF(R3244&gt;0,"in old list",
IF(S3244=0,"NEED TO ASSIGN",
INDEX(assign_old_new!D:D,MATCH(A3244,assign_old_new!A:A,0))))))</f>
        <v>not relevant</v>
      </c>
      <c r="U3244">
        <f t="shared" si="100"/>
        <v>0</v>
      </c>
      <c r="V3244" s="5">
        <f t="shared" si="101"/>
        <v>0</v>
      </c>
    </row>
    <row r="3245" spans="1:22" hidden="1" x14ac:dyDescent="0.75">
      <c r="A3245" t="s">
        <v>2316</v>
      </c>
      <c r="B3245" t="s">
        <v>2316</v>
      </c>
      <c r="C3245" t="s">
        <v>10559</v>
      </c>
      <c r="D3245" t="s">
        <v>9883</v>
      </c>
      <c r="E3245" t="s">
        <v>3319</v>
      </c>
      <c r="F3245" t="s">
        <v>3319</v>
      </c>
      <c r="G3245" t="s">
        <v>3320</v>
      </c>
      <c r="H3245" t="s">
        <v>3319</v>
      </c>
      <c r="I3245" t="s">
        <v>33</v>
      </c>
      <c r="J3245" t="s">
        <v>9889</v>
      </c>
      <c r="K3245" s="6">
        <v>55153</v>
      </c>
      <c r="L3245">
        <v>3</v>
      </c>
      <c r="M3245" t="s">
        <v>4346</v>
      </c>
      <c r="N3245" t="s">
        <v>4346</v>
      </c>
      <c r="O3245" t="s">
        <v>3386</v>
      </c>
      <c r="P3245" t="s">
        <v>3324</v>
      </c>
      <c r="Q3245" s="5">
        <f>INDEX(relevant_resources!B:B,MATCH(P3245,relevant_resources!A:A,0))</f>
        <v>1</v>
      </c>
      <c r="R3245">
        <f>COUNTIFS(resolve_2018!Y:Y,A3245)</f>
        <v>1</v>
      </c>
      <c r="S3245">
        <f>COUNTIFS(assign_old_new!A:A,A3245)</f>
        <v>0</v>
      </c>
      <c r="T3245" s="4" t="str">
        <f>IF(D3245="teppc","teppc",
IF(Q3245=0,"not relevant",
IF(R3245&gt;0,"in old list",
IF(S3245=0,"NEED TO ASSIGN",
INDEX(assign_old_new!D:D,MATCH(A3245,assign_old_new!A:A,0))))))</f>
        <v>in old list</v>
      </c>
      <c r="U3245">
        <f t="shared" si="100"/>
        <v>1</v>
      </c>
      <c r="V3245" s="5">
        <f t="shared" si="101"/>
        <v>0</v>
      </c>
    </row>
    <row r="3246" spans="1:22" hidden="1" x14ac:dyDescent="0.75">
      <c r="A3246" t="s">
        <v>10560</v>
      </c>
      <c r="B3246" t="s">
        <v>10560</v>
      </c>
      <c r="C3246" t="s">
        <v>10561</v>
      </c>
      <c r="D3246" t="s">
        <v>9883</v>
      </c>
      <c r="E3246" t="s">
        <v>1128</v>
      </c>
      <c r="F3246" t="s">
        <v>1128</v>
      </c>
      <c r="G3246" t="s">
        <v>3379</v>
      </c>
      <c r="H3246" t="s">
        <v>1128</v>
      </c>
      <c r="I3246" t="s">
        <v>33</v>
      </c>
      <c r="J3246" t="s">
        <v>9889</v>
      </c>
      <c r="K3246" s="6">
        <v>55153</v>
      </c>
      <c r="L3246">
        <v>3</v>
      </c>
      <c r="M3246" t="s">
        <v>9958</v>
      </c>
      <c r="N3246" t="s">
        <v>4346</v>
      </c>
      <c r="O3246" t="s">
        <v>3386</v>
      </c>
      <c r="P3246" t="s">
        <v>3324</v>
      </c>
      <c r="Q3246" s="5">
        <f>INDEX(relevant_resources!B:B,MATCH(P3246,relevant_resources!A:A,0))</f>
        <v>1</v>
      </c>
      <c r="R3246">
        <f>COUNTIFS(resolve_2018!Y:Y,A3246)</f>
        <v>0</v>
      </c>
      <c r="S3246">
        <f>COUNTIFS(assign_old_new!A:A,A3246)</f>
        <v>1</v>
      </c>
      <c r="T3246" s="4" t="str">
        <f>IF(D3246="teppc","teppc",
IF(Q3246=0,"not relevant",
IF(R3246&gt;0,"in old list",
IF(S3246=0,"NEED TO ASSIGN",
INDEX(assign_old_new!D:D,MATCH(A3246,assign_old_new!A:A,0))))))</f>
        <v>new</v>
      </c>
      <c r="U3246">
        <f t="shared" si="100"/>
        <v>1</v>
      </c>
      <c r="V3246" s="5">
        <f t="shared" si="101"/>
        <v>0</v>
      </c>
    </row>
    <row r="3247" spans="1:22" hidden="1" x14ac:dyDescent="0.75">
      <c r="A3247" t="s">
        <v>10619</v>
      </c>
      <c r="B3247" t="s">
        <v>10619</v>
      </c>
      <c r="C3247" t="s">
        <v>10620</v>
      </c>
      <c r="D3247" t="s">
        <v>9883</v>
      </c>
      <c r="E3247" t="s">
        <v>1128</v>
      </c>
      <c r="F3247" t="s">
        <v>1128</v>
      </c>
      <c r="G3247" t="s">
        <v>3379</v>
      </c>
      <c r="H3247" t="s">
        <v>1128</v>
      </c>
      <c r="I3247" t="s">
        <v>33</v>
      </c>
      <c r="J3247" t="s">
        <v>9889</v>
      </c>
      <c r="K3247" s="6">
        <v>55153</v>
      </c>
      <c r="L3247">
        <v>3</v>
      </c>
      <c r="M3247" t="s">
        <v>9958</v>
      </c>
      <c r="N3247" t="s">
        <v>4346</v>
      </c>
      <c r="O3247" t="s">
        <v>3386</v>
      </c>
      <c r="P3247" t="s">
        <v>3324</v>
      </c>
      <c r="Q3247" s="5">
        <f>INDEX(relevant_resources!B:B,MATCH(P3247,relevant_resources!A:A,0))</f>
        <v>1</v>
      </c>
      <c r="R3247">
        <f>COUNTIFS(resolve_2018!Y:Y,A3247)</f>
        <v>0</v>
      </c>
      <c r="S3247">
        <f>COUNTIFS(assign_old_new!A:A,A3247)</f>
        <v>1</v>
      </c>
      <c r="T3247" s="4" t="str">
        <f>IF(D3247="teppc","teppc",
IF(Q3247=0,"not relevant",
IF(R3247&gt;0,"in old list",
IF(S3247=0,"NEED TO ASSIGN",
INDEX(assign_old_new!D:D,MATCH(A3247,assign_old_new!A:A,0))))))</f>
        <v>new</v>
      </c>
      <c r="U3247">
        <f t="shared" si="100"/>
        <v>1</v>
      </c>
      <c r="V3247" s="5">
        <f t="shared" si="101"/>
        <v>0</v>
      </c>
    </row>
    <row r="3248" spans="1:22" hidden="1" x14ac:dyDescent="0.75">
      <c r="A3248" t="s">
        <v>10723</v>
      </c>
      <c r="B3248" t="s">
        <v>10723</v>
      </c>
      <c r="C3248" t="s">
        <v>10724</v>
      </c>
      <c r="D3248" t="s">
        <v>9883</v>
      </c>
      <c r="E3248" t="s">
        <v>1128</v>
      </c>
      <c r="F3248" t="s">
        <v>1128</v>
      </c>
      <c r="G3248" t="s">
        <v>3379</v>
      </c>
      <c r="H3248" t="s">
        <v>1128</v>
      </c>
      <c r="I3248" t="s">
        <v>33</v>
      </c>
      <c r="J3248" t="s">
        <v>9889</v>
      </c>
      <c r="K3248" s="6">
        <v>55153</v>
      </c>
      <c r="L3248">
        <v>3</v>
      </c>
      <c r="M3248" t="s">
        <v>9958</v>
      </c>
      <c r="N3248" t="s">
        <v>4346</v>
      </c>
      <c r="O3248" t="s">
        <v>3386</v>
      </c>
      <c r="P3248" t="s">
        <v>3324</v>
      </c>
      <c r="Q3248" s="5">
        <f>INDEX(relevant_resources!B:B,MATCH(P3248,relevant_resources!A:A,0))</f>
        <v>1</v>
      </c>
      <c r="R3248">
        <f>COUNTIFS(resolve_2018!Y:Y,A3248)</f>
        <v>0</v>
      </c>
      <c r="S3248">
        <f>COUNTIFS(assign_old_new!A:A,A3248)</f>
        <v>1</v>
      </c>
      <c r="T3248" s="4" t="str">
        <f>IF(D3248="teppc","teppc",
IF(Q3248=0,"not relevant",
IF(R3248&gt;0,"in old list",
IF(S3248=0,"NEED TO ASSIGN",
INDEX(assign_old_new!D:D,MATCH(A3248,assign_old_new!A:A,0))))))</f>
        <v>new</v>
      </c>
      <c r="U3248">
        <f t="shared" si="100"/>
        <v>1</v>
      </c>
      <c r="V3248" s="5">
        <f t="shared" si="101"/>
        <v>0</v>
      </c>
    </row>
    <row r="3249" spans="1:22" hidden="1" x14ac:dyDescent="0.75">
      <c r="A3249" t="s">
        <v>10727</v>
      </c>
      <c r="B3249" t="s">
        <v>10727</v>
      </c>
      <c r="C3249" t="s">
        <v>10728</v>
      </c>
      <c r="D3249" t="s">
        <v>9883</v>
      </c>
      <c r="E3249" t="s">
        <v>1128</v>
      </c>
      <c r="F3249" t="s">
        <v>1128</v>
      </c>
      <c r="G3249" t="s">
        <v>3379</v>
      </c>
      <c r="H3249" t="s">
        <v>1128</v>
      </c>
      <c r="I3249" t="s">
        <v>33</v>
      </c>
      <c r="J3249" t="s">
        <v>9889</v>
      </c>
      <c r="K3249" s="6">
        <v>55153</v>
      </c>
      <c r="L3249">
        <v>3</v>
      </c>
      <c r="M3249" t="s">
        <v>4346</v>
      </c>
      <c r="N3249" t="s">
        <v>4346</v>
      </c>
      <c r="O3249" t="s">
        <v>3386</v>
      </c>
      <c r="P3249" t="s">
        <v>3324</v>
      </c>
      <c r="Q3249" s="5">
        <f>INDEX(relevant_resources!B:B,MATCH(P3249,relevant_resources!A:A,0))</f>
        <v>1</v>
      </c>
      <c r="R3249">
        <f>COUNTIFS(resolve_2018!Y:Y,A3249)</f>
        <v>0</v>
      </c>
      <c r="S3249">
        <f>COUNTIFS(assign_old_new!A:A,A3249)</f>
        <v>1</v>
      </c>
      <c r="T3249" s="4" t="str">
        <f>IF(D3249="teppc","teppc",
IF(Q3249=0,"not relevant",
IF(R3249&gt;0,"in old list",
IF(S3249=0,"NEED TO ASSIGN",
INDEX(assign_old_new!D:D,MATCH(A3249,assign_old_new!A:A,0))))))</f>
        <v>old</v>
      </c>
      <c r="U3249">
        <f t="shared" si="100"/>
        <v>1</v>
      </c>
      <c r="V3249" s="5">
        <f t="shared" si="101"/>
        <v>0</v>
      </c>
    </row>
    <row r="3250" spans="1:22" hidden="1" x14ac:dyDescent="0.75">
      <c r="A3250" t="s">
        <v>10777</v>
      </c>
      <c r="B3250" t="s">
        <v>10777</v>
      </c>
      <c r="C3250" t="s">
        <v>10778</v>
      </c>
      <c r="D3250" t="s">
        <v>9883</v>
      </c>
      <c r="E3250" t="s">
        <v>3333</v>
      </c>
      <c r="F3250" t="s">
        <v>3333</v>
      </c>
      <c r="G3250" t="s">
        <v>3334</v>
      </c>
      <c r="H3250" t="s">
        <v>3333</v>
      </c>
      <c r="I3250" t="s">
        <v>33</v>
      </c>
      <c r="J3250" t="s">
        <v>9889</v>
      </c>
      <c r="K3250" s="6">
        <v>55153</v>
      </c>
      <c r="L3250">
        <v>3</v>
      </c>
      <c r="M3250" t="s">
        <v>9958</v>
      </c>
      <c r="N3250" t="s">
        <v>4346</v>
      </c>
      <c r="O3250" t="s">
        <v>3386</v>
      </c>
      <c r="P3250" t="s">
        <v>3324</v>
      </c>
      <c r="Q3250" s="5">
        <f>INDEX(relevant_resources!B:B,MATCH(P3250,relevant_resources!A:A,0))</f>
        <v>1</v>
      </c>
      <c r="R3250">
        <f>COUNTIFS(resolve_2018!Y:Y,A3250)</f>
        <v>0</v>
      </c>
      <c r="S3250">
        <f>COUNTIFS(assign_old_new!A:A,A3250)</f>
        <v>1</v>
      </c>
      <c r="T3250" s="4" t="str">
        <f>IF(D3250="teppc","teppc",
IF(Q3250=0,"not relevant",
IF(R3250&gt;0,"in old list",
IF(S3250=0,"NEED TO ASSIGN",
INDEX(assign_old_new!D:D,MATCH(A3250,assign_old_new!A:A,0))))))</f>
        <v>new</v>
      </c>
      <c r="U3250">
        <f t="shared" si="100"/>
        <v>1</v>
      </c>
      <c r="V3250" s="5">
        <f t="shared" si="101"/>
        <v>0</v>
      </c>
    </row>
    <row r="3251" spans="1:22" hidden="1" x14ac:dyDescent="0.75">
      <c r="A3251" t="s">
        <v>10840</v>
      </c>
      <c r="B3251" t="s">
        <v>10840</v>
      </c>
      <c r="D3251" t="s">
        <v>9883</v>
      </c>
      <c r="E3251" t="s">
        <v>1128</v>
      </c>
      <c r="F3251" t="s">
        <v>1128</v>
      </c>
      <c r="G3251" t="s">
        <v>3379</v>
      </c>
      <c r="H3251" t="s">
        <v>1128</v>
      </c>
      <c r="I3251" t="s">
        <v>33</v>
      </c>
      <c r="J3251" t="s">
        <v>9889</v>
      </c>
      <c r="K3251" s="6">
        <v>55153</v>
      </c>
      <c r="L3251">
        <v>3</v>
      </c>
      <c r="P3251" s="7" t="s">
        <v>11602</v>
      </c>
      <c r="Q3251" s="5">
        <f>INDEX(relevant_resources!B:B,MATCH(P3251,relevant_resources!A:A,0))</f>
        <v>0</v>
      </c>
      <c r="R3251">
        <f>COUNTIFS(resolve_2018!Y:Y,A3251)</f>
        <v>0</v>
      </c>
      <c r="S3251">
        <f>COUNTIFS(assign_old_new!A:A,A3251)</f>
        <v>1</v>
      </c>
      <c r="T3251" s="4" t="str">
        <f>IF(D3251="teppc","teppc",
IF(Q3251=0,"not relevant",
IF(R3251&gt;0,"in old list",
IF(S3251=0,"NEED TO ASSIGN",
INDEX(assign_old_new!D:D,MATCH(A3251,assign_old_new!A:A,0))))))</f>
        <v>not relevant</v>
      </c>
      <c r="U3251">
        <f t="shared" si="100"/>
        <v>1</v>
      </c>
      <c r="V3251" s="5">
        <f t="shared" si="101"/>
        <v>0</v>
      </c>
    </row>
    <row r="3252" spans="1:22" hidden="1" x14ac:dyDescent="0.75">
      <c r="A3252" t="s">
        <v>10895</v>
      </c>
      <c r="B3252" t="s">
        <v>10895</v>
      </c>
      <c r="C3252" t="s">
        <v>10896</v>
      </c>
      <c r="D3252" t="s">
        <v>9883</v>
      </c>
      <c r="E3252" t="s">
        <v>1128</v>
      </c>
      <c r="F3252" t="s">
        <v>1128</v>
      </c>
      <c r="G3252" t="s">
        <v>3379</v>
      </c>
      <c r="H3252" t="s">
        <v>1128</v>
      </c>
      <c r="I3252" t="s">
        <v>33</v>
      </c>
      <c r="J3252" t="s">
        <v>9889</v>
      </c>
      <c r="K3252" s="6">
        <v>55153</v>
      </c>
      <c r="L3252">
        <v>3</v>
      </c>
      <c r="M3252" t="s">
        <v>9958</v>
      </c>
      <c r="N3252" t="s">
        <v>4346</v>
      </c>
      <c r="O3252" t="s">
        <v>3386</v>
      </c>
      <c r="P3252" t="s">
        <v>3324</v>
      </c>
      <c r="Q3252" s="5">
        <f>INDEX(relevant_resources!B:B,MATCH(P3252,relevant_resources!A:A,0))</f>
        <v>1</v>
      </c>
      <c r="R3252">
        <f>COUNTIFS(resolve_2018!Y:Y,A3252)</f>
        <v>0</v>
      </c>
      <c r="S3252">
        <f>COUNTIFS(assign_old_new!A:A,A3252)</f>
        <v>1</v>
      </c>
      <c r="T3252" s="4" t="str">
        <f>IF(D3252="teppc","teppc",
IF(Q3252=0,"not relevant",
IF(R3252&gt;0,"in old list",
IF(S3252=0,"NEED TO ASSIGN",
INDEX(assign_old_new!D:D,MATCH(A3252,assign_old_new!A:A,0))))))</f>
        <v>new</v>
      </c>
      <c r="U3252">
        <f t="shared" si="100"/>
        <v>1</v>
      </c>
      <c r="V3252" s="5">
        <f t="shared" si="101"/>
        <v>0</v>
      </c>
    </row>
    <row r="3253" spans="1:22" hidden="1" x14ac:dyDescent="0.75">
      <c r="A3253" t="s">
        <v>1792</v>
      </c>
      <c r="B3253" t="s">
        <v>1792</v>
      </c>
      <c r="C3253" t="s">
        <v>10925</v>
      </c>
      <c r="D3253" t="s">
        <v>9883</v>
      </c>
      <c r="E3253" t="s">
        <v>1128</v>
      </c>
      <c r="F3253" t="s">
        <v>1128</v>
      </c>
      <c r="G3253" t="s">
        <v>3379</v>
      </c>
      <c r="H3253" t="s">
        <v>1128</v>
      </c>
      <c r="I3253" t="s">
        <v>33</v>
      </c>
      <c r="J3253" t="s">
        <v>9889</v>
      </c>
      <c r="K3253" s="6">
        <v>55153</v>
      </c>
      <c r="L3253">
        <v>3</v>
      </c>
      <c r="M3253" t="s">
        <v>4346</v>
      </c>
      <c r="N3253" t="s">
        <v>4346</v>
      </c>
      <c r="O3253" t="s">
        <v>3386</v>
      </c>
      <c r="P3253" t="s">
        <v>3324</v>
      </c>
      <c r="Q3253" s="5">
        <f>INDEX(relevant_resources!B:B,MATCH(P3253,relevant_resources!A:A,0))</f>
        <v>1</v>
      </c>
      <c r="R3253">
        <f>COUNTIFS(resolve_2018!Y:Y,A3253)</f>
        <v>1</v>
      </c>
      <c r="S3253">
        <f>COUNTIFS(assign_old_new!A:A,A3253)</f>
        <v>0</v>
      </c>
      <c r="T3253" s="4" t="str">
        <f>IF(D3253="teppc","teppc",
IF(Q3253=0,"not relevant",
IF(R3253&gt;0,"in old list",
IF(S3253=0,"NEED TO ASSIGN",
INDEX(assign_old_new!D:D,MATCH(A3253,assign_old_new!A:A,0))))))</f>
        <v>in old list</v>
      </c>
      <c r="U3253">
        <f t="shared" si="100"/>
        <v>1</v>
      </c>
      <c r="V3253" s="5">
        <f t="shared" si="101"/>
        <v>0</v>
      </c>
    </row>
    <row r="3254" spans="1:22" hidden="1" x14ac:dyDescent="0.75">
      <c r="A3254" t="s">
        <v>3358</v>
      </c>
      <c r="B3254" t="s">
        <v>3359</v>
      </c>
      <c r="C3254" t="s">
        <v>3358</v>
      </c>
      <c r="D3254" t="s">
        <v>3318</v>
      </c>
      <c r="E3254" t="s">
        <v>3333</v>
      </c>
      <c r="F3254" t="s">
        <v>3333</v>
      </c>
      <c r="G3254" t="s">
        <v>3334</v>
      </c>
      <c r="H3254" t="s">
        <v>3333</v>
      </c>
      <c r="I3254" t="s">
        <v>33</v>
      </c>
      <c r="J3254" s="2">
        <v>43830</v>
      </c>
      <c r="K3254" s="2">
        <v>55153</v>
      </c>
      <c r="L3254">
        <v>3</v>
      </c>
      <c r="M3254" t="s">
        <v>3355</v>
      </c>
      <c r="N3254" t="s">
        <v>3336</v>
      </c>
      <c r="O3254" t="s">
        <v>3356</v>
      </c>
      <c r="P3254" t="s">
        <v>3357</v>
      </c>
      <c r="Q3254" s="5">
        <f>INDEX(relevant_resources!B:B,MATCH(P3254,relevant_resources!A:A,0))</f>
        <v>0</v>
      </c>
      <c r="R3254">
        <f>COUNTIFS(resolve_2018!Y:Y,A3254)</f>
        <v>0</v>
      </c>
      <c r="S3254">
        <f>COUNTIFS(assign_old_new!A:A,A3254)</f>
        <v>1</v>
      </c>
      <c r="T3254" s="4" t="str">
        <f>IF(D3254="teppc","teppc",
IF(Q3254=0,"not relevant",
IF(R3254&gt;0,"in old list",
IF(S3254=0,"NEED TO ASSIGN",
INDEX(assign_old_new!D:D,MATCH(A3254,assign_old_new!A:A,0))))))</f>
        <v>not relevant</v>
      </c>
      <c r="U3254">
        <f t="shared" si="100"/>
        <v>1</v>
      </c>
      <c r="V3254" s="5">
        <f t="shared" si="101"/>
        <v>0</v>
      </c>
    </row>
    <row r="3255" spans="1:22" hidden="1" x14ac:dyDescent="0.75">
      <c r="A3255" t="s">
        <v>3416</v>
      </c>
      <c r="B3255" t="s">
        <v>3417</v>
      </c>
      <c r="C3255" t="s">
        <v>3416</v>
      </c>
      <c r="D3255" t="s">
        <v>3318</v>
      </c>
      <c r="E3255" t="s">
        <v>3319</v>
      </c>
      <c r="F3255" t="s">
        <v>2183</v>
      </c>
      <c r="G3255" t="s">
        <v>3320</v>
      </c>
      <c r="H3255" t="s">
        <v>3319</v>
      </c>
      <c r="I3255" t="s">
        <v>33</v>
      </c>
      <c r="J3255" s="2">
        <v>43701</v>
      </c>
      <c r="K3255" s="2">
        <v>55153</v>
      </c>
      <c r="L3255">
        <v>3</v>
      </c>
      <c r="M3255" t="s">
        <v>3341</v>
      </c>
      <c r="N3255" t="s">
        <v>3342</v>
      </c>
      <c r="O3255" t="s">
        <v>3337</v>
      </c>
      <c r="P3255" t="s">
        <v>3338</v>
      </c>
      <c r="Q3255" s="5">
        <f>INDEX(relevant_resources!B:B,MATCH(P3255,relevant_resources!A:A,0))</f>
        <v>0</v>
      </c>
      <c r="R3255">
        <f>COUNTIFS(resolve_2018!Y:Y,A3255)</f>
        <v>0</v>
      </c>
      <c r="S3255">
        <f>COUNTIFS(assign_old_new!A:A,A3255)</f>
        <v>1</v>
      </c>
      <c r="T3255" s="4" t="str">
        <f>IF(D3255="teppc","teppc",
IF(Q3255=0,"not relevant",
IF(R3255&gt;0,"in old list",
IF(S3255=0,"NEED TO ASSIGN",
INDEX(assign_old_new!D:D,MATCH(A3255,assign_old_new!A:A,0))))))</f>
        <v>not relevant</v>
      </c>
      <c r="U3255">
        <f t="shared" si="100"/>
        <v>1</v>
      </c>
      <c r="V3255" s="5">
        <f t="shared" si="101"/>
        <v>0</v>
      </c>
    </row>
    <row r="3256" spans="1:22" hidden="1" x14ac:dyDescent="0.75">
      <c r="A3256" t="s">
        <v>3398</v>
      </c>
      <c r="B3256" t="s">
        <v>3399</v>
      </c>
      <c r="C3256" t="s">
        <v>3398</v>
      </c>
      <c r="D3256" t="s">
        <v>3318</v>
      </c>
      <c r="E3256" t="s">
        <v>1128</v>
      </c>
      <c r="F3256" t="s">
        <v>1128</v>
      </c>
      <c r="G3256" t="s">
        <v>3379</v>
      </c>
      <c r="H3256" t="s">
        <v>1128</v>
      </c>
      <c r="I3256" t="s">
        <v>33</v>
      </c>
      <c r="J3256" s="2">
        <v>43678</v>
      </c>
      <c r="K3256" s="2">
        <v>55153</v>
      </c>
      <c r="L3256">
        <v>3</v>
      </c>
      <c r="M3256" t="s">
        <v>3384</v>
      </c>
      <c r="N3256" t="s">
        <v>3385</v>
      </c>
      <c r="O3256" t="s">
        <v>3386</v>
      </c>
      <c r="P3256" t="s">
        <v>3324</v>
      </c>
      <c r="Q3256" s="5">
        <f>INDEX(relevant_resources!B:B,MATCH(P3256,relevant_resources!A:A,0))</f>
        <v>1</v>
      </c>
      <c r="R3256">
        <f>COUNTIFS(resolve_2018!Y:Y,A3256)</f>
        <v>0</v>
      </c>
      <c r="S3256">
        <f>COUNTIFS(assign_old_new!A:A,A3256)</f>
        <v>1</v>
      </c>
      <c r="T3256" s="4" t="str">
        <f>IF(D3256="teppc","teppc",
IF(Q3256=0,"not relevant",
IF(R3256&gt;0,"in old list",
IF(S3256=0,"NEED TO ASSIGN",
INDEX(assign_old_new!D:D,MATCH(A3256,assign_old_new!A:A,0))))))</f>
        <v>new</v>
      </c>
      <c r="U3256">
        <f t="shared" si="100"/>
        <v>1</v>
      </c>
      <c r="V3256" s="5">
        <f t="shared" si="101"/>
        <v>0</v>
      </c>
    </row>
    <row r="3257" spans="1:22" hidden="1" x14ac:dyDescent="0.75">
      <c r="A3257" t="s">
        <v>3388</v>
      </c>
      <c r="B3257" t="s">
        <v>3389</v>
      </c>
      <c r="C3257" t="s">
        <v>3388</v>
      </c>
      <c r="D3257" t="s">
        <v>3318</v>
      </c>
      <c r="E3257" t="s">
        <v>2646</v>
      </c>
      <c r="F3257" t="s">
        <v>1128</v>
      </c>
      <c r="G3257" t="s">
        <v>3379</v>
      </c>
      <c r="H3257" t="s">
        <v>1128</v>
      </c>
      <c r="I3257" t="s">
        <v>33</v>
      </c>
      <c r="J3257" s="2">
        <v>43606</v>
      </c>
      <c r="K3257" s="2">
        <v>55153</v>
      </c>
      <c r="L3257">
        <v>3</v>
      </c>
      <c r="M3257" t="s">
        <v>3326</v>
      </c>
      <c r="N3257" t="s">
        <v>3327</v>
      </c>
      <c r="O3257" t="s">
        <v>3328</v>
      </c>
      <c r="P3257" t="s">
        <v>3324</v>
      </c>
      <c r="Q3257" s="5">
        <f>INDEX(relevant_resources!B:B,MATCH(P3257,relevant_resources!A:A,0))</f>
        <v>1</v>
      </c>
      <c r="R3257">
        <f>COUNTIFS(resolve_2018!Y:Y,A3257)</f>
        <v>0</v>
      </c>
      <c r="S3257">
        <f>COUNTIFS(assign_old_new!A:A,A3257)</f>
        <v>1</v>
      </c>
      <c r="T3257" s="4" t="str">
        <f>IF(D3257="teppc","teppc",
IF(Q3257=0,"not relevant",
IF(R3257&gt;0,"in old list",
IF(S3257=0,"NEED TO ASSIGN",
INDEX(assign_old_new!D:D,MATCH(A3257,assign_old_new!A:A,0))))))</f>
        <v>new</v>
      </c>
      <c r="U3257">
        <f t="shared" si="100"/>
        <v>1</v>
      </c>
      <c r="V3257" s="5">
        <f t="shared" si="101"/>
        <v>0</v>
      </c>
    </row>
    <row r="3258" spans="1:22" hidden="1" x14ac:dyDescent="0.75">
      <c r="A3258" t="s">
        <v>3392</v>
      </c>
      <c r="B3258" t="s">
        <v>3393</v>
      </c>
      <c r="C3258" t="s">
        <v>3392</v>
      </c>
      <c r="D3258" t="s">
        <v>3318</v>
      </c>
      <c r="E3258" t="s">
        <v>1128</v>
      </c>
      <c r="F3258" t="s">
        <v>1128</v>
      </c>
      <c r="G3258" t="s">
        <v>3379</v>
      </c>
      <c r="H3258" t="s">
        <v>1128</v>
      </c>
      <c r="I3258" t="s">
        <v>33</v>
      </c>
      <c r="J3258" s="2">
        <v>43586</v>
      </c>
      <c r="K3258" s="2">
        <v>55153</v>
      </c>
      <c r="L3258">
        <v>3</v>
      </c>
      <c r="M3258" t="s">
        <v>3326</v>
      </c>
      <c r="N3258" t="s">
        <v>3327</v>
      </c>
      <c r="O3258" t="s">
        <v>3328</v>
      </c>
      <c r="P3258" t="s">
        <v>3324</v>
      </c>
      <c r="Q3258" s="5">
        <f>INDEX(relevant_resources!B:B,MATCH(P3258,relevant_resources!A:A,0))</f>
        <v>1</v>
      </c>
      <c r="R3258">
        <f>COUNTIFS(resolve_2018!Y:Y,A3258)</f>
        <v>0</v>
      </c>
      <c r="S3258">
        <f>COUNTIFS(assign_old_new!A:A,A3258)</f>
        <v>1</v>
      </c>
      <c r="T3258" s="4" t="str">
        <f>IF(D3258="teppc","teppc",
IF(Q3258=0,"not relevant",
IF(R3258&gt;0,"in old list",
IF(S3258=0,"NEED TO ASSIGN",
INDEX(assign_old_new!D:D,MATCH(A3258,assign_old_new!A:A,0))))))</f>
        <v>new</v>
      </c>
      <c r="U3258">
        <f t="shared" si="100"/>
        <v>1</v>
      </c>
      <c r="V3258" s="5">
        <f t="shared" si="101"/>
        <v>0</v>
      </c>
    </row>
    <row r="3259" spans="1:22" hidden="1" x14ac:dyDescent="0.75">
      <c r="A3259" t="s">
        <v>3396</v>
      </c>
      <c r="B3259" t="s">
        <v>3397</v>
      </c>
      <c r="C3259" t="s">
        <v>3396</v>
      </c>
      <c r="D3259" t="s">
        <v>3318</v>
      </c>
      <c r="E3259" t="s">
        <v>1128</v>
      </c>
      <c r="F3259" t="s">
        <v>1128</v>
      </c>
      <c r="G3259" t="s">
        <v>3379</v>
      </c>
      <c r="H3259" t="s">
        <v>1128</v>
      </c>
      <c r="I3259" t="s">
        <v>33</v>
      </c>
      <c r="J3259" s="2">
        <v>43553</v>
      </c>
      <c r="K3259" s="2">
        <v>55153</v>
      </c>
      <c r="L3259">
        <v>3</v>
      </c>
      <c r="M3259" t="s">
        <v>3335</v>
      </c>
      <c r="N3259" t="s">
        <v>3336</v>
      </c>
      <c r="O3259" t="s">
        <v>3337</v>
      </c>
      <c r="P3259" t="s">
        <v>3338</v>
      </c>
      <c r="Q3259" s="5">
        <f>INDEX(relevant_resources!B:B,MATCH(P3259,relevant_resources!A:A,0))</f>
        <v>0</v>
      </c>
      <c r="R3259">
        <f>COUNTIFS(resolve_2018!Y:Y,A3259)</f>
        <v>0</v>
      </c>
      <c r="S3259">
        <f>COUNTIFS(assign_old_new!A:A,A3259)</f>
        <v>1</v>
      </c>
      <c r="T3259" s="4" t="str">
        <f>IF(D3259="teppc","teppc",
IF(Q3259=0,"not relevant",
IF(R3259&gt;0,"in old list",
IF(S3259=0,"NEED TO ASSIGN",
INDEX(assign_old_new!D:D,MATCH(A3259,assign_old_new!A:A,0))))))</f>
        <v>not relevant</v>
      </c>
      <c r="U3259">
        <f t="shared" si="100"/>
        <v>1</v>
      </c>
      <c r="V3259" s="5">
        <f t="shared" si="101"/>
        <v>0</v>
      </c>
    </row>
    <row r="3260" spans="1:22" hidden="1" x14ac:dyDescent="0.75">
      <c r="A3260" t="s">
        <v>3370</v>
      </c>
      <c r="B3260" t="s">
        <v>3371</v>
      </c>
      <c r="C3260" t="s">
        <v>3370</v>
      </c>
      <c r="D3260" t="s">
        <v>3318</v>
      </c>
      <c r="E3260" t="s">
        <v>1128</v>
      </c>
      <c r="F3260" t="s">
        <v>3333</v>
      </c>
      <c r="G3260" t="s">
        <v>3334</v>
      </c>
      <c r="H3260" t="s">
        <v>3333</v>
      </c>
      <c r="I3260" t="s">
        <v>33</v>
      </c>
      <c r="J3260" s="2">
        <v>43525</v>
      </c>
      <c r="K3260" s="2">
        <v>55153</v>
      </c>
      <c r="L3260">
        <v>3</v>
      </c>
      <c r="M3260" t="s">
        <v>3326</v>
      </c>
      <c r="N3260" t="s">
        <v>3327</v>
      </c>
      <c r="O3260" t="s">
        <v>3328</v>
      </c>
      <c r="P3260" t="s">
        <v>3324</v>
      </c>
      <c r="Q3260" s="5">
        <f>INDEX(relevant_resources!B:B,MATCH(P3260,relevant_resources!A:A,0))</f>
        <v>1</v>
      </c>
      <c r="R3260">
        <f>COUNTIFS(resolve_2018!Y:Y,A3260)</f>
        <v>0</v>
      </c>
      <c r="S3260">
        <f>COUNTIFS(assign_old_new!A:A,A3260)</f>
        <v>1</v>
      </c>
      <c r="T3260" s="4" t="str">
        <f>IF(D3260="teppc","teppc",
IF(Q3260=0,"not relevant",
IF(R3260&gt;0,"in old list",
IF(S3260=0,"NEED TO ASSIGN",
INDEX(assign_old_new!D:D,MATCH(A3260,assign_old_new!A:A,0))))))</f>
        <v>new</v>
      </c>
      <c r="U3260">
        <f t="shared" si="100"/>
        <v>1</v>
      </c>
      <c r="V3260" s="5">
        <f t="shared" si="101"/>
        <v>0</v>
      </c>
    </row>
    <row r="3261" spans="1:22" hidden="1" x14ac:dyDescent="0.75">
      <c r="A3261" t="s">
        <v>2544</v>
      </c>
      <c r="B3261" t="s">
        <v>3387</v>
      </c>
      <c r="C3261" t="s">
        <v>2544</v>
      </c>
      <c r="D3261" t="s">
        <v>3318</v>
      </c>
      <c r="E3261" t="s">
        <v>2646</v>
      </c>
      <c r="F3261" t="s">
        <v>1128</v>
      </c>
      <c r="G3261" t="s">
        <v>3379</v>
      </c>
      <c r="H3261" t="s">
        <v>1128</v>
      </c>
      <c r="I3261" t="s">
        <v>33</v>
      </c>
      <c r="J3261" s="2">
        <v>43410</v>
      </c>
      <c r="K3261" s="2">
        <v>55153</v>
      </c>
      <c r="L3261">
        <v>3</v>
      </c>
      <c r="M3261" t="s">
        <v>3326</v>
      </c>
      <c r="N3261" t="s">
        <v>3327</v>
      </c>
      <c r="O3261" t="s">
        <v>3328</v>
      </c>
      <c r="P3261" t="s">
        <v>3324</v>
      </c>
      <c r="Q3261" s="5">
        <f>INDEX(relevant_resources!B:B,MATCH(P3261,relevant_resources!A:A,0))</f>
        <v>1</v>
      </c>
      <c r="R3261">
        <f>COUNTIFS(resolve_2018!Y:Y,A3261)</f>
        <v>1</v>
      </c>
      <c r="S3261">
        <f>COUNTIFS(assign_old_new!A:A,A3261)</f>
        <v>0</v>
      </c>
      <c r="T3261" s="4" t="str">
        <f>IF(D3261="teppc","teppc",
IF(Q3261=0,"not relevant",
IF(R3261&gt;0,"in old list",
IF(S3261=0,"NEED TO ASSIGN",
INDEX(assign_old_new!D:D,MATCH(A3261,assign_old_new!A:A,0))))))</f>
        <v>in old list</v>
      </c>
      <c r="U3261">
        <f t="shared" si="100"/>
        <v>1</v>
      </c>
      <c r="V3261" s="5">
        <f t="shared" si="101"/>
        <v>0</v>
      </c>
    </row>
    <row r="3262" spans="1:22" hidden="1" x14ac:dyDescent="0.75">
      <c r="A3262" t="s">
        <v>1589</v>
      </c>
      <c r="B3262" t="s">
        <v>1589</v>
      </c>
      <c r="C3262" t="s">
        <v>10567</v>
      </c>
      <c r="D3262" t="s">
        <v>9883</v>
      </c>
      <c r="E3262" t="s">
        <v>1128</v>
      </c>
      <c r="F3262" t="s">
        <v>1128</v>
      </c>
      <c r="G3262" t="s">
        <v>3379</v>
      </c>
      <c r="H3262" t="s">
        <v>1128</v>
      </c>
      <c r="I3262" t="s">
        <v>33</v>
      </c>
      <c r="J3262" s="6">
        <v>42451</v>
      </c>
      <c r="K3262" s="6">
        <v>55153</v>
      </c>
      <c r="L3262">
        <v>3</v>
      </c>
      <c r="M3262" t="s">
        <v>9884</v>
      </c>
      <c r="N3262" t="s">
        <v>4346</v>
      </c>
      <c r="O3262" t="s">
        <v>3386</v>
      </c>
      <c r="P3262" t="s">
        <v>3324</v>
      </c>
      <c r="Q3262" s="5">
        <f>INDEX(relevant_resources!B:B,MATCH(P3262,relevant_resources!A:A,0))</f>
        <v>1</v>
      </c>
      <c r="R3262">
        <f>COUNTIFS(resolve_2018!Y:Y,A3262)</f>
        <v>1</v>
      </c>
      <c r="S3262">
        <f>COUNTIFS(assign_old_new!A:A,A3262)</f>
        <v>0</v>
      </c>
      <c r="T3262" s="4" t="str">
        <f>IF(D3262="teppc","teppc",
IF(Q3262=0,"not relevant",
IF(R3262&gt;0,"in old list",
IF(S3262=0,"NEED TO ASSIGN",
INDEX(assign_old_new!D:D,MATCH(A3262,assign_old_new!A:A,0))))))</f>
        <v>in old list</v>
      </c>
      <c r="U3262">
        <f t="shared" si="100"/>
        <v>1</v>
      </c>
      <c r="V3262" s="5">
        <f t="shared" si="101"/>
        <v>0</v>
      </c>
    </row>
    <row r="3263" spans="1:22" hidden="1" x14ac:dyDescent="0.75">
      <c r="A3263" t="s">
        <v>4937</v>
      </c>
      <c r="B3263" t="s">
        <v>4937</v>
      </c>
      <c r="C3263" t="s">
        <v>4938</v>
      </c>
      <c r="D3263" t="s">
        <v>3425</v>
      </c>
      <c r="E3263" t="s">
        <v>3426</v>
      </c>
      <c r="F3263" t="s">
        <v>3426</v>
      </c>
      <c r="G3263" t="s">
        <v>3427</v>
      </c>
      <c r="H3263" t="s">
        <v>3428</v>
      </c>
      <c r="I3263" t="s">
        <v>3429</v>
      </c>
      <c r="J3263" s="2">
        <v>42186</v>
      </c>
      <c r="K3263" s="2">
        <v>53143</v>
      </c>
      <c r="L3263">
        <v>3</v>
      </c>
      <c r="M3263" t="s">
        <v>210</v>
      </c>
      <c r="N3263" t="s">
        <v>3443</v>
      </c>
      <c r="O3263" t="s">
        <v>210</v>
      </c>
      <c r="P3263" t="s">
        <v>3444</v>
      </c>
      <c r="Q3263" s="5">
        <f>INDEX(relevant_resources!B:B,MATCH(P3263,relevant_resources!A:A,0))</f>
        <v>0</v>
      </c>
      <c r="R3263">
        <f>COUNTIFS(resolve_2018!Y:Y,A3263)</f>
        <v>0</v>
      </c>
      <c r="S3263">
        <f>COUNTIFS(assign_old_new!A:A,A3263)</f>
        <v>0</v>
      </c>
      <c r="T3263" s="4" t="str">
        <f>IF(D3263="teppc","teppc",
IF(Q3263=0,"not relevant",
IF(R3263&gt;0,"in old list",
IF(S3263=0,"NEED TO ASSIGN",
INDEX(assign_old_new!D:D,MATCH(A3263,assign_old_new!A:A,0))))))</f>
        <v>teppc</v>
      </c>
      <c r="U3263">
        <f t="shared" si="100"/>
        <v>0</v>
      </c>
      <c r="V3263" s="5">
        <f t="shared" si="101"/>
        <v>0</v>
      </c>
    </row>
    <row r="3264" spans="1:22" hidden="1" x14ac:dyDescent="0.75">
      <c r="A3264" t="s">
        <v>8409</v>
      </c>
      <c r="B3264" t="s">
        <v>8410</v>
      </c>
      <c r="C3264" t="s">
        <v>8411</v>
      </c>
      <c r="D3264" t="s">
        <v>3425</v>
      </c>
      <c r="E3264" t="s">
        <v>3426</v>
      </c>
      <c r="F3264" t="s">
        <v>3426</v>
      </c>
      <c r="G3264" t="s">
        <v>3427</v>
      </c>
      <c r="H3264" t="s">
        <v>3428</v>
      </c>
      <c r="I3264" t="s">
        <v>3429</v>
      </c>
      <c r="J3264" s="2">
        <v>42186</v>
      </c>
      <c r="K3264" s="2">
        <v>53144</v>
      </c>
      <c r="L3264">
        <v>3</v>
      </c>
      <c r="M3264" t="s">
        <v>210</v>
      </c>
      <c r="N3264" t="s">
        <v>3443</v>
      </c>
      <c r="O3264" t="s">
        <v>210</v>
      </c>
      <c r="P3264" t="s">
        <v>3444</v>
      </c>
      <c r="Q3264" s="5">
        <f>INDEX(relevant_resources!B:B,MATCH(P3264,relevant_resources!A:A,0))</f>
        <v>0</v>
      </c>
      <c r="R3264">
        <f>COUNTIFS(resolve_2018!Y:Y,A3264)</f>
        <v>0</v>
      </c>
      <c r="S3264">
        <f>COUNTIFS(assign_old_new!A:A,A3264)</f>
        <v>0</v>
      </c>
      <c r="T3264" s="4" t="str">
        <f>IF(D3264="teppc","teppc",
IF(Q3264=0,"not relevant",
IF(R3264&gt;0,"in old list",
IF(S3264=0,"NEED TO ASSIGN",
INDEX(assign_old_new!D:D,MATCH(A3264,assign_old_new!A:A,0))))))</f>
        <v>teppc</v>
      </c>
      <c r="U3264">
        <f t="shared" si="100"/>
        <v>0</v>
      </c>
      <c r="V3264" s="5">
        <f t="shared" si="101"/>
        <v>0</v>
      </c>
    </row>
    <row r="3265" spans="1:22" hidden="1" x14ac:dyDescent="0.75">
      <c r="A3265" t="s">
        <v>4463</v>
      </c>
      <c r="B3265" t="s">
        <v>4463</v>
      </c>
      <c r="C3265" t="s">
        <v>4464</v>
      </c>
      <c r="D3265" t="s">
        <v>3425</v>
      </c>
      <c r="E3265" t="s">
        <v>3426</v>
      </c>
      <c r="F3265" t="s">
        <v>3426</v>
      </c>
      <c r="G3265" t="s">
        <v>3427</v>
      </c>
      <c r="H3265" t="s">
        <v>3428</v>
      </c>
      <c r="I3265" t="s">
        <v>3429</v>
      </c>
      <c r="J3265" s="2">
        <v>41730</v>
      </c>
      <c r="K3265" s="2">
        <v>50860</v>
      </c>
      <c r="L3265">
        <v>3</v>
      </c>
      <c r="M3265" t="s">
        <v>210</v>
      </c>
      <c r="N3265" t="s">
        <v>3443</v>
      </c>
      <c r="O3265" t="s">
        <v>210</v>
      </c>
      <c r="P3265" t="s">
        <v>3444</v>
      </c>
      <c r="Q3265" s="5">
        <f>INDEX(relevant_resources!B:B,MATCH(P3265,relevant_resources!A:A,0))</f>
        <v>0</v>
      </c>
      <c r="R3265">
        <f>COUNTIFS(resolve_2018!Y:Y,A3265)</f>
        <v>0</v>
      </c>
      <c r="S3265">
        <f>COUNTIFS(assign_old_new!A:A,A3265)</f>
        <v>0</v>
      </c>
      <c r="T3265" s="4" t="str">
        <f>IF(D3265="teppc","teppc",
IF(Q3265=0,"not relevant",
IF(R3265&gt;0,"in old list",
IF(S3265=0,"NEED TO ASSIGN",
INDEX(assign_old_new!D:D,MATCH(A3265,assign_old_new!A:A,0))))))</f>
        <v>teppc</v>
      </c>
      <c r="U3265">
        <f t="shared" si="100"/>
        <v>0</v>
      </c>
      <c r="V3265" s="5">
        <f t="shared" si="101"/>
        <v>0</v>
      </c>
    </row>
    <row r="3266" spans="1:22" hidden="1" x14ac:dyDescent="0.75">
      <c r="A3266" t="s">
        <v>4465</v>
      </c>
      <c r="B3266" t="s">
        <v>4465</v>
      </c>
      <c r="C3266" t="s">
        <v>4466</v>
      </c>
      <c r="D3266" t="s">
        <v>3425</v>
      </c>
      <c r="E3266" t="s">
        <v>3426</v>
      </c>
      <c r="F3266" t="s">
        <v>3426</v>
      </c>
      <c r="G3266" t="s">
        <v>3427</v>
      </c>
      <c r="H3266" t="s">
        <v>3428</v>
      </c>
      <c r="I3266" t="s">
        <v>3429</v>
      </c>
      <c r="J3266" s="2">
        <v>41730</v>
      </c>
      <c r="K3266" s="2">
        <v>50860</v>
      </c>
      <c r="L3266">
        <v>3</v>
      </c>
      <c r="M3266" t="s">
        <v>210</v>
      </c>
      <c r="N3266" t="s">
        <v>3443</v>
      </c>
      <c r="O3266" t="s">
        <v>210</v>
      </c>
      <c r="P3266" t="s">
        <v>3444</v>
      </c>
      <c r="Q3266" s="5">
        <f>INDEX(relevant_resources!B:B,MATCH(P3266,relevant_resources!A:A,0))</f>
        <v>0</v>
      </c>
      <c r="R3266">
        <f>COUNTIFS(resolve_2018!Y:Y,A3266)</f>
        <v>0</v>
      </c>
      <c r="S3266">
        <f>COUNTIFS(assign_old_new!A:A,A3266)</f>
        <v>0</v>
      </c>
      <c r="T3266" s="4" t="str">
        <f>IF(D3266="teppc","teppc",
IF(Q3266=0,"not relevant",
IF(R3266&gt;0,"in old list",
IF(S3266=0,"NEED TO ASSIGN",
INDEX(assign_old_new!D:D,MATCH(A3266,assign_old_new!A:A,0))))))</f>
        <v>teppc</v>
      </c>
      <c r="U3266">
        <f t="shared" ref="U3266:U3329" si="102">OR(R3266&gt;0,S3266&gt;0)*1</f>
        <v>0</v>
      </c>
      <c r="V3266" s="5">
        <f t="shared" si="101"/>
        <v>0</v>
      </c>
    </row>
    <row r="3267" spans="1:22" hidden="1" x14ac:dyDescent="0.75">
      <c r="A3267" t="s">
        <v>7356</v>
      </c>
      <c r="B3267" t="s">
        <v>7356</v>
      </c>
      <c r="C3267" t="s">
        <v>7357</v>
      </c>
      <c r="D3267" t="s">
        <v>3425</v>
      </c>
      <c r="E3267" t="s">
        <v>3426</v>
      </c>
      <c r="F3267" t="s">
        <v>3426</v>
      </c>
      <c r="G3267" t="s">
        <v>3427</v>
      </c>
      <c r="H3267" t="s">
        <v>3428</v>
      </c>
      <c r="I3267" t="s">
        <v>3429</v>
      </c>
      <c r="J3267" s="2">
        <v>41609</v>
      </c>
      <c r="K3267" s="2">
        <v>56219</v>
      </c>
      <c r="L3267">
        <v>3</v>
      </c>
      <c r="M3267" t="s">
        <v>210</v>
      </c>
      <c r="N3267" t="s">
        <v>3443</v>
      </c>
      <c r="O3267" t="s">
        <v>210</v>
      </c>
      <c r="P3267" t="s">
        <v>3444</v>
      </c>
      <c r="Q3267" s="5">
        <f>INDEX(relevant_resources!B:B,MATCH(P3267,relevant_resources!A:A,0))</f>
        <v>0</v>
      </c>
      <c r="R3267">
        <f>COUNTIFS(resolve_2018!Y:Y,A3267)</f>
        <v>0</v>
      </c>
      <c r="S3267">
        <f>COUNTIFS(assign_old_new!A:A,A3267)</f>
        <v>0</v>
      </c>
      <c r="T3267" s="4" t="str">
        <f>IF(D3267="teppc","teppc",
IF(Q3267=0,"not relevant",
IF(R3267&gt;0,"in old list",
IF(S3267=0,"NEED TO ASSIGN",
INDEX(assign_old_new!D:D,MATCH(A3267,assign_old_new!A:A,0))))))</f>
        <v>teppc</v>
      </c>
      <c r="U3267">
        <f t="shared" si="102"/>
        <v>0</v>
      </c>
      <c r="V3267" s="5">
        <f t="shared" ref="V3267:V3330" si="103">AND(Q3267=1,U3267=0,D3267="caiso")*1</f>
        <v>0</v>
      </c>
    </row>
    <row r="3268" spans="1:22" hidden="1" x14ac:dyDescent="0.75">
      <c r="A3268" t="s">
        <v>1415</v>
      </c>
      <c r="B3268" t="s">
        <v>1415</v>
      </c>
      <c r="C3268" t="s">
        <v>10282</v>
      </c>
      <c r="D3268" t="s">
        <v>9883</v>
      </c>
      <c r="E3268" t="s">
        <v>1128</v>
      </c>
      <c r="F3268" t="s">
        <v>1128</v>
      </c>
      <c r="G3268" t="s">
        <v>3379</v>
      </c>
      <c r="H3268" t="s">
        <v>1128</v>
      </c>
      <c r="I3268" t="s">
        <v>33</v>
      </c>
      <c r="J3268" s="6">
        <v>41289</v>
      </c>
      <c r="K3268" s="6">
        <v>55153</v>
      </c>
      <c r="L3268">
        <v>3</v>
      </c>
      <c r="M3268" t="s">
        <v>9884</v>
      </c>
      <c r="N3268" t="s">
        <v>4346</v>
      </c>
      <c r="O3268" t="s">
        <v>3386</v>
      </c>
      <c r="P3268" t="s">
        <v>3324</v>
      </c>
      <c r="Q3268" s="5">
        <f>INDEX(relevant_resources!B:B,MATCH(P3268,relevant_resources!A:A,0))</f>
        <v>1</v>
      </c>
      <c r="R3268">
        <f>COUNTIFS(resolve_2018!Y:Y,A3268)</f>
        <v>1</v>
      </c>
      <c r="S3268">
        <f>COUNTIFS(assign_old_new!A:A,A3268)</f>
        <v>0</v>
      </c>
      <c r="T3268" s="4" t="str">
        <f>IF(D3268="teppc","teppc",
IF(Q3268=0,"not relevant",
IF(R3268&gt;0,"in old list",
IF(S3268=0,"NEED TO ASSIGN",
INDEX(assign_old_new!D:D,MATCH(A3268,assign_old_new!A:A,0))))))</f>
        <v>in old list</v>
      </c>
      <c r="U3268">
        <f t="shared" si="102"/>
        <v>1</v>
      </c>
      <c r="V3268" s="5">
        <f t="shared" si="103"/>
        <v>0</v>
      </c>
    </row>
    <row r="3269" spans="1:22" hidden="1" x14ac:dyDescent="0.75">
      <c r="A3269" t="s">
        <v>6710</v>
      </c>
      <c r="B3269" t="s">
        <v>6710</v>
      </c>
      <c r="C3269" t="s">
        <v>6711</v>
      </c>
      <c r="D3269" t="s">
        <v>3425</v>
      </c>
      <c r="E3269" t="s">
        <v>3891</v>
      </c>
      <c r="F3269" t="s">
        <v>3891</v>
      </c>
      <c r="G3269" t="s">
        <v>3892</v>
      </c>
      <c r="H3269" t="s">
        <v>3616</v>
      </c>
      <c r="I3269" t="s">
        <v>1080</v>
      </c>
      <c r="J3269" s="2">
        <v>40865</v>
      </c>
      <c r="K3269" s="2">
        <v>55153</v>
      </c>
      <c r="L3269">
        <v>3</v>
      </c>
      <c r="M3269" t="s">
        <v>3438</v>
      </c>
      <c r="N3269" t="s">
        <v>3412</v>
      </c>
      <c r="O3269" t="s">
        <v>993</v>
      </c>
      <c r="P3269" t="s">
        <v>3712</v>
      </c>
      <c r="Q3269" s="5">
        <f>INDEX(relevant_resources!B:B,MATCH(P3269,relevant_resources!A:A,0))</f>
        <v>0</v>
      </c>
      <c r="R3269">
        <f>COUNTIFS(resolve_2018!Y:Y,A3269)</f>
        <v>0</v>
      </c>
      <c r="S3269">
        <f>COUNTIFS(assign_old_new!A:A,A3269)</f>
        <v>0</v>
      </c>
      <c r="T3269" s="4" t="str">
        <f>IF(D3269="teppc","teppc",
IF(Q3269=0,"not relevant",
IF(R3269&gt;0,"in old list",
IF(S3269=0,"NEED TO ASSIGN",
INDEX(assign_old_new!D:D,MATCH(A3269,assign_old_new!A:A,0))))))</f>
        <v>teppc</v>
      </c>
      <c r="U3269">
        <f t="shared" si="102"/>
        <v>0</v>
      </c>
      <c r="V3269" s="5">
        <f t="shared" si="103"/>
        <v>0</v>
      </c>
    </row>
    <row r="3270" spans="1:22" hidden="1" x14ac:dyDescent="0.75">
      <c r="A3270" t="s">
        <v>6269</v>
      </c>
      <c r="B3270" t="s">
        <v>6269</v>
      </c>
      <c r="C3270" t="s">
        <v>6270</v>
      </c>
      <c r="D3270" t="s">
        <v>3425</v>
      </c>
      <c r="E3270" t="s">
        <v>3426</v>
      </c>
      <c r="F3270" t="s">
        <v>3426</v>
      </c>
      <c r="G3270" t="s">
        <v>3427</v>
      </c>
      <c r="H3270" t="s">
        <v>3428</v>
      </c>
      <c r="I3270" t="s">
        <v>3429</v>
      </c>
      <c r="J3270" s="2">
        <v>37397</v>
      </c>
      <c r="K3270" s="2">
        <v>52017</v>
      </c>
      <c r="L3270">
        <v>3</v>
      </c>
      <c r="M3270" t="s">
        <v>210</v>
      </c>
      <c r="N3270" t="s">
        <v>3443</v>
      </c>
      <c r="O3270" t="s">
        <v>210</v>
      </c>
      <c r="P3270" t="s">
        <v>3444</v>
      </c>
      <c r="Q3270" s="5">
        <f>INDEX(relevant_resources!B:B,MATCH(P3270,relevant_resources!A:A,0))</f>
        <v>0</v>
      </c>
      <c r="R3270">
        <f>COUNTIFS(resolve_2018!Y:Y,A3270)</f>
        <v>0</v>
      </c>
      <c r="S3270">
        <f>COUNTIFS(assign_old_new!A:A,A3270)</f>
        <v>0</v>
      </c>
      <c r="T3270" s="4" t="str">
        <f>IF(D3270="teppc","teppc",
IF(Q3270=0,"not relevant",
IF(R3270&gt;0,"in old list",
IF(S3270=0,"NEED TO ASSIGN",
INDEX(assign_old_new!D:D,MATCH(A3270,assign_old_new!A:A,0))))))</f>
        <v>teppc</v>
      </c>
      <c r="U3270">
        <f t="shared" si="102"/>
        <v>0</v>
      </c>
      <c r="V3270" s="5">
        <f t="shared" si="103"/>
        <v>0</v>
      </c>
    </row>
    <row r="3271" spans="1:22" hidden="1" x14ac:dyDescent="0.75">
      <c r="A3271" t="s">
        <v>6271</v>
      </c>
      <c r="B3271" t="s">
        <v>6271</v>
      </c>
      <c r="C3271" t="s">
        <v>6272</v>
      </c>
      <c r="D3271" t="s">
        <v>3425</v>
      </c>
      <c r="E3271" t="s">
        <v>3426</v>
      </c>
      <c r="F3271" t="s">
        <v>3426</v>
      </c>
      <c r="G3271" t="s">
        <v>3427</v>
      </c>
      <c r="H3271" t="s">
        <v>3428</v>
      </c>
      <c r="I3271" t="s">
        <v>3429</v>
      </c>
      <c r="J3271" s="2">
        <v>37397</v>
      </c>
      <c r="K3271" s="2">
        <v>52017</v>
      </c>
      <c r="L3271">
        <v>3</v>
      </c>
      <c r="M3271" t="s">
        <v>210</v>
      </c>
      <c r="N3271" t="s">
        <v>3443</v>
      </c>
      <c r="O3271" t="s">
        <v>210</v>
      </c>
      <c r="P3271" t="s">
        <v>3444</v>
      </c>
      <c r="Q3271" s="5">
        <f>INDEX(relevant_resources!B:B,MATCH(P3271,relevant_resources!A:A,0))</f>
        <v>0</v>
      </c>
      <c r="R3271">
        <f>COUNTIFS(resolve_2018!Y:Y,A3271)</f>
        <v>0</v>
      </c>
      <c r="S3271">
        <f>COUNTIFS(assign_old_new!A:A,A3271)</f>
        <v>0</v>
      </c>
      <c r="T3271" s="4" t="str">
        <f>IF(D3271="teppc","teppc",
IF(Q3271=0,"not relevant",
IF(R3271&gt;0,"in old list",
IF(S3271=0,"NEED TO ASSIGN",
INDEX(assign_old_new!D:D,MATCH(A3271,assign_old_new!A:A,0))))))</f>
        <v>teppc</v>
      </c>
      <c r="U3271">
        <f t="shared" si="102"/>
        <v>0</v>
      </c>
      <c r="V3271" s="5">
        <f t="shared" si="103"/>
        <v>0</v>
      </c>
    </row>
    <row r="3272" spans="1:22" hidden="1" x14ac:dyDescent="0.75">
      <c r="A3272" t="s">
        <v>7197</v>
      </c>
      <c r="B3272" t="s">
        <v>7197</v>
      </c>
      <c r="C3272" t="s">
        <v>7198</v>
      </c>
      <c r="D3272" t="s">
        <v>3425</v>
      </c>
      <c r="E3272" t="s">
        <v>1054</v>
      </c>
      <c r="F3272" t="s">
        <v>1054</v>
      </c>
      <c r="G3272" t="s">
        <v>3447</v>
      </c>
      <c r="H3272" t="s">
        <v>3428</v>
      </c>
      <c r="I3272" t="s">
        <v>3429</v>
      </c>
      <c r="J3272" s="2">
        <v>37135</v>
      </c>
      <c r="K3272" s="2">
        <v>55123</v>
      </c>
      <c r="L3272">
        <v>3</v>
      </c>
      <c r="M3272" t="s">
        <v>3531</v>
      </c>
      <c r="N3272" t="s">
        <v>3532</v>
      </c>
      <c r="O3272" t="s">
        <v>3533</v>
      </c>
      <c r="P3272" t="s">
        <v>3549</v>
      </c>
      <c r="Q3272" s="5">
        <f>INDEX(relevant_resources!B:B,MATCH(P3272,relevant_resources!A:A,0))</f>
        <v>0</v>
      </c>
      <c r="R3272">
        <f>COUNTIFS(resolve_2018!Y:Y,A3272)</f>
        <v>0</v>
      </c>
      <c r="S3272">
        <f>COUNTIFS(assign_old_new!A:A,A3272)</f>
        <v>0</v>
      </c>
      <c r="T3272" s="4" t="str">
        <f>IF(D3272="teppc","teppc",
IF(Q3272=0,"not relevant",
IF(R3272&gt;0,"in old list",
IF(S3272=0,"NEED TO ASSIGN",
INDEX(assign_old_new!D:D,MATCH(A3272,assign_old_new!A:A,0))))))</f>
        <v>teppc</v>
      </c>
      <c r="U3272">
        <f t="shared" si="102"/>
        <v>0</v>
      </c>
      <c r="V3272" s="5">
        <f t="shared" si="103"/>
        <v>0</v>
      </c>
    </row>
    <row r="3273" spans="1:22" hidden="1" x14ac:dyDescent="0.75">
      <c r="A3273" t="s">
        <v>5184</v>
      </c>
      <c r="B3273" t="s">
        <v>5185</v>
      </c>
      <c r="C3273" t="s">
        <v>5186</v>
      </c>
      <c r="D3273" t="s">
        <v>3425</v>
      </c>
      <c r="E3273" t="s">
        <v>1054</v>
      </c>
      <c r="F3273" t="s">
        <v>1054</v>
      </c>
      <c r="G3273" t="s">
        <v>3447</v>
      </c>
      <c r="H3273" t="s">
        <v>3428</v>
      </c>
      <c r="I3273" t="s">
        <v>3429</v>
      </c>
      <c r="J3273" s="2">
        <v>36434</v>
      </c>
      <c r="K3273" s="2">
        <v>55123</v>
      </c>
      <c r="L3273">
        <v>3</v>
      </c>
      <c r="M3273" t="s">
        <v>3531</v>
      </c>
      <c r="N3273" t="s">
        <v>3532</v>
      </c>
      <c r="O3273" t="s">
        <v>3533</v>
      </c>
      <c r="P3273" t="s">
        <v>3549</v>
      </c>
      <c r="Q3273" s="5">
        <f>INDEX(relevant_resources!B:B,MATCH(P3273,relevant_resources!A:A,0))</f>
        <v>0</v>
      </c>
      <c r="R3273">
        <f>COUNTIFS(resolve_2018!Y:Y,A3273)</f>
        <v>0</v>
      </c>
      <c r="S3273">
        <f>COUNTIFS(assign_old_new!A:A,A3273)</f>
        <v>0</v>
      </c>
      <c r="T3273" s="4" t="str">
        <f>IF(D3273="teppc","teppc",
IF(Q3273=0,"not relevant",
IF(R3273&gt;0,"in old list",
IF(S3273=0,"NEED TO ASSIGN",
INDEX(assign_old_new!D:D,MATCH(A3273,assign_old_new!A:A,0))))))</f>
        <v>teppc</v>
      </c>
      <c r="U3273">
        <f t="shared" si="102"/>
        <v>0</v>
      </c>
      <c r="V3273" s="5">
        <f t="shared" si="103"/>
        <v>0</v>
      </c>
    </row>
    <row r="3274" spans="1:22" hidden="1" x14ac:dyDescent="0.75">
      <c r="A3274" t="s">
        <v>5187</v>
      </c>
      <c r="B3274" t="s">
        <v>5187</v>
      </c>
      <c r="C3274" t="s">
        <v>5188</v>
      </c>
      <c r="D3274" t="s">
        <v>3425</v>
      </c>
      <c r="E3274" t="s">
        <v>1054</v>
      </c>
      <c r="F3274" t="s">
        <v>1054</v>
      </c>
      <c r="G3274" t="s">
        <v>3447</v>
      </c>
      <c r="H3274" t="s">
        <v>3428</v>
      </c>
      <c r="I3274" t="s">
        <v>3429</v>
      </c>
      <c r="J3274" s="2">
        <v>36434</v>
      </c>
      <c r="K3274" s="2">
        <v>55123</v>
      </c>
      <c r="L3274">
        <v>3</v>
      </c>
      <c r="M3274" t="s">
        <v>3531</v>
      </c>
      <c r="N3274" t="s">
        <v>3532</v>
      </c>
      <c r="O3274" t="s">
        <v>3533</v>
      </c>
      <c r="P3274" t="s">
        <v>3549</v>
      </c>
      <c r="Q3274" s="5">
        <f>INDEX(relevant_resources!B:B,MATCH(P3274,relevant_resources!A:A,0))</f>
        <v>0</v>
      </c>
      <c r="R3274">
        <f>COUNTIFS(resolve_2018!Y:Y,A3274)</f>
        <v>0</v>
      </c>
      <c r="S3274">
        <f>COUNTIFS(assign_old_new!A:A,A3274)</f>
        <v>0</v>
      </c>
      <c r="T3274" s="4" t="str">
        <f>IF(D3274="teppc","teppc",
IF(Q3274=0,"not relevant",
IF(R3274&gt;0,"in old list",
IF(S3274=0,"NEED TO ASSIGN",
INDEX(assign_old_new!D:D,MATCH(A3274,assign_old_new!A:A,0))))))</f>
        <v>teppc</v>
      </c>
      <c r="U3274">
        <f t="shared" si="102"/>
        <v>0</v>
      </c>
      <c r="V3274" s="5">
        <f t="shared" si="103"/>
        <v>0</v>
      </c>
    </row>
    <row r="3275" spans="1:22" hidden="1" x14ac:dyDescent="0.75">
      <c r="A3275" t="s">
        <v>8008</v>
      </c>
      <c r="B3275" t="s">
        <v>8008</v>
      </c>
      <c r="C3275" t="s">
        <v>8009</v>
      </c>
      <c r="D3275" t="s">
        <v>3425</v>
      </c>
      <c r="E3275" t="s">
        <v>3611</v>
      </c>
      <c r="F3275" t="s">
        <v>3611</v>
      </c>
      <c r="G3275" t="s">
        <v>3379</v>
      </c>
      <c r="H3275" t="s">
        <v>1128</v>
      </c>
      <c r="I3275" t="s">
        <v>33</v>
      </c>
      <c r="J3275" s="2">
        <v>36161</v>
      </c>
      <c r="K3275" s="2">
        <v>55153</v>
      </c>
      <c r="L3275">
        <v>3</v>
      </c>
      <c r="M3275" t="s">
        <v>3920</v>
      </c>
      <c r="N3275" t="s">
        <v>3921</v>
      </c>
      <c r="O3275" t="s">
        <v>3356</v>
      </c>
      <c r="P3275" t="s">
        <v>3357</v>
      </c>
      <c r="Q3275" s="5">
        <f>INDEX(relevant_resources!B:B,MATCH(P3275,relevant_resources!A:A,0))</f>
        <v>0</v>
      </c>
      <c r="R3275">
        <f>COUNTIFS(resolve_2018!Y:Y,A3275)</f>
        <v>0</v>
      </c>
      <c r="S3275">
        <f>COUNTIFS(assign_old_new!A:A,A3275)</f>
        <v>0</v>
      </c>
      <c r="T3275" s="4" t="str">
        <f>IF(D3275="teppc","teppc",
IF(Q3275=0,"not relevant",
IF(R3275&gt;0,"in old list",
IF(S3275=0,"NEED TO ASSIGN",
INDEX(assign_old_new!D:D,MATCH(A3275,assign_old_new!A:A,0))))))</f>
        <v>teppc</v>
      </c>
      <c r="U3275">
        <f t="shared" si="102"/>
        <v>0</v>
      </c>
      <c r="V3275" s="5">
        <f t="shared" si="103"/>
        <v>0</v>
      </c>
    </row>
    <row r="3276" spans="1:22" hidden="1" x14ac:dyDescent="0.75">
      <c r="A3276" t="s">
        <v>8010</v>
      </c>
      <c r="B3276" t="s">
        <v>8010</v>
      </c>
      <c r="C3276" t="s">
        <v>8011</v>
      </c>
      <c r="D3276" t="s">
        <v>3425</v>
      </c>
      <c r="E3276" t="s">
        <v>3611</v>
      </c>
      <c r="F3276" t="s">
        <v>3611</v>
      </c>
      <c r="G3276" t="s">
        <v>3379</v>
      </c>
      <c r="H3276" t="s">
        <v>1128</v>
      </c>
      <c r="I3276" t="s">
        <v>33</v>
      </c>
      <c r="J3276" s="2">
        <v>36161</v>
      </c>
      <c r="K3276" s="2">
        <v>55153</v>
      </c>
      <c r="L3276">
        <v>3</v>
      </c>
      <c r="M3276" t="s">
        <v>3920</v>
      </c>
      <c r="N3276" t="s">
        <v>3921</v>
      </c>
      <c r="O3276" t="s">
        <v>3356</v>
      </c>
      <c r="P3276" t="s">
        <v>3357</v>
      </c>
      <c r="Q3276" s="5">
        <f>INDEX(relevant_resources!B:B,MATCH(P3276,relevant_resources!A:A,0))</f>
        <v>0</v>
      </c>
      <c r="R3276">
        <f>COUNTIFS(resolve_2018!Y:Y,A3276)</f>
        <v>0</v>
      </c>
      <c r="S3276">
        <f>COUNTIFS(assign_old_new!A:A,A3276)</f>
        <v>0</v>
      </c>
      <c r="T3276" s="4" t="str">
        <f>IF(D3276="teppc","teppc",
IF(Q3276=0,"not relevant",
IF(R3276&gt;0,"in old list",
IF(S3276=0,"NEED TO ASSIGN",
INDEX(assign_old_new!D:D,MATCH(A3276,assign_old_new!A:A,0))))))</f>
        <v>teppc</v>
      </c>
      <c r="U3276">
        <f t="shared" si="102"/>
        <v>0</v>
      </c>
      <c r="V3276" s="5">
        <f t="shared" si="103"/>
        <v>0</v>
      </c>
    </row>
    <row r="3277" spans="1:22" hidden="1" x14ac:dyDescent="0.75">
      <c r="A3277" t="s">
        <v>4082</v>
      </c>
      <c r="B3277" t="s">
        <v>4082</v>
      </c>
      <c r="C3277" t="s">
        <v>4083</v>
      </c>
      <c r="D3277" t="s">
        <v>3425</v>
      </c>
      <c r="E3277" t="s">
        <v>3426</v>
      </c>
      <c r="F3277" t="s">
        <v>3426</v>
      </c>
      <c r="G3277" t="s">
        <v>3427</v>
      </c>
      <c r="H3277" t="s">
        <v>3428</v>
      </c>
      <c r="I3277" t="s">
        <v>3429</v>
      </c>
      <c r="J3277" s="2">
        <v>34547</v>
      </c>
      <c r="K3277" s="2">
        <v>48669</v>
      </c>
      <c r="L3277">
        <v>3</v>
      </c>
      <c r="M3277" t="s">
        <v>210</v>
      </c>
      <c r="N3277" t="s">
        <v>3443</v>
      </c>
      <c r="O3277" t="s">
        <v>210</v>
      </c>
      <c r="P3277" t="s">
        <v>3444</v>
      </c>
      <c r="Q3277" s="5">
        <f>INDEX(relevant_resources!B:B,MATCH(P3277,relevant_resources!A:A,0))</f>
        <v>0</v>
      </c>
      <c r="R3277">
        <f>COUNTIFS(resolve_2018!Y:Y,A3277)</f>
        <v>0</v>
      </c>
      <c r="S3277">
        <f>COUNTIFS(assign_old_new!A:A,A3277)</f>
        <v>0</v>
      </c>
      <c r="T3277" s="4" t="str">
        <f>IF(D3277="teppc","teppc",
IF(Q3277=0,"not relevant",
IF(R3277&gt;0,"in old list",
IF(S3277=0,"NEED TO ASSIGN",
INDEX(assign_old_new!D:D,MATCH(A3277,assign_old_new!A:A,0))))))</f>
        <v>teppc</v>
      </c>
      <c r="U3277">
        <f t="shared" si="102"/>
        <v>0</v>
      </c>
      <c r="V3277" s="5">
        <f t="shared" si="103"/>
        <v>0</v>
      </c>
    </row>
    <row r="3278" spans="1:22" hidden="1" x14ac:dyDescent="0.75">
      <c r="A3278" t="s">
        <v>4084</v>
      </c>
      <c r="B3278" t="s">
        <v>4084</v>
      </c>
      <c r="C3278" t="s">
        <v>4085</v>
      </c>
      <c r="D3278" t="s">
        <v>3425</v>
      </c>
      <c r="E3278" t="s">
        <v>3426</v>
      </c>
      <c r="F3278" t="s">
        <v>3426</v>
      </c>
      <c r="G3278" t="s">
        <v>3427</v>
      </c>
      <c r="H3278" t="s">
        <v>3428</v>
      </c>
      <c r="I3278" t="s">
        <v>3429</v>
      </c>
      <c r="J3278" s="2">
        <v>34547</v>
      </c>
      <c r="K3278" s="2">
        <v>48669</v>
      </c>
      <c r="L3278">
        <v>3</v>
      </c>
      <c r="M3278" t="s">
        <v>210</v>
      </c>
      <c r="N3278" t="s">
        <v>3443</v>
      </c>
      <c r="O3278" t="s">
        <v>210</v>
      </c>
      <c r="P3278" t="s">
        <v>3444</v>
      </c>
      <c r="Q3278" s="5">
        <f>INDEX(relevant_resources!B:B,MATCH(P3278,relevant_resources!A:A,0))</f>
        <v>0</v>
      </c>
      <c r="R3278">
        <f>COUNTIFS(resolve_2018!Y:Y,A3278)</f>
        <v>0</v>
      </c>
      <c r="S3278">
        <f>COUNTIFS(assign_old_new!A:A,A3278)</f>
        <v>0</v>
      </c>
      <c r="T3278" s="4" t="str">
        <f>IF(D3278="teppc","teppc",
IF(Q3278=0,"not relevant",
IF(R3278&gt;0,"in old list",
IF(S3278=0,"NEED TO ASSIGN",
INDEX(assign_old_new!D:D,MATCH(A3278,assign_old_new!A:A,0))))))</f>
        <v>teppc</v>
      </c>
      <c r="U3278">
        <f t="shared" si="102"/>
        <v>0</v>
      </c>
      <c r="V3278" s="5">
        <f t="shared" si="103"/>
        <v>0</v>
      </c>
    </row>
    <row r="3279" spans="1:22" hidden="1" x14ac:dyDescent="0.75">
      <c r="A3279" t="s">
        <v>546</v>
      </c>
      <c r="B3279" t="s">
        <v>546</v>
      </c>
      <c r="C3279" t="s">
        <v>546</v>
      </c>
      <c r="D3279" t="s">
        <v>9883</v>
      </c>
      <c r="E3279" t="s">
        <v>3333</v>
      </c>
      <c r="F3279" t="s">
        <v>3333</v>
      </c>
      <c r="G3279" t="s">
        <v>3334</v>
      </c>
      <c r="H3279" t="s">
        <v>3333</v>
      </c>
      <c r="I3279" t="s">
        <v>33</v>
      </c>
      <c r="J3279" s="6">
        <v>32960</v>
      </c>
      <c r="K3279" s="6">
        <v>55153</v>
      </c>
      <c r="L3279">
        <v>3</v>
      </c>
      <c r="M3279" t="s">
        <v>9884</v>
      </c>
      <c r="N3279" t="s">
        <v>3443</v>
      </c>
      <c r="O3279" t="s">
        <v>210</v>
      </c>
      <c r="P3279" t="s">
        <v>3709</v>
      </c>
      <c r="Q3279" s="5">
        <f>INDEX(relevant_resources!B:B,MATCH(P3279,relevant_resources!A:A,0))</f>
        <v>0</v>
      </c>
      <c r="R3279">
        <f>COUNTIFS(resolve_2018!Y:Y,A3279)</f>
        <v>1</v>
      </c>
      <c r="S3279">
        <f>COUNTIFS(assign_old_new!A:A,A3279)</f>
        <v>0</v>
      </c>
      <c r="T3279" s="4" t="str">
        <f>IF(D3279="teppc","teppc",
IF(Q3279=0,"not relevant",
IF(R3279&gt;0,"in old list",
IF(S3279=0,"NEED TO ASSIGN",
INDEX(assign_old_new!D:D,MATCH(A3279,assign_old_new!A:A,0))))))</f>
        <v>not relevant</v>
      </c>
      <c r="U3279">
        <f t="shared" si="102"/>
        <v>1</v>
      </c>
      <c r="V3279" s="5">
        <f t="shared" si="103"/>
        <v>0</v>
      </c>
    </row>
    <row r="3280" spans="1:22" hidden="1" x14ac:dyDescent="0.75">
      <c r="A3280" t="s">
        <v>6934</v>
      </c>
      <c r="B3280" t="s">
        <v>6934</v>
      </c>
      <c r="C3280" t="s">
        <v>6935</v>
      </c>
      <c r="D3280" t="s">
        <v>3425</v>
      </c>
      <c r="E3280" t="s">
        <v>3620</v>
      </c>
      <c r="F3280" t="s">
        <v>3620</v>
      </c>
      <c r="G3280" t="s">
        <v>3621</v>
      </c>
      <c r="H3280" t="s">
        <v>3616</v>
      </c>
      <c r="I3280" t="s">
        <v>1080</v>
      </c>
      <c r="J3280" s="2">
        <v>32660</v>
      </c>
      <c r="K3280" s="2">
        <v>55153</v>
      </c>
      <c r="L3280">
        <v>3</v>
      </c>
      <c r="M3280" t="s">
        <v>210</v>
      </c>
      <c r="N3280" t="s">
        <v>3443</v>
      </c>
      <c r="O3280" t="s">
        <v>210</v>
      </c>
      <c r="P3280" t="s">
        <v>3568</v>
      </c>
      <c r="Q3280" s="5">
        <f>INDEX(relevant_resources!B:B,MATCH(P3280,relevant_resources!A:A,0))</f>
        <v>0</v>
      </c>
      <c r="R3280">
        <f>COUNTIFS(resolve_2018!Y:Y,A3280)</f>
        <v>0</v>
      </c>
      <c r="S3280">
        <f>COUNTIFS(assign_old_new!A:A,A3280)</f>
        <v>0</v>
      </c>
      <c r="T3280" s="4" t="str">
        <f>IF(D3280="teppc","teppc",
IF(Q3280=0,"not relevant",
IF(R3280&gt;0,"in old list",
IF(S3280=0,"NEED TO ASSIGN",
INDEX(assign_old_new!D:D,MATCH(A3280,assign_old_new!A:A,0))))))</f>
        <v>teppc</v>
      </c>
      <c r="U3280">
        <f t="shared" si="102"/>
        <v>0</v>
      </c>
      <c r="V3280" s="5">
        <f t="shared" si="103"/>
        <v>0</v>
      </c>
    </row>
    <row r="3281" spans="1:22" hidden="1" x14ac:dyDescent="0.75">
      <c r="A3281" t="s">
        <v>6936</v>
      </c>
      <c r="B3281" t="s">
        <v>6936</v>
      </c>
      <c r="C3281" t="s">
        <v>6937</v>
      </c>
      <c r="D3281" t="s">
        <v>3425</v>
      </c>
      <c r="E3281" t="s">
        <v>3620</v>
      </c>
      <c r="F3281" t="s">
        <v>3620</v>
      </c>
      <c r="G3281" t="s">
        <v>3621</v>
      </c>
      <c r="H3281" t="s">
        <v>3616</v>
      </c>
      <c r="I3281" t="s">
        <v>1080</v>
      </c>
      <c r="J3281" s="2">
        <v>32660</v>
      </c>
      <c r="K3281" s="2">
        <v>55153</v>
      </c>
      <c r="L3281">
        <v>3</v>
      </c>
      <c r="M3281" t="s">
        <v>210</v>
      </c>
      <c r="N3281" t="s">
        <v>3443</v>
      </c>
      <c r="O3281" t="s">
        <v>210</v>
      </c>
      <c r="P3281" t="s">
        <v>3568</v>
      </c>
      <c r="Q3281" s="5">
        <f>INDEX(relevant_resources!B:B,MATCH(P3281,relevant_resources!A:A,0))</f>
        <v>0</v>
      </c>
      <c r="R3281">
        <f>COUNTIFS(resolve_2018!Y:Y,A3281)</f>
        <v>0</v>
      </c>
      <c r="S3281">
        <f>COUNTIFS(assign_old_new!A:A,A3281)</f>
        <v>0</v>
      </c>
      <c r="T3281" s="4" t="str">
        <f>IF(D3281="teppc","teppc",
IF(Q3281=0,"not relevant",
IF(R3281&gt;0,"in old list",
IF(S3281=0,"NEED TO ASSIGN",
INDEX(assign_old_new!D:D,MATCH(A3281,assign_old_new!A:A,0))))))</f>
        <v>teppc</v>
      </c>
      <c r="U3281">
        <f t="shared" si="102"/>
        <v>0</v>
      </c>
      <c r="V3281" s="5">
        <f t="shared" si="103"/>
        <v>0</v>
      </c>
    </row>
    <row r="3282" spans="1:22" hidden="1" x14ac:dyDescent="0.75">
      <c r="A3282" t="s">
        <v>2182</v>
      </c>
      <c r="B3282" t="s">
        <v>2182</v>
      </c>
      <c r="C3282" t="s">
        <v>10783</v>
      </c>
      <c r="D3282" t="s">
        <v>9883</v>
      </c>
      <c r="E3282" t="s">
        <v>3319</v>
      </c>
      <c r="F3282" t="s">
        <v>3319</v>
      </c>
      <c r="G3282" t="s">
        <v>3320</v>
      </c>
      <c r="H3282" t="s">
        <v>3319</v>
      </c>
      <c r="I3282" t="s">
        <v>33</v>
      </c>
      <c r="J3282" s="6">
        <v>31778</v>
      </c>
      <c r="K3282" s="6">
        <v>55153</v>
      </c>
      <c r="L3282">
        <v>3</v>
      </c>
      <c r="M3282" t="s">
        <v>9884</v>
      </c>
      <c r="N3282" t="s">
        <v>3342</v>
      </c>
      <c r="O3282" t="s">
        <v>3337</v>
      </c>
      <c r="P3282" t="s">
        <v>3338</v>
      </c>
      <c r="Q3282" s="5">
        <f>INDEX(relevant_resources!B:B,MATCH(P3282,relevant_resources!A:A,0))</f>
        <v>0</v>
      </c>
      <c r="R3282">
        <f>COUNTIFS(resolve_2018!Y:Y,A3282)</f>
        <v>2</v>
      </c>
      <c r="S3282">
        <f>COUNTIFS(assign_old_new!A:A,A3282)</f>
        <v>0</v>
      </c>
      <c r="T3282" s="4" t="str">
        <f>IF(D3282="teppc","teppc",
IF(Q3282=0,"not relevant",
IF(R3282&gt;0,"in old list",
IF(S3282=0,"NEED TO ASSIGN",
INDEX(assign_old_new!D:D,MATCH(A3282,assign_old_new!A:A,0))))))</f>
        <v>not relevant</v>
      </c>
      <c r="U3282">
        <f t="shared" si="102"/>
        <v>1</v>
      </c>
      <c r="V3282" s="5">
        <f t="shared" si="103"/>
        <v>0</v>
      </c>
    </row>
    <row r="3283" spans="1:22" hidden="1" x14ac:dyDescent="0.75">
      <c r="A3283" t="s">
        <v>8683</v>
      </c>
      <c r="B3283" t="s">
        <v>8684</v>
      </c>
      <c r="C3283" t="s">
        <v>8685</v>
      </c>
      <c r="D3283" t="s">
        <v>3425</v>
      </c>
      <c r="E3283" t="s">
        <v>1054</v>
      </c>
      <c r="F3283" t="s">
        <v>1054</v>
      </c>
      <c r="G3283" t="s">
        <v>3447</v>
      </c>
      <c r="H3283" t="s">
        <v>3428</v>
      </c>
      <c r="I3283" t="s">
        <v>3429</v>
      </c>
      <c r="J3283" s="2">
        <v>31517</v>
      </c>
      <c r="K3283" s="2">
        <v>55123</v>
      </c>
      <c r="L3283">
        <v>3</v>
      </c>
      <c r="M3283" t="s">
        <v>3531</v>
      </c>
      <c r="N3283" t="s">
        <v>3532</v>
      </c>
      <c r="O3283" t="s">
        <v>3533</v>
      </c>
      <c r="P3283" t="s">
        <v>3549</v>
      </c>
      <c r="Q3283" s="5">
        <f>INDEX(relevant_resources!B:B,MATCH(P3283,relevant_resources!A:A,0))</f>
        <v>0</v>
      </c>
      <c r="R3283">
        <f>COUNTIFS(resolve_2018!Y:Y,A3283)</f>
        <v>0</v>
      </c>
      <c r="S3283">
        <f>COUNTIFS(assign_old_new!A:A,A3283)</f>
        <v>0</v>
      </c>
      <c r="T3283" s="4" t="str">
        <f>IF(D3283="teppc","teppc",
IF(Q3283=0,"not relevant",
IF(R3283&gt;0,"in old list",
IF(S3283=0,"NEED TO ASSIGN",
INDEX(assign_old_new!D:D,MATCH(A3283,assign_old_new!A:A,0))))))</f>
        <v>teppc</v>
      </c>
      <c r="U3283">
        <f t="shared" si="102"/>
        <v>0</v>
      </c>
      <c r="V3283" s="5">
        <f t="shared" si="103"/>
        <v>0</v>
      </c>
    </row>
    <row r="3284" spans="1:22" hidden="1" x14ac:dyDescent="0.75">
      <c r="A3284" t="s">
        <v>8686</v>
      </c>
      <c r="B3284" t="s">
        <v>8686</v>
      </c>
      <c r="C3284" t="s">
        <v>8687</v>
      </c>
      <c r="D3284" t="s">
        <v>3425</v>
      </c>
      <c r="E3284" t="s">
        <v>1054</v>
      </c>
      <c r="F3284" t="s">
        <v>1054</v>
      </c>
      <c r="G3284" t="s">
        <v>3447</v>
      </c>
      <c r="H3284" t="s">
        <v>3428</v>
      </c>
      <c r="I3284" t="s">
        <v>3429</v>
      </c>
      <c r="J3284" s="2">
        <v>31517</v>
      </c>
      <c r="K3284" s="2">
        <v>55123</v>
      </c>
      <c r="L3284">
        <v>3</v>
      </c>
      <c r="M3284" t="s">
        <v>3531</v>
      </c>
      <c r="N3284" t="s">
        <v>3532</v>
      </c>
      <c r="O3284" t="s">
        <v>3533</v>
      </c>
      <c r="P3284" t="s">
        <v>3549</v>
      </c>
      <c r="Q3284" s="5">
        <f>INDEX(relevant_resources!B:B,MATCH(P3284,relevant_resources!A:A,0))</f>
        <v>0</v>
      </c>
      <c r="R3284">
        <f>COUNTIFS(resolve_2018!Y:Y,A3284)</f>
        <v>0</v>
      </c>
      <c r="S3284">
        <f>COUNTIFS(assign_old_new!A:A,A3284)</f>
        <v>0</v>
      </c>
      <c r="T3284" s="4" t="str">
        <f>IF(D3284="teppc","teppc",
IF(Q3284=0,"not relevant",
IF(R3284&gt;0,"in old list",
IF(S3284=0,"NEED TO ASSIGN",
INDEX(assign_old_new!D:D,MATCH(A3284,assign_old_new!A:A,0))))))</f>
        <v>teppc</v>
      </c>
      <c r="U3284">
        <f t="shared" si="102"/>
        <v>0</v>
      </c>
      <c r="V3284" s="5">
        <f t="shared" si="103"/>
        <v>0</v>
      </c>
    </row>
    <row r="3285" spans="1:22" hidden="1" x14ac:dyDescent="0.75">
      <c r="A3285" t="s">
        <v>2028</v>
      </c>
      <c r="B3285" t="s">
        <v>2028</v>
      </c>
      <c r="C3285" t="s">
        <v>2346</v>
      </c>
      <c r="D3285" t="s">
        <v>9883</v>
      </c>
      <c r="E3285" t="s">
        <v>1128</v>
      </c>
      <c r="F3285" t="s">
        <v>1128</v>
      </c>
      <c r="G3285" t="s">
        <v>3379</v>
      </c>
      <c r="H3285" t="s">
        <v>1128</v>
      </c>
      <c r="I3285" t="s">
        <v>33</v>
      </c>
      <c r="J3285" s="6">
        <v>31387</v>
      </c>
      <c r="K3285" s="6">
        <v>55153</v>
      </c>
      <c r="L3285">
        <v>3</v>
      </c>
      <c r="M3285" t="s">
        <v>9884</v>
      </c>
      <c r="N3285" t="s">
        <v>3412</v>
      </c>
      <c r="O3285" t="s">
        <v>993</v>
      </c>
      <c r="P3285" t="s">
        <v>3413</v>
      </c>
      <c r="Q3285" s="5">
        <f>INDEX(relevant_resources!B:B,MATCH(P3285,relevant_resources!A:A,0))</f>
        <v>1</v>
      </c>
      <c r="R3285">
        <f>COUNTIFS(resolve_2018!Y:Y,A3285)</f>
        <v>1</v>
      </c>
      <c r="S3285">
        <f>COUNTIFS(assign_old_new!A:A,A3285)</f>
        <v>0</v>
      </c>
      <c r="T3285" s="4" t="str">
        <f>IF(D3285="teppc","teppc",
IF(Q3285=0,"not relevant",
IF(R3285&gt;0,"in old list",
IF(S3285=0,"NEED TO ASSIGN",
INDEX(assign_old_new!D:D,MATCH(A3285,assign_old_new!A:A,0))))))</f>
        <v>in old list</v>
      </c>
      <c r="U3285">
        <f t="shared" si="102"/>
        <v>1</v>
      </c>
      <c r="V3285" s="5">
        <f t="shared" si="103"/>
        <v>0</v>
      </c>
    </row>
    <row r="3286" spans="1:22" hidden="1" x14ac:dyDescent="0.75">
      <c r="A3286" t="s">
        <v>2023</v>
      </c>
      <c r="B3286" t="s">
        <v>2023</v>
      </c>
      <c r="C3286" t="s">
        <v>10339</v>
      </c>
      <c r="D3286" t="s">
        <v>9883</v>
      </c>
      <c r="E3286" t="s">
        <v>1128</v>
      </c>
      <c r="F3286" t="s">
        <v>1128</v>
      </c>
      <c r="G3286" t="s">
        <v>3379</v>
      </c>
      <c r="H3286" t="s">
        <v>1128</v>
      </c>
      <c r="I3286" t="s">
        <v>33</v>
      </c>
      <c r="J3286" s="6">
        <v>31054</v>
      </c>
      <c r="K3286" s="6">
        <v>55153</v>
      </c>
      <c r="L3286">
        <v>3</v>
      </c>
      <c r="M3286" t="s">
        <v>9884</v>
      </c>
      <c r="N3286" t="s">
        <v>3412</v>
      </c>
      <c r="O3286" t="s">
        <v>993</v>
      </c>
      <c r="P3286" t="s">
        <v>3413</v>
      </c>
      <c r="Q3286" s="5">
        <f>INDEX(relevant_resources!B:B,MATCH(P3286,relevant_resources!A:A,0))</f>
        <v>1</v>
      </c>
      <c r="R3286">
        <f>COUNTIFS(resolve_2018!Y:Y,A3286)</f>
        <v>2</v>
      </c>
      <c r="S3286">
        <f>COUNTIFS(assign_old_new!A:A,A3286)</f>
        <v>0</v>
      </c>
      <c r="T3286" s="4" t="str">
        <f>IF(D3286="teppc","teppc",
IF(Q3286=0,"not relevant",
IF(R3286&gt;0,"in old list",
IF(S3286=0,"NEED TO ASSIGN",
INDEX(assign_old_new!D:D,MATCH(A3286,assign_old_new!A:A,0))))))</f>
        <v>in old list</v>
      </c>
      <c r="U3286">
        <f t="shared" si="102"/>
        <v>1</v>
      </c>
      <c r="V3286" s="5">
        <f t="shared" si="103"/>
        <v>0</v>
      </c>
    </row>
    <row r="3287" spans="1:22" hidden="1" x14ac:dyDescent="0.75">
      <c r="A3287" t="s">
        <v>3202</v>
      </c>
      <c r="B3287" t="s">
        <v>3202</v>
      </c>
      <c r="C3287" t="s">
        <v>11150</v>
      </c>
      <c r="D3287" t="s">
        <v>9883</v>
      </c>
      <c r="E3287" t="s">
        <v>3333</v>
      </c>
      <c r="F3287" t="s">
        <v>3333</v>
      </c>
      <c r="G3287" t="s">
        <v>3334</v>
      </c>
      <c r="H3287" t="s">
        <v>3333</v>
      </c>
      <c r="I3287" t="s">
        <v>33</v>
      </c>
      <c r="J3287" s="6">
        <v>30057</v>
      </c>
      <c r="K3287" s="6">
        <v>55153</v>
      </c>
      <c r="L3287">
        <v>3</v>
      </c>
      <c r="M3287" t="s">
        <v>9884</v>
      </c>
      <c r="N3287" t="s">
        <v>3443</v>
      </c>
      <c r="O3287" t="s">
        <v>210</v>
      </c>
      <c r="P3287" t="s">
        <v>3709</v>
      </c>
      <c r="Q3287" s="5">
        <f>INDEX(relevant_resources!B:B,MATCH(P3287,relevant_resources!A:A,0))</f>
        <v>0</v>
      </c>
      <c r="R3287">
        <f>COUNTIFS(resolve_2018!Y:Y,A3287)</f>
        <v>1</v>
      </c>
      <c r="S3287">
        <f>COUNTIFS(assign_old_new!A:A,A3287)</f>
        <v>0</v>
      </c>
      <c r="T3287" s="4" t="str">
        <f>IF(D3287="teppc","teppc",
IF(Q3287=0,"not relevant",
IF(R3287&gt;0,"in old list",
IF(S3287=0,"NEED TO ASSIGN",
INDEX(assign_old_new!D:D,MATCH(A3287,assign_old_new!A:A,0))))))</f>
        <v>not relevant</v>
      </c>
      <c r="U3287">
        <f t="shared" si="102"/>
        <v>1</v>
      </c>
      <c r="V3287" s="5">
        <f t="shared" si="103"/>
        <v>0</v>
      </c>
    </row>
    <row r="3288" spans="1:22" hidden="1" x14ac:dyDescent="0.75">
      <c r="A3288" t="s">
        <v>9740</v>
      </c>
      <c r="B3288" t="s">
        <v>9741</v>
      </c>
      <c r="C3288" t="s">
        <v>9742</v>
      </c>
      <c r="D3288" t="s">
        <v>3425</v>
      </c>
      <c r="E3288" t="s">
        <v>3578</v>
      </c>
      <c r="F3288" t="s">
        <v>3578</v>
      </c>
      <c r="G3288" t="s">
        <v>3579</v>
      </c>
      <c r="H3288" t="s">
        <v>3578</v>
      </c>
      <c r="I3288" t="s">
        <v>3429</v>
      </c>
      <c r="J3288" s="2">
        <v>21732</v>
      </c>
      <c r="K3288" s="2">
        <v>55153</v>
      </c>
      <c r="L3288">
        <v>3</v>
      </c>
      <c r="M3288" t="s">
        <v>210</v>
      </c>
      <c r="N3288" t="s">
        <v>3443</v>
      </c>
      <c r="O3288" t="s">
        <v>210</v>
      </c>
      <c r="P3288" t="s">
        <v>3444</v>
      </c>
      <c r="Q3288" s="5">
        <f>INDEX(relevant_resources!B:B,MATCH(P3288,relevant_resources!A:A,0))</f>
        <v>0</v>
      </c>
      <c r="R3288">
        <f>COUNTIFS(resolve_2018!Y:Y,A3288)</f>
        <v>0</v>
      </c>
      <c r="S3288">
        <f>COUNTIFS(assign_old_new!A:A,A3288)</f>
        <v>0</v>
      </c>
      <c r="T3288" s="4" t="str">
        <f>IF(D3288="teppc","teppc",
IF(Q3288=0,"not relevant",
IF(R3288&gt;0,"in old list",
IF(S3288=0,"NEED TO ASSIGN",
INDEX(assign_old_new!D:D,MATCH(A3288,assign_old_new!A:A,0))))))</f>
        <v>teppc</v>
      </c>
      <c r="U3288">
        <f t="shared" si="102"/>
        <v>0</v>
      </c>
      <c r="V3288" s="5">
        <f t="shared" si="103"/>
        <v>0</v>
      </c>
    </row>
    <row r="3289" spans="1:22" hidden="1" x14ac:dyDescent="0.75">
      <c r="A3289" t="s">
        <v>9192</v>
      </c>
      <c r="B3289" t="s">
        <v>9192</v>
      </c>
      <c r="C3289" t="s">
        <v>9193</v>
      </c>
      <c r="D3289" t="s">
        <v>3425</v>
      </c>
      <c r="E3289" t="s">
        <v>1054</v>
      </c>
      <c r="F3289" t="s">
        <v>1054</v>
      </c>
      <c r="G3289" t="s">
        <v>3447</v>
      </c>
      <c r="H3289" t="s">
        <v>3428</v>
      </c>
      <c r="I3289" t="s">
        <v>3429</v>
      </c>
      <c r="J3289" s="2">
        <v>19725</v>
      </c>
      <c r="K3289" s="2">
        <v>55123</v>
      </c>
      <c r="L3289">
        <v>3</v>
      </c>
      <c r="M3289" t="s">
        <v>210</v>
      </c>
      <c r="N3289" t="s">
        <v>3443</v>
      </c>
      <c r="O3289" t="s">
        <v>210</v>
      </c>
      <c r="P3289" t="s">
        <v>3444</v>
      </c>
      <c r="Q3289" s="5">
        <f>INDEX(relevant_resources!B:B,MATCH(P3289,relevant_resources!A:A,0))</f>
        <v>0</v>
      </c>
      <c r="R3289">
        <f>COUNTIFS(resolve_2018!Y:Y,A3289)</f>
        <v>0</v>
      </c>
      <c r="S3289">
        <f>COUNTIFS(assign_old_new!A:A,A3289)</f>
        <v>0</v>
      </c>
      <c r="T3289" s="4" t="str">
        <f>IF(D3289="teppc","teppc",
IF(Q3289=0,"not relevant",
IF(R3289&gt;0,"in old list",
IF(S3289=0,"NEED TO ASSIGN",
INDEX(assign_old_new!D:D,MATCH(A3289,assign_old_new!A:A,0))))))</f>
        <v>teppc</v>
      </c>
      <c r="U3289">
        <f t="shared" si="102"/>
        <v>0</v>
      </c>
      <c r="V3289" s="5">
        <f t="shared" si="103"/>
        <v>0</v>
      </c>
    </row>
    <row r="3290" spans="1:22" hidden="1" x14ac:dyDescent="0.75">
      <c r="A3290" t="s">
        <v>4344</v>
      </c>
      <c r="B3290" t="s">
        <v>4345</v>
      </c>
      <c r="D3290" t="s">
        <v>3425</v>
      </c>
      <c r="E3290" t="s">
        <v>3891</v>
      </c>
      <c r="F3290" t="s">
        <v>3891</v>
      </c>
      <c r="G3290" t="s">
        <v>3892</v>
      </c>
      <c r="H3290" t="s">
        <v>3616</v>
      </c>
      <c r="I3290" t="s">
        <v>1080</v>
      </c>
      <c r="J3290" s="2">
        <v>18264</v>
      </c>
      <c r="K3290" s="2">
        <v>55153</v>
      </c>
      <c r="L3290">
        <v>3</v>
      </c>
      <c r="M3290" t="s">
        <v>616</v>
      </c>
      <c r="N3290" t="s">
        <v>4346</v>
      </c>
      <c r="O3290" t="s">
        <v>3386</v>
      </c>
      <c r="P3290" t="s">
        <v>3617</v>
      </c>
      <c r="Q3290" s="5">
        <f>INDEX(relevant_resources!B:B,MATCH(P3290,relevant_resources!A:A,0))</f>
        <v>0</v>
      </c>
      <c r="R3290">
        <f>COUNTIFS(resolve_2018!Y:Y,A3290)</f>
        <v>0</v>
      </c>
      <c r="S3290">
        <f>COUNTIFS(assign_old_new!A:A,A3290)</f>
        <v>0</v>
      </c>
      <c r="T3290" s="4" t="str">
        <f>IF(D3290="teppc","teppc",
IF(Q3290=0,"not relevant",
IF(R3290&gt;0,"in old list",
IF(S3290=0,"NEED TO ASSIGN",
INDEX(assign_old_new!D:D,MATCH(A3290,assign_old_new!A:A,0))))))</f>
        <v>teppc</v>
      </c>
      <c r="U3290">
        <f t="shared" si="102"/>
        <v>0</v>
      </c>
      <c r="V3290" s="5">
        <f t="shared" si="103"/>
        <v>0</v>
      </c>
    </row>
    <row r="3291" spans="1:22" hidden="1" x14ac:dyDescent="0.75">
      <c r="A3291" t="s">
        <v>9410</v>
      </c>
      <c r="B3291" t="s">
        <v>9411</v>
      </c>
      <c r="D3291" t="s">
        <v>3425</v>
      </c>
      <c r="E3291" t="s">
        <v>3891</v>
      </c>
      <c r="F3291" t="s">
        <v>3891</v>
      </c>
      <c r="G3291" t="s">
        <v>3892</v>
      </c>
      <c r="H3291" t="s">
        <v>3616</v>
      </c>
      <c r="I3291" t="s">
        <v>1080</v>
      </c>
      <c r="J3291" s="2">
        <v>18264</v>
      </c>
      <c r="K3291" s="2">
        <v>55153</v>
      </c>
      <c r="L3291">
        <v>3</v>
      </c>
      <c r="M3291" t="s">
        <v>616</v>
      </c>
      <c r="N3291" t="s">
        <v>4346</v>
      </c>
      <c r="O3291" t="s">
        <v>3386</v>
      </c>
      <c r="P3291" t="s">
        <v>3617</v>
      </c>
      <c r="Q3291" s="5">
        <f>INDEX(relevant_resources!B:B,MATCH(P3291,relevant_resources!A:A,0))</f>
        <v>0</v>
      </c>
      <c r="R3291">
        <f>COUNTIFS(resolve_2018!Y:Y,A3291)</f>
        <v>0</v>
      </c>
      <c r="S3291">
        <f>COUNTIFS(assign_old_new!A:A,A3291)</f>
        <v>0</v>
      </c>
      <c r="T3291" s="4" t="str">
        <f>IF(D3291="teppc","teppc",
IF(Q3291=0,"not relevant",
IF(R3291&gt;0,"in old list",
IF(S3291=0,"NEED TO ASSIGN",
INDEX(assign_old_new!D:D,MATCH(A3291,assign_old_new!A:A,0))))))</f>
        <v>teppc</v>
      </c>
      <c r="U3291">
        <f t="shared" si="102"/>
        <v>0</v>
      </c>
      <c r="V3291" s="5">
        <f t="shared" si="103"/>
        <v>0</v>
      </c>
    </row>
    <row r="3292" spans="1:22" hidden="1" x14ac:dyDescent="0.75">
      <c r="A3292" t="s">
        <v>9412</v>
      </c>
      <c r="B3292" t="s">
        <v>9413</v>
      </c>
      <c r="D3292" t="s">
        <v>3425</v>
      </c>
      <c r="E3292" t="s">
        <v>3891</v>
      </c>
      <c r="F3292" t="s">
        <v>3891</v>
      </c>
      <c r="G3292" t="s">
        <v>3892</v>
      </c>
      <c r="H3292" t="s">
        <v>3616</v>
      </c>
      <c r="I3292" t="s">
        <v>1080</v>
      </c>
      <c r="J3292" s="2">
        <v>18264</v>
      </c>
      <c r="K3292" s="2">
        <v>55153</v>
      </c>
      <c r="L3292">
        <v>3</v>
      </c>
      <c r="M3292" t="s">
        <v>616</v>
      </c>
      <c r="N3292" t="s">
        <v>4346</v>
      </c>
      <c r="O3292" t="s">
        <v>3386</v>
      </c>
      <c r="P3292" t="s">
        <v>3617</v>
      </c>
      <c r="Q3292" s="5">
        <f>INDEX(relevant_resources!B:B,MATCH(P3292,relevant_resources!A:A,0))</f>
        <v>0</v>
      </c>
      <c r="R3292">
        <f>COUNTIFS(resolve_2018!Y:Y,A3292)</f>
        <v>0</v>
      </c>
      <c r="S3292">
        <f>COUNTIFS(assign_old_new!A:A,A3292)</f>
        <v>0</v>
      </c>
      <c r="T3292" s="4" t="str">
        <f>IF(D3292="teppc","teppc",
IF(Q3292=0,"not relevant",
IF(R3292&gt;0,"in old list",
IF(S3292=0,"NEED TO ASSIGN",
INDEX(assign_old_new!D:D,MATCH(A3292,assign_old_new!A:A,0))))))</f>
        <v>teppc</v>
      </c>
      <c r="U3292">
        <f t="shared" si="102"/>
        <v>0</v>
      </c>
      <c r="V3292" s="5">
        <f t="shared" si="103"/>
        <v>0</v>
      </c>
    </row>
    <row r="3293" spans="1:22" hidden="1" x14ac:dyDescent="0.75">
      <c r="A3293" t="s">
        <v>6841</v>
      </c>
      <c r="B3293" t="s">
        <v>6841</v>
      </c>
      <c r="C3293" t="s">
        <v>6842</v>
      </c>
      <c r="D3293" t="s">
        <v>3425</v>
      </c>
      <c r="E3293" t="s">
        <v>3611</v>
      </c>
      <c r="F3293" t="s">
        <v>3611</v>
      </c>
      <c r="G3293" t="s">
        <v>3379</v>
      </c>
      <c r="H3293" t="s">
        <v>1128</v>
      </c>
      <c r="I3293" t="s">
        <v>33</v>
      </c>
      <c r="J3293" s="2">
        <v>14824</v>
      </c>
      <c r="K3293" s="2">
        <v>55153</v>
      </c>
      <c r="L3293">
        <v>3</v>
      </c>
      <c r="M3293" t="s">
        <v>210</v>
      </c>
      <c r="N3293" t="s">
        <v>3443</v>
      </c>
      <c r="O3293" t="s">
        <v>210</v>
      </c>
      <c r="P3293" t="s">
        <v>3709</v>
      </c>
      <c r="Q3293" s="5">
        <f>INDEX(relevant_resources!B:B,MATCH(P3293,relevant_resources!A:A,0))</f>
        <v>0</v>
      </c>
      <c r="R3293">
        <f>COUNTIFS(resolve_2018!Y:Y,A3293)</f>
        <v>0</v>
      </c>
      <c r="S3293">
        <f>COUNTIFS(assign_old_new!A:A,A3293)</f>
        <v>0</v>
      </c>
      <c r="T3293" s="4" t="str">
        <f>IF(D3293="teppc","teppc",
IF(Q3293=0,"not relevant",
IF(R3293&gt;0,"in old list",
IF(S3293=0,"NEED TO ASSIGN",
INDEX(assign_old_new!D:D,MATCH(A3293,assign_old_new!A:A,0))))))</f>
        <v>teppc</v>
      </c>
      <c r="U3293">
        <f t="shared" si="102"/>
        <v>0</v>
      </c>
      <c r="V3293" s="5">
        <f t="shared" si="103"/>
        <v>0</v>
      </c>
    </row>
    <row r="3294" spans="1:22" hidden="1" x14ac:dyDescent="0.75">
      <c r="A3294" t="s">
        <v>5802</v>
      </c>
      <c r="B3294" t="s">
        <v>5803</v>
      </c>
      <c r="C3294" t="s">
        <v>5804</v>
      </c>
      <c r="D3294" t="s">
        <v>3425</v>
      </c>
      <c r="E3294" t="s">
        <v>3546</v>
      </c>
      <c r="F3294" t="s">
        <v>3546</v>
      </c>
      <c r="G3294" t="s">
        <v>3547</v>
      </c>
      <c r="H3294" t="s">
        <v>3546</v>
      </c>
      <c r="I3294" t="s">
        <v>3429</v>
      </c>
      <c r="J3294" s="2">
        <v>11658</v>
      </c>
      <c r="K3294" s="2">
        <v>55153</v>
      </c>
      <c r="L3294">
        <v>3</v>
      </c>
      <c r="M3294" t="s">
        <v>210</v>
      </c>
      <c r="N3294" t="s">
        <v>3443</v>
      </c>
      <c r="O3294" t="s">
        <v>210</v>
      </c>
      <c r="P3294" t="s">
        <v>3444</v>
      </c>
      <c r="Q3294" s="5">
        <f>INDEX(relevant_resources!B:B,MATCH(P3294,relevant_resources!A:A,0))</f>
        <v>0</v>
      </c>
      <c r="R3294">
        <f>COUNTIFS(resolve_2018!Y:Y,A3294)</f>
        <v>0</v>
      </c>
      <c r="S3294">
        <f>COUNTIFS(assign_old_new!A:A,A3294)</f>
        <v>0</v>
      </c>
      <c r="T3294" s="4" t="str">
        <f>IF(D3294="teppc","teppc",
IF(Q3294=0,"not relevant",
IF(R3294&gt;0,"in old list",
IF(S3294=0,"NEED TO ASSIGN",
INDEX(assign_old_new!D:D,MATCH(A3294,assign_old_new!A:A,0))))))</f>
        <v>teppc</v>
      </c>
      <c r="U3294">
        <f t="shared" si="102"/>
        <v>0</v>
      </c>
      <c r="V3294" s="5">
        <f t="shared" si="103"/>
        <v>0</v>
      </c>
    </row>
    <row r="3295" spans="1:22" hidden="1" x14ac:dyDescent="0.75">
      <c r="A3295" t="s">
        <v>9833</v>
      </c>
      <c r="B3295" t="s">
        <v>9833</v>
      </c>
      <c r="C3295" t="s">
        <v>9834</v>
      </c>
      <c r="D3295" t="s">
        <v>3425</v>
      </c>
      <c r="E3295" t="s">
        <v>2403</v>
      </c>
      <c r="F3295" t="s">
        <v>2403</v>
      </c>
      <c r="G3295" t="s">
        <v>3436</v>
      </c>
      <c r="H3295" t="s">
        <v>3437</v>
      </c>
      <c r="I3295" t="s">
        <v>2274</v>
      </c>
      <c r="J3295" s="2">
        <v>10928</v>
      </c>
      <c r="K3295" s="2">
        <v>55153</v>
      </c>
      <c r="L3295">
        <v>3</v>
      </c>
      <c r="M3295" t="s">
        <v>210</v>
      </c>
      <c r="N3295" t="s">
        <v>3443</v>
      </c>
      <c r="O3295" t="s">
        <v>210</v>
      </c>
      <c r="P3295" t="s">
        <v>3497</v>
      </c>
      <c r="Q3295" s="5">
        <f>INDEX(relevant_resources!B:B,MATCH(P3295,relevant_resources!A:A,0))</f>
        <v>0</v>
      </c>
      <c r="R3295">
        <f>COUNTIFS(resolve_2018!Y:Y,A3295)</f>
        <v>0</v>
      </c>
      <c r="S3295">
        <f>COUNTIFS(assign_old_new!A:A,A3295)</f>
        <v>0</v>
      </c>
      <c r="T3295" s="4" t="str">
        <f>IF(D3295="teppc","teppc",
IF(Q3295=0,"not relevant",
IF(R3295&gt;0,"in old list",
IF(S3295=0,"NEED TO ASSIGN",
INDEX(assign_old_new!D:D,MATCH(A3295,assign_old_new!A:A,0))))))</f>
        <v>teppc</v>
      </c>
      <c r="U3295">
        <f t="shared" si="102"/>
        <v>0</v>
      </c>
      <c r="V3295" s="5">
        <f t="shared" si="103"/>
        <v>0</v>
      </c>
    </row>
    <row r="3296" spans="1:22" hidden="1" x14ac:dyDescent="0.75">
      <c r="A3296" t="s">
        <v>9835</v>
      </c>
      <c r="B3296" t="s">
        <v>9835</v>
      </c>
      <c r="C3296" t="s">
        <v>9836</v>
      </c>
      <c r="D3296" t="s">
        <v>3425</v>
      </c>
      <c r="E3296" t="s">
        <v>2403</v>
      </c>
      <c r="F3296" t="s">
        <v>2403</v>
      </c>
      <c r="G3296" t="s">
        <v>3436</v>
      </c>
      <c r="H3296" t="s">
        <v>3437</v>
      </c>
      <c r="I3296" t="s">
        <v>2274</v>
      </c>
      <c r="J3296" s="2">
        <v>10928</v>
      </c>
      <c r="K3296" s="2">
        <v>55153</v>
      </c>
      <c r="L3296">
        <v>3</v>
      </c>
      <c r="M3296" t="s">
        <v>210</v>
      </c>
      <c r="N3296" t="s">
        <v>3443</v>
      </c>
      <c r="O3296" t="s">
        <v>210</v>
      </c>
      <c r="P3296" t="s">
        <v>3497</v>
      </c>
      <c r="Q3296" s="5">
        <f>INDEX(relevant_resources!B:B,MATCH(P3296,relevant_resources!A:A,0))</f>
        <v>0</v>
      </c>
      <c r="R3296">
        <f>COUNTIFS(resolve_2018!Y:Y,A3296)</f>
        <v>0</v>
      </c>
      <c r="S3296">
        <f>COUNTIFS(assign_old_new!A:A,A3296)</f>
        <v>0</v>
      </c>
      <c r="T3296" s="4" t="str">
        <f>IF(D3296="teppc","teppc",
IF(Q3296=0,"not relevant",
IF(R3296&gt;0,"in old list",
IF(S3296=0,"NEED TO ASSIGN",
INDEX(assign_old_new!D:D,MATCH(A3296,assign_old_new!A:A,0))))))</f>
        <v>teppc</v>
      </c>
      <c r="U3296">
        <f t="shared" si="102"/>
        <v>0</v>
      </c>
      <c r="V3296" s="5">
        <f t="shared" si="103"/>
        <v>0</v>
      </c>
    </row>
    <row r="3297" spans="1:22" hidden="1" x14ac:dyDescent="0.75">
      <c r="A3297" t="s">
        <v>7979</v>
      </c>
      <c r="B3297" t="s">
        <v>7979</v>
      </c>
      <c r="C3297" t="s">
        <v>7980</v>
      </c>
      <c r="D3297" t="s">
        <v>3425</v>
      </c>
      <c r="E3297" t="s">
        <v>2403</v>
      </c>
      <c r="F3297" t="s">
        <v>2403</v>
      </c>
      <c r="G3297" t="s">
        <v>3436</v>
      </c>
      <c r="H3297" t="s">
        <v>3437</v>
      </c>
      <c r="I3297" t="s">
        <v>2274</v>
      </c>
      <c r="J3297" s="2">
        <v>10594</v>
      </c>
      <c r="K3297" s="2">
        <v>55153</v>
      </c>
      <c r="L3297">
        <v>3</v>
      </c>
      <c r="M3297" t="s">
        <v>3448</v>
      </c>
      <c r="N3297" t="s">
        <v>3336</v>
      </c>
      <c r="O3297" t="s">
        <v>3356</v>
      </c>
      <c r="P3297" t="s">
        <v>4744</v>
      </c>
      <c r="Q3297" s="5">
        <f>INDEX(relevant_resources!B:B,MATCH(P3297,relevant_resources!A:A,0))</f>
        <v>0</v>
      </c>
      <c r="R3297">
        <f>COUNTIFS(resolve_2018!Y:Y,A3297)</f>
        <v>0</v>
      </c>
      <c r="S3297">
        <f>COUNTIFS(assign_old_new!A:A,A3297)</f>
        <v>0</v>
      </c>
      <c r="T3297" s="4" t="str">
        <f>IF(D3297="teppc","teppc",
IF(Q3297=0,"not relevant",
IF(R3297&gt;0,"in old list",
IF(S3297=0,"NEED TO ASSIGN",
INDEX(assign_old_new!D:D,MATCH(A3297,assign_old_new!A:A,0))))))</f>
        <v>teppc</v>
      </c>
      <c r="U3297">
        <f t="shared" si="102"/>
        <v>0</v>
      </c>
      <c r="V3297" s="5">
        <f t="shared" si="103"/>
        <v>0</v>
      </c>
    </row>
    <row r="3298" spans="1:22" hidden="1" x14ac:dyDescent="0.75">
      <c r="A3298" t="s">
        <v>8705</v>
      </c>
      <c r="B3298" t="s">
        <v>8705</v>
      </c>
      <c r="C3298" t="s">
        <v>8706</v>
      </c>
      <c r="D3298" t="s">
        <v>3425</v>
      </c>
      <c r="E3298" t="s">
        <v>3426</v>
      </c>
      <c r="F3298" t="s">
        <v>3426</v>
      </c>
      <c r="G3298" t="s">
        <v>3427</v>
      </c>
      <c r="H3298" t="s">
        <v>3428</v>
      </c>
      <c r="I3298" t="s">
        <v>3429</v>
      </c>
      <c r="J3298" s="2">
        <v>10594</v>
      </c>
      <c r="K3298" s="2">
        <v>48669</v>
      </c>
      <c r="L3298">
        <v>3</v>
      </c>
      <c r="M3298" t="s">
        <v>210</v>
      </c>
      <c r="N3298" t="s">
        <v>3443</v>
      </c>
      <c r="O3298" t="s">
        <v>210</v>
      </c>
      <c r="P3298" t="s">
        <v>3444</v>
      </c>
      <c r="Q3298" s="5">
        <f>INDEX(relevant_resources!B:B,MATCH(P3298,relevant_resources!A:A,0))</f>
        <v>0</v>
      </c>
      <c r="R3298">
        <f>COUNTIFS(resolve_2018!Y:Y,A3298)</f>
        <v>0</v>
      </c>
      <c r="S3298">
        <f>COUNTIFS(assign_old_new!A:A,A3298)</f>
        <v>0</v>
      </c>
      <c r="T3298" s="4" t="str">
        <f>IF(D3298="teppc","teppc",
IF(Q3298=0,"not relevant",
IF(R3298&gt;0,"in old list",
IF(S3298=0,"NEED TO ASSIGN",
INDEX(assign_old_new!D:D,MATCH(A3298,assign_old_new!A:A,0))))))</f>
        <v>teppc</v>
      </c>
      <c r="U3298">
        <f t="shared" si="102"/>
        <v>0</v>
      </c>
      <c r="V3298" s="5">
        <f t="shared" si="103"/>
        <v>0</v>
      </c>
    </row>
    <row r="3299" spans="1:22" hidden="1" x14ac:dyDescent="0.75">
      <c r="A3299" t="s">
        <v>8707</v>
      </c>
      <c r="B3299" t="s">
        <v>8707</v>
      </c>
      <c r="C3299" t="s">
        <v>8708</v>
      </c>
      <c r="D3299" t="s">
        <v>3425</v>
      </c>
      <c r="E3299" t="s">
        <v>3426</v>
      </c>
      <c r="F3299" t="s">
        <v>3426</v>
      </c>
      <c r="G3299" t="s">
        <v>3427</v>
      </c>
      <c r="H3299" t="s">
        <v>3428</v>
      </c>
      <c r="I3299" t="s">
        <v>3429</v>
      </c>
      <c r="J3299" s="2">
        <v>10594</v>
      </c>
      <c r="K3299" s="2">
        <v>48669</v>
      </c>
      <c r="L3299">
        <v>3</v>
      </c>
      <c r="M3299" t="s">
        <v>210</v>
      </c>
      <c r="N3299" t="s">
        <v>3443</v>
      </c>
      <c r="O3299" t="s">
        <v>210</v>
      </c>
      <c r="P3299" t="s">
        <v>3444</v>
      </c>
      <c r="Q3299" s="5">
        <f>INDEX(relevant_resources!B:B,MATCH(P3299,relevant_resources!A:A,0))</f>
        <v>0</v>
      </c>
      <c r="R3299">
        <f>COUNTIFS(resolve_2018!Y:Y,A3299)</f>
        <v>0</v>
      </c>
      <c r="S3299">
        <f>COUNTIFS(assign_old_new!A:A,A3299)</f>
        <v>0</v>
      </c>
      <c r="T3299" s="4" t="str">
        <f>IF(D3299="teppc","teppc",
IF(Q3299=0,"not relevant",
IF(R3299&gt;0,"in old list",
IF(S3299=0,"NEED TO ASSIGN",
INDEX(assign_old_new!D:D,MATCH(A3299,assign_old_new!A:A,0))))))</f>
        <v>teppc</v>
      </c>
      <c r="U3299">
        <f t="shared" si="102"/>
        <v>0</v>
      </c>
      <c r="V3299" s="5">
        <f t="shared" si="103"/>
        <v>0</v>
      </c>
    </row>
    <row r="3300" spans="1:22" hidden="1" x14ac:dyDescent="0.75">
      <c r="A3300" t="s">
        <v>6632</v>
      </c>
      <c r="B3300" t="s">
        <v>6632</v>
      </c>
      <c r="C3300" t="s">
        <v>6633</v>
      </c>
      <c r="D3300" t="s">
        <v>3425</v>
      </c>
      <c r="E3300" t="s">
        <v>3482</v>
      </c>
      <c r="F3300" t="s">
        <v>3482</v>
      </c>
      <c r="G3300" t="s">
        <v>3483</v>
      </c>
      <c r="H3300" t="s">
        <v>3482</v>
      </c>
      <c r="I3300" t="s">
        <v>1080</v>
      </c>
      <c r="J3300" s="2">
        <v>6362</v>
      </c>
      <c r="K3300" s="2">
        <v>47588</v>
      </c>
      <c r="L3300">
        <v>3</v>
      </c>
      <c r="M3300" t="s">
        <v>210</v>
      </c>
      <c r="N3300" t="s">
        <v>3443</v>
      </c>
      <c r="O3300" t="s">
        <v>210</v>
      </c>
      <c r="P3300" t="s">
        <v>3568</v>
      </c>
      <c r="Q3300" s="5">
        <f>INDEX(relevant_resources!B:B,MATCH(P3300,relevant_resources!A:A,0))</f>
        <v>0</v>
      </c>
      <c r="R3300">
        <f>COUNTIFS(resolve_2018!Y:Y,A3300)</f>
        <v>0</v>
      </c>
      <c r="S3300">
        <f>COUNTIFS(assign_old_new!A:A,A3300)</f>
        <v>0</v>
      </c>
      <c r="T3300" s="4" t="str">
        <f>IF(D3300="teppc","teppc",
IF(Q3300=0,"not relevant",
IF(R3300&gt;0,"in old list",
IF(S3300=0,"NEED TO ASSIGN",
INDEX(assign_old_new!D:D,MATCH(A3300,assign_old_new!A:A,0))))))</f>
        <v>teppc</v>
      </c>
      <c r="U3300">
        <f t="shared" si="102"/>
        <v>0</v>
      </c>
      <c r="V3300" s="5">
        <f t="shared" si="103"/>
        <v>0</v>
      </c>
    </row>
    <row r="3301" spans="1:22" hidden="1" x14ac:dyDescent="0.75">
      <c r="A3301" t="s">
        <v>5998</v>
      </c>
      <c r="B3301" t="s">
        <v>5998</v>
      </c>
      <c r="C3301" t="s">
        <v>5999</v>
      </c>
      <c r="D3301" t="s">
        <v>3425</v>
      </c>
      <c r="E3301" t="s">
        <v>3611</v>
      </c>
      <c r="F3301" t="s">
        <v>3611</v>
      </c>
      <c r="G3301" t="s">
        <v>3379</v>
      </c>
      <c r="H3301" t="s">
        <v>1128</v>
      </c>
      <c r="I3301" t="s">
        <v>33</v>
      </c>
      <c r="J3301" s="2">
        <v>5723</v>
      </c>
      <c r="K3301" s="2">
        <v>55153</v>
      </c>
      <c r="L3301">
        <v>3</v>
      </c>
      <c r="M3301" t="s">
        <v>210</v>
      </c>
      <c r="N3301" t="s">
        <v>3443</v>
      </c>
      <c r="O3301" t="s">
        <v>210</v>
      </c>
      <c r="P3301" t="s">
        <v>3709</v>
      </c>
      <c r="Q3301" s="5">
        <f>INDEX(relevant_resources!B:B,MATCH(P3301,relevant_resources!A:A,0))</f>
        <v>0</v>
      </c>
      <c r="R3301">
        <f>COUNTIFS(resolve_2018!Y:Y,A3301)</f>
        <v>0</v>
      </c>
      <c r="S3301">
        <f>COUNTIFS(assign_old_new!A:A,A3301)</f>
        <v>0</v>
      </c>
      <c r="T3301" s="4" t="str">
        <f>IF(D3301="teppc","teppc",
IF(Q3301=0,"not relevant",
IF(R3301&gt;0,"in old list",
IF(S3301=0,"NEED TO ASSIGN",
INDEX(assign_old_new!D:D,MATCH(A3301,assign_old_new!A:A,0))))))</f>
        <v>teppc</v>
      </c>
      <c r="U3301">
        <f t="shared" si="102"/>
        <v>0</v>
      </c>
      <c r="V3301" s="5">
        <f t="shared" si="103"/>
        <v>0</v>
      </c>
    </row>
    <row r="3302" spans="1:22" hidden="1" x14ac:dyDescent="0.75">
      <c r="A3302" t="s">
        <v>6216</v>
      </c>
      <c r="B3302" t="s">
        <v>6216</v>
      </c>
      <c r="C3302" t="s">
        <v>6217</v>
      </c>
      <c r="D3302" t="s">
        <v>3425</v>
      </c>
      <c r="E3302" t="s">
        <v>1054</v>
      </c>
      <c r="F3302" t="s">
        <v>1054</v>
      </c>
      <c r="G3302" t="s">
        <v>3447</v>
      </c>
      <c r="H3302" t="s">
        <v>3428</v>
      </c>
      <c r="I3302" t="s">
        <v>3429</v>
      </c>
      <c r="J3302" s="2">
        <v>4019</v>
      </c>
      <c r="K3302" s="2">
        <v>55123</v>
      </c>
      <c r="L3302">
        <v>3</v>
      </c>
      <c r="M3302" t="s">
        <v>210</v>
      </c>
      <c r="N3302" t="s">
        <v>3443</v>
      </c>
      <c r="O3302" t="s">
        <v>210</v>
      </c>
      <c r="P3302" t="s">
        <v>3444</v>
      </c>
      <c r="Q3302" s="5">
        <f>INDEX(relevant_resources!B:B,MATCH(P3302,relevant_resources!A:A,0))</f>
        <v>0</v>
      </c>
      <c r="R3302">
        <f>COUNTIFS(resolve_2018!Y:Y,A3302)</f>
        <v>0</v>
      </c>
      <c r="S3302">
        <f>COUNTIFS(assign_old_new!A:A,A3302)</f>
        <v>0</v>
      </c>
      <c r="T3302" s="4" t="str">
        <f>IF(D3302="teppc","teppc",
IF(Q3302=0,"not relevant",
IF(R3302&gt;0,"in old list",
IF(S3302=0,"NEED TO ASSIGN",
INDEX(assign_old_new!D:D,MATCH(A3302,assign_old_new!A:A,0))))))</f>
        <v>teppc</v>
      </c>
      <c r="U3302">
        <f t="shared" si="102"/>
        <v>0</v>
      </c>
      <c r="V3302" s="5">
        <f t="shared" si="103"/>
        <v>0</v>
      </c>
    </row>
    <row r="3303" spans="1:22" hidden="1" x14ac:dyDescent="0.75">
      <c r="A3303" t="s">
        <v>6218</v>
      </c>
      <c r="B3303" t="s">
        <v>6218</v>
      </c>
      <c r="C3303" t="s">
        <v>6219</v>
      </c>
      <c r="D3303" t="s">
        <v>3425</v>
      </c>
      <c r="E3303" t="s">
        <v>1054</v>
      </c>
      <c r="F3303" t="s">
        <v>1054</v>
      </c>
      <c r="G3303" t="s">
        <v>3447</v>
      </c>
      <c r="H3303" t="s">
        <v>3428</v>
      </c>
      <c r="I3303" t="s">
        <v>3429</v>
      </c>
      <c r="J3303" s="2">
        <v>4019</v>
      </c>
      <c r="K3303" s="2">
        <v>55123</v>
      </c>
      <c r="L3303">
        <v>3</v>
      </c>
      <c r="M3303" t="s">
        <v>210</v>
      </c>
      <c r="N3303" t="s">
        <v>3443</v>
      </c>
      <c r="O3303" t="s">
        <v>210</v>
      </c>
      <c r="P3303" t="s">
        <v>3444</v>
      </c>
      <c r="Q3303" s="5">
        <f>INDEX(relevant_resources!B:B,MATCH(P3303,relevant_resources!A:A,0))</f>
        <v>0</v>
      </c>
      <c r="R3303">
        <f>COUNTIFS(resolve_2018!Y:Y,A3303)</f>
        <v>0</v>
      </c>
      <c r="S3303">
        <f>COUNTIFS(assign_old_new!A:A,A3303)</f>
        <v>0</v>
      </c>
      <c r="T3303" s="4" t="str">
        <f>IF(D3303="teppc","teppc",
IF(Q3303=0,"not relevant",
IF(R3303&gt;0,"in old list",
IF(S3303=0,"NEED TO ASSIGN",
INDEX(assign_old_new!D:D,MATCH(A3303,assign_old_new!A:A,0))))))</f>
        <v>teppc</v>
      </c>
      <c r="U3303">
        <f t="shared" si="102"/>
        <v>0</v>
      </c>
      <c r="V3303" s="5">
        <f t="shared" si="103"/>
        <v>0</v>
      </c>
    </row>
    <row r="3304" spans="1:22" hidden="1" x14ac:dyDescent="0.75">
      <c r="A3304" t="s">
        <v>1250</v>
      </c>
      <c r="B3304" t="s">
        <v>1250</v>
      </c>
      <c r="C3304" t="s">
        <v>10122</v>
      </c>
      <c r="D3304" t="s">
        <v>9883</v>
      </c>
      <c r="E3304" t="s">
        <v>1128</v>
      </c>
      <c r="F3304" t="s">
        <v>1128</v>
      </c>
      <c r="G3304" t="s">
        <v>3379</v>
      </c>
      <c r="H3304" t="s">
        <v>1128</v>
      </c>
      <c r="I3304" t="s">
        <v>33</v>
      </c>
      <c r="J3304" s="6">
        <v>4019</v>
      </c>
      <c r="K3304" s="6">
        <v>55153</v>
      </c>
      <c r="L3304">
        <v>3</v>
      </c>
      <c r="M3304" t="s">
        <v>9884</v>
      </c>
      <c r="N3304" t="s">
        <v>3443</v>
      </c>
      <c r="O3304" t="s">
        <v>210</v>
      </c>
      <c r="P3304" t="s">
        <v>3709</v>
      </c>
      <c r="Q3304" s="5">
        <f>INDEX(relevant_resources!B:B,MATCH(P3304,relevant_resources!A:A,0))</f>
        <v>0</v>
      </c>
      <c r="R3304">
        <f>COUNTIFS(resolve_2018!Y:Y,A3304)</f>
        <v>1</v>
      </c>
      <c r="S3304">
        <f>COUNTIFS(assign_old_new!A:A,A3304)</f>
        <v>0</v>
      </c>
      <c r="T3304" s="4" t="str">
        <f>IF(D3304="teppc","teppc",
IF(Q3304=0,"not relevant",
IF(R3304&gt;0,"in old list",
IF(S3304=0,"NEED TO ASSIGN",
INDEX(assign_old_new!D:D,MATCH(A3304,assign_old_new!A:A,0))))))</f>
        <v>not relevant</v>
      </c>
      <c r="U3304">
        <f t="shared" si="102"/>
        <v>1</v>
      </c>
      <c r="V3304" s="5">
        <f t="shared" si="103"/>
        <v>0</v>
      </c>
    </row>
    <row r="3305" spans="1:22" hidden="1" x14ac:dyDescent="0.75">
      <c r="A3305" t="s">
        <v>2313</v>
      </c>
      <c r="B3305" t="s">
        <v>3325</v>
      </c>
      <c r="C3305" t="s">
        <v>2313</v>
      </c>
      <c r="D3305" t="s">
        <v>3318</v>
      </c>
      <c r="E3305" t="s">
        <v>3319</v>
      </c>
      <c r="F3305" t="s">
        <v>2183</v>
      </c>
      <c r="G3305" t="s">
        <v>3320</v>
      </c>
      <c r="H3305" t="s">
        <v>3319</v>
      </c>
      <c r="I3305" t="s">
        <v>33</v>
      </c>
      <c r="J3305" s="2">
        <v>42505</v>
      </c>
      <c r="K3305" s="2">
        <v>55153</v>
      </c>
      <c r="L3305">
        <v>2.9</v>
      </c>
      <c r="M3305" t="s">
        <v>3326</v>
      </c>
      <c r="N3305" t="s">
        <v>3327</v>
      </c>
      <c r="O3305" t="s">
        <v>3328</v>
      </c>
      <c r="P3305" t="s">
        <v>3324</v>
      </c>
      <c r="Q3305" s="5">
        <f>INDEX(relevant_resources!B:B,MATCH(P3305,relevant_resources!A:A,0))</f>
        <v>1</v>
      </c>
      <c r="R3305">
        <f>COUNTIFS(resolve_2018!Y:Y,A3305)</f>
        <v>2</v>
      </c>
      <c r="S3305">
        <f>COUNTIFS(assign_old_new!A:A,A3305)</f>
        <v>0</v>
      </c>
      <c r="T3305" s="4" t="str">
        <f>IF(D3305="teppc","teppc",
IF(Q3305=0,"not relevant",
IF(R3305&gt;0,"in old list",
IF(S3305=0,"NEED TO ASSIGN",
INDEX(assign_old_new!D:D,MATCH(A3305,assign_old_new!A:A,0))))))</f>
        <v>in old list</v>
      </c>
      <c r="U3305">
        <f t="shared" si="102"/>
        <v>1</v>
      </c>
      <c r="V3305" s="5">
        <f t="shared" si="103"/>
        <v>0</v>
      </c>
    </row>
    <row r="3306" spans="1:22" hidden="1" x14ac:dyDescent="0.75">
      <c r="A3306" t="s">
        <v>4689</v>
      </c>
      <c r="B3306" t="s">
        <v>4689</v>
      </c>
      <c r="C3306" t="s">
        <v>4690</v>
      </c>
      <c r="D3306" t="s">
        <v>3425</v>
      </c>
      <c r="E3306" t="s">
        <v>2403</v>
      </c>
      <c r="F3306" t="s">
        <v>2403</v>
      </c>
      <c r="G3306" t="s">
        <v>3436</v>
      </c>
      <c r="H3306" t="s">
        <v>3437</v>
      </c>
      <c r="I3306" t="s">
        <v>2274</v>
      </c>
      <c r="J3306" s="2">
        <v>35947</v>
      </c>
      <c r="K3306" s="2">
        <v>47588</v>
      </c>
      <c r="L3306">
        <v>2.9</v>
      </c>
      <c r="M3306" t="s">
        <v>210</v>
      </c>
      <c r="N3306" t="s">
        <v>3443</v>
      </c>
      <c r="O3306" t="s">
        <v>210</v>
      </c>
      <c r="P3306" t="s">
        <v>3497</v>
      </c>
      <c r="Q3306" s="5">
        <f>INDEX(relevant_resources!B:B,MATCH(P3306,relevant_resources!A:A,0))</f>
        <v>0</v>
      </c>
      <c r="R3306">
        <f>COUNTIFS(resolve_2018!Y:Y,A3306)</f>
        <v>0</v>
      </c>
      <c r="S3306">
        <f>COUNTIFS(assign_old_new!A:A,A3306)</f>
        <v>0</v>
      </c>
      <c r="T3306" s="4" t="str">
        <f>IF(D3306="teppc","teppc",
IF(Q3306=0,"not relevant",
IF(R3306&gt;0,"in old list",
IF(S3306=0,"NEED TO ASSIGN",
INDEX(assign_old_new!D:D,MATCH(A3306,assign_old_new!A:A,0))))))</f>
        <v>teppc</v>
      </c>
      <c r="U3306">
        <f t="shared" si="102"/>
        <v>0</v>
      </c>
      <c r="V3306" s="5">
        <f t="shared" si="103"/>
        <v>0</v>
      </c>
    </row>
    <row r="3307" spans="1:22" hidden="1" x14ac:dyDescent="0.75">
      <c r="A3307" t="s">
        <v>7308</v>
      </c>
      <c r="B3307" t="s">
        <v>7309</v>
      </c>
      <c r="C3307" t="s">
        <v>7310</v>
      </c>
      <c r="D3307" t="s">
        <v>3425</v>
      </c>
      <c r="E3307" t="s">
        <v>3426</v>
      </c>
      <c r="F3307" t="s">
        <v>3426</v>
      </c>
      <c r="G3307" t="s">
        <v>3427</v>
      </c>
      <c r="H3307" t="s">
        <v>3428</v>
      </c>
      <c r="I3307" t="s">
        <v>3429</v>
      </c>
      <c r="J3307" s="2">
        <v>31517</v>
      </c>
      <c r="K3307" s="2">
        <v>47484</v>
      </c>
      <c r="L3307">
        <v>2.9</v>
      </c>
      <c r="M3307" t="s">
        <v>3531</v>
      </c>
      <c r="N3307" t="s">
        <v>3532</v>
      </c>
      <c r="O3307" t="s">
        <v>3533</v>
      </c>
      <c r="P3307" t="s">
        <v>3549</v>
      </c>
      <c r="Q3307" s="5">
        <f>INDEX(relevant_resources!B:B,MATCH(P3307,relevant_resources!A:A,0))</f>
        <v>0</v>
      </c>
      <c r="R3307">
        <f>COUNTIFS(resolve_2018!Y:Y,A3307)</f>
        <v>0</v>
      </c>
      <c r="S3307">
        <f>COUNTIFS(assign_old_new!A:A,A3307)</f>
        <v>0</v>
      </c>
      <c r="T3307" s="4" t="str">
        <f>IF(D3307="teppc","teppc",
IF(Q3307=0,"not relevant",
IF(R3307&gt;0,"in old list",
IF(S3307=0,"NEED TO ASSIGN",
INDEX(assign_old_new!D:D,MATCH(A3307,assign_old_new!A:A,0))))))</f>
        <v>teppc</v>
      </c>
      <c r="U3307">
        <f t="shared" si="102"/>
        <v>0</v>
      </c>
      <c r="V3307" s="5">
        <f t="shared" si="103"/>
        <v>0</v>
      </c>
    </row>
    <row r="3308" spans="1:22" hidden="1" x14ac:dyDescent="0.75">
      <c r="A3308" t="s">
        <v>2936</v>
      </c>
      <c r="B3308" t="s">
        <v>2936</v>
      </c>
      <c r="C3308" t="s">
        <v>11446</v>
      </c>
      <c r="D3308" t="s">
        <v>9883</v>
      </c>
      <c r="E3308" t="s">
        <v>1128</v>
      </c>
      <c r="F3308" t="s">
        <v>1128</v>
      </c>
      <c r="G3308" t="s">
        <v>3379</v>
      </c>
      <c r="H3308" t="s">
        <v>1128</v>
      </c>
      <c r="I3308" t="s">
        <v>33</v>
      </c>
      <c r="J3308" s="6">
        <v>30317</v>
      </c>
      <c r="K3308" s="6">
        <v>55153</v>
      </c>
      <c r="L3308">
        <v>2.9</v>
      </c>
      <c r="M3308" t="s">
        <v>9884</v>
      </c>
      <c r="N3308" t="s">
        <v>3849</v>
      </c>
      <c r="O3308" t="s">
        <v>3850</v>
      </c>
      <c r="P3308" t="s">
        <v>10070</v>
      </c>
      <c r="Q3308" s="5">
        <f>INDEX(relevant_resources!B:B,MATCH(P3308,relevant_resources!A:A,0))</f>
        <v>0</v>
      </c>
      <c r="R3308">
        <f>COUNTIFS(resolve_2018!Y:Y,A3308)</f>
        <v>1</v>
      </c>
      <c r="S3308">
        <f>COUNTIFS(assign_old_new!A:A,A3308)</f>
        <v>0</v>
      </c>
      <c r="T3308" s="4" t="str">
        <f>IF(D3308="teppc","teppc",
IF(Q3308=0,"not relevant",
IF(R3308&gt;0,"in old list",
IF(S3308=0,"NEED TO ASSIGN",
INDEX(assign_old_new!D:D,MATCH(A3308,assign_old_new!A:A,0))))))</f>
        <v>not relevant</v>
      </c>
      <c r="U3308">
        <f t="shared" si="102"/>
        <v>1</v>
      </c>
      <c r="V3308" s="5">
        <f t="shared" si="103"/>
        <v>0</v>
      </c>
    </row>
    <row r="3309" spans="1:22" hidden="1" x14ac:dyDescent="0.75">
      <c r="A3309" t="s">
        <v>3360</v>
      </c>
      <c r="B3309" t="s">
        <v>3361</v>
      </c>
      <c r="C3309" t="s">
        <v>3360</v>
      </c>
      <c r="D3309" t="s">
        <v>3318</v>
      </c>
      <c r="E3309" t="s">
        <v>3333</v>
      </c>
      <c r="F3309" t="s">
        <v>3333</v>
      </c>
      <c r="G3309" t="s">
        <v>3334</v>
      </c>
      <c r="H3309" t="s">
        <v>3333</v>
      </c>
      <c r="I3309" t="s">
        <v>33</v>
      </c>
      <c r="J3309" s="2">
        <v>43997</v>
      </c>
      <c r="K3309" s="2">
        <v>55153</v>
      </c>
      <c r="L3309">
        <v>2.88</v>
      </c>
      <c r="M3309" t="s">
        <v>3355</v>
      </c>
      <c r="N3309" t="s">
        <v>3336</v>
      </c>
      <c r="O3309" t="s">
        <v>3356</v>
      </c>
      <c r="P3309" t="s">
        <v>3357</v>
      </c>
      <c r="Q3309" s="5">
        <f>INDEX(relevant_resources!B:B,MATCH(P3309,relevant_resources!A:A,0))</f>
        <v>0</v>
      </c>
      <c r="R3309">
        <f>COUNTIFS(resolve_2018!Y:Y,A3309)</f>
        <v>0</v>
      </c>
      <c r="S3309">
        <f>COUNTIFS(assign_old_new!A:A,A3309)</f>
        <v>1</v>
      </c>
      <c r="T3309" s="4" t="str">
        <f>IF(D3309="teppc","teppc",
IF(Q3309=0,"not relevant",
IF(R3309&gt;0,"in old list",
IF(S3309=0,"NEED TO ASSIGN",
INDEX(assign_old_new!D:D,MATCH(A3309,assign_old_new!A:A,0))))))</f>
        <v>not relevant</v>
      </c>
      <c r="U3309">
        <f t="shared" si="102"/>
        <v>1</v>
      </c>
      <c r="V3309" s="5">
        <f t="shared" si="103"/>
        <v>0</v>
      </c>
    </row>
    <row r="3310" spans="1:22" hidden="1" x14ac:dyDescent="0.75">
      <c r="A3310" t="s">
        <v>10617</v>
      </c>
      <c r="B3310" t="s">
        <v>10617</v>
      </c>
      <c r="C3310" t="s">
        <v>10618</v>
      </c>
      <c r="D3310" t="s">
        <v>9883</v>
      </c>
      <c r="E3310" t="s">
        <v>1128</v>
      </c>
      <c r="F3310" t="s">
        <v>1128</v>
      </c>
      <c r="G3310" t="s">
        <v>3379</v>
      </c>
      <c r="H3310" t="s">
        <v>1128</v>
      </c>
      <c r="I3310" t="s">
        <v>33</v>
      </c>
      <c r="J3310" s="6">
        <v>31778</v>
      </c>
      <c r="K3310" s="6">
        <v>55153</v>
      </c>
      <c r="L3310">
        <v>2.85</v>
      </c>
      <c r="M3310" t="s">
        <v>9884</v>
      </c>
      <c r="N3310" t="s">
        <v>3443</v>
      </c>
      <c r="O3310" t="s">
        <v>210</v>
      </c>
      <c r="P3310" t="s">
        <v>3709</v>
      </c>
      <c r="Q3310" s="5">
        <f>INDEX(relevant_resources!B:B,MATCH(P3310,relevant_resources!A:A,0))</f>
        <v>0</v>
      </c>
      <c r="R3310">
        <f>COUNTIFS(resolve_2018!Y:Y,A3310)</f>
        <v>0</v>
      </c>
      <c r="S3310">
        <f>COUNTIFS(assign_old_new!A:A,A3310)</f>
        <v>0</v>
      </c>
      <c r="T3310" s="4" t="str">
        <f>IF(D3310="teppc","teppc",
IF(Q3310=0,"not relevant",
IF(R3310&gt;0,"in old list",
IF(S3310=0,"NEED TO ASSIGN",
INDEX(assign_old_new!D:D,MATCH(A3310,assign_old_new!A:A,0))))))</f>
        <v>not relevant</v>
      </c>
      <c r="U3310">
        <f t="shared" si="102"/>
        <v>0</v>
      </c>
      <c r="V3310" s="5">
        <f t="shared" si="103"/>
        <v>0</v>
      </c>
    </row>
    <row r="3311" spans="1:22" hidden="1" x14ac:dyDescent="0.75">
      <c r="A3311" t="s">
        <v>10628</v>
      </c>
      <c r="B3311" t="s">
        <v>10628</v>
      </c>
      <c r="C3311" t="s">
        <v>10629</v>
      </c>
      <c r="D3311" t="s">
        <v>9883</v>
      </c>
      <c r="E3311" t="s">
        <v>1128</v>
      </c>
      <c r="F3311" t="s">
        <v>1128</v>
      </c>
      <c r="G3311" t="s">
        <v>3379</v>
      </c>
      <c r="H3311" t="s">
        <v>1128</v>
      </c>
      <c r="I3311" t="s">
        <v>33</v>
      </c>
      <c r="J3311" s="6">
        <v>31778</v>
      </c>
      <c r="K3311" s="6">
        <v>55153</v>
      </c>
      <c r="L3311">
        <v>2.85</v>
      </c>
      <c r="M3311" t="s">
        <v>9884</v>
      </c>
      <c r="N3311" t="s">
        <v>3443</v>
      </c>
      <c r="O3311" t="s">
        <v>210</v>
      </c>
      <c r="P3311" t="s">
        <v>3709</v>
      </c>
      <c r="Q3311" s="5">
        <f>INDEX(relevant_resources!B:B,MATCH(P3311,relevant_resources!A:A,0))</f>
        <v>0</v>
      </c>
      <c r="R3311">
        <f>COUNTIFS(resolve_2018!Y:Y,A3311)</f>
        <v>0</v>
      </c>
      <c r="S3311">
        <f>COUNTIFS(assign_old_new!A:A,A3311)</f>
        <v>0</v>
      </c>
      <c r="T3311" s="4" t="str">
        <f>IF(D3311="teppc","teppc",
IF(Q3311=0,"not relevant",
IF(R3311&gt;0,"in old list",
IF(S3311=0,"NEED TO ASSIGN",
INDEX(assign_old_new!D:D,MATCH(A3311,assign_old_new!A:A,0))))))</f>
        <v>not relevant</v>
      </c>
      <c r="U3311">
        <f t="shared" si="102"/>
        <v>0</v>
      </c>
      <c r="V3311" s="5">
        <f t="shared" si="103"/>
        <v>0</v>
      </c>
    </row>
    <row r="3312" spans="1:22" hidden="1" x14ac:dyDescent="0.75">
      <c r="A3312" t="s">
        <v>6739</v>
      </c>
      <c r="B3312" t="s">
        <v>6739</v>
      </c>
      <c r="C3312" t="s">
        <v>6740</v>
      </c>
      <c r="D3312" t="s">
        <v>3425</v>
      </c>
      <c r="E3312" t="s">
        <v>3620</v>
      </c>
      <c r="F3312" t="s">
        <v>3620</v>
      </c>
      <c r="G3312" t="s">
        <v>3621</v>
      </c>
      <c r="H3312" t="s">
        <v>3616</v>
      </c>
      <c r="I3312" t="s">
        <v>1080</v>
      </c>
      <c r="J3312" s="2">
        <v>31102</v>
      </c>
      <c r="K3312" s="2">
        <v>55153</v>
      </c>
      <c r="L3312">
        <v>2.85</v>
      </c>
      <c r="M3312" t="s">
        <v>210</v>
      </c>
      <c r="N3312" t="s">
        <v>3443</v>
      </c>
      <c r="O3312" t="s">
        <v>210</v>
      </c>
      <c r="P3312" t="s">
        <v>3568</v>
      </c>
      <c r="Q3312" s="5">
        <f>INDEX(relevant_resources!B:B,MATCH(P3312,relevant_resources!A:A,0))</f>
        <v>0</v>
      </c>
      <c r="R3312">
        <f>COUNTIFS(resolve_2018!Y:Y,A3312)</f>
        <v>0</v>
      </c>
      <c r="S3312">
        <f>COUNTIFS(assign_old_new!A:A,A3312)</f>
        <v>0</v>
      </c>
      <c r="T3312" s="4" t="str">
        <f>IF(D3312="teppc","teppc",
IF(Q3312=0,"not relevant",
IF(R3312&gt;0,"in old list",
IF(S3312=0,"NEED TO ASSIGN",
INDEX(assign_old_new!D:D,MATCH(A3312,assign_old_new!A:A,0))))))</f>
        <v>teppc</v>
      </c>
      <c r="U3312">
        <f t="shared" si="102"/>
        <v>0</v>
      </c>
      <c r="V3312" s="5">
        <f t="shared" si="103"/>
        <v>0</v>
      </c>
    </row>
    <row r="3313" spans="1:22" hidden="1" x14ac:dyDescent="0.75">
      <c r="A3313" t="s">
        <v>1153</v>
      </c>
      <c r="B3313" t="s">
        <v>1153</v>
      </c>
      <c r="C3313" t="s">
        <v>1153</v>
      </c>
      <c r="D3313" t="s">
        <v>9883</v>
      </c>
      <c r="E3313" t="s">
        <v>1128</v>
      </c>
      <c r="F3313" t="s">
        <v>1128</v>
      </c>
      <c r="G3313" t="s">
        <v>3379</v>
      </c>
      <c r="H3313" t="s">
        <v>1128</v>
      </c>
      <c r="I3313" t="s">
        <v>33</v>
      </c>
      <c r="J3313" s="6">
        <v>36743</v>
      </c>
      <c r="K3313" s="6">
        <v>55153</v>
      </c>
      <c r="L3313">
        <v>2.84</v>
      </c>
      <c r="M3313" t="s">
        <v>9884</v>
      </c>
      <c r="N3313" t="s">
        <v>3342</v>
      </c>
      <c r="O3313" t="s">
        <v>3337</v>
      </c>
      <c r="P3313" t="s">
        <v>3338</v>
      </c>
      <c r="Q3313" s="5">
        <f>INDEX(relevant_resources!B:B,MATCH(P3313,relevant_resources!A:A,0))</f>
        <v>0</v>
      </c>
      <c r="R3313">
        <f>COUNTIFS(resolve_2018!Y:Y,A3313)</f>
        <v>1</v>
      </c>
      <c r="S3313">
        <f>COUNTIFS(assign_old_new!A:A,A3313)</f>
        <v>0</v>
      </c>
      <c r="T3313" s="4" t="str">
        <f>IF(D3313="teppc","teppc",
IF(Q3313=0,"not relevant",
IF(R3313&gt;0,"in old list",
IF(S3313=0,"NEED TO ASSIGN",
INDEX(assign_old_new!D:D,MATCH(A3313,assign_old_new!A:A,0))))))</f>
        <v>not relevant</v>
      </c>
      <c r="U3313">
        <f t="shared" si="102"/>
        <v>1</v>
      </c>
      <c r="V3313" s="5">
        <f t="shared" si="103"/>
        <v>0</v>
      </c>
    </row>
    <row r="3314" spans="1:22" hidden="1" x14ac:dyDescent="0.75">
      <c r="A3314" t="s">
        <v>4978</v>
      </c>
      <c r="B3314" t="s">
        <v>4978</v>
      </c>
      <c r="C3314" t="s">
        <v>4979</v>
      </c>
      <c r="D3314" t="s">
        <v>3425</v>
      </c>
      <c r="E3314" t="s">
        <v>3426</v>
      </c>
      <c r="F3314" t="s">
        <v>3426</v>
      </c>
      <c r="G3314" t="s">
        <v>3427</v>
      </c>
      <c r="H3314" t="s">
        <v>3428</v>
      </c>
      <c r="I3314" t="s">
        <v>3429</v>
      </c>
      <c r="J3314" s="2">
        <v>39927</v>
      </c>
      <c r="K3314" s="2">
        <v>50982</v>
      </c>
      <c r="L3314">
        <v>2.83</v>
      </c>
      <c r="M3314" t="s">
        <v>210</v>
      </c>
      <c r="N3314" t="s">
        <v>3443</v>
      </c>
      <c r="O3314" t="s">
        <v>210</v>
      </c>
      <c r="P3314" t="s">
        <v>3444</v>
      </c>
      <c r="Q3314" s="5">
        <f>INDEX(relevant_resources!B:B,MATCH(P3314,relevant_resources!A:A,0))</f>
        <v>0</v>
      </c>
      <c r="R3314">
        <f>COUNTIFS(resolve_2018!Y:Y,A3314)</f>
        <v>0</v>
      </c>
      <c r="S3314">
        <f>COUNTIFS(assign_old_new!A:A,A3314)</f>
        <v>0</v>
      </c>
      <c r="T3314" s="4" t="str">
        <f>IF(D3314="teppc","teppc",
IF(Q3314=0,"not relevant",
IF(R3314&gt;0,"in old list",
IF(S3314=0,"NEED TO ASSIGN",
INDEX(assign_old_new!D:D,MATCH(A3314,assign_old_new!A:A,0))))))</f>
        <v>teppc</v>
      </c>
      <c r="U3314">
        <f t="shared" si="102"/>
        <v>0</v>
      </c>
      <c r="V3314" s="5">
        <f t="shared" si="103"/>
        <v>0</v>
      </c>
    </row>
    <row r="3315" spans="1:22" hidden="1" x14ac:dyDescent="0.75">
      <c r="A3315" t="s">
        <v>4931</v>
      </c>
      <c r="B3315" t="s">
        <v>4931</v>
      </c>
      <c r="C3315" t="s">
        <v>4932</v>
      </c>
      <c r="D3315" t="s">
        <v>3425</v>
      </c>
      <c r="E3315" t="s">
        <v>3426</v>
      </c>
      <c r="F3315" t="s">
        <v>3426</v>
      </c>
      <c r="G3315" t="s">
        <v>3427</v>
      </c>
      <c r="H3315" t="s">
        <v>3428</v>
      </c>
      <c r="I3315" t="s">
        <v>3429</v>
      </c>
      <c r="J3315" s="2">
        <v>39487</v>
      </c>
      <c r="K3315" s="2">
        <v>50445</v>
      </c>
      <c r="L3315">
        <v>2.83</v>
      </c>
      <c r="M3315" t="s">
        <v>210</v>
      </c>
      <c r="N3315" t="s">
        <v>3443</v>
      </c>
      <c r="O3315" t="s">
        <v>210</v>
      </c>
      <c r="P3315" t="s">
        <v>3444</v>
      </c>
      <c r="Q3315" s="5">
        <f>INDEX(relevant_resources!B:B,MATCH(P3315,relevant_resources!A:A,0))</f>
        <v>0</v>
      </c>
      <c r="R3315">
        <f>COUNTIFS(resolve_2018!Y:Y,A3315)</f>
        <v>0</v>
      </c>
      <c r="S3315">
        <f>COUNTIFS(assign_old_new!A:A,A3315)</f>
        <v>0</v>
      </c>
      <c r="T3315" s="4" t="str">
        <f>IF(D3315="teppc","teppc",
IF(Q3315=0,"not relevant",
IF(R3315&gt;0,"in old list",
IF(S3315=0,"NEED TO ASSIGN",
INDEX(assign_old_new!D:D,MATCH(A3315,assign_old_new!A:A,0))))))</f>
        <v>teppc</v>
      </c>
      <c r="U3315">
        <f t="shared" si="102"/>
        <v>0</v>
      </c>
      <c r="V3315" s="5">
        <f t="shared" si="103"/>
        <v>0</v>
      </c>
    </row>
    <row r="3316" spans="1:22" hidden="1" x14ac:dyDescent="0.75">
      <c r="A3316" t="s">
        <v>4933</v>
      </c>
      <c r="B3316" t="s">
        <v>4933</v>
      </c>
      <c r="C3316" t="s">
        <v>4934</v>
      </c>
      <c r="D3316" t="s">
        <v>3425</v>
      </c>
      <c r="E3316" t="s">
        <v>3426</v>
      </c>
      <c r="F3316" t="s">
        <v>3426</v>
      </c>
      <c r="G3316" t="s">
        <v>3427</v>
      </c>
      <c r="H3316" t="s">
        <v>3428</v>
      </c>
      <c r="I3316" t="s">
        <v>3429</v>
      </c>
      <c r="J3316" s="2">
        <v>39487</v>
      </c>
      <c r="K3316" s="2">
        <v>50445</v>
      </c>
      <c r="L3316">
        <v>2.83</v>
      </c>
      <c r="M3316" t="s">
        <v>210</v>
      </c>
      <c r="N3316" t="s">
        <v>3443</v>
      </c>
      <c r="O3316" t="s">
        <v>210</v>
      </c>
      <c r="P3316" t="s">
        <v>3444</v>
      </c>
      <c r="Q3316" s="5">
        <f>INDEX(relevant_resources!B:B,MATCH(P3316,relevant_resources!A:A,0))</f>
        <v>0</v>
      </c>
      <c r="R3316">
        <f>COUNTIFS(resolve_2018!Y:Y,A3316)</f>
        <v>0</v>
      </c>
      <c r="S3316">
        <f>COUNTIFS(assign_old_new!A:A,A3316)</f>
        <v>0</v>
      </c>
      <c r="T3316" s="4" t="str">
        <f>IF(D3316="teppc","teppc",
IF(Q3316=0,"not relevant",
IF(R3316&gt;0,"in old list",
IF(S3316=0,"NEED TO ASSIGN",
INDEX(assign_old_new!D:D,MATCH(A3316,assign_old_new!A:A,0))))))</f>
        <v>teppc</v>
      </c>
      <c r="U3316">
        <f t="shared" si="102"/>
        <v>0</v>
      </c>
      <c r="V3316" s="5">
        <f t="shared" si="103"/>
        <v>0</v>
      </c>
    </row>
    <row r="3317" spans="1:22" hidden="1" x14ac:dyDescent="0.75">
      <c r="A3317" t="s">
        <v>4935</v>
      </c>
      <c r="B3317" t="s">
        <v>4935</v>
      </c>
      <c r="C3317" t="s">
        <v>4936</v>
      </c>
      <c r="D3317" t="s">
        <v>3425</v>
      </c>
      <c r="E3317" t="s">
        <v>3426</v>
      </c>
      <c r="F3317" t="s">
        <v>3426</v>
      </c>
      <c r="G3317" t="s">
        <v>3427</v>
      </c>
      <c r="H3317" t="s">
        <v>3428</v>
      </c>
      <c r="I3317" t="s">
        <v>3429</v>
      </c>
      <c r="J3317" s="2">
        <v>39487</v>
      </c>
      <c r="K3317" s="2">
        <v>50445</v>
      </c>
      <c r="L3317">
        <v>2.83</v>
      </c>
      <c r="M3317" t="s">
        <v>210</v>
      </c>
      <c r="N3317" t="s">
        <v>3443</v>
      </c>
      <c r="O3317" t="s">
        <v>210</v>
      </c>
      <c r="P3317" t="s">
        <v>3444</v>
      </c>
      <c r="Q3317" s="5">
        <f>INDEX(relevant_resources!B:B,MATCH(P3317,relevant_resources!A:A,0))</f>
        <v>0</v>
      </c>
      <c r="R3317">
        <f>COUNTIFS(resolve_2018!Y:Y,A3317)</f>
        <v>0</v>
      </c>
      <c r="S3317">
        <f>COUNTIFS(assign_old_new!A:A,A3317)</f>
        <v>0</v>
      </c>
      <c r="T3317" s="4" t="str">
        <f>IF(D3317="teppc","teppc",
IF(Q3317=0,"not relevant",
IF(R3317&gt;0,"in old list",
IF(S3317=0,"NEED TO ASSIGN",
INDEX(assign_old_new!D:D,MATCH(A3317,assign_old_new!A:A,0))))))</f>
        <v>teppc</v>
      </c>
      <c r="U3317">
        <f t="shared" si="102"/>
        <v>0</v>
      </c>
      <c r="V3317" s="5">
        <f t="shared" si="103"/>
        <v>0</v>
      </c>
    </row>
    <row r="3318" spans="1:22" hidden="1" x14ac:dyDescent="0.75">
      <c r="A3318" t="s">
        <v>8400</v>
      </c>
      <c r="B3318" t="s">
        <v>8401</v>
      </c>
      <c r="C3318" t="s">
        <v>8402</v>
      </c>
      <c r="D3318" t="s">
        <v>3425</v>
      </c>
      <c r="E3318" t="s">
        <v>3426</v>
      </c>
      <c r="F3318" t="s">
        <v>3426</v>
      </c>
      <c r="G3318" t="s">
        <v>3427</v>
      </c>
      <c r="H3318" t="s">
        <v>3428</v>
      </c>
      <c r="I3318" t="s">
        <v>3429</v>
      </c>
      <c r="J3318" s="2">
        <v>39487</v>
      </c>
      <c r="K3318" s="2">
        <v>50445</v>
      </c>
      <c r="L3318">
        <v>2.83</v>
      </c>
      <c r="M3318" t="s">
        <v>210</v>
      </c>
      <c r="N3318" t="s">
        <v>3443</v>
      </c>
      <c r="O3318" t="s">
        <v>210</v>
      </c>
      <c r="P3318" t="s">
        <v>3444</v>
      </c>
      <c r="Q3318" s="5">
        <f>INDEX(relevant_resources!B:B,MATCH(P3318,relevant_resources!A:A,0))</f>
        <v>0</v>
      </c>
      <c r="R3318">
        <f>COUNTIFS(resolve_2018!Y:Y,A3318)</f>
        <v>0</v>
      </c>
      <c r="S3318">
        <f>COUNTIFS(assign_old_new!A:A,A3318)</f>
        <v>0</v>
      </c>
      <c r="T3318" s="4" t="str">
        <f>IF(D3318="teppc","teppc",
IF(Q3318=0,"not relevant",
IF(R3318&gt;0,"in old list",
IF(S3318=0,"NEED TO ASSIGN",
INDEX(assign_old_new!D:D,MATCH(A3318,assign_old_new!A:A,0))))))</f>
        <v>teppc</v>
      </c>
      <c r="U3318">
        <f t="shared" si="102"/>
        <v>0</v>
      </c>
      <c r="V3318" s="5">
        <f t="shared" si="103"/>
        <v>0</v>
      </c>
    </row>
    <row r="3319" spans="1:22" hidden="1" x14ac:dyDescent="0.75">
      <c r="A3319" t="s">
        <v>8403</v>
      </c>
      <c r="B3319" t="s">
        <v>8404</v>
      </c>
      <c r="C3319" t="s">
        <v>8405</v>
      </c>
      <c r="D3319" t="s">
        <v>3425</v>
      </c>
      <c r="E3319" t="s">
        <v>3426</v>
      </c>
      <c r="F3319" t="s">
        <v>3426</v>
      </c>
      <c r="G3319" t="s">
        <v>3427</v>
      </c>
      <c r="H3319" t="s">
        <v>3428</v>
      </c>
      <c r="I3319" t="s">
        <v>3429</v>
      </c>
      <c r="J3319" s="2">
        <v>39487</v>
      </c>
      <c r="K3319" s="2">
        <v>50445</v>
      </c>
      <c r="L3319">
        <v>2.83</v>
      </c>
      <c r="M3319" t="s">
        <v>210</v>
      </c>
      <c r="N3319" t="s">
        <v>3443</v>
      </c>
      <c r="O3319" t="s">
        <v>210</v>
      </c>
      <c r="P3319" t="s">
        <v>3444</v>
      </c>
      <c r="Q3319" s="5">
        <f>INDEX(relevant_resources!B:B,MATCH(P3319,relevant_resources!A:A,0))</f>
        <v>0</v>
      </c>
      <c r="R3319">
        <f>COUNTIFS(resolve_2018!Y:Y,A3319)</f>
        <v>0</v>
      </c>
      <c r="S3319">
        <f>COUNTIFS(assign_old_new!A:A,A3319)</f>
        <v>0</v>
      </c>
      <c r="T3319" s="4" t="str">
        <f>IF(D3319="teppc","teppc",
IF(Q3319=0,"not relevant",
IF(R3319&gt;0,"in old list",
IF(S3319=0,"NEED TO ASSIGN",
INDEX(assign_old_new!D:D,MATCH(A3319,assign_old_new!A:A,0))))))</f>
        <v>teppc</v>
      </c>
      <c r="U3319">
        <f t="shared" si="102"/>
        <v>0</v>
      </c>
      <c r="V3319" s="5">
        <f t="shared" si="103"/>
        <v>0</v>
      </c>
    </row>
    <row r="3320" spans="1:22" hidden="1" x14ac:dyDescent="0.75">
      <c r="A3320" t="s">
        <v>8406</v>
      </c>
      <c r="B3320" t="s">
        <v>8407</v>
      </c>
      <c r="C3320" t="s">
        <v>8408</v>
      </c>
      <c r="D3320" t="s">
        <v>3425</v>
      </c>
      <c r="E3320" t="s">
        <v>3426</v>
      </c>
      <c r="F3320" t="s">
        <v>3426</v>
      </c>
      <c r="G3320" t="s">
        <v>3427</v>
      </c>
      <c r="H3320" t="s">
        <v>3428</v>
      </c>
      <c r="I3320" t="s">
        <v>3429</v>
      </c>
      <c r="J3320" s="2">
        <v>39487</v>
      </c>
      <c r="K3320" s="2">
        <v>50445</v>
      </c>
      <c r="L3320">
        <v>2.83</v>
      </c>
      <c r="M3320" t="s">
        <v>210</v>
      </c>
      <c r="N3320" t="s">
        <v>3443</v>
      </c>
      <c r="O3320" t="s">
        <v>210</v>
      </c>
      <c r="P3320" t="s">
        <v>3444</v>
      </c>
      <c r="Q3320" s="5">
        <f>INDEX(relevant_resources!B:B,MATCH(P3320,relevant_resources!A:A,0))</f>
        <v>0</v>
      </c>
      <c r="R3320">
        <f>COUNTIFS(resolve_2018!Y:Y,A3320)</f>
        <v>0</v>
      </c>
      <c r="S3320">
        <f>COUNTIFS(assign_old_new!A:A,A3320)</f>
        <v>0</v>
      </c>
      <c r="T3320" s="4" t="str">
        <f>IF(D3320="teppc","teppc",
IF(Q3320=0,"not relevant",
IF(R3320&gt;0,"in old list",
IF(S3320=0,"NEED TO ASSIGN",
INDEX(assign_old_new!D:D,MATCH(A3320,assign_old_new!A:A,0))))))</f>
        <v>teppc</v>
      </c>
      <c r="U3320">
        <f t="shared" si="102"/>
        <v>0</v>
      </c>
      <c r="V3320" s="5">
        <f t="shared" si="103"/>
        <v>0</v>
      </c>
    </row>
    <row r="3321" spans="1:22" hidden="1" x14ac:dyDescent="0.75">
      <c r="A3321" t="s">
        <v>2416</v>
      </c>
      <c r="B3321" t="s">
        <v>2416</v>
      </c>
      <c r="C3321" t="s">
        <v>11067</v>
      </c>
      <c r="D3321" t="s">
        <v>9883</v>
      </c>
      <c r="E3321" t="s">
        <v>3333</v>
      </c>
      <c r="F3321" t="s">
        <v>3333</v>
      </c>
      <c r="G3321" t="s">
        <v>3334</v>
      </c>
      <c r="H3321" t="s">
        <v>3333</v>
      </c>
      <c r="I3321" t="s">
        <v>33</v>
      </c>
      <c r="J3321" s="6">
        <v>31427</v>
      </c>
      <c r="K3321" s="6">
        <v>55153</v>
      </c>
      <c r="L3321">
        <v>2.83</v>
      </c>
      <c r="M3321" t="s">
        <v>9884</v>
      </c>
      <c r="N3321" t="s">
        <v>3443</v>
      </c>
      <c r="O3321" t="s">
        <v>210</v>
      </c>
      <c r="P3321" t="s">
        <v>3709</v>
      </c>
      <c r="Q3321" s="5">
        <f>INDEX(relevant_resources!B:B,MATCH(P3321,relevant_resources!A:A,0))</f>
        <v>0</v>
      </c>
      <c r="R3321">
        <f>COUNTIFS(resolve_2018!Y:Y,A3321)</f>
        <v>1</v>
      </c>
      <c r="S3321">
        <f>COUNTIFS(assign_old_new!A:A,A3321)</f>
        <v>0</v>
      </c>
      <c r="T3321" s="4" t="str">
        <f>IF(D3321="teppc","teppc",
IF(Q3321=0,"not relevant",
IF(R3321&gt;0,"in old list",
IF(S3321=0,"NEED TO ASSIGN",
INDEX(assign_old_new!D:D,MATCH(A3321,assign_old_new!A:A,0))))))</f>
        <v>not relevant</v>
      </c>
      <c r="U3321">
        <f t="shared" si="102"/>
        <v>1</v>
      </c>
      <c r="V3321" s="5">
        <f t="shared" si="103"/>
        <v>0</v>
      </c>
    </row>
    <row r="3322" spans="1:22" hidden="1" x14ac:dyDescent="0.75">
      <c r="A3322" t="s">
        <v>3196</v>
      </c>
      <c r="B3322" t="s">
        <v>3196</v>
      </c>
      <c r="C3322" t="s">
        <v>10149</v>
      </c>
      <c r="D3322" t="s">
        <v>9883</v>
      </c>
      <c r="E3322" t="s">
        <v>3333</v>
      </c>
      <c r="F3322" t="s">
        <v>3333</v>
      </c>
      <c r="G3322" t="s">
        <v>3334</v>
      </c>
      <c r="H3322" t="s">
        <v>3333</v>
      </c>
      <c r="I3322" t="s">
        <v>33</v>
      </c>
      <c r="J3322" s="6">
        <v>29852</v>
      </c>
      <c r="K3322" s="6">
        <v>55153</v>
      </c>
      <c r="L3322">
        <v>2.83</v>
      </c>
      <c r="M3322" t="s">
        <v>9884</v>
      </c>
      <c r="N3322" t="s">
        <v>3443</v>
      </c>
      <c r="O3322" t="s">
        <v>210</v>
      </c>
      <c r="P3322" t="s">
        <v>3709</v>
      </c>
      <c r="Q3322" s="5">
        <f>INDEX(relevant_resources!B:B,MATCH(P3322,relevant_resources!A:A,0))</f>
        <v>0</v>
      </c>
      <c r="R3322">
        <f>COUNTIFS(resolve_2018!Y:Y,A3322)</f>
        <v>1</v>
      </c>
      <c r="S3322">
        <f>COUNTIFS(assign_old_new!A:A,A3322)</f>
        <v>0</v>
      </c>
      <c r="T3322" s="4" t="str">
        <f>IF(D3322="teppc","teppc",
IF(Q3322=0,"not relevant",
IF(R3322&gt;0,"in old list",
IF(S3322=0,"NEED TO ASSIGN",
INDEX(assign_old_new!D:D,MATCH(A3322,assign_old_new!A:A,0))))))</f>
        <v>not relevant</v>
      </c>
      <c r="U3322">
        <f t="shared" si="102"/>
        <v>1</v>
      </c>
      <c r="V3322" s="5">
        <f t="shared" si="103"/>
        <v>0</v>
      </c>
    </row>
    <row r="3323" spans="1:22" hidden="1" x14ac:dyDescent="0.75">
      <c r="A3323" t="s">
        <v>5213</v>
      </c>
      <c r="B3323" t="s">
        <v>5213</v>
      </c>
      <c r="C3323" t="s">
        <v>5214</v>
      </c>
      <c r="D3323" t="s">
        <v>3425</v>
      </c>
      <c r="E3323" t="s">
        <v>3883</v>
      </c>
      <c r="F3323" t="s">
        <v>3883</v>
      </c>
      <c r="G3323" t="s">
        <v>3884</v>
      </c>
      <c r="H3323" t="s">
        <v>3883</v>
      </c>
      <c r="I3323" t="s">
        <v>1080</v>
      </c>
      <c r="J3323" s="2">
        <v>21125</v>
      </c>
      <c r="K3323" s="2">
        <v>55153</v>
      </c>
      <c r="L3323">
        <v>2.8130000000000002</v>
      </c>
      <c r="M3323" t="s">
        <v>210</v>
      </c>
      <c r="N3323" t="s">
        <v>3443</v>
      </c>
      <c r="O3323" t="s">
        <v>210</v>
      </c>
      <c r="P3323" t="s">
        <v>3568</v>
      </c>
      <c r="Q3323" s="5">
        <f>INDEX(relevant_resources!B:B,MATCH(P3323,relevant_resources!A:A,0))</f>
        <v>0</v>
      </c>
      <c r="R3323">
        <f>COUNTIFS(resolve_2018!Y:Y,A3323)</f>
        <v>0</v>
      </c>
      <c r="S3323">
        <f>COUNTIFS(assign_old_new!A:A,A3323)</f>
        <v>0</v>
      </c>
      <c r="T3323" s="4" t="str">
        <f>IF(D3323="teppc","teppc",
IF(Q3323=0,"not relevant",
IF(R3323&gt;0,"in old list",
IF(S3323=0,"NEED TO ASSIGN",
INDEX(assign_old_new!D:D,MATCH(A3323,assign_old_new!A:A,0))))))</f>
        <v>teppc</v>
      </c>
      <c r="U3323">
        <f t="shared" si="102"/>
        <v>0</v>
      </c>
      <c r="V3323" s="5">
        <f t="shared" si="103"/>
        <v>0</v>
      </c>
    </row>
    <row r="3324" spans="1:22" hidden="1" x14ac:dyDescent="0.75">
      <c r="A3324" t="s">
        <v>10139</v>
      </c>
      <c r="B3324" t="s">
        <v>10139</v>
      </c>
      <c r="C3324" t="s">
        <v>10140</v>
      </c>
      <c r="D3324" t="s">
        <v>9883</v>
      </c>
      <c r="E3324" t="s">
        <v>3333</v>
      </c>
      <c r="F3324" t="s">
        <v>3333</v>
      </c>
      <c r="G3324" t="s">
        <v>3334</v>
      </c>
      <c r="H3324" t="s">
        <v>3333</v>
      </c>
      <c r="I3324" t="s">
        <v>33</v>
      </c>
      <c r="J3324" t="s">
        <v>9889</v>
      </c>
      <c r="K3324" s="6">
        <v>55153</v>
      </c>
      <c r="L3324">
        <v>2.8</v>
      </c>
      <c r="M3324" t="s">
        <v>10138</v>
      </c>
      <c r="N3324" t="s">
        <v>3443</v>
      </c>
      <c r="O3324" t="s">
        <v>210</v>
      </c>
      <c r="P3324" t="s">
        <v>3709</v>
      </c>
      <c r="Q3324" s="5">
        <f>INDEX(relevant_resources!B:B,MATCH(P3324,relevant_resources!A:A,0))</f>
        <v>0</v>
      </c>
      <c r="R3324">
        <f>COUNTIFS(resolve_2018!Y:Y,A3324)</f>
        <v>0</v>
      </c>
      <c r="S3324">
        <f>COUNTIFS(assign_old_new!A:A,A3324)</f>
        <v>1</v>
      </c>
      <c r="T3324" s="4" t="str">
        <f>IF(D3324="teppc","teppc",
IF(Q3324=0,"not relevant",
IF(R3324&gt;0,"in old list",
IF(S3324=0,"NEED TO ASSIGN",
INDEX(assign_old_new!D:D,MATCH(A3324,assign_old_new!A:A,0))))))</f>
        <v>not relevant</v>
      </c>
      <c r="U3324">
        <f t="shared" si="102"/>
        <v>1</v>
      </c>
      <c r="V3324" s="5">
        <f t="shared" si="103"/>
        <v>0</v>
      </c>
    </row>
    <row r="3325" spans="1:22" hidden="1" x14ac:dyDescent="0.75">
      <c r="A3325" t="s">
        <v>5118</v>
      </c>
      <c r="B3325" t="s">
        <v>5118</v>
      </c>
      <c r="C3325" t="s">
        <v>5119</v>
      </c>
      <c r="D3325" t="s">
        <v>3425</v>
      </c>
      <c r="E3325" t="s">
        <v>3426</v>
      </c>
      <c r="F3325" t="s">
        <v>3426</v>
      </c>
      <c r="G3325" t="s">
        <v>3427</v>
      </c>
      <c r="H3325" t="s">
        <v>3428</v>
      </c>
      <c r="I3325" t="s">
        <v>3429</v>
      </c>
      <c r="J3325" s="2">
        <v>35254</v>
      </c>
      <c r="K3325" s="2">
        <v>49864</v>
      </c>
      <c r="L3325">
        <v>2.8</v>
      </c>
      <c r="M3325" t="s">
        <v>210</v>
      </c>
      <c r="N3325" t="s">
        <v>3443</v>
      </c>
      <c r="O3325" t="s">
        <v>210</v>
      </c>
      <c r="P3325" t="s">
        <v>3444</v>
      </c>
      <c r="Q3325" s="5">
        <f>INDEX(relevant_resources!B:B,MATCH(P3325,relevant_resources!A:A,0))</f>
        <v>0</v>
      </c>
      <c r="R3325">
        <f>COUNTIFS(resolve_2018!Y:Y,A3325)</f>
        <v>0</v>
      </c>
      <c r="S3325">
        <f>COUNTIFS(assign_old_new!A:A,A3325)</f>
        <v>0</v>
      </c>
      <c r="T3325" s="4" t="str">
        <f>IF(D3325="teppc","teppc",
IF(Q3325=0,"not relevant",
IF(R3325&gt;0,"in old list",
IF(S3325=0,"NEED TO ASSIGN",
INDEX(assign_old_new!D:D,MATCH(A3325,assign_old_new!A:A,0))))))</f>
        <v>teppc</v>
      </c>
      <c r="U3325">
        <f t="shared" si="102"/>
        <v>0</v>
      </c>
      <c r="V3325" s="5">
        <f t="shared" si="103"/>
        <v>0</v>
      </c>
    </row>
    <row r="3326" spans="1:22" hidden="1" x14ac:dyDescent="0.75">
      <c r="A3326" t="s">
        <v>8833</v>
      </c>
      <c r="B3326" t="s">
        <v>8833</v>
      </c>
      <c r="C3326" t="s">
        <v>8834</v>
      </c>
      <c r="D3326" t="s">
        <v>3425</v>
      </c>
      <c r="E3326" t="s">
        <v>3426</v>
      </c>
      <c r="F3326" t="s">
        <v>3426</v>
      </c>
      <c r="G3326" t="s">
        <v>3427</v>
      </c>
      <c r="H3326" t="s">
        <v>3428</v>
      </c>
      <c r="I3326" t="s">
        <v>3429</v>
      </c>
      <c r="J3326" s="2">
        <v>20059</v>
      </c>
      <c r="K3326" s="2">
        <v>48669</v>
      </c>
      <c r="L3326">
        <v>2.8</v>
      </c>
      <c r="M3326" t="s">
        <v>210</v>
      </c>
      <c r="N3326" t="s">
        <v>3443</v>
      </c>
      <c r="O3326" t="s">
        <v>210</v>
      </c>
      <c r="P3326" t="s">
        <v>3444</v>
      </c>
      <c r="Q3326" s="5">
        <f>INDEX(relevant_resources!B:B,MATCH(P3326,relevant_resources!A:A,0))</f>
        <v>0</v>
      </c>
      <c r="R3326">
        <f>COUNTIFS(resolve_2018!Y:Y,A3326)</f>
        <v>0</v>
      </c>
      <c r="S3326">
        <f>COUNTIFS(assign_old_new!A:A,A3326)</f>
        <v>0</v>
      </c>
      <c r="T3326" s="4" t="str">
        <f>IF(D3326="teppc","teppc",
IF(Q3326=0,"not relevant",
IF(R3326&gt;0,"in old list",
IF(S3326=0,"NEED TO ASSIGN",
INDEX(assign_old_new!D:D,MATCH(A3326,assign_old_new!A:A,0))))))</f>
        <v>teppc</v>
      </c>
      <c r="U3326">
        <f t="shared" si="102"/>
        <v>0</v>
      </c>
      <c r="V3326" s="5">
        <f t="shared" si="103"/>
        <v>0</v>
      </c>
    </row>
    <row r="3327" spans="1:22" hidden="1" x14ac:dyDescent="0.75">
      <c r="A3327" t="s">
        <v>5921</v>
      </c>
      <c r="B3327" t="s">
        <v>5922</v>
      </c>
      <c r="C3327" t="s">
        <v>5921</v>
      </c>
      <c r="D3327" t="s">
        <v>3425</v>
      </c>
      <c r="E3327" t="s">
        <v>2647</v>
      </c>
      <c r="F3327" t="s">
        <v>2647</v>
      </c>
      <c r="G3327" t="s">
        <v>3500</v>
      </c>
      <c r="H3327" t="s">
        <v>2646</v>
      </c>
      <c r="I3327" t="s">
        <v>2647</v>
      </c>
      <c r="J3327" s="2">
        <v>10044</v>
      </c>
      <c r="K3327" s="2">
        <v>55153</v>
      </c>
      <c r="L3327">
        <v>2.8</v>
      </c>
      <c r="M3327" t="s">
        <v>210</v>
      </c>
      <c r="N3327" t="s">
        <v>3443</v>
      </c>
      <c r="O3327" t="s">
        <v>210</v>
      </c>
      <c r="P3327" t="s">
        <v>3905</v>
      </c>
      <c r="Q3327" s="5">
        <f>INDEX(relevant_resources!B:B,MATCH(P3327,relevant_resources!A:A,0))</f>
        <v>0</v>
      </c>
      <c r="R3327">
        <f>COUNTIFS(resolve_2018!Y:Y,A3327)</f>
        <v>0</v>
      </c>
      <c r="S3327">
        <f>COUNTIFS(assign_old_new!A:A,A3327)</f>
        <v>0</v>
      </c>
      <c r="T3327" s="4" t="str">
        <f>IF(D3327="teppc","teppc",
IF(Q3327=0,"not relevant",
IF(R3327&gt;0,"in old list",
IF(S3327=0,"NEED TO ASSIGN",
INDEX(assign_old_new!D:D,MATCH(A3327,assign_old_new!A:A,0))))))</f>
        <v>teppc</v>
      </c>
      <c r="U3327">
        <f t="shared" si="102"/>
        <v>0</v>
      </c>
      <c r="V3327" s="5">
        <f t="shared" si="103"/>
        <v>0</v>
      </c>
    </row>
    <row r="3328" spans="1:22" hidden="1" x14ac:dyDescent="0.75">
      <c r="A3328" t="s">
        <v>5988</v>
      </c>
      <c r="B3328" t="s">
        <v>5988</v>
      </c>
      <c r="C3328" t="s">
        <v>5989</v>
      </c>
      <c r="D3328" t="s">
        <v>3425</v>
      </c>
      <c r="E3328" t="s">
        <v>3611</v>
      </c>
      <c r="F3328" t="s">
        <v>3611</v>
      </c>
      <c r="G3328" t="s">
        <v>3379</v>
      </c>
      <c r="H3328" t="s">
        <v>1128</v>
      </c>
      <c r="I3328" t="s">
        <v>33</v>
      </c>
      <c r="J3328" s="2">
        <v>4323</v>
      </c>
      <c r="K3328" s="2">
        <v>55153</v>
      </c>
      <c r="L3328">
        <v>2.8</v>
      </c>
      <c r="M3328" t="s">
        <v>210</v>
      </c>
      <c r="N3328" t="s">
        <v>3443</v>
      </c>
      <c r="O3328" t="s">
        <v>210</v>
      </c>
      <c r="P3328" t="s">
        <v>3709</v>
      </c>
      <c r="Q3328" s="5">
        <f>INDEX(relevant_resources!B:B,MATCH(P3328,relevant_resources!A:A,0))</f>
        <v>0</v>
      </c>
      <c r="R3328">
        <f>COUNTIFS(resolve_2018!Y:Y,A3328)</f>
        <v>0</v>
      </c>
      <c r="S3328">
        <f>COUNTIFS(assign_old_new!A:A,A3328)</f>
        <v>0</v>
      </c>
      <c r="T3328" s="4" t="str">
        <f>IF(D3328="teppc","teppc",
IF(Q3328=0,"not relevant",
IF(R3328&gt;0,"in old list",
IF(S3328=0,"NEED TO ASSIGN",
INDEX(assign_old_new!D:D,MATCH(A3328,assign_old_new!A:A,0))))))</f>
        <v>teppc</v>
      </c>
      <c r="U3328">
        <f t="shared" si="102"/>
        <v>0</v>
      </c>
      <c r="V3328" s="5">
        <f t="shared" si="103"/>
        <v>0</v>
      </c>
    </row>
    <row r="3329" spans="1:22" hidden="1" x14ac:dyDescent="0.75">
      <c r="A3329" t="s">
        <v>5990</v>
      </c>
      <c r="B3329" t="s">
        <v>5990</v>
      </c>
      <c r="C3329" t="s">
        <v>5991</v>
      </c>
      <c r="D3329" t="s">
        <v>3425</v>
      </c>
      <c r="E3329" t="s">
        <v>3611</v>
      </c>
      <c r="F3329" t="s">
        <v>3611</v>
      </c>
      <c r="G3329" t="s">
        <v>3379</v>
      </c>
      <c r="H3329" t="s">
        <v>1128</v>
      </c>
      <c r="I3329" t="s">
        <v>33</v>
      </c>
      <c r="J3329" s="2">
        <v>4323</v>
      </c>
      <c r="K3329" s="2">
        <v>55153</v>
      </c>
      <c r="L3329">
        <v>2.8</v>
      </c>
      <c r="M3329" t="s">
        <v>210</v>
      </c>
      <c r="N3329" t="s">
        <v>3443</v>
      </c>
      <c r="O3329" t="s">
        <v>210</v>
      </c>
      <c r="P3329" t="s">
        <v>3709</v>
      </c>
      <c r="Q3329" s="5">
        <f>INDEX(relevant_resources!B:B,MATCH(P3329,relevant_resources!A:A,0))</f>
        <v>0</v>
      </c>
      <c r="R3329">
        <f>COUNTIFS(resolve_2018!Y:Y,A3329)</f>
        <v>0</v>
      </c>
      <c r="S3329">
        <f>COUNTIFS(assign_old_new!A:A,A3329)</f>
        <v>0</v>
      </c>
      <c r="T3329" s="4" t="str">
        <f>IF(D3329="teppc","teppc",
IF(Q3329=0,"not relevant",
IF(R3329&gt;0,"in old list",
IF(S3329=0,"NEED TO ASSIGN",
INDEX(assign_old_new!D:D,MATCH(A3329,assign_old_new!A:A,0))))))</f>
        <v>teppc</v>
      </c>
      <c r="U3329">
        <f t="shared" si="102"/>
        <v>0</v>
      </c>
      <c r="V3329" s="5">
        <f t="shared" si="103"/>
        <v>0</v>
      </c>
    </row>
    <row r="3330" spans="1:22" hidden="1" x14ac:dyDescent="0.75">
      <c r="A3330" t="s">
        <v>5992</v>
      </c>
      <c r="B3330" t="s">
        <v>5992</v>
      </c>
      <c r="C3330" t="s">
        <v>5993</v>
      </c>
      <c r="D3330" t="s">
        <v>3425</v>
      </c>
      <c r="E3330" t="s">
        <v>3611</v>
      </c>
      <c r="F3330" t="s">
        <v>3611</v>
      </c>
      <c r="G3330" t="s">
        <v>3379</v>
      </c>
      <c r="H3330" t="s">
        <v>1128</v>
      </c>
      <c r="I3330" t="s">
        <v>33</v>
      </c>
      <c r="J3330" s="2">
        <v>4323</v>
      </c>
      <c r="K3330" s="2">
        <v>55153</v>
      </c>
      <c r="L3330">
        <v>2.8</v>
      </c>
      <c r="M3330" t="s">
        <v>210</v>
      </c>
      <c r="N3330" t="s">
        <v>3443</v>
      </c>
      <c r="O3330" t="s">
        <v>210</v>
      </c>
      <c r="P3330" t="s">
        <v>3709</v>
      </c>
      <c r="Q3330" s="5">
        <f>INDEX(relevant_resources!B:B,MATCH(P3330,relevant_resources!A:A,0))</f>
        <v>0</v>
      </c>
      <c r="R3330">
        <f>COUNTIFS(resolve_2018!Y:Y,A3330)</f>
        <v>0</v>
      </c>
      <c r="S3330">
        <f>COUNTIFS(assign_old_new!A:A,A3330)</f>
        <v>0</v>
      </c>
      <c r="T3330" s="4" t="str">
        <f>IF(D3330="teppc","teppc",
IF(Q3330=0,"not relevant",
IF(R3330&gt;0,"in old list",
IF(S3330=0,"NEED TO ASSIGN",
INDEX(assign_old_new!D:D,MATCH(A3330,assign_old_new!A:A,0))))))</f>
        <v>teppc</v>
      </c>
      <c r="U3330">
        <f t="shared" ref="U3330:U3393" si="104">OR(R3330&gt;0,S3330&gt;0)*1</f>
        <v>0</v>
      </c>
      <c r="V3330" s="5">
        <f t="shared" si="103"/>
        <v>0</v>
      </c>
    </row>
    <row r="3331" spans="1:22" hidden="1" x14ac:dyDescent="0.75">
      <c r="A3331" t="s">
        <v>5994</v>
      </c>
      <c r="B3331" t="s">
        <v>5994</v>
      </c>
      <c r="C3331" t="s">
        <v>5995</v>
      </c>
      <c r="D3331" t="s">
        <v>3425</v>
      </c>
      <c r="E3331" t="s">
        <v>3611</v>
      </c>
      <c r="F3331" t="s">
        <v>3611</v>
      </c>
      <c r="G3331" t="s">
        <v>3379</v>
      </c>
      <c r="H3331" t="s">
        <v>1128</v>
      </c>
      <c r="I3331" t="s">
        <v>33</v>
      </c>
      <c r="J3331" s="2">
        <v>4323</v>
      </c>
      <c r="K3331" s="2">
        <v>55153</v>
      </c>
      <c r="L3331">
        <v>2.8</v>
      </c>
      <c r="M3331" t="s">
        <v>210</v>
      </c>
      <c r="N3331" t="s">
        <v>3443</v>
      </c>
      <c r="O3331" t="s">
        <v>210</v>
      </c>
      <c r="P3331" t="s">
        <v>3709</v>
      </c>
      <c r="Q3331" s="5">
        <f>INDEX(relevant_resources!B:B,MATCH(P3331,relevant_resources!A:A,0))</f>
        <v>0</v>
      </c>
      <c r="R3331">
        <f>COUNTIFS(resolve_2018!Y:Y,A3331)</f>
        <v>0</v>
      </c>
      <c r="S3331">
        <f>COUNTIFS(assign_old_new!A:A,A3331)</f>
        <v>0</v>
      </c>
      <c r="T3331" s="4" t="str">
        <f>IF(D3331="teppc","teppc",
IF(Q3331=0,"not relevant",
IF(R3331&gt;0,"in old list",
IF(S3331=0,"NEED TO ASSIGN",
INDEX(assign_old_new!D:D,MATCH(A3331,assign_old_new!A:A,0))))))</f>
        <v>teppc</v>
      </c>
      <c r="U3331">
        <f t="shared" si="104"/>
        <v>0</v>
      </c>
      <c r="V3331" s="5">
        <f t="shared" ref="V3331:V3394" si="105">AND(Q3331=1,U3331=0,D3331="caiso")*1</f>
        <v>0</v>
      </c>
    </row>
    <row r="3332" spans="1:22" hidden="1" x14ac:dyDescent="0.75">
      <c r="A3332" t="s">
        <v>5996</v>
      </c>
      <c r="B3332" t="s">
        <v>5996</v>
      </c>
      <c r="C3332" t="s">
        <v>5997</v>
      </c>
      <c r="D3332" t="s">
        <v>3425</v>
      </c>
      <c r="E3332" t="s">
        <v>3611</v>
      </c>
      <c r="F3332" t="s">
        <v>3611</v>
      </c>
      <c r="G3332" t="s">
        <v>3379</v>
      </c>
      <c r="H3332" t="s">
        <v>1128</v>
      </c>
      <c r="I3332" t="s">
        <v>33</v>
      </c>
      <c r="J3332" s="2">
        <v>4323</v>
      </c>
      <c r="K3332" s="2">
        <v>55153</v>
      </c>
      <c r="L3332">
        <v>2.8</v>
      </c>
      <c r="M3332" t="s">
        <v>210</v>
      </c>
      <c r="N3332" t="s">
        <v>3443</v>
      </c>
      <c r="O3332" t="s">
        <v>210</v>
      </c>
      <c r="P3332" t="s">
        <v>3709</v>
      </c>
      <c r="Q3332" s="5">
        <f>INDEX(relevant_resources!B:B,MATCH(P3332,relevant_resources!A:A,0))</f>
        <v>0</v>
      </c>
      <c r="R3332">
        <f>COUNTIFS(resolve_2018!Y:Y,A3332)</f>
        <v>0</v>
      </c>
      <c r="S3332">
        <f>COUNTIFS(assign_old_new!A:A,A3332)</f>
        <v>0</v>
      </c>
      <c r="T3332" s="4" t="str">
        <f>IF(D3332="teppc","teppc",
IF(Q3332=0,"not relevant",
IF(R3332&gt;0,"in old list",
IF(S3332=0,"NEED TO ASSIGN",
INDEX(assign_old_new!D:D,MATCH(A3332,assign_old_new!A:A,0))))))</f>
        <v>teppc</v>
      </c>
      <c r="U3332">
        <f t="shared" si="104"/>
        <v>0</v>
      </c>
      <c r="V3332" s="5">
        <f t="shared" si="105"/>
        <v>0</v>
      </c>
    </row>
    <row r="3333" spans="1:22" hidden="1" x14ac:dyDescent="0.75">
      <c r="A3333" t="s">
        <v>3963</v>
      </c>
      <c r="B3333" t="s">
        <v>3964</v>
      </c>
      <c r="C3333" t="s">
        <v>3965</v>
      </c>
      <c r="D3333" t="s">
        <v>3425</v>
      </c>
      <c r="E3333" t="s">
        <v>3611</v>
      </c>
      <c r="F3333" t="s">
        <v>3611</v>
      </c>
      <c r="G3333" t="s">
        <v>3379</v>
      </c>
      <c r="H3333" t="s">
        <v>1128</v>
      </c>
      <c r="I3333" t="s">
        <v>33</v>
      </c>
      <c r="J3333" s="2">
        <v>1828</v>
      </c>
      <c r="K3333" s="2">
        <v>55153</v>
      </c>
      <c r="L3333">
        <v>2.79</v>
      </c>
      <c r="M3333" t="s">
        <v>3956</v>
      </c>
      <c r="N3333" t="s">
        <v>3443</v>
      </c>
      <c r="O3333" t="s">
        <v>210</v>
      </c>
      <c r="P3333" t="s">
        <v>3709</v>
      </c>
      <c r="Q3333" s="5">
        <f>INDEX(relevant_resources!B:B,MATCH(P3333,relevant_resources!A:A,0))</f>
        <v>0</v>
      </c>
      <c r="R3333">
        <f>COUNTIFS(resolve_2018!Y:Y,A3333)</f>
        <v>0</v>
      </c>
      <c r="S3333">
        <f>COUNTIFS(assign_old_new!A:A,A3333)</f>
        <v>0</v>
      </c>
      <c r="T3333" s="4" t="str">
        <f>IF(D3333="teppc","teppc",
IF(Q3333=0,"not relevant",
IF(R3333&gt;0,"in old list",
IF(S3333=0,"NEED TO ASSIGN",
INDEX(assign_old_new!D:D,MATCH(A3333,assign_old_new!A:A,0))))))</f>
        <v>teppc</v>
      </c>
      <c r="U3333">
        <f t="shared" si="104"/>
        <v>0</v>
      </c>
      <c r="V3333" s="5">
        <f t="shared" si="105"/>
        <v>0</v>
      </c>
    </row>
    <row r="3334" spans="1:22" hidden="1" x14ac:dyDescent="0.75">
      <c r="A3334" t="s">
        <v>4078</v>
      </c>
      <c r="B3334" t="s">
        <v>4078</v>
      </c>
      <c r="C3334" t="s">
        <v>4079</v>
      </c>
      <c r="D3334" t="s">
        <v>3425</v>
      </c>
      <c r="E3334" t="s">
        <v>3611</v>
      </c>
      <c r="F3334" t="s">
        <v>3611</v>
      </c>
      <c r="G3334" t="s">
        <v>3379</v>
      </c>
      <c r="H3334" t="s">
        <v>1128</v>
      </c>
      <c r="I3334" t="s">
        <v>33</v>
      </c>
      <c r="J3334" s="2">
        <v>1462</v>
      </c>
      <c r="K3334" s="2">
        <v>55153</v>
      </c>
      <c r="L3334">
        <v>2.75</v>
      </c>
      <c r="M3334" t="s">
        <v>210</v>
      </c>
      <c r="N3334" t="s">
        <v>3443</v>
      </c>
      <c r="O3334" t="s">
        <v>210</v>
      </c>
      <c r="P3334" t="s">
        <v>3709</v>
      </c>
      <c r="Q3334" s="5">
        <f>INDEX(relevant_resources!B:B,MATCH(P3334,relevant_resources!A:A,0))</f>
        <v>0</v>
      </c>
      <c r="R3334">
        <f>COUNTIFS(resolve_2018!Y:Y,A3334)</f>
        <v>0</v>
      </c>
      <c r="S3334">
        <f>COUNTIFS(assign_old_new!A:A,A3334)</f>
        <v>0</v>
      </c>
      <c r="T3334" s="4" t="str">
        <f>IF(D3334="teppc","teppc",
IF(Q3334=0,"not relevant",
IF(R3334&gt;0,"in old list",
IF(S3334=0,"NEED TO ASSIGN",
INDEX(assign_old_new!D:D,MATCH(A3334,assign_old_new!A:A,0))))))</f>
        <v>teppc</v>
      </c>
      <c r="U3334">
        <f t="shared" si="104"/>
        <v>0</v>
      </c>
      <c r="V3334" s="5">
        <f t="shared" si="105"/>
        <v>0</v>
      </c>
    </row>
    <row r="3335" spans="1:22" hidden="1" x14ac:dyDescent="0.75">
      <c r="A3335" t="s">
        <v>7189</v>
      </c>
      <c r="B3335" t="s">
        <v>7189</v>
      </c>
      <c r="C3335" t="s">
        <v>7190</v>
      </c>
      <c r="D3335" t="s">
        <v>3425</v>
      </c>
      <c r="E3335" t="s">
        <v>3614</v>
      </c>
      <c r="F3335" t="s">
        <v>3614</v>
      </c>
      <c r="G3335" t="s">
        <v>3615</v>
      </c>
      <c r="H3335" t="s">
        <v>3616</v>
      </c>
      <c r="I3335" t="s">
        <v>1080</v>
      </c>
      <c r="J3335" s="2">
        <v>35947</v>
      </c>
      <c r="K3335" s="2">
        <v>55153</v>
      </c>
      <c r="L3335">
        <v>2.7</v>
      </c>
      <c r="M3335" t="s">
        <v>210</v>
      </c>
      <c r="N3335" t="s">
        <v>3443</v>
      </c>
      <c r="O3335" t="s">
        <v>210</v>
      </c>
      <c r="P3335" t="s">
        <v>3568</v>
      </c>
      <c r="Q3335" s="5">
        <f>INDEX(relevant_resources!B:B,MATCH(P3335,relevant_resources!A:A,0))</f>
        <v>0</v>
      </c>
      <c r="R3335">
        <f>COUNTIFS(resolve_2018!Y:Y,A3335)</f>
        <v>0</v>
      </c>
      <c r="S3335">
        <f>COUNTIFS(assign_old_new!A:A,A3335)</f>
        <v>0</v>
      </c>
      <c r="T3335" s="4" t="str">
        <f>IF(D3335="teppc","teppc",
IF(Q3335=0,"not relevant",
IF(R3335&gt;0,"in old list",
IF(S3335=0,"NEED TO ASSIGN",
INDEX(assign_old_new!D:D,MATCH(A3335,assign_old_new!A:A,0))))))</f>
        <v>teppc</v>
      </c>
      <c r="U3335">
        <f t="shared" si="104"/>
        <v>0</v>
      </c>
      <c r="V3335" s="5">
        <f t="shared" si="105"/>
        <v>0</v>
      </c>
    </row>
    <row r="3336" spans="1:22" hidden="1" x14ac:dyDescent="0.75">
      <c r="A3336" t="s">
        <v>8465</v>
      </c>
      <c r="B3336" t="s">
        <v>8465</v>
      </c>
      <c r="C3336" t="s">
        <v>8466</v>
      </c>
      <c r="D3336" t="s">
        <v>3425</v>
      </c>
      <c r="E3336" t="s">
        <v>3620</v>
      </c>
      <c r="F3336" t="s">
        <v>3620</v>
      </c>
      <c r="G3336" t="s">
        <v>3621</v>
      </c>
      <c r="H3336" t="s">
        <v>3616</v>
      </c>
      <c r="I3336" t="s">
        <v>1080</v>
      </c>
      <c r="J3336" s="2">
        <v>32989</v>
      </c>
      <c r="K3336" s="2">
        <v>55153</v>
      </c>
      <c r="L3336">
        <v>2.7</v>
      </c>
      <c r="M3336" t="s">
        <v>210</v>
      </c>
      <c r="N3336" t="s">
        <v>3443</v>
      </c>
      <c r="O3336" t="s">
        <v>210</v>
      </c>
      <c r="P3336" t="s">
        <v>3568</v>
      </c>
      <c r="Q3336" s="5">
        <f>INDEX(relevant_resources!B:B,MATCH(P3336,relevant_resources!A:A,0))</f>
        <v>0</v>
      </c>
      <c r="R3336">
        <f>COUNTIFS(resolve_2018!Y:Y,A3336)</f>
        <v>0</v>
      </c>
      <c r="S3336">
        <f>COUNTIFS(assign_old_new!A:A,A3336)</f>
        <v>0</v>
      </c>
      <c r="T3336" s="4" t="str">
        <f>IF(D3336="teppc","teppc",
IF(Q3336=0,"not relevant",
IF(R3336&gt;0,"in old list",
IF(S3336=0,"NEED TO ASSIGN",
INDEX(assign_old_new!D:D,MATCH(A3336,assign_old_new!A:A,0))))))</f>
        <v>teppc</v>
      </c>
      <c r="U3336">
        <f t="shared" si="104"/>
        <v>0</v>
      </c>
      <c r="V3336" s="5">
        <f t="shared" si="105"/>
        <v>0</v>
      </c>
    </row>
    <row r="3337" spans="1:22" hidden="1" x14ac:dyDescent="0.75">
      <c r="A3337" t="s">
        <v>8467</v>
      </c>
      <c r="B3337" t="s">
        <v>8467</v>
      </c>
      <c r="C3337" t="s">
        <v>8468</v>
      </c>
      <c r="D3337" t="s">
        <v>3425</v>
      </c>
      <c r="E3337" t="s">
        <v>3620</v>
      </c>
      <c r="F3337" t="s">
        <v>3620</v>
      </c>
      <c r="G3337" t="s">
        <v>3621</v>
      </c>
      <c r="H3337" t="s">
        <v>3616</v>
      </c>
      <c r="I3337" t="s">
        <v>1080</v>
      </c>
      <c r="J3337" s="2">
        <v>32989</v>
      </c>
      <c r="K3337" s="2">
        <v>55153</v>
      </c>
      <c r="L3337">
        <v>2.7</v>
      </c>
      <c r="M3337" t="s">
        <v>210</v>
      </c>
      <c r="N3337" t="s">
        <v>3443</v>
      </c>
      <c r="O3337" t="s">
        <v>210</v>
      </c>
      <c r="P3337" t="s">
        <v>3568</v>
      </c>
      <c r="Q3337" s="5">
        <f>INDEX(relevant_resources!B:B,MATCH(P3337,relevant_resources!A:A,0))</f>
        <v>0</v>
      </c>
      <c r="R3337">
        <f>COUNTIFS(resolve_2018!Y:Y,A3337)</f>
        <v>0</v>
      </c>
      <c r="S3337">
        <f>COUNTIFS(assign_old_new!A:A,A3337)</f>
        <v>0</v>
      </c>
      <c r="T3337" s="4" t="str">
        <f>IF(D3337="teppc","teppc",
IF(Q3337=0,"not relevant",
IF(R3337&gt;0,"in old list",
IF(S3337=0,"NEED TO ASSIGN",
INDEX(assign_old_new!D:D,MATCH(A3337,assign_old_new!A:A,0))))))</f>
        <v>teppc</v>
      </c>
      <c r="U3337">
        <f t="shared" si="104"/>
        <v>0</v>
      </c>
      <c r="V3337" s="5">
        <f t="shared" si="105"/>
        <v>0</v>
      </c>
    </row>
    <row r="3338" spans="1:22" hidden="1" x14ac:dyDescent="0.75">
      <c r="A3338" t="s">
        <v>8735</v>
      </c>
      <c r="B3338" t="s">
        <v>8735</v>
      </c>
      <c r="C3338" t="s">
        <v>8736</v>
      </c>
      <c r="D3338" t="s">
        <v>3425</v>
      </c>
      <c r="E3338" t="s">
        <v>3883</v>
      </c>
      <c r="F3338" t="s">
        <v>3883</v>
      </c>
      <c r="G3338" t="s">
        <v>3884</v>
      </c>
      <c r="H3338" t="s">
        <v>3883</v>
      </c>
      <c r="I3338" t="s">
        <v>1080</v>
      </c>
      <c r="J3338" s="2">
        <v>32721</v>
      </c>
      <c r="K3338" s="2">
        <v>55153</v>
      </c>
      <c r="L3338">
        <v>2.7</v>
      </c>
      <c r="M3338" t="s">
        <v>210</v>
      </c>
      <c r="N3338" t="s">
        <v>3443</v>
      </c>
      <c r="O3338" t="s">
        <v>210</v>
      </c>
      <c r="P3338" t="s">
        <v>3568</v>
      </c>
      <c r="Q3338" s="5">
        <f>INDEX(relevant_resources!B:B,MATCH(P3338,relevant_resources!A:A,0))</f>
        <v>0</v>
      </c>
      <c r="R3338">
        <f>COUNTIFS(resolve_2018!Y:Y,A3338)</f>
        <v>0</v>
      </c>
      <c r="S3338">
        <f>COUNTIFS(assign_old_new!A:A,A3338)</f>
        <v>0</v>
      </c>
      <c r="T3338" s="4" t="str">
        <f>IF(D3338="teppc","teppc",
IF(Q3338=0,"not relevant",
IF(R3338&gt;0,"in old list",
IF(S3338=0,"NEED TO ASSIGN",
INDEX(assign_old_new!D:D,MATCH(A3338,assign_old_new!A:A,0))))))</f>
        <v>teppc</v>
      </c>
      <c r="U3338">
        <f t="shared" si="104"/>
        <v>0</v>
      </c>
      <c r="V3338" s="5">
        <f t="shared" si="105"/>
        <v>0</v>
      </c>
    </row>
    <row r="3339" spans="1:22" hidden="1" x14ac:dyDescent="0.75">
      <c r="A3339" t="s">
        <v>8737</v>
      </c>
      <c r="B3339" t="s">
        <v>8737</v>
      </c>
      <c r="C3339" t="s">
        <v>8738</v>
      </c>
      <c r="D3339" t="s">
        <v>3425</v>
      </c>
      <c r="E3339" t="s">
        <v>3482</v>
      </c>
      <c r="F3339" t="s">
        <v>3482</v>
      </c>
      <c r="G3339" t="s">
        <v>3483</v>
      </c>
      <c r="H3339" t="s">
        <v>3482</v>
      </c>
      <c r="I3339" t="s">
        <v>1080</v>
      </c>
      <c r="J3339" s="2">
        <v>32721</v>
      </c>
      <c r="K3339" s="2">
        <v>55153</v>
      </c>
      <c r="L3339">
        <v>2.7</v>
      </c>
      <c r="M3339" t="s">
        <v>210</v>
      </c>
      <c r="N3339" t="s">
        <v>3443</v>
      </c>
      <c r="O3339" t="s">
        <v>210</v>
      </c>
      <c r="P3339" t="s">
        <v>3568</v>
      </c>
      <c r="Q3339" s="5">
        <f>INDEX(relevant_resources!B:B,MATCH(P3339,relevant_resources!A:A,0))</f>
        <v>0</v>
      </c>
      <c r="R3339">
        <f>COUNTIFS(resolve_2018!Y:Y,A3339)</f>
        <v>0</v>
      </c>
      <c r="S3339">
        <f>COUNTIFS(assign_old_new!A:A,A3339)</f>
        <v>0</v>
      </c>
      <c r="T3339" s="4" t="str">
        <f>IF(D3339="teppc","teppc",
IF(Q3339=0,"not relevant",
IF(R3339&gt;0,"in old list",
IF(S3339=0,"NEED TO ASSIGN",
INDEX(assign_old_new!D:D,MATCH(A3339,assign_old_new!A:A,0))))))</f>
        <v>teppc</v>
      </c>
      <c r="U3339">
        <f t="shared" si="104"/>
        <v>0</v>
      </c>
      <c r="V3339" s="5">
        <f t="shared" si="105"/>
        <v>0</v>
      </c>
    </row>
    <row r="3340" spans="1:22" hidden="1" x14ac:dyDescent="0.75">
      <c r="A3340" t="s">
        <v>3867</v>
      </c>
      <c r="B3340" t="s">
        <v>3867</v>
      </c>
      <c r="C3340" t="s">
        <v>3868</v>
      </c>
      <c r="D3340" t="s">
        <v>3425</v>
      </c>
      <c r="E3340" t="s">
        <v>1054</v>
      </c>
      <c r="F3340" t="s">
        <v>1054</v>
      </c>
      <c r="G3340" t="s">
        <v>3447</v>
      </c>
      <c r="H3340" t="s">
        <v>3428</v>
      </c>
      <c r="I3340" t="s">
        <v>3429</v>
      </c>
      <c r="J3340" s="2">
        <v>31517</v>
      </c>
      <c r="K3340" s="2">
        <v>55123</v>
      </c>
      <c r="L3340">
        <v>2.7</v>
      </c>
      <c r="M3340" t="s">
        <v>210</v>
      </c>
      <c r="N3340" t="s">
        <v>3443</v>
      </c>
      <c r="O3340" t="s">
        <v>210</v>
      </c>
      <c r="P3340" t="s">
        <v>3444</v>
      </c>
      <c r="Q3340" s="5">
        <f>INDEX(relevant_resources!B:B,MATCH(P3340,relevant_resources!A:A,0))</f>
        <v>0</v>
      </c>
      <c r="R3340">
        <f>COUNTIFS(resolve_2018!Y:Y,A3340)</f>
        <v>0</v>
      </c>
      <c r="S3340">
        <f>COUNTIFS(assign_old_new!A:A,A3340)</f>
        <v>0</v>
      </c>
      <c r="T3340" s="4" t="str">
        <f>IF(D3340="teppc","teppc",
IF(Q3340=0,"not relevant",
IF(R3340&gt;0,"in old list",
IF(S3340=0,"NEED TO ASSIGN",
INDEX(assign_old_new!D:D,MATCH(A3340,assign_old_new!A:A,0))))))</f>
        <v>teppc</v>
      </c>
      <c r="U3340">
        <f t="shared" si="104"/>
        <v>0</v>
      </c>
      <c r="V3340" s="5">
        <f t="shared" si="105"/>
        <v>0</v>
      </c>
    </row>
    <row r="3341" spans="1:22" hidden="1" x14ac:dyDescent="0.75">
      <c r="A3341" t="s">
        <v>9567</v>
      </c>
      <c r="B3341" t="s">
        <v>9567</v>
      </c>
      <c r="C3341" t="s">
        <v>9568</v>
      </c>
      <c r="D3341" t="s">
        <v>3425</v>
      </c>
      <c r="E3341" t="s">
        <v>1054</v>
      </c>
      <c r="F3341" t="s">
        <v>1054</v>
      </c>
      <c r="G3341" t="s">
        <v>3447</v>
      </c>
      <c r="H3341" t="s">
        <v>3428</v>
      </c>
      <c r="I3341" t="s">
        <v>3429</v>
      </c>
      <c r="J3341" s="2">
        <v>31517</v>
      </c>
      <c r="K3341" s="2">
        <v>55123</v>
      </c>
      <c r="L3341">
        <v>2.7</v>
      </c>
      <c r="M3341" t="s">
        <v>210</v>
      </c>
      <c r="N3341" t="s">
        <v>3443</v>
      </c>
      <c r="O3341" t="s">
        <v>210</v>
      </c>
      <c r="P3341" t="s">
        <v>3444</v>
      </c>
      <c r="Q3341" s="5">
        <f>INDEX(relevant_resources!B:B,MATCH(P3341,relevant_resources!A:A,0))</f>
        <v>0</v>
      </c>
      <c r="R3341">
        <f>COUNTIFS(resolve_2018!Y:Y,A3341)</f>
        <v>0</v>
      </c>
      <c r="S3341">
        <f>COUNTIFS(assign_old_new!A:A,A3341)</f>
        <v>0</v>
      </c>
      <c r="T3341" s="4" t="str">
        <f>IF(D3341="teppc","teppc",
IF(Q3341=0,"not relevant",
IF(R3341&gt;0,"in old list",
IF(S3341=0,"NEED TO ASSIGN",
INDEX(assign_old_new!D:D,MATCH(A3341,assign_old_new!A:A,0))))))</f>
        <v>teppc</v>
      </c>
      <c r="U3341">
        <f t="shared" si="104"/>
        <v>0</v>
      </c>
      <c r="V3341" s="5">
        <f t="shared" si="105"/>
        <v>0</v>
      </c>
    </row>
    <row r="3342" spans="1:22" hidden="1" x14ac:dyDescent="0.75">
      <c r="A3342" t="s">
        <v>5395</v>
      </c>
      <c r="B3342" t="s">
        <v>5395</v>
      </c>
      <c r="C3342" t="s">
        <v>5396</v>
      </c>
      <c r="D3342" t="s">
        <v>3425</v>
      </c>
      <c r="E3342" t="s">
        <v>3611</v>
      </c>
      <c r="F3342" t="s">
        <v>3611</v>
      </c>
      <c r="G3342" t="s">
        <v>3379</v>
      </c>
      <c r="H3342" t="s">
        <v>1128</v>
      </c>
      <c r="I3342" t="s">
        <v>33</v>
      </c>
      <c r="J3342" s="2">
        <v>31382</v>
      </c>
      <c r="K3342" s="2">
        <v>55153</v>
      </c>
      <c r="L3342">
        <v>2.7</v>
      </c>
      <c r="M3342" t="s">
        <v>210</v>
      </c>
      <c r="N3342" t="s">
        <v>3443</v>
      </c>
      <c r="O3342" t="s">
        <v>210</v>
      </c>
      <c r="P3342" t="s">
        <v>3709</v>
      </c>
      <c r="Q3342" s="5">
        <f>INDEX(relevant_resources!B:B,MATCH(P3342,relevant_resources!A:A,0))</f>
        <v>0</v>
      </c>
      <c r="R3342">
        <f>COUNTIFS(resolve_2018!Y:Y,A3342)</f>
        <v>0</v>
      </c>
      <c r="S3342">
        <f>COUNTIFS(assign_old_new!A:A,A3342)</f>
        <v>0</v>
      </c>
      <c r="T3342" s="4" t="str">
        <f>IF(D3342="teppc","teppc",
IF(Q3342=0,"not relevant",
IF(R3342&gt;0,"in old list",
IF(S3342=0,"NEED TO ASSIGN",
INDEX(assign_old_new!D:D,MATCH(A3342,assign_old_new!A:A,0))))))</f>
        <v>teppc</v>
      </c>
      <c r="U3342">
        <f t="shared" si="104"/>
        <v>0</v>
      </c>
      <c r="V3342" s="5">
        <f t="shared" si="105"/>
        <v>0</v>
      </c>
    </row>
    <row r="3343" spans="1:22" hidden="1" x14ac:dyDescent="0.75">
      <c r="A3343" t="s">
        <v>5397</v>
      </c>
      <c r="B3343" t="s">
        <v>5397</v>
      </c>
      <c r="C3343" t="s">
        <v>5398</v>
      </c>
      <c r="D3343" t="s">
        <v>3425</v>
      </c>
      <c r="E3343" t="s">
        <v>3611</v>
      </c>
      <c r="F3343" t="s">
        <v>3611</v>
      </c>
      <c r="G3343" t="s">
        <v>3379</v>
      </c>
      <c r="H3343" t="s">
        <v>1128</v>
      </c>
      <c r="I3343" t="s">
        <v>33</v>
      </c>
      <c r="J3343" s="2">
        <v>31382</v>
      </c>
      <c r="K3343" s="2">
        <v>55153</v>
      </c>
      <c r="L3343">
        <v>2.7</v>
      </c>
      <c r="M3343" t="s">
        <v>210</v>
      </c>
      <c r="N3343" t="s">
        <v>3443</v>
      </c>
      <c r="O3343" t="s">
        <v>210</v>
      </c>
      <c r="P3343" t="s">
        <v>3709</v>
      </c>
      <c r="Q3343" s="5">
        <f>INDEX(relevant_resources!B:B,MATCH(P3343,relevant_resources!A:A,0))</f>
        <v>0</v>
      </c>
      <c r="R3343">
        <f>COUNTIFS(resolve_2018!Y:Y,A3343)</f>
        <v>0</v>
      </c>
      <c r="S3343">
        <f>COUNTIFS(assign_old_new!A:A,A3343)</f>
        <v>0</v>
      </c>
      <c r="T3343" s="4" t="str">
        <f>IF(D3343="teppc","teppc",
IF(Q3343=0,"not relevant",
IF(R3343&gt;0,"in old list",
IF(S3343=0,"NEED TO ASSIGN",
INDEX(assign_old_new!D:D,MATCH(A3343,assign_old_new!A:A,0))))))</f>
        <v>teppc</v>
      </c>
      <c r="U3343">
        <f t="shared" si="104"/>
        <v>0</v>
      </c>
      <c r="V3343" s="5">
        <f t="shared" si="105"/>
        <v>0</v>
      </c>
    </row>
    <row r="3344" spans="1:22" hidden="1" x14ac:dyDescent="0.75">
      <c r="A3344" t="s">
        <v>5923</v>
      </c>
      <c r="B3344" t="s">
        <v>5924</v>
      </c>
      <c r="C3344" t="s">
        <v>5923</v>
      </c>
      <c r="D3344" t="s">
        <v>3425</v>
      </c>
      <c r="E3344" t="s">
        <v>2647</v>
      </c>
      <c r="F3344" t="s">
        <v>2647</v>
      </c>
      <c r="G3344" t="s">
        <v>3500</v>
      </c>
      <c r="H3344" t="s">
        <v>2646</v>
      </c>
      <c r="I3344" t="s">
        <v>2647</v>
      </c>
      <c r="J3344" s="2">
        <v>10044</v>
      </c>
      <c r="K3344" s="2">
        <v>55153</v>
      </c>
      <c r="L3344">
        <v>2.7</v>
      </c>
      <c r="M3344" t="s">
        <v>210</v>
      </c>
      <c r="N3344" t="s">
        <v>3443</v>
      </c>
      <c r="O3344" t="s">
        <v>210</v>
      </c>
      <c r="P3344" t="s">
        <v>3905</v>
      </c>
      <c r="Q3344" s="5">
        <f>INDEX(relevant_resources!B:B,MATCH(P3344,relevant_resources!A:A,0))</f>
        <v>0</v>
      </c>
      <c r="R3344">
        <f>COUNTIFS(resolve_2018!Y:Y,A3344)</f>
        <v>0</v>
      </c>
      <c r="S3344">
        <f>COUNTIFS(assign_old_new!A:A,A3344)</f>
        <v>0</v>
      </c>
      <c r="T3344" s="4" t="str">
        <f>IF(D3344="teppc","teppc",
IF(Q3344=0,"not relevant",
IF(R3344&gt;0,"in old list",
IF(S3344=0,"NEED TO ASSIGN",
INDEX(assign_old_new!D:D,MATCH(A3344,assign_old_new!A:A,0))))))</f>
        <v>teppc</v>
      </c>
      <c r="U3344">
        <f t="shared" si="104"/>
        <v>0</v>
      </c>
      <c r="V3344" s="5">
        <f t="shared" si="105"/>
        <v>0</v>
      </c>
    </row>
    <row r="3345" spans="1:22" hidden="1" x14ac:dyDescent="0.75">
      <c r="A3345" t="s">
        <v>5381</v>
      </c>
      <c r="B3345" t="s">
        <v>5381</v>
      </c>
      <c r="C3345" t="s">
        <v>5382</v>
      </c>
      <c r="D3345" t="s">
        <v>3425</v>
      </c>
      <c r="E3345" t="s">
        <v>3858</v>
      </c>
      <c r="F3345" t="s">
        <v>3858</v>
      </c>
      <c r="G3345" t="s">
        <v>3859</v>
      </c>
      <c r="H3345" t="s">
        <v>3860</v>
      </c>
      <c r="I3345" t="s">
        <v>1080</v>
      </c>
      <c r="J3345" s="2">
        <v>3105</v>
      </c>
      <c r="K3345" s="2">
        <v>55153</v>
      </c>
      <c r="L3345">
        <v>2.7</v>
      </c>
      <c r="M3345" t="s">
        <v>210</v>
      </c>
      <c r="N3345" t="s">
        <v>3443</v>
      </c>
      <c r="O3345" t="s">
        <v>210</v>
      </c>
      <c r="P3345" t="s">
        <v>3568</v>
      </c>
      <c r="Q3345" s="5">
        <f>INDEX(relevant_resources!B:B,MATCH(P3345,relevant_resources!A:A,0))</f>
        <v>0</v>
      </c>
      <c r="R3345">
        <f>COUNTIFS(resolve_2018!Y:Y,A3345)</f>
        <v>0</v>
      </c>
      <c r="S3345">
        <f>COUNTIFS(assign_old_new!A:A,A3345)</f>
        <v>0</v>
      </c>
      <c r="T3345" s="4" t="str">
        <f>IF(D3345="teppc","teppc",
IF(Q3345=0,"not relevant",
IF(R3345&gt;0,"in old list",
IF(S3345=0,"NEED TO ASSIGN",
INDEX(assign_old_new!D:D,MATCH(A3345,assign_old_new!A:A,0))))))</f>
        <v>teppc</v>
      </c>
      <c r="U3345">
        <f t="shared" si="104"/>
        <v>0</v>
      </c>
      <c r="V3345" s="5">
        <f t="shared" si="105"/>
        <v>0</v>
      </c>
    </row>
    <row r="3346" spans="1:22" hidden="1" x14ac:dyDescent="0.75">
      <c r="A3346" t="s">
        <v>7741</v>
      </c>
      <c r="B3346" t="s">
        <v>7741</v>
      </c>
      <c r="C3346" t="s">
        <v>7742</v>
      </c>
      <c r="D3346" t="s">
        <v>3425</v>
      </c>
      <c r="E3346" t="s">
        <v>3752</v>
      </c>
      <c r="F3346" t="s">
        <v>3752</v>
      </c>
      <c r="G3346" t="s">
        <v>3753</v>
      </c>
      <c r="H3346" t="s">
        <v>2156</v>
      </c>
      <c r="I3346" t="s">
        <v>1080</v>
      </c>
      <c r="J3346" s="2">
        <v>32295</v>
      </c>
      <c r="K3346" s="2">
        <v>55153</v>
      </c>
      <c r="L3346">
        <v>2.65</v>
      </c>
      <c r="M3346" t="s">
        <v>3459</v>
      </c>
      <c r="N3346" t="s">
        <v>3460</v>
      </c>
      <c r="O3346" t="s">
        <v>3461</v>
      </c>
      <c r="P3346" t="s">
        <v>3815</v>
      </c>
      <c r="Q3346" s="5">
        <f>INDEX(relevant_resources!B:B,MATCH(P3346,relevant_resources!A:A,0))</f>
        <v>0</v>
      </c>
      <c r="R3346">
        <f>COUNTIFS(resolve_2018!Y:Y,A3346)</f>
        <v>0</v>
      </c>
      <c r="S3346">
        <f>COUNTIFS(assign_old_new!A:A,A3346)</f>
        <v>0</v>
      </c>
      <c r="T3346" s="4" t="str">
        <f>IF(D3346="teppc","teppc",
IF(Q3346=0,"not relevant",
IF(R3346&gt;0,"in old list",
IF(S3346=0,"NEED TO ASSIGN",
INDEX(assign_old_new!D:D,MATCH(A3346,assign_old_new!A:A,0))))))</f>
        <v>teppc</v>
      </c>
      <c r="U3346">
        <f t="shared" si="104"/>
        <v>0</v>
      </c>
      <c r="V3346" s="5">
        <f t="shared" si="105"/>
        <v>0</v>
      </c>
    </row>
    <row r="3347" spans="1:22" hidden="1" x14ac:dyDescent="0.75">
      <c r="A3347" t="s">
        <v>7743</v>
      </c>
      <c r="B3347" t="s">
        <v>7743</v>
      </c>
      <c r="C3347" t="s">
        <v>7744</v>
      </c>
      <c r="D3347" t="s">
        <v>3425</v>
      </c>
      <c r="E3347" t="s">
        <v>3752</v>
      </c>
      <c r="F3347" t="s">
        <v>3752</v>
      </c>
      <c r="G3347" t="s">
        <v>3753</v>
      </c>
      <c r="H3347" t="s">
        <v>2156</v>
      </c>
      <c r="I3347" t="s">
        <v>1080</v>
      </c>
      <c r="J3347" s="2">
        <v>32295</v>
      </c>
      <c r="K3347" s="2">
        <v>55153</v>
      </c>
      <c r="L3347">
        <v>2.65</v>
      </c>
      <c r="M3347" t="s">
        <v>3459</v>
      </c>
      <c r="N3347" t="s">
        <v>3460</v>
      </c>
      <c r="O3347" t="s">
        <v>3461</v>
      </c>
      <c r="P3347" t="s">
        <v>3815</v>
      </c>
      <c r="Q3347" s="5">
        <f>INDEX(relevant_resources!B:B,MATCH(P3347,relevant_resources!A:A,0))</f>
        <v>0</v>
      </c>
      <c r="R3347">
        <f>COUNTIFS(resolve_2018!Y:Y,A3347)</f>
        <v>0</v>
      </c>
      <c r="S3347">
        <f>COUNTIFS(assign_old_new!A:A,A3347)</f>
        <v>0</v>
      </c>
      <c r="T3347" s="4" t="str">
        <f>IF(D3347="teppc","teppc",
IF(Q3347=0,"not relevant",
IF(R3347&gt;0,"in old list",
IF(S3347=0,"NEED TO ASSIGN",
INDEX(assign_old_new!D:D,MATCH(A3347,assign_old_new!A:A,0))))))</f>
        <v>teppc</v>
      </c>
      <c r="U3347">
        <f t="shared" si="104"/>
        <v>0</v>
      </c>
      <c r="V3347" s="5">
        <f t="shared" si="105"/>
        <v>0</v>
      </c>
    </row>
    <row r="3348" spans="1:22" hidden="1" x14ac:dyDescent="0.75">
      <c r="A3348" t="s">
        <v>3953</v>
      </c>
      <c r="B3348" t="s">
        <v>3954</v>
      </c>
      <c r="C3348" t="s">
        <v>3955</v>
      </c>
      <c r="D3348" t="s">
        <v>3425</v>
      </c>
      <c r="E3348" t="s">
        <v>3611</v>
      </c>
      <c r="F3348" t="s">
        <v>3611</v>
      </c>
      <c r="G3348" t="s">
        <v>3379</v>
      </c>
      <c r="H3348" t="s">
        <v>1128</v>
      </c>
      <c r="I3348" t="s">
        <v>33</v>
      </c>
      <c r="J3348" s="2">
        <v>2923</v>
      </c>
      <c r="K3348" s="2">
        <v>55153</v>
      </c>
      <c r="L3348">
        <v>2.65</v>
      </c>
      <c r="M3348" t="s">
        <v>3956</v>
      </c>
      <c r="N3348" t="s">
        <v>3443</v>
      </c>
      <c r="O3348" t="s">
        <v>210</v>
      </c>
      <c r="P3348" t="s">
        <v>3709</v>
      </c>
      <c r="Q3348" s="5">
        <f>INDEX(relevant_resources!B:B,MATCH(P3348,relevant_resources!A:A,0))</f>
        <v>0</v>
      </c>
      <c r="R3348">
        <f>COUNTIFS(resolve_2018!Y:Y,A3348)</f>
        <v>0</v>
      </c>
      <c r="S3348">
        <f>COUNTIFS(assign_old_new!A:A,A3348)</f>
        <v>0</v>
      </c>
      <c r="T3348" s="4" t="str">
        <f>IF(D3348="teppc","teppc",
IF(Q3348=0,"not relevant",
IF(R3348&gt;0,"in old list",
IF(S3348=0,"NEED TO ASSIGN",
INDEX(assign_old_new!D:D,MATCH(A3348,assign_old_new!A:A,0))))))</f>
        <v>teppc</v>
      </c>
      <c r="U3348">
        <f t="shared" si="104"/>
        <v>0</v>
      </c>
      <c r="V3348" s="5">
        <f t="shared" si="105"/>
        <v>0</v>
      </c>
    </row>
    <row r="3349" spans="1:22" hidden="1" x14ac:dyDescent="0.75">
      <c r="A3349" t="s">
        <v>3984</v>
      </c>
      <c r="B3349" t="s">
        <v>3985</v>
      </c>
      <c r="C3349" t="s">
        <v>3986</v>
      </c>
      <c r="D3349" t="s">
        <v>3425</v>
      </c>
      <c r="E3349" t="s">
        <v>3611</v>
      </c>
      <c r="F3349" t="s">
        <v>3611</v>
      </c>
      <c r="G3349" t="s">
        <v>3379</v>
      </c>
      <c r="H3349" t="s">
        <v>1128</v>
      </c>
      <c r="I3349" t="s">
        <v>33</v>
      </c>
      <c r="J3349" s="2">
        <v>2923</v>
      </c>
      <c r="K3349" s="2">
        <v>55153</v>
      </c>
      <c r="L3349">
        <v>2.65</v>
      </c>
      <c r="M3349" t="s">
        <v>3956</v>
      </c>
      <c r="N3349" t="s">
        <v>3443</v>
      </c>
      <c r="O3349" t="s">
        <v>210</v>
      </c>
      <c r="P3349" t="s">
        <v>3709</v>
      </c>
      <c r="Q3349" s="5">
        <f>INDEX(relevant_resources!B:B,MATCH(P3349,relevant_resources!A:A,0))</f>
        <v>0</v>
      </c>
      <c r="R3349">
        <f>COUNTIFS(resolve_2018!Y:Y,A3349)</f>
        <v>0</v>
      </c>
      <c r="S3349">
        <f>COUNTIFS(assign_old_new!A:A,A3349)</f>
        <v>0</v>
      </c>
      <c r="T3349" s="4" t="str">
        <f>IF(D3349="teppc","teppc",
IF(Q3349=0,"not relevant",
IF(R3349&gt;0,"in old list",
IF(S3349=0,"NEED TO ASSIGN",
INDEX(assign_old_new!D:D,MATCH(A3349,assign_old_new!A:A,0))))))</f>
        <v>teppc</v>
      </c>
      <c r="U3349">
        <f t="shared" si="104"/>
        <v>0</v>
      </c>
      <c r="V3349" s="5">
        <f t="shared" si="105"/>
        <v>0</v>
      </c>
    </row>
    <row r="3350" spans="1:22" hidden="1" x14ac:dyDescent="0.75">
      <c r="A3350" t="s">
        <v>3942</v>
      </c>
      <c r="B3350" t="s">
        <v>3942</v>
      </c>
      <c r="C3350" t="s">
        <v>3943</v>
      </c>
      <c r="D3350" t="s">
        <v>3425</v>
      </c>
      <c r="E3350" t="s">
        <v>3611</v>
      </c>
      <c r="F3350" t="s">
        <v>3611</v>
      </c>
      <c r="G3350" t="s">
        <v>3379</v>
      </c>
      <c r="H3350" t="s">
        <v>1128</v>
      </c>
      <c r="I3350" t="s">
        <v>33</v>
      </c>
      <c r="J3350" s="2">
        <v>30987</v>
      </c>
      <c r="K3350" s="2">
        <v>55153</v>
      </c>
      <c r="L3350">
        <v>2.6</v>
      </c>
      <c r="M3350" t="s">
        <v>210</v>
      </c>
      <c r="N3350" t="s">
        <v>3443</v>
      </c>
      <c r="O3350" t="s">
        <v>210</v>
      </c>
      <c r="P3350" t="s">
        <v>3709</v>
      </c>
      <c r="Q3350" s="5">
        <f>INDEX(relevant_resources!B:B,MATCH(P3350,relevant_resources!A:A,0))</f>
        <v>0</v>
      </c>
      <c r="R3350">
        <f>COUNTIFS(resolve_2018!Y:Y,A3350)</f>
        <v>0</v>
      </c>
      <c r="S3350">
        <f>COUNTIFS(assign_old_new!A:A,A3350)</f>
        <v>0</v>
      </c>
      <c r="T3350" s="4" t="str">
        <f>IF(D3350="teppc","teppc",
IF(Q3350=0,"not relevant",
IF(R3350&gt;0,"in old list",
IF(S3350=0,"NEED TO ASSIGN",
INDEX(assign_old_new!D:D,MATCH(A3350,assign_old_new!A:A,0))))))</f>
        <v>teppc</v>
      </c>
      <c r="U3350">
        <f t="shared" si="104"/>
        <v>0</v>
      </c>
      <c r="V3350" s="5">
        <f t="shared" si="105"/>
        <v>0</v>
      </c>
    </row>
    <row r="3351" spans="1:22" hidden="1" x14ac:dyDescent="0.75">
      <c r="A3351" t="s">
        <v>227</v>
      </c>
      <c r="B3351" t="s">
        <v>227</v>
      </c>
      <c r="C3351" t="s">
        <v>11058</v>
      </c>
      <c r="D3351" t="s">
        <v>9883</v>
      </c>
      <c r="E3351" t="s">
        <v>3333</v>
      </c>
      <c r="F3351" t="s">
        <v>3333</v>
      </c>
      <c r="G3351" t="s">
        <v>3334</v>
      </c>
      <c r="H3351" t="s">
        <v>3333</v>
      </c>
      <c r="I3351" t="s">
        <v>33</v>
      </c>
      <c r="J3351" s="6">
        <v>30317</v>
      </c>
      <c r="K3351" s="6">
        <v>55153</v>
      </c>
      <c r="L3351">
        <v>2.6</v>
      </c>
      <c r="M3351" t="s">
        <v>9884</v>
      </c>
      <c r="N3351" t="s">
        <v>3443</v>
      </c>
      <c r="O3351" t="s">
        <v>210</v>
      </c>
      <c r="P3351" t="s">
        <v>3709</v>
      </c>
      <c r="Q3351" s="5">
        <f>INDEX(relevant_resources!B:B,MATCH(P3351,relevant_resources!A:A,0))</f>
        <v>0</v>
      </c>
      <c r="R3351">
        <f>COUNTIFS(resolve_2018!Y:Y,A3351)</f>
        <v>7</v>
      </c>
      <c r="S3351">
        <f>COUNTIFS(assign_old_new!A:A,A3351)</f>
        <v>0</v>
      </c>
      <c r="T3351" s="4" t="str">
        <f>IF(D3351="teppc","teppc",
IF(Q3351=0,"not relevant",
IF(R3351&gt;0,"in old list",
IF(S3351=0,"NEED TO ASSIGN",
INDEX(assign_old_new!D:D,MATCH(A3351,assign_old_new!A:A,0))))))</f>
        <v>not relevant</v>
      </c>
      <c r="U3351">
        <f t="shared" si="104"/>
        <v>1</v>
      </c>
      <c r="V3351" s="5">
        <f t="shared" si="105"/>
        <v>0</v>
      </c>
    </row>
    <row r="3352" spans="1:22" hidden="1" x14ac:dyDescent="0.75">
      <c r="A3352" t="s">
        <v>11451</v>
      </c>
      <c r="B3352" t="s">
        <v>11451</v>
      </c>
      <c r="C3352" t="s">
        <v>11452</v>
      </c>
      <c r="D3352" t="s">
        <v>9883</v>
      </c>
      <c r="E3352" t="s">
        <v>3319</v>
      </c>
      <c r="F3352" t="s">
        <v>3319</v>
      </c>
      <c r="G3352" t="s">
        <v>3320</v>
      </c>
      <c r="H3352" t="s">
        <v>3319</v>
      </c>
      <c r="I3352" t="s">
        <v>33</v>
      </c>
      <c r="J3352" s="6">
        <v>32509</v>
      </c>
      <c r="K3352" s="6">
        <v>55153</v>
      </c>
      <c r="L3352">
        <v>2.58</v>
      </c>
      <c r="M3352" t="s">
        <v>3511</v>
      </c>
      <c r="N3352" t="s">
        <v>3849</v>
      </c>
      <c r="O3352" t="s">
        <v>3850</v>
      </c>
      <c r="P3352" t="s">
        <v>10070</v>
      </c>
      <c r="Q3352" s="5">
        <f>INDEX(relevant_resources!B:B,MATCH(P3352,relevant_resources!A:A,0))</f>
        <v>0</v>
      </c>
      <c r="R3352">
        <f>COUNTIFS(resolve_2018!Y:Y,A3352)</f>
        <v>0</v>
      </c>
      <c r="S3352">
        <f>COUNTIFS(assign_old_new!A:A,A3352)</f>
        <v>0</v>
      </c>
      <c r="T3352" s="4" t="str">
        <f>IF(D3352="teppc","teppc",
IF(Q3352=0,"not relevant",
IF(R3352&gt;0,"in old list",
IF(S3352=0,"NEED TO ASSIGN",
INDEX(assign_old_new!D:D,MATCH(A3352,assign_old_new!A:A,0))))))</f>
        <v>not relevant</v>
      </c>
      <c r="U3352">
        <f t="shared" si="104"/>
        <v>0</v>
      </c>
      <c r="V3352" s="5">
        <f t="shared" si="105"/>
        <v>0</v>
      </c>
    </row>
    <row r="3353" spans="1:22" hidden="1" x14ac:dyDescent="0.75">
      <c r="A3353" t="s">
        <v>1235</v>
      </c>
      <c r="B3353" t="s">
        <v>1235</v>
      </c>
      <c r="C3353" t="s">
        <v>10280</v>
      </c>
      <c r="D3353" t="s">
        <v>9883</v>
      </c>
      <c r="E3353" t="s">
        <v>1128</v>
      </c>
      <c r="F3353" t="s">
        <v>1128</v>
      </c>
      <c r="G3353" t="s">
        <v>3379</v>
      </c>
      <c r="H3353" t="s">
        <v>1128</v>
      </c>
      <c r="I3353" t="s">
        <v>33</v>
      </c>
      <c r="J3353" s="6">
        <v>1462</v>
      </c>
      <c r="K3353" s="6">
        <v>55153</v>
      </c>
      <c r="L3353">
        <v>2.56</v>
      </c>
      <c r="M3353" t="s">
        <v>9884</v>
      </c>
      <c r="N3353" t="s">
        <v>3443</v>
      </c>
      <c r="O3353" t="s">
        <v>210</v>
      </c>
      <c r="P3353" t="s">
        <v>3709</v>
      </c>
      <c r="Q3353" s="5">
        <f>INDEX(relevant_resources!B:B,MATCH(P3353,relevant_resources!A:A,0))</f>
        <v>0</v>
      </c>
      <c r="R3353">
        <f>COUNTIFS(resolve_2018!Y:Y,A3353)</f>
        <v>2</v>
      </c>
      <c r="S3353">
        <f>COUNTIFS(assign_old_new!A:A,A3353)</f>
        <v>0</v>
      </c>
      <c r="T3353" s="4" t="str">
        <f>IF(D3353="teppc","teppc",
IF(Q3353=0,"not relevant",
IF(R3353&gt;0,"in old list",
IF(S3353=0,"NEED TO ASSIGN",
INDEX(assign_old_new!D:D,MATCH(A3353,assign_old_new!A:A,0))))))</f>
        <v>not relevant</v>
      </c>
      <c r="U3353">
        <f t="shared" si="104"/>
        <v>1</v>
      </c>
      <c r="V3353" s="5">
        <f t="shared" si="105"/>
        <v>0</v>
      </c>
    </row>
    <row r="3354" spans="1:22" hidden="1" x14ac:dyDescent="0.75">
      <c r="A3354" t="s">
        <v>11147</v>
      </c>
      <c r="B3354" t="s">
        <v>11147</v>
      </c>
      <c r="C3354" t="s">
        <v>11148</v>
      </c>
      <c r="D3354" t="s">
        <v>9883</v>
      </c>
      <c r="E3354" t="s">
        <v>3319</v>
      </c>
      <c r="F3354" t="s">
        <v>3319</v>
      </c>
      <c r="G3354" t="s">
        <v>3320</v>
      </c>
      <c r="H3354" t="s">
        <v>3319</v>
      </c>
      <c r="I3354" t="s">
        <v>33</v>
      </c>
      <c r="J3354" s="6">
        <v>41639</v>
      </c>
      <c r="K3354" s="6">
        <v>55153</v>
      </c>
      <c r="L3354">
        <v>2.5</v>
      </c>
      <c r="M3354" t="s">
        <v>9884</v>
      </c>
      <c r="N3354" t="s">
        <v>4346</v>
      </c>
      <c r="O3354" t="s">
        <v>3386</v>
      </c>
      <c r="P3354" t="s">
        <v>3324</v>
      </c>
      <c r="Q3354" s="5">
        <f>INDEX(relevant_resources!B:B,MATCH(P3354,relevant_resources!A:A,0))</f>
        <v>1</v>
      </c>
      <c r="R3354">
        <f>COUNTIFS(resolve_2018!Y:Y,A3354)</f>
        <v>0</v>
      </c>
      <c r="S3354">
        <f>COUNTIFS(assign_old_new!A:A,A3354)</f>
        <v>1</v>
      </c>
      <c r="T3354" s="4" t="str">
        <f>IF(D3354="teppc","teppc",
IF(Q3354=0,"not relevant",
IF(R3354&gt;0,"in old list",
IF(S3354=0,"NEED TO ASSIGN",
INDEX(assign_old_new!D:D,MATCH(A3354,assign_old_new!A:A,0))))))</f>
        <v>old</v>
      </c>
      <c r="U3354">
        <f t="shared" si="104"/>
        <v>1</v>
      </c>
      <c r="V3354" s="5">
        <f t="shared" si="105"/>
        <v>0</v>
      </c>
    </row>
    <row r="3355" spans="1:22" hidden="1" x14ac:dyDescent="0.75">
      <c r="A3355" t="s">
        <v>2742</v>
      </c>
      <c r="B3355" t="s">
        <v>2742</v>
      </c>
      <c r="C3355" t="s">
        <v>10392</v>
      </c>
      <c r="D3355" t="s">
        <v>9883</v>
      </c>
      <c r="E3355" t="s">
        <v>3333</v>
      </c>
      <c r="F3355" t="s">
        <v>9887</v>
      </c>
      <c r="G3355" t="s">
        <v>9888</v>
      </c>
      <c r="H3355" t="s">
        <v>9887</v>
      </c>
      <c r="I3355" t="s">
        <v>33</v>
      </c>
      <c r="J3355" s="6">
        <v>41365</v>
      </c>
      <c r="K3355" s="6">
        <v>55153</v>
      </c>
      <c r="L3355">
        <v>2.5</v>
      </c>
      <c r="M3355" t="s">
        <v>9884</v>
      </c>
      <c r="N3355" t="s">
        <v>4346</v>
      </c>
      <c r="O3355" t="s">
        <v>3386</v>
      </c>
      <c r="P3355" t="s">
        <v>3324</v>
      </c>
      <c r="Q3355" s="5">
        <f>INDEX(relevant_resources!B:B,MATCH(P3355,relevant_resources!A:A,0))</f>
        <v>1</v>
      </c>
      <c r="R3355">
        <f>COUNTIFS(resolve_2018!Y:Y,A3355)</f>
        <v>2</v>
      </c>
      <c r="S3355">
        <f>COUNTIFS(assign_old_new!A:A,A3355)</f>
        <v>0</v>
      </c>
      <c r="T3355" s="4" t="str">
        <f>IF(D3355="teppc","teppc",
IF(Q3355=0,"not relevant",
IF(R3355&gt;0,"in old list",
IF(S3355=0,"NEED TO ASSIGN",
INDEX(assign_old_new!D:D,MATCH(A3355,assign_old_new!A:A,0))))))</f>
        <v>in old list</v>
      </c>
      <c r="U3355">
        <f t="shared" si="104"/>
        <v>1</v>
      </c>
      <c r="V3355" s="5">
        <f t="shared" si="105"/>
        <v>0</v>
      </c>
    </row>
    <row r="3356" spans="1:22" hidden="1" x14ac:dyDescent="0.75">
      <c r="A3356" t="s">
        <v>1430</v>
      </c>
      <c r="B3356" t="s">
        <v>1430</v>
      </c>
      <c r="C3356" t="s">
        <v>10285</v>
      </c>
      <c r="D3356" t="s">
        <v>9883</v>
      </c>
      <c r="E3356" t="s">
        <v>1128</v>
      </c>
      <c r="F3356" t="s">
        <v>1128</v>
      </c>
      <c r="G3356" t="s">
        <v>3379</v>
      </c>
      <c r="H3356" t="s">
        <v>1128</v>
      </c>
      <c r="I3356" t="s">
        <v>33</v>
      </c>
      <c r="J3356" s="6">
        <v>41290</v>
      </c>
      <c r="K3356" s="6">
        <v>55153</v>
      </c>
      <c r="L3356">
        <v>2.5</v>
      </c>
      <c r="M3356" t="s">
        <v>9884</v>
      </c>
      <c r="N3356" t="s">
        <v>4346</v>
      </c>
      <c r="O3356" t="s">
        <v>3386</v>
      </c>
      <c r="P3356" t="s">
        <v>3324</v>
      </c>
      <c r="Q3356" s="5">
        <f>INDEX(relevant_resources!B:B,MATCH(P3356,relevant_resources!A:A,0))</f>
        <v>1</v>
      </c>
      <c r="R3356">
        <f>COUNTIFS(resolve_2018!Y:Y,A3356)</f>
        <v>1</v>
      </c>
      <c r="S3356">
        <f>COUNTIFS(assign_old_new!A:A,A3356)</f>
        <v>0</v>
      </c>
      <c r="T3356" s="4" t="str">
        <f>IF(D3356="teppc","teppc",
IF(Q3356=0,"not relevant",
IF(R3356&gt;0,"in old list",
IF(S3356=0,"NEED TO ASSIGN",
INDEX(assign_old_new!D:D,MATCH(A3356,assign_old_new!A:A,0))))))</f>
        <v>in old list</v>
      </c>
      <c r="U3356">
        <f t="shared" si="104"/>
        <v>1</v>
      </c>
      <c r="V3356" s="5">
        <f t="shared" si="105"/>
        <v>0</v>
      </c>
    </row>
    <row r="3357" spans="1:22" hidden="1" x14ac:dyDescent="0.75">
      <c r="A3357" t="s">
        <v>1389</v>
      </c>
      <c r="B3357" t="s">
        <v>1389</v>
      </c>
      <c r="C3357" t="s">
        <v>10965</v>
      </c>
      <c r="D3357" t="s">
        <v>9883</v>
      </c>
      <c r="E3357" t="s">
        <v>1128</v>
      </c>
      <c r="F3357" t="s">
        <v>1128</v>
      </c>
      <c r="G3357" t="s">
        <v>3379</v>
      </c>
      <c r="H3357" t="s">
        <v>1128</v>
      </c>
      <c r="I3357" t="s">
        <v>33</v>
      </c>
      <c r="J3357" s="6">
        <v>41237</v>
      </c>
      <c r="K3357" s="6">
        <v>55153</v>
      </c>
      <c r="L3357">
        <v>2.5</v>
      </c>
      <c r="M3357" t="s">
        <v>9884</v>
      </c>
      <c r="N3357" t="s">
        <v>4346</v>
      </c>
      <c r="O3357" t="s">
        <v>3386</v>
      </c>
      <c r="P3357" t="s">
        <v>3324</v>
      </c>
      <c r="Q3357" s="5">
        <f>INDEX(relevant_resources!B:B,MATCH(P3357,relevant_resources!A:A,0))</f>
        <v>1</v>
      </c>
      <c r="R3357">
        <f>COUNTIFS(resolve_2018!Y:Y,A3357)</f>
        <v>1</v>
      </c>
      <c r="S3357">
        <f>COUNTIFS(assign_old_new!A:A,A3357)</f>
        <v>0</v>
      </c>
      <c r="T3357" s="4" t="str">
        <f>IF(D3357="teppc","teppc",
IF(Q3357=0,"not relevant",
IF(R3357&gt;0,"in old list",
IF(S3357=0,"NEED TO ASSIGN",
INDEX(assign_old_new!D:D,MATCH(A3357,assign_old_new!A:A,0))))))</f>
        <v>in old list</v>
      </c>
      <c r="U3357">
        <f t="shared" si="104"/>
        <v>1</v>
      </c>
      <c r="V3357" s="5">
        <f t="shared" si="105"/>
        <v>0</v>
      </c>
    </row>
    <row r="3358" spans="1:22" hidden="1" x14ac:dyDescent="0.75">
      <c r="A3358" t="s">
        <v>1395</v>
      </c>
      <c r="B3358" t="s">
        <v>1395</v>
      </c>
      <c r="C3358" t="s">
        <v>10966</v>
      </c>
      <c r="D3358" t="s">
        <v>9883</v>
      </c>
      <c r="E3358" t="s">
        <v>1128</v>
      </c>
      <c r="F3358" t="s">
        <v>1128</v>
      </c>
      <c r="G3358" t="s">
        <v>3379</v>
      </c>
      <c r="H3358" t="s">
        <v>1128</v>
      </c>
      <c r="I3358" t="s">
        <v>33</v>
      </c>
      <c r="J3358" s="6">
        <v>41237</v>
      </c>
      <c r="K3358" s="6">
        <v>55153</v>
      </c>
      <c r="L3358">
        <v>2.5</v>
      </c>
      <c r="M3358" t="s">
        <v>9884</v>
      </c>
      <c r="N3358" t="s">
        <v>4346</v>
      </c>
      <c r="O3358" t="s">
        <v>3386</v>
      </c>
      <c r="P3358" t="s">
        <v>3324</v>
      </c>
      <c r="Q3358" s="5">
        <f>INDEX(relevant_resources!B:B,MATCH(P3358,relevant_resources!A:A,0))</f>
        <v>1</v>
      </c>
      <c r="R3358">
        <f>COUNTIFS(resolve_2018!Y:Y,A3358)</f>
        <v>1</v>
      </c>
      <c r="S3358">
        <f>COUNTIFS(assign_old_new!A:A,A3358)</f>
        <v>0</v>
      </c>
      <c r="T3358" s="4" t="str">
        <f>IF(D3358="teppc","teppc",
IF(Q3358=0,"not relevant",
IF(R3358&gt;0,"in old list",
IF(S3358=0,"NEED TO ASSIGN",
INDEX(assign_old_new!D:D,MATCH(A3358,assign_old_new!A:A,0))))))</f>
        <v>in old list</v>
      </c>
      <c r="U3358">
        <f t="shared" si="104"/>
        <v>1</v>
      </c>
      <c r="V3358" s="5">
        <f t="shared" si="105"/>
        <v>0</v>
      </c>
    </row>
    <row r="3359" spans="1:22" hidden="1" x14ac:dyDescent="0.75">
      <c r="A3359" t="s">
        <v>11097</v>
      </c>
      <c r="B3359" t="s">
        <v>11097</v>
      </c>
      <c r="D3359" t="s">
        <v>9883</v>
      </c>
      <c r="E3359" t="s">
        <v>3333</v>
      </c>
      <c r="F3359" t="s">
        <v>3333</v>
      </c>
      <c r="G3359" t="s">
        <v>3334</v>
      </c>
      <c r="H3359" t="s">
        <v>3333</v>
      </c>
      <c r="I3359" t="s">
        <v>33</v>
      </c>
      <c r="J3359" s="6">
        <v>40170</v>
      </c>
      <c r="K3359" s="6">
        <v>55153</v>
      </c>
      <c r="L3359">
        <v>2.5</v>
      </c>
      <c r="M3359" t="s">
        <v>9884</v>
      </c>
      <c r="N3359" t="s">
        <v>4346</v>
      </c>
      <c r="O3359" t="s">
        <v>3386</v>
      </c>
      <c r="P3359" t="s">
        <v>3324</v>
      </c>
      <c r="Q3359" s="5">
        <f>INDEX(relevant_resources!B:B,MATCH(P3359,relevant_resources!A:A,0))</f>
        <v>1</v>
      </c>
      <c r="R3359">
        <f>COUNTIFS(resolve_2018!Y:Y,A3359)</f>
        <v>0</v>
      </c>
      <c r="S3359">
        <f>COUNTIFS(assign_old_new!A:A,A3359)</f>
        <v>1</v>
      </c>
      <c r="T3359" s="4" t="str">
        <f>IF(D3359="teppc","teppc",
IF(Q3359=0,"not relevant",
IF(R3359&gt;0,"in old list",
IF(S3359=0,"NEED TO ASSIGN",
INDEX(assign_old_new!D:D,MATCH(A3359,assign_old_new!A:A,0))))))</f>
        <v>old</v>
      </c>
      <c r="U3359">
        <f t="shared" si="104"/>
        <v>1</v>
      </c>
      <c r="V3359" s="5">
        <f t="shared" si="105"/>
        <v>0</v>
      </c>
    </row>
    <row r="3360" spans="1:22" hidden="1" x14ac:dyDescent="0.75">
      <c r="A3360" t="s">
        <v>7745</v>
      </c>
      <c r="B3360" t="s">
        <v>7745</v>
      </c>
      <c r="C3360" t="s">
        <v>7746</v>
      </c>
      <c r="D3360" t="s">
        <v>3425</v>
      </c>
      <c r="E3360" t="s">
        <v>3752</v>
      </c>
      <c r="F3360" t="s">
        <v>3752</v>
      </c>
      <c r="G3360" t="s">
        <v>3753</v>
      </c>
      <c r="H3360" t="s">
        <v>2156</v>
      </c>
      <c r="I3360" t="s">
        <v>1080</v>
      </c>
      <c r="J3360" s="2">
        <v>34912</v>
      </c>
      <c r="K3360" s="2">
        <v>55153</v>
      </c>
      <c r="L3360">
        <v>2.5</v>
      </c>
      <c r="M3360" t="s">
        <v>3459</v>
      </c>
      <c r="N3360" t="s">
        <v>3460</v>
      </c>
      <c r="O3360" t="s">
        <v>3461</v>
      </c>
      <c r="P3360" t="s">
        <v>3815</v>
      </c>
      <c r="Q3360" s="5">
        <f>INDEX(relevant_resources!B:B,MATCH(P3360,relevant_resources!A:A,0))</f>
        <v>0</v>
      </c>
      <c r="R3360">
        <f>COUNTIFS(resolve_2018!Y:Y,A3360)</f>
        <v>0</v>
      </c>
      <c r="S3360">
        <f>COUNTIFS(assign_old_new!A:A,A3360)</f>
        <v>0</v>
      </c>
      <c r="T3360" s="4" t="str">
        <f>IF(D3360="teppc","teppc",
IF(Q3360=0,"not relevant",
IF(R3360&gt;0,"in old list",
IF(S3360=0,"NEED TO ASSIGN",
INDEX(assign_old_new!D:D,MATCH(A3360,assign_old_new!A:A,0))))))</f>
        <v>teppc</v>
      </c>
      <c r="U3360">
        <f t="shared" si="104"/>
        <v>0</v>
      </c>
      <c r="V3360" s="5">
        <f t="shared" si="105"/>
        <v>0</v>
      </c>
    </row>
    <row r="3361" spans="1:22" hidden="1" x14ac:dyDescent="0.75">
      <c r="A3361" t="s">
        <v>493</v>
      </c>
      <c r="B3361" t="s">
        <v>493</v>
      </c>
      <c r="C3361" t="s">
        <v>10605</v>
      </c>
      <c r="D3361" t="s">
        <v>9883</v>
      </c>
      <c r="E3361" t="s">
        <v>3333</v>
      </c>
      <c r="F3361" t="s">
        <v>3333</v>
      </c>
      <c r="G3361" t="s">
        <v>3334</v>
      </c>
      <c r="H3361" t="s">
        <v>3333</v>
      </c>
      <c r="I3361" t="s">
        <v>33</v>
      </c>
      <c r="J3361" s="6">
        <v>32874</v>
      </c>
      <c r="K3361" s="6">
        <v>55153</v>
      </c>
      <c r="L3361">
        <v>2.5</v>
      </c>
      <c r="M3361" t="s">
        <v>9884</v>
      </c>
      <c r="N3361" t="s">
        <v>3443</v>
      </c>
      <c r="O3361" t="s">
        <v>210</v>
      </c>
      <c r="P3361" t="s">
        <v>3709</v>
      </c>
      <c r="Q3361" s="5">
        <f>INDEX(relevant_resources!B:B,MATCH(P3361,relevant_resources!A:A,0))</f>
        <v>0</v>
      </c>
      <c r="R3361">
        <f>COUNTIFS(resolve_2018!Y:Y,A3361)</f>
        <v>2</v>
      </c>
      <c r="S3361">
        <f>COUNTIFS(assign_old_new!A:A,A3361)</f>
        <v>0</v>
      </c>
      <c r="T3361" s="4" t="str">
        <f>IF(D3361="teppc","teppc",
IF(Q3361=0,"not relevant",
IF(R3361&gt;0,"in old list",
IF(S3361=0,"NEED TO ASSIGN",
INDEX(assign_old_new!D:D,MATCH(A3361,assign_old_new!A:A,0))))))</f>
        <v>not relevant</v>
      </c>
      <c r="U3361">
        <f t="shared" si="104"/>
        <v>1</v>
      </c>
      <c r="V3361" s="5">
        <f t="shared" si="105"/>
        <v>0</v>
      </c>
    </row>
    <row r="3362" spans="1:22" hidden="1" x14ac:dyDescent="0.75">
      <c r="A3362" t="s">
        <v>553</v>
      </c>
      <c r="B3362" t="s">
        <v>553</v>
      </c>
      <c r="C3362" t="s">
        <v>10487</v>
      </c>
      <c r="D3362" t="s">
        <v>9883</v>
      </c>
      <c r="E3362" t="s">
        <v>3333</v>
      </c>
      <c r="F3362" t="s">
        <v>3333</v>
      </c>
      <c r="G3362" t="s">
        <v>3334</v>
      </c>
      <c r="H3362" t="s">
        <v>3333</v>
      </c>
      <c r="I3362" t="s">
        <v>33</v>
      </c>
      <c r="J3362" s="6">
        <v>32552</v>
      </c>
      <c r="K3362" s="6">
        <v>55153</v>
      </c>
      <c r="L3362">
        <v>2.5</v>
      </c>
      <c r="M3362" t="s">
        <v>9884</v>
      </c>
      <c r="N3362" t="s">
        <v>3443</v>
      </c>
      <c r="O3362" t="s">
        <v>210</v>
      </c>
      <c r="P3362" t="s">
        <v>3709</v>
      </c>
      <c r="Q3362" s="5">
        <f>INDEX(relevant_resources!B:B,MATCH(P3362,relevant_resources!A:A,0))</f>
        <v>0</v>
      </c>
      <c r="R3362">
        <f>COUNTIFS(resolve_2018!Y:Y,A3362)</f>
        <v>1</v>
      </c>
      <c r="S3362">
        <f>COUNTIFS(assign_old_new!A:A,A3362)</f>
        <v>0</v>
      </c>
      <c r="T3362" s="4" t="str">
        <f>IF(D3362="teppc","teppc",
IF(Q3362=0,"not relevant",
IF(R3362&gt;0,"in old list",
IF(S3362=0,"NEED TO ASSIGN",
INDEX(assign_old_new!D:D,MATCH(A3362,assign_old_new!A:A,0))))))</f>
        <v>not relevant</v>
      </c>
      <c r="U3362">
        <f t="shared" si="104"/>
        <v>1</v>
      </c>
      <c r="V3362" s="5">
        <f t="shared" si="105"/>
        <v>0</v>
      </c>
    </row>
    <row r="3363" spans="1:22" hidden="1" x14ac:dyDescent="0.75">
      <c r="A3363" t="s">
        <v>11200</v>
      </c>
      <c r="B3363" t="s">
        <v>11200</v>
      </c>
      <c r="C3363" t="s">
        <v>11201</v>
      </c>
      <c r="D3363" t="s">
        <v>9883</v>
      </c>
      <c r="E3363" t="s">
        <v>3333</v>
      </c>
      <c r="F3363" t="s">
        <v>3333</v>
      </c>
      <c r="G3363" t="s">
        <v>3334</v>
      </c>
      <c r="H3363" t="s">
        <v>3333</v>
      </c>
      <c r="I3363" t="s">
        <v>33</v>
      </c>
      <c r="J3363" s="6">
        <v>31444</v>
      </c>
      <c r="K3363" s="6">
        <v>55153</v>
      </c>
      <c r="L3363">
        <v>2.5</v>
      </c>
      <c r="N3363" t="s">
        <v>3443</v>
      </c>
      <c r="O3363" t="s">
        <v>210</v>
      </c>
      <c r="P3363" t="s">
        <v>3709</v>
      </c>
      <c r="Q3363" s="5">
        <f>INDEX(relevant_resources!B:B,MATCH(P3363,relevant_resources!A:A,0))</f>
        <v>0</v>
      </c>
      <c r="R3363">
        <f>COUNTIFS(resolve_2018!Y:Y,A3363)</f>
        <v>0</v>
      </c>
      <c r="S3363">
        <f>COUNTIFS(assign_old_new!A:A,A3363)</f>
        <v>0</v>
      </c>
      <c r="T3363" s="4" t="str">
        <f>IF(D3363="teppc","teppc",
IF(Q3363=0,"not relevant",
IF(R3363&gt;0,"in old list",
IF(S3363=0,"NEED TO ASSIGN",
INDEX(assign_old_new!D:D,MATCH(A3363,assign_old_new!A:A,0))))))</f>
        <v>not relevant</v>
      </c>
      <c r="U3363">
        <f t="shared" si="104"/>
        <v>0</v>
      </c>
      <c r="V3363" s="5">
        <f t="shared" si="105"/>
        <v>0</v>
      </c>
    </row>
    <row r="3364" spans="1:22" hidden="1" x14ac:dyDescent="0.75">
      <c r="A3364" t="s">
        <v>2589</v>
      </c>
      <c r="B3364" t="s">
        <v>2589</v>
      </c>
      <c r="C3364" t="s">
        <v>10916</v>
      </c>
      <c r="D3364" t="s">
        <v>9883</v>
      </c>
      <c r="E3364" t="s">
        <v>9887</v>
      </c>
      <c r="F3364" t="s">
        <v>9887</v>
      </c>
      <c r="G3364" t="s">
        <v>9888</v>
      </c>
      <c r="H3364" t="s">
        <v>9887</v>
      </c>
      <c r="I3364" t="s">
        <v>33</v>
      </c>
      <c r="J3364" s="6">
        <v>31048</v>
      </c>
      <c r="K3364" s="6">
        <v>55153</v>
      </c>
      <c r="L3364">
        <v>2.5</v>
      </c>
      <c r="M3364" t="s">
        <v>9884</v>
      </c>
      <c r="N3364" t="s">
        <v>3342</v>
      </c>
      <c r="O3364" t="s">
        <v>3337</v>
      </c>
      <c r="P3364" t="s">
        <v>3338</v>
      </c>
      <c r="Q3364" s="5">
        <f>INDEX(relevant_resources!B:B,MATCH(P3364,relevant_resources!A:A,0))</f>
        <v>0</v>
      </c>
      <c r="R3364">
        <f>COUNTIFS(resolve_2018!Y:Y,A3364)</f>
        <v>1</v>
      </c>
      <c r="S3364">
        <f>COUNTIFS(assign_old_new!A:A,A3364)</f>
        <v>0</v>
      </c>
      <c r="T3364" s="4" t="str">
        <f>IF(D3364="teppc","teppc",
IF(Q3364=0,"not relevant",
IF(R3364&gt;0,"in old list",
IF(S3364=0,"NEED TO ASSIGN",
INDEX(assign_old_new!D:D,MATCH(A3364,assign_old_new!A:A,0))))))</f>
        <v>not relevant</v>
      </c>
      <c r="U3364">
        <f t="shared" si="104"/>
        <v>1</v>
      </c>
      <c r="V3364" s="5">
        <f t="shared" si="105"/>
        <v>0</v>
      </c>
    </row>
    <row r="3365" spans="1:22" hidden="1" x14ac:dyDescent="0.75">
      <c r="A3365" t="s">
        <v>9811</v>
      </c>
      <c r="B3365" t="s">
        <v>9811</v>
      </c>
      <c r="C3365" t="s">
        <v>9812</v>
      </c>
      <c r="D3365" t="s">
        <v>3425</v>
      </c>
      <c r="E3365" t="s">
        <v>2403</v>
      </c>
      <c r="F3365" t="s">
        <v>2403</v>
      </c>
      <c r="G3365" t="s">
        <v>3436</v>
      </c>
      <c r="H3365" t="s">
        <v>3437</v>
      </c>
      <c r="I3365" t="s">
        <v>2274</v>
      </c>
      <c r="J3365" s="2">
        <v>15554</v>
      </c>
      <c r="K3365" s="2">
        <v>55153</v>
      </c>
      <c r="L3365">
        <v>2.5</v>
      </c>
      <c r="M3365" t="s">
        <v>210</v>
      </c>
      <c r="N3365" t="s">
        <v>3443</v>
      </c>
      <c r="O3365" t="s">
        <v>210</v>
      </c>
      <c r="P3365" t="s">
        <v>3497</v>
      </c>
      <c r="Q3365" s="5">
        <f>INDEX(relevant_resources!B:B,MATCH(P3365,relevant_resources!A:A,0))</f>
        <v>0</v>
      </c>
      <c r="R3365">
        <f>COUNTIFS(resolve_2018!Y:Y,A3365)</f>
        <v>0</v>
      </c>
      <c r="S3365">
        <f>COUNTIFS(assign_old_new!A:A,A3365)</f>
        <v>0</v>
      </c>
      <c r="T3365" s="4" t="str">
        <f>IF(D3365="teppc","teppc",
IF(Q3365=0,"not relevant",
IF(R3365&gt;0,"in old list",
IF(S3365=0,"NEED TO ASSIGN",
INDEX(assign_old_new!D:D,MATCH(A3365,assign_old_new!A:A,0))))))</f>
        <v>teppc</v>
      </c>
      <c r="U3365">
        <f t="shared" si="104"/>
        <v>0</v>
      </c>
      <c r="V3365" s="5">
        <f t="shared" si="105"/>
        <v>0</v>
      </c>
    </row>
    <row r="3366" spans="1:22" hidden="1" x14ac:dyDescent="0.75">
      <c r="A3366" t="s">
        <v>1283</v>
      </c>
      <c r="B3366" t="s">
        <v>1283</v>
      </c>
      <c r="C3366" t="s">
        <v>11027</v>
      </c>
      <c r="D3366" t="s">
        <v>9883</v>
      </c>
      <c r="E3366" t="s">
        <v>1128</v>
      </c>
      <c r="F3366" t="s">
        <v>1128</v>
      </c>
      <c r="G3366" t="s">
        <v>3379</v>
      </c>
      <c r="H3366" t="s">
        <v>1128</v>
      </c>
      <c r="I3366" t="s">
        <v>33</v>
      </c>
      <c r="J3366" s="6">
        <v>3289</v>
      </c>
      <c r="K3366" s="6">
        <v>55153</v>
      </c>
      <c r="L3366">
        <v>2.5</v>
      </c>
      <c r="M3366" t="s">
        <v>9884</v>
      </c>
      <c r="N3366" t="s">
        <v>3443</v>
      </c>
      <c r="O3366" t="s">
        <v>210</v>
      </c>
      <c r="P3366" t="s">
        <v>3709</v>
      </c>
      <c r="Q3366" s="5">
        <f>INDEX(relevant_resources!B:B,MATCH(P3366,relevant_resources!A:A,0))</f>
        <v>0</v>
      </c>
      <c r="R3366">
        <f>COUNTIFS(resolve_2018!Y:Y,A3366)</f>
        <v>1</v>
      </c>
      <c r="S3366">
        <f>COUNTIFS(assign_old_new!A:A,A3366)</f>
        <v>0</v>
      </c>
      <c r="T3366" s="4" t="str">
        <f>IF(D3366="teppc","teppc",
IF(Q3366=0,"not relevant",
IF(R3366&gt;0,"in old list",
IF(S3366=0,"NEED TO ASSIGN",
INDEX(assign_old_new!D:D,MATCH(A3366,assign_old_new!A:A,0))))))</f>
        <v>not relevant</v>
      </c>
      <c r="U3366">
        <f t="shared" si="104"/>
        <v>1</v>
      </c>
      <c r="V3366" s="5">
        <f t="shared" si="105"/>
        <v>0</v>
      </c>
    </row>
    <row r="3367" spans="1:22" hidden="1" x14ac:dyDescent="0.75">
      <c r="A3367" t="s">
        <v>4951</v>
      </c>
      <c r="B3367" t="s">
        <v>4951</v>
      </c>
      <c r="C3367" t="s">
        <v>4952</v>
      </c>
      <c r="D3367" t="s">
        <v>3425</v>
      </c>
      <c r="E3367" t="s">
        <v>3620</v>
      </c>
      <c r="F3367" t="s">
        <v>3620</v>
      </c>
      <c r="G3367" t="s">
        <v>3621</v>
      </c>
      <c r="H3367" t="s">
        <v>3616</v>
      </c>
      <c r="I3367" t="s">
        <v>1080</v>
      </c>
      <c r="J3367" s="2">
        <v>31503</v>
      </c>
      <c r="K3367" s="2">
        <v>55153</v>
      </c>
      <c r="L3367">
        <v>2.44</v>
      </c>
      <c r="M3367" t="s">
        <v>210</v>
      </c>
      <c r="N3367" t="s">
        <v>3443</v>
      </c>
      <c r="O3367" t="s">
        <v>210</v>
      </c>
      <c r="P3367" t="s">
        <v>3568</v>
      </c>
      <c r="Q3367" s="5">
        <f>INDEX(relevant_resources!B:B,MATCH(P3367,relevant_resources!A:A,0))</f>
        <v>0</v>
      </c>
      <c r="R3367">
        <f>COUNTIFS(resolve_2018!Y:Y,A3367)</f>
        <v>0</v>
      </c>
      <c r="S3367">
        <f>COUNTIFS(assign_old_new!A:A,A3367)</f>
        <v>0</v>
      </c>
      <c r="T3367" s="4" t="str">
        <f>IF(D3367="teppc","teppc",
IF(Q3367=0,"not relevant",
IF(R3367&gt;0,"in old list",
IF(S3367=0,"NEED TO ASSIGN",
INDEX(assign_old_new!D:D,MATCH(A3367,assign_old_new!A:A,0))))))</f>
        <v>teppc</v>
      </c>
      <c r="U3367">
        <f t="shared" si="104"/>
        <v>0</v>
      </c>
      <c r="V3367" s="5">
        <f t="shared" si="105"/>
        <v>0</v>
      </c>
    </row>
    <row r="3368" spans="1:22" hidden="1" x14ac:dyDescent="0.75">
      <c r="A3368" t="s">
        <v>3957</v>
      </c>
      <c r="B3368" t="s">
        <v>3958</v>
      </c>
      <c r="C3368" t="s">
        <v>3959</v>
      </c>
      <c r="D3368" t="s">
        <v>3425</v>
      </c>
      <c r="E3368" t="s">
        <v>3611</v>
      </c>
      <c r="F3368" t="s">
        <v>3611</v>
      </c>
      <c r="G3368" t="s">
        <v>3379</v>
      </c>
      <c r="H3368" t="s">
        <v>1128</v>
      </c>
      <c r="I3368" t="s">
        <v>33</v>
      </c>
      <c r="J3368" s="2">
        <v>2923</v>
      </c>
      <c r="K3368" s="2">
        <v>55153</v>
      </c>
      <c r="L3368">
        <v>2.4300000000000002</v>
      </c>
      <c r="M3368" t="s">
        <v>3956</v>
      </c>
      <c r="N3368" t="s">
        <v>3443</v>
      </c>
      <c r="O3368" t="s">
        <v>210</v>
      </c>
      <c r="P3368" t="s">
        <v>3709</v>
      </c>
      <c r="Q3368" s="5">
        <f>INDEX(relevant_resources!B:B,MATCH(P3368,relevant_resources!A:A,0))</f>
        <v>0</v>
      </c>
      <c r="R3368">
        <f>COUNTIFS(resolve_2018!Y:Y,A3368)</f>
        <v>0</v>
      </c>
      <c r="S3368">
        <f>COUNTIFS(assign_old_new!A:A,A3368)</f>
        <v>0</v>
      </c>
      <c r="T3368" s="4" t="str">
        <f>IF(D3368="teppc","teppc",
IF(Q3368=0,"not relevant",
IF(R3368&gt;0,"in old list",
IF(S3368=0,"NEED TO ASSIGN",
INDEX(assign_old_new!D:D,MATCH(A3368,assign_old_new!A:A,0))))))</f>
        <v>teppc</v>
      </c>
      <c r="U3368">
        <f t="shared" si="104"/>
        <v>0</v>
      </c>
      <c r="V3368" s="5">
        <f t="shared" si="105"/>
        <v>0</v>
      </c>
    </row>
    <row r="3369" spans="1:22" hidden="1" x14ac:dyDescent="0.75">
      <c r="A3369" t="s">
        <v>3422</v>
      </c>
      <c r="B3369" t="s">
        <v>3422</v>
      </c>
      <c r="C3369" t="s">
        <v>3422</v>
      </c>
      <c r="D3369" t="s">
        <v>3318</v>
      </c>
      <c r="E3369" t="s">
        <v>3319</v>
      </c>
      <c r="F3369" t="s">
        <v>2183</v>
      </c>
      <c r="G3369" t="s">
        <v>3320</v>
      </c>
      <c r="H3369" t="s">
        <v>3319</v>
      </c>
      <c r="I3369" t="s">
        <v>33</v>
      </c>
      <c r="J3369" s="2">
        <v>43921</v>
      </c>
      <c r="K3369" s="2">
        <v>55153</v>
      </c>
      <c r="L3369">
        <v>2.4</v>
      </c>
      <c r="M3369" t="s">
        <v>3384</v>
      </c>
      <c r="N3369" t="s">
        <v>3385</v>
      </c>
      <c r="O3369" t="s">
        <v>3386</v>
      </c>
      <c r="P3369" t="s">
        <v>3324</v>
      </c>
      <c r="Q3369" s="5">
        <f>INDEX(relevant_resources!B:B,MATCH(P3369,relevant_resources!A:A,0))</f>
        <v>1</v>
      </c>
      <c r="R3369">
        <f>COUNTIFS(resolve_2018!Y:Y,A3369)</f>
        <v>0</v>
      </c>
      <c r="S3369">
        <f>COUNTIFS(assign_old_new!A:A,A3369)</f>
        <v>1</v>
      </c>
      <c r="T3369" s="4" t="str">
        <f>IF(D3369="teppc","teppc",
IF(Q3369=0,"not relevant",
IF(R3369&gt;0,"in old list",
IF(S3369=0,"NEED TO ASSIGN",
INDEX(assign_old_new!D:D,MATCH(A3369,assign_old_new!A:A,0))))))</f>
        <v>new</v>
      </c>
      <c r="U3369">
        <f t="shared" si="104"/>
        <v>1</v>
      </c>
      <c r="V3369" s="5">
        <f t="shared" si="105"/>
        <v>0</v>
      </c>
    </row>
    <row r="3370" spans="1:22" hidden="1" x14ac:dyDescent="0.75">
      <c r="A3370" t="s">
        <v>1518</v>
      </c>
      <c r="B3370" t="s">
        <v>1518</v>
      </c>
      <c r="C3370" t="s">
        <v>10026</v>
      </c>
      <c r="D3370" t="s">
        <v>9883</v>
      </c>
      <c r="E3370" t="s">
        <v>1128</v>
      </c>
      <c r="F3370" t="s">
        <v>1128</v>
      </c>
      <c r="G3370" t="s">
        <v>3379</v>
      </c>
      <c r="H3370" t="s">
        <v>1128</v>
      </c>
      <c r="I3370" t="s">
        <v>33</v>
      </c>
      <c r="J3370" s="6">
        <v>41001</v>
      </c>
      <c r="K3370" s="6">
        <v>55153</v>
      </c>
      <c r="L3370">
        <v>2.4</v>
      </c>
      <c r="M3370" t="s">
        <v>9884</v>
      </c>
      <c r="N3370" t="s">
        <v>4346</v>
      </c>
      <c r="O3370" t="s">
        <v>3386</v>
      </c>
      <c r="P3370" t="s">
        <v>3324</v>
      </c>
      <c r="Q3370" s="5">
        <f>INDEX(relevant_resources!B:B,MATCH(P3370,relevant_resources!A:A,0))</f>
        <v>1</v>
      </c>
      <c r="R3370">
        <f>COUNTIFS(resolve_2018!Y:Y,A3370)</f>
        <v>1</v>
      </c>
      <c r="S3370">
        <f>COUNTIFS(assign_old_new!A:A,A3370)</f>
        <v>0</v>
      </c>
      <c r="T3370" s="4" t="str">
        <f>IF(D3370="teppc","teppc",
IF(Q3370=0,"not relevant",
IF(R3370&gt;0,"in old list",
IF(S3370=0,"NEED TO ASSIGN",
INDEX(assign_old_new!D:D,MATCH(A3370,assign_old_new!A:A,0))))))</f>
        <v>in old list</v>
      </c>
      <c r="U3370">
        <f t="shared" si="104"/>
        <v>1</v>
      </c>
      <c r="V3370" s="5">
        <f t="shared" si="105"/>
        <v>0</v>
      </c>
    </row>
    <row r="3371" spans="1:22" hidden="1" x14ac:dyDescent="0.75">
      <c r="A3371" t="s">
        <v>5986</v>
      </c>
      <c r="B3371" t="s">
        <v>5986</v>
      </c>
      <c r="C3371" t="s">
        <v>5987</v>
      </c>
      <c r="D3371" t="s">
        <v>3425</v>
      </c>
      <c r="E3371" t="s">
        <v>3426</v>
      </c>
      <c r="F3371" t="s">
        <v>3426</v>
      </c>
      <c r="G3371" t="s">
        <v>3427</v>
      </c>
      <c r="H3371" t="s">
        <v>3428</v>
      </c>
      <c r="I3371" t="s">
        <v>3429</v>
      </c>
      <c r="J3371" s="2">
        <v>39248</v>
      </c>
      <c r="K3371" s="2">
        <v>53812</v>
      </c>
      <c r="L3371">
        <v>2.4</v>
      </c>
      <c r="M3371" t="s">
        <v>210</v>
      </c>
      <c r="N3371" t="s">
        <v>3443</v>
      </c>
      <c r="O3371" t="s">
        <v>210</v>
      </c>
      <c r="P3371" t="s">
        <v>3444</v>
      </c>
      <c r="Q3371" s="5">
        <f>INDEX(relevant_resources!B:B,MATCH(P3371,relevant_resources!A:A,0))</f>
        <v>0</v>
      </c>
      <c r="R3371">
        <f>COUNTIFS(resolve_2018!Y:Y,A3371)</f>
        <v>0</v>
      </c>
      <c r="S3371">
        <f>COUNTIFS(assign_old_new!A:A,A3371)</f>
        <v>0</v>
      </c>
      <c r="T3371" s="4" t="str">
        <f>IF(D3371="teppc","teppc",
IF(Q3371=0,"not relevant",
IF(R3371&gt;0,"in old list",
IF(S3371=0,"NEED TO ASSIGN",
INDEX(assign_old_new!D:D,MATCH(A3371,assign_old_new!A:A,0))))))</f>
        <v>teppc</v>
      </c>
      <c r="U3371">
        <f t="shared" si="104"/>
        <v>0</v>
      </c>
      <c r="V3371" s="5">
        <f t="shared" si="105"/>
        <v>0</v>
      </c>
    </row>
    <row r="3372" spans="1:22" hidden="1" x14ac:dyDescent="0.75">
      <c r="A3372" t="s">
        <v>5288</v>
      </c>
      <c r="B3372" t="s">
        <v>5288</v>
      </c>
      <c r="C3372" t="s">
        <v>5289</v>
      </c>
      <c r="D3372" t="s">
        <v>3425</v>
      </c>
      <c r="E3372" t="s">
        <v>3426</v>
      </c>
      <c r="F3372" t="s">
        <v>3426</v>
      </c>
      <c r="G3372" t="s">
        <v>3427</v>
      </c>
      <c r="H3372" t="s">
        <v>3428</v>
      </c>
      <c r="I3372" t="s">
        <v>3429</v>
      </c>
      <c r="J3372" s="2">
        <v>38322</v>
      </c>
      <c r="K3372" s="2">
        <v>55123</v>
      </c>
      <c r="L3372">
        <v>2.4</v>
      </c>
      <c r="M3372" t="s">
        <v>3531</v>
      </c>
      <c r="N3372" t="s">
        <v>3532</v>
      </c>
      <c r="O3372" t="s">
        <v>3533</v>
      </c>
      <c r="P3372" t="s">
        <v>3549</v>
      </c>
      <c r="Q3372" s="5">
        <f>INDEX(relevant_resources!B:B,MATCH(P3372,relevant_resources!A:A,0))</f>
        <v>0</v>
      </c>
      <c r="R3372">
        <f>COUNTIFS(resolve_2018!Y:Y,A3372)</f>
        <v>0</v>
      </c>
      <c r="S3372">
        <f>COUNTIFS(assign_old_new!A:A,A3372)</f>
        <v>0</v>
      </c>
      <c r="T3372" s="4" t="str">
        <f>IF(D3372="teppc","teppc",
IF(Q3372=0,"not relevant",
IF(R3372&gt;0,"in old list",
IF(S3372=0,"NEED TO ASSIGN",
INDEX(assign_old_new!D:D,MATCH(A3372,assign_old_new!A:A,0))))))</f>
        <v>teppc</v>
      </c>
      <c r="U3372">
        <f t="shared" si="104"/>
        <v>0</v>
      </c>
      <c r="V3372" s="5">
        <f t="shared" si="105"/>
        <v>0</v>
      </c>
    </row>
    <row r="3373" spans="1:22" hidden="1" x14ac:dyDescent="0.75">
      <c r="A3373" t="s">
        <v>5286</v>
      </c>
      <c r="B3373" t="s">
        <v>5286</v>
      </c>
      <c r="C3373" t="s">
        <v>5287</v>
      </c>
      <c r="D3373" t="s">
        <v>3425</v>
      </c>
      <c r="E3373" t="s">
        <v>1054</v>
      </c>
      <c r="F3373" t="s">
        <v>1054</v>
      </c>
      <c r="G3373" t="s">
        <v>3447</v>
      </c>
      <c r="H3373" t="s">
        <v>3428</v>
      </c>
      <c r="I3373" t="s">
        <v>3429</v>
      </c>
      <c r="J3373" s="2">
        <v>38292</v>
      </c>
      <c r="K3373" s="2">
        <v>55123</v>
      </c>
      <c r="L3373">
        <v>2.4</v>
      </c>
      <c r="M3373" t="s">
        <v>3531</v>
      </c>
      <c r="N3373" t="s">
        <v>3532</v>
      </c>
      <c r="O3373" t="s">
        <v>3533</v>
      </c>
      <c r="P3373" t="s">
        <v>3549</v>
      </c>
      <c r="Q3373" s="5">
        <f>INDEX(relevant_resources!B:B,MATCH(P3373,relevant_resources!A:A,0))</f>
        <v>0</v>
      </c>
      <c r="R3373">
        <f>COUNTIFS(resolve_2018!Y:Y,A3373)</f>
        <v>0</v>
      </c>
      <c r="S3373">
        <f>COUNTIFS(assign_old_new!A:A,A3373)</f>
        <v>0</v>
      </c>
      <c r="T3373" s="4" t="str">
        <f>IF(D3373="teppc","teppc",
IF(Q3373=0,"not relevant",
IF(R3373&gt;0,"in old list",
IF(S3373=0,"NEED TO ASSIGN",
INDEX(assign_old_new!D:D,MATCH(A3373,assign_old_new!A:A,0))))))</f>
        <v>teppc</v>
      </c>
      <c r="U3373">
        <f t="shared" si="104"/>
        <v>0</v>
      </c>
      <c r="V3373" s="5">
        <f t="shared" si="105"/>
        <v>0</v>
      </c>
    </row>
    <row r="3374" spans="1:22" hidden="1" x14ac:dyDescent="0.75">
      <c r="A3374" t="s">
        <v>5284</v>
      </c>
      <c r="B3374" t="s">
        <v>5284</v>
      </c>
      <c r="C3374" t="s">
        <v>5285</v>
      </c>
      <c r="D3374" t="s">
        <v>3425</v>
      </c>
      <c r="E3374" t="s">
        <v>1054</v>
      </c>
      <c r="F3374" t="s">
        <v>1054</v>
      </c>
      <c r="G3374" t="s">
        <v>3447</v>
      </c>
      <c r="H3374" t="s">
        <v>3428</v>
      </c>
      <c r="I3374" t="s">
        <v>3429</v>
      </c>
      <c r="J3374" s="2">
        <v>38018</v>
      </c>
      <c r="K3374" s="2">
        <v>55123</v>
      </c>
      <c r="L3374">
        <v>2.4</v>
      </c>
      <c r="M3374" t="s">
        <v>3531</v>
      </c>
      <c r="N3374" t="s">
        <v>3532</v>
      </c>
      <c r="O3374" t="s">
        <v>3533</v>
      </c>
      <c r="P3374" t="s">
        <v>3549</v>
      </c>
      <c r="Q3374" s="5">
        <f>INDEX(relevant_resources!B:B,MATCH(P3374,relevant_resources!A:A,0))</f>
        <v>0</v>
      </c>
      <c r="R3374">
        <f>COUNTIFS(resolve_2018!Y:Y,A3374)</f>
        <v>0</v>
      </c>
      <c r="S3374">
        <f>COUNTIFS(assign_old_new!A:A,A3374)</f>
        <v>0</v>
      </c>
      <c r="T3374" s="4" t="str">
        <f>IF(D3374="teppc","teppc",
IF(Q3374=0,"not relevant",
IF(R3374&gt;0,"in old list",
IF(S3374=0,"NEED TO ASSIGN",
INDEX(assign_old_new!D:D,MATCH(A3374,assign_old_new!A:A,0))))))</f>
        <v>teppc</v>
      </c>
      <c r="U3374">
        <f t="shared" si="104"/>
        <v>0</v>
      </c>
      <c r="V3374" s="5">
        <f t="shared" si="105"/>
        <v>0</v>
      </c>
    </row>
    <row r="3375" spans="1:22" hidden="1" x14ac:dyDescent="0.75">
      <c r="A3375" t="s">
        <v>5282</v>
      </c>
      <c r="B3375" t="s">
        <v>5282</v>
      </c>
      <c r="C3375" t="s">
        <v>5283</v>
      </c>
      <c r="D3375" t="s">
        <v>3425</v>
      </c>
      <c r="E3375" t="s">
        <v>1054</v>
      </c>
      <c r="F3375" t="s">
        <v>1054</v>
      </c>
      <c r="G3375" t="s">
        <v>3447</v>
      </c>
      <c r="H3375" t="s">
        <v>3428</v>
      </c>
      <c r="I3375" t="s">
        <v>3429</v>
      </c>
      <c r="J3375" s="2">
        <v>37803</v>
      </c>
      <c r="K3375" s="2">
        <v>55123</v>
      </c>
      <c r="L3375">
        <v>2.4</v>
      </c>
      <c r="M3375" t="s">
        <v>3531</v>
      </c>
      <c r="N3375" t="s">
        <v>3532</v>
      </c>
      <c r="O3375" t="s">
        <v>3533</v>
      </c>
      <c r="P3375" t="s">
        <v>3549</v>
      </c>
      <c r="Q3375" s="5">
        <f>INDEX(relevant_resources!B:B,MATCH(P3375,relevant_resources!A:A,0))</f>
        <v>0</v>
      </c>
      <c r="R3375">
        <f>COUNTIFS(resolve_2018!Y:Y,A3375)</f>
        <v>0</v>
      </c>
      <c r="S3375">
        <f>COUNTIFS(assign_old_new!A:A,A3375)</f>
        <v>0</v>
      </c>
      <c r="T3375" s="4" t="str">
        <f>IF(D3375="teppc","teppc",
IF(Q3375=0,"not relevant",
IF(R3375&gt;0,"in old list",
IF(S3375=0,"NEED TO ASSIGN",
INDEX(assign_old_new!D:D,MATCH(A3375,assign_old_new!A:A,0))))))</f>
        <v>teppc</v>
      </c>
      <c r="U3375">
        <f t="shared" si="104"/>
        <v>0</v>
      </c>
      <c r="V3375" s="5">
        <f t="shared" si="105"/>
        <v>0</v>
      </c>
    </row>
    <row r="3376" spans="1:22" hidden="1" x14ac:dyDescent="0.75">
      <c r="A3376" t="s">
        <v>5280</v>
      </c>
      <c r="B3376" t="s">
        <v>5280</v>
      </c>
      <c r="C3376" t="s">
        <v>5281</v>
      </c>
      <c r="D3376" t="s">
        <v>3425</v>
      </c>
      <c r="E3376" t="s">
        <v>1054</v>
      </c>
      <c r="F3376" t="s">
        <v>1054</v>
      </c>
      <c r="G3376" t="s">
        <v>3447</v>
      </c>
      <c r="H3376" t="s">
        <v>3428</v>
      </c>
      <c r="I3376" t="s">
        <v>3429</v>
      </c>
      <c r="J3376" s="2">
        <v>37135</v>
      </c>
      <c r="K3376" s="2">
        <v>55123</v>
      </c>
      <c r="L3376">
        <v>2.4</v>
      </c>
      <c r="M3376" t="s">
        <v>3531</v>
      </c>
      <c r="N3376" t="s">
        <v>3532</v>
      </c>
      <c r="O3376" t="s">
        <v>3533</v>
      </c>
      <c r="P3376" t="s">
        <v>3549</v>
      </c>
      <c r="Q3376" s="5">
        <f>INDEX(relevant_resources!B:B,MATCH(P3376,relevant_resources!A:A,0))</f>
        <v>0</v>
      </c>
      <c r="R3376">
        <f>COUNTIFS(resolve_2018!Y:Y,A3376)</f>
        <v>0</v>
      </c>
      <c r="S3376">
        <f>COUNTIFS(assign_old_new!A:A,A3376)</f>
        <v>0</v>
      </c>
      <c r="T3376" s="4" t="str">
        <f>IF(D3376="teppc","teppc",
IF(Q3376=0,"not relevant",
IF(R3376&gt;0,"in old list",
IF(S3376=0,"NEED TO ASSIGN",
INDEX(assign_old_new!D:D,MATCH(A3376,assign_old_new!A:A,0))))))</f>
        <v>teppc</v>
      </c>
      <c r="U3376">
        <f t="shared" si="104"/>
        <v>0</v>
      </c>
      <c r="V3376" s="5">
        <f t="shared" si="105"/>
        <v>0</v>
      </c>
    </row>
    <row r="3377" spans="1:22" hidden="1" x14ac:dyDescent="0.75">
      <c r="A3377" t="s">
        <v>2793</v>
      </c>
      <c r="B3377" t="s">
        <v>3903</v>
      </c>
      <c r="C3377" t="s">
        <v>3904</v>
      </c>
      <c r="D3377" t="s">
        <v>3425</v>
      </c>
      <c r="E3377" t="s">
        <v>2647</v>
      </c>
      <c r="F3377" t="s">
        <v>2647</v>
      </c>
      <c r="G3377" t="s">
        <v>3500</v>
      </c>
      <c r="H3377" t="s">
        <v>2646</v>
      </c>
      <c r="I3377" t="s">
        <v>2647</v>
      </c>
      <c r="J3377" s="2">
        <v>9314</v>
      </c>
      <c r="K3377" s="2">
        <v>55153</v>
      </c>
      <c r="L3377">
        <v>2.4</v>
      </c>
      <c r="M3377" t="s">
        <v>210</v>
      </c>
      <c r="N3377" t="s">
        <v>3443</v>
      </c>
      <c r="O3377" t="s">
        <v>210</v>
      </c>
      <c r="P3377" t="s">
        <v>3905</v>
      </c>
      <c r="Q3377" s="5">
        <f>INDEX(relevant_resources!B:B,MATCH(P3377,relevant_resources!A:A,0))</f>
        <v>0</v>
      </c>
      <c r="R3377">
        <f>COUNTIFS(resolve_2018!Y:Y,A3377)</f>
        <v>1</v>
      </c>
      <c r="S3377">
        <f>COUNTIFS(assign_old_new!A:A,A3377)</f>
        <v>0</v>
      </c>
      <c r="T3377" s="4" t="str">
        <f>IF(D3377="teppc","teppc",
IF(Q3377=0,"not relevant",
IF(R3377&gt;0,"in old list",
IF(S3377=0,"NEED TO ASSIGN",
INDEX(assign_old_new!D:D,MATCH(A3377,assign_old_new!A:A,0))))))</f>
        <v>teppc</v>
      </c>
      <c r="U3377">
        <f t="shared" si="104"/>
        <v>1</v>
      </c>
      <c r="V3377" s="5">
        <f t="shared" si="105"/>
        <v>0</v>
      </c>
    </row>
    <row r="3378" spans="1:22" hidden="1" x14ac:dyDescent="0.75">
      <c r="A3378" t="s">
        <v>3960</v>
      </c>
      <c r="B3378" t="s">
        <v>3961</v>
      </c>
      <c r="C3378" t="s">
        <v>3962</v>
      </c>
      <c r="D3378" t="s">
        <v>3425</v>
      </c>
      <c r="E3378" t="s">
        <v>3611</v>
      </c>
      <c r="F3378" t="s">
        <v>3611</v>
      </c>
      <c r="G3378" t="s">
        <v>3379</v>
      </c>
      <c r="H3378" t="s">
        <v>1128</v>
      </c>
      <c r="I3378" t="s">
        <v>33</v>
      </c>
      <c r="J3378" s="2">
        <v>1828</v>
      </c>
      <c r="K3378" s="2">
        <v>55153</v>
      </c>
      <c r="L3378">
        <v>2.37</v>
      </c>
      <c r="M3378" t="s">
        <v>3956</v>
      </c>
      <c r="N3378" t="s">
        <v>3443</v>
      </c>
      <c r="O3378" t="s">
        <v>210</v>
      </c>
      <c r="P3378" t="s">
        <v>3709</v>
      </c>
      <c r="Q3378" s="5">
        <f>INDEX(relevant_resources!B:B,MATCH(P3378,relevant_resources!A:A,0))</f>
        <v>0</v>
      </c>
      <c r="R3378">
        <f>COUNTIFS(resolve_2018!Y:Y,A3378)</f>
        <v>0</v>
      </c>
      <c r="S3378">
        <f>COUNTIFS(assign_old_new!A:A,A3378)</f>
        <v>0</v>
      </c>
      <c r="T3378" s="4" t="str">
        <f>IF(D3378="teppc","teppc",
IF(Q3378=0,"not relevant",
IF(R3378&gt;0,"in old list",
IF(S3378=0,"NEED TO ASSIGN",
INDEX(assign_old_new!D:D,MATCH(A3378,assign_old_new!A:A,0))))))</f>
        <v>teppc</v>
      </c>
      <c r="U3378">
        <f t="shared" si="104"/>
        <v>0</v>
      </c>
      <c r="V3378" s="5">
        <f t="shared" si="105"/>
        <v>0</v>
      </c>
    </row>
    <row r="3379" spans="1:22" hidden="1" x14ac:dyDescent="0.75">
      <c r="A3379" t="s">
        <v>2386</v>
      </c>
      <c r="B3379" t="s">
        <v>2386</v>
      </c>
      <c r="C3379" t="s">
        <v>11146</v>
      </c>
      <c r="D3379" t="s">
        <v>9883</v>
      </c>
      <c r="E3379" t="s">
        <v>3319</v>
      </c>
      <c r="F3379" t="s">
        <v>3319</v>
      </c>
      <c r="G3379" t="s">
        <v>3320</v>
      </c>
      <c r="H3379" t="s">
        <v>3319</v>
      </c>
      <c r="I3379" t="s">
        <v>33</v>
      </c>
      <c r="J3379" t="s">
        <v>9889</v>
      </c>
      <c r="K3379" s="6">
        <v>55153</v>
      </c>
      <c r="L3379">
        <v>2.33</v>
      </c>
      <c r="M3379" t="s">
        <v>9958</v>
      </c>
      <c r="N3379" t="s">
        <v>4346</v>
      </c>
      <c r="O3379" t="s">
        <v>3386</v>
      </c>
      <c r="P3379" t="s">
        <v>3324</v>
      </c>
      <c r="Q3379" s="5">
        <f>INDEX(relevant_resources!B:B,MATCH(P3379,relevant_resources!A:A,0))</f>
        <v>1</v>
      </c>
      <c r="R3379">
        <f>COUNTIFS(resolve_2018!Y:Y,A3379)</f>
        <v>1</v>
      </c>
      <c r="S3379">
        <f>COUNTIFS(assign_old_new!A:A,A3379)</f>
        <v>0</v>
      </c>
      <c r="T3379" s="4" t="str">
        <f>IF(D3379="teppc","teppc",
IF(Q3379=0,"not relevant",
IF(R3379&gt;0,"in old list",
IF(S3379=0,"NEED TO ASSIGN",
INDEX(assign_old_new!D:D,MATCH(A3379,assign_old_new!A:A,0))))))</f>
        <v>in old list</v>
      </c>
      <c r="U3379">
        <f t="shared" si="104"/>
        <v>1</v>
      </c>
      <c r="V3379" s="5">
        <f t="shared" si="105"/>
        <v>0</v>
      </c>
    </row>
    <row r="3380" spans="1:22" hidden="1" x14ac:dyDescent="0.75">
      <c r="A3380" t="s">
        <v>7311</v>
      </c>
      <c r="B3380" t="s">
        <v>7312</v>
      </c>
      <c r="C3380" t="s">
        <v>7313</v>
      </c>
      <c r="D3380" t="s">
        <v>3425</v>
      </c>
      <c r="E3380" t="s">
        <v>3426</v>
      </c>
      <c r="F3380" t="s">
        <v>3426</v>
      </c>
      <c r="G3380" t="s">
        <v>3427</v>
      </c>
      <c r="H3380" t="s">
        <v>3428</v>
      </c>
      <c r="I3380" t="s">
        <v>3429</v>
      </c>
      <c r="J3380" s="2">
        <v>31517</v>
      </c>
      <c r="K3380" s="2">
        <v>47484</v>
      </c>
      <c r="L3380">
        <v>2.2999999999999998</v>
      </c>
      <c r="M3380" t="s">
        <v>3531</v>
      </c>
      <c r="N3380" t="s">
        <v>3532</v>
      </c>
      <c r="O3380" t="s">
        <v>3533</v>
      </c>
      <c r="P3380" t="s">
        <v>3549</v>
      </c>
      <c r="Q3380" s="5">
        <f>INDEX(relevant_resources!B:B,MATCH(P3380,relevant_resources!A:A,0))</f>
        <v>0</v>
      </c>
      <c r="R3380">
        <f>COUNTIFS(resolve_2018!Y:Y,A3380)</f>
        <v>0</v>
      </c>
      <c r="S3380">
        <f>COUNTIFS(assign_old_new!A:A,A3380)</f>
        <v>0</v>
      </c>
      <c r="T3380" s="4" t="str">
        <f>IF(D3380="teppc","teppc",
IF(Q3380=0,"not relevant",
IF(R3380&gt;0,"in old list",
IF(S3380=0,"NEED TO ASSIGN",
INDEX(assign_old_new!D:D,MATCH(A3380,assign_old_new!A:A,0))))))</f>
        <v>teppc</v>
      </c>
      <c r="U3380">
        <f t="shared" si="104"/>
        <v>0</v>
      </c>
      <c r="V3380" s="5">
        <f t="shared" si="105"/>
        <v>0</v>
      </c>
    </row>
    <row r="3381" spans="1:22" hidden="1" x14ac:dyDescent="0.75">
      <c r="A3381" t="s">
        <v>8888</v>
      </c>
      <c r="B3381" t="s">
        <v>8888</v>
      </c>
      <c r="C3381" t="s">
        <v>8889</v>
      </c>
      <c r="D3381" t="s">
        <v>3425</v>
      </c>
      <c r="E3381" t="s">
        <v>1054</v>
      </c>
      <c r="F3381" t="s">
        <v>1054</v>
      </c>
      <c r="G3381" t="s">
        <v>3447</v>
      </c>
      <c r="H3381" t="s">
        <v>3428</v>
      </c>
      <c r="I3381" t="s">
        <v>3429</v>
      </c>
      <c r="J3381" s="2">
        <v>31517</v>
      </c>
      <c r="K3381" s="2">
        <v>55123</v>
      </c>
      <c r="L3381">
        <v>2.2999999999999998</v>
      </c>
      <c r="M3381" t="s">
        <v>210</v>
      </c>
      <c r="N3381" t="s">
        <v>3443</v>
      </c>
      <c r="O3381" t="s">
        <v>210</v>
      </c>
      <c r="P3381" t="s">
        <v>3444</v>
      </c>
      <c r="Q3381" s="5">
        <f>INDEX(relevant_resources!B:B,MATCH(P3381,relevant_resources!A:A,0))</f>
        <v>0</v>
      </c>
      <c r="R3381">
        <f>COUNTIFS(resolve_2018!Y:Y,A3381)</f>
        <v>0</v>
      </c>
      <c r="S3381">
        <f>COUNTIFS(assign_old_new!A:A,A3381)</f>
        <v>0</v>
      </c>
      <c r="T3381" s="4" t="str">
        <f>IF(D3381="teppc","teppc",
IF(Q3381=0,"not relevant",
IF(R3381&gt;0,"in old list",
IF(S3381=0,"NEED TO ASSIGN",
INDEX(assign_old_new!D:D,MATCH(A3381,assign_old_new!A:A,0))))))</f>
        <v>teppc</v>
      </c>
      <c r="U3381">
        <f t="shared" si="104"/>
        <v>0</v>
      </c>
      <c r="V3381" s="5">
        <f t="shared" si="105"/>
        <v>0</v>
      </c>
    </row>
    <row r="3382" spans="1:22" hidden="1" x14ac:dyDescent="0.75">
      <c r="A3382" t="s">
        <v>7995</v>
      </c>
      <c r="B3382" t="s">
        <v>7995</v>
      </c>
      <c r="C3382" t="s">
        <v>7996</v>
      </c>
      <c r="D3382" t="s">
        <v>3425</v>
      </c>
      <c r="E3382" t="s">
        <v>3482</v>
      </c>
      <c r="F3382" t="s">
        <v>3482</v>
      </c>
      <c r="G3382" t="s">
        <v>3483</v>
      </c>
      <c r="H3382" t="s">
        <v>3482</v>
      </c>
      <c r="I3382" t="s">
        <v>1080</v>
      </c>
      <c r="J3382" s="2">
        <v>31107</v>
      </c>
      <c r="K3382" s="2">
        <v>55153</v>
      </c>
      <c r="L3382">
        <v>2.2999999999999998</v>
      </c>
      <c r="M3382" t="s">
        <v>210</v>
      </c>
      <c r="N3382" t="s">
        <v>3443</v>
      </c>
      <c r="O3382" t="s">
        <v>210</v>
      </c>
      <c r="P3382" t="s">
        <v>3568</v>
      </c>
      <c r="Q3382" s="5">
        <f>INDEX(relevant_resources!B:B,MATCH(P3382,relevant_resources!A:A,0))</f>
        <v>0</v>
      </c>
      <c r="R3382">
        <f>COUNTIFS(resolve_2018!Y:Y,A3382)</f>
        <v>0</v>
      </c>
      <c r="S3382">
        <f>COUNTIFS(assign_old_new!A:A,A3382)</f>
        <v>0</v>
      </c>
      <c r="T3382" s="4" t="str">
        <f>IF(D3382="teppc","teppc",
IF(Q3382=0,"not relevant",
IF(R3382&gt;0,"in old list",
IF(S3382=0,"NEED TO ASSIGN",
INDEX(assign_old_new!D:D,MATCH(A3382,assign_old_new!A:A,0))))))</f>
        <v>teppc</v>
      </c>
      <c r="U3382">
        <f t="shared" si="104"/>
        <v>0</v>
      </c>
      <c r="V3382" s="5">
        <f t="shared" si="105"/>
        <v>0</v>
      </c>
    </row>
    <row r="3383" spans="1:22" hidden="1" x14ac:dyDescent="0.75">
      <c r="A3383" t="s">
        <v>4487</v>
      </c>
      <c r="B3383" t="s">
        <v>4487</v>
      </c>
      <c r="C3383" t="s">
        <v>4488</v>
      </c>
      <c r="D3383" t="s">
        <v>3425</v>
      </c>
      <c r="E3383" t="s">
        <v>3620</v>
      </c>
      <c r="F3383" t="s">
        <v>3620</v>
      </c>
      <c r="G3383" t="s">
        <v>3621</v>
      </c>
      <c r="H3383" t="s">
        <v>3616</v>
      </c>
      <c r="I3383" t="s">
        <v>1080</v>
      </c>
      <c r="J3383" s="2">
        <v>30834</v>
      </c>
      <c r="K3383" s="2">
        <v>47588</v>
      </c>
      <c r="L3383">
        <v>2.2999999999999998</v>
      </c>
      <c r="M3383" t="s">
        <v>210</v>
      </c>
      <c r="N3383" t="s">
        <v>3443</v>
      </c>
      <c r="O3383" t="s">
        <v>210</v>
      </c>
      <c r="P3383" t="s">
        <v>3568</v>
      </c>
      <c r="Q3383" s="5">
        <f>INDEX(relevant_resources!B:B,MATCH(P3383,relevant_resources!A:A,0))</f>
        <v>0</v>
      </c>
      <c r="R3383">
        <f>COUNTIFS(resolve_2018!Y:Y,A3383)</f>
        <v>0</v>
      </c>
      <c r="S3383">
        <f>COUNTIFS(assign_old_new!A:A,A3383)</f>
        <v>0</v>
      </c>
      <c r="T3383" s="4" t="str">
        <f>IF(D3383="teppc","teppc",
IF(Q3383=0,"not relevant",
IF(R3383&gt;0,"in old list",
IF(S3383=0,"NEED TO ASSIGN",
INDEX(assign_old_new!D:D,MATCH(A3383,assign_old_new!A:A,0))))))</f>
        <v>teppc</v>
      </c>
      <c r="U3383">
        <f t="shared" si="104"/>
        <v>0</v>
      </c>
      <c r="V3383" s="5">
        <f t="shared" si="105"/>
        <v>0</v>
      </c>
    </row>
    <row r="3384" spans="1:22" hidden="1" x14ac:dyDescent="0.75">
      <c r="A3384" t="s">
        <v>7928</v>
      </c>
      <c r="B3384" t="s">
        <v>7928</v>
      </c>
      <c r="C3384" t="s">
        <v>7929</v>
      </c>
      <c r="D3384" t="s">
        <v>3425</v>
      </c>
      <c r="E3384" t="s">
        <v>3611</v>
      </c>
      <c r="F3384" t="s">
        <v>3611</v>
      </c>
      <c r="G3384" t="s">
        <v>3379</v>
      </c>
      <c r="H3384" t="s">
        <v>1128</v>
      </c>
      <c r="I3384" t="s">
        <v>33</v>
      </c>
      <c r="J3384" s="2">
        <v>31048</v>
      </c>
      <c r="K3384" s="2">
        <v>55153</v>
      </c>
      <c r="L3384">
        <v>2.29</v>
      </c>
      <c r="M3384" t="s">
        <v>3920</v>
      </c>
      <c r="N3384" t="s">
        <v>3921</v>
      </c>
      <c r="O3384" t="s">
        <v>3356</v>
      </c>
      <c r="P3384" t="s">
        <v>3357</v>
      </c>
      <c r="Q3384" s="5">
        <f>INDEX(relevant_resources!B:B,MATCH(P3384,relevant_resources!A:A,0))</f>
        <v>0</v>
      </c>
      <c r="R3384">
        <f>COUNTIFS(resolve_2018!Y:Y,A3384)</f>
        <v>0</v>
      </c>
      <c r="S3384">
        <f>COUNTIFS(assign_old_new!A:A,A3384)</f>
        <v>0</v>
      </c>
      <c r="T3384" s="4" t="str">
        <f>IF(D3384="teppc","teppc",
IF(Q3384=0,"not relevant",
IF(R3384&gt;0,"in old list",
IF(S3384=0,"NEED TO ASSIGN",
INDEX(assign_old_new!D:D,MATCH(A3384,assign_old_new!A:A,0))))))</f>
        <v>teppc</v>
      </c>
      <c r="U3384">
        <f t="shared" si="104"/>
        <v>0</v>
      </c>
      <c r="V3384" s="5">
        <f t="shared" si="105"/>
        <v>0</v>
      </c>
    </row>
    <row r="3385" spans="1:22" hidden="1" x14ac:dyDescent="0.75">
      <c r="A3385" t="s">
        <v>7930</v>
      </c>
      <c r="B3385" t="s">
        <v>7930</v>
      </c>
      <c r="C3385" t="s">
        <v>7931</v>
      </c>
      <c r="D3385" t="s">
        <v>3425</v>
      </c>
      <c r="E3385" t="s">
        <v>3611</v>
      </c>
      <c r="F3385" t="s">
        <v>3611</v>
      </c>
      <c r="G3385" t="s">
        <v>3379</v>
      </c>
      <c r="H3385" t="s">
        <v>1128</v>
      </c>
      <c r="I3385" t="s">
        <v>33</v>
      </c>
      <c r="J3385" s="2">
        <v>31048</v>
      </c>
      <c r="K3385" s="2">
        <v>55153</v>
      </c>
      <c r="L3385">
        <v>2.29</v>
      </c>
      <c r="M3385" t="s">
        <v>3920</v>
      </c>
      <c r="N3385" t="s">
        <v>3921</v>
      </c>
      <c r="O3385" t="s">
        <v>3356</v>
      </c>
      <c r="P3385" t="s">
        <v>3357</v>
      </c>
      <c r="Q3385" s="5">
        <f>INDEX(relevant_resources!B:B,MATCH(P3385,relevant_resources!A:A,0))</f>
        <v>0</v>
      </c>
      <c r="R3385">
        <f>COUNTIFS(resolve_2018!Y:Y,A3385)</f>
        <v>0</v>
      </c>
      <c r="S3385">
        <f>COUNTIFS(assign_old_new!A:A,A3385)</f>
        <v>0</v>
      </c>
      <c r="T3385" s="4" t="str">
        <f>IF(D3385="teppc","teppc",
IF(Q3385=0,"not relevant",
IF(R3385&gt;0,"in old list",
IF(S3385=0,"NEED TO ASSIGN",
INDEX(assign_old_new!D:D,MATCH(A3385,assign_old_new!A:A,0))))))</f>
        <v>teppc</v>
      </c>
      <c r="U3385">
        <f t="shared" si="104"/>
        <v>0</v>
      </c>
      <c r="V3385" s="5">
        <f t="shared" si="105"/>
        <v>0</v>
      </c>
    </row>
    <row r="3386" spans="1:22" hidden="1" x14ac:dyDescent="0.75">
      <c r="A3386" t="s">
        <v>3408</v>
      </c>
      <c r="B3386" t="s">
        <v>3409</v>
      </c>
      <c r="C3386" t="s">
        <v>3408</v>
      </c>
      <c r="D3386" t="s">
        <v>3318</v>
      </c>
      <c r="E3386" t="s">
        <v>3333</v>
      </c>
      <c r="F3386" t="s">
        <v>1128</v>
      </c>
      <c r="G3386" t="s">
        <v>3379</v>
      </c>
      <c r="H3386" t="s">
        <v>1128</v>
      </c>
      <c r="I3386" t="s">
        <v>33</v>
      </c>
      <c r="J3386" s="2">
        <v>43798</v>
      </c>
      <c r="K3386" s="2">
        <v>55153</v>
      </c>
      <c r="L3386">
        <v>2.274</v>
      </c>
      <c r="M3386" t="s">
        <v>3335</v>
      </c>
      <c r="N3386" t="s">
        <v>3336</v>
      </c>
      <c r="O3386" t="s">
        <v>3337</v>
      </c>
      <c r="P3386" t="s">
        <v>3338</v>
      </c>
      <c r="Q3386" s="5">
        <f>INDEX(relevant_resources!B:B,MATCH(P3386,relevant_resources!A:A,0))</f>
        <v>0</v>
      </c>
      <c r="R3386">
        <f>COUNTIFS(resolve_2018!Y:Y,A3386)</f>
        <v>0</v>
      </c>
      <c r="S3386">
        <f>COUNTIFS(assign_old_new!A:A,A3386)</f>
        <v>1</v>
      </c>
      <c r="T3386" s="4" t="str">
        <f>IF(D3386="teppc","teppc",
IF(Q3386=0,"not relevant",
IF(R3386&gt;0,"in old list",
IF(S3386=0,"NEED TO ASSIGN",
INDEX(assign_old_new!D:D,MATCH(A3386,assign_old_new!A:A,0))))))</f>
        <v>not relevant</v>
      </c>
      <c r="U3386">
        <f t="shared" si="104"/>
        <v>1</v>
      </c>
      <c r="V3386" s="5">
        <f t="shared" si="105"/>
        <v>0</v>
      </c>
    </row>
    <row r="3387" spans="1:22" hidden="1" x14ac:dyDescent="0.75">
      <c r="A3387" t="s">
        <v>2210</v>
      </c>
      <c r="B3387" t="s">
        <v>2210</v>
      </c>
      <c r="C3387" t="s">
        <v>10076</v>
      </c>
      <c r="D3387" t="s">
        <v>9883</v>
      </c>
      <c r="E3387" t="s">
        <v>3319</v>
      </c>
      <c r="F3387" t="s">
        <v>3319</v>
      </c>
      <c r="G3387" t="s">
        <v>3320</v>
      </c>
      <c r="H3387" t="s">
        <v>3319</v>
      </c>
      <c r="I3387" t="s">
        <v>33</v>
      </c>
      <c r="J3387" s="6">
        <v>38182</v>
      </c>
      <c r="K3387" s="6">
        <v>55153</v>
      </c>
      <c r="L3387">
        <v>2.25</v>
      </c>
      <c r="M3387" t="s">
        <v>9884</v>
      </c>
      <c r="N3387" t="s">
        <v>3849</v>
      </c>
      <c r="O3387" t="s">
        <v>3850</v>
      </c>
      <c r="P3387" t="s">
        <v>10070</v>
      </c>
      <c r="Q3387" s="5">
        <f>INDEX(relevant_resources!B:B,MATCH(P3387,relevant_resources!A:A,0))</f>
        <v>0</v>
      </c>
      <c r="R3387">
        <f>COUNTIFS(resolve_2018!Y:Y,A3387)</f>
        <v>1</v>
      </c>
      <c r="S3387">
        <f>COUNTIFS(assign_old_new!A:A,A3387)</f>
        <v>0</v>
      </c>
      <c r="T3387" s="4" t="str">
        <f>IF(D3387="teppc","teppc",
IF(Q3387=0,"not relevant",
IF(R3387&gt;0,"in old list",
IF(S3387=0,"NEED TO ASSIGN",
INDEX(assign_old_new!D:D,MATCH(A3387,assign_old_new!A:A,0))))))</f>
        <v>not relevant</v>
      </c>
      <c r="U3387">
        <f t="shared" si="104"/>
        <v>1</v>
      </c>
      <c r="V3387" s="5">
        <f t="shared" si="105"/>
        <v>0</v>
      </c>
    </row>
    <row r="3388" spans="1:22" hidden="1" x14ac:dyDescent="0.75">
      <c r="A3388" t="s">
        <v>1238</v>
      </c>
      <c r="B3388" t="s">
        <v>10886</v>
      </c>
      <c r="C3388" t="s">
        <v>10887</v>
      </c>
      <c r="D3388" t="s">
        <v>9883</v>
      </c>
      <c r="E3388" t="s">
        <v>1128</v>
      </c>
      <c r="F3388" t="s">
        <v>1128</v>
      </c>
      <c r="G3388" t="s">
        <v>3379</v>
      </c>
      <c r="H3388" t="s">
        <v>1128</v>
      </c>
      <c r="I3388" t="s">
        <v>33</v>
      </c>
      <c r="J3388" s="6">
        <v>10594</v>
      </c>
      <c r="K3388" s="6">
        <v>55153</v>
      </c>
      <c r="L3388">
        <v>2.25</v>
      </c>
      <c r="M3388" t="s">
        <v>9884</v>
      </c>
      <c r="N3388" t="s">
        <v>3443</v>
      </c>
      <c r="O3388" t="s">
        <v>210</v>
      </c>
      <c r="P3388" t="s">
        <v>3709</v>
      </c>
      <c r="Q3388" s="5">
        <f>INDEX(relevant_resources!B:B,MATCH(P3388,relevant_resources!A:A,0))</f>
        <v>0</v>
      </c>
      <c r="R3388">
        <f>COUNTIFS(resolve_2018!Y:Y,A3388)</f>
        <v>1</v>
      </c>
      <c r="S3388">
        <f>COUNTIFS(assign_old_new!A:A,A3388)</f>
        <v>0</v>
      </c>
      <c r="T3388" s="4" t="str">
        <f>IF(D3388="teppc","teppc",
IF(Q3388=0,"not relevant",
IF(R3388&gt;0,"in old list",
IF(S3388=0,"NEED TO ASSIGN",
INDEX(assign_old_new!D:D,MATCH(A3388,assign_old_new!A:A,0))))))</f>
        <v>not relevant</v>
      </c>
      <c r="U3388">
        <f t="shared" si="104"/>
        <v>1</v>
      </c>
      <c r="V3388" s="5">
        <f t="shared" si="105"/>
        <v>0</v>
      </c>
    </row>
    <row r="3389" spans="1:22" hidden="1" x14ac:dyDescent="0.75">
      <c r="A3389" t="s">
        <v>7411</v>
      </c>
      <c r="B3389" t="s">
        <v>7412</v>
      </c>
      <c r="C3389" t="s">
        <v>7413</v>
      </c>
      <c r="D3389" t="s">
        <v>3425</v>
      </c>
      <c r="E3389" t="s">
        <v>2592</v>
      </c>
      <c r="F3389" t="s">
        <v>2592</v>
      </c>
      <c r="G3389" t="s">
        <v>4353</v>
      </c>
      <c r="H3389" t="s">
        <v>3028</v>
      </c>
      <c r="I3389" t="s">
        <v>2592</v>
      </c>
      <c r="J3389" s="2">
        <v>31517</v>
      </c>
      <c r="K3389" s="2">
        <v>55153</v>
      </c>
      <c r="L3389">
        <v>2.2000000000000002</v>
      </c>
      <c r="M3389" t="s">
        <v>210</v>
      </c>
      <c r="N3389" t="s">
        <v>3443</v>
      </c>
      <c r="O3389" t="s">
        <v>210</v>
      </c>
      <c r="P3389" t="s">
        <v>4354</v>
      </c>
      <c r="Q3389" s="5">
        <f>INDEX(relevant_resources!B:B,MATCH(P3389,relevant_resources!A:A,0))</f>
        <v>0</v>
      </c>
      <c r="R3389">
        <f>COUNTIFS(resolve_2018!Y:Y,A3389)</f>
        <v>0</v>
      </c>
      <c r="S3389">
        <f>COUNTIFS(assign_old_new!A:A,A3389)</f>
        <v>0</v>
      </c>
      <c r="T3389" s="4" t="str">
        <f>IF(D3389="teppc","teppc",
IF(Q3389=0,"not relevant",
IF(R3389&gt;0,"in old list",
IF(S3389=0,"NEED TO ASSIGN",
INDEX(assign_old_new!D:D,MATCH(A3389,assign_old_new!A:A,0))))))</f>
        <v>teppc</v>
      </c>
      <c r="U3389">
        <f t="shared" si="104"/>
        <v>0</v>
      </c>
      <c r="V3389" s="5">
        <f t="shared" si="105"/>
        <v>0</v>
      </c>
    </row>
    <row r="3390" spans="1:22" hidden="1" x14ac:dyDescent="0.75">
      <c r="A3390" t="s">
        <v>7414</v>
      </c>
      <c r="B3390" t="s">
        <v>7415</v>
      </c>
      <c r="C3390" t="s">
        <v>7416</v>
      </c>
      <c r="D3390" t="s">
        <v>3425</v>
      </c>
      <c r="E3390" t="s">
        <v>2592</v>
      </c>
      <c r="F3390" t="s">
        <v>2592</v>
      </c>
      <c r="G3390" t="s">
        <v>4353</v>
      </c>
      <c r="H3390" t="s">
        <v>3028</v>
      </c>
      <c r="I3390" t="s">
        <v>2592</v>
      </c>
      <c r="J3390" s="2">
        <v>31517</v>
      </c>
      <c r="K3390" s="2">
        <v>55153</v>
      </c>
      <c r="L3390">
        <v>2.2000000000000002</v>
      </c>
      <c r="M3390" t="s">
        <v>210</v>
      </c>
      <c r="N3390" t="s">
        <v>3443</v>
      </c>
      <c r="O3390" t="s">
        <v>210</v>
      </c>
      <c r="P3390" t="s">
        <v>4354</v>
      </c>
      <c r="Q3390" s="5">
        <f>INDEX(relevant_resources!B:B,MATCH(P3390,relevant_resources!A:A,0))</f>
        <v>0</v>
      </c>
      <c r="R3390">
        <f>COUNTIFS(resolve_2018!Y:Y,A3390)</f>
        <v>0</v>
      </c>
      <c r="S3390">
        <f>COUNTIFS(assign_old_new!A:A,A3390)</f>
        <v>0</v>
      </c>
      <c r="T3390" s="4" t="str">
        <f>IF(D3390="teppc","teppc",
IF(Q3390=0,"not relevant",
IF(R3390&gt;0,"in old list",
IF(S3390=0,"NEED TO ASSIGN",
INDEX(assign_old_new!D:D,MATCH(A3390,assign_old_new!A:A,0))))))</f>
        <v>teppc</v>
      </c>
      <c r="U3390">
        <f t="shared" si="104"/>
        <v>0</v>
      </c>
      <c r="V3390" s="5">
        <f t="shared" si="105"/>
        <v>0</v>
      </c>
    </row>
    <row r="3391" spans="1:22" hidden="1" x14ac:dyDescent="0.75">
      <c r="A3391" t="s">
        <v>5290</v>
      </c>
      <c r="B3391" t="s">
        <v>5290</v>
      </c>
      <c r="C3391" t="s">
        <v>5291</v>
      </c>
      <c r="D3391" t="s">
        <v>3425</v>
      </c>
      <c r="E3391" t="s">
        <v>3482</v>
      </c>
      <c r="F3391" t="s">
        <v>3482</v>
      </c>
      <c r="G3391" t="s">
        <v>3483</v>
      </c>
      <c r="H3391" t="s">
        <v>3482</v>
      </c>
      <c r="I3391" t="s">
        <v>1080</v>
      </c>
      <c r="J3391" s="2">
        <v>30437</v>
      </c>
      <c r="K3391" s="2">
        <v>55153</v>
      </c>
      <c r="L3391">
        <v>2.2000000000000002</v>
      </c>
      <c r="M3391" t="s">
        <v>210</v>
      </c>
      <c r="N3391" t="s">
        <v>3443</v>
      </c>
      <c r="O3391" t="s">
        <v>210</v>
      </c>
      <c r="P3391" t="s">
        <v>3568</v>
      </c>
      <c r="Q3391" s="5">
        <f>INDEX(relevant_resources!B:B,MATCH(P3391,relevant_resources!A:A,0))</f>
        <v>0</v>
      </c>
      <c r="R3391">
        <f>COUNTIFS(resolve_2018!Y:Y,A3391)</f>
        <v>0</v>
      </c>
      <c r="S3391">
        <f>COUNTIFS(assign_old_new!A:A,A3391)</f>
        <v>0</v>
      </c>
      <c r="T3391" s="4" t="str">
        <f>IF(D3391="teppc","teppc",
IF(Q3391=0,"not relevant",
IF(R3391&gt;0,"in old list",
IF(S3391=0,"NEED TO ASSIGN",
INDEX(assign_old_new!D:D,MATCH(A3391,assign_old_new!A:A,0))))))</f>
        <v>teppc</v>
      </c>
      <c r="U3391">
        <f t="shared" si="104"/>
        <v>0</v>
      </c>
      <c r="V3391" s="5">
        <f t="shared" si="105"/>
        <v>0</v>
      </c>
    </row>
    <row r="3392" spans="1:22" hidden="1" x14ac:dyDescent="0.75">
      <c r="A3392" t="s">
        <v>7991</v>
      </c>
      <c r="B3392" t="s">
        <v>7991</v>
      </c>
      <c r="C3392" t="s">
        <v>7992</v>
      </c>
      <c r="D3392" t="s">
        <v>3425</v>
      </c>
      <c r="E3392" t="s">
        <v>3025</v>
      </c>
      <c r="F3392" t="s">
        <v>3025</v>
      </c>
      <c r="G3392" t="s">
        <v>4098</v>
      </c>
      <c r="H3392" t="s">
        <v>3482</v>
      </c>
      <c r="I3392" t="s">
        <v>1080</v>
      </c>
      <c r="J3392" s="2">
        <v>3136</v>
      </c>
      <c r="K3392" s="2">
        <v>55153</v>
      </c>
      <c r="L3392">
        <v>2.2000000000000002</v>
      </c>
      <c r="M3392" t="s">
        <v>210</v>
      </c>
      <c r="N3392" t="s">
        <v>3443</v>
      </c>
      <c r="O3392" t="s">
        <v>210</v>
      </c>
      <c r="P3392" t="s">
        <v>3568</v>
      </c>
      <c r="Q3392" s="5">
        <f>INDEX(relevant_resources!B:B,MATCH(P3392,relevant_resources!A:A,0))</f>
        <v>0</v>
      </c>
      <c r="R3392">
        <f>COUNTIFS(resolve_2018!Y:Y,A3392)</f>
        <v>0</v>
      </c>
      <c r="S3392">
        <f>COUNTIFS(assign_old_new!A:A,A3392)</f>
        <v>0</v>
      </c>
      <c r="T3392" s="4" t="str">
        <f>IF(D3392="teppc","teppc",
IF(Q3392=0,"not relevant",
IF(R3392&gt;0,"in old list",
IF(S3392=0,"NEED TO ASSIGN",
INDEX(assign_old_new!D:D,MATCH(A3392,assign_old_new!A:A,0))))))</f>
        <v>teppc</v>
      </c>
      <c r="U3392">
        <f t="shared" si="104"/>
        <v>0</v>
      </c>
      <c r="V3392" s="5">
        <f t="shared" si="105"/>
        <v>0</v>
      </c>
    </row>
    <row r="3393" spans="1:22" hidden="1" x14ac:dyDescent="0.75">
      <c r="A3393" t="s">
        <v>6930</v>
      </c>
      <c r="B3393" t="s">
        <v>6930</v>
      </c>
      <c r="C3393" t="s">
        <v>6931</v>
      </c>
      <c r="D3393" t="s">
        <v>3425</v>
      </c>
      <c r="E3393" t="s">
        <v>3611</v>
      </c>
      <c r="F3393" t="s">
        <v>3611</v>
      </c>
      <c r="G3393" t="s">
        <v>3379</v>
      </c>
      <c r="H3393" t="s">
        <v>1128</v>
      </c>
      <c r="I3393" t="s">
        <v>33</v>
      </c>
      <c r="J3393" s="2">
        <v>3105</v>
      </c>
      <c r="K3393" s="2">
        <v>55153</v>
      </c>
      <c r="L3393">
        <v>2.2000000000000002</v>
      </c>
      <c r="M3393" t="s">
        <v>210</v>
      </c>
      <c r="N3393" t="s">
        <v>3443</v>
      </c>
      <c r="O3393" t="s">
        <v>210</v>
      </c>
      <c r="P3393" t="s">
        <v>3709</v>
      </c>
      <c r="Q3393" s="5">
        <f>INDEX(relevant_resources!B:B,MATCH(P3393,relevant_resources!A:A,0))</f>
        <v>0</v>
      </c>
      <c r="R3393">
        <f>COUNTIFS(resolve_2018!Y:Y,A3393)</f>
        <v>0</v>
      </c>
      <c r="S3393">
        <f>COUNTIFS(assign_old_new!A:A,A3393)</f>
        <v>0</v>
      </c>
      <c r="T3393" s="4" t="str">
        <f>IF(D3393="teppc","teppc",
IF(Q3393=0,"not relevant",
IF(R3393&gt;0,"in old list",
IF(S3393=0,"NEED TO ASSIGN",
INDEX(assign_old_new!D:D,MATCH(A3393,assign_old_new!A:A,0))))))</f>
        <v>teppc</v>
      </c>
      <c r="U3393">
        <f t="shared" si="104"/>
        <v>0</v>
      </c>
      <c r="V3393" s="5">
        <f t="shared" si="105"/>
        <v>0</v>
      </c>
    </row>
    <row r="3394" spans="1:22" hidden="1" x14ac:dyDescent="0.75">
      <c r="A3394" t="s">
        <v>7983</v>
      </c>
      <c r="B3394" t="s">
        <v>7983</v>
      </c>
      <c r="C3394" t="s">
        <v>7984</v>
      </c>
      <c r="D3394" t="s">
        <v>3425</v>
      </c>
      <c r="E3394" t="s">
        <v>3025</v>
      </c>
      <c r="F3394" t="s">
        <v>3025</v>
      </c>
      <c r="G3394" t="s">
        <v>4098</v>
      </c>
      <c r="H3394" t="s">
        <v>3482</v>
      </c>
      <c r="I3394" t="s">
        <v>1080</v>
      </c>
      <c r="J3394" s="2">
        <v>2892</v>
      </c>
      <c r="K3394" s="2">
        <v>55153</v>
      </c>
      <c r="L3394">
        <v>2.2000000000000002</v>
      </c>
      <c r="M3394" t="s">
        <v>210</v>
      </c>
      <c r="N3394" t="s">
        <v>3443</v>
      </c>
      <c r="O3394" t="s">
        <v>210</v>
      </c>
      <c r="P3394" t="s">
        <v>3568</v>
      </c>
      <c r="Q3394" s="5">
        <f>INDEX(relevant_resources!B:B,MATCH(P3394,relevant_resources!A:A,0))</f>
        <v>0</v>
      </c>
      <c r="R3394">
        <f>COUNTIFS(resolve_2018!Y:Y,A3394)</f>
        <v>0</v>
      </c>
      <c r="S3394">
        <f>COUNTIFS(assign_old_new!A:A,A3394)</f>
        <v>0</v>
      </c>
      <c r="T3394" s="4" t="str">
        <f>IF(D3394="teppc","teppc",
IF(Q3394=0,"not relevant",
IF(R3394&gt;0,"in old list",
IF(S3394=0,"NEED TO ASSIGN",
INDEX(assign_old_new!D:D,MATCH(A3394,assign_old_new!A:A,0))))))</f>
        <v>teppc</v>
      </c>
      <c r="U3394">
        <f t="shared" ref="U3394:U3457" si="106">OR(R3394&gt;0,S3394&gt;0)*1</f>
        <v>0</v>
      </c>
      <c r="V3394" s="5">
        <f t="shared" si="105"/>
        <v>0</v>
      </c>
    </row>
    <row r="3395" spans="1:22" hidden="1" x14ac:dyDescent="0.75">
      <c r="A3395" t="s">
        <v>7989</v>
      </c>
      <c r="B3395" t="s">
        <v>7989</v>
      </c>
      <c r="C3395" t="s">
        <v>7990</v>
      </c>
      <c r="D3395" t="s">
        <v>3425</v>
      </c>
      <c r="E3395" t="s">
        <v>3025</v>
      </c>
      <c r="F3395" t="s">
        <v>3025</v>
      </c>
      <c r="G3395" t="s">
        <v>4098</v>
      </c>
      <c r="H3395" t="s">
        <v>3482</v>
      </c>
      <c r="I3395" t="s">
        <v>1080</v>
      </c>
      <c r="J3395" s="2">
        <v>2497</v>
      </c>
      <c r="K3395" s="2">
        <v>55153</v>
      </c>
      <c r="L3395">
        <v>2.2000000000000002</v>
      </c>
      <c r="M3395" t="s">
        <v>210</v>
      </c>
      <c r="N3395" t="s">
        <v>3443</v>
      </c>
      <c r="O3395" t="s">
        <v>210</v>
      </c>
      <c r="P3395" t="s">
        <v>3568</v>
      </c>
      <c r="Q3395" s="5">
        <f>INDEX(relevant_resources!B:B,MATCH(P3395,relevant_resources!A:A,0))</f>
        <v>0</v>
      </c>
      <c r="R3395">
        <f>COUNTIFS(resolve_2018!Y:Y,A3395)</f>
        <v>0</v>
      </c>
      <c r="S3395">
        <f>COUNTIFS(assign_old_new!A:A,A3395)</f>
        <v>0</v>
      </c>
      <c r="T3395" s="4" t="str">
        <f>IF(D3395="teppc","teppc",
IF(Q3395=0,"not relevant",
IF(R3395&gt;0,"in old list",
IF(S3395=0,"NEED TO ASSIGN",
INDEX(assign_old_new!D:D,MATCH(A3395,assign_old_new!A:A,0))))))</f>
        <v>teppc</v>
      </c>
      <c r="U3395">
        <f t="shared" si="106"/>
        <v>0</v>
      </c>
      <c r="V3395" s="5">
        <f t="shared" ref="V3395:V3458" si="107">AND(Q3395=1,U3395=0,D3395="caiso")*1</f>
        <v>0</v>
      </c>
    </row>
    <row r="3396" spans="1:22" hidden="1" x14ac:dyDescent="0.75">
      <c r="A3396" t="s">
        <v>6924</v>
      </c>
      <c r="B3396" t="s">
        <v>6924</v>
      </c>
      <c r="C3396" t="s">
        <v>6925</v>
      </c>
      <c r="D3396" t="s">
        <v>3425</v>
      </c>
      <c r="E3396" t="s">
        <v>3611</v>
      </c>
      <c r="F3396" t="s">
        <v>3611</v>
      </c>
      <c r="G3396" t="s">
        <v>3379</v>
      </c>
      <c r="H3396" t="s">
        <v>1128</v>
      </c>
      <c r="I3396" t="s">
        <v>33</v>
      </c>
      <c r="J3396" s="2">
        <v>2436</v>
      </c>
      <c r="K3396" s="2">
        <v>55153</v>
      </c>
      <c r="L3396">
        <v>2.2000000000000002</v>
      </c>
      <c r="M3396" t="s">
        <v>210</v>
      </c>
      <c r="N3396" t="s">
        <v>3443</v>
      </c>
      <c r="O3396" t="s">
        <v>210</v>
      </c>
      <c r="P3396" t="s">
        <v>3709</v>
      </c>
      <c r="Q3396" s="5">
        <f>INDEX(relevant_resources!B:B,MATCH(P3396,relevant_resources!A:A,0))</f>
        <v>0</v>
      </c>
      <c r="R3396">
        <f>COUNTIFS(resolve_2018!Y:Y,A3396)</f>
        <v>0</v>
      </c>
      <c r="S3396">
        <f>COUNTIFS(assign_old_new!A:A,A3396)</f>
        <v>0</v>
      </c>
      <c r="T3396" s="4" t="str">
        <f>IF(D3396="teppc","teppc",
IF(Q3396=0,"not relevant",
IF(R3396&gt;0,"in old list",
IF(S3396=0,"NEED TO ASSIGN",
INDEX(assign_old_new!D:D,MATCH(A3396,assign_old_new!A:A,0))))))</f>
        <v>teppc</v>
      </c>
      <c r="U3396">
        <f t="shared" si="106"/>
        <v>0</v>
      </c>
      <c r="V3396" s="5">
        <f t="shared" si="107"/>
        <v>0</v>
      </c>
    </row>
    <row r="3397" spans="1:22" hidden="1" x14ac:dyDescent="0.75">
      <c r="A3397" t="s">
        <v>6926</v>
      </c>
      <c r="B3397" t="s">
        <v>6926</v>
      </c>
      <c r="C3397" t="s">
        <v>6927</v>
      </c>
      <c r="D3397" t="s">
        <v>3425</v>
      </c>
      <c r="E3397" t="s">
        <v>3611</v>
      </c>
      <c r="F3397" t="s">
        <v>3611</v>
      </c>
      <c r="G3397" t="s">
        <v>3379</v>
      </c>
      <c r="H3397" t="s">
        <v>1128</v>
      </c>
      <c r="I3397" t="s">
        <v>33</v>
      </c>
      <c r="J3397" s="2">
        <v>2436</v>
      </c>
      <c r="K3397" s="2">
        <v>55153</v>
      </c>
      <c r="L3397">
        <v>2.2000000000000002</v>
      </c>
      <c r="M3397" t="s">
        <v>210</v>
      </c>
      <c r="N3397" t="s">
        <v>3443</v>
      </c>
      <c r="O3397" t="s">
        <v>210</v>
      </c>
      <c r="P3397" t="s">
        <v>3709</v>
      </c>
      <c r="Q3397" s="5">
        <f>INDEX(relevant_resources!B:B,MATCH(P3397,relevant_resources!A:A,0))</f>
        <v>0</v>
      </c>
      <c r="R3397">
        <f>COUNTIFS(resolve_2018!Y:Y,A3397)</f>
        <v>0</v>
      </c>
      <c r="S3397">
        <f>COUNTIFS(assign_old_new!A:A,A3397)</f>
        <v>0</v>
      </c>
      <c r="T3397" s="4" t="str">
        <f>IF(D3397="teppc","teppc",
IF(Q3397=0,"not relevant",
IF(R3397&gt;0,"in old list",
IF(S3397=0,"NEED TO ASSIGN",
INDEX(assign_old_new!D:D,MATCH(A3397,assign_old_new!A:A,0))))))</f>
        <v>teppc</v>
      </c>
      <c r="U3397">
        <f t="shared" si="106"/>
        <v>0</v>
      </c>
      <c r="V3397" s="5">
        <f t="shared" si="107"/>
        <v>0</v>
      </c>
    </row>
    <row r="3398" spans="1:22" hidden="1" x14ac:dyDescent="0.75">
      <c r="A3398" t="s">
        <v>6928</v>
      </c>
      <c r="B3398" t="s">
        <v>6928</v>
      </c>
      <c r="C3398" t="s">
        <v>6929</v>
      </c>
      <c r="D3398" t="s">
        <v>3425</v>
      </c>
      <c r="E3398" t="s">
        <v>3611</v>
      </c>
      <c r="F3398" t="s">
        <v>3611</v>
      </c>
      <c r="G3398" t="s">
        <v>3379</v>
      </c>
      <c r="H3398" t="s">
        <v>1128</v>
      </c>
      <c r="I3398" t="s">
        <v>33</v>
      </c>
      <c r="J3398" s="2">
        <v>2436</v>
      </c>
      <c r="K3398" s="2">
        <v>55153</v>
      </c>
      <c r="L3398">
        <v>2.2000000000000002</v>
      </c>
      <c r="M3398" t="s">
        <v>210</v>
      </c>
      <c r="N3398" t="s">
        <v>3443</v>
      </c>
      <c r="O3398" t="s">
        <v>210</v>
      </c>
      <c r="P3398" t="s">
        <v>3709</v>
      </c>
      <c r="Q3398" s="5">
        <f>INDEX(relevant_resources!B:B,MATCH(P3398,relevant_resources!A:A,0))</f>
        <v>0</v>
      </c>
      <c r="R3398">
        <f>COUNTIFS(resolve_2018!Y:Y,A3398)</f>
        <v>0</v>
      </c>
      <c r="S3398">
        <f>COUNTIFS(assign_old_new!A:A,A3398)</f>
        <v>0</v>
      </c>
      <c r="T3398" s="4" t="str">
        <f>IF(D3398="teppc","teppc",
IF(Q3398=0,"not relevant",
IF(R3398&gt;0,"in old list",
IF(S3398=0,"NEED TO ASSIGN",
INDEX(assign_old_new!D:D,MATCH(A3398,assign_old_new!A:A,0))))))</f>
        <v>teppc</v>
      </c>
      <c r="U3398">
        <f t="shared" si="106"/>
        <v>0</v>
      </c>
      <c r="V3398" s="5">
        <f t="shared" si="107"/>
        <v>0</v>
      </c>
    </row>
    <row r="3399" spans="1:22" hidden="1" x14ac:dyDescent="0.75">
      <c r="A3399" t="s">
        <v>7987</v>
      </c>
      <c r="B3399" t="s">
        <v>7987</v>
      </c>
      <c r="C3399" t="s">
        <v>7988</v>
      </c>
      <c r="D3399" t="s">
        <v>3425</v>
      </c>
      <c r="E3399" t="s">
        <v>3025</v>
      </c>
      <c r="F3399" t="s">
        <v>3025</v>
      </c>
      <c r="G3399" t="s">
        <v>4098</v>
      </c>
      <c r="H3399" t="s">
        <v>3482</v>
      </c>
      <c r="I3399" t="s">
        <v>1080</v>
      </c>
      <c r="J3399" s="2">
        <v>2405</v>
      </c>
      <c r="K3399" s="2">
        <v>55153</v>
      </c>
      <c r="L3399">
        <v>2.2000000000000002</v>
      </c>
      <c r="M3399" t="s">
        <v>210</v>
      </c>
      <c r="N3399" t="s">
        <v>3443</v>
      </c>
      <c r="O3399" t="s">
        <v>210</v>
      </c>
      <c r="P3399" t="s">
        <v>3568</v>
      </c>
      <c r="Q3399" s="5">
        <f>INDEX(relevant_resources!B:B,MATCH(P3399,relevant_resources!A:A,0))</f>
        <v>0</v>
      </c>
      <c r="R3399">
        <f>COUNTIFS(resolve_2018!Y:Y,A3399)</f>
        <v>0</v>
      </c>
      <c r="S3399">
        <f>COUNTIFS(assign_old_new!A:A,A3399)</f>
        <v>0</v>
      </c>
      <c r="T3399" s="4" t="str">
        <f>IF(D3399="teppc","teppc",
IF(Q3399=0,"not relevant",
IF(R3399&gt;0,"in old list",
IF(S3399=0,"NEED TO ASSIGN",
INDEX(assign_old_new!D:D,MATCH(A3399,assign_old_new!A:A,0))))))</f>
        <v>teppc</v>
      </c>
      <c r="U3399">
        <f t="shared" si="106"/>
        <v>0</v>
      </c>
      <c r="V3399" s="5">
        <f t="shared" si="107"/>
        <v>0</v>
      </c>
    </row>
    <row r="3400" spans="1:22" hidden="1" x14ac:dyDescent="0.75">
      <c r="A3400" t="s">
        <v>7985</v>
      </c>
      <c r="B3400" t="s">
        <v>7985</v>
      </c>
      <c r="C3400" t="s">
        <v>7986</v>
      </c>
      <c r="D3400" t="s">
        <v>3425</v>
      </c>
      <c r="E3400" t="s">
        <v>3025</v>
      </c>
      <c r="F3400" t="s">
        <v>3025</v>
      </c>
      <c r="G3400" t="s">
        <v>4098</v>
      </c>
      <c r="H3400" t="s">
        <v>3482</v>
      </c>
      <c r="I3400" t="s">
        <v>1080</v>
      </c>
      <c r="J3400" s="2">
        <v>2374</v>
      </c>
      <c r="K3400" s="2">
        <v>55153</v>
      </c>
      <c r="L3400">
        <v>2.2000000000000002</v>
      </c>
      <c r="M3400" t="s">
        <v>210</v>
      </c>
      <c r="N3400" t="s">
        <v>3443</v>
      </c>
      <c r="O3400" t="s">
        <v>210</v>
      </c>
      <c r="P3400" t="s">
        <v>3568</v>
      </c>
      <c r="Q3400" s="5">
        <f>INDEX(relevant_resources!B:B,MATCH(P3400,relevant_resources!A:A,0))</f>
        <v>0</v>
      </c>
      <c r="R3400">
        <f>COUNTIFS(resolve_2018!Y:Y,A3400)</f>
        <v>0</v>
      </c>
      <c r="S3400">
        <f>COUNTIFS(assign_old_new!A:A,A3400)</f>
        <v>0</v>
      </c>
      <c r="T3400" s="4" t="str">
        <f>IF(D3400="teppc","teppc",
IF(Q3400=0,"not relevant",
IF(R3400&gt;0,"in old list",
IF(S3400=0,"NEED TO ASSIGN",
INDEX(assign_old_new!D:D,MATCH(A3400,assign_old_new!A:A,0))))))</f>
        <v>teppc</v>
      </c>
      <c r="U3400">
        <f t="shared" si="106"/>
        <v>0</v>
      </c>
      <c r="V3400" s="5">
        <f t="shared" si="107"/>
        <v>0</v>
      </c>
    </row>
    <row r="3401" spans="1:22" hidden="1" x14ac:dyDescent="0.75">
      <c r="A3401" t="s">
        <v>5363</v>
      </c>
      <c r="B3401" t="s">
        <v>5363</v>
      </c>
      <c r="C3401" t="s">
        <v>5364</v>
      </c>
      <c r="D3401" t="s">
        <v>3425</v>
      </c>
      <c r="E3401" t="s">
        <v>3883</v>
      </c>
      <c r="F3401" t="s">
        <v>3883</v>
      </c>
      <c r="G3401" t="s">
        <v>3884</v>
      </c>
      <c r="H3401" t="s">
        <v>3883</v>
      </c>
      <c r="I3401" t="s">
        <v>1080</v>
      </c>
      <c r="J3401" s="2">
        <v>1340</v>
      </c>
      <c r="K3401" s="2">
        <v>55153</v>
      </c>
      <c r="L3401">
        <v>2.2000000000000002</v>
      </c>
      <c r="M3401" t="s">
        <v>3956</v>
      </c>
      <c r="N3401" t="s">
        <v>3443</v>
      </c>
      <c r="O3401" t="s">
        <v>210</v>
      </c>
      <c r="P3401" t="s">
        <v>3568</v>
      </c>
      <c r="Q3401" s="5">
        <f>INDEX(relevant_resources!B:B,MATCH(P3401,relevant_resources!A:A,0))</f>
        <v>0</v>
      </c>
      <c r="R3401">
        <f>COUNTIFS(resolve_2018!Y:Y,A3401)</f>
        <v>0</v>
      </c>
      <c r="S3401">
        <f>COUNTIFS(assign_old_new!A:A,A3401)</f>
        <v>0</v>
      </c>
      <c r="T3401" s="4" t="str">
        <f>IF(D3401="teppc","teppc",
IF(Q3401=0,"not relevant",
IF(R3401&gt;0,"in old list",
IF(S3401=0,"NEED TO ASSIGN",
INDEX(assign_old_new!D:D,MATCH(A3401,assign_old_new!A:A,0))))))</f>
        <v>teppc</v>
      </c>
      <c r="U3401">
        <f t="shared" si="106"/>
        <v>0</v>
      </c>
      <c r="V3401" s="5">
        <f t="shared" si="107"/>
        <v>0</v>
      </c>
    </row>
    <row r="3402" spans="1:22" hidden="1" x14ac:dyDescent="0.75">
      <c r="A3402" t="s">
        <v>1298</v>
      </c>
      <c r="B3402" t="s">
        <v>1298</v>
      </c>
      <c r="C3402" t="s">
        <v>11542</v>
      </c>
      <c r="D3402" t="s">
        <v>9883</v>
      </c>
      <c r="E3402" t="s">
        <v>1128</v>
      </c>
      <c r="F3402" t="s">
        <v>1128</v>
      </c>
      <c r="G3402" t="s">
        <v>3379</v>
      </c>
      <c r="H3402" t="s">
        <v>1128</v>
      </c>
      <c r="I3402" t="s">
        <v>33</v>
      </c>
      <c r="J3402" s="6">
        <v>31778</v>
      </c>
      <c r="K3402" s="6">
        <v>55153</v>
      </c>
      <c r="L3402">
        <v>2.19</v>
      </c>
      <c r="M3402" t="s">
        <v>9884</v>
      </c>
      <c r="N3402" t="s">
        <v>3849</v>
      </c>
      <c r="O3402" t="s">
        <v>3850</v>
      </c>
      <c r="P3402" t="s">
        <v>10070</v>
      </c>
      <c r="Q3402" s="5">
        <f>INDEX(relevant_resources!B:B,MATCH(P3402,relevant_resources!A:A,0))</f>
        <v>0</v>
      </c>
      <c r="R3402">
        <f>COUNTIFS(resolve_2018!Y:Y,A3402)</f>
        <v>2</v>
      </c>
      <c r="S3402">
        <f>COUNTIFS(assign_old_new!A:A,A3402)</f>
        <v>0</v>
      </c>
      <c r="T3402" s="4" t="str">
        <f>IF(D3402="teppc","teppc",
IF(Q3402=0,"not relevant",
IF(R3402&gt;0,"in old list",
IF(S3402=0,"NEED TO ASSIGN",
INDEX(assign_old_new!D:D,MATCH(A3402,assign_old_new!A:A,0))))))</f>
        <v>not relevant</v>
      </c>
      <c r="U3402">
        <f t="shared" si="106"/>
        <v>1</v>
      </c>
      <c r="V3402" s="5">
        <f t="shared" si="107"/>
        <v>0</v>
      </c>
    </row>
    <row r="3403" spans="1:22" hidden="1" x14ac:dyDescent="0.75">
      <c r="A3403" t="s">
        <v>3981</v>
      </c>
      <c r="B3403" t="s">
        <v>3982</v>
      </c>
      <c r="C3403" t="s">
        <v>3983</v>
      </c>
      <c r="D3403" t="s">
        <v>3425</v>
      </c>
      <c r="E3403" t="s">
        <v>3611</v>
      </c>
      <c r="F3403" t="s">
        <v>3611</v>
      </c>
      <c r="G3403" t="s">
        <v>3379</v>
      </c>
      <c r="H3403" t="s">
        <v>1128</v>
      </c>
      <c r="I3403" t="s">
        <v>33</v>
      </c>
      <c r="J3403" s="2">
        <v>2923</v>
      </c>
      <c r="K3403" s="2">
        <v>55153</v>
      </c>
      <c r="L3403">
        <v>2.12</v>
      </c>
      <c r="M3403" t="s">
        <v>3956</v>
      </c>
      <c r="N3403" t="s">
        <v>3443</v>
      </c>
      <c r="O3403" t="s">
        <v>210</v>
      </c>
      <c r="P3403" t="s">
        <v>3709</v>
      </c>
      <c r="Q3403" s="5">
        <f>INDEX(relevant_resources!B:B,MATCH(P3403,relevant_resources!A:A,0))</f>
        <v>0</v>
      </c>
      <c r="R3403">
        <f>COUNTIFS(resolve_2018!Y:Y,A3403)</f>
        <v>0</v>
      </c>
      <c r="S3403">
        <f>COUNTIFS(assign_old_new!A:A,A3403)</f>
        <v>0</v>
      </c>
      <c r="T3403" s="4" t="str">
        <f>IF(D3403="teppc","teppc",
IF(Q3403=0,"not relevant",
IF(R3403&gt;0,"in old list",
IF(S3403=0,"NEED TO ASSIGN",
INDEX(assign_old_new!D:D,MATCH(A3403,assign_old_new!A:A,0))))))</f>
        <v>teppc</v>
      </c>
      <c r="U3403">
        <f t="shared" si="106"/>
        <v>0</v>
      </c>
      <c r="V3403" s="5">
        <f t="shared" si="107"/>
        <v>0</v>
      </c>
    </row>
    <row r="3404" spans="1:22" hidden="1" x14ac:dyDescent="0.75">
      <c r="A3404" t="s">
        <v>2325</v>
      </c>
      <c r="B3404" t="s">
        <v>2325</v>
      </c>
      <c r="C3404" t="s">
        <v>10876</v>
      </c>
      <c r="D3404" t="s">
        <v>9883</v>
      </c>
      <c r="E3404" t="s">
        <v>1128</v>
      </c>
      <c r="F3404" t="s">
        <v>1128</v>
      </c>
      <c r="G3404" t="s">
        <v>3379</v>
      </c>
      <c r="H3404" t="s">
        <v>1128</v>
      </c>
      <c r="I3404" t="s">
        <v>33</v>
      </c>
      <c r="J3404" t="s">
        <v>9889</v>
      </c>
      <c r="K3404" s="6">
        <v>55153</v>
      </c>
      <c r="L3404">
        <v>2.1</v>
      </c>
      <c r="M3404" t="s">
        <v>9884</v>
      </c>
      <c r="N3404" t="s">
        <v>3412</v>
      </c>
      <c r="O3404" t="s">
        <v>993</v>
      </c>
      <c r="P3404" t="s">
        <v>3413</v>
      </c>
      <c r="Q3404" s="5">
        <f>INDEX(relevant_resources!B:B,MATCH(P3404,relevant_resources!A:A,0))</f>
        <v>1</v>
      </c>
      <c r="R3404">
        <f>COUNTIFS(resolve_2018!Y:Y,A3404)</f>
        <v>1</v>
      </c>
      <c r="S3404">
        <f>COUNTIFS(assign_old_new!A:A,A3404)</f>
        <v>0</v>
      </c>
      <c r="T3404" s="4" t="str">
        <f>IF(D3404="teppc","teppc",
IF(Q3404=0,"not relevant",
IF(R3404&gt;0,"in old list",
IF(S3404=0,"NEED TO ASSIGN",
INDEX(assign_old_new!D:D,MATCH(A3404,assign_old_new!A:A,0))))))</f>
        <v>in old list</v>
      </c>
      <c r="U3404">
        <f t="shared" si="106"/>
        <v>1</v>
      </c>
      <c r="V3404" s="5">
        <f t="shared" si="107"/>
        <v>0</v>
      </c>
    </row>
    <row r="3405" spans="1:22" hidden="1" x14ac:dyDescent="0.75">
      <c r="A3405" t="s">
        <v>2595</v>
      </c>
      <c r="B3405" t="s">
        <v>2595</v>
      </c>
      <c r="C3405" t="s">
        <v>10278</v>
      </c>
      <c r="D3405" t="s">
        <v>9883</v>
      </c>
      <c r="E3405" t="s">
        <v>3333</v>
      </c>
      <c r="F3405" t="s">
        <v>3333</v>
      </c>
      <c r="G3405" t="s">
        <v>3334</v>
      </c>
      <c r="H3405" t="s">
        <v>3333</v>
      </c>
      <c r="I3405" t="s">
        <v>33</v>
      </c>
      <c r="J3405" s="6">
        <v>41179</v>
      </c>
      <c r="K3405" s="6">
        <v>55153</v>
      </c>
      <c r="L3405">
        <v>2.1</v>
      </c>
      <c r="M3405" t="s">
        <v>9884</v>
      </c>
      <c r="N3405" t="s">
        <v>3342</v>
      </c>
      <c r="O3405" t="s">
        <v>3337</v>
      </c>
      <c r="P3405" t="s">
        <v>3338</v>
      </c>
      <c r="Q3405" s="5">
        <f>INDEX(relevant_resources!B:B,MATCH(P3405,relevant_resources!A:A,0))</f>
        <v>0</v>
      </c>
      <c r="R3405">
        <f>COUNTIFS(resolve_2018!Y:Y,A3405)</f>
        <v>1</v>
      </c>
      <c r="S3405">
        <f>COUNTIFS(assign_old_new!A:A,A3405)</f>
        <v>0</v>
      </c>
      <c r="T3405" s="4" t="str">
        <f>IF(D3405="teppc","teppc",
IF(Q3405=0,"not relevant",
IF(R3405&gt;0,"in old list",
IF(S3405=0,"NEED TO ASSIGN",
INDEX(assign_old_new!D:D,MATCH(A3405,assign_old_new!A:A,0))))))</f>
        <v>not relevant</v>
      </c>
      <c r="U3405">
        <f t="shared" si="106"/>
        <v>1</v>
      </c>
      <c r="V3405" s="5">
        <f t="shared" si="107"/>
        <v>0</v>
      </c>
    </row>
    <row r="3406" spans="1:22" hidden="1" x14ac:dyDescent="0.75">
      <c r="A3406" t="s">
        <v>6670</v>
      </c>
      <c r="B3406" t="s">
        <v>6670</v>
      </c>
      <c r="C3406" t="s">
        <v>6671</v>
      </c>
      <c r="D3406" t="s">
        <v>3425</v>
      </c>
      <c r="E3406" t="s">
        <v>3620</v>
      </c>
      <c r="F3406" t="s">
        <v>3620</v>
      </c>
      <c r="G3406" t="s">
        <v>3621</v>
      </c>
      <c r="H3406" t="s">
        <v>3616</v>
      </c>
      <c r="I3406" t="s">
        <v>1080</v>
      </c>
      <c r="J3406" s="2">
        <v>31171</v>
      </c>
      <c r="K3406" s="2">
        <v>55153</v>
      </c>
      <c r="L3406">
        <v>2.06</v>
      </c>
      <c r="M3406" t="s">
        <v>210</v>
      </c>
      <c r="N3406" t="s">
        <v>3443</v>
      </c>
      <c r="O3406" t="s">
        <v>210</v>
      </c>
      <c r="P3406" t="s">
        <v>3568</v>
      </c>
      <c r="Q3406" s="5">
        <f>INDEX(relevant_resources!B:B,MATCH(P3406,relevant_resources!A:A,0))</f>
        <v>0</v>
      </c>
      <c r="R3406">
        <f>COUNTIFS(resolve_2018!Y:Y,A3406)</f>
        <v>0</v>
      </c>
      <c r="S3406">
        <f>COUNTIFS(assign_old_new!A:A,A3406)</f>
        <v>0</v>
      </c>
      <c r="T3406" s="4" t="str">
        <f>IF(D3406="teppc","teppc",
IF(Q3406=0,"not relevant",
IF(R3406&gt;0,"in old list",
IF(S3406=0,"NEED TO ASSIGN",
INDEX(assign_old_new!D:D,MATCH(A3406,assign_old_new!A:A,0))))))</f>
        <v>teppc</v>
      </c>
      <c r="U3406">
        <f t="shared" si="106"/>
        <v>0</v>
      </c>
      <c r="V3406" s="5">
        <f t="shared" si="107"/>
        <v>0</v>
      </c>
    </row>
    <row r="3407" spans="1:22" hidden="1" x14ac:dyDescent="0.75">
      <c r="A3407" t="s">
        <v>10142</v>
      </c>
      <c r="B3407" t="s">
        <v>10142</v>
      </c>
      <c r="C3407" t="s">
        <v>10143</v>
      </c>
      <c r="D3407" t="s">
        <v>9883</v>
      </c>
      <c r="E3407" t="s">
        <v>3333</v>
      </c>
      <c r="F3407" t="s">
        <v>3333</v>
      </c>
      <c r="G3407" t="s">
        <v>3334</v>
      </c>
      <c r="H3407" t="s">
        <v>3333</v>
      </c>
      <c r="I3407" t="s">
        <v>33</v>
      </c>
      <c r="J3407" t="s">
        <v>9889</v>
      </c>
      <c r="K3407" s="6">
        <v>55153</v>
      </c>
      <c r="L3407">
        <v>2</v>
      </c>
      <c r="M3407" t="s">
        <v>10138</v>
      </c>
      <c r="N3407" t="s">
        <v>3443</v>
      </c>
      <c r="O3407" t="s">
        <v>210</v>
      </c>
      <c r="P3407" t="s">
        <v>3709</v>
      </c>
      <c r="Q3407" s="5">
        <f>INDEX(relevant_resources!B:B,MATCH(P3407,relevant_resources!A:A,0))</f>
        <v>0</v>
      </c>
      <c r="R3407">
        <f>COUNTIFS(resolve_2018!Y:Y,A3407)</f>
        <v>0</v>
      </c>
      <c r="S3407">
        <f>COUNTIFS(assign_old_new!A:A,A3407)</f>
        <v>1</v>
      </c>
      <c r="T3407" s="4" t="str">
        <f>IF(D3407="teppc","teppc",
IF(Q3407=0,"not relevant",
IF(R3407&gt;0,"in old list",
IF(S3407=0,"NEED TO ASSIGN",
INDEX(assign_old_new!D:D,MATCH(A3407,assign_old_new!A:A,0))))))</f>
        <v>not relevant</v>
      </c>
      <c r="U3407">
        <f t="shared" si="106"/>
        <v>1</v>
      </c>
      <c r="V3407" s="5">
        <f t="shared" si="107"/>
        <v>0</v>
      </c>
    </row>
    <row r="3408" spans="1:22" hidden="1" x14ac:dyDescent="0.75">
      <c r="A3408" t="s">
        <v>1964</v>
      </c>
      <c r="B3408" t="s">
        <v>1964</v>
      </c>
      <c r="C3408" t="s">
        <v>1963</v>
      </c>
      <c r="D3408" t="s">
        <v>9883</v>
      </c>
      <c r="E3408" t="s">
        <v>1128</v>
      </c>
      <c r="F3408" t="s">
        <v>1128</v>
      </c>
      <c r="G3408" t="s">
        <v>3379</v>
      </c>
      <c r="H3408" t="s">
        <v>1128</v>
      </c>
      <c r="I3408" t="s">
        <v>33</v>
      </c>
      <c r="J3408" t="s">
        <v>9889</v>
      </c>
      <c r="K3408" s="6">
        <v>55153</v>
      </c>
      <c r="L3408">
        <v>2</v>
      </c>
      <c r="M3408" t="s">
        <v>4346</v>
      </c>
      <c r="N3408" t="s">
        <v>4346</v>
      </c>
      <c r="O3408" t="s">
        <v>3386</v>
      </c>
      <c r="P3408" t="s">
        <v>3324</v>
      </c>
      <c r="Q3408" s="5">
        <f>INDEX(relevant_resources!B:B,MATCH(P3408,relevant_resources!A:A,0))</f>
        <v>1</v>
      </c>
      <c r="R3408">
        <f>COUNTIFS(resolve_2018!Y:Y,A3408)</f>
        <v>1</v>
      </c>
      <c r="S3408">
        <f>COUNTIFS(assign_old_new!A:A,A3408)</f>
        <v>0</v>
      </c>
      <c r="T3408" s="4" t="str">
        <f>IF(D3408="teppc","teppc",
IF(Q3408=0,"not relevant",
IF(R3408&gt;0,"in old list",
IF(S3408=0,"NEED TO ASSIGN",
INDEX(assign_old_new!D:D,MATCH(A3408,assign_old_new!A:A,0))))))</f>
        <v>in old list</v>
      </c>
      <c r="U3408">
        <f t="shared" si="106"/>
        <v>1</v>
      </c>
      <c r="V3408" s="5">
        <f t="shared" si="107"/>
        <v>0</v>
      </c>
    </row>
    <row r="3409" spans="1:22" hidden="1" x14ac:dyDescent="0.75">
      <c r="A3409" t="s">
        <v>1967</v>
      </c>
      <c r="B3409" t="s">
        <v>1967</v>
      </c>
      <c r="C3409" t="s">
        <v>1966</v>
      </c>
      <c r="D3409" t="s">
        <v>9883</v>
      </c>
      <c r="E3409" t="s">
        <v>1128</v>
      </c>
      <c r="F3409" t="s">
        <v>1128</v>
      </c>
      <c r="G3409" t="s">
        <v>3379</v>
      </c>
      <c r="H3409" t="s">
        <v>1128</v>
      </c>
      <c r="I3409" t="s">
        <v>33</v>
      </c>
      <c r="J3409" t="s">
        <v>9889</v>
      </c>
      <c r="K3409" s="6">
        <v>55153</v>
      </c>
      <c r="L3409">
        <v>2</v>
      </c>
      <c r="M3409" t="s">
        <v>4346</v>
      </c>
      <c r="N3409" t="s">
        <v>4346</v>
      </c>
      <c r="O3409" t="s">
        <v>3386</v>
      </c>
      <c r="P3409" t="s">
        <v>3324</v>
      </c>
      <c r="Q3409" s="5">
        <f>INDEX(relevant_resources!B:B,MATCH(P3409,relevant_resources!A:A,0))</f>
        <v>1</v>
      </c>
      <c r="R3409">
        <f>COUNTIFS(resolve_2018!Y:Y,A3409)</f>
        <v>1</v>
      </c>
      <c r="S3409">
        <f>COUNTIFS(assign_old_new!A:A,A3409)</f>
        <v>0</v>
      </c>
      <c r="T3409" s="4" t="str">
        <f>IF(D3409="teppc","teppc",
IF(Q3409=0,"not relevant",
IF(R3409&gt;0,"in old list",
IF(S3409=0,"NEED TO ASSIGN",
INDEX(assign_old_new!D:D,MATCH(A3409,assign_old_new!A:A,0))))))</f>
        <v>in old list</v>
      </c>
      <c r="U3409">
        <f t="shared" si="106"/>
        <v>1</v>
      </c>
      <c r="V3409" s="5">
        <f t="shared" si="107"/>
        <v>0</v>
      </c>
    </row>
    <row r="3410" spans="1:22" hidden="1" x14ac:dyDescent="0.75">
      <c r="A3410" t="s">
        <v>10411</v>
      </c>
      <c r="B3410" t="s">
        <v>10411</v>
      </c>
      <c r="C3410" t="s">
        <v>10412</v>
      </c>
      <c r="D3410" t="s">
        <v>9883</v>
      </c>
      <c r="E3410" t="s">
        <v>9887</v>
      </c>
      <c r="F3410" t="s">
        <v>9887</v>
      </c>
      <c r="G3410" t="s">
        <v>9888</v>
      </c>
      <c r="H3410" t="s">
        <v>9887</v>
      </c>
      <c r="I3410" t="s">
        <v>33</v>
      </c>
      <c r="J3410" t="s">
        <v>9889</v>
      </c>
      <c r="K3410" s="6">
        <v>55153</v>
      </c>
      <c r="L3410">
        <v>2</v>
      </c>
      <c r="M3410" t="s">
        <v>10138</v>
      </c>
      <c r="N3410" t="s">
        <v>3443</v>
      </c>
      <c r="O3410" t="s">
        <v>210</v>
      </c>
      <c r="P3410" t="s">
        <v>3709</v>
      </c>
      <c r="Q3410" s="5">
        <f>INDEX(relevant_resources!B:B,MATCH(P3410,relevant_resources!A:A,0))</f>
        <v>0</v>
      </c>
      <c r="R3410">
        <f>COUNTIFS(resolve_2018!Y:Y,A3410)</f>
        <v>0</v>
      </c>
      <c r="S3410">
        <f>COUNTIFS(assign_old_new!A:A,A3410)</f>
        <v>1</v>
      </c>
      <c r="T3410" s="4" t="str">
        <f>IF(D3410="teppc","teppc",
IF(Q3410=0,"not relevant",
IF(R3410&gt;0,"in old list",
IF(S3410=0,"NEED TO ASSIGN",
INDEX(assign_old_new!D:D,MATCH(A3410,assign_old_new!A:A,0))))))</f>
        <v>not relevant</v>
      </c>
      <c r="U3410">
        <f t="shared" si="106"/>
        <v>1</v>
      </c>
      <c r="V3410" s="5">
        <f t="shared" si="107"/>
        <v>0</v>
      </c>
    </row>
    <row r="3411" spans="1:22" hidden="1" x14ac:dyDescent="0.75">
      <c r="A3411" t="s">
        <v>10565</v>
      </c>
      <c r="B3411" t="s">
        <v>10565</v>
      </c>
      <c r="C3411" t="s">
        <v>10566</v>
      </c>
      <c r="D3411" t="s">
        <v>9883</v>
      </c>
      <c r="E3411" t="s">
        <v>1128</v>
      </c>
      <c r="F3411" t="s">
        <v>1128</v>
      </c>
      <c r="G3411" t="s">
        <v>3379</v>
      </c>
      <c r="H3411" t="s">
        <v>1128</v>
      </c>
      <c r="I3411" t="s">
        <v>33</v>
      </c>
      <c r="J3411" t="s">
        <v>9889</v>
      </c>
      <c r="K3411" s="6">
        <v>55153</v>
      </c>
      <c r="L3411">
        <v>2</v>
      </c>
      <c r="M3411" t="s">
        <v>4346</v>
      </c>
      <c r="N3411" t="s">
        <v>4346</v>
      </c>
      <c r="O3411" t="s">
        <v>3386</v>
      </c>
      <c r="P3411" t="s">
        <v>3324</v>
      </c>
      <c r="Q3411" s="5">
        <f>INDEX(relevant_resources!B:B,MATCH(P3411,relevant_resources!A:A,0))</f>
        <v>1</v>
      </c>
      <c r="R3411">
        <f>COUNTIFS(resolve_2018!Y:Y,A3411)</f>
        <v>0</v>
      </c>
      <c r="S3411">
        <f>COUNTIFS(assign_old_new!A:A,A3411)</f>
        <v>1</v>
      </c>
      <c r="T3411" s="4" t="str">
        <f>IF(D3411="teppc","teppc",
IF(Q3411=0,"not relevant",
IF(R3411&gt;0,"in old list",
IF(S3411=0,"NEED TO ASSIGN",
INDEX(assign_old_new!D:D,MATCH(A3411,assign_old_new!A:A,0))))))</f>
        <v>new</v>
      </c>
      <c r="U3411">
        <f t="shared" si="106"/>
        <v>1</v>
      </c>
      <c r="V3411" s="5">
        <f t="shared" si="107"/>
        <v>0</v>
      </c>
    </row>
    <row r="3412" spans="1:22" hidden="1" x14ac:dyDescent="0.75">
      <c r="A3412" t="s">
        <v>10870</v>
      </c>
      <c r="B3412" t="s">
        <v>10870</v>
      </c>
      <c r="D3412" t="s">
        <v>9883</v>
      </c>
      <c r="E3412" t="s">
        <v>3319</v>
      </c>
      <c r="F3412" t="s">
        <v>3319</v>
      </c>
      <c r="G3412" t="s">
        <v>3320</v>
      </c>
      <c r="H3412" t="s">
        <v>3319</v>
      </c>
      <c r="I3412" t="s">
        <v>33</v>
      </c>
      <c r="J3412" t="s">
        <v>9889</v>
      </c>
      <c r="K3412" s="6">
        <v>55153</v>
      </c>
      <c r="L3412">
        <v>2</v>
      </c>
      <c r="P3412" s="7" t="s">
        <v>11602</v>
      </c>
      <c r="Q3412" s="5">
        <f>INDEX(relevant_resources!B:B,MATCH(P3412,relevant_resources!A:A,0))</f>
        <v>0</v>
      </c>
      <c r="R3412">
        <f>COUNTIFS(resolve_2018!Y:Y,A3412)</f>
        <v>0</v>
      </c>
      <c r="S3412">
        <f>COUNTIFS(assign_old_new!A:A,A3412)</f>
        <v>1</v>
      </c>
      <c r="T3412" s="4" t="str">
        <f>IF(D3412="teppc","teppc",
IF(Q3412=0,"not relevant",
IF(R3412&gt;0,"in old list",
IF(S3412=0,"NEED TO ASSIGN",
INDEX(assign_old_new!D:D,MATCH(A3412,assign_old_new!A:A,0))))))</f>
        <v>not relevant</v>
      </c>
      <c r="U3412">
        <f t="shared" si="106"/>
        <v>1</v>
      </c>
      <c r="V3412" s="5">
        <f t="shared" si="107"/>
        <v>0</v>
      </c>
    </row>
    <row r="3413" spans="1:22" hidden="1" x14ac:dyDescent="0.75">
      <c r="A3413" t="s">
        <v>10914</v>
      </c>
      <c r="B3413" t="s">
        <v>10914</v>
      </c>
      <c r="C3413" t="s">
        <v>10915</v>
      </c>
      <c r="D3413" t="s">
        <v>9883</v>
      </c>
      <c r="E3413" t="s">
        <v>9887</v>
      </c>
      <c r="F3413" t="s">
        <v>9887</v>
      </c>
      <c r="G3413" t="s">
        <v>9888</v>
      </c>
      <c r="H3413" t="s">
        <v>9887</v>
      </c>
      <c r="I3413" t="s">
        <v>33</v>
      </c>
      <c r="J3413" t="s">
        <v>9889</v>
      </c>
      <c r="K3413" s="6">
        <v>55153</v>
      </c>
      <c r="L3413">
        <v>2</v>
      </c>
      <c r="M3413" t="s">
        <v>4346</v>
      </c>
      <c r="N3413" t="s">
        <v>4346</v>
      </c>
      <c r="O3413" t="s">
        <v>3386</v>
      </c>
      <c r="P3413" t="s">
        <v>3324</v>
      </c>
      <c r="Q3413" s="5">
        <f>INDEX(relevant_resources!B:B,MATCH(P3413,relevant_resources!A:A,0))</f>
        <v>1</v>
      </c>
      <c r="R3413">
        <f>COUNTIFS(resolve_2018!Y:Y,A3413)</f>
        <v>0</v>
      </c>
      <c r="S3413">
        <f>COUNTIFS(assign_old_new!A:A,A3413)</f>
        <v>1</v>
      </c>
      <c r="T3413" s="4" t="str">
        <f>IF(D3413="teppc","teppc",
IF(Q3413=0,"not relevant",
IF(R3413&gt;0,"in old list",
IF(S3413=0,"NEED TO ASSIGN",
INDEX(assign_old_new!D:D,MATCH(A3413,assign_old_new!A:A,0))))))</f>
        <v>new</v>
      </c>
      <c r="U3413">
        <f t="shared" si="106"/>
        <v>1</v>
      </c>
      <c r="V3413" s="5">
        <f t="shared" si="107"/>
        <v>0</v>
      </c>
    </row>
    <row r="3414" spans="1:22" hidden="1" x14ac:dyDescent="0.75">
      <c r="A3414" t="s">
        <v>10951</v>
      </c>
      <c r="B3414" t="s">
        <v>10951</v>
      </c>
      <c r="C3414" t="s">
        <v>10952</v>
      </c>
      <c r="D3414" t="s">
        <v>9883</v>
      </c>
      <c r="E3414" t="s">
        <v>1128</v>
      </c>
      <c r="F3414" t="s">
        <v>1128</v>
      </c>
      <c r="G3414" t="s">
        <v>3379</v>
      </c>
      <c r="H3414" t="s">
        <v>1128</v>
      </c>
      <c r="I3414" t="s">
        <v>33</v>
      </c>
      <c r="J3414" t="s">
        <v>9889</v>
      </c>
      <c r="K3414" s="6">
        <v>55153</v>
      </c>
      <c r="L3414">
        <v>2</v>
      </c>
      <c r="M3414" t="s">
        <v>10079</v>
      </c>
      <c r="N3414" t="s">
        <v>4707</v>
      </c>
      <c r="O3414" t="s">
        <v>4708</v>
      </c>
      <c r="P3414" t="s">
        <v>10080</v>
      </c>
      <c r="Q3414" s="5">
        <f>INDEX(relevant_resources!B:B,MATCH(P3414,relevant_resources!A:A,0))</f>
        <v>0</v>
      </c>
      <c r="R3414">
        <f>COUNTIFS(resolve_2018!Y:Y,A3414)</f>
        <v>0</v>
      </c>
      <c r="S3414">
        <f>COUNTIFS(assign_old_new!A:A,A3414)</f>
        <v>1</v>
      </c>
      <c r="T3414" s="4" t="str">
        <f>IF(D3414="teppc","teppc",
IF(Q3414=0,"not relevant",
IF(R3414&gt;0,"in old list",
IF(S3414=0,"NEED TO ASSIGN",
INDEX(assign_old_new!D:D,MATCH(A3414,assign_old_new!A:A,0))))))</f>
        <v>not relevant</v>
      </c>
      <c r="U3414">
        <f t="shared" si="106"/>
        <v>1</v>
      </c>
      <c r="V3414" s="5">
        <f t="shared" si="107"/>
        <v>0</v>
      </c>
    </row>
    <row r="3415" spans="1:22" hidden="1" x14ac:dyDescent="0.75">
      <c r="A3415" t="s">
        <v>3353</v>
      </c>
      <c r="B3415" t="s">
        <v>3354</v>
      </c>
      <c r="C3415" t="s">
        <v>3353</v>
      </c>
      <c r="D3415" t="s">
        <v>3318</v>
      </c>
      <c r="E3415" t="s">
        <v>3333</v>
      </c>
      <c r="F3415" t="s">
        <v>3333</v>
      </c>
      <c r="G3415" t="s">
        <v>3334</v>
      </c>
      <c r="H3415" t="s">
        <v>3333</v>
      </c>
      <c r="I3415" t="s">
        <v>33</v>
      </c>
      <c r="J3415" s="2">
        <v>43676</v>
      </c>
      <c r="K3415" s="2">
        <v>55153</v>
      </c>
      <c r="L3415">
        <v>2</v>
      </c>
      <c r="M3415" t="s">
        <v>3355</v>
      </c>
      <c r="N3415" t="s">
        <v>3336</v>
      </c>
      <c r="O3415" t="s">
        <v>3356</v>
      </c>
      <c r="P3415" t="s">
        <v>3357</v>
      </c>
      <c r="Q3415" s="5">
        <f>INDEX(relevant_resources!B:B,MATCH(P3415,relevant_resources!A:A,0))</f>
        <v>0</v>
      </c>
      <c r="R3415">
        <f>COUNTIFS(resolve_2018!Y:Y,A3415)</f>
        <v>0</v>
      </c>
      <c r="S3415">
        <f>COUNTIFS(assign_old_new!A:A,A3415)</f>
        <v>1</v>
      </c>
      <c r="T3415" s="4" t="str">
        <f>IF(D3415="teppc","teppc",
IF(Q3415=0,"not relevant",
IF(R3415&gt;0,"in old list",
IF(S3415=0,"NEED TO ASSIGN",
INDEX(assign_old_new!D:D,MATCH(A3415,assign_old_new!A:A,0))))))</f>
        <v>not relevant</v>
      </c>
      <c r="U3415">
        <f t="shared" si="106"/>
        <v>1</v>
      </c>
      <c r="V3415" s="5">
        <f t="shared" si="107"/>
        <v>0</v>
      </c>
    </row>
    <row r="3416" spans="1:22" hidden="1" x14ac:dyDescent="0.75">
      <c r="A3416" t="s">
        <v>3351</v>
      </c>
      <c r="B3416" t="s">
        <v>3352</v>
      </c>
      <c r="C3416" t="s">
        <v>3351</v>
      </c>
      <c r="D3416" t="s">
        <v>3318</v>
      </c>
      <c r="E3416" t="s">
        <v>3333</v>
      </c>
      <c r="F3416" t="s">
        <v>3333</v>
      </c>
      <c r="G3416" t="s">
        <v>3334</v>
      </c>
      <c r="H3416" t="s">
        <v>3333</v>
      </c>
      <c r="I3416" t="s">
        <v>33</v>
      </c>
      <c r="J3416" s="2">
        <v>43647</v>
      </c>
      <c r="K3416" s="2">
        <v>55153</v>
      </c>
      <c r="L3416">
        <v>2</v>
      </c>
      <c r="M3416" t="s">
        <v>3341</v>
      </c>
      <c r="N3416" t="s">
        <v>3342</v>
      </c>
      <c r="O3416" t="s">
        <v>3337</v>
      </c>
      <c r="P3416" t="s">
        <v>3338</v>
      </c>
      <c r="Q3416" s="5">
        <f>INDEX(relevant_resources!B:B,MATCH(P3416,relevant_resources!A:A,0))</f>
        <v>0</v>
      </c>
      <c r="R3416">
        <f>COUNTIFS(resolve_2018!Y:Y,A3416)</f>
        <v>0</v>
      </c>
      <c r="S3416">
        <f>COUNTIFS(assign_old_new!A:A,A3416)</f>
        <v>1</v>
      </c>
      <c r="T3416" s="4" t="str">
        <f>IF(D3416="teppc","teppc",
IF(Q3416=0,"not relevant",
IF(R3416&gt;0,"in old list",
IF(S3416=0,"NEED TO ASSIGN",
INDEX(assign_old_new!D:D,MATCH(A3416,assign_old_new!A:A,0))))))</f>
        <v>not relevant</v>
      </c>
      <c r="U3416">
        <f t="shared" si="106"/>
        <v>1</v>
      </c>
      <c r="V3416" s="5">
        <f t="shared" si="107"/>
        <v>0</v>
      </c>
    </row>
    <row r="3417" spans="1:22" hidden="1" x14ac:dyDescent="0.75">
      <c r="A3417" t="s">
        <v>10423</v>
      </c>
      <c r="B3417" t="s">
        <v>10423</v>
      </c>
      <c r="C3417" t="s">
        <v>10424</v>
      </c>
      <c r="D3417" t="s">
        <v>9883</v>
      </c>
      <c r="E3417" t="s">
        <v>3333</v>
      </c>
      <c r="F3417" t="s">
        <v>3333</v>
      </c>
      <c r="G3417" t="s">
        <v>3334</v>
      </c>
      <c r="H3417" t="s">
        <v>3333</v>
      </c>
      <c r="I3417" t="s">
        <v>33</v>
      </c>
      <c r="J3417" s="6">
        <v>42497</v>
      </c>
      <c r="K3417" s="6">
        <v>55153</v>
      </c>
      <c r="L3417">
        <v>2</v>
      </c>
      <c r="M3417" t="s">
        <v>9884</v>
      </c>
      <c r="N3417" t="s">
        <v>4346</v>
      </c>
      <c r="O3417" t="s">
        <v>3386</v>
      </c>
      <c r="P3417" t="s">
        <v>3324</v>
      </c>
      <c r="Q3417" s="5">
        <f>INDEX(relevant_resources!B:B,MATCH(P3417,relevant_resources!A:A,0))</f>
        <v>1</v>
      </c>
      <c r="R3417">
        <f>COUNTIFS(resolve_2018!Y:Y,A3417)</f>
        <v>0</v>
      </c>
      <c r="S3417">
        <f>COUNTIFS(assign_old_new!A:A,A3417)</f>
        <v>1</v>
      </c>
      <c r="T3417" s="4" t="str">
        <f>IF(D3417="teppc","teppc",
IF(Q3417=0,"not relevant",
IF(R3417&gt;0,"in old list",
IF(S3417=0,"NEED TO ASSIGN",
INDEX(assign_old_new!D:D,MATCH(A3417,assign_old_new!A:A,0))))))</f>
        <v>old</v>
      </c>
      <c r="U3417">
        <f t="shared" si="106"/>
        <v>1</v>
      </c>
      <c r="V3417" s="5">
        <f t="shared" si="107"/>
        <v>0</v>
      </c>
    </row>
    <row r="3418" spans="1:22" hidden="1" x14ac:dyDescent="0.75">
      <c r="A3418" t="s">
        <v>2372</v>
      </c>
      <c r="B3418" t="s">
        <v>3317</v>
      </c>
      <c r="C3418" t="s">
        <v>2372</v>
      </c>
      <c r="D3418" t="s">
        <v>3318</v>
      </c>
      <c r="E3418" t="s">
        <v>3319</v>
      </c>
      <c r="F3418" t="s">
        <v>2183</v>
      </c>
      <c r="G3418" t="s">
        <v>3320</v>
      </c>
      <c r="H3418" t="s">
        <v>3319</v>
      </c>
      <c r="I3418" t="s">
        <v>33</v>
      </c>
      <c r="J3418" s="2">
        <v>42457</v>
      </c>
      <c r="K3418" s="2">
        <v>55153</v>
      </c>
      <c r="L3418">
        <v>2</v>
      </c>
      <c r="M3418" t="s">
        <v>3321</v>
      </c>
      <c r="N3418" t="s">
        <v>3322</v>
      </c>
      <c r="O3418" t="s">
        <v>3323</v>
      </c>
      <c r="P3418" t="s">
        <v>3324</v>
      </c>
      <c r="Q3418" s="5">
        <f>INDEX(relevant_resources!B:B,MATCH(P3418,relevant_resources!A:A,0))</f>
        <v>1</v>
      </c>
      <c r="R3418">
        <f>COUNTIFS(resolve_2018!Y:Y,A3418)</f>
        <v>1</v>
      </c>
      <c r="S3418">
        <f>COUNTIFS(assign_old_new!A:A,A3418)</f>
        <v>0</v>
      </c>
      <c r="T3418" s="4" t="str">
        <f>IF(D3418="teppc","teppc",
IF(Q3418=0,"not relevant",
IF(R3418&gt;0,"in old list",
IF(S3418=0,"NEED TO ASSIGN",
INDEX(assign_old_new!D:D,MATCH(A3418,assign_old_new!A:A,0))))))</f>
        <v>in old list</v>
      </c>
      <c r="U3418">
        <f t="shared" si="106"/>
        <v>1</v>
      </c>
      <c r="V3418" s="5">
        <f t="shared" si="107"/>
        <v>0</v>
      </c>
    </row>
    <row r="3419" spans="1:22" hidden="1" x14ac:dyDescent="0.75">
      <c r="A3419" t="s">
        <v>1713</v>
      </c>
      <c r="B3419" t="s">
        <v>1713</v>
      </c>
      <c r="C3419" t="s">
        <v>10564</v>
      </c>
      <c r="D3419" t="s">
        <v>9883</v>
      </c>
      <c r="E3419" t="s">
        <v>1128</v>
      </c>
      <c r="F3419" t="s">
        <v>1128</v>
      </c>
      <c r="G3419" t="s">
        <v>3379</v>
      </c>
      <c r="H3419" t="s">
        <v>1128</v>
      </c>
      <c r="I3419" t="s">
        <v>33</v>
      </c>
      <c r="J3419" s="6">
        <v>42382</v>
      </c>
      <c r="K3419" s="6">
        <v>55153</v>
      </c>
      <c r="L3419">
        <v>2</v>
      </c>
      <c r="M3419" t="s">
        <v>9884</v>
      </c>
      <c r="N3419" t="s">
        <v>4346</v>
      </c>
      <c r="O3419" t="s">
        <v>3386</v>
      </c>
      <c r="P3419" t="s">
        <v>3324</v>
      </c>
      <c r="Q3419" s="5">
        <f>INDEX(relevant_resources!B:B,MATCH(P3419,relevant_resources!A:A,0))</f>
        <v>1</v>
      </c>
      <c r="R3419">
        <f>COUNTIFS(resolve_2018!Y:Y,A3419)</f>
        <v>1</v>
      </c>
      <c r="S3419">
        <f>COUNTIFS(assign_old_new!A:A,A3419)</f>
        <v>0</v>
      </c>
      <c r="T3419" s="4" t="str">
        <f>IF(D3419="teppc","teppc",
IF(Q3419=0,"not relevant",
IF(R3419&gt;0,"in old list",
IF(S3419=0,"NEED TO ASSIGN",
INDEX(assign_old_new!D:D,MATCH(A3419,assign_old_new!A:A,0))))))</f>
        <v>in old list</v>
      </c>
      <c r="U3419">
        <f t="shared" si="106"/>
        <v>1</v>
      </c>
      <c r="V3419" s="5">
        <f t="shared" si="107"/>
        <v>0</v>
      </c>
    </row>
    <row r="3420" spans="1:22" hidden="1" x14ac:dyDescent="0.75">
      <c r="A3420" t="s">
        <v>1561</v>
      </c>
      <c r="B3420" t="s">
        <v>1561</v>
      </c>
      <c r="C3420" t="s">
        <v>1560</v>
      </c>
      <c r="D3420" t="s">
        <v>9883</v>
      </c>
      <c r="E3420" t="s">
        <v>1128</v>
      </c>
      <c r="F3420" t="s">
        <v>1128</v>
      </c>
      <c r="G3420" t="s">
        <v>3379</v>
      </c>
      <c r="H3420" t="s">
        <v>1128</v>
      </c>
      <c r="I3420" t="s">
        <v>33</v>
      </c>
      <c r="J3420" s="6">
        <v>41766</v>
      </c>
      <c r="K3420" s="6">
        <v>55153</v>
      </c>
      <c r="L3420">
        <v>2</v>
      </c>
      <c r="M3420" t="s">
        <v>9884</v>
      </c>
      <c r="N3420" t="s">
        <v>4346</v>
      </c>
      <c r="O3420" t="s">
        <v>3386</v>
      </c>
      <c r="P3420" t="s">
        <v>3324</v>
      </c>
      <c r="Q3420" s="5">
        <f>INDEX(relevant_resources!B:B,MATCH(P3420,relevant_resources!A:A,0))</f>
        <v>1</v>
      </c>
      <c r="R3420">
        <f>COUNTIFS(resolve_2018!Y:Y,A3420)</f>
        <v>1</v>
      </c>
      <c r="S3420">
        <f>COUNTIFS(assign_old_new!A:A,A3420)</f>
        <v>0</v>
      </c>
      <c r="T3420" s="4" t="str">
        <f>IF(D3420="teppc","teppc",
IF(Q3420=0,"not relevant",
IF(R3420&gt;0,"in old list",
IF(S3420=0,"NEED TO ASSIGN",
INDEX(assign_old_new!D:D,MATCH(A3420,assign_old_new!A:A,0))))))</f>
        <v>in old list</v>
      </c>
      <c r="U3420">
        <f t="shared" si="106"/>
        <v>1</v>
      </c>
      <c r="V3420" s="5">
        <f t="shared" si="107"/>
        <v>0</v>
      </c>
    </row>
    <row r="3421" spans="1:22" hidden="1" x14ac:dyDescent="0.75">
      <c r="A3421" t="s">
        <v>1564</v>
      </c>
      <c r="B3421" t="s">
        <v>1564</v>
      </c>
      <c r="C3421" t="s">
        <v>1563</v>
      </c>
      <c r="D3421" t="s">
        <v>9883</v>
      </c>
      <c r="E3421" t="s">
        <v>1128</v>
      </c>
      <c r="F3421" t="s">
        <v>1128</v>
      </c>
      <c r="G3421" t="s">
        <v>3379</v>
      </c>
      <c r="H3421" t="s">
        <v>1128</v>
      </c>
      <c r="I3421" t="s">
        <v>33</v>
      </c>
      <c r="J3421" s="6">
        <v>41766</v>
      </c>
      <c r="K3421" s="6">
        <v>55153</v>
      </c>
      <c r="L3421">
        <v>2</v>
      </c>
      <c r="M3421" t="s">
        <v>9884</v>
      </c>
      <c r="N3421" t="s">
        <v>4346</v>
      </c>
      <c r="O3421" t="s">
        <v>3386</v>
      </c>
      <c r="P3421" t="s">
        <v>3324</v>
      </c>
      <c r="Q3421" s="5">
        <f>INDEX(relevant_resources!B:B,MATCH(P3421,relevant_resources!A:A,0))</f>
        <v>1</v>
      </c>
      <c r="R3421">
        <f>COUNTIFS(resolve_2018!Y:Y,A3421)</f>
        <v>1</v>
      </c>
      <c r="S3421">
        <f>COUNTIFS(assign_old_new!A:A,A3421)</f>
        <v>0</v>
      </c>
      <c r="T3421" s="4" t="str">
        <f>IF(D3421="teppc","teppc",
IF(Q3421=0,"not relevant",
IF(R3421&gt;0,"in old list",
IF(S3421=0,"NEED TO ASSIGN",
INDEX(assign_old_new!D:D,MATCH(A3421,assign_old_new!A:A,0))))))</f>
        <v>in old list</v>
      </c>
      <c r="U3421">
        <f t="shared" si="106"/>
        <v>1</v>
      </c>
      <c r="V3421" s="5">
        <f t="shared" si="107"/>
        <v>0</v>
      </c>
    </row>
    <row r="3422" spans="1:22" hidden="1" x14ac:dyDescent="0.75">
      <c r="A3422" t="s">
        <v>76</v>
      </c>
      <c r="B3422" t="s">
        <v>76</v>
      </c>
      <c r="C3422" t="s">
        <v>10734</v>
      </c>
      <c r="D3422" t="s">
        <v>9883</v>
      </c>
      <c r="E3422" t="s">
        <v>3333</v>
      </c>
      <c r="F3422" t="s">
        <v>3333</v>
      </c>
      <c r="G3422" t="s">
        <v>3334</v>
      </c>
      <c r="H3422" t="s">
        <v>3333</v>
      </c>
      <c r="I3422" t="s">
        <v>33</v>
      </c>
      <c r="J3422" s="6">
        <v>41708</v>
      </c>
      <c r="K3422" s="6">
        <v>55153</v>
      </c>
      <c r="L3422">
        <v>2</v>
      </c>
      <c r="M3422" t="s">
        <v>9884</v>
      </c>
      <c r="N3422" t="s">
        <v>3342</v>
      </c>
      <c r="O3422" t="s">
        <v>3337</v>
      </c>
      <c r="P3422" t="s">
        <v>3338</v>
      </c>
      <c r="Q3422" s="5">
        <f>INDEX(relevant_resources!B:B,MATCH(P3422,relevant_resources!A:A,0))</f>
        <v>0</v>
      </c>
      <c r="R3422">
        <f>COUNTIFS(resolve_2018!Y:Y,A3422)</f>
        <v>1</v>
      </c>
      <c r="S3422">
        <f>COUNTIFS(assign_old_new!A:A,A3422)</f>
        <v>0</v>
      </c>
      <c r="T3422" s="4" t="str">
        <f>IF(D3422="teppc","teppc",
IF(Q3422=0,"not relevant",
IF(R3422&gt;0,"in old list",
IF(S3422=0,"NEED TO ASSIGN",
INDEX(assign_old_new!D:D,MATCH(A3422,assign_old_new!A:A,0))))))</f>
        <v>not relevant</v>
      </c>
      <c r="U3422">
        <f t="shared" si="106"/>
        <v>1</v>
      </c>
      <c r="V3422" s="5">
        <f t="shared" si="107"/>
        <v>0</v>
      </c>
    </row>
    <row r="3423" spans="1:22" hidden="1" x14ac:dyDescent="0.75">
      <c r="A3423" t="s">
        <v>2259</v>
      </c>
      <c r="B3423" t="s">
        <v>2259</v>
      </c>
      <c r="C3423" t="s">
        <v>10145</v>
      </c>
      <c r="D3423" t="s">
        <v>9883</v>
      </c>
      <c r="E3423" t="s">
        <v>3319</v>
      </c>
      <c r="F3423" t="s">
        <v>3319</v>
      </c>
      <c r="G3423" t="s">
        <v>3320</v>
      </c>
      <c r="H3423" t="s">
        <v>3319</v>
      </c>
      <c r="I3423" t="s">
        <v>33</v>
      </c>
      <c r="J3423" s="6">
        <v>41639</v>
      </c>
      <c r="K3423" s="6">
        <v>55153</v>
      </c>
      <c r="L3423">
        <v>2</v>
      </c>
      <c r="M3423" t="s">
        <v>9884</v>
      </c>
      <c r="N3423" t="s">
        <v>4346</v>
      </c>
      <c r="O3423" t="s">
        <v>3386</v>
      </c>
      <c r="P3423" t="s">
        <v>3324</v>
      </c>
      <c r="Q3423" s="5">
        <f>INDEX(relevant_resources!B:B,MATCH(P3423,relevant_resources!A:A,0))</f>
        <v>1</v>
      </c>
      <c r="R3423">
        <f>COUNTIFS(resolve_2018!Y:Y,A3423)</f>
        <v>1</v>
      </c>
      <c r="S3423">
        <f>COUNTIFS(assign_old_new!A:A,A3423)</f>
        <v>0</v>
      </c>
      <c r="T3423" s="4" t="str">
        <f>IF(D3423="teppc","teppc",
IF(Q3423=0,"not relevant",
IF(R3423&gt;0,"in old list",
IF(S3423=0,"NEED TO ASSIGN",
INDEX(assign_old_new!D:D,MATCH(A3423,assign_old_new!A:A,0))))))</f>
        <v>in old list</v>
      </c>
      <c r="U3423">
        <f t="shared" si="106"/>
        <v>1</v>
      </c>
      <c r="V3423" s="5">
        <f t="shared" si="107"/>
        <v>0</v>
      </c>
    </row>
    <row r="3424" spans="1:22" hidden="1" x14ac:dyDescent="0.75">
      <c r="A3424" t="s">
        <v>1436</v>
      </c>
      <c r="B3424" t="s">
        <v>1436</v>
      </c>
      <c r="C3424" t="s">
        <v>10287</v>
      </c>
      <c r="D3424" t="s">
        <v>9883</v>
      </c>
      <c r="E3424" t="s">
        <v>1128</v>
      </c>
      <c r="F3424" t="s">
        <v>1128</v>
      </c>
      <c r="G3424" t="s">
        <v>3379</v>
      </c>
      <c r="H3424" t="s">
        <v>1128</v>
      </c>
      <c r="I3424" t="s">
        <v>33</v>
      </c>
      <c r="J3424" s="6">
        <v>41442</v>
      </c>
      <c r="K3424" s="6">
        <v>55153</v>
      </c>
      <c r="L3424">
        <v>2</v>
      </c>
      <c r="M3424" t="s">
        <v>9884</v>
      </c>
      <c r="N3424" t="s">
        <v>4346</v>
      </c>
      <c r="O3424" t="s">
        <v>3386</v>
      </c>
      <c r="P3424" t="s">
        <v>3324</v>
      </c>
      <c r="Q3424" s="5">
        <f>INDEX(relevant_resources!B:B,MATCH(P3424,relevant_resources!A:A,0))</f>
        <v>1</v>
      </c>
      <c r="R3424">
        <f>COUNTIFS(resolve_2018!Y:Y,A3424)</f>
        <v>1</v>
      </c>
      <c r="S3424">
        <f>COUNTIFS(assign_old_new!A:A,A3424)</f>
        <v>0</v>
      </c>
      <c r="T3424" s="4" t="str">
        <f>IF(D3424="teppc","teppc",
IF(Q3424=0,"not relevant",
IF(R3424&gt;0,"in old list",
IF(S3424=0,"NEED TO ASSIGN",
INDEX(assign_old_new!D:D,MATCH(A3424,assign_old_new!A:A,0))))))</f>
        <v>in old list</v>
      </c>
      <c r="U3424">
        <f t="shared" si="106"/>
        <v>1</v>
      </c>
      <c r="V3424" s="5">
        <f t="shared" si="107"/>
        <v>0</v>
      </c>
    </row>
    <row r="3425" spans="1:22" hidden="1" x14ac:dyDescent="0.75">
      <c r="A3425" t="s">
        <v>5449</v>
      </c>
      <c r="B3425" t="s">
        <v>5449</v>
      </c>
      <c r="C3425" t="s">
        <v>5450</v>
      </c>
      <c r="D3425" t="s">
        <v>3425</v>
      </c>
      <c r="E3425" t="s">
        <v>3611</v>
      </c>
      <c r="F3425" t="s">
        <v>3611</v>
      </c>
      <c r="G3425" t="s">
        <v>3379</v>
      </c>
      <c r="H3425" t="s">
        <v>1128</v>
      </c>
      <c r="I3425" t="s">
        <v>33</v>
      </c>
      <c r="J3425" s="2">
        <v>41334</v>
      </c>
      <c r="K3425" s="2">
        <v>55153</v>
      </c>
      <c r="L3425">
        <v>2</v>
      </c>
      <c r="M3425" t="s">
        <v>210</v>
      </c>
      <c r="N3425" t="s">
        <v>3443</v>
      </c>
      <c r="O3425" t="s">
        <v>210</v>
      </c>
      <c r="P3425" t="s">
        <v>3709</v>
      </c>
      <c r="Q3425" s="5">
        <f>INDEX(relevant_resources!B:B,MATCH(P3425,relevant_resources!A:A,0))</f>
        <v>0</v>
      </c>
      <c r="R3425">
        <f>COUNTIFS(resolve_2018!Y:Y,A3425)</f>
        <v>0</v>
      </c>
      <c r="S3425">
        <f>COUNTIFS(assign_old_new!A:A,A3425)</f>
        <v>0</v>
      </c>
      <c r="T3425" s="4" t="str">
        <f>IF(D3425="teppc","teppc",
IF(Q3425=0,"not relevant",
IF(R3425&gt;0,"in old list",
IF(S3425=0,"NEED TO ASSIGN",
INDEX(assign_old_new!D:D,MATCH(A3425,assign_old_new!A:A,0))))))</f>
        <v>teppc</v>
      </c>
      <c r="U3425">
        <f t="shared" si="106"/>
        <v>0</v>
      </c>
      <c r="V3425" s="5">
        <f t="shared" si="107"/>
        <v>0</v>
      </c>
    </row>
    <row r="3426" spans="1:22" hidden="1" x14ac:dyDescent="0.75">
      <c r="A3426" t="s">
        <v>1515</v>
      </c>
      <c r="B3426" t="s">
        <v>1515</v>
      </c>
      <c r="C3426" t="s">
        <v>10191</v>
      </c>
      <c r="D3426" t="s">
        <v>9883</v>
      </c>
      <c r="E3426" t="s">
        <v>1128</v>
      </c>
      <c r="F3426" t="s">
        <v>1128</v>
      </c>
      <c r="G3426" t="s">
        <v>3379</v>
      </c>
      <c r="H3426" t="s">
        <v>1128</v>
      </c>
      <c r="I3426" t="s">
        <v>33</v>
      </c>
      <c r="J3426" s="6">
        <v>41039</v>
      </c>
      <c r="K3426" s="6">
        <v>55153</v>
      </c>
      <c r="L3426">
        <v>2</v>
      </c>
      <c r="M3426" t="s">
        <v>9884</v>
      </c>
      <c r="N3426" t="s">
        <v>4346</v>
      </c>
      <c r="O3426" t="s">
        <v>3386</v>
      </c>
      <c r="P3426" t="s">
        <v>3324</v>
      </c>
      <c r="Q3426" s="5">
        <f>INDEX(relevant_resources!B:B,MATCH(P3426,relevant_resources!A:A,0))</f>
        <v>1</v>
      </c>
      <c r="R3426">
        <f>COUNTIFS(resolve_2018!Y:Y,A3426)</f>
        <v>1</v>
      </c>
      <c r="S3426">
        <f>COUNTIFS(assign_old_new!A:A,A3426)</f>
        <v>0</v>
      </c>
      <c r="T3426" s="4" t="str">
        <f>IF(D3426="teppc","teppc",
IF(Q3426=0,"not relevant",
IF(R3426&gt;0,"in old list",
IF(S3426=0,"NEED TO ASSIGN",
INDEX(assign_old_new!D:D,MATCH(A3426,assign_old_new!A:A,0))))))</f>
        <v>in old list</v>
      </c>
      <c r="U3426">
        <f t="shared" si="106"/>
        <v>1</v>
      </c>
      <c r="V3426" s="5">
        <f t="shared" si="107"/>
        <v>0</v>
      </c>
    </row>
    <row r="3427" spans="1:22" hidden="1" x14ac:dyDescent="0.75">
      <c r="A3427" t="s">
        <v>1511</v>
      </c>
      <c r="B3427" t="s">
        <v>1511</v>
      </c>
      <c r="C3427" t="s">
        <v>10562</v>
      </c>
      <c r="D3427" t="s">
        <v>9883</v>
      </c>
      <c r="E3427" t="s">
        <v>1128</v>
      </c>
      <c r="F3427" t="s">
        <v>1128</v>
      </c>
      <c r="G3427" t="s">
        <v>3379</v>
      </c>
      <c r="H3427" t="s">
        <v>1128</v>
      </c>
      <c r="I3427" t="s">
        <v>33</v>
      </c>
      <c r="J3427" s="6">
        <v>41037</v>
      </c>
      <c r="K3427" s="6">
        <v>55153</v>
      </c>
      <c r="L3427">
        <v>2</v>
      </c>
      <c r="M3427" t="s">
        <v>9884</v>
      </c>
      <c r="N3427" t="s">
        <v>4346</v>
      </c>
      <c r="O3427" t="s">
        <v>3386</v>
      </c>
      <c r="P3427" t="s">
        <v>3324</v>
      </c>
      <c r="Q3427" s="5">
        <f>INDEX(relevant_resources!B:B,MATCH(P3427,relevant_resources!A:A,0))</f>
        <v>1</v>
      </c>
      <c r="R3427">
        <f>COUNTIFS(resolve_2018!Y:Y,A3427)</f>
        <v>1</v>
      </c>
      <c r="S3427">
        <f>COUNTIFS(assign_old_new!A:A,A3427)</f>
        <v>0</v>
      </c>
      <c r="T3427" s="4" t="str">
        <f>IF(D3427="teppc","teppc",
IF(Q3427=0,"not relevant",
IF(R3427&gt;0,"in old list",
IF(S3427=0,"NEED TO ASSIGN",
INDEX(assign_old_new!D:D,MATCH(A3427,assign_old_new!A:A,0))))))</f>
        <v>in old list</v>
      </c>
      <c r="U3427">
        <f t="shared" si="106"/>
        <v>1</v>
      </c>
      <c r="V3427" s="5">
        <f t="shared" si="107"/>
        <v>0</v>
      </c>
    </row>
    <row r="3428" spans="1:22" hidden="1" x14ac:dyDescent="0.75">
      <c r="A3428" t="s">
        <v>8298</v>
      </c>
      <c r="B3428" t="s">
        <v>8298</v>
      </c>
      <c r="C3428" t="s">
        <v>8299</v>
      </c>
      <c r="D3428" t="s">
        <v>3425</v>
      </c>
      <c r="E3428" t="s">
        <v>3620</v>
      </c>
      <c r="F3428" t="s">
        <v>3620</v>
      </c>
      <c r="G3428" t="s">
        <v>3621</v>
      </c>
      <c r="H3428" t="s">
        <v>3616</v>
      </c>
      <c r="I3428" t="s">
        <v>1080</v>
      </c>
      <c r="J3428" s="2">
        <v>41030</v>
      </c>
      <c r="K3428" s="2">
        <v>55153</v>
      </c>
      <c r="L3428">
        <v>2</v>
      </c>
      <c r="M3428" t="s">
        <v>3920</v>
      </c>
      <c r="N3428" t="s">
        <v>3921</v>
      </c>
      <c r="O3428" t="s">
        <v>3356</v>
      </c>
      <c r="P3428" t="s">
        <v>3484</v>
      </c>
      <c r="Q3428" s="5">
        <f>INDEX(relevant_resources!B:B,MATCH(P3428,relevant_resources!A:A,0))</f>
        <v>0</v>
      </c>
      <c r="R3428">
        <f>COUNTIFS(resolve_2018!Y:Y,A3428)</f>
        <v>0</v>
      </c>
      <c r="S3428">
        <f>COUNTIFS(assign_old_new!A:A,A3428)</f>
        <v>0</v>
      </c>
      <c r="T3428" s="4" t="str">
        <f>IF(D3428="teppc","teppc",
IF(Q3428=0,"not relevant",
IF(R3428&gt;0,"in old list",
IF(S3428=0,"NEED TO ASSIGN",
INDEX(assign_old_new!D:D,MATCH(A3428,assign_old_new!A:A,0))))))</f>
        <v>teppc</v>
      </c>
      <c r="U3428">
        <f t="shared" si="106"/>
        <v>0</v>
      </c>
      <c r="V3428" s="5">
        <f t="shared" si="107"/>
        <v>0</v>
      </c>
    </row>
    <row r="3429" spans="1:22" hidden="1" x14ac:dyDescent="0.75">
      <c r="A3429" t="s">
        <v>8300</v>
      </c>
      <c r="B3429" t="s">
        <v>8300</v>
      </c>
      <c r="C3429" t="s">
        <v>8301</v>
      </c>
      <c r="D3429" t="s">
        <v>3425</v>
      </c>
      <c r="E3429" t="s">
        <v>3620</v>
      </c>
      <c r="F3429" t="s">
        <v>3620</v>
      </c>
      <c r="G3429" t="s">
        <v>3621</v>
      </c>
      <c r="H3429" t="s">
        <v>3616</v>
      </c>
      <c r="I3429" t="s">
        <v>1080</v>
      </c>
      <c r="J3429" s="2">
        <v>41030</v>
      </c>
      <c r="K3429" s="2">
        <v>55153</v>
      </c>
      <c r="L3429">
        <v>2</v>
      </c>
      <c r="M3429" t="s">
        <v>3920</v>
      </c>
      <c r="N3429" t="s">
        <v>3921</v>
      </c>
      <c r="O3429" t="s">
        <v>3356</v>
      </c>
      <c r="P3429" t="s">
        <v>3484</v>
      </c>
      <c r="Q3429" s="5">
        <f>INDEX(relevant_resources!B:B,MATCH(P3429,relevant_resources!A:A,0))</f>
        <v>0</v>
      </c>
      <c r="R3429">
        <f>COUNTIFS(resolve_2018!Y:Y,A3429)</f>
        <v>0</v>
      </c>
      <c r="S3429">
        <f>COUNTIFS(assign_old_new!A:A,A3429)</f>
        <v>0</v>
      </c>
      <c r="T3429" s="4" t="str">
        <f>IF(D3429="teppc","teppc",
IF(Q3429=0,"not relevant",
IF(R3429&gt;0,"in old list",
IF(S3429=0,"NEED TO ASSIGN",
INDEX(assign_old_new!D:D,MATCH(A3429,assign_old_new!A:A,0))))))</f>
        <v>teppc</v>
      </c>
      <c r="U3429">
        <f t="shared" si="106"/>
        <v>0</v>
      </c>
      <c r="V3429" s="5">
        <f t="shared" si="107"/>
        <v>0</v>
      </c>
    </row>
    <row r="3430" spans="1:22" hidden="1" x14ac:dyDescent="0.75">
      <c r="A3430" t="s">
        <v>3804</v>
      </c>
      <c r="B3430" t="s">
        <v>3804</v>
      </c>
      <c r="C3430" t="s">
        <v>3805</v>
      </c>
      <c r="D3430" t="s">
        <v>3425</v>
      </c>
      <c r="E3430" t="s">
        <v>3426</v>
      </c>
      <c r="F3430" t="s">
        <v>3426</v>
      </c>
      <c r="G3430" t="s">
        <v>3427</v>
      </c>
      <c r="H3430" t="s">
        <v>3428</v>
      </c>
      <c r="I3430" t="s">
        <v>3429</v>
      </c>
      <c r="J3430" s="2">
        <v>40941</v>
      </c>
      <c r="K3430" s="2">
        <v>55550</v>
      </c>
      <c r="L3430">
        <v>2</v>
      </c>
      <c r="M3430" t="s">
        <v>210</v>
      </c>
      <c r="N3430" t="s">
        <v>3443</v>
      </c>
      <c r="O3430" t="s">
        <v>210</v>
      </c>
      <c r="P3430" t="s">
        <v>3444</v>
      </c>
      <c r="Q3430" s="5">
        <f>INDEX(relevant_resources!B:B,MATCH(P3430,relevant_resources!A:A,0))</f>
        <v>0</v>
      </c>
      <c r="R3430">
        <f>COUNTIFS(resolve_2018!Y:Y,A3430)</f>
        <v>0</v>
      </c>
      <c r="S3430">
        <f>COUNTIFS(assign_old_new!A:A,A3430)</f>
        <v>0</v>
      </c>
      <c r="T3430" s="4" t="str">
        <f>IF(D3430="teppc","teppc",
IF(Q3430=0,"not relevant",
IF(R3430&gt;0,"in old list",
IF(S3430=0,"NEED TO ASSIGN",
INDEX(assign_old_new!D:D,MATCH(A3430,assign_old_new!A:A,0))))))</f>
        <v>teppc</v>
      </c>
      <c r="U3430">
        <f t="shared" si="106"/>
        <v>0</v>
      </c>
      <c r="V3430" s="5">
        <f t="shared" si="107"/>
        <v>0</v>
      </c>
    </row>
    <row r="3431" spans="1:22" hidden="1" x14ac:dyDescent="0.75">
      <c r="A3431" t="s">
        <v>3806</v>
      </c>
      <c r="B3431" t="s">
        <v>3806</v>
      </c>
      <c r="C3431" t="s">
        <v>3807</v>
      </c>
      <c r="D3431" t="s">
        <v>3425</v>
      </c>
      <c r="E3431" t="s">
        <v>3426</v>
      </c>
      <c r="F3431" t="s">
        <v>3426</v>
      </c>
      <c r="G3431" t="s">
        <v>3427</v>
      </c>
      <c r="H3431" t="s">
        <v>3428</v>
      </c>
      <c r="I3431" t="s">
        <v>3429</v>
      </c>
      <c r="J3431" s="2">
        <v>40941</v>
      </c>
      <c r="K3431" s="2">
        <v>55550</v>
      </c>
      <c r="L3431">
        <v>2</v>
      </c>
      <c r="M3431" t="s">
        <v>210</v>
      </c>
      <c r="N3431" t="s">
        <v>3443</v>
      </c>
      <c r="O3431" t="s">
        <v>210</v>
      </c>
      <c r="P3431" t="s">
        <v>3444</v>
      </c>
      <c r="Q3431" s="5">
        <f>INDEX(relevant_resources!B:B,MATCH(P3431,relevant_resources!A:A,0))</f>
        <v>0</v>
      </c>
      <c r="R3431">
        <f>COUNTIFS(resolve_2018!Y:Y,A3431)</f>
        <v>0</v>
      </c>
      <c r="S3431">
        <f>COUNTIFS(assign_old_new!A:A,A3431)</f>
        <v>0</v>
      </c>
      <c r="T3431" s="4" t="str">
        <f>IF(D3431="teppc","teppc",
IF(Q3431=0,"not relevant",
IF(R3431&gt;0,"in old list",
IF(S3431=0,"NEED TO ASSIGN",
INDEX(assign_old_new!D:D,MATCH(A3431,assign_old_new!A:A,0))))))</f>
        <v>teppc</v>
      </c>
      <c r="U3431">
        <f t="shared" si="106"/>
        <v>0</v>
      </c>
      <c r="V3431" s="5">
        <f t="shared" si="107"/>
        <v>0</v>
      </c>
    </row>
    <row r="3432" spans="1:22" hidden="1" x14ac:dyDescent="0.75">
      <c r="A3432" t="s">
        <v>7358</v>
      </c>
      <c r="B3432" t="s">
        <v>7358</v>
      </c>
      <c r="C3432" t="s">
        <v>7358</v>
      </c>
      <c r="D3432" t="s">
        <v>3425</v>
      </c>
      <c r="E3432" t="s">
        <v>3584</v>
      </c>
      <c r="F3432" t="s">
        <v>3584</v>
      </c>
      <c r="G3432" t="s">
        <v>3585</v>
      </c>
      <c r="H3432" t="s">
        <v>3482</v>
      </c>
      <c r="I3432" t="s">
        <v>1080</v>
      </c>
      <c r="J3432" s="2">
        <v>40909</v>
      </c>
      <c r="K3432" s="2">
        <v>55153</v>
      </c>
      <c r="L3432">
        <v>2</v>
      </c>
      <c r="M3432" t="s">
        <v>7359</v>
      </c>
      <c r="N3432" t="s">
        <v>3443</v>
      </c>
      <c r="O3432" t="s">
        <v>210</v>
      </c>
      <c r="P3432" t="s">
        <v>3568</v>
      </c>
      <c r="Q3432" s="5">
        <f>INDEX(relevant_resources!B:B,MATCH(P3432,relevant_resources!A:A,0))</f>
        <v>0</v>
      </c>
      <c r="R3432">
        <f>COUNTIFS(resolve_2018!Y:Y,A3432)</f>
        <v>0</v>
      </c>
      <c r="S3432">
        <f>COUNTIFS(assign_old_new!A:A,A3432)</f>
        <v>0</v>
      </c>
      <c r="T3432" s="4" t="str">
        <f>IF(D3432="teppc","teppc",
IF(Q3432=0,"not relevant",
IF(R3432&gt;0,"in old list",
IF(S3432=0,"NEED TO ASSIGN",
INDEX(assign_old_new!D:D,MATCH(A3432,assign_old_new!A:A,0))))))</f>
        <v>teppc</v>
      </c>
      <c r="U3432">
        <f t="shared" si="106"/>
        <v>0</v>
      </c>
      <c r="V3432" s="5">
        <f t="shared" si="107"/>
        <v>0</v>
      </c>
    </row>
    <row r="3433" spans="1:22" hidden="1" x14ac:dyDescent="0.75">
      <c r="A3433" t="s">
        <v>7360</v>
      </c>
      <c r="B3433" t="s">
        <v>7360</v>
      </c>
      <c r="C3433" t="s">
        <v>7358</v>
      </c>
      <c r="D3433" t="s">
        <v>3425</v>
      </c>
      <c r="E3433" t="s">
        <v>3584</v>
      </c>
      <c r="F3433" t="s">
        <v>3584</v>
      </c>
      <c r="G3433" t="s">
        <v>3585</v>
      </c>
      <c r="H3433" t="s">
        <v>3482</v>
      </c>
      <c r="I3433" t="s">
        <v>1080</v>
      </c>
      <c r="J3433" s="2">
        <v>40909</v>
      </c>
      <c r="K3433" s="2">
        <v>55153</v>
      </c>
      <c r="L3433">
        <v>2</v>
      </c>
      <c r="M3433" t="s">
        <v>7359</v>
      </c>
      <c r="N3433" t="s">
        <v>3443</v>
      </c>
      <c r="O3433" t="s">
        <v>210</v>
      </c>
      <c r="P3433" t="s">
        <v>3568</v>
      </c>
      <c r="Q3433" s="5">
        <f>INDEX(relevant_resources!B:B,MATCH(P3433,relevant_resources!A:A,0))</f>
        <v>0</v>
      </c>
      <c r="R3433">
        <f>COUNTIFS(resolve_2018!Y:Y,A3433)</f>
        <v>0</v>
      </c>
      <c r="S3433">
        <f>COUNTIFS(assign_old_new!A:A,A3433)</f>
        <v>0</v>
      </c>
      <c r="T3433" s="4" t="str">
        <f>IF(D3433="teppc","teppc",
IF(Q3433=0,"not relevant",
IF(R3433&gt;0,"in old list",
IF(S3433=0,"NEED TO ASSIGN",
INDEX(assign_old_new!D:D,MATCH(A3433,assign_old_new!A:A,0))))))</f>
        <v>teppc</v>
      </c>
      <c r="U3433">
        <f t="shared" si="106"/>
        <v>0</v>
      </c>
      <c r="V3433" s="5">
        <f t="shared" si="107"/>
        <v>0</v>
      </c>
    </row>
    <row r="3434" spans="1:22" hidden="1" x14ac:dyDescent="0.75">
      <c r="A3434" t="s">
        <v>3573</v>
      </c>
      <c r="B3434" t="s">
        <v>3574</v>
      </c>
      <c r="C3434" t="s">
        <v>3575</v>
      </c>
      <c r="D3434" t="s">
        <v>3425</v>
      </c>
      <c r="E3434" t="s">
        <v>2403</v>
      </c>
      <c r="F3434" t="s">
        <v>2403</v>
      </c>
      <c r="G3434" t="s">
        <v>3436</v>
      </c>
      <c r="H3434" t="s">
        <v>3437</v>
      </c>
      <c r="I3434" t="s">
        <v>2274</v>
      </c>
      <c r="J3434" s="2">
        <v>40641</v>
      </c>
      <c r="K3434" s="2">
        <v>55153</v>
      </c>
      <c r="L3434">
        <v>2</v>
      </c>
      <c r="M3434" t="s">
        <v>3506</v>
      </c>
      <c r="N3434" t="s">
        <v>3385</v>
      </c>
      <c r="O3434" t="s">
        <v>3386</v>
      </c>
      <c r="P3434" t="s">
        <v>3474</v>
      </c>
      <c r="Q3434" s="5">
        <f>INDEX(relevant_resources!B:B,MATCH(P3434,relevant_resources!A:A,0))</f>
        <v>0</v>
      </c>
      <c r="R3434">
        <f>COUNTIFS(resolve_2018!Y:Y,A3434)</f>
        <v>0</v>
      </c>
      <c r="S3434">
        <f>COUNTIFS(assign_old_new!A:A,A3434)</f>
        <v>0</v>
      </c>
      <c r="T3434" s="4" t="str">
        <f>IF(D3434="teppc","teppc",
IF(Q3434=0,"not relevant",
IF(R3434&gt;0,"in old list",
IF(S3434=0,"NEED TO ASSIGN",
INDEX(assign_old_new!D:D,MATCH(A3434,assign_old_new!A:A,0))))))</f>
        <v>teppc</v>
      </c>
      <c r="U3434">
        <f t="shared" si="106"/>
        <v>0</v>
      </c>
      <c r="V3434" s="5">
        <f t="shared" si="107"/>
        <v>0</v>
      </c>
    </row>
    <row r="3435" spans="1:22" hidden="1" x14ac:dyDescent="0.75">
      <c r="A3435" t="s">
        <v>1427</v>
      </c>
      <c r="B3435" t="s">
        <v>1427</v>
      </c>
      <c r="C3435" t="s">
        <v>10964</v>
      </c>
      <c r="D3435" t="s">
        <v>9883</v>
      </c>
      <c r="E3435" t="s">
        <v>1128</v>
      </c>
      <c r="F3435" t="s">
        <v>1128</v>
      </c>
      <c r="G3435" t="s">
        <v>3379</v>
      </c>
      <c r="H3435" t="s">
        <v>1128</v>
      </c>
      <c r="I3435" t="s">
        <v>33</v>
      </c>
      <c r="J3435" s="6">
        <v>40625</v>
      </c>
      <c r="K3435" s="6">
        <v>55153</v>
      </c>
      <c r="L3435">
        <v>2</v>
      </c>
      <c r="M3435" t="s">
        <v>9884</v>
      </c>
      <c r="N3435" t="s">
        <v>4346</v>
      </c>
      <c r="O3435" t="s">
        <v>3386</v>
      </c>
      <c r="P3435" t="s">
        <v>3324</v>
      </c>
      <c r="Q3435" s="5">
        <f>INDEX(relevant_resources!B:B,MATCH(P3435,relevant_resources!A:A,0))</f>
        <v>1</v>
      </c>
      <c r="R3435">
        <f>COUNTIFS(resolve_2018!Y:Y,A3435)</f>
        <v>1</v>
      </c>
      <c r="S3435">
        <f>COUNTIFS(assign_old_new!A:A,A3435)</f>
        <v>0</v>
      </c>
      <c r="T3435" s="4" t="str">
        <f>IF(D3435="teppc","teppc",
IF(Q3435=0,"not relevant",
IF(R3435&gt;0,"in old list",
IF(S3435=0,"NEED TO ASSIGN",
INDEX(assign_old_new!D:D,MATCH(A3435,assign_old_new!A:A,0))))))</f>
        <v>in old list</v>
      </c>
      <c r="U3435">
        <f t="shared" si="106"/>
        <v>1</v>
      </c>
      <c r="V3435" s="5">
        <f t="shared" si="107"/>
        <v>0</v>
      </c>
    </row>
    <row r="3436" spans="1:22" hidden="1" x14ac:dyDescent="0.75">
      <c r="A3436" t="s">
        <v>6261</v>
      </c>
      <c r="B3436" t="s">
        <v>6261</v>
      </c>
      <c r="C3436" t="s">
        <v>6262</v>
      </c>
      <c r="D3436" t="s">
        <v>3425</v>
      </c>
      <c r="E3436" t="s">
        <v>3620</v>
      </c>
      <c r="F3436" t="s">
        <v>3620</v>
      </c>
      <c r="G3436" t="s">
        <v>3621</v>
      </c>
      <c r="H3436" t="s">
        <v>3616</v>
      </c>
      <c r="I3436" t="s">
        <v>1080</v>
      </c>
      <c r="J3436" s="2">
        <v>39203</v>
      </c>
      <c r="K3436" s="2">
        <v>55153</v>
      </c>
      <c r="L3436">
        <v>2</v>
      </c>
      <c r="M3436" t="s">
        <v>3459</v>
      </c>
      <c r="N3436" t="s">
        <v>3460</v>
      </c>
      <c r="O3436" t="s">
        <v>3461</v>
      </c>
      <c r="P3436" t="s">
        <v>3815</v>
      </c>
      <c r="Q3436" s="5">
        <f>INDEX(relevant_resources!B:B,MATCH(P3436,relevant_resources!A:A,0))</f>
        <v>0</v>
      </c>
      <c r="R3436">
        <f>COUNTIFS(resolve_2018!Y:Y,A3436)</f>
        <v>0</v>
      </c>
      <c r="S3436">
        <f>COUNTIFS(assign_old_new!A:A,A3436)</f>
        <v>0</v>
      </c>
      <c r="T3436" s="4" t="str">
        <f>IF(D3436="teppc","teppc",
IF(Q3436=0,"not relevant",
IF(R3436&gt;0,"in old list",
IF(S3436=0,"NEED TO ASSIGN",
INDEX(assign_old_new!D:D,MATCH(A3436,assign_old_new!A:A,0))))))</f>
        <v>teppc</v>
      </c>
      <c r="U3436">
        <f t="shared" si="106"/>
        <v>0</v>
      </c>
      <c r="V3436" s="5">
        <f t="shared" si="107"/>
        <v>0</v>
      </c>
    </row>
    <row r="3437" spans="1:22" hidden="1" x14ac:dyDescent="0.75">
      <c r="A3437" t="s">
        <v>6263</v>
      </c>
      <c r="B3437" t="s">
        <v>6263</v>
      </c>
      <c r="C3437" t="s">
        <v>6264</v>
      </c>
      <c r="D3437" t="s">
        <v>3425</v>
      </c>
      <c r="E3437" t="s">
        <v>3620</v>
      </c>
      <c r="F3437" t="s">
        <v>3620</v>
      </c>
      <c r="G3437" t="s">
        <v>3621</v>
      </c>
      <c r="H3437" t="s">
        <v>3616</v>
      </c>
      <c r="I3437" t="s">
        <v>1080</v>
      </c>
      <c r="J3437" s="2">
        <v>39203</v>
      </c>
      <c r="K3437" s="2">
        <v>55153</v>
      </c>
      <c r="L3437">
        <v>2</v>
      </c>
      <c r="M3437" t="s">
        <v>3459</v>
      </c>
      <c r="N3437" t="s">
        <v>3460</v>
      </c>
      <c r="O3437" t="s">
        <v>3461</v>
      </c>
      <c r="P3437" t="s">
        <v>3815</v>
      </c>
      <c r="Q3437" s="5">
        <f>INDEX(relevant_resources!B:B,MATCH(P3437,relevant_resources!A:A,0))</f>
        <v>0</v>
      </c>
      <c r="R3437">
        <f>COUNTIFS(resolve_2018!Y:Y,A3437)</f>
        <v>0</v>
      </c>
      <c r="S3437">
        <f>COUNTIFS(assign_old_new!A:A,A3437)</f>
        <v>0</v>
      </c>
      <c r="T3437" s="4" t="str">
        <f>IF(D3437="teppc","teppc",
IF(Q3437=0,"not relevant",
IF(R3437&gt;0,"in old list",
IF(S3437=0,"NEED TO ASSIGN",
INDEX(assign_old_new!D:D,MATCH(A3437,assign_old_new!A:A,0))))))</f>
        <v>teppc</v>
      </c>
      <c r="U3437">
        <f t="shared" si="106"/>
        <v>0</v>
      </c>
      <c r="V3437" s="5">
        <f t="shared" si="107"/>
        <v>0</v>
      </c>
    </row>
    <row r="3438" spans="1:22" hidden="1" x14ac:dyDescent="0.75">
      <c r="A3438" t="s">
        <v>25</v>
      </c>
      <c r="B3438" t="s">
        <v>25</v>
      </c>
      <c r="C3438" t="s">
        <v>11428</v>
      </c>
      <c r="D3438" t="s">
        <v>9883</v>
      </c>
      <c r="E3438" t="s">
        <v>3333</v>
      </c>
      <c r="F3438" t="s">
        <v>3333</v>
      </c>
      <c r="G3438" t="s">
        <v>3334</v>
      </c>
      <c r="H3438" t="s">
        <v>3333</v>
      </c>
      <c r="I3438" t="s">
        <v>33</v>
      </c>
      <c r="J3438" s="6">
        <v>38869</v>
      </c>
      <c r="K3438" s="6">
        <v>55153</v>
      </c>
      <c r="L3438">
        <v>2</v>
      </c>
      <c r="M3438" t="s">
        <v>9884</v>
      </c>
      <c r="N3438" t="s">
        <v>3849</v>
      </c>
      <c r="O3438" t="s">
        <v>3850</v>
      </c>
      <c r="P3438" t="s">
        <v>10070</v>
      </c>
      <c r="Q3438" s="5">
        <f>INDEX(relevant_resources!B:B,MATCH(P3438,relevant_resources!A:A,0))</f>
        <v>0</v>
      </c>
      <c r="R3438">
        <f>COUNTIFS(resolve_2018!Y:Y,A3438)</f>
        <v>1</v>
      </c>
      <c r="S3438">
        <f>COUNTIFS(assign_old_new!A:A,A3438)</f>
        <v>0</v>
      </c>
      <c r="T3438" s="4" t="str">
        <f>IF(D3438="teppc","teppc",
IF(Q3438=0,"not relevant",
IF(R3438&gt;0,"in old list",
IF(S3438=0,"NEED TO ASSIGN",
INDEX(assign_old_new!D:D,MATCH(A3438,assign_old_new!A:A,0))))))</f>
        <v>not relevant</v>
      </c>
      <c r="U3438">
        <f t="shared" si="106"/>
        <v>1</v>
      </c>
      <c r="V3438" s="5">
        <f t="shared" si="107"/>
        <v>0</v>
      </c>
    </row>
    <row r="3439" spans="1:22" hidden="1" x14ac:dyDescent="0.75">
      <c r="A3439" t="s">
        <v>6255</v>
      </c>
      <c r="B3439" t="s">
        <v>6255</v>
      </c>
      <c r="C3439" t="s">
        <v>6256</v>
      </c>
      <c r="D3439" t="s">
        <v>3425</v>
      </c>
      <c r="E3439" t="s">
        <v>3620</v>
      </c>
      <c r="F3439" t="s">
        <v>3620</v>
      </c>
      <c r="G3439" t="s">
        <v>3621</v>
      </c>
      <c r="H3439" t="s">
        <v>3616</v>
      </c>
      <c r="I3439" t="s">
        <v>1080</v>
      </c>
      <c r="J3439" s="2">
        <v>38169</v>
      </c>
      <c r="K3439" s="2">
        <v>55153</v>
      </c>
      <c r="L3439">
        <v>2</v>
      </c>
      <c r="M3439" t="s">
        <v>3459</v>
      </c>
      <c r="N3439" t="s">
        <v>3460</v>
      </c>
      <c r="O3439" t="s">
        <v>3461</v>
      </c>
      <c r="P3439" t="s">
        <v>3815</v>
      </c>
      <c r="Q3439" s="5">
        <f>INDEX(relevant_resources!B:B,MATCH(P3439,relevant_resources!A:A,0))</f>
        <v>0</v>
      </c>
      <c r="R3439">
        <f>COUNTIFS(resolve_2018!Y:Y,A3439)</f>
        <v>0</v>
      </c>
      <c r="S3439">
        <f>COUNTIFS(assign_old_new!A:A,A3439)</f>
        <v>0</v>
      </c>
      <c r="T3439" s="4" t="str">
        <f>IF(D3439="teppc","teppc",
IF(Q3439=0,"not relevant",
IF(R3439&gt;0,"in old list",
IF(S3439=0,"NEED TO ASSIGN",
INDEX(assign_old_new!D:D,MATCH(A3439,assign_old_new!A:A,0))))))</f>
        <v>teppc</v>
      </c>
      <c r="U3439">
        <f t="shared" si="106"/>
        <v>0</v>
      </c>
      <c r="V3439" s="5">
        <f t="shared" si="107"/>
        <v>0</v>
      </c>
    </row>
    <row r="3440" spans="1:22" hidden="1" x14ac:dyDescent="0.75">
      <c r="A3440" t="s">
        <v>6110</v>
      </c>
      <c r="B3440" t="s">
        <v>6111</v>
      </c>
      <c r="C3440" t="s">
        <v>6112</v>
      </c>
      <c r="D3440" t="s">
        <v>3425</v>
      </c>
      <c r="E3440" t="s">
        <v>3546</v>
      </c>
      <c r="F3440" t="s">
        <v>3546</v>
      </c>
      <c r="G3440" t="s">
        <v>3547</v>
      </c>
      <c r="H3440" t="s">
        <v>3546</v>
      </c>
      <c r="I3440" t="s">
        <v>3429</v>
      </c>
      <c r="J3440" s="2">
        <v>37987</v>
      </c>
      <c r="K3440" s="2">
        <v>55153</v>
      </c>
      <c r="L3440">
        <v>2</v>
      </c>
      <c r="M3440" t="s">
        <v>210</v>
      </c>
      <c r="N3440" t="s">
        <v>3443</v>
      </c>
      <c r="O3440" t="s">
        <v>210</v>
      </c>
      <c r="P3440" t="s">
        <v>3444</v>
      </c>
      <c r="Q3440" s="5">
        <f>INDEX(relevant_resources!B:B,MATCH(P3440,relevant_resources!A:A,0))</f>
        <v>0</v>
      </c>
      <c r="R3440">
        <f>COUNTIFS(resolve_2018!Y:Y,A3440)</f>
        <v>0</v>
      </c>
      <c r="S3440">
        <f>COUNTIFS(assign_old_new!A:A,A3440)</f>
        <v>0</v>
      </c>
      <c r="T3440" s="4" t="str">
        <f>IF(D3440="teppc","teppc",
IF(Q3440=0,"not relevant",
IF(R3440&gt;0,"in old list",
IF(S3440=0,"NEED TO ASSIGN",
INDEX(assign_old_new!D:D,MATCH(A3440,assign_old_new!A:A,0))))))</f>
        <v>teppc</v>
      </c>
      <c r="U3440">
        <f t="shared" si="106"/>
        <v>0</v>
      </c>
      <c r="V3440" s="5">
        <f t="shared" si="107"/>
        <v>0</v>
      </c>
    </row>
    <row r="3441" spans="1:22" hidden="1" x14ac:dyDescent="0.75">
      <c r="A3441" t="s">
        <v>7199</v>
      </c>
      <c r="B3441" t="s">
        <v>7199</v>
      </c>
      <c r="C3441" t="s">
        <v>7200</v>
      </c>
      <c r="D3441" t="s">
        <v>3425</v>
      </c>
      <c r="E3441" t="s">
        <v>1054</v>
      </c>
      <c r="F3441" t="s">
        <v>1054</v>
      </c>
      <c r="G3441" t="s">
        <v>3447</v>
      </c>
      <c r="H3441" t="s">
        <v>3428</v>
      </c>
      <c r="I3441" t="s">
        <v>3429</v>
      </c>
      <c r="J3441" s="2">
        <v>37135</v>
      </c>
      <c r="K3441" s="2">
        <v>55123</v>
      </c>
      <c r="L3441">
        <v>2</v>
      </c>
      <c r="M3441" t="s">
        <v>3531</v>
      </c>
      <c r="N3441" t="s">
        <v>3532</v>
      </c>
      <c r="O3441" t="s">
        <v>3533</v>
      </c>
      <c r="P3441" t="s">
        <v>3549</v>
      </c>
      <c r="Q3441" s="5">
        <f>INDEX(relevant_resources!B:B,MATCH(P3441,relevant_resources!A:A,0))</f>
        <v>0</v>
      </c>
      <c r="R3441">
        <f>COUNTIFS(resolve_2018!Y:Y,A3441)</f>
        <v>0</v>
      </c>
      <c r="S3441">
        <f>COUNTIFS(assign_old_new!A:A,A3441)</f>
        <v>0</v>
      </c>
      <c r="T3441" s="4" t="str">
        <f>IF(D3441="teppc","teppc",
IF(Q3441=0,"not relevant",
IF(R3441&gt;0,"in old list",
IF(S3441=0,"NEED TO ASSIGN",
INDEX(assign_old_new!D:D,MATCH(A3441,assign_old_new!A:A,0))))))</f>
        <v>teppc</v>
      </c>
      <c r="U3441">
        <f t="shared" si="106"/>
        <v>0</v>
      </c>
      <c r="V3441" s="5">
        <f t="shared" si="107"/>
        <v>0</v>
      </c>
    </row>
    <row r="3442" spans="1:22" hidden="1" x14ac:dyDescent="0.75">
      <c r="A3442" t="s">
        <v>7747</v>
      </c>
      <c r="B3442" t="s">
        <v>7747</v>
      </c>
      <c r="C3442" t="s">
        <v>7748</v>
      </c>
      <c r="D3442" t="s">
        <v>3425</v>
      </c>
      <c r="E3442" t="s">
        <v>3752</v>
      </c>
      <c r="F3442" t="s">
        <v>3752</v>
      </c>
      <c r="G3442" t="s">
        <v>3753</v>
      </c>
      <c r="H3442" t="s">
        <v>2156</v>
      </c>
      <c r="I3442" t="s">
        <v>1080</v>
      </c>
      <c r="J3442" s="2">
        <v>34790</v>
      </c>
      <c r="K3442" s="2">
        <v>55153</v>
      </c>
      <c r="L3442">
        <v>2</v>
      </c>
      <c r="M3442" t="s">
        <v>3459</v>
      </c>
      <c r="N3442" t="s">
        <v>3460</v>
      </c>
      <c r="O3442" t="s">
        <v>3461</v>
      </c>
      <c r="P3442" t="s">
        <v>3815</v>
      </c>
      <c r="Q3442" s="5">
        <f>INDEX(relevant_resources!B:B,MATCH(P3442,relevant_resources!A:A,0))</f>
        <v>0</v>
      </c>
      <c r="R3442">
        <f>COUNTIFS(resolve_2018!Y:Y,A3442)</f>
        <v>0</v>
      </c>
      <c r="S3442">
        <f>COUNTIFS(assign_old_new!A:A,A3442)</f>
        <v>0</v>
      </c>
      <c r="T3442" s="4" t="str">
        <f>IF(D3442="teppc","teppc",
IF(Q3442=0,"not relevant",
IF(R3442&gt;0,"in old list",
IF(S3442=0,"NEED TO ASSIGN",
INDEX(assign_old_new!D:D,MATCH(A3442,assign_old_new!A:A,0))))))</f>
        <v>teppc</v>
      </c>
      <c r="U3442">
        <f t="shared" si="106"/>
        <v>0</v>
      </c>
      <c r="V3442" s="5">
        <f t="shared" si="107"/>
        <v>0</v>
      </c>
    </row>
    <row r="3443" spans="1:22" hidden="1" x14ac:dyDescent="0.75">
      <c r="A3443" t="s">
        <v>566</v>
      </c>
      <c r="B3443" t="s">
        <v>566</v>
      </c>
      <c r="C3443" t="s">
        <v>566</v>
      </c>
      <c r="D3443" t="s">
        <v>9883</v>
      </c>
      <c r="E3443" t="s">
        <v>3333</v>
      </c>
      <c r="F3443" t="s">
        <v>3333</v>
      </c>
      <c r="G3443" t="s">
        <v>3334</v>
      </c>
      <c r="H3443" t="s">
        <v>3333</v>
      </c>
      <c r="I3443" t="s">
        <v>33</v>
      </c>
      <c r="J3443" s="6">
        <v>32902</v>
      </c>
      <c r="K3443" s="6">
        <v>55153</v>
      </c>
      <c r="L3443">
        <v>2</v>
      </c>
      <c r="M3443" t="s">
        <v>9884</v>
      </c>
      <c r="N3443" t="s">
        <v>3443</v>
      </c>
      <c r="O3443" t="s">
        <v>210</v>
      </c>
      <c r="P3443" t="s">
        <v>3709</v>
      </c>
      <c r="Q3443" s="5">
        <f>INDEX(relevant_resources!B:B,MATCH(P3443,relevant_resources!A:A,0))</f>
        <v>0</v>
      </c>
      <c r="R3443">
        <f>COUNTIFS(resolve_2018!Y:Y,A3443)</f>
        <v>1</v>
      </c>
      <c r="S3443">
        <f>COUNTIFS(assign_old_new!A:A,A3443)</f>
        <v>0</v>
      </c>
      <c r="T3443" s="4" t="str">
        <f>IF(D3443="teppc","teppc",
IF(Q3443=0,"not relevant",
IF(R3443&gt;0,"in old list",
IF(S3443=0,"NEED TO ASSIGN",
INDEX(assign_old_new!D:D,MATCH(A3443,assign_old_new!A:A,0))))))</f>
        <v>not relevant</v>
      </c>
      <c r="U3443">
        <f t="shared" si="106"/>
        <v>1</v>
      </c>
      <c r="V3443" s="5">
        <f t="shared" si="107"/>
        <v>0</v>
      </c>
    </row>
    <row r="3444" spans="1:22" hidden="1" x14ac:dyDescent="0.75">
      <c r="A3444" t="s">
        <v>7123</v>
      </c>
      <c r="B3444" t="s">
        <v>7123</v>
      </c>
      <c r="C3444" t="s">
        <v>7124</v>
      </c>
      <c r="D3444" t="s">
        <v>3425</v>
      </c>
      <c r="E3444" t="s">
        <v>3891</v>
      </c>
      <c r="F3444" t="s">
        <v>3891</v>
      </c>
      <c r="G3444" t="s">
        <v>3892</v>
      </c>
      <c r="H3444" t="s">
        <v>3616</v>
      </c>
      <c r="I3444" t="s">
        <v>1080</v>
      </c>
      <c r="J3444" s="2">
        <v>32646</v>
      </c>
      <c r="K3444" s="2">
        <v>55153</v>
      </c>
      <c r="L3444">
        <v>2</v>
      </c>
      <c r="M3444" t="s">
        <v>210</v>
      </c>
      <c r="N3444" t="s">
        <v>3443</v>
      </c>
      <c r="O3444" t="s">
        <v>210</v>
      </c>
      <c r="P3444" t="s">
        <v>3568</v>
      </c>
      <c r="Q3444" s="5">
        <f>INDEX(relevant_resources!B:B,MATCH(P3444,relevant_resources!A:A,0))</f>
        <v>0</v>
      </c>
      <c r="R3444">
        <f>COUNTIFS(resolve_2018!Y:Y,A3444)</f>
        <v>0</v>
      </c>
      <c r="S3444">
        <f>COUNTIFS(assign_old_new!A:A,A3444)</f>
        <v>0</v>
      </c>
      <c r="T3444" s="4" t="str">
        <f>IF(D3444="teppc","teppc",
IF(Q3444=0,"not relevant",
IF(R3444&gt;0,"in old list",
IF(S3444=0,"NEED TO ASSIGN",
INDEX(assign_old_new!D:D,MATCH(A3444,assign_old_new!A:A,0))))))</f>
        <v>teppc</v>
      </c>
      <c r="U3444">
        <f t="shared" si="106"/>
        <v>0</v>
      </c>
      <c r="V3444" s="5">
        <f t="shared" si="107"/>
        <v>0</v>
      </c>
    </row>
    <row r="3445" spans="1:22" hidden="1" x14ac:dyDescent="0.75">
      <c r="A3445" t="s">
        <v>5272</v>
      </c>
      <c r="B3445" t="s">
        <v>5272</v>
      </c>
      <c r="C3445" t="s">
        <v>5273</v>
      </c>
      <c r="D3445" t="s">
        <v>3425</v>
      </c>
      <c r="E3445" t="s">
        <v>3611</v>
      </c>
      <c r="F3445" t="s">
        <v>3611</v>
      </c>
      <c r="G3445" t="s">
        <v>3379</v>
      </c>
      <c r="H3445" t="s">
        <v>1128</v>
      </c>
      <c r="I3445" t="s">
        <v>33</v>
      </c>
      <c r="J3445" s="2">
        <v>31548</v>
      </c>
      <c r="K3445" s="2">
        <v>55153</v>
      </c>
      <c r="L3445">
        <v>2</v>
      </c>
      <c r="M3445" t="s">
        <v>210</v>
      </c>
      <c r="N3445" t="s">
        <v>3443</v>
      </c>
      <c r="O3445" t="s">
        <v>210</v>
      </c>
      <c r="P3445" t="s">
        <v>3709</v>
      </c>
      <c r="Q3445" s="5">
        <f>INDEX(relevant_resources!B:B,MATCH(P3445,relevant_resources!A:A,0))</f>
        <v>0</v>
      </c>
      <c r="R3445">
        <f>COUNTIFS(resolve_2018!Y:Y,A3445)</f>
        <v>0</v>
      </c>
      <c r="S3445">
        <f>COUNTIFS(assign_old_new!A:A,A3445)</f>
        <v>0</v>
      </c>
      <c r="T3445" s="4" t="str">
        <f>IF(D3445="teppc","teppc",
IF(Q3445=0,"not relevant",
IF(R3445&gt;0,"in old list",
IF(S3445=0,"NEED TO ASSIGN",
INDEX(assign_old_new!D:D,MATCH(A3445,assign_old_new!A:A,0))))))</f>
        <v>teppc</v>
      </c>
      <c r="U3445">
        <f t="shared" si="106"/>
        <v>0</v>
      </c>
      <c r="V3445" s="5">
        <f t="shared" si="107"/>
        <v>0</v>
      </c>
    </row>
    <row r="3446" spans="1:22" hidden="1" x14ac:dyDescent="0.75">
      <c r="A3446" t="s">
        <v>7131</v>
      </c>
      <c r="B3446" t="s">
        <v>7131</v>
      </c>
      <c r="C3446" t="s">
        <v>7132</v>
      </c>
      <c r="D3446" t="s">
        <v>3425</v>
      </c>
      <c r="E3446" t="s">
        <v>3482</v>
      </c>
      <c r="F3446" t="s">
        <v>3482</v>
      </c>
      <c r="G3446" t="s">
        <v>3483</v>
      </c>
      <c r="H3446" t="s">
        <v>3482</v>
      </c>
      <c r="I3446" t="s">
        <v>1080</v>
      </c>
      <c r="J3446" s="2">
        <v>31472</v>
      </c>
      <c r="K3446" s="2">
        <v>55153</v>
      </c>
      <c r="L3446">
        <v>2</v>
      </c>
      <c r="M3446" t="s">
        <v>210</v>
      </c>
      <c r="N3446" t="s">
        <v>3443</v>
      </c>
      <c r="O3446" t="s">
        <v>210</v>
      </c>
      <c r="P3446" t="s">
        <v>3568</v>
      </c>
      <c r="Q3446" s="5">
        <f>INDEX(relevant_resources!B:B,MATCH(P3446,relevant_resources!A:A,0))</f>
        <v>0</v>
      </c>
      <c r="R3446">
        <f>COUNTIFS(resolve_2018!Y:Y,A3446)</f>
        <v>0</v>
      </c>
      <c r="S3446">
        <f>COUNTIFS(assign_old_new!A:A,A3446)</f>
        <v>0</v>
      </c>
      <c r="T3446" s="4" t="str">
        <f>IF(D3446="teppc","teppc",
IF(Q3446=0,"not relevant",
IF(R3446&gt;0,"in old list",
IF(S3446=0,"NEED TO ASSIGN",
INDEX(assign_old_new!D:D,MATCH(A3446,assign_old_new!A:A,0))))))</f>
        <v>teppc</v>
      </c>
      <c r="U3446">
        <f t="shared" si="106"/>
        <v>0</v>
      </c>
      <c r="V3446" s="5">
        <f t="shared" si="107"/>
        <v>0</v>
      </c>
    </row>
    <row r="3447" spans="1:22" hidden="1" x14ac:dyDescent="0.75">
      <c r="A3447" t="s">
        <v>8821</v>
      </c>
      <c r="B3447" t="s">
        <v>8821</v>
      </c>
      <c r="C3447" t="s">
        <v>8822</v>
      </c>
      <c r="D3447" t="s">
        <v>3425</v>
      </c>
      <c r="E3447" t="s">
        <v>3620</v>
      </c>
      <c r="F3447" t="s">
        <v>3620</v>
      </c>
      <c r="G3447" t="s">
        <v>3621</v>
      </c>
      <c r="H3447" t="s">
        <v>3616</v>
      </c>
      <c r="I3447" t="s">
        <v>1080</v>
      </c>
      <c r="J3447" s="2">
        <v>31291</v>
      </c>
      <c r="K3447" s="2">
        <v>55153</v>
      </c>
      <c r="L3447">
        <v>2</v>
      </c>
      <c r="M3447" t="s">
        <v>210</v>
      </c>
      <c r="N3447" t="s">
        <v>3443</v>
      </c>
      <c r="O3447" t="s">
        <v>210</v>
      </c>
      <c r="P3447" t="s">
        <v>3568</v>
      </c>
      <c r="Q3447" s="5">
        <f>INDEX(relevant_resources!B:B,MATCH(P3447,relevant_resources!A:A,0))</f>
        <v>0</v>
      </c>
      <c r="R3447">
        <f>COUNTIFS(resolve_2018!Y:Y,A3447)</f>
        <v>0</v>
      </c>
      <c r="S3447">
        <f>COUNTIFS(assign_old_new!A:A,A3447)</f>
        <v>0</v>
      </c>
      <c r="T3447" s="4" t="str">
        <f>IF(D3447="teppc","teppc",
IF(Q3447=0,"not relevant",
IF(R3447&gt;0,"in old list",
IF(S3447=0,"NEED TO ASSIGN",
INDEX(assign_old_new!D:D,MATCH(A3447,assign_old_new!A:A,0))))))</f>
        <v>teppc</v>
      </c>
      <c r="U3447">
        <f t="shared" si="106"/>
        <v>0</v>
      </c>
      <c r="V3447" s="5">
        <f t="shared" si="107"/>
        <v>0</v>
      </c>
    </row>
    <row r="3448" spans="1:22" hidden="1" x14ac:dyDescent="0.75">
      <c r="A3448" t="s">
        <v>235</v>
      </c>
      <c r="B3448" t="s">
        <v>235</v>
      </c>
      <c r="C3448" t="s">
        <v>11372</v>
      </c>
      <c r="D3448" t="s">
        <v>9883</v>
      </c>
      <c r="E3448" t="s">
        <v>3333</v>
      </c>
      <c r="F3448" t="s">
        <v>3333</v>
      </c>
      <c r="G3448" t="s">
        <v>3334</v>
      </c>
      <c r="H3448" t="s">
        <v>3333</v>
      </c>
      <c r="I3448" t="s">
        <v>33</v>
      </c>
      <c r="J3448" s="6">
        <v>29952</v>
      </c>
      <c r="K3448" s="6">
        <v>55153</v>
      </c>
      <c r="L3448">
        <v>2</v>
      </c>
      <c r="M3448" t="s">
        <v>9884</v>
      </c>
      <c r="N3448" t="s">
        <v>3849</v>
      </c>
      <c r="O3448" t="s">
        <v>3850</v>
      </c>
      <c r="P3448" t="s">
        <v>10070</v>
      </c>
      <c r="Q3448" s="5">
        <f>INDEX(relevant_resources!B:B,MATCH(P3448,relevant_resources!A:A,0))</f>
        <v>0</v>
      </c>
      <c r="R3448">
        <f>COUNTIFS(resolve_2018!Y:Y,A3448)</f>
        <v>3</v>
      </c>
      <c r="S3448">
        <f>COUNTIFS(assign_old_new!A:A,A3448)</f>
        <v>0</v>
      </c>
      <c r="T3448" s="4" t="str">
        <f>IF(D3448="teppc","teppc",
IF(Q3448=0,"not relevant",
IF(R3448&gt;0,"in old list",
IF(S3448=0,"NEED TO ASSIGN",
INDEX(assign_old_new!D:D,MATCH(A3448,assign_old_new!A:A,0))))))</f>
        <v>not relevant</v>
      </c>
      <c r="U3448">
        <f t="shared" si="106"/>
        <v>1</v>
      </c>
      <c r="V3448" s="5">
        <f t="shared" si="107"/>
        <v>0</v>
      </c>
    </row>
    <row r="3449" spans="1:22" hidden="1" x14ac:dyDescent="0.75">
      <c r="A3449" t="s">
        <v>2229</v>
      </c>
      <c r="B3449" t="s">
        <v>2229</v>
      </c>
      <c r="C3449" t="s">
        <v>10670</v>
      </c>
      <c r="D3449" t="s">
        <v>9883</v>
      </c>
      <c r="E3449" t="s">
        <v>3319</v>
      </c>
      <c r="F3449" t="s">
        <v>3319</v>
      </c>
      <c r="G3449" t="s">
        <v>3320</v>
      </c>
      <c r="H3449" t="s">
        <v>3319</v>
      </c>
      <c r="I3449" t="s">
        <v>33</v>
      </c>
      <c r="J3449" s="6">
        <v>29221</v>
      </c>
      <c r="K3449" s="6">
        <v>55153</v>
      </c>
      <c r="L3449">
        <v>2</v>
      </c>
      <c r="M3449" t="s">
        <v>9884</v>
      </c>
      <c r="N3449" t="s">
        <v>526</v>
      </c>
      <c r="O3449" t="s">
        <v>35</v>
      </c>
      <c r="P3449" t="s">
        <v>10671</v>
      </c>
      <c r="Q3449" s="5">
        <f>INDEX(relevant_resources!B:B,MATCH(P3449,relevant_resources!A:A,0))</f>
        <v>0</v>
      </c>
      <c r="R3449">
        <f>COUNTIFS(resolve_2018!Y:Y,A3449)</f>
        <v>1</v>
      </c>
      <c r="S3449">
        <f>COUNTIFS(assign_old_new!A:A,A3449)</f>
        <v>0</v>
      </c>
      <c r="T3449" s="4" t="str">
        <f>IF(D3449="teppc","teppc",
IF(Q3449=0,"not relevant",
IF(R3449&gt;0,"in old list",
IF(S3449=0,"NEED TO ASSIGN",
INDEX(assign_old_new!D:D,MATCH(A3449,assign_old_new!A:A,0))))))</f>
        <v>not relevant</v>
      </c>
      <c r="U3449">
        <f t="shared" si="106"/>
        <v>1</v>
      </c>
      <c r="V3449" s="5">
        <f t="shared" si="107"/>
        <v>0</v>
      </c>
    </row>
    <row r="3450" spans="1:22" hidden="1" x14ac:dyDescent="0.75">
      <c r="A3450" t="s">
        <v>7259</v>
      </c>
      <c r="B3450" t="s">
        <v>7259</v>
      </c>
      <c r="C3450" t="s">
        <v>7260</v>
      </c>
      <c r="D3450" t="s">
        <v>3425</v>
      </c>
      <c r="E3450" t="s">
        <v>3482</v>
      </c>
      <c r="F3450" t="s">
        <v>3482</v>
      </c>
      <c r="G3450" t="s">
        <v>3483</v>
      </c>
      <c r="H3450" t="s">
        <v>3482</v>
      </c>
      <c r="I3450" t="s">
        <v>1080</v>
      </c>
      <c r="J3450" s="2">
        <v>15311</v>
      </c>
      <c r="K3450" s="2">
        <v>55153</v>
      </c>
      <c r="L3450">
        <v>2</v>
      </c>
      <c r="M3450" t="s">
        <v>210</v>
      </c>
      <c r="N3450" t="s">
        <v>3443</v>
      </c>
      <c r="O3450" t="s">
        <v>210</v>
      </c>
      <c r="P3450" t="s">
        <v>3568</v>
      </c>
      <c r="Q3450" s="5">
        <f>INDEX(relevant_resources!B:B,MATCH(P3450,relevant_resources!A:A,0))</f>
        <v>0</v>
      </c>
      <c r="R3450">
        <f>COUNTIFS(resolve_2018!Y:Y,A3450)</f>
        <v>0</v>
      </c>
      <c r="S3450">
        <f>COUNTIFS(assign_old_new!A:A,A3450)</f>
        <v>0</v>
      </c>
      <c r="T3450" s="4" t="str">
        <f>IF(D3450="teppc","teppc",
IF(Q3450=0,"not relevant",
IF(R3450&gt;0,"in old list",
IF(S3450=0,"NEED TO ASSIGN",
INDEX(assign_old_new!D:D,MATCH(A3450,assign_old_new!A:A,0))))))</f>
        <v>teppc</v>
      </c>
      <c r="U3450">
        <f t="shared" si="106"/>
        <v>0</v>
      </c>
      <c r="V3450" s="5">
        <f t="shared" si="107"/>
        <v>0</v>
      </c>
    </row>
    <row r="3451" spans="1:22" hidden="1" x14ac:dyDescent="0.75">
      <c r="A3451" t="s">
        <v>410</v>
      </c>
      <c r="B3451" t="s">
        <v>410</v>
      </c>
      <c r="C3451" t="s">
        <v>10806</v>
      </c>
      <c r="D3451" t="s">
        <v>9883</v>
      </c>
      <c r="E3451" t="s">
        <v>3333</v>
      </c>
      <c r="F3451" t="s">
        <v>3333</v>
      </c>
      <c r="G3451" t="s">
        <v>3334</v>
      </c>
      <c r="H3451" t="s">
        <v>3333</v>
      </c>
      <c r="I3451" t="s">
        <v>33</v>
      </c>
      <c r="J3451" s="6">
        <v>14611</v>
      </c>
      <c r="K3451" s="6">
        <v>55153</v>
      </c>
      <c r="L3451">
        <v>2</v>
      </c>
      <c r="M3451" t="s">
        <v>9884</v>
      </c>
      <c r="N3451" t="s">
        <v>3443</v>
      </c>
      <c r="O3451" t="s">
        <v>210</v>
      </c>
      <c r="P3451" t="s">
        <v>3709</v>
      </c>
      <c r="Q3451" s="5">
        <f>INDEX(relevant_resources!B:B,MATCH(P3451,relevant_resources!A:A,0))</f>
        <v>0</v>
      </c>
      <c r="R3451">
        <f>COUNTIFS(resolve_2018!Y:Y,A3451)</f>
        <v>1</v>
      </c>
      <c r="S3451">
        <f>COUNTIFS(assign_old_new!A:A,A3451)</f>
        <v>0</v>
      </c>
      <c r="T3451" s="4" t="str">
        <f>IF(D3451="teppc","teppc",
IF(Q3451=0,"not relevant",
IF(R3451&gt;0,"in old list",
IF(S3451=0,"NEED TO ASSIGN",
INDEX(assign_old_new!D:D,MATCH(A3451,assign_old_new!A:A,0))))))</f>
        <v>not relevant</v>
      </c>
      <c r="U3451">
        <f t="shared" si="106"/>
        <v>1</v>
      </c>
      <c r="V3451" s="5">
        <f t="shared" si="107"/>
        <v>0</v>
      </c>
    </row>
    <row r="3452" spans="1:22" hidden="1" x14ac:dyDescent="0.75">
      <c r="A3452" t="s">
        <v>9385</v>
      </c>
      <c r="B3452" t="s">
        <v>9385</v>
      </c>
      <c r="C3452" t="s">
        <v>9386</v>
      </c>
      <c r="D3452" t="s">
        <v>3425</v>
      </c>
      <c r="E3452" t="s">
        <v>3025</v>
      </c>
      <c r="F3452" t="s">
        <v>3025</v>
      </c>
      <c r="G3452" t="s">
        <v>4098</v>
      </c>
      <c r="H3452" t="s">
        <v>3482</v>
      </c>
      <c r="I3452" t="s">
        <v>1080</v>
      </c>
      <c r="J3452" s="2">
        <v>13150</v>
      </c>
      <c r="K3452" s="2">
        <v>55153</v>
      </c>
      <c r="L3452">
        <v>2</v>
      </c>
      <c r="M3452" t="s">
        <v>210</v>
      </c>
      <c r="N3452" t="s">
        <v>3443</v>
      </c>
      <c r="O3452" t="s">
        <v>210</v>
      </c>
      <c r="P3452" t="s">
        <v>3568</v>
      </c>
      <c r="Q3452" s="5">
        <f>INDEX(relevant_resources!B:B,MATCH(P3452,relevant_resources!A:A,0))</f>
        <v>0</v>
      </c>
      <c r="R3452">
        <f>COUNTIFS(resolve_2018!Y:Y,A3452)</f>
        <v>0</v>
      </c>
      <c r="S3452">
        <f>COUNTIFS(assign_old_new!A:A,A3452)</f>
        <v>0</v>
      </c>
      <c r="T3452" s="4" t="str">
        <f>IF(D3452="teppc","teppc",
IF(Q3452=0,"not relevant",
IF(R3452&gt;0,"in old list",
IF(S3452=0,"NEED TO ASSIGN",
INDEX(assign_old_new!D:D,MATCH(A3452,assign_old_new!A:A,0))))))</f>
        <v>teppc</v>
      </c>
      <c r="U3452">
        <f t="shared" si="106"/>
        <v>0</v>
      </c>
      <c r="V3452" s="5">
        <f t="shared" si="107"/>
        <v>0</v>
      </c>
    </row>
    <row r="3453" spans="1:22" hidden="1" x14ac:dyDescent="0.75">
      <c r="A3453" t="s">
        <v>9387</v>
      </c>
      <c r="B3453" t="s">
        <v>9387</v>
      </c>
      <c r="C3453" t="s">
        <v>9388</v>
      </c>
      <c r="D3453" t="s">
        <v>3425</v>
      </c>
      <c r="E3453" t="s">
        <v>3025</v>
      </c>
      <c r="F3453" t="s">
        <v>3025</v>
      </c>
      <c r="G3453" t="s">
        <v>4098</v>
      </c>
      <c r="H3453" t="s">
        <v>3482</v>
      </c>
      <c r="I3453" t="s">
        <v>1080</v>
      </c>
      <c r="J3453" s="2">
        <v>13150</v>
      </c>
      <c r="K3453" s="2">
        <v>55153</v>
      </c>
      <c r="L3453">
        <v>2</v>
      </c>
      <c r="M3453" t="s">
        <v>210</v>
      </c>
      <c r="N3453" t="s">
        <v>3443</v>
      </c>
      <c r="O3453" t="s">
        <v>210</v>
      </c>
      <c r="P3453" t="s">
        <v>3568</v>
      </c>
      <c r="Q3453" s="5">
        <f>INDEX(relevant_resources!B:B,MATCH(P3453,relevant_resources!A:A,0))</f>
        <v>0</v>
      </c>
      <c r="R3453">
        <f>COUNTIFS(resolve_2018!Y:Y,A3453)</f>
        <v>0</v>
      </c>
      <c r="S3453">
        <f>COUNTIFS(assign_old_new!A:A,A3453)</f>
        <v>0</v>
      </c>
      <c r="T3453" s="4" t="str">
        <f>IF(D3453="teppc","teppc",
IF(Q3453=0,"not relevant",
IF(R3453&gt;0,"in old list",
IF(S3453=0,"NEED TO ASSIGN",
INDEX(assign_old_new!D:D,MATCH(A3453,assign_old_new!A:A,0))))))</f>
        <v>teppc</v>
      </c>
      <c r="U3453">
        <f t="shared" si="106"/>
        <v>0</v>
      </c>
      <c r="V3453" s="5">
        <f t="shared" si="107"/>
        <v>0</v>
      </c>
    </row>
    <row r="3454" spans="1:22" hidden="1" x14ac:dyDescent="0.75">
      <c r="A3454" t="s">
        <v>9389</v>
      </c>
      <c r="B3454" t="s">
        <v>9389</v>
      </c>
      <c r="C3454" t="s">
        <v>9390</v>
      </c>
      <c r="D3454" t="s">
        <v>3425</v>
      </c>
      <c r="E3454" t="s">
        <v>3025</v>
      </c>
      <c r="F3454" t="s">
        <v>3025</v>
      </c>
      <c r="G3454" t="s">
        <v>4098</v>
      </c>
      <c r="H3454" t="s">
        <v>3482</v>
      </c>
      <c r="I3454" t="s">
        <v>1080</v>
      </c>
      <c r="J3454" s="2">
        <v>13150</v>
      </c>
      <c r="K3454" s="2">
        <v>55153</v>
      </c>
      <c r="L3454">
        <v>2</v>
      </c>
      <c r="M3454" t="s">
        <v>210</v>
      </c>
      <c r="N3454" t="s">
        <v>3443</v>
      </c>
      <c r="O3454" t="s">
        <v>210</v>
      </c>
      <c r="P3454" t="s">
        <v>3568</v>
      </c>
      <c r="Q3454" s="5">
        <f>INDEX(relevant_resources!B:B,MATCH(P3454,relevant_resources!A:A,0))</f>
        <v>0</v>
      </c>
      <c r="R3454">
        <f>COUNTIFS(resolve_2018!Y:Y,A3454)</f>
        <v>0</v>
      </c>
      <c r="S3454">
        <f>COUNTIFS(assign_old_new!A:A,A3454)</f>
        <v>0</v>
      </c>
      <c r="T3454" s="4" t="str">
        <f>IF(D3454="teppc","teppc",
IF(Q3454=0,"not relevant",
IF(R3454&gt;0,"in old list",
IF(S3454=0,"NEED TO ASSIGN",
INDEX(assign_old_new!D:D,MATCH(A3454,assign_old_new!A:A,0))))))</f>
        <v>teppc</v>
      </c>
      <c r="U3454">
        <f t="shared" si="106"/>
        <v>0</v>
      </c>
      <c r="V3454" s="5">
        <f t="shared" si="107"/>
        <v>0</v>
      </c>
    </row>
    <row r="3455" spans="1:22" hidden="1" x14ac:dyDescent="0.75">
      <c r="A3455" t="s">
        <v>346</v>
      </c>
      <c r="B3455" t="s">
        <v>346</v>
      </c>
      <c r="C3455" t="s">
        <v>10144</v>
      </c>
      <c r="D3455" t="s">
        <v>9883</v>
      </c>
      <c r="E3455" t="s">
        <v>3333</v>
      </c>
      <c r="F3455" t="s">
        <v>3333</v>
      </c>
      <c r="G3455" t="s">
        <v>3334</v>
      </c>
      <c r="H3455" t="s">
        <v>3333</v>
      </c>
      <c r="I3455" t="s">
        <v>33</v>
      </c>
      <c r="J3455" s="6">
        <v>2558</v>
      </c>
      <c r="K3455" s="6">
        <v>55153</v>
      </c>
      <c r="L3455">
        <v>2</v>
      </c>
      <c r="M3455" t="s">
        <v>9884</v>
      </c>
      <c r="N3455" t="s">
        <v>3443</v>
      </c>
      <c r="O3455" t="s">
        <v>210</v>
      </c>
      <c r="P3455" t="s">
        <v>3709</v>
      </c>
      <c r="Q3455" s="5">
        <f>INDEX(relevant_resources!B:B,MATCH(P3455,relevant_resources!A:A,0))</f>
        <v>0</v>
      </c>
      <c r="R3455">
        <f>COUNTIFS(resolve_2018!Y:Y,A3455)</f>
        <v>1</v>
      </c>
      <c r="S3455">
        <f>COUNTIFS(assign_old_new!A:A,A3455)</f>
        <v>0</v>
      </c>
      <c r="T3455" s="4" t="str">
        <f>IF(D3455="teppc","teppc",
IF(Q3455=0,"not relevant",
IF(R3455&gt;0,"in old list",
IF(S3455=0,"NEED TO ASSIGN",
INDEX(assign_old_new!D:D,MATCH(A3455,assign_old_new!A:A,0))))))</f>
        <v>not relevant</v>
      </c>
      <c r="U3455">
        <f t="shared" si="106"/>
        <v>1</v>
      </c>
      <c r="V3455" s="5">
        <f t="shared" si="107"/>
        <v>0</v>
      </c>
    </row>
    <row r="3456" spans="1:22" hidden="1" x14ac:dyDescent="0.75">
      <c r="A3456" t="s">
        <v>343</v>
      </c>
      <c r="B3456" t="s">
        <v>343</v>
      </c>
      <c r="C3456" t="s">
        <v>10095</v>
      </c>
      <c r="D3456" t="s">
        <v>9883</v>
      </c>
      <c r="E3456" t="s">
        <v>3333</v>
      </c>
      <c r="F3456" t="s">
        <v>3333</v>
      </c>
      <c r="G3456" t="s">
        <v>3334</v>
      </c>
      <c r="H3456" t="s">
        <v>3333</v>
      </c>
      <c r="I3456" t="s">
        <v>33</v>
      </c>
      <c r="J3456" s="6">
        <v>2193</v>
      </c>
      <c r="K3456" s="6">
        <v>55153</v>
      </c>
      <c r="L3456">
        <v>2</v>
      </c>
      <c r="M3456" t="s">
        <v>9884</v>
      </c>
      <c r="N3456" t="s">
        <v>3443</v>
      </c>
      <c r="O3456" t="s">
        <v>210</v>
      </c>
      <c r="P3456" t="s">
        <v>3709</v>
      </c>
      <c r="Q3456" s="5">
        <f>INDEX(relevant_resources!B:B,MATCH(P3456,relevant_resources!A:A,0))</f>
        <v>0</v>
      </c>
      <c r="R3456">
        <f>COUNTIFS(resolve_2018!Y:Y,A3456)</f>
        <v>1</v>
      </c>
      <c r="S3456">
        <f>COUNTIFS(assign_old_new!A:A,A3456)</f>
        <v>0</v>
      </c>
      <c r="T3456" s="4" t="str">
        <f>IF(D3456="teppc","teppc",
IF(Q3456=0,"not relevant",
IF(R3456&gt;0,"in old list",
IF(S3456=0,"NEED TO ASSIGN",
INDEX(assign_old_new!D:D,MATCH(A3456,assign_old_new!A:A,0))))))</f>
        <v>not relevant</v>
      </c>
      <c r="U3456">
        <f t="shared" si="106"/>
        <v>1</v>
      </c>
      <c r="V3456" s="5">
        <f t="shared" si="107"/>
        <v>0</v>
      </c>
    </row>
    <row r="3457" spans="1:22" hidden="1" x14ac:dyDescent="0.75">
      <c r="A3457" t="s">
        <v>641</v>
      </c>
      <c r="B3457" t="s">
        <v>641</v>
      </c>
      <c r="C3457" t="s">
        <v>10875</v>
      </c>
      <c r="D3457" t="s">
        <v>9883</v>
      </c>
      <c r="E3457" t="s">
        <v>3333</v>
      </c>
      <c r="F3457" t="s">
        <v>3333</v>
      </c>
      <c r="G3457" t="s">
        <v>3334</v>
      </c>
      <c r="H3457" t="s">
        <v>3333</v>
      </c>
      <c r="I3457" t="s">
        <v>33</v>
      </c>
      <c r="J3457" s="6">
        <v>41992</v>
      </c>
      <c r="K3457" s="6">
        <v>55153</v>
      </c>
      <c r="L3457">
        <v>1.98</v>
      </c>
      <c r="M3457" t="s">
        <v>9884</v>
      </c>
      <c r="N3457" t="s">
        <v>4346</v>
      </c>
      <c r="O3457" t="s">
        <v>3386</v>
      </c>
      <c r="P3457" t="s">
        <v>3324</v>
      </c>
      <c r="Q3457" s="5">
        <f>INDEX(relevant_resources!B:B,MATCH(P3457,relevant_resources!A:A,0))</f>
        <v>1</v>
      </c>
      <c r="R3457">
        <f>COUNTIFS(resolve_2018!Y:Y,A3457)</f>
        <v>1</v>
      </c>
      <c r="S3457">
        <f>COUNTIFS(assign_old_new!A:A,A3457)</f>
        <v>0</v>
      </c>
      <c r="T3457" s="4" t="str">
        <f>IF(D3457="teppc","teppc",
IF(Q3457=0,"not relevant",
IF(R3457&gt;0,"in old list",
IF(S3457=0,"NEED TO ASSIGN",
INDEX(assign_old_new!D:D,MATCH(A3457,assign_old_new!A:A,0))))))</f>
        <v>in old list</v>
      </c>
      <c r="U3457">
        <f t="shared" si="106"/>
        <v>1</v>
      </c>
      <c r="V3457" s="5">
        <f t="shared" si="107"/>
        <v>0</v>
      </c>
    </row>
    <row r="3458" spans="1:22" hidden="1" x14ac:dyDescent="0.75">
      <c r="A3458" t="s">
        <v>3972</v>
      </c>
      <c r="B3458" t="s">
        <v>3973</v>
      </c>
      <c r="C3458" t="s">
        <v>3974</v>
      </c>
      <c r="D3458" t="s">
        <v>3425</v>
      </c>
      <c r="E3458" t="s">
        <v>3611</v>
      </c>
      <c r="F3458" t="s">
        <v>3611</v>
      </c>
      <c r="G3458" t="s">
        <v>3379</v>
      </c>
      <c r="H3458" t="s">
        <v>1128</v>
      </c>
      <c r="I3458" t="s">
        <v>33</v>
      </c>
      <c r="J3458" s="2">
        <v>1828</v>
      </c>
      <c r="K3458" s="2">
        <v>55153</v>
      </c>
      <c r="L3458">
        <v>1.96</v>
      </c>
      <c r="M3458" t="s">
        <v>3956</v>
      </c>
      <c r="N3458" t="s">
        <v>3443</v>
      </c>
      <c r="O3458" t="s">
        <v>210</v>
      </c>
      <c r="P3458" t="s">
        <v>3709</v>
      </c>
      <c r="Q3458" s="5">
        <f>INDEX(relevant_resources!B:B,MATCH(P3458,relevant_resources!A:A,0))</f>
        <v>0</v>
      </c>
      <c r="R3458">
        <f>COUNTIFS(resolve_2018!Y:Y,A3458)</f>
        <v>0</v>
      </c>
      <c r="S3458">
        <f>COUNTIFS(assign_old_new!A:A,A3458)</f>
        <v>0</v>
      </c>
      <c r="T3458" s="4" t="str">
        <f>IF(D3458="teppc","teppc",
IF(Q3458=0,"not relevant",
IF(R3458&gt;0,"in old list",
IF(S3458=0,"NEED TO ASSIGN",
INDEX(assign_old_new!D:D,MATCH(A3458,assign_old_new!A:A,0))))))</f>
        <v>teppc</v>
      </c>
      <c r="U3458">
        <f t="shared" ref="U3458:U3521" si="108">OR(R3458&gt;0,S3458&gt;0)*1</f>
        <v>0</v>
      </c>
      <c r="V3458" s="5">
        <f t="shared" si="107"/>
        <v>0</v>
      </c>
    </row>
    <row r="3459" spans="1:22" hidden="1" x14ac:dyDescent="0.75">
      <c r="A3459" t="s">
        <v>3975</v>
      </c>
      <c r="B3459" t="s">
        <v>3976</v>
      </c>
      <c r="C3459" t="s">
        <v>3977</v>
      </c>
      <c r="D3459" t="s">
        <v>3425</v>
      </c>
      <c r="E3459" t="s">
        <v>3611</v>
      </c>
      <c r="F3459" t="s">
        <v>3611</v>
      </c>
      <c r="G3459" t="s">
        <v>3379</v>
      </c>
      <c r="H3459" t="s">
        <v>1128</v>
      </c>
      <c r="I3459" t="s">
        <v>33</v>
      </c>
      <c r="J3459" s="2">
        <v>1828</v>
      </c>
      <c r="K3459" s="2">
        <v>55153</v>
      </c>
      <c r="L3459">
        <v>1.96</v>
      </c>
      <c r="M3459" t="s">
        <v>3956</v>
      </c>
      <c r="N3459" t="s">
        <v>3443</v>
      </c>
      <c r="O3459" t="s">
        <v>210</v>
      </c>
      <c r="P3459" t="s">
        <v>3709</v>
      </c>
      <c r="Q3459" s="5">
        <f>INDEX(relevant_resources!B:B,MATCH(P3459,relevant_resources!A:A,0))</f>
        <v>0</v>
      </c>
      <c r="R3459">
        <f>COUNTIFS(resolve_2018!Y:Y,A3459)</f>
        <v>0</v>
      </c>
      <c r="S3459">
        <f>COUNTIFS(assign_old_new!A:A,A3459)</f>
        <v>0</v>
      </c>
      <c r="T3459" s="4" t="str">
        <f>IF(D3459="teppc","teppc",
IF(Q3459=0,"not relevant",
IF(R3459&gt;0,"in old list",
IF(S3459=0,"NEED TO ASSIGN",
INDEX(assign_old_new!D:D,MATCH(A3459,assign_old_new!A:A,0))))))</f>
        <v>teppc</v>
      </c>
      <c r="U3459">
        <f t="shared" si="108"/>
        <v>0</v>
      </c>
      <c r="V3459" s="5">
        <f t="shared" ref="V3459:V3522" si="109">AND(Q3459=1,U3459=0,D3459="caiso")*1</f>
        <v>0</v>
      </c>
    </row>
    <row r="3460" spans="1:22" hidden="1" x14ac:dyDescent="0.75">
      <c r="A3460" t="s">
        <v>3978</v>
      </c>
      <c r="B3460" t="s">
        <v>3979</v>
      </c>
      <c r="C3460" t="s">
        <v>3980</v>
      </c>
      <c r="D3460" t="s">
        <v>3425</v>
      </c>
      <c r="E3460" t="s">
        <v>3611</v>
      </c>
      <c r="F3460" t="s">
        <v>3611</v>
      </c>
      <c r="G3460" t="s">
        <v>3379</v>
      </c>
      <c r="H3460" t="s">
        <v>1128</v>
      </c>
      <c r="I3460" t="s">
        <v>33</v>
      </c>
      <c r="J3460" s="2">
        <v>1828</v>
      </c>
      <c r="K3460" s="2">
        <v>55153</v>
      </c>
      <c r="L3460">
        <v>1.96</v>
      </c>
      <c r="M3460" t="s">
        <v>3956</v>
      </c>
      <c r="N3460" t="s">
        <v>3443</v>
      </c>
      <c r="O3460" t="s">
        <v>210</v>
      </c>
      <c r="P3460" t="s">
        <v>3709</v>
      </c>
      <c r="Q3460" s="5">
        <f>INDEX(relevant_resources!B:B,MATCH(P3460,relevant_resources!A:A,0))</f>
        <v>0</v>
      </c>
      <c r="R3460">
        <f>COUNTIFS(resolve_2018!Y:Y,A3460)</f>
        <v>0</v>
      </c>
      <c r="S3460">
        <f>COUNTIFS(assign_old_new!A:A,A3460)</f>
        <v>0</v>
      </c>
      <c r="T3460" s="4" t="str">
        <f>IF(D3460="teppc","teppc",
IF(Q3460=0,"not relevant",
IF(R3460&gt;0,"in old list",
IF(S3460=0,"NEED TO ASSIGN",
INDEX(assign_old_new!D:D,MATCH(A3460,assign_old_new!A:A,0))))))</f>
        <v>teppc</v>
      </c>
      <c r="U3460">
        <f t="shared" si="108"/>
        <v>0</v>
      </c>
      <c r="V3460" s="5">
        <f t="shared" si="109"/>
        <v>0</v>
      </c>
    </row>
    <row r="3461" spans="1:22" hidden="1" x14ac:dyDescent="0.75">
      <c r="A3461" t="s">
        <v>1263</v>
      </c>
      <c r="B3461" t="s">
        <v>1263</v>
      </c>
      <c r="C3461" t="s">
        <v>10790</v>
      </c>
      <c r="D3461" t="s">
        <v>9883</v>
      </c>
      <c r="E3461" t="s">
        <v>1128</v>
      </c>
      <c r="F3461" t="s">
        <v>1128</v>
      </c>
      <c r="G3461" t="s">
        <v>3379</v>
      </c>
      <c r="H3461" t="s">
        <v>1128</v>
      </c>
      <c r="I3461" t="s">
        <v>33</v>
      </c>
      <c r="J3461" s="6">
        <v>732</v>
      </c>
      <c r="K3461" s="6">
        <v>55153</v>
      </c>
      <c r="L3461">
        <v>1.92</v>
      </c>
      <c r="M3461" t="s">
        <v>9884</v>
      </c>
      <c r="N3461" t="s">
        <v>3443</v>
      </c>
      <c r="O3461" t="s">
        <v>210</v>
      </c>
      <c r="P3461" t="s">
        <v>3709</v>
      </c>
      <c r="Q3461" s="5">
        <f>INDEX(relevant_resources!B:B,MATCH(P3461,relevant_resources!A:A,0))</f>
        <v>0</v>
      </c>
      <c r="R3461">
        <f>COUNTIFS(resolve_2018!Y:Y,A3461)</f>
        <v>3</v>
      </c>
      <c r="S3461">
        <f>COUNTIFS(assign_old_new!A:A,A3461)</f>
        <v>0</v>
      </c>
      <c r="T3461" s="4" t="str">
        <f>IF(D3461="teppc","teppc",
IF(Q3461=0,"not relevant",
IF(R3461&gt;0,"in old list",
IF(S3461=0,"NEED TO ASSIGN",
INDEX(assign_old_new!D:D,MATCH(A3461,assign_old_new!A:A,0))))))</f>
        <v>not relevant</v>
      </c>
      <c r="U3461">
        <f t="shared" si="108"/>
        <v>1</v>
      </c>
      <c r="V3461" s="5">
        <f t="shared" si="109"/>
        <v>0</v>
      </c>
    </row>
    <row r="3462" spans="1:22" hidden="1" x14ac:dyDescent="0.75">
      <c r="A3462" t="s">
        <v>10062</v>
      </c>
      <c r="B3462" t="s">
        <v>10062</v>
      </c>
      <c r="C3462" t="s">
        <v>10063</v>
      </c>
      <c r="D3462" t="s">
        <v>9883</v>
      </c>
      <c r="E3462" t="s">
        <v>1128</v>
      </c>
      <c r="F3462" t="s">
        <v>1128</v>
      </c>
      <c r="G3462" t="s">
        <v>3379</v>
      </c>
      <c r="H3462" t="s">
        <v>1128</v>
      </c>
      <c r="I3462" t="s">
        <v>33</v>
      </c>
      <c r="J3462" s="6">
        <v>30682</v>
      </c>
      <c r="K3462" s="6">
        <v>55153</v>
      </c>
      <c r="L3462">
        <v>1.91</v>
      </c>
      <c r="M3462" t="s">
        <v>9884</v>
      </c>
      <c r="N3462" t="s">
        <v>3443</v>
      </c>
      <c r="O3462" t="s">
        <v>210</v>
      </c>
      <c r="P3462" t="s">
        <v>3709</v>
      </c>
      <c r="Q3462" s="5">
        <f>INDEX(relevant_resources!B:B,MATCH(P3462,relevant_resources!A:A,0))</f>
        <v>0</v>
      </c>
      <c r="R3462">
        <f>COUNTIFS(resolve_2018!Y:Y,A3462)</f>
        <v>0</v>
      </c>
      <c r="S3462">
        <f>COUNTIFS(assign_old_new!A:A,A3462)</f>
        <v>0</v>
      </c>
      <c r="T3462" s="4" t="str">
        <f>IF(D3462="teppc","teppc",
IF(Q3462=0,"not relevant",
IF(R3462&gt;0,"in old list",
IF(S3462=0,"NEED TO ASSIGN",
INDEX(assign_old_new!D:D,MATCH(A3462,assign_old_new!A:A,0))))))</f>
        <v>not relevant</v>
      </c>
      <c r="U3462">
        <f t="shared" si="108"/>
        <v>0</v>
      </c>
      <c r="V3462" s="5">
        <f t="shared" si="109"/>
        <v>0</v>
      </c>
    </row>
    <row r="3463" spans="1:22" hidden="1" x14ac:dyDescent="0.75">
      <c r="A3463" t="s">
        <v>2992</v>
      </c>
      <c r="B3463" t="s">
        <v>2992</v>
      </c>
      <c r="C3463" t="s">
        <v>10088</v>
      </c>
      <c r="D3463" t="s">
        <v>9883</v>
      </c>
      <c r="E3463" t="s">
        <v>1128</v>
      </c>
      <c r="F3463" t="s">
        <v>1128</v>
      </c>
      <c r="G3463" t="s">
        <v>3379</v>
      </c>
      <c r="H3463" t="s">
        <v>1128</v>
      </c>
      <c r="I3463" t="s">
        <v>33</v>
      </c>
      <c r="J3463" s="6">
        <v>37819</v>
      </c>
      <c r="K3463" s="6">
        <v>55153</v>
      </c>
      <c r="L3463">
        <v>1.9</v>
      </c>
      <c r="M3463" t="s">
        <v>9884</v>
      </c>
      <c r="N3463" t="s">
        <v>3342</v>
      </c>
      <c r="O3463" t="s">
        <v>3337</v>
      </c>
      <c r="P3463" t="s">
        <v>3338</v>
      </c>
      <c r="Q3463" s="5">
        <f>INDEX(relevant_resources!B:B,MATCH(P3463,relevant_resources!A:A,0))</f>
        <v>0</v>
      </c>
      <c r="R3463">
        <f>COUNTIFS(resolve_2018!Y:Y,A3463)</f>
        <v>1</v>
      </c>
      <c r="S3463">
        <f>COUNTIFS(assign_old_new!A:A,A3463)</f>
        <v>0</v>
      </c>
      <c r="T3463" s="4" t="str">
        <f>IF(D3463="teppc","teppc",
IF(Q3463=0,"not relevant",
IF(R3463&gt;0,"in old list",
IF(S3463=0,"NEED TO ASSIGN",
INDEX(assign_old_new!D:D,MATCH(A3463,assign_old_new!A:A,0))))))</f>
        <v>not relevant</v>
      </c>
      <c r="U3463">
        <f t="shared" si="108"/>
        <v>1</v>
      </c>
      <c r="V3463" s="5">
        <f t="shared" si="109"/>
        <v>0</v>
      </c>
    </row>
    <row r="3464" spans="1:22" hidden="1" x14ac:dyDescent="0.75">
      <c r="A3464" t="s">
        <v>8304</v>
      </c>
      <c r="B3464" t="s">
        <v>8304</v>
      </c>
      <c r="C3464" t="s">
        <v>8305</v>
      </c>
      <c r="D3464" t="s">
        <v>3425</v>
      </c>
      <c r="E3464" t="s">
        <v>3620</v>
      </c>
      <c r="F3464" t="s">
        <v>3620</v>
      </c>
      <c r="G3464" t="s">
        <v>3621</v>
      </c>
      <c r="H3464" t="s">
        <v>3616</v>
      </c>
      <c r="I3464" t="s">
        <v>1080</v>
      </c>
      <c r="J3464" s="2">
        <v>32600</v>
      </c>
      <c r="K3464" s="2">
        <v>55153</v>
      </c>
      <c r="L3464">
        <v>1.9</v>
      </c>
      <c r="M3464" t="s">
        <v>210</v>
      </c>
      <c r="N3464" t="s">
        <v>3443</v>
      </c>
      <c r="O3464" t="s">
        <v>210</v>
      </c>
      <c r="P3464" t="s">
        <v>3568</v>
      </c>
      <c r="Q3464" s="5">
        <f>INDEX(relevant_resources!B:B,MATCH(P3464,relevant_resources!A:A,0))</f>
        <v>0</v>
      </c>
      <c r="R3464">
        <f>COUNTIFS(resolve_2018!Y:Y,A3464)</f>
        <v>0</v>
      </c>
      <c r="S3464">
        <f>COUNTIFS(assign_old_new!A:A,A3464)</f>
        <v>0</v>
      </c>
      <c r="T3464" s="4" t="str">
        <f>IF(D3464="teppc","teppc",
IF(Q3464=0,"not relevant",
IF(R3464&gt;0,"in old list",
IF(S3464=0,"NEED TO ASSIGN",
INDEX(assign_old_new!D:D,MATCH(A3464,assign_old_new!A:A,0))))))</f>
        <v>teppc</v>
      </c>
      <c r="U3464">
        <f t="shared" si="108"/>
        <v>0</v>
      </c>
      <c r="V3464" s="5">
        <f t="shared" si="109"/>
        <v>0</v>
      </c>
    </row>
    <row r="3465" spans="1:22" hidden="1" x14ac:dyDescent="0.75">
      <c r="A3465" t="s">
        <v>7798</v>
      </c>
      <c r="B3465" t="s">
        <v>7798</v>
      </c>
      <c r="C3465" t="s">
        <v>7799</v>
      </c>
      <c r="D3465" t="s">
        <v>3425</v>
      </c>
      <c r="E3465" t="s">
        <v>3620</v>
      </c>
      <c r="F3465" t="s">
        <v>3620</v>
      </c>
      <c r="G3465" t="s">
        <v>3621</v>
      </c>
      <c r="H3465" t="s">
        <v>3616</v>
      </c>
      <c r="I3465" t="s">
        <v>1080</v>
      </c>
      <c r="J3465" s="2">
        <v>30986</v>
      </c>
      <c r="K3465" s="2">
        <v>55153</v>
      </c>
      <c r="L3465">
        <v>1.89</v>
      </c>
      <c r="M3465" t="s">
        <v>210</v>
      </c>
      <c r="N3465" t="s">
        <v>3443</v>
      </c>
      <c r="O3465" t="s">
        <v>210</v>
      </c>
      <c r="P3465" t="s">
        <v>3568</v>
      </c>
      <c r="Q3465" s="5">
        <f>INDEX(relevant_resources!B:B,MATCH(P3465,relevant_resources!A:A,0))</f>
        <v>0</v>
      </c>
      <c r="R3465">
        <f>COUNTIFS(resolve_2018!Y:Y,A3465)</f>
        <v>0</v>
      </c>
      <c r="S3465">
        <f>COUNTIFS(assign_old_new!A:A,A3465)</f>
        <v>0</v>
      </c>
      <c r="T3465" s="4" t="str">
        <f>IF(D3465="teppc","teppc",
IF(Q3465=0,"not relevant",
IF(R3465&gt;0,"in old list",
IF(S3465=0,"NEED TO ASSIGN",
INDEX(assign_old_new!D:D,MATCH(A3465,assign_old_new!A:A,0))))))</f>
        <v>teppc</v>
      </c>
      <c r="U3465">
        <f t="shared" si="108"/>
        <v>0</v>
      </c>
      <c r="V3465" s="5">
        <f t="shared" si="109"/>
        <v>0</v>
      </c>
    </row>
    <row r="3466" spans="1:22" hidden="1" x14ac:dyDescent="0.75">
      <c r="A3466" t="s">
        <v>7617</v>
      </c>
      <c r="B3466" t="s">
        <v>7617</v>
      </c>
      <c r="C3466" t="s">
        <v>7618</v>
      </c>
      <c r="D3466" t="s">
        <v>3425</v>
      </c>
      <c r="E3466" t="s">
        <v>3611</v>
      </c>
      <c r="F3466" t="s">
        <v>3611</v>
      </c>
      <c r="G3466" t="s">
        <v>3379</v>
      </c>
      <c r="H3466" t="s">
        <v>1128</v>
      </c>
      <c r="I3466" t="s">
        <v>33</v>
      </c>
      <c r="J3466" s="2">
        <v>31778</v>
      </c>
      <c r="K3466" s="2">
        <v>55153</v>
      </c>
      <c r="L3466">
        <v>1.88</v>
      </c>
      <c r="M3466" t="s">
        <v>3920</v>
      </c>
      <c r="N3466" t="s">
        <v>3921</v>
      </c>
      <c r="O3466" t="s">
        <v>3356</v>
      </c>
      <c r="P3466" t="s">
        <v>3357</v>
      </c>
      <c r="Q3466" s="5">
        <f>INDEX(relevant_resources!B:B,MATCH(P3466,relevant_resources!A:A,0))</f>
        <v>0</v>
      </c>
      <c r="R3466">
        <f>COUNTIFS(resolve_2018!Y:Y,A3466)</f>
        <v>0</v>
      </c>
      <c r="S3466">
        <f>COUNTIFS(assign_old_new!A:A,A3466)</f>
        <v>0</v>
      </c>
      <c r="T3466" s="4" t="str">
        <f>IF(D3466="teppc","teppc",
IF(Q3466=0,"not relevant",
IF(R3466&gt;0,"in old list",
IF(S3466=0,"NEED TO ASSIGN",
INDEX(assign_old_new!D:D,MATCH(A3466,assign_old_new!A:A,0))))))</f>
        <v>teppc</v>
      </c>
      <c r="U3466">
        <f t="shared" si="108"/>
        <v>0</v>
      </c>
      <c r="V3466" s="5">
        <f t="shared" si="109"/>
        <v>0</v>
      </c>
    </row>
    <row r="3467" spans="1:22" hidden="1" x14ac:dyDescent="0.75">
      <c r="A3467" t="s">
        <v>11095</v>
      </c>
      <c r="B3467" t="s">
        <v>11095</v>
      </c>
      <c r="C3467" t="s">
        <v>11096</v>
      </c>
      <c r="D3467" t="s">
        <v>9883</v>
      </c>
      <c r="E3467" t="s">
        <v>3333</v>
      </c>
      <c r="F3467" t="s">
        <v>3333</v>
      </c>
      <c r="G3467" t="s">
        <v>3334</v>
      </c>
      <c r="H3467" t="s">
        <v>3333</v>
      </c>
      <c r="I3467" t="s">
        <v>33</v>
      </c>
      <c r="J3467" s="6">
        <v>41523</v>
      </c>
      <c r="K3467" s="6">
        <v>55153</v>
      </c>
      <c r="L3467">
        <v>1.85</v>
      </c>
      <c r="M3467" t="s">
        <v>9884</v>
      </c>
      <c r="N3467" t="s">
        <v>4707</v>
      </c>
      <c r="O3467" t="s">
        <v>4708</v>
      </c>
      <c r="P3467" t="s">
        <v>10080</v>
      </c>
      <c r="Q3467" s="5">
        <f>INDEX(relevant_resources!B:B,MATCH(P3467,relevant_resources!A:A,0))</f>
        <v>0</v>
      </c>
      <c r="R3467">
        <f>COUNTIFS(resolve_2018!Y:Y,A3467)</f>
        <v>0</v>
      </c>
      <c r="S3467">
        <f>COUNTIFS(assign_old_new!A:A,A3467)</f>
        <v>0</v>
      </c>
      <c r="T3467" s="4" t="str">
        <f>IF(D3467="teppc","teppc",
IF(Q3467=0,"not relevant",
IF(R3467&gt;0,"in old list",
IF(S3467=0,"NEED TO ASSIGN",
INDEX(assign_old_new!D:D,MATCH(A3467,assign_old_new!A:A,0))))))</f>
        <v>not relevant</v>
      </c>
      <c r="U3467">
        <f t="shared" si="108"/>
        <v>0</v>
      </c>
      <c r="V3467" s="5">
        <f t="shared" si="109"/>
        <v>0</v>
      </c>
    </row>
    <row r="3468" spans="1:22" hidden="1" x14ac:dyDescent="0.75">
      <c r="A3468" t="s">
        <v>9456</v>
      </c>
      <c r="B3468" t="s">
        <v>9456</v>
      </c>
      <c r="C3468" t="s">
        <v>9457</v>
      </c>
      <c r="D3468" t="s">
        <v>3425</v>
      </c>
      <c r="E3468" t="s">
        <v>3426</v>
      </c>
      <c r="F3468" t="s">
        <v>3426</v>
      </c>
      <c r="G3468" t="s">
        <v>3427</v>
      </c>
      <c r="H3468" t="s">
        <v>3428</v>
      </c>
      <c r="I3468" t="s">
        <v>3429</v>
      </c>
      <c r="J3468" s="2">
        <v>38992</v>
      </c>
      <c r="K3468" s="2">
        <v>51411</v>
      </c>
      <c r="L3468">
        <v>1.85</v>
      </c>
      <c r="M3468" t="s">
        <v>3448</v>
      </c>
      <c r="N3468" t="s">
        <v>3336</v>
      </c>
      <c r="O3468" t="s">
        <v>3356</v>
      </c>
      <c r="P3468" t="s">
        <v>3449</v>
      </c>
      <c r="Q3468" s="5">
        <f>INDEX(relevant_resources!B:B,MATCH(P3468,relevant_resources!A:A,0))</f>
        <v>0</v>
      </c>
      <c r="R3468">
        <f>COUNTIFS(resolve_2018!Y:Y,A3468)</f>
        <v>0</v>
      </c>
      <c r="S3468">
        <f>COUNTIFS(assign_old_new!A:A,A3468)</f>
        <v>0</v>
      </c>
      <c r="T3468" s="4" t="str">
        <f>IF(D3468="teppc","teppc",
IF(Q3468=0,"not relevant",
IF(R3468&gt;0,"in old list",
IF(S3468=0,"NEED TO ASSIGN",
INDEX(assign_old_new!D:D,MATCH(A3468,assign_old_new!A:A,0))))))</f>
        <v>teppc</v>
      </c>
      <c r="U3468">
        <f t="shared" si="108"/>
        <v>0</v>
      </c>
      <c r="V3468" s="5">
        <f t="shared" si="109"/>
        <v>0</v>
      </c>
    </row>
    <row r="3469" spans="1:22" hidden="1" x14ac:dyDescent="0.75">
      <c r="A3469" t="s">
        <v>7225</v>
      </c>
      <c r="B3469" t="s">
        <v>7225</v>
      </c>
      <c r="C3469" t="s">
        <v>7226</v>
      </c>
      <c r="D3469" t="s">
        <v>3425</v>
      </c>
      <c r="E3469" t="s">
        <v>3891</v>
      </c>
      <c r="F3469" t="s">
        <v>3891</v>
      </c>
      <c r="G3469" t="s">
        <v>3892</v>
      </c>
      <c r="H3469" t="s">
        <v>3616</v>
      </c>
      <c r="I3469" t="s">
        <v>1080</v>
      </c>
      <c r="J3469" s="2">
        <v>38961</v>
      </c>
      <c r="K3469" s="2">
        <v>55153</v>
      </c>
      <c r="L3469">
        <v>1.85</v>
      </c>
      <c r="M3469" t="s">
        <v>210</v>
      </c>
      <c r="N3469" t="s">
        <v>3443</v>
      </c>
      <c r="O3469" t="s">
        <v>210</v>
      </c>
      <c r="P3469" t="s">
        <v>3568</v>
      </c>
      <c r="Q3469" s="5">
        <f>INDEX(relevant_resources!B:B,MATCH(P3469,relevant_resources!A:A,0))</f>
        <v>0</v>
      </c>
      <c r="R3469">
        <f>COUNTIFS(resolve_2018!Y:Y,A3469)</f>
        <v>0</v>
      </c>
      <c r="S3469">
        <f>COUNTIFS(assign_old_new!A:A,A3469)</f>
        <v>0</v>
      </c>
      <c r="T3469" s="4" t="str">
        <f>IF(D3469="teppc","teppc",
IF(Q3469=0,"not relevant",
IF(R3469&gt;0,"in old list",
IF(S3469=0,"NEED TO ASSIGN",
INDEX(assign_old_new!D:D,MATCH(A3469,assign_old_new!A:A,0))))))</f>
        <v>teppc</v>
      </c>
      <c r="U3469">
        <f t="shared" si="108"/>
        <v>0</v>
      </c>
      <c r="V3469" s="5">
        <f t="shared" si="109"/>
        <v>0</v>
      </c>
    </row>
    <row r="3470" spans="1:22" hidden="1" x14ac:dyDescent="0.75">
      <c r="A3470" t="s">
        <v>324</v>
      </c>
      <c r="B3470" t="s">
        <v>324</v>
      </c>
      <c r="C3470" t="s">
        <v>11039</v>
      </c>
      <c r="D3470" t="s">
        <v>9883</v>
      </c>
      <c r="E3470" t="s">
        <v>3333</v>
      </c>
      <c r="F3470" t="s">
        <v>3333</v>
      </c>
      <c r="G3470" t="s">
        <v>3334</v>
      </c>
      <c r="H3470" t="s">
        <v>3333</v>
      </c>
      <c r="I3470" t="s">
        <v>33</v>
      </c>
      <c r="J3470" s="6">
        <v>31080</v>
      </c>
      <c r="K3470" s="6">
        <v>55153</v>
      </c>
      <c r="L3470">
        <v>1.84</v>
      </c>
      <c r="M3470" t="s">
        <v>9884</v>
      </c>
      <c r="N3470" t="s">
        <v>3443</v>
      </c>
      <c r="O3470" t="s">
        <v>210</v>
      </c>
      <c r="P3470" t="s">
        <v>3709</v>
      </c>
      <c r="Q3470" s="5">
        <f>INDEX(relevant_resources!B:B,MATCH(P3470,relevant_resources!A:A,0))</f>
        <v>0</v>
      </c>
      <c r="R3470">
        <f>COUNTIFS(resolve_2018!Y:Y,A3470)</f>
        <v>2</v>
      </c>
      <c r="S3470">
        <f>COUNTIFS(assign_old_new!A:A,A3470)</f>
        <v>0</v>
      </c>
      <c r="T3470" s="4" t="str">
        <f>IF(D3470="teppc","teppc",
IF(Q3470=0,"not relevant",
IF(R3470&gt;0,"in old list",
IF(S3470=0,"NEED TO ASSIGN",
INDEX(assign_old_new!D:D,MATCH(A3470,assign_old_new!A:A,0))))))</f>
        <v>not relevant</v>
      </c>
      <c r="U3470">
        <f t="shared" si="108"/>
        <v>1</v>
      </c>
      <c r="V3470" s="5">
        <f t="shared" si="109"/>
        <v>0</v>
      </c>
    </row>
    <row r="3471" spans="1:22" hidden="1" x14ac:dyDescent="0.75">
      <c r="A3471" t="s">
        <v>1318</v>
      </c>
      <c r="B3471" t="s">
        <v>1318</v>
      </c>
      <c r="C3471" t="s">
        <v>11450</v>
      </c>
      <c r="D3471" t="s">
        <v>9883</v>
      </c>
      <c r="E3471" t="s">
        <v>1128</v>
      </c>
      <c r="F3471" t="s">
        <v>1128</v>
      </c>
      <c r="G3471" t="s">
        <v>3379</v>
      </c>
      <c r="H3471" t="s">
        <v>1128</v>
      </c>
      <c r="I3471" t="s">
        <v>33</v>
      </c>
      <c r="J3471" s="6">
        <v>30682</v>
      </c>
      <c r="K3471" s="6">
        <v>55153</v>
      </c>
      <c r="L3471">
        <v>1.82</v>
      </c>
      <c r="M3471" t="s">
        <v>9884</v>
      </c>
      <c r="N3471" t="s">
        <v>3849</v>
      </c>
      <c r="O3471" t="s">
        <v>3850</v>
      </c>
      <c r="P3471" t="s">
        <v>10070</v>
      </c>
      <c r="Q3471" s="5">
        <f>INDEX(relevant_resources!B:B,MATCH(P3471,relevant_resources!A:A,0))</f>
        <v>0</v>
      </c>
      <c r="R3471">
        <f>COUNTIFS(resolve_2018!Y:Y,A3471)</f>
        <v>3</v>
      </c>
      <c r="S3471">
        <f>COUNTIFS(assign_old_new!A:A,A3471)</f>
        <v>0</v>
      </c>
      <c r="T3471" s="4" t="str">
        <f>IF(D3471="teppc","teppc",
IF(Q3471=0,"not relevant",
IF(R3471&gt;0,"in old list",
IF(S3471=0,"NEED TO ASSIGN",
INDEX(assign_old_new!D:D,MATCH(A3471,assign_old_new!A:A,0))))))</f>
        <v>not relevant</v>
      </c>
      <c r="U3471">
        <f t="shared" si="108"/>
        <v>1</v>
      </c>
      <c r="V3471" s="5">
        <f t="shared" si="109"/>
        <v>0</v>
      </c>
    </row>
    <row r="3472" spans="1:22" hidden="1" x14ac:dyDescent="0.75">
      <c r="A3472" t="s">
        <v>4318</v>
      </c>
      <c r="B3472" t="s">
        <v>4319</v>
      </c>
      <c r="C3472" t="s">
        <v>4318</v>
      </c>
      <c r="D3472" t="s">
        <v>3425</v>
      </c>
      <c r="E3472" t="s">
        <v>3426</v>
      </c>
      <c r="F3472" t="s">
        <v>3426</v>
      </c>
      <c r="G3472" t="s">
        <v>3427</v>
      </c>
      <c r="H3472" t="s">
        <v>3428</v>
      </c>
      <c r="I3472" t="s">
        <v>3429</v>
      </c>
      <c r="J3472" s="2">
        <v>42277</v>
      </c>
      <c r="K3472" s="2">
        <v>54877</v>
      </c>
      <c r="L3472">
        <v>1.8</v>
      </c>
      <c r="M3472" t="s">
        <v>3442</v>
      </c>
      <c r="N3472" t="s">
        <v>3443</v>
      </c>
      <c r="O3472" t="s">
        <v>210</v>
      </c>
      <c r="P3472" t="s">
        <v>3444</v>
      </c>
      <c r="Q3472" s="5">
        <f>INDEX(relevant_resources!B:B,MATCH(P3472,relevant_resources!A:A,0))</f>
        <v>0</v>
      </c>
      <c r="R3472">
        <f>COUNTIFS(resolve_2018!Y:Y,A3472)</f>
        <v>0</v>
      </c>
      <c r="S3472">
        <f>COUNTIFS(assign_old_new!A:A,A3472)</f>
        <v>0</v>
      </c>
      <c r="T3472" s="4" t="str">
        <f>IF(D3472="teppc","teppc",
IF(Q3472=0,"not relevant",
IF(R3472&gt;0,"in old list",
IF(S3472=0,"NEED TO ASSIGN",
INDEX(assign_old_new!D:D,MATCH(A3472,assign_old_new!A:A,0))))))</f>
        <v>teppc</v>
      </c>
      <c r="U3472">
        <f t="shared" si="108"/>
        <v>0</v>
      </c>
      <c r="V3472" s="5">
        <f t="shared" si="109"/>
        <v>0</v>
      </c>
    </row>
    <row r="3473" spans="1:22" hidden="1" x14ac:dyDescent="0.75">
      <c r="A3473" t="s">
        <v>6464</v>
      </c>
      <c r="B3473" t="s">
        <v>6464</v>
      </c>
      <c r="C3473" t="s">
        <v>6465</v>
      </c>
      <c r="D3473" t="s">
        <v>3425</v>
      </c>
      <c r="E3473" t="s">
        <v>1054</v>
      </c>
      <c r="F3473" t="s">
        <v>1054</v>
      </c>
      <c r="G3473" t="s">
        <v>3447</v>
      </c>
      <c r="H3473" t="s">
        <v>3428</v>
      </c>
      <c r="I3473" t="s">
        <v>3429</v>
      </c>
      <c r="J3473" s="2">
        <v>39326</v>
      </c>
      <c r="K3473" s="2">
        <v>55123</v>
      </c>
      <c r="L3473">
        <v>1.8</v>
      </c>
      <c r="M3473" t="s">
        <v>3438</v>
      </c>
      <c r="N3473" t="s">
        <v>3412</v>
      </c>
      <c r="O3473" t="s">
        <v>993</v>
      </c>
      <c r="P3473" t="s">
        <v>3477</v>
      </c>
      <c r="Q3473" s="5">
        <f>INDEX(relevant_resources!B:B,MATCH(P3473,relevant_resources!A:A,0))</f>
        <v>0</v>
      </c>
      <c r="R3473">
        <f>COUNTIFS(resolve_2018!Y:Y,A3473)</f>
        <v>0</v>
      </c>
      <c r="S3473">
        <f>COUNTIFS(assign_old_new!A:A,A3473)</f>
        <v>0</v>
      </c>
      <c r="T3473" s="4" t="str">
        <f>IF(D3473="teppc","teppc",
IF(Q3473=0,"not relevant",
IF(R3473&gt;0,"in old list",
IF(S3473=0,"NEED TO ASSIGN",
INDEX(assign_old_new!D:D,MATCH(A3473,assign_old_new!A:A,0))))))</f>
        <v>teppc</v>
      </c>
      <c r="U3473">
        <f t="shared" si="108"/>
        <v>0</v>
      </c>
      <c r="V3473" s="5">
        <f t="shared" si="109"/>
        <v>0</v>
      </c>
    </row>
    <row r="3474" spans="1:22" hidden="1" x14ac:dyDescent="0.75">
      <c r="A3474" t="s">
        <v>6468</v>
      </c>
      <c r="B3474" t="s">
        <v>6468</v>
      </c>
      <c r="C3474" t="s">
        <v>6469</v>
      </c>
      <c r="D3474" t="s">
        <v>3425</v>
      </c>
      <c r="E3474" t="s">
        <v>3426</v>
      </c>
      <c r="F3474" t="s">
        <v>3426</v>
      </c>
      <c r="G3474" t="s">
        <v>3427</v>
      </c>
      <c r="H3474" t="s">
        <v>3428</v>
      </c>
      <c r="I3474" t="s">
        <v>3429</v>
      </c>
      <c r="J3474" s="2">
        <v>39326</v>
      </c>
      <c r="K3474" s="2">
        <v>55123</v>
      </c>
      <c r="L3474">
        <v>1.8</v>
      </c>
      <c r="M3474" t="s">
        <v>3438</v>
      </c>
      <c r="N3474" t="s">
        <v>3412</v>
      </c>
      <c r="O3474" t="s">
        <v>993</v>
      </c>
      <c r="P3474" t="s">
        <v>3477</v>
      </c>
      <c r="Q3474" s="5">
        <f>INDEX(relevant_resources!B:B,MATCH(P3474,relevant_resources!A:A,0))</f>
        <v>0</v>
      </c>
      <c r="R3474">
        <f>COUNTIFS(resolve_2018!Y:Y,A3474)</f>
        <v>0</v>
      </c>
      <c r="S3474">
        <f>COUNTIFS(assign_old_new!A:A,A3474)</f>
        <v>0</v>
      </c>
      <c r="T3474" s="4" t="str">
        <f>IF(D3474="teppc","teppc",
IF(Q3474=0,"not relevant",
IF(R3474&gt;0,"in old list",
IF(S3474=0,"NEED TO ASSIGN",
INDEX(assign_old_new!D:D,MATCH(A3474,assign_old_new!A:A,0))))))</f>
        <v>teppc</v>
      </c>
      <c r="U3474">
        <f t="shared" si="108"/>
        <v>0</v>
      </c>
      <c r="V3474" s="5">
        <f t="shared" si="109"/>
        <v>0</v>
      </c>
    </row>
    <row r="3475" spans="1:22" hidden="1" x14ac:dyDescent="0.75">
      <c r="A3475" t="s">
        <v>6472</v>
      </c>
      <c r="B3475" t="s">
        <v>6472</v>
      </c>
      <c r="C3475" t="s">
        <v>6473</v>
      </c>
      <c r="D3475" t="s">
        <v>3425</v>
      </c>
      <c r="E3475" t="s">
        <v>3426</v>
      </c>
      <c r="F3475" t="s">
        <v>3426</v>
      </c>
      <c r="G3475" t="s">
        <v>3427</v>
      </c>
      <c r="H3475" t="s">
        <v>3428</v>
      </c>
      <c r="I3475" t="s">
        <v>3429</v>
      </c>
      <c r="J3475" s="2">
        <v>39326</v>
      </c>
      <c r="K3475" s="2">
        <v>55123</v>
      </c>
      <c r="L3475">
        <v>1.8</v>
      </c>
      <c r="M3475" t="s">
        <v>3438</v>
      </c>
      <c r="N3475" t="s">
        <v>3412</v>
      </c>
      <c r="O3475" t="s">
        <v>993</v>
      </c>
      <c r="P3475" t="s">
        <v>3477</v>
      </c>
      <c r="Q3475" s="5">
        <f>INDEX(relevant_resources!B:B,MATCH(P3475,relevant_resources!A:A,0))</f>
        <v>0</v>
      </c>
      <c r="R3475">
        <f>COUNTIFS(resolve_2018!Y:Y,A3475)</f>
        <v>0</v>
      </c>
      <c r="S3475">
        <f>COUNTIFS(assign_old_new!A:A,A3475)</f>
        <v>0</v>
      </c>
      <c r="T3475" s="4" t="str">
        <f>IF(D3475="teppc","teppc",
IF(Q3475=0,"not relevant",
IF(R3475&gt;0,"in old list",
IF(S3475=0,"NEED TO ASSIGN",
INDEX(assign_old_new!D:D,MATCH(A3475,assign_old_new!A:A,0))))))</f>
        <v>teppc</v>
      </c>
      <c r="U3475">
        <f t="shared" si="108"/>
        <v>0</v>
      </c>
      <c r="V3475" s="5">
        <f t="shared" si="109"/>
        <v>0</v>
      </c>
    </row>
    <row r="3476" spans="1:22" hidden="1" x14ac:dyDescent="0.75">
      <c r="A3476" t="s">
        <v>6476</v>
      </c>
      <c r="B3476" t="s">
        <v>6476</v>
      </c>
      <c r="C3476" t="s">
        <v>6477</v>
      </c>
      <c r="D3476" t="s">
        <v>3425</v>
      </c>
      <c r="E3476" t="s">
        <v>1054</v>
      </c>
      <c r="F3476" t="s">
        <v>1054</v>
      </c>
      <c r="G3476" t="s">
        <v>3447</v>
      </c>
      <c r="H3476" t="s">
        <v>3428</v>
      </c>
      <c r="I3476" t="s">
        <v>3429</v>
      </c>
      <c r="J3476" s="2">
        <v>39326</v>
      </c>
      <c r="K3476" s="2">
        <v>55123</v>
      </c>
      <c r="L3476">
        <v>1.8</v>
      </c>
      <c r="M3476" t="s">
        <v>3438</v>
      </c>
      <c r="N3476" t="s">
        <v>3412</v>
      </c>
      <c r="O3476" t="s">
        <v>993</v>
      </c>
      <c r="P3476" t="s">
        <v>3477</v>
      </c>
      <c r="Q3476" s="5">
        <f>INDEX(relevant_resources!B:B,MATCH(P3476,relevant_resources!A:A,0))</f>
        <v>0</v>
      </c>
      <c r="R3476">
        <f>COUNTIFS(resolve_2018!Y:Y,A3476)</f>
        <v>0</v>
      </c>
      <c r="S3476">
        <f>COUNTIFS(assign_old_new!A:A,A3476)</f>
        <v>0</v>
      </c>
      <c r="T3476" s="4" t="str">
        <f>IF(D3476="teppc","teppc",
IF(Q3476=0,"not relevant",
IF(R3476&gt;0,"in old list",
IF(S3476=0,"NEED TO ASSIGN",
INDEX(assign_old_new!D:D,MATCH(A3476,assign_old_new!A:A,0))))))</f>
        <v>teppc</v>
      </c>
      <c r="U3476">
        <f t="shared" si="108"/>
        <v>0</v>
      </c>
      <c r="V3476" s="5">
        <f t="shared" si="109"/>
        <v>0</v>
      </c>
    </row>
    <row r="3477" spans="1:22" hidden="1" x14ac:dyDescent="0.75">
      <c r="A3477" t="s">
        <v>6480</v>
      </c>
      <c r="B3477" t="s">
        <v>6480</v>
      </c>
      <c r="C3477" t="s">
        <v>6481</v>
      </c>
      <c r="D3477" t="s">
        <v>3425</v>
      </c>
      <c r="E3477" t="s">
        <v>3426</v>
      </c>
      <c r="F3477" t="s">
        <v>3426</v>
      </c>
      <c r="G3477" t="s">
        <v>3427</v>
      </c>
      <c r="H3477" t="s">
        <v>3428</v>
      </c>
      <c r="I3477" t="s">
        <v>3429</v>
      </c>
      <c r="J3477" s="2">
        <v>39326</v>
      </c>
      <c r="K3477" s="2">
        <v>55123</v>
      </c>
      <c r="L3477">
        <v>1.8</v>
      </c>
      <c r="M3477" t="s">
        <v>3438</v>
      </c>
      <c r="N3477" t="s">
        <v>3412</v>
      </c>
      <c r="O3477" t="s">
        <v>993</v>
      </c>
      <c r="P3477" t="s">
        <v>3477</v>
      </c>
      <c r="Q3477" s="5">
        <f>INDEX(relevant_resources!B:B,MATCH(P3477,relevant_resources!A:A,0))</f>
        <v>0</v>
      </c>
      <c r="R3477">
        <f>COUNTIFS(resolve_2018!Y:Y,A3477)</f>
        <v>0</v>
      </c>
      <c r="S3477">
        <f>COUNTIFS(assign_old_new!A:A,A3477)</f>
        <v>0</v>
      </c>
      <c r="T3477" s="4" t="str">
        <f>IF(D3477="teppc","teppc",
IF(Q3477=0,"not relevant",
IF(R3477&gt;0,"in old list",
IF(S3477=0,"NEED TO ASSIGN",
INDEX(assign_old_new!D:D,MATCH(A3477,assign_old_new!A:A,0))))))</f>
        <v>teppc</v>
      </c>
      <c r="U3477">
        <f t="shared" si="108"/>
        <v>0</v>
      </c>
      <c r="V3477" s="5">
        <f t="shared" si="109"/>
        <v>0</v>
      </c>
    </row>
    <row r="3478" spans="1:22" hidden="1" x14ac:dyDescent="0.75">
      <c r="A3478" t="s">
        <v>8035</v>
      </c>
      <c r="B3478" t="s">
        <v>8035</v>
      </c>
      <c r="C3478" t="s">
        <v>8036</v>
      </c>
      <c r="D3478" t="s">
        <v>3425</v>
      </c>
      <c r="E3478" t="s">
        <v>3426</v>
      </c>
      <c r="F3478" t="s">
        <v>3426</v>
      </c>
      <c r="G3478" t="s">
        <v>3427</v>
      </c>
      <c r="H3478" t="s">
        <v>3428</v>
      </c>
      <c r="I3478" t="s">
        <v>3429</v>
      </c>
      <c r="J3478" s="2">
        <v>33970</v>
      </c>
      <c r="K3478" s="2">
        <v>48669</v>
      </c>
      <c r="L3478">
        <v>1.8</v>
      </c>
      <c r="M3478" t="s">
        <v>210</v>
      </c>
      <c r="N3478" t="s">
        <v>3443</v>
      </c>
      <c r="O3478" t="s">
        <v>210</v>
      </c>
      <c r="P3478" t="s">
        <v>3444</v>
      </c>
      <c r="Q3478" s="5">
        <f>INDEX(relevant_resources!B:B,MATCH(P3478,relevant_resources!A:A,0))</f>
        <v>0</v>
      </c>
      <c r="R3478">
        <f>COUNTIFS(resolve_2018!Y:Y,A3478)</f>
        <v>0</v>
      </c>
      <c r="S3478">
        <f>COUNTIFS(assign_old_new!A:A,A3478)</f>
        <v>0</v>
      </c>
      <c r="T3478" s="4" t="str">
        <f>IF(D3478="teppc","teppc",
IF(Q3478=0,"not relevant",
IF(R3478&gt;0,"in old list",
IF(S3478=0,"NEED TO ASSIGN",
INDEX(assign_old_new!D:D,MATCH(A3478,assign_old_new!A:A,0))))))</f>
        <v>teppc</v>
      </c>
      <c r="U3478">
        <f t="shared" si="108"/>
        <v>0</v>
      </c>
      <c r="V3478" s="5">
        <f t="shared" si="109"/>
        <v>0</v>
      </c>
    </row>
    <row r="3479" spans="1:22" hidden="1" x14ac:dyDescent="0.75">
      <c r="A3479" t="s">
        <v>8037</v>
      </c>
      <c r="B3479" t="s">
        <v>8037</v>
      </c>
      <c r="C3479" t="s">
        <v>8038</v>
      </c>
      <c r="D3479" t="s">
        <v>3425</v>
      </c>
      <c r="E3479" t="s">
        <v>3426</v>
      </c>
      <c r="F3479" t="s">
        <v>3426</v>
      </c>
      <c r="G3479" t="s">
        <v>3427</v>
      </c>
      <c r="H3479" t="s">
        <v>3428</v>
      </c>
      <c r="I3479" t="s">
        <v>3429</v>
      </c>
      <c r="J3479" s="2">
        <v>33970</v>
      </c>
      <c r="K3479" s="2">
        <v>48669</v>
      </c>
      <c r="L3479">
        <v>1.8</v>
      </c>
      <c r="M3479" t="s">
        <v>210</v>
      </c>
      <c r="N3479" t="s">
        <v>3443</v>
      </c>
      <c r="O3479" t="s">
        <v>210</v>
      </c>
      <c r="P3479" t="s">
        <v>3444</v>
      </c>
      <c r="Q3479" s="5">
        <f>INDEX(relevant_resources!B:B,MATCH(P3479,relevant_resources!A:A,0))</f>
        <v>0</v>
      </c>
      <c r="R3479">
        <f>COUNTIFS(resolve_2018!Y:Y,A3479)</f>
        <v>0</v>
      </c>
      <c r="S3479">
        <f>COUNTIFS(assign_old_new!A:A,A3479)</f>
        <v>0</v>
      </c>
      <c r="T3479" s="4" t="str">
        <f>IF(D3479="teppc","teppc",
IF(Q3479=0,"not relevant",
IF(R3479&gt;0,"in old list",
IF(S3479=0,"NEED TO ASSIGN",
INDEX(assign_old_new!D:D,MATCH(A3479,assign_old_new!A:A,0))))))</f>
        <v>teppc</v>
      </c>
      <c r="U3479">
        <f t="shared" si="108"/>
        <v>0</v>
      </c>
      <c r="V3479" s="5">
        <f t="shared" si="109"/>
        <v>0</v>
      </c>
    </row>
    <row r="3480" spans="1:22" hidden="1" x14ac:dyDescent="0.75">
      <c r="A3480" t="s">
        <v>5080</v>
      </c>
      <c r="B3480" t="s">
        <v>5081</v>
      </c>
      <c r="C3480" t="s">
        <v>5082</v>
      </c>
      <c r="D3480" t="s">
        <v>3425</v>
      </c>
      <c r="E3480" t="s">
        <v>3546</v>
      </c>
      <c r="F3480" t="s">
        <v>3546</v>
      </c>
      <c r="G3480" t="s">
        <v>3547</v>
      </c>
      <c r="H3480" t="s">
        <v>3546</v>
      </c>
      <c r="I3480" t="s">
        <v>3429</v>
      </c>
      <c r="J3480" s="2">
        <v>32051</v>
      </c>
      <c r="K3480" s="2">
        <v>55153</v>
      </c>
      <c r="L3480">
        <v>1.8</v>
      </c>
      <c r="M3480" t="s">
        <v>210</v>
      </c>
      <c r="N3480" t="s">
        <v>3443</v>
      </c>
      <c r="O3480" t="s">
        <v>210</v>
      </c>
      <c r="P3480" t="s">
        <v>3444</v>
      </c>
      <c r="Q3480" s="5">
        <f>INDEX(relevant_resources!B:B,MATCH(P3480,relevant_resources!A:A,0))</f>
        <v>0</v>
      </c>
      <c r="R3480">
        <f>COUNTIFS(resolve_2018!Y:Y,A3480)</f>
        <v>0</v>
      </c>
      <c r="S3480">
        <f>COUNTIFS(assign_old_new!A:A,A3480)</f>
        <v>0</v>
      </c>
      <c r="T3480" s="4" t="str">
        <f>IF(D3480="teppc","teppc",
IF(Q3480=0,"not relevant",
IF(R3480&gt;0,"in old list",
IF(S3480=0,"NEED TO ASSIGN",
INDEX(assign_old_new!D:D,MATCH(A3480,assign_old_new!A:A,0))))))</f>
        <v>teppc</v>
      </c>
      <c r="U3480">
        <f t="shared" si="108"/>
        <v>0</v>
      </c>
      <c r="V3480" s="5">
        <f t="shared" si="109"/>
        <v>0</v>
      </c>
    </row>
    <row r="3481" spans="1:22" hidden="1" x14ac:dyDescent="0.75">
      <c r="A3481" t="s">
        <v>8432</v>
      </c>
      <c r="B3481" t="s">
        <v>8432</v>
      </c>
      <c r="C3481" t="s">
        <v>8433</v>
      </c>
      <c r="D3481" t="s">
        <v>3425</v>
      </c>
      <c r="E3481" t="s">
        <v>4244</v>
      </c>
      <c r="F3481" t="s">
        <v>4244</v>
      </c>
      <c r="G3481" t="s">
        <v>4245</v>
      </c>
      <c r="H3481" t="s">
        <v>3482</v>
      </c>
      <c r="I3481" t="s">
        <v>1080</v>
      </c>
      <c r="J3481" s="2">
        <v>18264</v>
      </c>
      <c r="K3481" s="2">
        <v>55153</v>
      </c>
      <c r="L3481">
        <v>1.8</v>
      </c>
      <c r="M3481" t="s">
        <v>7359</v>
      </c>
      <c r="N3481" t="s">
        <v>3443</v>
      </c>
      <c r="O3481" t="s">
        <v>210</v>
      </c>
      <c r="P3481" t="s">
        <v>3568</v>
      </c>
      <c r="Q3481" s="5">
        <f>INDEX(relevant_resources!B:B,MATCH(P3481,relevant_resources!A:A,0))</f>
        <v>0</v>
      </c>
      <c r="R3481">
        <f>COUNTIFS(resolve_2018!Y:Y,A3481)</f>
        <v>0</v>
      </c>
      <c r="S3481">
        <f>COUNTIFS(assign_old_new!A:A,A3481)</f>
        <v>0</v>
      </c>
      <c r="T3481" s="4" t="str">
        <f>IF(D3481="teppc","teppc",
IF(Q3481=0,"not relevant",
IF(R3481&gt;0,"in old list",
IF(S3481=0,"NEED TO ASSIGN",
INDEX(assign_old_new!D:D,MATCH(A3481,assign_old_new!A:A,0))))))</f>
        <v>teppc</v>
      </c>
      <c r="U3481">
        <f t="shared" si="108"/>
        <v>0</v>
      </c>
      <c r="V3481" s="5">
        <f t="shared" si="109"/>
        <v>0</v>
      </c>
    </row>
    <row r="3482" spans="1:22" hidden="1" x14ac:dyDescent="0.75">
      <c r="A3482" t="s">
        <v>8434</v>
      </c>
      <c r="B3482" t="s">
        <v>8434</v>
      </c>
      <c r="C3482" t="s">
        <v>8433</v>
      </c>
      <c r="D3482" t="s">
        <v>3425</v>
      </c>
      <c r="E3482" t="s">
        <v>4244</v>
      </c>
      <c r="F3482" t="s">
        <v>4244</v>
      </c>
      <c r="G3482" t="s">
        <v>4245</v>
      </c>
      <c r="H3482" t="s">
        <v>3482</v>
      </c>
      <c r="I3482" t="s">
        <v>1080</v>
      </c>
      <c r="J3482" s="2">
        <v>18264</v>
      </c>
      <c r="K3482" s="2">
        <v>55153</v>
      </c>
      <c r="L3482">
        <v>1.8</v>
      </c>
      <c r="M3482" t="s">
        <v>7359</v>
      </c>
      <c r="N3482" t="s">
        <v>3443</v>
      </c>
      <c r="O3482" t="s">
        <v>210</v>
      </c>
      <c r="P3482" t="s">
        <v>3568</v>
      </c>
      <c r="Q3482" s="5">
        <f>INDEX(relevant_resources!B:B,MATCH(P3482,relevant_resources!A:A,0))</f>
        <v>0</v>
      </c>
      <c r="R3482">
        <f>COUNTIFS(resolve_2018!Y:Y,A3482)</f>
        <v>0</v>
      </c>
      <c r="S3482">
        <f>COUNTIFS(assign_old_new!A:A,A3482)</f>
        <v>0</v>
      </c>
      <c r="T3482" s="4" t="str">
        <f>IF(D3482="teppc","teppc",
IF(Q3482=0,"not relevant",
IF(R3482&gt;0,"in old list",
IF(S3482=0,"NEED TO ASSIGN",
INDEX(assign_old_new!D:D,MATCH(A3482,assign_old_new!A:A,0))))))</f>
        <v>teppc</v>
      </c>
      <c r="U3482">
        <f t="shared" si="108"/>
        <v>0</v>
      </c>
      <c r="V3482" s="5">
        <f t="shared" si="109"/>
        <v>0</v>
      </c>
    </row>
    <row r="3483" spans="1:22" hidden="1" x14ac:dyDescent="0.75">
      <c r="A3483" t="s">
        <v>8435</v>
      </c>
      <c r="B3483" t="s">
        <v>8435</v>
      </c>
      <c r="C3483" t="s">
        <v>8433</v>
      </c>
      <c r="D3483" t="s">
        <v>3425</v>
      </c>
      <c r="E3483" t="s">
        <v>4244</v>
      </c>
      <c r="F3483" t="s">
        <v>4244</v>
      </c>
      <c r="G3483" t="s">
        <v>4245</v>
      </c>
      <c r="H3483" t="s">
        <v>3482</v>
      </c>
      <c r="I3483" t="s">
        <v>1080</v>
      </c>
      <c r="J3483" s="2">
        <v>18264</v>
      </c>
      <c r="K3483" s="2">
        <v>55153</v>
      </c>
      <c r="L3483">
        <v>1.8</v>
      </c>
      <c r="M3483" t="s">
        <v>7359</v>
      </c>
      <c r="N3483" t="s">
        <v>3443</v>
      </c>
      <c r="O3483" t="s">
        <v>210</v>
      </c>
      <c r="P3483" t="s">
        <v>3568</v>
      </c>
      <c r="Q3483" s="5">
        <f>INDEX(relevant_resources!B:B,MATCH(P3483,relevant_resources!A:A,0))</f>
        <v>0</v>
      </c>
      <c r="R3483">
        <f>COUNTIFS(resolve_2018!Y:Y,A3483)</f>
        <v>0</v>
      </c>
      <c r="S3483">
        <f>COUNTIFS(assign_old_new!A:A,A3483)</f>
        <v>0</v>
      </c>
      <c r="T3483" s="4" t="str">
        <f>IF(D3483="teppc","teppc",
IF(Q3483=0,"not relevant",
IF(R3483&gt;0,"in old list",
IF(S3483=0,"NEED TO ASSIGN",
INDEX(assign_old_new!D:D,MATCH(A3483,assign_old_new!A:A,0))))))</f>
        <v>teppc</v>
      </c>
      <c r="U3483">
        <f t="shared" si="108"/>
        <v>0</v>
      </c>
      <c r="V3483" s="5">
        <f t="shared" si="109"/>
        <v>0</v>
      </c>
    </row>
    <row r="3484" spans="1:22" hidden="1" x14ac:dyDescent="0.75">
      <c r="A3484" t="s">
        <v>1834</v>
      </c>
      <c r="B3484" t="s">
        <v>1834</v>
      </c>
      <c r="C3484" t="s">
        <v>10791</v>
      </c>
      <c r="D3484" t="s">
        <v>9883</v>
      </c>
      <c r="E3484" t="s">
        <v>1128</v>
      </c>
      <c r="F3484" t="s">
        <v>1128</v>
      </c>
      <c r="G3484" t="s">
        <v>3379</v>
      </c>
      <c r="H3484" t="s">
        <v>1128</v>
      </c>
      <c r="I3484" t="s">
        <v>33</v>
      </c>
      <c r="J3484" s="6">
        <v>42157</v>
      </c>
      <c r="K3484" s="6">
        <v>55153</v>
      </c>
      <c r="L3484">
        <v>1.75</v>
      </c>
      <c r="M3484" t="s">
        <v>9884</v>
      </c>
      <c r="N3484" t="s">
        <v>4346</v>
      </c>
      <c r="O3484" t="s">
        <v>3386</v>
      </c>
      <c r="P3484" t="s">
        <v>3324</v>
      </c>
      <c r="Q3484" s="5">
        <f>INDEX(relevant_resources!B:B,MATCH(P3484,relevant_resources!A:A,0))</f>
        <v>1</v>
      </c>
      <c r="R3484">
        <f>COUNTIFS(resolve_2018!Y:Y,A3484)</f>
        <v>1</v>
      </c>
      <c r="S3484">
        <f>COUNTIFS(assign_old_new!A:A,A3484)</f>
        <v>0</v>
      </c>
      <c r="T3484" s="4" t="str">
        <f>IF(D3484="teppc","teppc",
IF(Q3484=0,"not relevant",
IF(R3484&gt;0,"in old list",
IF(S3484=0,"NEED TO ASSIGN",
INDEX(assign_old_new!D:D,MATCH(A3484,assign_old_new!A:A,0))))))</f>
        <v>in old list</v>
      </c>
      <c r="U3484">
        <f t="shared" si="108"/>
        <v>1</v>
      </c>
      <c r="V3484" s="5">
        <f t="shared" si="109"/>
        <v>0</v>
      </c>
    </row>
    <row r="3485" spans="1:22" hidden="1" x14ac:dyDescent="0.75">
      <c r="A3485" t="s">
        <v>1855</v>
      </c>
      <c r="B3485" t="s">
        <v>1855</v>
      </c>
      <c r="C3485" t="s">
        <v>10178</v>
      </c>
      <c r="D3485" t="s">
        <v>9883</v>
      </c>
      <c r="E3485" t="s">
        <v>1128</v>
      </c>
      <c r="F3485" t="s">
        <v>1128</v>
      </c>
      <c r="G3485" t="s">
        <v>3379</v>
      </c>
      <c r="H3485" t="s">
        <v>1128</v>
      </c>
      <c r="I3485" t="s">
        <v>33</v>
      </c>
      <c r="J3485" s="6">
        <v>42095</v>
      </c>
      <c r="K3485" s="6">
        <v>55153</v>
      </c>
      <c r="L3485">
        <v>1.75</v>
      </c>
      <c r="M3485" t="s">
        <v>9884</v>
      </c>
      <c r="N3485" t="s">
        <v>4346</v>
      </c>
      <c r="O3485" t="s">
        <v>3386</v>
      </c>
      <c r="P3485" t="s">
        <v>3324</v>
      </c>
      <c r="Q3485" s="5">
        <f>INDEX(relevant_resources!B:B,MATCH(P3485,relevant_resources!A:A,0))</f>
        <v>1</v>
      </c>
      <c r="R3485">
        <f>COUNTIFS(resolve_2018!Y:Y,A3485)</f>
        <v>1</v>
      </c>
      <c r="S3485">
        <f>COUNTIFS(assign_old_new!A:A,A3485)</f>
        <v>0</v>
      </c>
      <c r="T3485" s="4" t="str">
        <f>IF(D3485="teppc","teppc",
IF(Q3485=0,"not relevant",
IF(R3485&gt;0,"in old list",
IF(S3485=0,"NEED TO ASSIGN",
INDEX(assign_old_new!D:D,MATCH(A3485,assign_old_new!A:A,0))))))</f>
        <v>in old list</v>
      </c>
      <c r="U3485">
        <f t="shared" si="108"/>
        <v>1</v>
      </c>
      <c r="V3485" s="5">
        <f t="shared" si="109"/>
        <v>0</v>
      </c>
    </row>
    <row r="3486" spans="1:22" hidden="1" x14ac:dyDescent="0.75">
      <c r="A3486" t="s">
        <v>5236</v>
      </c>
      <c r="B3486" t="s">
        <v>5236</v>
      </c>
      <c r="C3486" t="s">
        <v>5237</v>
      </c>
      <c r="D3486" t="s">
        <v>3425</v>
      </c>
      <c r="E3486" t="s">
        <v>3620</v>
      </c>
      <c r="F3486" t="s">
        <v>3620</v>
      </c>
      <c r="G3486" t="s">
        <v>3621</v>
      </c>
      <c r="H3486" t="s">
        <v>3616</v>
      </c>
      <c r="I3486" t="s">
        <v>1080</v>
      </c>
      <c r="J3486" s="2">
        <v>31837</v>
      </c>
      <c r="K3486" s="2">
        <v>55153</v>
      </c>
      <c r="L3486">
        <v>1.75</v>
      </c>
      <c r="M3486" t="s">
        <v>210</v>
      </c>
      <c r="N3486" t="s">
        <v>3443</v>
      </c>
      <c r="O3486" t="s">
        <v>210</v>
      </c>
      <c r="P3486" t="s">
        <v>3568</v>
      </c>
      <c r="Q3486" s="5">
        <f>INDEX(relevant_resources!B:B,MATCH(P3486,relevant_resources!A:A,0))</f>
        <v>0</v>
      </c>
      <c r="R3486">
        <f>COUNTIFS(resolve_2018!Y:Y,A3486)</f>
        <v>0</v>
      </c>
      <c r="S3486">
        <f>COUNTIFS(assign_old_new!A:A,A3486)</f>
        <v>0</v>
      </c>
      <c r="T3486" s="4" t="str">
        <f>IF(D3486="teppc","teppc",
IF(Q3486=0,"not relevant",
IF(R3486&gt;0,"in old list",
IF(S3486=0,"NEED TO ASSIGN",
INDEX(assign_old_new!D:D,MATCH(A3486,assign_old_new!A:A,0))))))</f>
        <v>teppc</v>
      </c>
      <c r="U3486">
        <f t="shared" si="108"/>
        <v>0</v>
      </c>
      <c r="V3486" s="5">
        <f t="shared" si="109"/>
        <v>0</v>
      </c>
    </row>
    <row r="3487" spans="1:22" hidden="1" x14ac:dyDescent="0.75">
      <c r="A3487" t="s">
        <v>3754</v>
      </c>
      <c r="B3487" t="s">
        <v>3754</v>
      </c>
      <c r="C3487" t="s">
        <v>3755</v>
      </c>
      <c r="D3487" t="s">
        <v>3425</v>
      </c>
      <c r="E3487" t="s">
        <v>3698</v>
      </c>
      <c r="F3487" t="s">
        <v>3698</v>
      </c>
      <c r="G3487" t="s">
        <v>3694</v>
      </c>
      <c r="H3487" t="s">
        <v>3407</v>
      </c>
      <c r="I3487" t="s">
        <v>2274</v>
      </c>
      <c r="J3487" s="2">
        <v>40544</v>
      </c>
      <c r="K3487" s="2">
        <v>55153</v>
      </c>
      <c r="L3487">
        <v>1.7</v>
      </c>
      <c r="M3487" t="s">
        <v>3756</v>
      </c>
      <c r="N3487" t="s">
        <v>3757</v>
      </c>
      <c r="O3487" t="s">
        <v>190</v>
      </c>
      <c r="P3487" t="s">
        <v>3758</v>
      </c>
      <c r="Q3487" s="5">
        <f>INDEX(relevant_resources!B:B,MATCH(P3487,relevant_resources!A:A,0))</f>
        <v>0</v>
      </c>
      <c r="R3487">
        <f>COUNTIFS(resolve_2018!Y:Y,A3487)</f>
        <v>0</v>
      </c>
      <c r="S3487">
        <f>COUNTIFS(assign_old_new!A:A,A3487)</f>
        <v>0</v>
      </c>
      <c r="T3487" s="4" t="str">
        <f>IF(D3487="teppc","teppc",
IF(Q3487=0,"not relevant",
IF(R3487&gt;0,"in old list",
IF(S3487=0,"NEED TO ASSIGN",
INDEX(assign_old_new!D:D,MATCH(A3487,assign_old_new!A:A,0))))))</f>
        <v>teppc</v>
      </c>
      <c r="U3487">
        <f t="shared" si="108"/>
        <v>0</v>
      </c>
      <c r="V3487" s="5">
        <f t="shared" si="109"/>
        <v>0</v>
      </c>
    </row>
    <row r="3488" spans="1:22" hidden="1" x14ac:dyDescent="0.75">
      <c r="A3488" t="s">
        <v>4030</v>
      </c>
      <c r="B3488" t="s">
        <v>4030</v>
      </c>
      <c r="C3488" t="s">
        <v>4031</v>
      </c>
      <c r="D3488" t="s">
        <v>3425</v>
      </c>
      <c r="E3488" t="s">
        <v>3620</v>
      </c>
      <c r="F3488" t="s">
        <v>3620</v>
      </c>
      <c r="G3488" t="s">
        <v>3621</v>
      </c>
      <c r="H3488" t="s">
        <v>3616</v>
      </c>
      <c r="I3488" t="s">
        <v>1080</v>
      </c>
      <c r="J3488" s="2">
        <v>36220</v>
      </c>
      <c r="K3488" s="2">
        <v>55153</v>
      </c>
      <c r="L3488">
        <v>1.7</v>
      </c>
      <c r="M3488" t="s">
        <v>3553</v>
      </c>
      <c r="N3488" t="s">
        <v>3554</v>
      </c>
      <c r="O3488" t="s">
        <v>3461</v>
      </c>
      <c r="P3488" t="s">
        <v>3815</v>
      </c>
      <c r="Q3488" s="5">
        <f>INDEX(relevant_resources!B:B,MATCH(P3488,relevant_resources!A:A,0))</f>
        <v>0</v>
      </c>
      <c r="R3488">
        <f>COUNTIFS(resolve_2018!Y:Y,A3488)</f>
        <v>0</v>
      </c>
      <c r="S3488">
        <f>COUNTIFS(assign_old_new!A:A,A3488)</f>
        <v>0</v>
      </c>
      <c r="T3488" s="4" t="str">
        <f>IF(D3488="teppc","teppc",
IF(Q3488=0,"not relevant",
IF(R3488&gt;0,"in old list",
IF(S3488=0,"NEED TO ASSIGN",
INDEX(assign_old_new!D:D,MATCH(A3488,assign_old_new!A:A,0))))))</f>
        <v>teppc</v>
      </c>
      <c r="U3488">
        <f t="shared" si="108"/>
        <v>0</v>
      </c>
      <c r="V3488" s="5">
        <f t="shared" si="109"/>
        <v>0</v>
      </c>
    </row>
    <row r="3489" spans="1:22" hidden="1" x14ac:dyDescent="0.75">
      <c r="A3489" t="s">
        <v>4032</v>
      </c>
      <c r="B3489" t="s">
        <v>4032</v>
      </c>
      <c r="C3489" t="s">
        <v>4033</v>
      </c>
      <c r="D3489" t="s">
        <v>3425</v>
      </c>
      <c r="E3489" t="s">
        <v>3620</v>
      </c>
      <c r="F3489" t="s">
        <v>3620</v>
      </c>
      <c r="G3489" t="s">
        <v>3621</v>
      </c>
      <c r="H3489" t="s">
        <v>3616</v>
      </c>
      <c r="I3489" t="s">
        <v>1080</v>
      </c>
      <c r="J3489" s="2">
        <v>36220</v>
      </c>
      <c r="K3489" s="2">
        <v>55153</v>
      </c>
      <c r="L3489">
        <v>1.7</v>
      </c>
      <c r="M3489" t="s">
        <v>3553</v>
      </c>
      <c r="N3489" t="s">
        <v>3554</v>
      </c>
      <c r="O3489" t="s">
        <v>3461</v>
      </c>
      <c r="P3489" t="s">
        <v>3815</v>
      </c>
      <c r="Q3489" s="5">
        <f>INDEX(relevant_resources!B:B,MATCH(P3489,relevant_resources!A:A,0))</f>
        <v>0</v>
      </c>
      <c r="R3489">
        <f>COUNTIFS(resolve_2018!Y:Y,A3489)</f>
        <v>0</v>
      </c>
      <c r="S3489">
        <f>COUNTIFS(assign_old_new!A:A,A3489)</f>
        <v>0</v>
      </c>
      <c r="T3489" s="4" t="str">
        <f>IF(D3489="teppc","teppc",
IF(Q3489=0,"not relevant",
IF(R3489&gt;0,"in old list",
IF(S3489=0,"NEED TO ASSIGN",
INDEX(assign_old_new!D:D,MATCH(A3489,assign_old_new!A:A,0))))))</f>
        <v>teppc</v>
      </c>
      <c r="U3489">
        <f t="shared" si="108"/>
        <v>0</v>
      </c>
      <c r="V3489" s="5">
        <f t="shared" si="109"/>
        <v>0</v>
      </c>
    </row>
    <row r="3490" spans="1:22" hidden="1" x14ac:dyDescent="0.75">
      <c r="A3490" t="s">
        <v>4036</v>
      </c>
      <c r="B3490" t="s">
        <v>4036</v>
      </c>
      <c r="C3490" t="s">
        <v>4037</v>
      </c>
      <c r="D3490" t="s">
        <v>3425</v>
      </c>
      <c r="E3490" t="s">
        <v>3620</v>
      </c>
      <c r="F3490" t="s">
        <v>3620</v>
      </c>
      <c r="G3490" t="s">
        <v>3621</v>
      </c>
      <c r="H3490" t="s">
        <v>3616</v>
      </c>
      <c r="I3490" t="s">
        <v>1080</v>
      </c>
      <c r="J3490" s="2">
        <v>36220</v>
      </c>
      <c r="K3490" s="2">
        <v>55153</v>
      </c>
      <c r="L3490">
        <v>1.7</v>
      </c>
      <c r="M3490" t="s">
        <v>3553</v>
      </c>
      <c r="N3490" t="s">
        <v>3554</v>
      </c>
      <c r="O3490" t="s">
        <v>3461</v>
      </c>
      <c r="P3490" t="s">
        <v>3815</v>
      </c>
      <c r="Q3490" s="5">
        <f>INDEX(relevant_resources!B:B,MATCH(P3490,relevant_resources!A:A,0))</f>
        <v>0</v>
      </c>
      <c r="R3490">
        <f>COUNTIFS(resolve_2018!Y:Y,A3490)</f>
        <v>0</v>
      </c>
      <c r="S3490">
        <f>COUNTIFS(assign_old_new!A:A,A3490)</f>
        <v>0</v>
      </c>
      <c r="T3490" s="4" t="str">
        <f>IF(D3490="teppc","teppc",
IF(Q3490=0,"not relevant",
IF(R3490&gt;0,"in old list",
IF(S3490=0,"NEED TO ASSIGN",
INDEX(assign_old_new!D:D,MATCH(A3490,assign_old_new!A:A,0))))))</f>
        <v>teppc</v>
      </c>
      <c r="U3490">
        <f t="shared" si="108"/>
        <v>0</v>
      </c>
      <c r="V3490" s="5">
        <f t="shared" si="109"/>
        <v>0</v>
      </c>
    </row>
    <row r="3491" spans="1:22" hidden="1" x14ac:dyDescent="0.75">
      <c r="A3491" t="s">
        <v>4038</v>
      </c>
      <c r="B3491" t="s">
        <v>4038</v>
      </c>
      <c r="C3491" t="s">
        <v>4039</v>
      </c>
      <c r="D3491" t="s">
        <v>3425</v>
      </c>
      <c r="E3491" t="s">
        <v>3620</v>
      </c>
      <c r="F3491" t="s">
        <v>3620</v>
      </c>
      <c r="G3491" t="s">
        <v>3621</v>
      </c>
      <c r="H3491" t="s">
        <v>3616</v>
      </c>
      <c r="I3491" t="s">
        <v>1080</v>
      </c>
      <c r="J3491" s="2">
        <v>36220</v>
      </c>
      <c r="K3491" s="2">
        <v>55153</v>
      </c>
      <c r="L3491">
        <v>1.7</v>
      </c>
      <c r="M3491" t="s">
        <v>3553</v>
      </c>
      <c r="N3491" t="s">
        <v>3554</v>
      </c>
      <c r="O3491" t="s">
        <v>3461</v>
      </c>
      <c r="P3491" t="s">
        <v>3815</v>
      </c>
      <c r="Q3491" s="5">
        <f>INDEX(relevant_resources!B:B,MATCH(P3491,relevant_resources!A:A,0))</f>
        <v>0</v>
      </c>
      <c r="R3491">
        <f>COUNTIFS(resolve_2018!Y:Y,A3491)</f>
        <v>0</v>
      </c>
      <c r="S3491">
        <f>COUNTIFS(assign_old_new!A:A,A3491)</f>
        <v>0</v>
      </c>
      <c r="T3491" s="4" t="str">
        <f>IF(D3491="teppc","teppc",
IF(Q3491=0,"not relevant",
IF(R3491&gt;0,"in old list",
IF(S3491=0,"NEED TO ASSIGN",
INDEX(assign_old_new!D:D,MATCH(A3491,assign_old_new!A:A,0))))))</f>
        <v>teppc</v>
      </c>
      <c r="U3491">
        <f t="shared" si="108"/>
        <v>0</v>
      </c>
      <c r="V3491" s="5">
        <f t="shared" si="109"/>
        <v>0</v>
      </c>
    </row>
    <row r="3492" spans="1:22" hidden="1" x14ac:dyDescent="0.75">
      <c r="A3492" t="s">
        <v>596</v>
      </c>
      <c r="B3492" t="s">
        <v>596</v>
      </c>
      <c r="C3492" t="s">
        <v>10413</v>
      </c>
      <c r="D3492" t="s">
        <v>9883</v>
      </c>
      <c r="E3492" t="s">
        <v>3333</v>
      </c>
      <c r="F3492" t="s">
        <v>3333</v>
      </c>
      <c r="G3492" t="s">
        <v>3334</v>
      </c>
      <c r="H3492" t="s">
        <v>3333</v>
      </c>
      <c r="I3492" t="s">
        <v>33</v>
      </c>
      <c r="J3492" s="6">
        <v>32674</v>
      </c>
      <c r="K3492" s="6">
        <v>55153</v>
      </c>
      <c r="L3492">
        <v>1.7</v>
      </c>
      <c r="M3492" t="s">
        <v>9884</v>
      </c>
      <c r="N3492" t="s">
        <v>3443</v>
      </c>
      <c r="O3492" t="s">
        <v>210</v>
      </c>
      <c r="P3492" t="s">
        <v>3709</v>
      </c>
      <c r="Q3492" s="5">
        <f>INDEX(relevant_resources!B:B,MATCH(P3492,relevant_resources!A:A,0))</f>
        <v>0</v>
      </c>
      <c r="R3492">
        <f>COUNTIFS(resolve_2018!Y:Y,A3492)</f>
        <v>2</v>
      </c>
      <c r="S3492">
        <f>COUNTIFS(assign_old_new!A:A,A3492)</f>
        <v>0</v>
      </c>
      <c r="T3492" s="4" t="str">
        <f>IF(D3492="teppc","teppc",
IF(Q3492=0,"not relevant",
IF(R3492&gt;0,"in old list",
IF(S3492=0,"NEED TO ASSIGN",
INDEX(assign_old_new!D:D,MATCH(A3492,assign_old_new!A:A,0))))))</f>
        <v>not relevant</v>
      </c>
      <c r="U3492">
        <f t="shared" si="108"/>
        <v>1</v>
      </c>
      <c r="V3492" s="5">
        <f t="shared" si="109"/>
        <v>0</v>
      </c>
    </row>
    <row r="3493" spans="1:22" hidden="1" x14ac:dyDescent="0.75">
      <c r="A3493" t="s">
        <v>209</v>
      </c>
      <c r="B3493" t="s">
        <v>209</v>
      </c>
      <c r="C3493" t="s">
        <v>10919</v>
      </c>
      <c r="D3493" t="s">
        <v>9883</v>
      </c>
      <c r="E3493" t="s">
        <v>3333</v>
      </c>
      <c r="F3493" t="s">
        <v>3333</v>
      </c>
      <c r="G3493" t="s">
        <v>3334</v>
      </c>
      <c r="H3493" t="s">
        <v>3333</v>
      </c>
      <c r="I3493" t="s">
        <v>33</v>
      </c>
      <c r="J3493" s="6">
        <v>30682</v>
      </c>
      <c r="K3493" s="6">
        <v>55153</v>
      </c>
      <c r="L3493">
        <v>1.7</v>
      </c>
      <c r="M3493" t="s">
        <v>9884</v>
      </c>
      <c r="N3493" t="s">
        <v>3443</v>
      </c>
      <c r="O3493" t="s">
        <v>210</v>
      </c>
      <c r="P3493" t="s">
        <v>3709</v>
      </c>
      <c r="Q3493" s="5">
        <f>INDEX(relevant_resources!B:B,MATCH(P3493,relevant_resources!A:A,0))</f>
        <v>0</v>
      </c>
      <c r="R3493">
        <f>COUNTIFS(resolve_2018!Y:Y,A3493)</f>
        <v>3</v>
      </c>
      <c r="S3493">
        <f>COUNTIFS(assign_old_new!A:A,A3493)</f>
        <v>0</v>
      </c>
      <c r="T3493" s="4" t="str">
        <f>IF(D3493="teppc","teppc",
IF(Q3493=0,"not relevant",
IF(R3493&gt;0,"in old list",
IF(S3493=0,"NEED TO ASSIGN",
INDEX(assign_old_new!D:D,MATCH(A3493,assign_old_new!A:A,0))))))</f>
        <v>not relevant</v>
      </c>
      <c r="U3493">
        <f t="shared" si="108"/>
        <v>1</v>
      </c>
      <c r="V3493" s="5">
        <f t="shared" si="109"/>
        <v>0</v>
      </c>
    </row>
    <row r="3494" spans="1:22" hidden="1" x14ac:dyDescent="0.75">
      <c r="A3494" t="s">
        <v>3987</v>
      </c>
      <c r="B3494" t="s">
        <v>3988</v>
      </c>
      <c r="C3494" t="s">
        <v>3989</v>
      </c>
      <c r="D3494" t="s">
        <v>3425</v>
      </c>
      <c r="E3494" t="s">
        <v>3611</v>
      </c>
      <c r="F3494" t="s">
        <v>3611</v>
      </c>
      <c r="G3494" t="s">
        <v>3379</v>
      </c>
      <c r="H3494" t="s">
        <v>1128</v>
      </c>
      <c r="I3494" t="s">
        <v>33</v>
      </c>
      <c r="J3494" s="2">
        <v>2923</v>
      </c>
      <c r="K3494" s="2">
        <v>55153</v>
      </c>
      <c r="L3494">
        <v>1.69</v>
      </c>
      <c r="M3494" t="s">
        <v>3956</v>
      </c>
      <c r="N3494" t="s">
        <v>3443</v>
      </c>
      <c r="O3494" t="s">
        <v>210</v>
      </c>
      <c r="P3494" t="s">
        <v>3709</v>
      </c>
      <c r="Q3494" s="5">
        <f>INDEX(relevant_resources!B:B,MATCH(P3494,relevant_resources!A:A,0))</f>
        <v>0</v>
      </c>
      <c r="R3494">
        <f>COUNTIFS(resolve_2018!Y:Y,A3494)</f>
        <v>0</v>
      </c>
      <c r="S3494">
        <f>COUNTIFS(assign_old_new!A:A,A3494)</f>
        <v>0</v>
      </c>
      <c r="T3494" s="4" t="str">
        <f>IF(D3494="teppc","teppc",
IF(Q3494=0,"not relevant",
IF(R3494&gt;0,"in old list",
IF(S3494=0,"NEED TO ASSIGN",
INDEX(assign_old_new!D:D,MATCH(A3494,assign_old_new!A:A,0))))))</f>
        <v>teppc</v>
      </c>
      <c r="U3494">
        <f t="shared" si="108"/>
        <v>0</v>
      </c>
      <c r="V3494" s="5">
        <f t="shared" si="109"/>
        <v>0</v>
      </c>
    </row>
    <row r="3495" spans="1:22" hidden="1" x14ac:dyDescent="0.75">
      <c r="A3495" t="s">
        <v>9450</v>
      </c>
      <c r="B3495" t="s">
        <v>9450</v>
      </c>
      <c r="C3495" t="s">
        <v>9451</v>
      </c>
      <c r="D3495" t="s">
        <v>3425</v>
      </c>
      <c r="E3495" t="s">
        <v>3426</v>
      </c>
      <c r="F3495" t="s">
        <v>3426</v>
      </c>
      <c r="G3495" t="s">
        <v>3427</v>
      </c>
      <c r="H3495" t="s">
        <v>3428</v>
      </c>
      <c r="I3495" t="s">
        <v>3429</v>
      </c>
      <c r="J3495" s="2">
        <v>37885</v>
      </c>
      <c r="K3495" s="2">
        <v>51400</v>
      </c>
      <c r="L3495">
        <v>1.6666669999999999</v>
      </c>
      <c r="M3495" t="s">
        <v>3448</v>
      </c>
      <c r="N3495" t="s">
        <v>3336</v>
      </c>
      <c r="O3495" t="s">
        <v>3356</v>
      </c>
      <c r="P3495" t="s">
        <v>3449</v>
      </c>
      <c r="Q3495" s="5">
        <f>INDEX(relevant_resources!B:B,MATCH(P3495,relevant_resources!A:A,0))</f>
        <v>0</v>
      </c>
      <c r="R3495">
        <f>COUNTIFS(resolve_2018!Y:Y,A3495)</f>
        <v>0</v>
      </c>
      <c r="S3495">
        <f>COUNTIFS(assign_old_new!A:A,A3495)</f>
        <v>0</v>
      </c>
      <c r="T3495" s="4" t="str">
        <f>IF(D3495="teppc","teppc",
IF(Q3495=0,"not relevant",
IF(R3495&gt;0,"in old list",
IF(S3495=0,"NEED TO ASSIGN",
INDEX(assign_old_new!D:D,MATCH(A3495,assign_old_new!A:A,0))))))</f>
        <v>teppc</v>
      </c>
      <c r="U3495">
        <f t="shared" si="108"/>
        <v>0</v>
      </c>
      <c r="V3495" s="5">
        <f t="shared" si="109"/>
        <v>0</v>
      </c>
    </row>
    <row r="3496" spans="1:22" hidden="1" x14ac:dyDescent="0.75">
      <c r="A3496" t="s">
        <v>9452</v>
      </c>
      <c r="B3496" t="s">
        <v>9452</v>
      </c>
      <c r="C3496" t="s">
        <v>9453</v>
      </c>
      <c r="D3496" t="s">
        <v>3425</v>
      </c>
      <c r="E3496" t="s">
        <v>3426</v>
      </c>
      <c r="F3496" t="s">
        <v>3426</v>
      </c>
      <c r="G3496" t="s">
        <v>3427</v>
      </c>
      <c r="H3496" t="s">
        <v>3428</v>
      </c>
      <c r="I3496" t="s">
        <v>3429</v>
      </c>
      <c r="J3496" s="2">
        <v>37885</v>
      </c>
      <c r="K3496" s="2">
        <v>51400</v>
      </c>
      <c r="L3496">
        <v>1.6666669999999999</v>
      </c>
      <c r="M3496" t="s">
        <v>3448</v>
      </c>
      <c r="N3496" t="s">
        <v>3336</v>
      </c>
      <c r="O3496" t="s">
        <v>3356</v>
      </c>
      <c r="P3496" t="s">
        <v>3449</v>
      </c>
      <c r="Q3496" s="5">
        <f>INDEX(relevant_resources!B:B,MATCH(P3496,relevant_resources!A:A,0))</f>
        <v>0</v>
      </c>
      <c r="R3496">
        <f>COUNTIFS(resolve_2018!Y:Y,A3496)</f>
        <v>0</v>
      </c>
      <c r="S3496">
        <f>COUNTIFS(assign_old_new!A:A,A3496)</f>
        <v>0</v>
      </c>
      <c r="T3496" s="4" t="str">
        <f>IF(D3496="teppc","teppc",
IF(Q3496=0,"not relevant",
IF(R3496&gt;0,"in old list",
IF(S3496=0,"NEED TO ASSIGN",
INDEX(assign_old_new!D:D,MATCH(A3496,assign_old_new!A:A,0))))))</f>
        <v>teppc</v>
      </c>
      <c r="U3496">
        <f t="shared" si="108"/>
        <v>0</v>
      </c>
      <c r="V3496" s="5">
        <f t="shared" si="109"/>
        <v>0</v>
      </c>
    </row>
    <row r="3497" spans="1:22" hidden="1" x14ac:dyDescent="0.75">
      <c r="A3497" t="s">
        <v>9454</v>
      </c>
      <c r="B3497" t="s">
        <v>9454</v>
      </c>
      <c r="C3497" t="s">
        <v>9455</v>
      </c>
      <c r="D3497" t="s">
        <v>3425</v>
      </c>
      <c r="E3497" t="s">
        <v>3426</v>
      </c>
      <c r="F3497" t="s">
        <v>3426</v>
      </c>
      <c r="G3497" t="s">
        <v>3427</v>
      </c>
      <c r="H3497" t="s">
        <v>3428</v>
      </c>
      <c r="I3497" t="s">
        <v>3429</v>
      </c>
      <c r="J3497" s="2">
        <v>37885</v>
      </c>
      <c r="K3497" s="2">
        <v>51400</v>
      </c>
      <c r="L3497">
        <v>1.6666669999999999</v>
      </c>
      <c r="M3497" t="s">
        <v>3448</v>
      </c>
      <c r="N3497" t="s">
        <v>3336</v>
      </c>
      <c r="O3497" t="s">
        <v>3356</v>
      </c>
      <c r="P3497" t="s">
        <v>3449</v>
      </c>
      <c r="Q3497" s="5">
        <f>INDEX(relevant_resources!B:B,MATCH(P3497,relevant_resources!A:A,0))</f>
        <v>0</v>
      </c>
      <c r="R3497">
        <f>COUNTIFS(resolve_2018!Y:Y,A3497)</f>
        <v>0</v>
      </c>
      <c r="S3497">
        <f>COUNTIFS(assign_old_new!A:A,A3497)</f>
        <v>0</v>
      </c>
      <c r="T3497" s="4" t="str">
        <f>IF(D3497="teppc","teppc",
IF(Q3497=0,"not relevant",
IF(R3497&gt;0,"in old list",
IF(S3497=0,"NEED TO ASSIGN",
INDEX(assign_old_new!D:D,MATCH(A3497,assign_old_new!A:A,0))))))</f>
        <v>teppc</v>
      </c>
      <c r="U3497">
        <f t="shared" si="108"/>
        <v>0</v>
      </c>
      <c r="V3497" s="5">
        <f t="shared" si="109"/>
        <v>0</v>
      </c>
    </row>
    <row r="3498" spans="1:22" hidden="1" x14ac:dyDescent="0.75">
      <c r="A3498" t="s">
        <v>1341</v>
      </c>
      <c r="B3498" t="s">
        <v>1341</v>
      </c>
      <c r="C3498" t="s">
        <v>11455</v>
      </c>
      <c r="D3498" t="s">
        <v>9883</v>
      </c>
      <c r="E3498" t="s">
        <v>1128</v>
      </c>
      <c r="F3498" t="s">
        <v>1128</v>
      </c>
      <c r="G3498" t="s">
        <v>3379</v>
      </c>
      <c r="H3498" t="s">
        <v>1128</v>
      </c>
      <c r="I3498" t="s">
        <v>33</v>
      </c>
      <c r="J3498" s="6">
        <v>31778</v>
      </c>
      <c r="K3498" s="6">
        <v>55153</v>
      </c>
      <c r="L3498">
        <v>1.65</v>
      </c>
      <c r="M3498" t="s">
        <v>9884</v>
      </c>
      <c r="N3498" t="s">
        <v>3849</v>
      </c>
      <c r="O3498" t="s">
        <v>3850</v>
      </c>
      <c r="P3498" t="s">
        <v>10070</v>
      </c>
      <c r="Q3498" s="5">
        <f>INDEX(relevant_resources!B:B,MATCH(P3498,relevant_resources!A:A,0))</f>
        <v>0</v>
      </c>
      <c r="R3498">
        <f>COUNTIFS(resolve_2018!Y:Y,A3498)</f>
        <v>2</v>
      </c>
      <c r="S3498">
        <f>COUNTIFS(assign_old_new!A:A,A3498)</f>
        <v>0</v>
      </c>
      <c r="T3498" s="4" t="str">
        <f>IF(D3498="teppc","teppc",
IF(Q3498=0,"not relevant",
IF(R3498&gt;0,"in old list",
IF(S3498=0,"NEED TO ASSIGN",
INDEX(assign_old_new!D:D,MATCH(A3498,assign_old_new!A:A,0))))))</f>
        <v>not relevant</v>
      </c>
      <c r="U3498">
        <f t="shared" si="108"/>
        <v>1</v>
      </c>
      <c r="V3498" s="5">
        <f t="shared" si="109"/>
        <v>0</v>
      </c>
    </row>
    <row r="3499" spans="1:22" hidden="1" x14ac:dyDescent="0.75">
      <c r="A3499" t="s">
        <v>573</v>
      </c>
      <c r="B3499" t="s">
        <v>573</v>
      </c>
      <c r="C3499" t="s">
        <v>10316</v>
      </c>
      <c r="D3499" t="s">
        <v>9883</v>
      </c>
      <c r="E3499" t="s">
        <v>9887</v>
      </c>
      <c r="F3499" t="s">
        <v>9887</v>
      </c>
      <c r="G3499" t="s">
        <v>9888</v>
      </c>
      <c r="H3499" t="s">
        <v>9887</v>
      </c>
      <c r="I3499" t="s">
        <v>33</v>
      </c>
      <c r="J3499" s="6">
        <v>40848</v>
      </c>
      <c r="K3499" s="6">
        <v>55153</v>
      </c>
      <c r="L3499">
        <v>1.63</v>
      </c>
      <c r="M3499" t="s">
        <v>9884</v>
      </c>
      <c r="N3499" t="s">
        <v>3443</v>
      </c>
      <c r="O3499" t="s">
        <v>210</v>
      </c>
      <c r="P3499" t="s">
        <v>3709</v>
      </c>
      <c r="Q3499" s="5">
        <f>INDEX(relevant_resources!B:B,MATCH(P3499,relevant_resources!A:A,0))</f>
        <v>0</v>
      </c>
      <c r="R3499">
        <f>COUNTIFS(resolve_2018!Y:Y,A3499)</f>
        <v>1</v>
      </c>
      <c r="S3499">
        <f>COUNTIFS(assign_old_new!A:A,A3499)</f>
        <v>0</v>
      </c>
      <c r="T3499" s="4" t="str">
        <f>IF(D3499="teppc","teppc",
IF(Q3499=0,"not relevant",
IF(R3499&gt;0,"in old list",
IF(S3499=0,"NEED TO ASSIGN",
INDEX(assign_old_new!D:D,MATCH(A3499,assign_old_new!A:A,0))))))</f>
        <v>not relevant</v>
      </c>
      <c r="U3499">
        <f t="shared" si="108"/>
        <v>1</v>
      </c>
      <c r="V3499" s="5">
        <f t="shared" si="109"/>
        <v>0</v>
      </c>
    </row>
    <row r="3500" spans="1:22" hidden="1" x14ac:dyDescent="0.75">
      <c r="A3500" t="s">
        <v>10171</v>
      </c>
      <c r="B3500" t="s">
        <v>10171</v>
      </c>
      <c r="D3500" t="s">
        <v>9883</v>
      </c>
      <c r="E3500" t="s">
        <v>3333</v>
      </c>
      <c r="F3500" t="s">
        <v>3333</v>
      </c>
      <c r="G3500" t="s">
        <v>3334</v>
      </c>
      <c r="H3500" t="s">
        <v>3333</v>
      </c>
      <c r="I3500" t="s">
        <v>33</v>
      </c>
      <c r="J3500" t="s">
        <v>9889</v>
      </c>
      <c r="K3500" s="6">
        <v>55153</v>
      </c>
      <c r="L3500">
        <v>1.6</v>
      </c>
      <c r="M3500" t="s">
        <v>3336</v>
      </c>
      <c r="N3500" t="s">
        <v>3336</v>
      </c>
      <c r="O3500" t="s">
        <v>3356</v>
      </c>
      <c r="P3500" t="s">
        <v>3357</v>
      </c>
      <c r="Q3500" s="5">
        <f>INDEX(relevant_resources!B:B,MATCH(P3500,relevant_resources!A:A,0))</f>
        <v>0</v>
      </c>
      <c r="R3500">
        <f>COUNTIFS(resolve_2018!Y:Y,A3500)</f>
        <v>0</v>
      </c>
      <c r="S3500">
        <f>COUNTIFS(assign_old_new!A:A,A3500)</f>
        <v>0</v>
      </c>
      <c r="T3500" s="4" t="str">
        <f>IF(D3500="teppc","teppc",
IF(Q3500=0,"not relevant",
IF(R3500&gt;0,"in old list",
IF(S3500=0,"NEED TO ASSIGN",
INDEX(assign_old_new!D:D,MATCH(A3500,assign_old_new!A:A,0))))))</f>
        <v>not relevant</v>
      </c>
      <c r="U3500">
        <f t="shared" si="108"/>
        <v>0</v>
      </c>
      <c r="V3500" s="5">
        <f t="shared" si="109"/>
        <v>0</v>
      </c>
    </row>
    <row r="3501" spans="1:22" hidden="1" x14ac:dyDescent="0.75">
      <c r="A3501" t="s">
        <v>215</v>
      </c>
      <c r="B3501" t="s">
        <v>215</v>
      </c>
      <c r="C3501" t="s">
        <v>215</v>
      </c>
      <c r="D3501" t="s">
        <v>9883</v>
      </c>
      <c r="E3501" t="s">
        <v>9887</v>
      </c>
      <c r="F3501" t="s">
        <v>9887</v>
      </c>
      <c r="G3501" t="s">
        <v>9888</v>
      </c>
      <c r="H3501" t="s">
        <v>9887</v>
      </c>
      <c r="I3501" t="s">
        <v>33</v>
      </c>
      <c r="J3501" t="s">
        <v>9889</v>
      </c>
      <c r="K3501" s="6">
        <v>55153</v>
      </c>
      <c r="L3501">
        <v>1.6</v>
      </c>
      <c r="M3501" t="s">
        <v>9884</v>
      </c>
      <c r="N3501" t="s">
        <v>3443</v>
      </c>
      <c r="O3501" t="s">
        <v>210</v>
      </c>
      <c r="P3501" t="s">
        <v>3709</v>
      </c>
      <c r="Q3501" s="5">
        <f>INDEX(relevant_resources!B:B,MATCH(P3501,relevant_resources!A:A,0))</f>
        <v>0</v>
      </c>
      <c r="R3501">
        <f>COUNTIFS(resolve_2018!Y:Y,A3501)</f>
        <v>1</v>
      </c>
      <c r="S3501">
        <f>COUNTIFS(assign_old_new!A:A,A3501)</f>
        <v>0</v>
      </c>
      <c r="T3501" s="4" t="str">
        <f>IF(D3501="teppc","teppc",
IF(Q3501=0,"not relevant",
IF(R3501&gt;0,"in old list",
IF(S3501=0,"NEED TO ASSIGN",
INDEX(assign_old_new!D:D,MATCH(A3501,assign_old_new!A:A,0))))))</f>
        <v>not relevant</v>
      </c>
      <c r="U3501">
        <f t="shared" si="108"/>
        <v>1</v>
      </c>
      <c r="V3501" s="5">
        <f t="shared" si="109"/>
        <v>0</v>
      </c>
    </row>
    <row r="3502" spans="1:22" hidden="1" x14ac:dyDescent="0.75">
      <c r="A3502" t="s">
        <v>3394</v>
      </c>
      <c r="B3502" t="s">
        <v>3395</v>
      </c>
      <c r="C3502" t="s">
        <v>3394</v>
      </c>
      <c r="D3502" t="s">
        <v>3318</v>
      </c>
      <c r="E3502" t="s">
        <v>1128</v>
      </c>
      <c r="F3502" t="s">
        <v>1128</v>
      </c>
      <c r="G3502" t="s">
        <v>3379</v>
      </c>
      <c r="H3502" t="s">
        <v>1128</v>
      </c>
      <c r="I3502" t="s">
        <v>33</v>
      </c>
      <c r="J3502" s="2">
        <v>43723</v>
      </c>
      <c r="K3502" s="2">
        <v>55153</v>
      </c>
      <c r="L3502">
        <v>1.6</v>
      </c>
      <c r="M3502" t="s">
        <v>3335</v>
      </c>
      <c r="N3502" t="s">
        <v>3336</v>
      </c>
      <c r="O3502" t="s">
        <v>3337</v>
      </c>
      <c r="P3502" t="s">
        <v>3338</v>
      </c>
      <c r="Q3502" s="5">
        <f>INDEX(relevant_resources!B:B,MATCH(P3502,relevant_resources!A:A,0))</f>
        <v>0</v>
      </c>
      <c r="R3502">
        <f>COUNTIFS(resolve_2018!Y:Y,A3502)</f>
        <v>0</v>
      </c>
      <c r="S3502">
        <f>COUNTIFS(assign_old_new!A:A,A3502)</f>
        <v>1</v>
      </c>
      <c r="T3502" s="4" t="str">
        <f>IF(D3502="teppc","teppc",
IF(Q3502=0,"not relevant",
IF(R3502&gt;0,"in old list",
IF(S3502=0,"NEED TO ASSIGN",
INDEX(assign_old_new!D:D,MATCH(A3502,assign_old_new!A:A,0))))))</f>
        <v>not relevant</v>
      </c>
      <c r="U3502">
        <f t="shared" si="108"/>
        <v>1</v>
      </c>
      <c r="V3502" s="5">
        <f t="shared" si="109"/>
        <v>0</v>
      </c>
    </row>
    <row r="3503" spans="1:22" hidden="1" x14ac:dyDescent="0.75">
      <c r="A3503" t="s">
        <v>10205</v>
      </c>
      <c r="B3503" t="s">
        <v>10205</v>
      </c>
      <c r="C3503" t="s">
        <v>10206</v>
      </c>
      <c r="D3503" t="s">
        <v>9883</v>
      </c>
      <c r="E3503" t="s">
        <v>9887</v>
      </c>
      <c r="F3503" t="s">
        <v>9887</v>
      </c>
      <c r="G3503" t="s">
        <v>9888</v>
      </c>
      <c r="H3503" t="s">
        <v>9887</v>
      </c>
      <c r="I3503" t="s">
        <v>33</v>
      </c>
      <c r="J3503" s="6">
        <v>42321</v>
      </c>
      <c r="K3503" s="6">
        <v>55153</v>
      </c>
      <c r="L3503">
        <v>1.6</v>
      </c>
      <c r="M3503" t="s">
        <v>9884</v>
      </c>
      <c r="N3503" t="s">
        <v>10075</v>
      </c>
      <c r="O3503" t="s">
        <v>3356</v>
      </c>
      <c r="P3503" t="s">
        <v>3357</v>
      </c>
      <c r="Q3503" s="5">
        <f>INDEX(relevant_resources!B:B,MATCH(P3503,relevant_resources!A:A,0))</f>
        <v>0</v>
      </c>
      <c r="R3503">
        <f>COUNTIFS(resolve_2018!Y:Y,A3503)</f>
        <v>0</v>
      </c>
      <c r="S3503">
        <f>COUNTIFS(assign_old_new!A:A,A3503)</f>
        <v>0</v>
      </c>
      <c r="T3503" s="4" t="str">
        <f>IF(D3503="teppc","teppc",
IF(Q3503=0,"not relevant",
IF(R3503&gt;0,"in old list",
IF(S3503=0,"NEED TO ASSIGN",
INDEX(assign_old_new!D:D,MATCH(A3503,assign_old_new!A:A,0))))))</f>
        <v>not relevant</v>
      </c>
      <c r="U3503">
        <f t="shared" si="108"/>
        <v>0</v>
      </c>
      <c r="V3503" s="5">
        <f t="shared" si="109"/>
        <v>0</v>
      </c>
    </row>
    <row r="3504" spans="1:22" hidden="1" x14ac:dyDescent="0.75">
      <c r="A3504" t="s">
        <v>2889</v>
      </c>
      <c r="B3504" t="s">
        <v>2889</v>
      </c>
      <c r="C3504" t="s">
        <v>10803</v>
      </c>
      <c r="D3504" t="s">
        <v>9883</v>
      </c>
      <c r="E3504" t="s">
        <v>3333</v>
      </c>
      <c r="F3504" t="s">
        <v>3333</v>
      </c>
      <c r="G3504" t="s">
        <v>3334</v>
      </c>
      <c r="H3504" t="s">
        <v>3333</v>
      </c>
      <c r="I3504" t="s">
        <v>33</v>
      </c>
      <c r="J3504" s="6">
        <v>41464</v>
      </c>
      <c r="K3504" s="6">
        <v>55153</v>
      </c>
      <c r="L3504">
        <v>1.6</v>
      </c>
      <c r="M3504" t="s">
        <v>9884</v>
      </c>
      <c r="N3504" t="s">
        <v>3342</v>
      </c>
      <c r="O3504" t="s">
        <v>3337</v>
      </c>
      <c r="P3504" t="s">
        <v>3338</v>
      </c>
      <c r="Q3504" s="5">
        <f>INDEX(relevant_resources!B:B,MATCH(P3504,relevant_resources!A:A,0))</f>
        <v>0</v>
      </c>
      <c r="R3504">
        <f>COUNTIFS(resolve_2018!Y:Y,A3504)</f>
        <v>1</v>
      </c>
      <c r="S3504">
        <f>COUNTIFS(assign_old_new!A:A,A3504)</f>
        <v>0</v>
      </c>
      <c r="T3504" s="4" t="str">
        <f>IF(D3504="teppc","teppc",
IF(Q3504=0,"not relevant",
IF(R3504&gt;0,"in old list",
IF(S3504=0,"NEED TO ASSIGN",
INDEX(assign_old_new!D:D,MATCH(A3504,assign_old_new!A:A,0))))))</f>
        <v>not relevant</v>
      </c>
      <c r="U3504">
        <f t="shared" si="108"/>
        <v>1</v>
      </c>
      <c r="V3504" s="5">
        <f t="shared" si="109"/>
        <v>0</v>
      </c>
    </row>
    <row r="3505" spans="1:22" hidden="1" x14ac:dyDescent="0.75">
      <c r="A3505" t="s">
        <v>3865</v>
      </c>
      <c r="B3505" t="s">
        <v>3865</v>
      </c>
      <c r="C3505" t="s">
        <v>3866</v>
      </c>
      <c r="D3505" t="s">
        <v>3425</v>
      </c>
      <c r="E3505" t="s">
        <v>3611</v>
      </c>
      <c r="F3505" t="s">
        <v>3611</v>
      </c>
      <c r="G3505" t="s">
        <v>3379</v>
      </c>
      <c r="H3505" t="s">
        <v>1128</v>
      </c>
      <c r="I3505" t="s">
        <v>33</v>
      </c>
      <c r="J3505" s="2">
        <v>40817</v>
      </c>
      <c r="K3505" s="2">
        <v>55153</v>
      </c>
      <c r="L3505">
        <v>1.6</v>
      </c>
      <c r="M3505" t="s">
        <v>3506</v>
      </c>
      <c r="N3505" t="s">
        <v>3385</v>
      </c>
      <c r="O3505" t="s">
        <v>3386</v>
      </c>
      <c r="P3505" t="s">
        <v>3324</v>
      </c>
      <c r="Q3505" s="5">
        <f>INDEX(relevant_resources!B:B,MATCH(P3505,relevant_resources!A:A,0))</f>
        <v>1</v>
      </c>
      <c r="R3505">
        <f>COUNTIFS(resolve_2018!Y:Y,A3505)</f>
        <v>0</v>
      </c>
      <c r="S3505">
        <f>COUNTIFS(assign_old_new!A:A,A3505)</f>
        <v>0</v>
      </c>
      <c r="T3505" s="4" t="str">
        <f>IF(D3505="teppc","teppc",
IF(Q3505=0,"not relevant",
IF(R3505&gt;0,"in old list",
IF(S3505=0,"NEED TO ASSIGN",
INDEX(assign_old_new!D:D,MATCH(A3505,assign_old_new!A:A,0))))))</f>
        <v>teppc</v>
      </c>
      <c r="U3505">
        <f t="shared" si="108"/>
        <v>0</v>
      </c>
      <c r="V3505" s="5">
        <f t="shared" si="109"/>
        <v>0</v>
      </c>
    </row>
    <row r="3506" spans="1:22" hidden="1" x14ac:dyDescent="0.75">
      <c r="A3506" t="s">
        <v>3073</v>
      </c>
      <c r="B3506" t="s">
        <v>3073</v>
      </c>
      <c r="C3506" t="s">
        <v>3072</v>
      </c>
      <c r="D3506" t="s">
        <v>9883</v>
      </c>
      <c r="E3506" t="s">
        <v>3028</v>
      </c>
      <c r="F3506" t="s">
        <v>3333</v>
      </c>
      <c r="G3506" t="s">
        <v>3334</v>
      </c>
      <c r="H3506" t="s">
        <v>3333</v>
      </c>
      <c r="I3506" t="s">
        <v>33</v>
      </c>
      <c r="J3506" s="6">
        <v>40215</v>
      </c>
      <c r="K3506" s="6">
        <v>55153</v>
      </c>
      <c r="L3506">
        <v>1.6</v>
      </c>
      <c r="M3506" t="s">
        <v>9884</v>
      </c>
      <c r="N3506" t="s">
        <v>3342</v>
      </c>
      <c r="O3506" t="s">
        <v>3337</v>
      </c>
      <c r="P3506" t="s">
        <v>3338</v>
      </c>
      <c r="Q3506" s="5">
        <f>INDEX(relevant_resources!B:B,MATCH(P3506,relevant_resources!A:A,0))</f>
        <v>0</v>
      </c>
      <c r="R3506">
        <f>COUNTIFS(resolve_2018!Y:Y,A3506)</f>
        <v>1</v>
      </c>
      <c r="S3506">
        <f>COUNTIFS(assign_old_new!A:A,A3506)</f>
        <v>0</v>
      </c>
      <c r="T3506" s="4" t="str">
        <f>IF(D3506="teppc","teppc",
IF(Q3506=0,"not relevant",
IF(R3506&gt;0,"in old list",
IF(S3506=0,"NEED TO ASSIGN",
INDEX(assign_old_new!D:D,MATCH(A3506,assign_old_new!A:A,0))))))</f>
        <v>not relevant</v>
      </c>
      <c r="U3506">
        <f t="shared" si="108"/>
        <v>1</v>
      </c>
      <c r="V3506" s="5">
        <f t="shared" si="109"/>
        <v>0</v>
      </c>
    </row>
    <row r="3507" spans="1:22" hidden="1" x14ac:dyDescent="0.75">
      <c r="A3507" t="s">
        <v>5404</v>
      </c>
      <c r="B3507" t="s">
        <v>5404</v>
      </c>
      <c r="C3507" t="s">
        <v>5405</v>
      </c>
      <c r="D3507" t="s">
        <v>3425</v>
      </c>
      <c r="E3507" t="s">
        <v>2403</v>
      </c>
      <c r="F3507" t="s">
        <v>2403</v>
      </c>
      <c r="G3507" t="s">
        <v>3436</v>
      </c>
      <c r="H3507" t="s">
        <v>3437</v>
      </c>
      <c r="I3507" t="s">
        <v>2274</v>
      </c>
      <c r="J3507" s="2">
        <v>39934</v>
      </c>
      <c r="K3507" s="2">
        <v>47588</v>
      </c>
      <c r="L3507">
        <v>1.6</v>
      </c>
      <c r="M3507" t="s">
        <v>3920</v>
      </c>
      <c r="N3507" t="s">
        <v>3921</v>
      </c>
      <c r="O3507" t="s">
        <v>3356</v>
      </c>
      <c r="P3507" t="s">
        <v>4744</v>
      </c>
      <c r="Q3507" s="5">
        <f>INDEX(relevant_resources!B:B,MATCH(P3507,relevant_resources!A:A,0))</f>
        <v>0</v>
      </c>
      <c r="R3507">
        <f>COUNTIFS(resolve_2018!Y:Y,A3507)</f>
        <v>0</v>
      </c>
      <c r="S3507">
        <f>COUNTIFS(assign_old_new!A:A,A3507)</f>
        <v>0</v>
      </c>
      <c r="T3507" s="4" t="str">
        <f>IF(D3507="teppc","teppc",
IF(Q3507=0,"not relevant",
IF(R3507&gt;0,"in old list",
IF(S3507=0,"NEED TO ASSIGN",
INDEX(assign_old_new!D:D,MATCH(A3507,assign_old_new!A:A,0))))))</f>
        <v>teppc</v>
      </c>
      <c r="U3507">
        <f t="shared" si="108"/>
        <v>0</v>
      </c>
      <c r="V3507" s="5">
        <f t="shared" si="109"/>
        <v>0</v>
      </c>
    </row>
    <row r="3508" spans="1:22" hidden="1" x14ac:dyDescent="0.75">
      <c r="A3508" t="s">
        <v>5406</v>
      </c>
      <c r="B3508" t="s">
        <v>5406</v>
      </c>
      <c r="C3508" t="s">
        <v>5407</v>
      </c>
      <c r="D3508" t="s">
        <v>3425</v>
      </c>
      <c r="E3508" t="s">
        <v>2403</v>
      </c>
      <c r="F3508" t="s">
        <v>2403</v>
      </c>
      <c r="G3508" t="s">
        <v>3436</v>
      </c>
      <c r="H3508" t="s">
        <v>3437</v>
      </c>
      <c r="I3508" t="s">
        <v>2274</v>
      </c>
      <c r="J3508" s="2">
        <v>39934</v>
      </c>
      <c r="K3508" s="2">
        <v>47588</v>
      </c>
      <c r="L3508">
        <v>1.6</v>
      </c>
      <c r="M3508" t="s">
        <v>3920</v>
      </c>
      <c r="N3508" t="s">
        <v>3921</v>
      </c>
      <c r="O3508" t="s">
        <v>3356</v>
      </c>
      <c r="P3508" t="s">
        <v>4744</v>
      </c>
      <c r="Q3508" s="5">
        <f>INDEX(relevant_resources!B:B,MATCH(P3508,relevant_resources!A:A,0))</f>
        <v>0</v>
      </c>
      <c r="R3508">
        <f>COUNTIFS(resolve_2018!Y:Y,A3508)</f>
        <v>0</v>
      </c>
      <c r="S3508">
        <f>COUNTIFS(assign_old_new!A:A,A3508)</f>
        <v>0</v>
      </c>
      <c r="T3508" s="4" t="str">
        <f>IF(D3508="teppc","teppc",
IF(Q3508=0,"not relevant",
IF(R3508&gt;0,"in old list",
IF(S3508=0,"NEED TO ASSIGN",
INDEX(assign_old_new!D:D,MATCH(A3508,assign_old_new!A:A,0))))))</f>
        <v>teppc</v>
      </c>
      <c r="U3508">
        <f t="shared" si="108"/>
        <v>0</v>
      </c>
      <c r="V3508" s="5">
        <f t="shared" si="109"/>
        <v>0</v>
      </c>
    </row>
    <row r="3509" spans="1:22" hidden="1" x14ac:dyDescent="0.75">
      <c r="A3509" t="s">
        <v>5408</v>
      </c>
      <c r="B3509" t="s">
        <v>5408</v>
      </c>
      <c r="C3509" t="s">
        <v>5409</v>
      </c>
      <c r="D3509" t="s">
        <v>3425</v>
      </c>
      <c r="E3509" t="s">
        <v>2403</v>
      </c>
      <c r="F3509" t="s">
        <v>2403</v>
      </c>
      <c r="G3509" t="s">
        <v>3436</v>
      </c>
      <c r="H3509" t="s">
        <v>3437</v>
      </c>
      <c r="I3509" t="s">
        <v>2274</v>
      </c>
      <c r="J3509" s="2">
        <v>39934</v>
      </c>
      <c r="K3509" s="2">
        <v>47588</v>
      </c>
      <c r="L3509">
        <v>1.6</v>
      </c>
      <c r="M3509" t="s">
        <v>3920</v>
      </c>
      <c r="N3509" t="s">
        <v>3921</v>
      </c>
      <c r="O3509" t="s">
        <v>3356</v>
      </c>
      <c r="P3509" t="s">
        <v>4744</v>
      </c>
      <c r="Q3509" s="5">
        <f>INDEX(relevant_resources!B:B,MATCH(P3509,relevant_resources!A:A,0))</f>
        <v>0</v>
      </c>
      <c r="R3509">
        <f>COUNTIFS(resolve_2018!Y:Y,A3509)</f>
        <v>0</v>
      </c>
      <c r="S3509">
        <f>COUNTIFS(assign_old_new!A:A,A3509)</f>
        <v>0</v>
      </c>
      <c r="T3509" s="4" t="str">
        <f>IF(D3509="teppc","teppc",
IF(Q3509=0,"not relevant",
IF(R3509&gt;0,"in old list",
IF(S3509=0,"NEED TO ASSIGN",
INDEX(assign_old_new!D:D,MATCH(A3509,assign_old_new!A:A,0))))))</f>
        <v>teppc</v>
      </c>
      <c r="U3509">
        <f t="shared" si="108"/>
        <v>0</v>
      </c>
      <c r="V3509" s="5">
        <f t="shared" si="109"/>
        <v>0</v>
      </c>
    </row>
    <row r="3510" spans="1:22" hidden="1" x14ac:dyDescent="0.75">
      <c r="A3510" t="s">
        <v>6090</v>
      </c>
      <c r="B3510" t="s">
        <v>6090</v>
      </c>
      <c r="C3510" t="s">
        <v>6091</v>
      </c>
      <c r="D3510" t="s">
        <v>3425</v>
      </c>
      <c r="E3510" t="s">
        <v>3620</v>
      </c>
      <c r="F3510" t="s">
        <v>3620</v>
      </c>
      <c r="G3510" t="s">
        <v>3621</v>
      </c>
      <c r="H3510" t="s">
        <v>3616</v>
      </c>
      <c r="I3510" t="s">
        <v>1080</v>
      </c>
      <c r="J3510" s="2">
        <v>39083</v>
      </c>
      <c r="K3510" s="2">
        <v>55153</v>
      </c>
      <c r="L3510">
        <v>1.6</v>
      </c>
      <c r="M3510" t="s">
        <v>3920</v>
      </c>
      <c r="N3510" t="s">
        <v>3921</v>
      </c>
      <c r="O3510" t="s">
        <v>3356</v>
      </c>
      <c r="P3510" t="s">
        <v>3484</v>
      </c>
      <c r="Q3510" s="5">
        <f>INDEX(relevant_resources!B:B,MATCH(P3510,relevant_resources!A:A,0))</f>
        <v>0</v>
      </c>
      <c r="R3510">
        <f>COUNTIFS(resolve_2018!Y:Y,A3510)</f>
        <v>0</v>
      </c>
      <c r="S3510">
        <f>COUNTIFS(assign_old_new!A:A,A3510)</f>
        <v>0</v>
      </c>
      <c r="T3510" s="4" t="str">
        <f>IF(D3510="teppc","teppc",
IF(Q3510=0,"not relevant",
IF(R3510&gt;0,"in old list",
IF(S3510=0,"NEED TO ASSIGN",
INDEX(assign_old_new!D:D,MATCH(A3510,assign_old_new!A:A,0))))))</f>
        <v>teppc</v>
      </c>
      <c r="U3510">
        <f t="shared" si="108"/>
        <v>0</v>
      </c>
      <c r="V3510" s="5">
        <f t="shared" si="109"/>
        <v>0</v>
      </c>
    </row>
    <row r="3511" spans="1:22" hidden="1" x14ac:dyDescent="0.75">
      <c r="A3511" t="s">
        <v>6092</v>
      </c>
      <c r="B3511" t="s">
        <v>6092</v>
      </c>
      <c r="C3511" t="s">
        <v>6093</v>
      </c>
      <c r="D3511" t="s">
        <v>3425</v>
      </c>
      <c r="E3511" t="s">
        <v>3620</v>
      </c>
      <c r="F3511" t="s">
        <v>3620</v>
      </c>
      <c r="G3511" t="s">
        <v>3621</v>
      </c>
      <c r="H3511" t="s">
        <v>3616</v>
      </c>
      <c r="I3511" t="s">
        <v>1080</v>
      </c>
      <c r="J3511" s="2">
        <v>39083</v>
      </c>
      <c r="K3511" s="2">
        <v>55153</v>
      </c>
      <c r="L3511">
        <v>1.6</v>
      </c>
      <c r="M3511" t="s">
        <v>3920</v>
      </c>
      <c r="N3511" t="s">
        <v>3921</v>
      </c>
      <c r="O3511" t="s">
        <v>3356</v>
      </c>
      <c r="P3511" t="s">
        <v>3484</v>
      </c>
      <c r="Q3511" s="5">
        <f>INDEX(relevant_resources!B:B,MATCH(P3511,relevant_resources!A:A,0))</f>
        <v>0</v>
      </c>
      <c r="R3511">
        <f>COUNTIFS(resolve_2018!Y:Y,A3511)</f>
        <v>0</v>
      </c>
      <c r="S3511">
        <f>COUNTIFS(assign_old_new!A:A,A3511)</f>
        <v>0</v>
      </c>
      <c r="T3511" s="4" t="str">
        <f>IF(D3511="teppc","teppc",
IF(Q3511=0,"not relevant",
IF(R3511&gt;0,"in old list",
IF(S3511=0,"NEED TO ASSIGN",
INDEX(assign_old_new!D:D,MATCH(A3511,assign_old_new!A:A,0))))))</f>
        <v>teppc</v>
      </c>
      <c r="U3511">
        <f t="shared" si="108"/>
        <v>0</v>
      </c>
      <c r="V3511" s="5">
        <f t="shared" si="109"/>
        <v>0</v>
      </c>
    </row>
    <row r="3512" spans="1:22" hidden="1" x14ac:dyDescent="0.75">
      <c r="A3512" t="s">
        <v>6895</v>
      </c>
      <c r="B3512" t="s">
        <v>6895</v>
      </c>
      <c r="C3512" t="s">
        <v>6896</v>
      </c>
      <c r="D3512" t="s">
        <v>3425</v>
      </c>
      <c r="E3512" t="s">
        <v>3611</v>
      </c>
      <c r="F3512" t="s">
        <v>3611</v>
      </c>
      <c r="G3512" t="s">
        <v>3379</v>
      </c>
      <c r="H3512" t="s">
        <v>1128</v>
      </c>
      <c r="I3512" t="s">
        <v>33</v>
      </c>
      <c r="J3512" s="2">
        <v>37762</v>
      </c>
      <c r="K3512" s="2">
        <v>55153</v>
      </c>
      <c r="L3512">
        <v>1.6</v>
      </c>
      <c r="M3512" t="s">
        <v>3920</v>
      </c>
      <c r="N3512" t="s">
        <v>3921</v>
      </c>
      <c r="O3512" t="s">
        <v>3356</v>
      </c>
      <c r="P3512" t="s">
        <v>3357</v>
      </c>
      <c r="Q3512" s="5">
        <f>INDEX(relevant_resources!B:B,MATCH(P3512,relevant_resources!A:A,0))</f>
        <v>0</v>
      </c>
      <c r="R3512">
        <f>COUNTIFS(resolve_2018!Y:Y,A3512)</f>
        <v>0</v>
      </c>
      <c r="S3512">
        <f>COUNTIFS(assign_old_new!A:A,A3512)</f>
        <v>0</v>
      </c>
      <c r="T3512" s="4" t="str">
        <f>IF(D3512="teppc","teppc",
IF(Q3512=0,"not relevant",
IF(R3512&gt;0,"in old list",
IF(S3512=0,"NEED TO ASSIGN",
INDEX(assign_old_new!D:D,MATCH(A3512,assign_old_new!A:A,0))))))</f>
        <v>teppc</v>
      </c>
      <c r="U3512">
        <f t="shared" si="108"/>
        <v>0</v>
      </c>
      <c r="V3512" s="5">
        <f t="shared" si="109"/>
        <v>0</v>
      </c>
    </row>
    <row r="3513" spans="1:22" hidden="1" x14ac:dyDescent="0.75">
      <c r="A3513" t="s">
        <v>9874</v>
      </c>
      <c r="B3513" t="s">
        <v>9875</v>
      </c>
      <c r="C3513" t="s">
        <v>8040</v>
      </c>
      <c r="D3513" t="s">
        <v>3425</v>
      </c>
      <c r="E3513" t="s">
        <v>3426</v>
      </c>
      <c r="F3513" t="s">
        <v>3426</v>
      </c>
      <c r="G3513" t="s">
        <v>3427</v>
      </c>
      <c r="H3513" t="s">
        <v>3428</v>
      </c>
      <c r="I3513" t="s">
        <v>3429</v>
      </c>
      <c r="J3513" s="2">
        <v>31517</v>
      </c>
      <c r="K3513" s="2">
        <v>47484</v>
      </c>
      <c r="L3513">
        <v>1.6</v>
      </c>
      <c r="M3513" t="s">
        <v>3519</v>
      </c>
      <c r="N3513" t="s">
        <v>3520</v>
      </c>
      <c r="O3513" t="s">
        <v>3432</v>
      </c>
      <c r="P3513" t="s">
        <v>3433</v>
      </c>
      <c r="Q3513" s="5">
        <f>INDEX(relevant_resources!B:B,MATCH(P3513,relevant_resources!A:A,0))</f>
        <v>0</v>
      </c>
      <c r="R3513">
        <f>COUNTIFS(resolve_2018!Y:Y,A3513)</f>
        <v>0</v>
      </c>
      <c r="S3513">
        <f>COUNTIFS(assign_old_new!A:A,A3513)</f>
        <v>0</v>
      </c>
      <c r="T3513" s="4" t="str">
        <f>IF(D3513="teppc","teppc",
IF(Q3513=0,"not relevant",
IF(R3513&gt;0,"in old list",
IF(S3513=0,"NEED TO ASSIGN",
INDEX(assign_old_new!D:D,MATCH(A3513,assign_old_new!A:A,0))))))</f>
        <v>teppc</v>
      </c>
      <c r="U3513">
        <f t="shared" si="108"/>
        <v>0</v>
      </c>
      <c r="V3513" s="5">
        <f t="shared" si="109"/>
        <v>0</v>
      </c>
    </row>
    <row r="3514" spans="1:22" hidden="1" x14ac:dyDescent="0.75">
      <c r="A3514" t="s">
        <v>8323</v>
      </c>
      <c r="B3514" t="s">
        <v>8323</v>
      </c>
      <c r="C3514" t="s">
        <v>8324</v>
      </c>
      <c r="D3514" t="s">
        <v>3425</v>
      </c>
      <c r="E3514" t="s">
        <v>2403</v>
      </c>
      <c r="F3514" t="s">
        <v>2403</v>
      </c>
      <c r="G3514" t="s">
        <v>3436</v>
      </c>
      <c r="H3514" t="s">
        <v>3437</v>
      </c>
      <c r="I3514" t="s">
        <v>2274</v>
      </c>
      <c r="J3514" s="2">
        <v>31382</v>
      </c>
      <c r="K3514" s="2">
        <v>55153</v>
      </c>
      <c r="L3514">
        <v>1.6</v>
      </c>
      <c r="M3514" t="s">
        <v>210</v>
      </c>
      <c r="N3514" t="s">
        <v>3443</v>
      </c>
      <c r="O3514" t="s">
        <v>210</v>
      </c>
      <c r="P3514" t="s">
        <v>3497</v>
      </c>
      <c r="Q3514" s="5">
        <f>INDEX(relevant_resources!B:B,MATCH(P3514,relevant_resources!A:A,0))</f>
        <v>0</v>
      </c>
      <c r="R3514">
        <f>COUNTIFS(resolve_2018!Y:Y,A3514)</f>
        <v>0</v>
      </c>
      <c r="S3514">
        <f>COUNTIFS(assign_old_new!A:A,A3514)</f>
        <v>0</v>
      </c>
      <c r="T3514" s="4" t="str">
        <f>IF(D3514="teppc","teppc",
IF(Q3514=0,"not relevant",
IF(R3514&gt;0,"in old list",
IF(S3514=0,"NEED TO ASSIGN",
INDEX(assign_old_new!D:D,MATCH(A3514,assign_old_new!A:A,0))))))</f>
        <v>teppc</v>
      </c>
      <c r="U3514">
        <f t="shared" si="108"/>
        <v>0</v>
      </c>
      <c r="V3514" s="5">
        <f t="shared" si="109"/>
        <v>0</v>
      </c>
    </row>
    <row r="3515" spans="1:22" hidden="1" x14ac:dyDescent="0.75">
      <c r="A3515" t="s">
        <v>1156</v>
      </c>
      <c r="B3515" t="s">
        <v>1156</v>
      </c>
      <c r="C3515" t="s">
        <v>10954</v>
      </c>
      <c r="D3515" t="s">
        <v>9883</v>
      </c>
      <c r="E3515" t="s">
        <v>1128</v>
      </c>
      <c r="F3515" t="s">
        <v>1128</v>
      </c>
      <c r="G3515" t="s">
        <v>3379</v>
      </c>
      <c r="H3515" t="s">
        <v>1128</v>
      </c>
      <c r="I3515" t="s">
        <v>33</v>
      </c>
      <c r="J3515" s="6">
        <v>40050</v>
      </c>
      <c r="K3515" s="6">
        <v>55153</v>
      </c>
      <c r="L3515">
        <v>1.57</v>
      </c>
      <c r="M3515" t="s">
        <v>9884</v>
      </c>
      <c r="N3515" t="s">
        <v>10075</v>
      </c>
      <c r="O3515" t="s">
        <v>3337</v>
      </c>
      <c r="P3515" t="s">
        <v>3338</v>
      </c>
      <c r="Q3515" s="5">
        <f>INDEX(relevant_resources!B:B,MATCH(P3515,relevant_resources!A:A,0))</f>
        <v>0</v>
      </c>
      <c r="R3515">
        <f>COUNTIFS(resolve_2018!Y:Y,A3515)</f>
        <v>1</v>
      </c>
      <c r="S3515">
        <f>COUNTIFS(assign_old_new!A:A,A3515)</f>
        <v>0</v>
      </c>
      <c r="T3515" s="4" t="str">
        <f>IF(D3515="teppc","teppc",
IF(Q3515=0,"not relevant",
IF(R3515&gt;0,"in old list",
IF(S3515=0,"NEED TO ASSIGN",
INDEX(assign_old_new!D:D,MATCH(A3515,assign_old_new!A:A,0))))))</f>
        <v>not relevant</v>
      </c>
      <c r="U3515">
        <f t="shared" si="108"/>
        <v>1</v>
      </c>
      <c r="V3515" s="5">
        <f t="shared" si="109"/>
        <v>0</v>
      </c>
    </row>
    <row r="3516" spans="1:22" hidden="1" x14ac:dyDescent="0.75">
      <c r="A3516" t="s">
        <v>10169</v>
      </c>
      <c r="B3516" t="s">
        <v>10169</v>
      </c>
      <c r="C3516" t="s">
        <v>2538</v>
      </c>
      <c r="D3516" t="s">
        <v>9883</v>
      </c>
      <c r="E3516" t="s">
        <v>3333</v>
      </c>
      <c r="F3516" t="s">
        <v>3333</v>
      </c>
      <c r="G3516" t="s">
        <v>3334</v>
      </c>
      <c r="H3516" t="s">
        <v>3333</v>
      </c>
      <c r="I3516" t="s">
        <v>33</v>
      </c>
      <c r="J3516" t="s">
        <v>9889</v>
      </c>
      <c r="K3516" s="6">
        <v>55153</v>
      </c>
      <c r="L3516">
        <v>1.5</v>
      </c>
      <c r="M3516" t="s">
        <v>9958</v>
      </c>
      <c r="N3516" t="s">
        <v>4346</v>
      </c>
      <c r="O3516" t="s">
        <v>3386</v>
      </c>
      <c r="P3516" t="s">
        <v>3324</v>
      </c>
      <c r="Q3516" s="5">
        <f>INDEX(relevant_resources!B:B,MATCH(P3516,relevant_resources!A:A,0))</f>
        <v>1</v>
      </c>
      <c r="R3516">
        <f>COUNTIFS(resolve_2018!Y:Y,A3516)</f>
        <v>0</v>
      </c>
      <c r="S3516">
        <f>COUNTIFS(assign_old_new!A:A,A3516)</f>
        <v>1</v>
      </c>
      <c r="T3516" s="4" t="str">
        <f>IF(D3516="teppc","teppc",
IF(Q3516=0,"not relevant",
IF(R3516&gt;0,"in old list",
IF(S3516=0,"NEED TO ASSIGN",
INDEX(assign_old_new!D:D,MATCH(A3516,assign_old_new!A:A,0))))))</f>
        <v>new</v>
      </c>
      <c r="U3516">
        <f t="shared" si="108"/>
        <v>1</v>
      </c>
      <c r="V3516" s="5">
        <f t="shared" si="109"/>
        <v>0</v>
      </c>
    </row>
    <row r="3517" spans="1:22" hidden="1" x14ac:dyDescent="0.75">
      <c r="A3517" t="s">
        <v>10187</v>
      </c>
      <c r="B3517" t="s">
        <v>10187</v>
      </c>
      <c r="D3517" t="s">
        <v>9883</v>
      </c>
      <c r="E3517" t="s">
        <v>1128</v>
      </c>
      <c r="F3517" t="s">
        <v>1128</v>
      </c>
      <c r="G3517" t="s">
        <v>3379</v>
      </c>
      <c r="H3517" t="s">
        <v>1128</v>
      </c>
      <c r="I3517" t="s">
        <v>33</v>
      </c>
      <c r="J3517" t="s">
        <v>9889</v>
      </c>
      <c r="K3517" s="6">
        <v>55153</v>
      </c>
      <c r="L3517">
        <v>1.5</v>
      </c>
      <c r="M3517" t="s">
        <v>4346</v>
      </c>
      <c r="N3517" t="s">
        <v>4346</v>
      </c>
      <c r="O3517" t="s">
        <v>3386</v>
      </c>
      <c r="P3517" t="s">
        <v>3324</v>
      </c>
      <c r="Q3517" s="5">
        <f>INDEX(relevant_resources!B:B,MATCH(P3517,relevant_resources!A:A,0))</f>
        <v>1</v>
      </c>
      <c r="R3517">
        <f>COUNTIFS(resolve_2018!Y:Y,A3517)</f>
        <v>0</v>
      </c>
      <c r="S3517">
        <f>COUNTIFS(assign_old_new!A:A,A3517)</f>
        <v>1</v>
      </c>
      <c r="T3517" s="4" t="str">
        <f>IF(D3517="teppc","teppc",
IF(Q3517=0,"not relevant",
IF(R3517&gt;0,"in old list",
IF(S3517=0,"NEED TO ASSIGN",
INDEX(assign_old_new!D:D,MATCH(A3517,assign_old_new!A:A,0))))))</f>
        <v>new</v>
      </c>
      <c r="U3517">
        <f t="shared" si="108"/>
        <v>1</v>
      </c>
      <c r="V3517" s="5">
        <f t="shared" si="109"/>
        <v>0</v>
      </c>
    </row>
    <row r="3518" spans="1:22" hidden="1" x14ac:dyDescent="0.75">
      <c r="A3518" t="s">
        <v>10188</v>
      </c>
      <c r="B3518" t="s">
        <v>10188</v>
      </c>
      <c r="D3518" t="s">
        <v>9883</v>
      </c>
      <c r="E3518" t="s">
        <v>1128</v>
      </c>
      <c r="F3518" t="s">
        <v>1128</v>
      </c>
      <c r="G3518" t="s">
        <v>3379</v>
      </c>
      <c r="H3518" t="s">
        <v>1128</v>
      </c>
      <c r="I3518" t="s">
        <v>33</v>
      </c>
      <c r="J3518" t="s">
        <v>9889</v>
      </c>
      <c r="K3518" s="6">
        <v>55153</v>
      </c>
      <c r="L3518">
        <v>1.5</v>
      </c>
      <c r="M3518" t="s">
        <v>4346</v>
      </c>
      <c r="N3518" t="s">
        <v>4346</v>
      </c>
      <c r="O3518" t="s">
        <v>3386</v>
      </c>
      <c r="P3518" t="s">
        <v>3324</v>
      </c>
      <c r="Q3518" s="5">
        <f>INDEX(relevant_resources!B:B,MATCH(P3518,relevant_resources!A:A,0))</f>
        <v>1</v>
      </c>
      <c r="R3518">
        <f>COUNTIFS(resolve_2018!Y:Y,A3518)</f>
        <v>0</v>
      </c>
      <c r="S3518">
        <f>COUNTIFS(assign_old_new!A:A,A3518)</f>
        <v>1</v>
      </c>
      <c r="T3518" s="4" t="str">
        <f>IF(D3518="teppc","teppc",
IF(Q3518=0,"not relevant",
IF(R3518&gt;0,"in old list",
IF(S3518=0,"NEED TO ASSIGN",
INDEX(assign_old_new!D:D,MATCH(A3518,assign_old_new!A:A,0))))))</f>
        <v>new</v>
      </c>
      <c r="U3518">
        <f t="shared" si="108"/>
        <v>1</v>
      </c>
      <c r="V3518" s="5">
        <f t="shared" si="109"/>
        <v>0</v>
      </c>
    </row>
    <row r="3519" spans="1:22" hidden="1" x14ac:dyDescent="0.75">
      <c r="A3519" t="s">
        <v>591</v>
      </c>
      <c r="B3519" t="s">
        <v>591</v>
      </c>
      <c r="C3519" t="s">
        <v>10430</v>
      </c>
      <c r="D3519" t="s">
        <v>9883</v>
      </c>
      <c r="E3519" t="s">
        <v>3333</v>
      </c>
      <c r="F3519" t="s">
        <v>3333</v>
      </c>
      <c r="G3519" t="s">
        <v>3334</v>
      </c>
      <c r="H3519" t="s">
        <v>3333</v>
      </c>
      <c r="I3519" t="s">
        <v>33</v>
      </c>
      <c r="J3519" t="s">
        <v>9889</v>
      </c>
      <c r="K3519" s="6">
        <v>55153</v>
      </c>
      <c r="L3519">
        <v>1.5</v>
      </c>
      <c r="M3519" t="s">
        <v>9884</v>
      </c>
      <c r="N3519" t="s">
        <v>3443</v>
      </c>
      <c r="O3519" t="s">
        <v>210</v>
      </c>
      <c r="P3519" t="s">
        <v>3709</v>
      </c>
      <c r="Q3519" s="5">
        <f>INDEX(relevant_resources!B:B,MATCH(P3519,relevant_resources!A:A,0))</f>
        <v>0</v>
      </c>
      <c r="R3519">
        <f>COUNTIFS(resolve_2018!Y:Y,A3519)</f>
        <v>2</v>
      </c>
      <c r="S3519">
        <f>COUNTIFS(assign_old_new!A:A,A3519)</f>
        <v>0</v>
      </c>
      <c r="T3519" s="4" t="str">
        <f>IF(D3519="teppc","teppc",
IF(Q3519=0,"not relevant",
IF(R3519&gt;0,"in old list",
IF(S3519=0,"NEED TO ASSIGN",
INDEX(assign_old_new!D:D,MATCH(A3519,assign_old_new!A:A,0))))))</f>
        <v>not relevant</v>
      </c>
      <c r="U3519">
        <f t="shared" si="108"/>
        <v>1</v>
      </c>
      <c r="V3519" s="5">
        <f t="shared" si="109"/>
        <v>0</v>
      </c>
    </row>
    <row r="3520" spans="1:22" hidden="1" x14ac:dyDescent="0.75">
      <c r="A3520" t="s">
        <v>11040</v>
      </c>
      <c r="B3520" t="s">
        <v>11040</v>
      </c>
      <c r="C3520" t="s">
        <v>11041</v>
      </c>
      <c r="D3520" t="s">
        <v>9883</v>
      </c>
      <c r="E3520" t="s">
        <v>3333</v>
      </c>
      <c r="F3520" t="s">
        <v>3333</v>
      </c>
      <c r="G3520" t="s">
        <v>3334</v>
      </c>
      <c r="H3520" t="s">
        <v>3333</v>
      </c>
      <c r="I3520" t="s">
        <v>33</v>
      </c>
      <c r="J3520" t="s">
        <v>9889</v>
      </c>
      <c r="K3520" s="6">
        <v>55153</v>
      </c>
      <c r="L3520">
        <v>1.5</v>
      </c>
      <c r="M3520" t="s">
        <v>9958</v>
      </c>
      <c r="N3520" t="s">
        <v>4346</v>
      </c>
      <c r="O3520" t="s">
        <v>3386</v>
      </c>
      <c r="P3520" t="s">
        <v>3324</v>
      </c>
      <c r="Q3520" s="5">
        <f>INDEX(relevant_resources!B:B,MATCH(P3520,relevant_resources!A:A,0))</f>
        <v>1</v>
      </c>
      <c r="R3520">
        <f>COUNTIFS(resolve_2018!Y:Y,A3520)</f>
        <v>0</v>
      </c>
      <c r="S3520">
        <f>COUNTIFS(assign_old_new!A:A,A3520)</f>
        <v>1</v>
      </c>
      <c r="T3520" s="4" t="str">
        <f>IF(D3520="teppc","teppc",
IF(Q3520=0,"not relevant",
IF(R3520&gt;0,"in old list",
IF(S3520=0,"NEED TO ASSIGN",
INDEX(assign_old_new!D:D,MATCH(A3520,assign_old_new!A:A,0))))))</f>
        <v>new</v>
      </c>
      <c r="U3520">
        <f t="shared" si="108"/>
        <v>1</v>
      </c>
      <c r="V3520" s="5">
        <f t="shared" si="109"/>
        <v>0</v>
      </c>
    </row>
    <row r="3521" spans="1:22" hidden="1" x14ac:dyDescent="0.75">
      <c r="A3521" t="s">
        <v>973</v>
      </c>
      <c r="B3521" t="s">
        <v>11079</v>
      </c>
      <c r="C3521" t="s">
        <v>11080</v>
      </c>
      <c r="D3521" t="s">
        <v>9883</v>
      </c>
      <c r="E3521" t="s">
        <v>3333</v>
      </c>
      <c r="F3521" t="s">
        <v>3333</v>
      </c>
      <c r="G3521" t="s">
        <v>3334</v>
      </c>
      <c r="H3521" t="s">
        <v>3333</v>
      </c>
      <c r="I3521" t="s">
        <v>33</v>
      </c>
      <c r="J3521" s="6">
        <v>42462</v>
      </c>
      <c r="K3521" s="6">
        <v>55153</v>
      </c>
      <c r="L3521">
        <v>1.5</v>
      </c>
      <c r="M3521" t="s">
        <v>9884</v>
      </c>
      <c r="N3521" t="s">
        <v>4346</v>
      </c>
      <c r="O3521" t="s">
        <v>3386</v>
      </c>
      <c r="P3521" t="s">
        <v>3324</v>
      </c>
      <c r="Q3521" s="5">
        <f>INDEX(relevant_resources!B:B,MATCH(P3521,relevant_resources!A:A,0))</f>
        <v>1</v>
      </c>
      <c r="R3521">
        <f>COUNTIFS(resolve_2018!Y:Y,A3521)</f>
        <v>1</v>
      </c>
      <c r="S3521">
        <f>COUNTIFS(assign_old_new!A:A,A3521)</f>
        <v>0</v>
      </c>
      <c r="T3521" s="4" t="str">
        <f>IF(D3521="teppc","teppc",
IF(Q3521=0,"not relevant",
IF(R3521&gt;0,"in old list",
IF(S3521=0,"NEED TO ASSIGN",
INDEX(assign_old_new!D:D,MATCH(A3521,assign_old_new!A:A,0))))))</f>
        <v>in old list</v>
      </c>
      <c r="U3521">
        <f t="shared" si="108"/>
        <v>1</v>
      </c>
      <c r="V3521" s="5">
        <f t="shared" si="109"/>
        <v>0</v>
      </c>
    </row>
    <row r="3522" spans="1:22" hidden="1" x14ac:dyDescent="0.75">
      <c r="A3522" t="s">
        <v>10767</v>
      </c>
      <c r="B3522" t="s">
        <v>10767</v>
      </c>
      <c r="C3522" t="s">
        <v>10768</v>
      </c>
      <c r="D3522" t="s">
        <v>9883</v>
      </c>
      <c r="E3522" t="s">
        <v>3333</v>
      </c>
      <c r="F3522" t="s">
        <v>3333</v>
      </c>
      <c r="G3522" t="s">
        <v>3334</v>
      </c>
      <c r="H3522" t="s">
        <v>3333</v>
      </c>
      <c r="I3522" t="s">
        <v>33</v>
      </c>
      <c r="J3522" s="6">
        <v>42452</v>
      </c>
      <c r="K3522" s="6">
        <v>55153</v>
      </c>
      <c r="L3522">
        <v>1.5</v>
      </c>
      <c r="M3522" t="s">
        <v>9884</v>
      </c>
      <c r="N3522" t="s">
        <v>4346</v>
      </c>
      <c r="O3522" t="s">
        <v>3386</v>
      </c>
      <c r="P3522" t="s">
        <v>3324</v>
      </c>
      <c r="Q3522" s="5">
        <f>INDEX(relevant_resources!B:B,MATCH(P3522,relevant_resources!A:A,0))</f>
        <v>1</v>
      </c>
      <c r="R3522">
        <f>COUNTIFS(resolve_2018!Y:Y,A3522)</f>
        <v>0</v>
      </c>
      <c r="S3522">
        <f>COUNTIFS(assign_old_new!A:A,A3522)</f>
        <v>1</v>
      </c>
      <c r="T3522" s="4" t="str">
        <f>IF(D3522="teppc","teppc",
IF(Q3522=0,"not relevant",
IF(R3522&gt;0,"in old list",
IF(S3522=0,"NEED TO ASSIGN",
INDEX(assign_old_new!D:D,MATCH(A3522,assign_old_new!A:A,0))))))</f>
        <v>old</v>
      </c>
      <c r="U3522">
        <f t="shared" ref="U3522:U3585" si="110">OR(R3522&gt;0,S3522&gt;0)*1</f>
        <v>1</v>
      </c>
      <c r="V3522" s="5">
        <f t="shared" si="109"/>
        <v>0</v>
      </c>
    </row>
    <row r="3523" spans="1:22" hidden="1" x14ac:dyDescent="0.75">
      <c r="A3523" t="s">
        <v>623</v>
      </c>
      <c r="B3523" t="s">
        <v>623</v>
      </c>
      <c r="C3523" t="s">
        <v>10422</v>
      </c>
      <c r="D3523" t="s">
        <v>9883</v>
      </c>
      <c r="E3523" t="s">
        <v>3333</v>
      </c>
      <c r="F3523" t="s">
        <v>3333</v>
      </c>
      <c r="G3523" t="s">
        <v>3334</v>
      </c>
      <c r="H3523" t="s">
        <v>3333</v>
      </c>
      <c r="I3523" t="s">
        <v>33</v>
      </c>
      <c r="J3523" s="6">
        <v>42398</v>
      </c>
      <c r="K3523" s="6">
        <v>55153</v>
      </c>
      <c r="L3523">
        <v>1.5</v>
      </c>
      <c r="M3523" t="s">
        <v>9884</v>
      </c>
      <c r="N3523" t="s">
        <v>4346</v>
      </c>
      <c r="O3523" t="s">
        <v>3386</v>
      </c>
      <c r="P3523" t="s">
        <v>3324</v>
      </c>
      <c r="Q3523" s="5">
        <f>INDEX(relevant_resources!B:B,MATCH(P3523,relevant_resources!A:A,0))</f>
        <v>1</v>
      </c>
      <c r="R3523">
        <f>COUNTIFS(resolve_2018!Y:Y,A3523)</f>
        <v>1</v>
      </c>
      <c r="S3523">
        <f>COUNTIFS(assign_old_new!A:A,A3523)</f>
        <v>0</v>
      </c>
      <c r="T3523" s="4" t="str">
        <f>IF(D3523="teppc","teppc",
IF(Q3523=0,"not relevant",
IF(R3523&gt;0,"in old list",
IF(S3523=0,"NEED TO ASSIGN",
INDEX(assign_old_new!D:D,MATCH(A3523,assign_old_new!A:A,0))))))</f>
        <v>in old list</v>
      </c>
      <c r="U3523">
        <f t="shared" si="110"/>
        <v>1</v>
      </c>
      <c r="V3523" s="5">
        <f t="shared" ref="V3523:V3586" si="111">AND(Q3523=1,U3523=0,D3523="caiso")*1</f>
        <v>0</v>
      </c>
    </row>
    <row r="3524" spans="1:22" hidden="1" x14ac:dyDescent="0.75">
      <c r="A3524" t="s">
        <v>1784</v>
      </c>
      <c r="B3524" t="s">
        <v>1784</v>
      </c>
      <c r="C3524" t="s">
        <v>10725</v>
      </c>
      <c r="D3524" t="s">
        <v>9883</v>
      </c>
      <c r="E3524" t="s">
        <v>1128</v>
      </c>
      <c r="F3524" t="s">
        <v>1128</v>
      </c>
      <c r="G3524" t="s">
        <v>3379</v>
      </c>
      <c r="H3524" t="s">
        <v>1128</v>
      </c>
      <c r="I3524" t="s">
        <v>33</v>
      </c>
      <c r="J3524" s="6">
        <v>42347</v>
      </c>
      <c r="K3524" s="6">
        <v>55153</v>
      </c>
      <c r="L3524">
        <v>1.5</v>
      </c>
      <c r="M3524" t="s">
        <v>9884</v>
      </c>
      <c r="N3524" t="s">
        <v>4346</v>
      </c>
      <c r="O3524" t="s">
        <v>3386</v>
      </c>
      <c r="P3524" t="s">
        <v>3324</v>
      </c>
      <c r="Q3524" s="5">
        <f>INDEX(relevant_resources!B:B,MATCH(P3524,relevant_resources!A:A,0))</f>
        <v>1</v>
      </c>
      <c r="R3524">
        <f>COUNTIFS(resolve_2018!Y:Y,A3524)</f>
        <v>1</v>
      </c>
      <c r="S3524">
        <f>COUNTIFS(assign_old_new!A:A,A3524)</f>
        <v>0</v>
      </c>
      <c r="T3524" s="4" t="str">
        <f>IF(D3524="teppc","teppc",
IF(Q3524=0,"not relevant",
IF(R3524&gt;0,"in old list",
IF(S3524=0,"NEED TO ASSIGN",
INDEX(assign_old_new!D:D,MATCH(A3524,assign_old_new!A:A,0))))))</f>
        <v>in old list</v>
      </c>
      <c r="U3524">
        <f t="shared" si="110"/>
        <v>1</v>
      </c>
      <c r="V3524" s="5">
        <f t="shared" si="111"/>
        <v>0</v>
      </c>
    </row>
    <row r="3525" spans="1:22" hidden="1" x14ac:dyDescent="0.75">
      <c r="A3525" t="s">
        <v>965</v>
      </c>
      <c r="B3525" t="s">
        <v>965</v>
      </c>
      <c r="C3525" t="s">
        <v>10501</v>
      </c>
      <c r="D3525" t="s">
        <v>9883</v>
      </c>
      <c r="E3525" t="s">
        <v>3333</v>
      </c>
      <c r="F3525" t="s">
        <v>3333</v>
      </c>
      <c r="G3525" t="s">
        <v>3334</v>
      </c>
      <c r="H3525" t="s">
        <v>3333</v>
      </c>
      <c r="I3525" t="s">
        <v>33</v>
      </c>
      <c r="J3525" s="6">
        <v>42298</v>
      </c>
      <c r="K3525" s="6">
        <v>55153</v>
      </c>
      <c r="L3525">
        <v>1.5</v>
      </c>
      <c r="M3525" t="s">
        <v>9884</v>
      </c>
      <c r="N3525" t="s">
        <v>4346</v>
      </c>
      <c r="O3525" t="s">
        <v>3386</v>
      </c>
      <c r="P3525" t="s">
        <v>3324</v>
      </c>
      <c r="Q3525" s="5">
        <f>INDEX(relevant_resources!B:B,MATCH(P3525,relevant_resources!A:A,0))</f>
        <v>1</v>
      </c>
      <c r="R3525">
        <f>COUNTIFS(resolve_2018!Y:Y,A3525)</f>
        <v>1</v>
      </c>
      <c r="S3525">
        <f>COUNTIFS(assign_old_new!A:A,A3525)</f>
        <v>0</v>
      </c>
      <c r="T3525" s="4" t="str">
        <f>IF(D3525="teppc","teppc",
IF(Q3525=0,"not relevant",
IF(R3525&gt;0,"in old list",
IF(S3525=0,"NEED TO ASSIGN",
INDEX(assign_old_new!D:D,MATCH(A3525,assign_old_new!A:A,0))))))</f>
        <v>in old list</v>
      </c>
      <c r="U3525">
        <f t="shared" si="110"/>
        <v>1</v>
      </c>
      <c r="V3525" s="5">
        <f t="shared" si="111"/>
        <v>0</v>
      </c>
    </row>
    <row r="3526" spans="1:22" hidden="1" x14ac:dyDescent="0.75">
      <c r="A3526" t="s">
        <v>968</v>
      </c>
      <c r="B3526" t="s">
        <v>968</v>
      </c>
      <c r="C3526" t="s">
        <v>10502</v>
      </c>
      <c r="D3526" t="s">
        <v>9883</v>
      </c>
      <c r="E3526" t="s">
        <v>3333</v>
      </c>
      <c r="F3526" t="s">
        <v>3333</v>
      </c>
      <c r="G3526" t="s">
        <v>3334</v>
      </c>
      <c r="H3526" t="s">
        <v>3333</v>
      </c>
      <c r="I3526" t="s">
        <v>33</v>
      </c>
      <c r="J3526" s="6">
        <v>42297</v>
      </c>
      <c r="K3526" s="6">
        <v>55153</v>
      </c>
      <c r="L3526">
        <v>1.5</v>
      </c>
      <c r="M3526" t="s">
        <v>9884</v>
      </c>
      <c r="N3526" t="s">
        <v>4346</v>
      </c>
      <c r="O3526" t="s">
        <v>3386</v>
      </c>
      <c r="P3526" t="s">
        <v>3324</v>
      </c>
      <c r="Q3526" s="5">
        <f>INDEX(relevant_resources!B:B,MATCH(P3526,relevant_resources!A:A,0))</f>
        <v>1</v>
      </c>
      <c r="R3526">
        <f>COUNTIFS(resolve_2018!Y:Y,A3526)</f>
        <v>1</v>
      </c>
      <c r="S3526">
        <f>COUNTIFS(assign_old_new!A:A,A3526)</f>
        <v>0</v>
      </c>
      <c r="T3526" s="4" t="str">
        <f>IF(D3526="teppc","teppc",
IF(Q3526=0,"not relevant",
IF(R3526&gt;0,"in old list",
IF(S3526=0,"NEED TO ASSIGN",
INDEX(assign_old_new!D:D,MATCH(A3526,assign_old_new!A:A,0))))))</f>
        <v>in old list</v>
      </c>
      <c r="U3526">
        <f t="shared" si="110"/>
        <v>1</v>
      </c>
      <c r="V3526" s="5">
        <f t="shared" si="111"/>
        <v>0</v>
      </c>
    </row>
    <row r="3527" spans="1:22" hidden="1" x14ac:dyDescent="0.75">
      <c r="A3527" t="s">
        <v>644</v>
      </c>
      <c r="B3527" t="s">
        <v>644</v>
      </c>
      <c r="C3527" t="s">
        <v>11055</v>
      </c>
      <c r="D3527" t="s">
        <v>9883</v>
      </c>
      <c r="E3527" t="s">
        <v>3333</v>
      </c>
      <c r="F3527" t="s">
        <v>3333</v>
      </c>
      <c r="G3527" t="s">
        <v>3334</v>
      </c>
      <c r="H3527" t="s">
        <v>3333</v>
      </c>
      <c r="I3527" t="s">
        <v>33</v>
      </c>
      <c r="J3527" s="6">
        <v>42152</v>
      </c>
      <c r="K3527" s="6">
        <v>55153</v>
      </c>
      <c r="L3527">
        <v>1.5</v>
      </c>
      <c r="M3527" t="s">
        <v>9884</v>
      </c>
      <c r="N3527" t="s">
        <v>4346</v>
      </c>
      <c r="O3527" t="s">
        <v>3386</v>
      </c>
      <c r="P3527" t="s">
        <v>3324</v>
      </c>
      <c r="Q3527" s="5">
        <f>INDEX(relevant_resources!B:B,MATCH(P3527,relevant_resources!A:A,0))</f>
        <v>1</v>
      </c>
      <c r="R3527">
        <f>COUNTIFS(resolve_2018!Y:Y,A3527)</f>
        <v>1</v>
      </c>
      <c r="S3527">
        <f>COUNTIFS(assign_old_new!A:A,A3527)</f>
        <v>0</v>
      </c>
      <c r="T3527" s="4" t="str">
        <f>IF(D3527="teppc","teppc",
IF(Q3527=0,"not relevant",
IF(R3527&gt;0,"in old list",
IF(S3527=0,"NEED TO ASSIGN",
INDEX(assign_old_new!D:D,MATCH(A3527,assign_old_new!A:A,0))))))</f>
        <v>in old list</v>
      </c>
      <c r="U3527">
        <f t="shared" si="110"/>
        <v>1</v>
      </c>
      <c r="V3527" s="5">
        <f t="shared" si="111"/>
        <v>0</v>
      </c>
    </row>
    <row r="3528" spans="1:22" hidden="1" x14ac:dyDescent="0.75">
      <c r="A3528" t="s">
        <v>960</v>
      </c>
      <c r="B3528" t="s">
        <v>960</v>
      </c>
      <c r="C3528" t="s">
        <v>10612</v>
      </c>
      <c r="D3528" t="s">
        <v>9883</v>
      </c>
      <c r="E3528" t="s">
        <v>3333</v>
      </c>
      <c r="F3528" t="s">
        <v>3333</v>
      </c>
      <c r="G3528" t="s">
        <v>3334</v>
      </c>
      <c r="H3528" t="s">
        <v>3333</v>
      </c>
      <c r="I3528" t="s">
        <v>33</v>
      </c>
      <c r="J3528" s="6">
        <v>42147</v>
      </c>
      <c r="K3528" s="6">
        <v>55153</v>
      </c>
      <c r="L3528">
        <v>1.5</v>
      </c>
      <c r="M3528" t="s">
        <v>9884</v>
      </c>
      <c r="N3528" t="s">
        <v>4346</v>
      </c>
      <c r="O3528" t="s">
        <v>3386</v>
      </c>
      <c r="P3528" t="s">
        <v>3324</v>
      </c>
      <c r="Q3528" s="5">
        <f>INDEX(relevant_resources!B:B,MATCH(P3528,relevant_resources!A:A,0))</f>
        <v>1</v>
      </c>
      <c r="R3528">
        <f>COUNTIFS(resolve_2018!Y:Y,A3528)</f>
        <v>1</v>
      </c>
      <c r="S3528">
        <f>COUNTIFS(assign_old_new!A:A,A3528)</f>
        <v>0</v>
      </c>
      <c r="T3528" s="4" t="str">
        <f>IF(D3528="teppc","teppc",
IF(Q3528=0,"not relevant",
IF(R3528&gt;0,"in old list",
IF(S3528=0,"NEED TO ASSIGN",
INDEX(assign_old_new!D:D,MATCH(A3528,assign_old_new!A:A,0))))))</f>
        <v>in old list</v>
      </c>
      <c r="U3528">
        <f t="shared" si="110"/>
        <v>1</v>
      </c>
      <c r="V3528" s="5">
        <f t="shared" si="111"/>
        <v>0</v>
      </c>
    </row>
    <row r="3529" spans="1:22" hidden="1" x14ac:dyDescent="0.75">
      <c r="A3529" t="s">
        <v>957</v>
      </c>
      <c r="B3529" t="s">
        <v>957</v>
      </c>
      <c r="C3529" t="s">
        <v>10613</v>
      </c>
      <c r="D3529" t="s">
        <v>9883</v>
      </c>
      <c r="E3529" t="s">
        <v>3333</v>
      </c>
      <c r="F3529" t="s">
        <v>3333</v>
      </c>
      <c r="G3529" t="s">
        <v>3334</v>
      </c>
      <c r="H3529" t="s">
        <v>3333</v>
      </c>
      <c r="I3529" t="s">
        <v>33</v>
      </c>
      <c r="J3529" s="6">
        <v>42136</v>
      </c>
      <c r="K3529" s="6">
        <v>55153</v>
      </c>
      <c r="L3529">
        <v>1.5</v>
      </c>
      <c r="M3529" t="s">
        <v>9884</v>
      </c>
      <c r="N3529" t="s">
        <v>4346</v>
      </c>
      <c r="O3529" t="s">
        <v>3386</v>
      </c>
      <c r="P3529" t="s">
        <v>3324</v>
      </c>
      <c r="Q3529" s="5">
        <f>INDEX(relevant_resources!B:B,MATCH(P3529,relevant_resources!A:A,0))</f>
        <v>1</v>
      </c>
      <c r="R3529">
        <f>COUNTIFS(resolve_2018!Y:Y,A3529)</f>
        <v>1</v>
      </c>
      <c r="S3529">
        <f>COUNTIFS(assign_old_new!A:A,A3529)</f>
        <v>0</v>
      </c>
      <c r="T3529" s="4" t="str">
        <f>IF(D3529="teppc","teppc",
IF(Q3529=0,"not relevant",
IF(R3529&gt;0,"in old list",
IF(S3529=0,"NEED TO ASSIGN",
INDEX(assign_old_new!D:D,MATCH(A3529,assign_old_new!A:A,0))))))</f>
        <v>in old list</v>
      </c>
      <c r="U3529">
        <f t="shared" si="110"/>
        <v>1</v>
      </c>
      <c r="V3529" s="5">
        <f t="shared" si="111"/>
        <v>0</v>
      </c>
    </row>
    <row r="3530" spans="1:22" hidden="1" x14ac:dyDescent="0.75">
      <c r="A3530" t="s">
        <v>784</v>
      </c>
      <c r="B3530" t="s">
        <v>784</v>
      </c>
      <c r="D3530" t="s">
        <v>9883</v>
      </c>
      <c r="E3530" t="s">
        <v>3333</v>
      </c>
      <c r="F3530" t="s">
        <v>3333</v>
      </c>
      <c r="G3530" t="s">
        <v>3334</v>
      </c>
      <c r="H3530" t="s">
        <v>3333</v>
      </c>
      <c r="I3530" t="s">
        <v>33</v>
      </c>
      <c r="J3530" s="6">
        <v>42125</v>
      </c>
      <c r="K3530" s="6">
        <v>55153</v>
      </c>
      <c r="L3530">
        <v>1.5</v>
      </c>
      <c r="M3530" t="s">
        <v>9884</v>
      </c>
      <c r="N3530" t="s">
        <v>4346</v>
      </c>
      <c r="O3530" t="s">
        <v>3386</v>
      </c>
      <c r="P3530" t="s">
        <v>3324</v>
      </c>
      <c r="Q3530" s="5">
        <f>INDEX(relevant_resources!B:B,MATCH(P3530,relevant_resources!A:A,0))</f>
        <v>1</v>
      </c>
      <c r="R3530">
        <f>COUNTIFS(resolve_2018!Y:Y,A3530)</f>
        <v>1</v>
      </c>
      <c r="S3530">
        <f>COUNTIFS(assign_old_new!A:A,A3530)</f>
        <v>0</v>
      </c>
      <c r="T3530" s="4" t="str">
        <f>IF(D3530="teppc","teppc",
IF(Q3530=0,"not relevant",
IF(R3530&gt;0,"in old list",
IF(S3530=0,"NEED TO ASSIGN",
INDEX(assign_old_new!D:D,MATCH(A3530,assign_old_new!A:A,0))))))</f>
        <v>in old list</v>
      </c>
      <c r="U3530">
        <f t="shared" si="110"/>
        <v>1</v>
      </c>
      <c r="V3530" s="5">
        <f t="shared" si="111"/>
        <v>0</v>
      </c>
    </row>
    <row r="3531" spans="1:22" hidden="1" x14ac:dyDescent="0.75">
      <c r="A3531" t="s">
        <v>1852</v>
      </c>
      <c r="B3531" t="s">
        <v>1852</v>
      </c>
      <c r="C3531" t="s">
        <v>10177</v>
      </c>
      <c r="D3531" t="s">
        <v>9883</v>
      </c>
      <c r="E3531" t="s">
        <v>1128</v>
      </c>
      <c r="F3531" t="s">
        <v>1128</v>
      </c>
      <c r="G3531" t="s">
        <v>3379</v>
      </c>
      <c r="H3531" t="s">
        <v>1128</v>
      </c>
      <c r="I3531" t="s">
        <v>33</v>
      </c>
      <c r="J3531" s="6">
        <v>42116</v>
      </c>
      <c r="K3531" s="6">
        <v>55153</v>
      </c>
      <c r="L3531">
        <v>1.5</v>
      </c>
      <c r="M3531" t="s">
        <v>9884</v>
      </c>
      <c r="N3531" t="s">
        <v>4346</v>
      </c>
      <c r="O3531" t="s">
        <v>3386</v>
      </c>
      <c r="P3531" t="s">
        <v>3324</v>
      </c>
      <c r="Q3531" s="5">
        <f>INDEX(relevant_resources!B:B,MATCH(P3531,relevant_resources!A:A,0))</f>
        <v>1</v>
      </c>
      <c r="R3531">
        <f>COUNTIFS(resolve_2018!Y:Y,A3531)</f>
        <v>1</v>
      </c>
      <c r="S3531">
        <f>COUNTIFS(assign_old_new!A:A,A3531)</f>
        <v>0</v>
      </c>
      <c r="T3531" s="4" t="str">
        <f>IF(D3531="teppc","teppc",
IF(Q3531=0,"not relevant",
IF(R3531&gt;0,"in old list",
IF(S3531=0,"NEED TO ASSIGN",
INDEX(assign_old_new!D:D,MATCH(A3531,assign_old_new!A:A,0))))))</f>
        <v>in old list</v>
      </c>
      <c r="U3531">
        <f t="shared" si="110"/>
        <v>1</v>
      </c>
      <c r="V3531" s="5">
        <f t="shared" si="111"/>
        <v>0</v>
      </c>
    </row>
    <row r="3532" spans="1:22" hidden="1" x14ac:dyDescent="0.75">
      <c r="A3532" t="s">
        <v>954</v>
      </c>
      <c r="B3532" t="s">
        <v>954</v>
      </c>
      <c r="C3532" t="s">
        <v>10453</v>
      </c>
      <c r="D3532" t="s">
        <v>9883</v>
      </c>
      <c r="E3532" t="s">
        <v>3333</v>
      </c>
      <c r="F3532" t="s">
        <v>3333</v>
      </c>
      <c r="G3532" t="s">
        <v>3334</v>
      </c>
      <c r="H3532" t="s">
        <v>3333</v>
      </c>
      <c r="I3532" t="s">
        <v>33</v>
      </c>
      <c r="J3532" s="6">
        <v>42111</v>
      </c>
      <c r="K3532" s="6">
        <v>55153</v>
      </c>
      <c r="L3532">
        <v>1.5</v>
      </c>
      <c r="M3532" t="s">
        <v>9884</v>
      </c>
      <c r="N3532" t="s">
        <v>4346</v>
      </c>
      <c r="O3532" t="s">
        <v>3386</v>
      </c>
      <c r="P3532" t="s">
        <v>3324</v>
      </c>
      <c r="Q3532" s="5">
        <f>INDEX(relevant_resources!B:B,MATCH(P3532,relevant_resources!A:A,0))</f>
        <v>1</v>
      </c>
      <c r="R3532">
        <f>COUNTIFS(resolve_2018!Y:Y,A3532)</f>
        <v>1</v>
      </c>
      <c r="S3532">
        <f>COUNTIFS(assign_old_new!A:A,A3532)</f>
        <v>0</v>
      </c>
      <c r="T3532" s="4" t="str">
        <f>IF(D3532="teppc","teppc",
IF(Q3532=0,"not relevant",
IF(R3532&gt;0,"in old list",
IF(S3532=0,"NEED TO ASSIGN",
INDEX(assign_old_new!D:D,MATCH(A3532,assign_old_new!A:A,0))))))</f>
        <v>in old list</v>
      </c>
      <c r="U3532">
        <f t="shared" si="110"/>
        <v>1</v>
      </c>
      <c r="V3532" s="5">
        <f t="shared" si="111"/>
        <v>0</v>
      </c>
    </row>
    <row r="3533" spans="1:22" hidden="1" x14ac:dyDescent="0.75">
      <c r="A3533" t="s">
        <v>9258</v>
      </c>
      <c r="B3533" t="s">
        <v>9258</v>
      </c>
      <c r="C3533" t="s">
        <v>9259</v>
      </c>
      <c r="D3533" t="s">
        <v>3425</v>
      </c>
      <c r="E3533" t="s">
        <v>3426</v>
      </c>
      <c r="F3533" t="s">
        <v>3426</v>
      </c>
      <c r="G3533" t="s">
        <v>3427</v>
      </c>
      <c r="H3533" t="s">
        <v>3428</v>
      </c>
      <c r="I3533" t="s">
        <v>3429</v>
      </c>
      <c r="J3533" s="2">
        <v>41944</v>
      </c>
      <c r="K3533" s="2">
        <v>51075</v>
      </c>
      <c r="L3533">
        <v>1.5</v>
      </c>
      <c r="M3533" t="s">
        <v>3438</v>
      </c>
      <c r="N3533" t="s">
        <v>3412</v>
      </c>
      <c r="O3533" t="s">
        <v>993</v>
      </c>
      <c r="P3533" t="s">
        <v>3477</v>
      </c>
      <c r="Q3533" s="5">
        <f>INDEX(relevant_resources!B:B,MATCH(P3533,relevant_resources!A:A,0))</f>
        <v>0</v>
      </c>
      <c r="R3533">
        <f>COUNTIFS(resolve_2018!Y:Y,A3533)</f>
        <v>0</v>
      </c>
      <c r="S3533">
        <f>COUNTIFS(assign_old_new!A:A,A3533)</f>
        <v>0</v>
      </c>
      <c r="T3533" s="4" t="str">
        <f>IF(D3533="teppc","teppc",
IF(Q3533=0,"not relevant",
IF(R3533&gt;0,"in old list",
IF(S3533=0,"NEED TO ASSIGN",
INDEX(assign_old_new!D:D,MATCH(A3533,assign_old_new!A:A,0))))))</f>
        <v>teppc</v>
      </c>
      <c r="U3533">
        <f t="shared" si="110"/>
        <v>0</v>
      </c>
      <c r="V3533" s="5">
        <f t="shared" si="111"/>
        <v>0</v>
      </c>
    </row>
    <row r="3534" spans="1:22" hidden="1" x14ac:dyDescent="0.75">
      <c r="A3534" t="s">
        <v>1727</v>
      </c>
      <c r="B3534" t="s">
        <v>1727</v>
      </c>
      <c r="C3534" t="s">
        <v>11133</v>
      </c>
      <c r="D3534" t="s">
        <v>9883</v>
      </c>
      <c r="E3534" t="s">
        <v>1128</v>
      </c>
      <c r="F3534" t="s">
        <v>1128</v>
      </c>
      <c r="G3534" t="s">
        <v>3379</v>
      </c>
      <c r="H3534" t="s">
        <v>1128</v>
      </c>
      <c r="I3534" t="s">
        <v>33</v>
      </c>
      <c r="J3534" s="6">
        <v>41859</v>
      </c>
      <c r="K3534" s="6">
        <v>55153</v>
      </c>
      <c r="L3534">
        <v>1.5</v>
      </c>
      <c r="M3534" t="s">
        <v>9884</v>
      </c>
      <c r="N3534" t="s">
        <v>4346</v>
      </c>
      <c r="O3534" t="s">
        <v>3386</v>
      </c>
      <c r="P3534" t="s">
        <v>3324</v>
      </c>
      <c r="Q3534" s="5">
        <f>INDEX(relevant_resources!B:B,MATCH(P3534,relevant_resources!A:A,0))</f>
        <v>1</v>
      </c>
      <c r="R3534">
        <f>COUNTIFS(resolve_2018!Y:Y,A3534)</f>
        <v>1</v>
      </c>
      <c r="S3534">
        <f>COUNTIFS(assign_old_new!A:A,A3534)</f>
        <v>0</v>
      </c>
      <c r="T3534" s="4" t="str">
        <f>IF(D3534="teppc","teppc",
IF(Q3534=0,"not relevant",
IF(R3534&gt;0,"in old list",
IF(S3534=0,"NEED TO ASSIGN",
INDEX(assign_old_new!D:D,MATCH(A3534,assign_old_new!A:A,0))))))</f>
        <v>in old list</v>
      </c>
      <c r="U3534">
        <f t="shared" si="110"/>
        <v>1</v>
      </c>
      <c r="V3534" s="5">
        <f t="shared" si="111"/>
        <v>0</v>
      </c>
    </row>
    <row r="3535" spans="1:22" hidden="1" x14ac:dyDescent="0.75">
      <c r="A3535" t="s">
        <v>881</v>
      </c>
      <c r="B3535" t="s">
        <v>881</v>
      </c>
      <c r="C3535" t="s">
        <v>10093</v>
      </c>
      <c r="D3535" t="s">
        <v>9883</v>
      </c>
      <c r="E3535" t="s">
        <v>9887</v>
      </c>
      <c r="F3535" t="s">
        <v>9887</v>
      </c>
      <c r="G3535" t="s">
        <v>9888</v>
      </c>
      <c r="H3535" t="s">
        <v>9887</v>
      </c>
      <c r="I3535" t="s">
        <v>33</v>
      </c>
      <c r="J3535" s="6">
        <v>41816</v>
      </c>
      <c r="K3535" s="6">
        <v>55153</v>
      </c>
      <c r="L3535">
        <v>1.5</v>
      </c>
      <c r="M3535" t="s">
        <v>9884</v>
      </c>
      <c r="N3535" t="s">
        <v>4346</v>
      </c>
      <c r="O3535" t="s">
        <v>3386</v>
      </c>
      <c r="P3535" t="s">
        <v>3324</v>
      </c>
      <c r="Q3535" s="5">
        <f>INDEX(relevant_resources!B:B,MATCH(P3535,relevant_resources!A:A,0))</f>
        <v>1</v>
      </c>
      <c r="R3535">
        <f>COUNTIFS(resolve_2018!Y:Y,A3535)</f>
        <v>1</v>
      </c>
      <c r="S3535">
        <f>COUNTIFS(assign_old_new!A:A,A3535)</f>
        <v>0</v>
      </c>
      <c r="T3535" s="4" t="str">
        <f>IF(D3535="teppc","teppc",
IF(Q3535=0,"not relevant",
IF(R3535&gt;0,"in old list",
IF(S3535=0,"NEED TO ASSIGN",
INDEX(assign_old_new!D:D,MATCH(A3535,assign_old_new!A:A,0))))))</f>
        <v>in old list</v>
      </c>
      <c r="U3535">
        <f t="shared" si="110"/>
        <v>1</v>
      </c>
      <c r="V3535" s="5">
        <f t="shared" si="111"/>
        <v>0</v>
      </c>
    </row>
    <row r="3536" spans="1:22" hidden="1" x14ac:dyDescent="0.75">
      <c r="A3536" t="s">
        <v>808</v>
      </c>
      <c r="B3536" t="s">
        <v>808</v>
      </c>
      <c r="C3536" t="s">
        <v>10452</v>
      </c>
      <c r="D3536" t="s">
        <v>9883</v>
      </c>
      <c r="E3536" t="s">
        <v>3333</v>
      </c>
      <c r="F3536" t="s">
        <v>3333</v>
      </c>
      <c r="G3536" t="s">
        <v>3334</v>
      </c>
      <c r="H3536" t="s">
        <v>3333</v>
      </c>
      <c r="I3536" t="s">
        <v>33</v>
      </c>
      <c r="J3536" s="6">
        <v>41806</v>
      </c>
      <c r="K3536" s="6">
        <v>55153</v>
      </c>
      <c r="L3536">
        <v>1.5</v>
      </c>
      <c r="M3536" t="s">
        <v>9884</v>
      </c>
      <c r="N3536" t="s">
        <v>4346</v>
      </c>
      <c r="O3536" t="s">
        <v>3386</v>
      </c>
      <c r="P3536" t="s">
        <v>3324</v>
      </c>
      <c r="Q3536" s="5">
        <f>INDEX(relevant_resources!B:B,MATCH(P3536,relevant_resources!A:A,0))</f>
        <v>1</v>
      </c>
      <c r="R3536">
        <f>COUNTIFS(resolve_2018!Y:Y,A3536)</f>
        <v>1</v>
      </c>
      <c r="S3536">
        <f>COUNTIFS(assign_old_new!A:A,A3536)</f>
        <v>0</v>
      </c>
      <c r="T3536" s="4" t="str">
        <f>IF(D3536="teppc","teppc",
IF(Q3536=0,"not relevant",
IF(R3536&gt;0,"in old list",
IF(S3536=0,"NEED TO ASSIGN",
INDEX(assign_old_new!D:D,MATCH(A3536,assign_old_new!A:A,0))))))</f>
        <v>in old list</v>
      </c>
      <c r="U3536">
        <f t="shared" si="110"/>
        <v>1</v>
      </c>
      <c r="V3536" s="5">
        <f t="shared" si="111"/>
        <v>0</v>
      </c>
    </row>
    <row r="3537" spans="1:22" hidden="1" x14ac:dyDescent="0.75">
      <c r="A3537" t="s">
        <v>2201</v>
      </c>
      <c r="B3537" t="s">
        <v>2201</v>
      </c>
      <c r="C3537" t="s">
        <v>10779</v>
      </c>
      <c r="D3537" t="s">
        <v>9883</v>
      </c>
      <c r="E3537" t="s">
        <v>3319</v>
      </c>
      <c r="F3537" t="s">
        <v>3319</v>
      </c>
      <c r="G3537" t="s">
        <v>3320</v>
      </c>
      <c r="H3537" t="s">
        <v>3319</v>
      </c>
      <c r="I3537" t="s">
        <v>33</v>
      </c>
      <c r="J3537" s="6">
        <v>41712</v>
      </c>
      <c r="K3537" s="6">
        <v>55153</v>
      </c>
      <c r="L3537">
        <v>1.5</v>
      </c>
      <c r="M3537" t="s">
        <v>9884</v>
      </c>
      <c r="N3537" t="s">
        <v>3342</v>
      </c>
      <c r="O3537" t="s">
        <v>3337</v>
      </c>
      <c r="P3537" t="s">
        <v>3338</v>
      </c>
      <c r="Q3537" s="5">
        <f>INDEX(relevant_resources!B:B,MATCH(P3537,relevant_resources!A:A,0))</f>
        <v>0</v>
      </c>
      <c r="R3537">
        <f>COUNTIFS(resolve_2018!Y:Y,A3537)</f>
        <v>1</v>
      </c>
      <c r="S3537">
        <f>COUNTIFS(assign_old_new!A:A,A3537)</f>
        <v>0</v>
      </c>
      <c r="T3537" s="4" t="str">
        <f>IF(D3537="teppc","teppc",
IF(Q3537=0,"not relevant",
IF(R3537&gt;0,"in old list",
IF(S3537=0,"NEED TO ASSIGN",
INDEX(assign_old_new!D:D,MATCH(A3537,assign_old_new!A:A,0))))))</f>
        <v>not relevant</v>
      </c>
      <c r="U3537">
        <f t="shared" si="110"/>
        <v>1</v>
      </c>
      <c r="V3537" s="5">
        <f t="shared" si="111"/>
        <v>0</v>
      </c>
    </row>
    <row r="3538" spans="1:22" hidden="1" x14ac:dyDescent="0.75">
      <c r="A3538" t="s">
        <v>2204</v>
      </c>
      <c r="B3538" t="s">
        <v>2204</v>
      </c>
      <c r="C3538" t="s">
        <v>10780</v>
      </c>
      <c r="D3538" t="s">
        <v>9883</v>
      </c>
      <c r="E3538" t="s">
        <v>3319</v>
      </c>
      <c r="F3538" t="s">
        <v>3319</v>
      </c>
      <c r="G3538" t="s">
        <v>3320</v>
      </c>
      <c r="H3538" t="s">
        <v>3319</v>
      </c>
      <c r="I3538" t="s">
        <v>33</v>
      </c>
      <c r="J3538" s="6">
        <v>41712</v>
      </c>
      <c r="K3538" s="6">
        <v>55153</v>
      </c>
      <c r="L3538">
        <v>1.5</v>
      </c>
      <c r="M3538" t="s">
        <v>9884</v>
      </c>
      <c r="N3538" t="s">
        <v>3342</v>
      </c>
      <c r="O3538" t="s">
        <v>3337</v>
      </c>
      <c r="P3538" t="s">
        <v>3338</v>
      </c>
      <c r="Q3538" s="5">
        <f>INDEX(relevant_resources!B:B,MATCH(P3538,relevant_resources!A:A,0))</f>
        <v>0</v>
      </c>
      <c r="R3538">
        <f>COUNTIFS(resolve_2018!Y:Y,A3538)</f>
        <v>1</v>
      </c>
      <c r="S3538">
        <f>COUNTIFS(assign_old_new!A:A,A3538)</f>
        <v>0</v>
      </c>
      <c r="T3538" s="4" t="str">
        <f>IF(D3538="teppc","teppc",
IF(Q3538=0,"not relevant",
IF(R3538&gt;0,"in old list",
IF(S3538=0,"NEED TO ASSIGN",
INDEX(assign_old_new!D:D,MATCH(A3538,assign_old_new!A:A,0))))))</f>
        <v>not relevant</v>
      </c>
      <c r="U3538">
        <f t="shared" si="110"/>
        <v>1</v>
      </c>
      <c r="V3538" s="5">
        <f t="shared" si="111"/>
        <v>0</v>
      </c>
    </row>
    <row r="3539" spans="1:22" hidden="1" x14ac:dyDescent="0.75">
      <c r="A3539" t="s">
        <v>10603</v>
      </c>
      <c r="B3539" t="s">
        <v>10603</v>
      </c>
      <c r="C3539" t="s">
        <v>10604</v>
      </c>
      <c r="D3539" t="s">
        <v>9883</v>
      </c>
      <c r="E3539" t="s">
        <v>3333</v>
      </c>
      <c r="F3539" t="s">
        <v>3333</v>
      </c>
      <c r="G3539" t="s">
        <v>3334</v>
      </c>
      <c r="H3539" t="s">
        <v>3333</v>
      </c>
      <c r="I3539" t="s">
        <v>33</v>
      </c>
      <c r="J3539" s="6">
        <v>41703</v>
      </c>
      <c r="K3539" s="6">
        <v>55153</v>
      </c>
      <c r="L3539">
        <v>1.5</v>
      </c>
      <c r="M3539" t="s">
        <v>9884</v>
      </c>
      <c r="N3539" t="s">
        <v>4346</v>
      </c>
      <c r="O3539" t="s">
        <v>3386</v>
      </c>
      <c r="P3539" t="s">
        <v>3324</v>
      </c>
      <c r="Q3539" s="5">
        <f>INDEX(relevant_resources!B:B,MATCH(P3539,relevant_resources!A:A,0))</f>
        <v>1</v>
      </c>
      <c r="R3539">
        <f>COUNTIFS(resolve_2018!Y:Y,A3539)</f>
        <v>0</v>
      </c>
      <c r="S3539">
        <f>COUNTIFS(assign_old_new!A:A,A3539)</f>
        <v>1</v>
      </c>
      <c r="T3539" s="4" t="str">
        <f>IF(D3539="teppc","teppc",
IF(Q3539=0,"not relevant",
IF(R3539&gt;0,"in old list",
IF(S3539=0,"NEED TO ASSIGN",
INDEX(assign_old_new!D:D,MATCH(A3539,assign_old_new!A:A,0))))))</f>
        <v>old</v>
      </c>
      <c r="U3539">
        <f t="shared" si="110"/>
        <v>1</v>
      </c>
      <c r="V3539" s="5">
        <f t="shared" si="111"/>
        <v>0</v>
      </c>
    </row>
    <row r="3540" spans="1:22" hidden="1" x14ac:dyDescent="0.75">
      <c r="A3540" t="s">
        <v>10812</v>
      </c>
      <c r="B3540" t="s">
        <v>10812</v>
      </c>
      <c r="C3540" t="s">
        <v>10813</v>
      </c>
      <c r="D3540" t="s">
        <v>9883</v>
      </c>
      <c r="E3540" t="s">
        <v>3333</v>
      </c>
      <c r="F3540" t="s">
        <v>3333</v>
      </c>
      <c r="G3540" t="s">
        <v>3334</v>
      </c>
      <c r="H3540" t="s">
        <v>3333</v>
      </c>
      <c r="I3540" t="s">
        <v>33</v>
      </c>
      <c r="J3540" s="6">
        <v>41703</v>
      </c>
      <c r="K3540" s="6">
        <v>55153</v>
      </c>
      <c r="L3540">
        <v>1.5</v>
      </c>
      <c r="M3540" t="s">
        <v>9884</v>
      </c>
      <c r="N3540" t="s">
        <v>4346</v>
      </c>
      <c r="O3540" t="s">
        <v>3386</v>
      </c>
      <c r="P3540" t="s">
        <v>3324</v>
      </c>
      <c r="Q3540" s="5">
        <f>INDEX(relevant_resources!B:B,MATCH(P3540,relevant_resources!A:A,0))</f>
        <v>1</v>
      </c>
      <c r="R3540">
        <f>COUNTIFS(resolve_2018!Y:Y,A3540)</f>
        <v>0</v>
      </c>
      <c r="S3540">
        <f>COUNTIFS(assign_old_new!A:A,A3540)</f>
        <v>1</v>
      </c>
      <c r="T3540" s="4" t="str">
        <f>IF(D3540="teppc","teppc",
IF(Q3540=0,"not relevant",
IF(R3540&gt;0,"in old list",
IF(S3540=0,"NEED TO ASSIGN",
INDEX(assign_old_new!D:D,MATCH(A3540,assign_old_new!A:A,0))))))</f>
        <v>old</v>
      </c>
      <c r="U3540">
        <f t="shared" si="110"/>
        <v>1</v>
      </c>
      <c r="V3540" s="5">
        <f t="shared" si="111"/>
        <v>0</v>
      </c>
    </row>
    <row r="3541" spans="1:22" hidden="1" x14ac:dyDescent="0.75">
      <c r="A3541" t="s">
        <v>862</v>
      </c>
      <c r="B3541" t="s">
        <v>862</v>
      </c>
      <c r="C3541" t="s">
        <v>11068</v>
      </c>
      <c r="D3541" t="s">
        <v>9883</v>
      </c>
      <c r="E3541" t="s">
        <v>3333</v>
      </c>
      <c r="F3541" t="s">
        <v>3333</v>
      </c>
      <c r="G3541" t="s">
        <v>3334</v>
      </c>
      <c r="H3541" t="s">
        <v>3333</v>
      </c>
      <c r="I3541" t="s">
        <v>33</v>
      </c>
      <c r="J3541" s="6">
        <v>41703</v>
      </c>
      <c r="K3541" s="6">
        <v>55153</v>
      </c>
      <c r="L3541">
        <v>1.5</v>
      </c>
      <c r="M3541" t="s">
        <v>9884</v>
      </c>
      <c r="N3541" t="s">
        <v>4346</v>
      </c>
      <c r="O3541" t="s">
        <v>3386</v>
      </c>
      <c r="P3541" t="s">
        <v>3324</v>
      </c>
      <c r="Q3541" s="5">
        <f>INDEX(relevant_resources!B:B,MATCH(P3541,relevant_resources!A:A,0))</f>
        <v>1</v>
      </c>
      <c r="R3541">
        <f>COUNTIFS(resolve_2018!Y:Y,A3541)</f>
        <v>1</v>
      </c>
      <c r="S3541">
        <f>COUNTIFS(assign_old_new!A:A,A3541)</f>
        <v>0</v>
      </c>
      <c r="T3541" s="4" t="str">
        <f>IF(D3541="teppc","teppc",
IF(Q3541=0,"not relevant",
IF(R3541&gt;0,"in old list",
IF(S3541=0,"NEED TO ASSIGN",
INDEX(assign_old_new!D:D,MATCH(A3541,assign_old_new!A:A,0))))))</f>
        <v>in old list</v>
      </c>
      <c r="U3541">
        <f t="shared" si="110"/>
        <v>1</v>
      </c>
      <c r="V3541" s="5">
        <f t="shared" si="111"/>
        <v>0</v>
      </c>
    </row>
    <row r="3542" spans="1:22" hidden="1" x14ac:dyDescent="0.75">
      <c r="A3542" t="s">
        <v>735</v>
      </c>
      <c r="B3542" t="s">
        <v>735</v>
      </c>
      <c r="C3542" t="s">
        <v>10580</v>
      </c>
      <c r="D3542" t="s">
        <v>9883</v>
      </c>
      <c r="E3542" t="s">
        <v>3333</v>
      </c>
      <c r="F3542" t="s">
        <v>3333</v>
      </c>
      <c r="G3542" t="s">
        <v>3334</v>
      </c>
      <c r="H3542" t="s">
        <v>3333</v>
      </c>
      <c r="I3542" t="s">
        <v>33</v>
      </c>
      <c r="J3542" s="6">
        <v>41675</v>
      </c>
      <c r="K3542" s="6">
        <v>55153</v>
      </c>
      <c r="L3542">
        <v>1.5</v>
      </c>
      <c r="M3542" t="s">
        <v>9884</v>
      </c>
      <c r="N3542" t="s">
        <v>4346</v>
      </c>
      <c r="O3542" t="s">
        <v>3386</v>
      </c>
      <c r="P3542" t="s">
        <v>3324</v>
      </c>
      <c r="Q3542" s="5">
        <f>INDEX(relevant_resources!B:B,MATCH(P3542,relevant_resources!A:A,0))</f>
        <v>1</v>
      </c>
      <c r="R3542">
        <f>COUNTIFS(resolve_2018!Y:Y,A3542)</f>
        <v>1</v>
      </c>
      <c r="S3542">
        <f>COUNTIFS(assign_old_new!A:A,A3542)</f>
        <v>0</v>
      </c>
      <c r="T3542" s="4" t="str">
        <f>IF(D3542="teppc","teppc",
IF(Q3542=0,"not relevant",
IF(R3542&gt;0,"in old list",
IF(S3542=0,"NEED TO ASSIGN",
INDEX(assign_old_new!D:D,MATCH(A3542,assign_old_new!A:A,0))))))</f>
        <v>in old list</v>
      </c>
      <c r="U3542">
        <f t="shared" si="110"/>
        <v>1</v>
      </c>
      <c r="V3542" s="5">
        <f t="shared" si="111"/>
        <v>0</v>
      </c>
    </row>
    <row r="3543" spans="1:22" hidden="1" x14ac:dyDescent="0.75">
      <c r="A3543" t="s">
        <v>732</v>
      </c>
      <c r="B3543" t="s">
        <v>732</v>
      </c>
      <c r="C3543" t="s">
        <v>10805</v>
      </c>
      <c r="D3543" t="s">
        <v>9883</v>
      </c>
      <c r="E3543" t="s">
        <v>3333</v>
      </c>
      <c r="F3543" t="s">
        <v>3333</v>
      </c>
      <c r="G3543" t="s">
        <v>3334</v>
      </c>
      <c r="H3543" t="s">
        <v>3333</v>
      </c>
      <c r="I3543" t="s">
        <v>33</v>
      </c>
      <c r="J3543" s="6">
        <v>41631</v>
      </c>
      <c r="K3543" s="6">
        <v>55153</v>
      </c>
      <c r="L3543">
        <v>1.5</v>
      </c>
      <c r="M3543" t="s">
        <v>9884</v>
      </c>
      <c r="N3543" t="s">
        <v>4346</v>
      </c>
      <c r="O3543" t="s">
        <v>3386</v>
      </c>
      <c r="P3543" t="s">
        <v>3324</v>
      </c>
      <c r="Q3543" s="5">
        <f>INDEX(relevant_resources!B:B,MATCH(P3543,relevant_resources!A:A,0))</f>
        <v>1</v>
      </c>
      <c r="R3543">
        <f>COUNTIFS(resolve_2018!Y:Y,A3543)</f>
        <v>1</v>
      </c>
      <c r="S3543">
        <f>COUNTIFS(assign_old_new!A:A,A3543)</f>
        <v>0</v>
      </c>
      <c r="T3543" s="4" t="str">
        <f>IF(D3543="teppc","teppc",
IF(Q3543=0,"not relevant",
IF(R3543&gt;0,"in old list",
IF(S3543=0,"NEED TO ASSIGN",
INDEX(assign_old_new!D:D,MATCH(A3543,assign_old_new!A:A,0))))))</f>
        <v>in old list</v>
      </c>
      <c r="U3543">
        <f t="shared" si="110"/>
        <v>1</v>
      </c>
      <c r="V3543" s="5">
        <f t="shared" si="111"/>
        <v>0</v>
      </c>
    </row>
    <row r="3544" spans="1:22" hidden="1" x14ac:dyDescent="0.75">
      <c r="A3544" t="s">
        <v>1733</v>
      </c>
      <c r="B3544" t="s">
        <v>1733</v>
      </c>
      <c r="C3544" t="s">
        <v>10081</v>
      </c>
      <c r="D3544" t="s">
        <v>9883</v>
      </c>
      <c r="E3544" t="s">
        <v>1128</v>
      </c>
      <c r="F3544" t="s">
        <v>1128</v>
      </c>
      <c r="G3544" t="s">
        <v>3379</v>
      </c>
      <c r="H3544" t="s">
        <v>1128</v>
      </c>
      <c r="I3544" t="s">
        <v>33</v>
      </c>
      <c r="J3544" s="6">
        <v>41628</v>
      </c>
      <c r="K3544" s="6">
        <v>55153</v>
      </c>
      <c r="L3544">
        <v>1.5</v>
      </c>
      <c r="M3544" t="s">
        <v>9884</v>
      </c>
      <c r="N3544" t="s">
        <v>4346</v>
      </c>
      <c r="O3544" t="s">
        <v>3386</v>
      </c>
      <c r="P3544" t="s">
        <v>3324</v>
      </c>
      <c r="Q3544" s="5">
        <f>INDEX(relevant_resources!B:B,MATCH(P3544,relevant_resources!A:A,0))</f>
        <v>1</v>
      </c>
      <c r="R3544">
        <f>COUNTIFS(resolve_2018!Y:Y,A3544)</f>
        <v>1</v>
      </c>
      <c r="S3544">
        <f>COUNTIFS(assign_old_new!A:A,A3544)</f>
        <v>0</v>
      </c>
      <c r="T3544" s="4" t="str">
        <f>IF(D3544="teppc","teppc",
IF(Q3544=0,"not relevant",
IF(R3544&gt;0,"in old list",
IF(S3544=0,"NEED TO ASSIGN",
INDEX(assign_old_new!D:D,MATCH(A3544,assign_old_new!A:A,0))))))</f>
        <v>in old list</v>
      </c>
      <c r="U3544">
        <f t="shared" si="110"/>
        <v>1</v>
      </c>
      <c r="V3544" s="5">
        <f t="shared" si="111"/>
        <v>0</v>
      </c>
    </row>
    <row r="3545" spans="1:22" hidden="1" x14ac:dyDescent="0.75">
      <c r="A3545" t="s">
        <v>1508</v>
      </c>
      <c r="B3545" t="s">
        <v>1508</v>
      </c>
      <c r="C3545" t="s">
        <v>10082</v>
      </c>
      <c r="D3545" t="s">
        <v>9883</v>
      </c>
      <c r="E3545" t="s">
        <v>1128</v>
      </c>
      <c r="F3545" t="s">
        <v>1128</v>
      </c>
      <c r="G3545" t="s">
        <v>3379</v>
      </c>
      <c r="H3545" t="s">
        <v>1128</v>
      </c>
      <c r="I3545" t="s">
        <v>33</v>
      </c>
      <c r="J3545" s="6">
        <v>41628</v>
      </c>
      <c r="K3545" s="6">
        <v>55153</v>
      </c>
      <c r="L3545">
        <v>1.5</v>
      </c>
      <c r="M3545" t="s">
        <v>9884</v>
      </c>
      <c r="N3545" t="s">
        <v>4346</v>
      </c>
      <c r="O3545" t="s">
        <v>3386</v>
      </c>
      <c r="P3545" t="s">
        <v>3324</v>
      </c>
      <c r="Q3545" s="5">
        <f>INDEX(relevant_resources!B:B,MATCH(P3545,relevant_resources!A:A,0))</f>
        <v>1</v>
      </c>
      <c r="R3545">
        <f>COUNTIFS(resolve_2018!Y:Y,A3545)</f>
        <v>1</v>
      </c>
      <c r="S3545">
        <f>COUNTIFS(assign_old_new!A:A,A3545)</f>
        <v>0</v>
      </c>
      <c r="T3545" s="4" t="str">
        <f>IF(D3545="teppc","teppc",
IF(Q3545=0,"not relevant",
IF(R3545&gt;0,"in old list",
IF(S3545=0,"NEED TO ASSIGN",
INDEX(assign_old_new!D:D,MATCH(A3545,assign_old_new!A:A,0))))))</f>
        <v>in old list</v>
      </c>
      <c r="U3545">
        <f t="shared" si="110"/>
        <v>1</v>
      </c>
      <c r="V3545" s="5">
        <f t="shared" si="111"/>
        <v>0</v>
      </c>
    </row>
    <row r="3546" spans="1:22" hidden="1" x14ac:dyDescent="0.75">
      <c r="A3546" t="s">
        <v>745</v>
      </c>
      <c r="B3546" t="s">
        <v>745</v>
      </c>
      <c r="C3546" t="s">
        <v>10511</v>
      </c>
      <c r="D3546" t="s">
        <v>9883</v>
      </c>
      <c r="E3546" t="s">
        <v>3333</v>
      </c>
      <c r="F3546" t="s">
        <v>3333</v>
      </c>
      <c r="G3546" t="s">
        <v>3334</v>
      </c>
      <c r="H3546" t="s">
        <v>3333</v>
      </c>
      <c r="I3546" t="s">
        <v>33</v>
      </c>
      <c r="J3546" s="6">
        <v>41614</v>
      </c>
      <c r="K3546" s="6">
        <v>55153</v>
      </c>
      <c r="L3546">
        <v>1.5</v>
      </c>
      <c r="M3546" t="s">
        <v>9884</v>
      </c>
      <c r="N3546" t="s">
        <v>4346</v>
      </c>
      <c r="O3546" t="s">
        <v>3386</v>
      </c>
      <c r="P3546" t="s">
        <v>3324</v>
      </c>
      <c r="Q3546" s="5">
        <f>INDEX(relevant_resources!B:B,MATCH(P3546,relevant_resources!A:A,0))</f>
        <v>1</v>
      </c>
      <c r="R3546">
        <f>COUNTIFS(resolve_2018!Y:Y,A3546)</f>
        <v>1</v>
      </c>
      <c r="S3546">
        <f>COUNTIFS(assign_old_new!A:A,A3546)</f>
        <v>0</v>
      </c>
      <c r="T3546" s="4" t="str">
        <f>IF(D3546="teppc","teppc",
IF(Q3546=0,"not relevant",
IF(R3546&gt;0,"in old list",
IF(S3546=0,"NEED TO ASSIGN",
INDEX(assign_old_new!D:D,MATCH(A3546,assign_old_new!A:A,0))))))</f>
        <v>in old list</v>
      </c>
      <c r="U3546">
        <f t="shared" si="110"/>
        <v>1</v>
      </c>
      <c r="V3546" s="5">
        <f t="shared" si="111"/>
        <v>0</v>
      </c>
    </row>
    <row r="3547" spans="1:22" hidden="1" x14ac:dyDescent="0.75">
      <c r="A3547" t="s">
        <v>748</v>
      </c>
      <c r="B3547" t="s">
        <v>748</v>
      </c>
      <c r="C3547" t="s">
        <v>10512</v>
      </c>
      <c r="D3547" t="s">
        <v>9883</v>
      </c>
      <c r="E3547" t="s">
        <v>3333</v>
      </c>
      <c r="F3547" t="s">
        <v>3333</v>
      </c>
      <c r="G3547" t="s">
        <v>3334</v>
      </c>
      <c r="H3547" t="s">
        <v>3333</v>
      </c>
      <c r="I3547" t="s">
        <v>33</v>
      </c>
      <c r="J3547" s="6">
        <v>41614</v>
      </c>
      <c r="K3547" s="6">
        <v>55153</v>
      </c>
      <c r="L3547">
        <v>1.5</v>
      </c>
      <c r="M3547" t="s">
        <v>9884</v>
      </c>
      <c r="N3547" t="s">
        <v>4346</v>
      </c>
      <c r="O3547" t="s">
        <v>3386</v>
      </c>
      <c r="P3547" t="s">
        <v>3324</v>
      </c>
      <c r="Q3547" s="5">
        <f>INDEX(relevant_resources!B:B,MATCH(P3547,relevant_resources!A:A,0))</f>
        <v>1</v>
      </c>
      <c r="R3547">
        <f>COUNTIFS(resolve_2018!Y:Y,A3547)</f>
        <v>1</v>
      </c>
      <c r="S3547">
        <f>COUNTIFS(assign_old_new!A:A,A3547)</f>
        <v>0</v>
      </c>
      <c r="T3547" s="4" t="str">
        <f>IF(D3547="teppc","teppc",
IF(Q3547=0,"not relevant",
IF(R3547&gt;0,"in old list",
IF(S3547=0,"NEED TO ASSIGN",
INDEX(assign_old_new!D:D,MATCH(A3547,assign_old_new!A:A,0))))))</f>
        <v>in old list</v>
      </c>
      <c r="U3547">
        <f t="shared" si="110"/>
        <v>1</v>
      </c>
      <c r="V3547" s="5">
        <f t="shared" si="111"/>
        <v>0</v>
      </c>
    </row>
    <row r="3548" spans="1:22" hidden="1" x14ac:dyDescent="0.75">
      <c r="A3548" t="s">
        <v>59</v>
      </c>
      <c r="B3548" t="s">
        <v>59</v>
      </c>
      <c r="C3548" t="s">
        <v>10946</v>
      </c>
      <c r="D3548" t="s">
        <v>9883</v>
      </c>
      <c r="E3548" t="s">
        <v>3333</v>
      </c>
      <c r="F3548" t="s">
        <v>3333</v>
      </c>
      <c r="G3548" t="s">
        <v>3334</v>
      </c>
      <c r="H3548" t="s">
        <v>3333</v>
      </c>
      <c r="I3548" t="s">
        <v>33</v>
      </c>
      <c r="J3548" s="6">
        <v>41473</v>
      </c>
      <c r="K3548" s="6">
        <v>55153</v>
      </c>
      <c r="L3548">
        <v>1.5</v>
      </c>
      <c r="M3548" t="s">
        <v>9884</v>
      </c>
      <c r="N3548" t="s">
        <v>3342</v>
      </c>
      <c r="O3548" t="s">
        <v>3337</v>
      </c>
      <c r="P3548" t="s">
        <v>3338</v>
      </c>
      <c r="Q3548" s="5">
        <f>INDEX(relevant_resources!B:B,MATCH(P3548,relevant_resources!A:A,0))</f>
        <v>0</v>
      </c>
      <c r="R3548">
        <f>COUNTIFS(resolve_2018!Y:Y,A3548)</f>
        <v>1</v>
      </c>
      <c r="S3548">
        <f>COUNTIFS(assign_old_new!A:A,A3548)</f>
        <v>0</v>
      </c>
      <c r="T3548" s="4" t="str">
        <f>IF(D3548="teppc","teppc",
IF(Q3548=0,"not relevant",
IF(R3548&gt;0,"in old list",
IF(S3548=0,"NEED TO ASSIGN",
INDEX(assign_old_new!D:D,MATCH(A3548,assign_old_new!A:A,0))))))</f>
        <v>not relevant</v>
      </c>
      <c r="U3548">
        <f t="shared" si="110"/>
        <v>1</v>
      </c>
      <c r="V3548" s="5">
        <f t="shared" si="111"/>
        <v>0</v>
      </c>
    </row>
    <row r="3549" spans="1:22" hidden="1" x14ac:dyDescent="0.75">
      <c r="A3549" t="s">
        <v>1442</v>
      </c>
      <c r="B3549" t="s">
        <v>1442</v>
      </c>
      <c r="C3549" t="s">
        <v>10626</v>
      </c>
      <c r="D3549" t="s">
        <v>9883</v>
      </c>
      <c r="E3549" t="s">
        <v>1128</v>
      </c>
      <c r="F3549" t="s">
        <v>1128</v>
      </c>
      <c r="G3549" t="s">
        <v>3379</v>
      </c>
      <c r="H3549" t="s">
        <v>1128</v>
      </c>
      <c r="I3549" t="s">
        <v>33</v>
      </c>
      <c r="J3549" s="6">
        <v>41442</v>
      </c>
      <c r="K3549" s="6">
        <v>55153</v>
      </c>
      <c r="L3549">
        <v>1.5</v>
      </c>
      <c r="M3549" t="s">
        <v>9884</v>
      </c>
      <c r="N3549" t="s">
        <v>4346</v>
      </c>
      <c r="O3549" t="s">
        <v>3386</v>
      </c>
      <c r="P3549" t="s">
        <v>3324</v>
      </c>
      <c r="Q3549" s="5">
        <f>INDEX(relevant_resources!B:B,MATCH(P3549,relevant_resources!A:A,0))</f>
        <v>1</v>
      </c>
      <c r="R3549">
        <f>COUNTIFS(resolve_2018!Y:Y,A3549)</f>
        <v>1</v>
      </c>
      <c r="S3549">
        <f>COUNTIFS(assign_old_new!A:A,A3549)</f>
        <v>0</v>
      </c>
      <c r="T3549" s="4" t="str">
        <f>IF(D3549="teppc","teppc",
IF(Q3549=0,"not relevant",
IF(R3549&gt;0,"in old list",
IF(S3549=0,"NEED TO ASSIGN",
INDEX(assign_old_new!D:D,MATCH(A3549,assign_old_new!A:A,0))))))</f>
        <v>in old list</v>
      </c>
      <c r="U3549">
        <f t="shared" si="110"/>
        <v>1</v>
      </c>
      <c r="V3549" s="5">
        <f t="shared" si="111"/>
        <v>0</v>
      </c>
    </row>
    <row r="3550" spans="1:22" hidden="1" x14ac:dyDescent="0.75">
      <c r="A3550" t="s">
        <v>766</v>
      </c>
      <c r="B3550" t="s">
        <v>766</v>
      </c>
      <c r="C3550" t="s">
        <v>10106</v>
      </c>
      <c r="D3550" t="s">
        <v>9883</v>
      </c>
      <c r="E3550" t="s">
        <v>9887</v>
      </c>
      <c r="F3550" t="s">
        <v>9887</v>
      </c>
      <c r="G3550" t="s">
        <v>9888</v>
      </c>
      <c r="H3550" t="s">
        <v>9887</v>
      </c>
      <c r="I3550" t="s">
        <v>33</v>
      </c>
      <c r="J3550" s="6">
        <v>41437</v>
      </c>
      <c r="K3550" s="6">
        <v>55153</v>
      </c>
      <c r="L3550">
        <v>1.5</v>
      </c>
      <c r="M3550" t="s">
        <v>9884</v>
      </c>
      <c r="N3550" t="s">
        <v>4346</v>
      </c>
      <c r="O3550" t="s">
        <v>3386</v>
      </c>
      <c r="P3550" t="s">
        <v>3324</v>
      </c>
      <c r="Q3550" s="5">
        <f>INDEX(relevant_resources!B:B,MATCH(P3550,relevant_resources!A:A,0))</f>
        <v>1</v>
      </c>
      <c r="R3550">
        <f>COUNTIFS(resolve_2018!Y:Y,A3550)</f>
        <v>1</v>
      </c>
      <c r="S3550">
        <f>COUNTIFS(assign_old_new!A:A,A3550)</f>
        <v>0</v>
      </c>
      <c r="T3550" s="4" t="str">
        <f>IF(D3550="teppc","teppc",
IF(Q3550=0,"not relevant",
IF(R3550&gt;0,"in old list",
IF(S3550=0,"NEED TO ASSIGN",
INDEX(assign_old_new!D:D,MATCH(A3550,assign_old_new!A:A,0))))))</f>
        <v>in old list</v>
      </c>
      <c r="U3550">
        <f t="shared" si="110"/>
        <v>1</v>
      </c>
      <c r="V3550" s="5">
        <f t="shared" si="111"/>
        <v>0</v>
      </c>
    </row>
    <row r="3551" spans="1:22" hidden="1" x14ac:dyDescent="0.75">
      <c r="A3551" t="s">
        <v>1404</v>
      </c>
      <c r="B3551" t="s">
        <v>1404</v>
      </c>
      <c r="C3551" t="s">
        <v>10281</v>
      </c>
      <c r="D3551" t="s">
        <v>9883</v>
      </c>
      <c r="E3551" t="s">
        <v>1128</v>
      </c>
      <c r="F3551" t="s">
        <v>1128</v>
      </c>
      <c r="G3551" t="s">
        <v>3379</v>
      </c>
      <c r="H3551" t="s">
        <v>1128</v>
      </c>
      <c r="I3551" t="s">
        <v>33</v>
      </c>
      <c r="J3551" s="6">
        <v>41282</v>
      </c>
      <c r="K3551" s="6">
        <v>55153</v>
      </c>
      <c r="L3551">
        <v>1.5</v>
      </c>
      <c r="M3551" t="s">
        <v>9884</v>
      </c>
      <c r="N3551" t="s">
        <v>4346</v>
      </c>
      <c r="O3551" t="s">
        <v>3386</v>
      </c>
      <c r="P3551" t="s">
        <v>3324</v>
      </c>
      <c r="Q3551" s="5">
        <f>INDEX(relevant_resources!B:B,MATCH(P3551,relevant_resources!A:A,0))</f>
        <v>1</v>
      </c>
      <c r="R3551">
        <f>COUNTIFS(resolve_2018!Y:Y,A3551)</f>
        <v>1</v>
      </c>
      <c r="S3551">
        <f>COUNTIFS(assign_old_new!A:A,A3551)</f>
        <v>0</v>
      </c>
      <c r="T3551" s="4" t="str">
        <f>IF(D3551="teppc","teppc",
IF(Q3551=0,"not relevant",
IF(R3551&gt;0,"in old list",
IF(S3551=0,"NEED TO ASSIGN",
INDEX(assign_old_new!D:D,MATCH(A3551,assign_old_new!A:A,0))))))</f>
        <v>in old list</v>
      </c>
      <c r="U3551">
        <f t="shared" si="110"/>
        <v>1</v>
      </c>
      <c r="V3551" s="5">
        <f t="shared" si="111"/>
        <v>0</v>
      </c>
    </row>
    <row r="3552" spans="1:22" hidden="1" x14ac:dyDescent="0.75">
      <c r="A3552" t="s">
        <v>753</v>
      </c>
      <c r="B3552" t="s">
        <v>753</v>
      </c>
      <c r="C3552" t="s">
        <v>11177</v>
      </c>
      <c r="D3552" t="s">
        <v>9883</v>
      </c>
      <c r="E3552" t="s">
        <v>3333</v>
      </c>
      <c r="F3552" t="s">
        <v>3333</v>
      </c>
      <c r="G3552" t="s">
        <v>3334</v>
      </c>
      <c r="H3552" t="s">
        <v>3333</v>
      </c>
      <c r="I3552" t="s">
        <v>33</v>
      </c>
      <c r="J3552" s="6">
        <v>41264</v>
      </c>
      <c r="K3552" s="6">
        <v>55153</v>
      </c>
      <c r="L3552">
        <v>1.5</v>
      </c>
      <c r="N3552" t="s">
        <v>4346</v>
      </c>
      <c r="O3552" t="s">
        <v>3386</v>
      </c>
      <c r="P3552" t="s">
        <v>3324</v>
      </c>
      <c r="Q3552" s="5">
        <f>INDEX(relevant_resources!B:B,MATCH(P3552,relevant_resources!A:A,0))</f>
        <v>1</v>
      </c>
      <c r="R3552">
        <f>COUNTIFS(resolve_2018!Y:Y,A3552)</f>
        <v>1</v>
      </c>
      <c r="S3552">
        <f>COUNTIFS(assign_old_new!A:A,A3552)</f>
        <v>0</v>
      </c>
      <c r="T3552" s="4" t="str">
        <f>IF(D3552="teppc","teppc",
IF(Q3552=0,"not relevant",
IF(R3552&gt;0,"in old list",
IF(S3552=0,"NEED TO ASSIGN",
INDEX(assign_old_new!D:D,MATCH(A3552,assign_old_new!A:A,0))))))</f>
        <v>in old list</v>
      </c>
      <c r="U3552">
        <f t="shared" si="110"/>
        <v>1</v>
      </c>
      <c r="V3552" s="5">
        <f t="shared" si="111"/>
        <v>0</v>
      </c>
    </row>
    <row r="3553" spans="1:22" hidden="1" x14ac:dyDescent="0.75">
      <c r="A3553" t="s">
        <v>763</v>
      </c>
      <c r="B3553" t="s">
        <v>763</v>
      </c>
      <c r="C3553" t="s">
        <v>11077</v>
      </c>
      <c r="D3553" t="s">
        <v>9883</v>
      </c>
      <c r="E3553" t="s">
        <v>3333</v>
      </c>
      <c r="F3553" t="s">
        <v>3333</v>
      </c>
      <c r="G3553" t="s">
        <v>3334</v>
      </c>
      <c r="H3553" t="s">
        <v>3333</v>
      </c>
      <c r="I3553" t="s">
        <v>33</v>
      </c>
      <c r="J3553" s="6">
        <v>41240</v>
      </c>
      <c r="K3553" s="6">
        <v>55153</v>
      </c>
      <c r="L3553">
        <v>1.5</v>
      </c>
      <c r="M3553" t="s">
        <v>9884</v>
      </c>
      <c r="N3553" t="s">
        <v>4346</v>
      </c>
      <c r="O3553" t="s">
        <v>3386</v>
      </c>
      <c r="P3553" t="s">
        <v>3324</v>
      </c>
      <c r="Q3553" s="5">
        <f>INDEX(relevant_resources!B:B,MATCH(P3553,relevant_resources!A:A,0))</f>
        <v>1</v>
      </c>
      <c r="R3553">
        <f>COUNTIFS(resolve_2018!Y:Y,A3553)</f>
        <v>1</v>
      </c>
      <c r="S3553">
        <f>COUNTIFS(assign_old_new!A:A,A3553)</f>
        <v>0</v>
      </c>
      <c r="T3553" s="4" t="str">
        <f>IF(D3553="teppc","teppc",
IF(Q3553=0,"not relevant",
IF(R3553&gt;0,"in old list",
IF(S3553=0,"NEED TO ASSIGN",
INDEX(assign_old_new!D:D,MATCH(A3553,assign_old_new!A:A,0))))))</f>
        <v>in old list</v>
      </c>
      <c r="U3553">
        <f t="shared" si="110"/>
        <v>1</v>
      </c>
      <c r="V3553" s="5">
        <f t="shared" si="111"/>
        <v>0</v>
      </c>
    </row>
    <row r="3554" spans="1:22" hidden="1" x14ac:dyDescent="0.75">
      <c r="A3554" t="s">
        <v>1424</v>
      </c>
      <c r="B3554" t="s">
        <v>1424</v>
      </c>
      <c r="C3554" t="s">
        <v>10284</v>
      </c>
      <c r="D3554" t="s">
        <v>9883</v>
      </c>
      <c r="E3554" t="s">
        <v>1128</v>
      </c>
      <c r="F3554" t="s">
        <v>1128</v>
      </c>
      <c r="G3554" t="s">
        <v>3379</v>
      </c>
      <c r="H3554" t="s">
        <v>1128</v>
      </c>
      <c r="I3554" t="s">
        <v>33</v>
      </c>
      <c r="J3554" s="6">
        <v>41237</v>
      </c>
      <c r="K3554" s="6">
        <v>55153</v>
      </c>
      <c r="L3554">
        <v>1.5</v>
      </c>
      <c r="M3554" t="s">
        <v>9884</v>
      </c>
      <c r="N3554" t="s">
        <v>4346</v>
      </c>
      <c r="O3554" t="s">
        <v>3386</v>
      </c>
      <c r="P3554" t="s">
        <v>3324</v>
      </c>
      <c r="Q3554" s="5">
        <f>INDEX(relevant_resources!B:B,MATCH(P3554,relevant_resources!A:A,0))</f>
        <v>1</v>
      </c>
      <c r="R3554">
        <f>COUNTIFS(resolve_2018!Y:Y,A3554)</f>
        <v>1</v>
      </c>
      <c r="S3554">
        <f>COUNTIFS(assign_old_new!A:A,A3554)</f>
        <v>0</v>
      </c>
      <c r="T3554" s="4" t="str">
        <f>IF(D3554="teppc","teppc",
IF(Q3554=0,"not relevant",
IF(R3554&gt;0,"in old list",
IF(S3554=0,"NEED TO ASSIGN",
INDEX(assign_old_new!D:D,MATCH(A3554,assign_old_new!A:A,0))))))</f>
        <v>in old list</v>
      </c>
      <c r="U3554">
        <f t="shared" si="110"/>
        <v>1</v>
      </c>
      <c r="V3554" s="5">
        <f t="shared" si="111"/>
        <v>0</v>
      </c>
    </row>
    <row r="3555" spans="1:22" hidden="1" x14ac:dyDescent="0.75">
      <c r="A3555" t="s">
        <v>1505</v>
      </c>
      <c r="B3555" t="s">
        <v>1505</v>
      </c>
      <c r="C3555" t="s">
        <v>11164</v>
      </c>
      <c r="D3555" t="s">
        <v>9883</v>
      </c>
      <c r="E3555" t="s">
        <v>1128</v>
      </c>
      <c r="F3555" t="s">
        <v>1128</v>
      </c>
      <c r="G3555" t="s">
        <v>3379</v>
      </c>
      <c r="H3555" t="s">
        <v>1128</v>
      </c>
      <c r="I3555" t="s">
        <v>33</v>
      </c>
      <c r="J3555" s="6">
        <v>41002</v>
      </c>
      <c r="K3555" s="6">
        <v>55153</v>
      </c>
      <c r="L3555">
        <v>1.5</v>
      </c>
      <c r="M3555" t="s">
        <v>9884</v>
      </c>
      <c r="N3555" t="s">
        <v>4346</v>
      </c>
      <c r="O3555" t="s">
        <v>3386</v>
      </c>
      <c r="P3555" t="s">
        <v>3324</v>
      </c>
      <c r="Q3555" s="5">
        <f>INDEX(relevant_resources!B:B,MATCH(P3555,relevant_resources!A:A,0))</f>
        <v>1</v>
      </c>
      <c r="R3555">
        <f>COUNTIFS(resolve_2018!Y:Y,A3555)</f>
        <v>1</v>
      </c>
      <c r="S3555">
        <f>COUNTIFS(assign_old_new!A:A,A3555)</f>
        <v>0</v>
      </c>
      <c r="T3555" s="4" t="str">
        <f>IF(D3555="teppc","teppc",
IF(Q3555=0,"not relevant",
IF(R3555&gt;0,"in old list",
IF(S3555=0,"NEED TO ASSIGN",
INDEX(assign_old_new!D:D,MATCH(A3555,assign_old_new!A:A,0))))))</f>
        <v>in old list</v>
      </c>
      <c r="U3555">
        <f t="shared" si="110"/>
        <v>1</v>
      </c>
      <c r="V3555" s="5">
        <f t="shared" si="111"/>
        <v>0</v>
      </c>
    </row>
    <row r="3556" spans="1:22" hidden="1" x14ac:dyDescent="0.75">
      <c r="A3556" t="s">
        <v>5124</v>
      </c>
      <c r="B3556" t="s">
        <v>5124</v>
      </c>
      <c r="C3556" t="s">
        <v>5125</v>
      </c>
      <c r="D3556" t="s">
        <v>3425</v>
      </c>
      <c r="E3556" t="s">
        <v>3611</v>
      </c>
      <c r="F3556" t="s">
        <v>3611</v>
      </c>
      <c r="G3556" t="s">
        <v>3379</v>
      </c>
      <c r="H3556" t="s">
        <v>1128</v>
      </c>
      <c r="I3556" t="s">
        <v>33</v>
      </c>
      <c r="J3556" s="2">
        <v>40940</v>
      </c>
      <c r="K3556" s="2">
        <v>55153</v>
      </c>
      <c r="L3556">
        <v>1.5</v>
      </c>
      <c r="M3556" t="s">
        <v>3920</v>
      </c>
      <c r="N3556" t="s">
        <v>3921</v>
      </c>
      <c r="O3556" t="s">
        <v>3356</v>
      </c>
      <c r="P3556" t="s">
        <v>3357</v>
      </c>
      <c r="Q3556" s="5">
        <f>INDEX(relevant_resources!B:B,MATCH(P3556,relevant_resources!A:A,0))</f>
        <v>0</v>
      </c>
      <c r="R3556">
        <f>COUNTIFS(resolve_2018!Y:Y,A3556)</f>
        <v>0</v>
      </c>
      <c r="S3556">
        <f>COUNTIFS(assign_old_new!A:A,A3556)</f>
        <v>0</v>
      </c>
      <c r="T3556" s="4" t="str">
        <f>IF(D3556="teppc","teppc",
IF(Q3556=0,"not relevant",
IF(R3556&gt;0,"in old list",
IF(S3556=0,"NEED TO ASSIGN",
INDEX(assign_old_new!D:D,MATCH(A3556,assign_old_new!A:A,0))))))</f>
        <v>teppc</v>
      </c>
      <c r="U3556">
        <f t="shared" si="110"/>
        <v>0</v>
      </c>
      <c r="V3556" s="5">
        <f t="shared" si="111"/>
        <v>0</v>
      </c>
    </row>
    <row r="3557" spans="1:22" hidden="1" x14ac:dyDescent="0.75">
      <c r="A3557" t="s">
        <v>5122</v>
      </c>
      <c r="B3557" t="s">
        <v>5122</v>
      </c>
      <c r="C3557" t="s">
        <v>5123</v>
      </c>
      <c r="D3557" t="s">
        <v>3425</v>
      </c>
      <c r="E3557" t="s">
        <v>3611</v>
      </c>
      <c r="F3557" t="s">
        <v>3611</v>
      </c>
      <c r="G3557" t="s">
        <v>3379</v>
      </c>
      <c r="H3557" t="s">
        <v>1128</v>
      </c>
      <c r="I3557" t="s">
        <v>33</v>
      </c>
      <c r="J3557" s="2">
        <v>40909</v>
      </c>
      <c r="K3557" s="2">
        <v>55153</v>
      </c>
      <c r="L3557">
        <v>1.5</v>
      </c>
      <c r="M3557" t="s">
        <v>3920</v>
      </c>
      <c r="N3557" t="s">
        <v>3921</v>
      </c>
      <c r="O3557" t="s">
        <v>3356</v>
      </c>
      <c r="P3557" t="s">
        <v>3357</v>
      </c>
      <c r="Q3557" s="5">
        <f>INDEX(relevant_resources!B:B,MATCH(P3557,relevant_resources!A:A,0))</f>
        <v>0</v>
      </c>
      <c r="R3557">
        <f>COUNTIFS(resolve_2018!Y:Y,A3557)</f>
        <v>0</v>
      </c>
      <c r="S3557">
        <f>COUNTIFS(assign_old_new!A:A,A3557)</f>
        <v>0</v>
      </c>
      <c r="T3557" s="4" t="str">
        <f>IF(D3557="teppc","teppc",
IF(Q3557=0,"not relevant",
IF(R3557&gt;0,"in old list",
IF(S3557=0,"NEED TO ASSIGN",
INDEX(assign_old_new!D:D,MATCH(A3557,assign_old_new!A:A,0))))))</f>
        <v>teppc</v>
      </c>
      <c r="U3557">
        <f t="shared" si="110"/>
        <v>0</v>
      </c>
      <c r="V3557" s="5">
        <f t="shared" si="111"/>
        <v>0</v>
      </c>
    </row>
    <row r="3558" spans="1:22" hidden="1" x14ac:dyDescent="0.75">
      <c r="A3558" t="s">
        <v>6068</v>
      </c>
      <c r="B3558" t="s">
        <v>6069</v>
      </c>
      <c r="C3558" t="s">
        <v>6070</v>
      </c>
      <c r="D3558" t="s">
        <v>3425</v>
      </c>
      <c r="E3558" t="s">
        <v>2592</v>
      </c>
      <c r="F3558" t="s">
        <v>2592</v>
      </c>
      <c r="G3558" t="s">
        <v>4353</v>
      </c>
      <c r="H3558" t="s">
        <v>3028</v>
      </c>
      <c r="I3558" t="s">
        <v>2592</v>
      </c>
      <c r="J3558" s="2">
        <v>40909</v>
      </c>
      <c r="K3558" s="2">
        <v>54789</v>
      </c>
      <c r="L3558">
        <v>1.5</v>
      </c>
      <c r="M3558" t="s">
        <v>3506</v>
      </c>
      <c r="N3558" t="s">
        <v>3385</v>
      </c>
      <c r="O3558" t="s">
        <v>3386</v>
      </c>
      <c r="P3558" t="s">
        <v>4886</v>
      </c>
      <c r="Q3558" s="5">
        <f>INDEX(relevant_resources!B:B,MATCH(P3558,relevant_resources!A:A,0))</f>
        <v>0</v>
      </c>
      <c r="R3558">
        <f>COUNTIFS(resolve_2018!Y:Y,A3558)</f>
        <v>0</v>
      </c>
      <c r="S3558">
        <f>COUNTIFS(assign_old_new!A:A,A3558)</f>
        <v>0</v>
      </c>
      <c r="T3558" s="4" t="str">
        <f>IF(D3558="teppc","teppc",
IF(Q3558=0,"not relevant",
IF(R3558&gt;0,"in old list",
IF(S3558=0,"NEED TO ASSIGN",
INDEX(assign_old_new!D:D,MATCH(A3558,assign_old_new!A:A,0))))))</f>
        <v>teppc</v>
      </c>
      <c r="U3558">
        <f t="shared" si="110"/>
        <v>0</v>
      </c>
      <c r="V3558" s="5">
        <f t="shared" si="111"/>
        <v>0</v>
      </c>
    </row>
    <row r="3559" spans="1:22" hidden="1" x14ac:dyDescent="0.75">
      <c r="A3559" t="s">
        <v>5120</v>
      </c>
      <c r="B3559" t="s">
        <v>5120</v>
      </c>
      <c r="C3559" t="s">
        <v>5121</v>
      </c>
      <c r="D3559" t="s">
        <v>3425</v>
      </c>
      <c r="E3559" t="s">
        <v>3611</v>
      </c>
      <c r="F3559" t="s">
        <v>3611</v>
      </c>
      <c r="G3559" t="s">
        <v>3379</v>
      </c>
      <c r="H3559" t="s">
        <v>1128</v>
      </c>
      <c r="I3559" t="s">
        <v>33</v>
      </c>
      <c r="J3559" s="2">
        <v>40878</v>
      </c>
      <c r="K3559" s="2">
        <v>47588</v>
      </c>
      <c r="L3559">
        <v>1.5</v>
      </c>
      <c r="M3559" t="s">
        <v>3920</v>
      </c>
      <c r="N3559" t="s">
        <v>3921</v>
      </c>
      <c r="O3559" t="s">
        <v>3356</v>
      </c>
      <c r="P3559" t="s">
        <v>3357</v>
      </c>
      <c r="Q3559" s="5">
        <f>INDEX(relevant_resources!B:B,MATCH(P3559,relevant_resources!A:A,0))</f>
        <v>0</v>
      </c>
      <c r="R3559">
        <f>COUNTIFS(resolve_2018!Y:Y,A3559)</f>
        <v>0</v>
      </c>
      <c r="S3559">
        <f>COUNTIFS(assign_old_new!A:A,A3559)</f>
        <v>0</v>
      </c>
      <c r="T3559" s="4" t="str">
        <f>IF(D3559="teppc","teppc",
IF(Q3559=0,"not relevant",
IF(R3559&gt;0,"in old list",
IF(S3559=0,"NEED TO ASSIGN",
INDEX(assign_old_new!D:D,MATCH(A3559,assign_old_new!A:A,0))))))</f>
        <v>teppc</v>
      </c>
      <c r="U3559">
        <f t="shared" si="110"/>
        <v>0</v>
      </c>
      <c r="V3559" s="5">
        <f t="shared" si="111"/>
        <v>0</v>
      </c>
    </row>
    <row r="3560" spans="1:22" hidden="1" x14ac:dyDescent="0.75">
      <c r="A3560" t="s">
        <v>1418</v>
      </c>
      <c r="B3560" t="s">
        <v>1418</v>
      </c>
      <c r="C3560" t="s">
        <v>10969</v>
      </c>
      <c r="D3560" t="s">
        <v>9883</v>
      </c>
      <c r="E3560" t="s">
        <v>1128</v>
      </c>
      <c r="F3560" t="s">
        <v>1128</v>
      </c>
      <c r="G3560" t="s">
        <v>3379</v>
      </c>
      <c r="H3560" t="s">
        <v>1128</v>
      </c>
      <c r="I3560" t="s">
        <v>33</v>
      </c>
      <c r="J3560" s="6">
        <v>40757</v>
      </c>
      <c r="K3560" s="6">
        <v>55153</v>
      </c>
      <c r="L3560">
        <v>1.5</v>
      </c>
      <c r="M3560" t="s">
        <v>9884</v>
      </c>
      <c r="N3560" t="s">
        <v>4346</v>
      </c>
      <c r="O3560" t="s">
        <v>3386</v>
      </c>
      <c r="P3560" t="s">
        <v>3324</v>
      </c>
      <c r="Q3560" s="5">
        <f>INDEX(relevant_resources!B:B,MATCH(P3560,relevant_resources!A:A,0))</f>
        <v>1</v>
      </c>
      <c r="R3560">
        <f>COUNTIFS(resolve_2018!Y:Y,A3560)</f>
        <v>1</v>
      </c>
      <c r="S3560">
        <f>COUNTIFS(assign_old_new!A:A,A3560)</f>
        <v>0</v>
      </c>
      <c r="T3560" s="4" t="str">
        <f>IF(D3560="teppc","teppc",
IF(Q3560=0,"not relevant",
IF(R3560&gt;0,"in old list",
IF(S3560=0,"NEED TO ASSIGN",
INDEX(assign_old_new!D:D,MATCH(A3560,assign_old_new!A:A,0))))))</f>
        <v>in old list</v>
      </c>
      <c r="U3560">
        <f t="shared" si="110"/>
        <v>1</v>
      </c>
      <c r="V3560" s="5">
        <f t="shared" si="111"/>
        <v>0</v>
      </c>
    </row>
    <row r="3561" spans="1:22" hidden="1" x14ac:dyDescent="0.75">
      <c r="A3561" t="s">
        <v>2198</v>
      </c>
      <c r="B3561" t="s">
        <v>2198</v>
      </c>
      <c r="C3561" t="s">
        <v>2197</v>
      </c>
      <c r="D3561" t="s">
        <v>9883</v>
      </c>
      <c r="E3561" t="s">
        <v>3319</v>
      </c>
      <c r="F3561" t="s">
        <v>3319</v>
      </c>
      <c r="G3561" t="s">
        <v>3320</v>
      </c>
      <c r="H3561" t="s">
        <v>3319</v>
      </c>
      <c r="I3561" t="s">
        <v>33</v>
      </c>
      <c r="J3561" s="6">
        <v>40683</v>
      </c>
      <c r="K3561" s="6">
        <v>55153</v>
      </c>
      <c r="L3561">
        <v>1.5</v>
      </c>
      <c r="M3561" t="s">
        <v>9884</v>
      </c>
      <c r="N3561" t="s">
        <v>3342</v>
      </c>
      <c r="O3561" t="s">
        <v>3337</v>
      </c>
      <c r="P3561" t="s">
        <v>3338</v>
      </c>
      <c r="Q3561" s="5">
        <f>INDEX(relevant_resources!B:B,MATCH(P3561,relevant_resources!A:A,0))</f>
        <v>0</v>
      </c>
      <c r="R3561">
        <f>COUNTIFS(resolve_2018!Y:Y,A3561)</f>
        <v>1</v>
      </c>
      <c r="S3561">
        <f>COUNTIFS(assign_old_new!A:A,A3561)</f>
        <v>0</v>
      </c>
      <c r="T3561" s="4" t="str">
        <f>IF(D3561="teppc","teppc",
IF(Q3561=0,"not relevant",
IF(R3561&gt;0,"in old list",
IF(S3561=0,"NEED TO ASSIGN",
INDEX(assign_old_new!D:D,MATCH(A3561,assign_old_new!A:A,0))))))</f>
        <v>not relevant</v>
      </c>
      <c r="U3561">
        <f t="shared" si="110"/>
        <v>1</v>
      </c>
      <c r="V3561" s="5">
        <f t="shared" si="111"/>
        <v>0</v>
      </c>
    </row>
    <row r="3562" spans="1:22" hidden="1" x14ac:dyDescent="0.75">
      <c r="A3562" t="s">
        <v>2188</v>
      </c>
      <c r="B3562" t="s">
        <v>2188</v>
      </c>
      <c r="C3562" t="s">
        <v>10074</v>
      </c>
      <c r="D3562" t="s">
        <v>9883</v>
      </c>
      <c r="E3562" t="s">
        <v>3319</v>
      </c>
      <c r="F3562" t="s">
        <v>3319</v>
      </c>
      <c r="G3562" t="s">
        <v>3320</v>
      </c>
      <c r="H3562" t="s">
        <v>3319</v>
      </c>
      <c r="I3562" t="s">
        <v>33</v>
      </c>
      <c r="J3562" s="6">
        <v>40682</v>
      </c>
      <c r="K3562" s="6">
        <v>55153</v>
      </c>
      <c r="L3562">
        <v>1.5</v>
      </c>
      <c r="M3562" t="s">
        <v>9884</v>
      </c>
      <c r="N3562" t="s">
        <v>10075</v>
      </c>
      <c r="O3562" t="s">
        <v>3337</v>
      </c>
      <c r="P3562" t="s">
        <v>3338</v>
      </c>
      <c r="Q3562" s="5">
        <f>INDEX(relevant_resources!B:B,MATCH(P3562,relevant_resources!A:A,0))</f>
        <v>0</v>
      </c>
      <c r="R3562">
        <f>COUNTIFS(resolve_2018!Y:Y,A3562)</f>
        <v>1</v>
      </c>
      <c r="S3562">
        <f>COUNTIFS(assign_old_new!A:A,A3562)</f>
        <v>0</v>
      </c>
      <c r="T3562" s="4" t="str">
        <f>IF(D3562="teppc","teppc",
IF(Q3562=0,"not relevant",
IF(R3562&gt;0,"in old list",
IF(S3562=0,"NEED TO ASSIGN",
INDEX(assign_old_new!D:D,MATCH(A3562,assign_old_new!A:A,0))))))</f>
        <v>not relevant</v>
      </c>
      <c r="U3562">
        <f t="shared" si="110"/>
        <v>1</v>
      </c>
      <c r="V3562" s="5">
        <f t="shared" si="111"/>
        <v>0</v>
      </c>
    </row>
    <row r="3563" spans="1:22" hidden="1" x14ac:dyDescent="0.75">
      <c r="A3563" t="s">
        <v>4722</v>
      </c>
      <c r="B3563" t="s">
        <v>4722</v>
      </c>
      <c r="C3563" t="s">
        <v>4723</v>
      </c>
      <c r="D3563" t="s">
        <v>3425</v>
      </c>
      <c r="E3563" t="s">
        <v>3482</v>
      </c>
      <c r="F3563" t="s">
        <v>3482</v>
      </c>
      <c r="G3563" t="s">
        <v>3483</v>
      </c>
      <c r="H3563" t="s">
        <v>3482</v>
      </c>
      <c r="I3563" t="s">
        <v>1080</v>
      </c>
      <c r="J3563" s="2">
        <v>39356</v>
      </c>
      <c r="K3563" s="2">
        <v>55153</v>
      </c>
      <c r="L3563">
        <v>1.5</v>
      </c>
      <c r="M3563" t="s">
        <v>3920</v>
      </c>
      <c r="N3563" t="s">
        <v>3921</v>
      </c>
      <c r="O3563" t="s">
        <v>3356</v>
      </c>
      <c r="P3563" t="s">
        <v>3484</v>
      </c>
      <c r="Q3563" s="5">
        <f>INDEX(relevant_resources!B:B,MATCH(P3563,relevant_resources!A:A,0))</f>
        <v>0</v>
      </c>
      <c r="R3563">
        <f>COUNTIFS(resolve_2018!Y:Y,A3563)</f>
        <v>0</v>
      </c>
      <c r="S3563">
        <f>COUNTIFS(assign_old_new!A:A,A3563)</f>
        <v>0</v>
      </c>
      <c r="T3563" s="4" t="str">
        <f>IF(D3563="teppc","teppc",
IF(Q3563=0,"not relevant",
IF(R3563&gt;0,"in old list",
IF(S3563=0,"NEED TO ASSIGN",
INDEX(assign_old_new!D:D,MATCH(A3563,assign_old_new!A:A,0))))))</f>
        <v>teppc</v>
      </c>
      <c r="U3563">
        <f t="shared" si="110"/>
        <v>0</v>
      </c>
      <c r="V3563" s="5">
        <f t="shared" si="111"/>
        <v>0</v>
      </c>
    </row>
    <row r="3564" spans="1:22" hidden="1" x14ac:dyDescent="0.75">
      <c r="A3564" t="s">
        <v>4724</v>
      </c>
      <c r="B3564" t="s">
        <v>4724</v>
      </c>
      <c r="C3564" t="s">
        <v>4725</v>
      </c>
      <c r="D3564" t="s">
        <v>3425</v>
      </c>
      <c r="E3564" t="s">
        <v>3482</v>
      </c>
      <c r="F3564" t="s">
        <v>3482</v>
      </c>
      <c r="G3564" t="s">
        <v>3483</v>
      </c>
      <c r="H3564" t="s">
        <v>3482</v>
      </c>
      <c r="I3564" t="s">
        <v>1080</v>
      </c>
      <c r="J3564" s="2">
        <v>39356</v>
      </c>
      <c r="K3564" s="2">
        <v>55153</v>
      </c>
      <c r="L3564">
        <v>1.5</v>
      </c>
      <c r="M3564" t="s">
        <v>3920</v>
      </c>
      <c r="N3564" t="s">
        <v>3921</v>
      </c>
      <c r="O3564" t="s">
        <v>3356</v>
      </c>
      <c r="P3564" t="s">
        <v>3484</v>
      </c>
      <c r="Q3564" s="5">
        <f>INDEX(relevant_resources!B:B,MATCH(P3564,relevant_resources!A:A,0))</f>
        <v>0</v>
      </c>
      <c r="R3564">
        <f>COUNTIFS(resolve_2018!Y:Y,A3564)</f>
        <v>0</v>
      </c>
      <c r="S3564">
        <f>COUNTIFS(assign_old_new!A:A,A3564)</f>
        <v>0</v>
      </c>
      <c r="T3564" s="4" t="str">
        <f>IF(D3564="teppc","teppc",
IF(Q3564=0,"not relevant",
IF(R3564&gt;0,"in old list",
IF(S3564=0,"NEED TO ASSIGN",
INDEX(assign_old_new!D:D,MATCH(A3564,assign_old_new!A:A,0))))))</f>
        <v>teppc</v>
      </c>
      <c r="U3564">
        <f t="shared" si="110"/>
        <v>0</v>
      </c>
      <c r="V3564" s="5">
        <f t="shared" si="111"/>
        <v>0</v>
      </c>
    </row>
    <row r="3565" spans="1:22" hidden="1" x14ac:dyDescent="0.75">
      <c r="A3565" t="s">
        <v>10889</v>
      </c>
      <c r="B3565" t="s">
        <v>10889</v>
      </c>
      <c r="C3565" t="s">
        <v>10890</v>
      </c>
      <c r="D3565" t="s">
        <v>9883</v>
      </c>
      <c r="E3565" t="s">
        <v>1128</v>
      </c>
      <c r="F3565" t="s">
        <v>1128</v>
      </c>
      <c r="G3565" t="s">
        <v>3379</v>
      </c>
      <c r="H3565" t="s">
        <v>1128</v>
      </c>
      <c r="I3565" t="s">
        <v>33</v>
      </c>
      <c r="J3565" s="6">
        <v>35923</v>
      </c>
      <c r="K3565" s="6">
        <v>55153</v>
      </c>
      <c r="L3565">
        <v>1.5</v>
      </c>
      <c r="M3565" t="s">
        <v>9884</v>
      </c>
      <c r="N3565" t="s">
        <v>10075</v>
      </c>
      <c r="O3565" t="s">
        <v>3356</v>
      </c>
      <c r="P3565" t="s">
        <v>3357</v>
      </c>
      <c r="Q3565" s="5">
        <f>INDEX(relevant_resources!B:B,MATCH(P3565,relevant_resources!A:A,0))</f>
        <v>0</v>
      </c>
      <c r="R3565">
        <f>COUNTIFS(resolve_2018!Y:Y,A3565)</f>
        <v>0</v>
      </c>
      <c r="S3565">
        <f>COUNTIFS(assign_old_new!A:A,A3565)</f>
        <v>0</v>
      </c>
      <c r="T3565" s="4" t="str">
        <f>IF(D3565="teppc","teppc",
IF(Q3565=0,"not relevant",
IF(R3565&gt;0,"in old list",
IF(S3565=0,"NEED TO ASSIGN",
INDEX(assign_old_new!D:D,MATCH(A3565,assign_old_new!A:A,0))))))</f>
        <v>not relevant</v>
      </c>
      <c r="U3565">
        <f t="shared" si="110"/>
        <v>0</v>
      </c>
      <c r="V3565" s="5">
        <f t="shared" si="111"/>
        <v>0</v>
      </c>
    </row>
    <row r="3566" spans="1:22" hidden="1" x14ac:dyDescent="0.75">
      <c r="A3566" t="s">
        <v>7143</v>
      </c>
      <c r="B3566" t="s">
        <v>7143</v>
      </c>
      <c r="C3566" t="s">
        <v>7144</v>
      </c>
      <c r="D3566" t="s">
        <v>3425</v>
      </c>
      <c r="E3566" t="s">
        <v>3611</v>
      </c>
      <c r="F3566" t="s">
        <v>3611</v>
      </c>
      <c r="G3566" t="s">
        <v>3379</v>
      </c>
      <c r="H3566" t="s">
        <v>1128</v>
      </c>
      <c r="I3566" t="s">
        <v>33</v>
      </c>
      <c r="J3566" s="2">
        <v>34486</v>
      </c>
      <c r="K3566" s="2">
        <v>55153</v>
      </c>
      <c r="L3566">
        <v>1.5</v>
      </c>
      <c r="M3566" t="s">
        <v>210</v>
      </c>
      <c r="N3566" t="s">
        <v>3443</v>
      </c>
      <c r="O3566" t="s">
        <v>210</v>
      </c>
      <c r="P3566" t="s">
        <v>3709</v>
      </c>
      <c r="Q3566" s="5">
        <f>INDEX(relevant_resources!B:B,MATCH(P3566,relevant_resources!A:A,0))</f>
        <v>0</v>
      </c>
      <c r="R3566">
        <f>COUNTIFS(resolve_2018!Y:Y,A3566)</f>
        <v>0</v>
      </c>
      <c r="S3566">
        <f>COUNTIFS(assign_old_new!A:A,A3566)</f>
        <v>0</v>
      </c>
      <c r="T3566" s="4" t="str">
        <f>IF(D3566="teppc","teppc",
IF(Q3566=0,"not relevant",
IF(R3566&gt;0,"in old list",
IF(S3566=0,"NEED TO ASSIGN",
INDEX(assign_old_new!D:D,MATCH(A3566,assign_old_new!A:A,0))))))</f>
        <v>teppc</v>
      </c>
      <c r="U3566">
        <f t="shared" si="110"/>
        <v>0</v>
      </c>
      <c r="V3566" s="5">
        <f t="shared" si="111"/>
        <v>0</v>
      </c>
    </row>
    <row r="3567" spans="1:22" hidden="1" x14ac:dyDescent="0.75">
      <c r="A3567" t="s">
        <v>7145</v>
      </c>
      <c r="B3567" t="s">
        <v>7145</v>
      </c>
      <c r="C3567" t="s">
        <v>7146</v>
      </c>
      <c r="D3567" t="s">
        <v>3425</v>
      </c>
      <c r="E3567" t="s">
        <v>3611</v>
      </c>
      <c r="F3567" t="s">
        <v>3611</v>
      </c>
      <c r="G3567" t="s">
        <v>3379</v>
      </c>
      <c r="H3567" t="s">
        <v>1128</v>
      </c>
      <c r="I3567" t="s">
        <v>33</v>
      </c>
      <c r="J3567" s="2">
        <v>34486</v>
      </c>
      <c r="K3567" s="2">
        <v>55153</v>
      </c>
      <c r="L3567">
        <v>1.5</v>
      </c>
      <c r="M3567" t="s">
        <v>210</v>
      </c>
      <c r="N3567" t="s">
        <v>3443</v>
      </c>
      <c r="O3567" t="s">
        <v>210</v>
      </c>
      <c r="P3567" t="s">
        <v>3709</v>
      </c>
      <c r="Q3567" s="5">
        <f>INDEX(relevant_resources!B:B,MATCH(P3567,relevant_resources!A:A,0))</f>
        <v>0</v>
      </c>
      <c r="R3567">
        <f>COUNTIFS(resolve_2018!Y:Y,A3567)</f>
        <v>0</v>
      </c>
      <c r="S3567">
        <f>COUNTIFS(assign_old_new!A:A,A3567)</f>
        <v>0</v>
      </c>
      <c r="T3567" s="4" t="str">
        <f>IF(D3567="teppc","teppc",
IF(Q3567=0,"not relevant",
IF(R3567&gt;0,"in old list",
IF(S3567=0,"NEED TO ASSIGN",
INDEX(assign_old_new!D:D,MATCH(A3567,assign_old_new!A:A,0))))))</f>
        <v>teppc</v>
      </c>
      <c r="U3567">
        <f t="shared" si="110"/>
        <v>0</v>
      </c>
      <c r="V3567" s="5">
        <f t="shared" si="111"/>
        <v>0</v>
      </c>
    </row>
    <row r="3568" spans="1:22" hidden="1" x14ac:dyDescent="0.75">
      <c r="A3568" t="s">
        <v>450</v>
      </c>
      <c r="B3568" t="s">
        <v>450</v>
      </c>
      <c r="C3568" t="s">
        <v>11069</v>
      </c>
      <c r="D3568" t="s">
        <v>9883</v>
      </c>
      <c r="E3568" t="s">
        <v>3333</v>
      </c>
      <c r="F3568" t="s">
        <v>3333</v>
      </c>
      <c r="G3568" t="s">
        <v>3334</v>
      </c>
      <c r="H3568" t="s">
        <v>3333</v>
      </c>
      <c r="I3568" t="s">
        <v>33</v>
      </c>
      <c r="J3568" s="6">
        <v>31413</v>
      </c>
      <c r="K3568" s="6">
        <v>55153</v>
      </c>
      <c r="L3568">
        <v>1.5</v>
      </c>
      <c r="M3568" t="s">
        <v>9884</v>
      </c>
      <c r="N3568" t="s">
        <v>3443</v>
      </c>
      <c r="O3568" t="s">
        <v>210</v>
      </c>
      <c r="P3568" t="s">
        <v>3709</v>
      </c>
      <c r="Q3568" s="5">
        <f>INDEX(relevant_resources!B:B,MATCH(P3568,relevant_resources!A:A,0))</f>
        <v>0</v>
      </c>
      <c r="R3568">
        <f>COUNTIFS(resolve_2018!Y:Y,A3568)</f>
        <v>1</v>
      </c>
      <c r="S3568">
        <f>COUNTIFS(assign_old_new!A:A,A3568)</f>
        <v>0</v>
      </c>
      <c r="T3568" s="4" t="str">
        <f>IF(D3568="teppc","teppc",
IF(Q3568=0,"not relevant",
IF(R3568&gt;0,"in old list",
IF(S3568=0,"NEED TO ASSIGN",
INDEX(assign_old_new!D:D,MATCH(A3568,assign_old_new!A:A,0))))))</f>
        <v>not relevant</v>
      </c>
      <c r="U3568">
        <f t="shared" si="110"/>
        <v>1</v>
      </c>
      <c r="V3568" s="5">
        <f t="shared" si="111"/>
        <v>0</v>
      </c>
    </row>
    <row r="3569" spans="1:22" hidden="1" x14ac:dyDescent="0.75">
      <c r="A3569" t="s">
        <v>7265</v>
      </c>
      <c r="B3569" t="s">
        <v>7265</v>
      </c>
      <c r="C3569" t="s">
        <v>7266</v>
      </c>
      <c r="D3569" t="s">
        <v>3425</v>
      </c>
      <c r="E3569" t="s">
        <v>2403</v>
      </c>
      <c r="F3569" t="s">
        <v>2403</v>
      </c>
      <c r="G3569" t="s">
        <v>3436</v>
      </c>
      <c r="H3569" t="s">
        <v>3437</v>
      </c>
      <c r="I3569" t="s">
        <v>2274</v>
      </c>
      <c r="J3569" s="2">
        <v>29983</v>
      </c>
      <c r="K3569" s="2">
        <v>55153</v>
      </c>
      <c r="L3569">
        <v>1.5</v>
      </c>
      <c r="M3569" t="s">
        <v>210</v>
      </c>
      <c r="N3569" t="s">
        <v>3443</v>
      </c>
      <c r="O3569" t="s">
        <v>210</v>
      </c>
      <c r="P3569" t="s">
        <v>3497</v>
      </c>
      <c r="Q3569" s="5">
        <f>INDEX(relevant_resources!B:B,MATCH(P3569,relevant_resources!A:A,0))</f>
        <v>0</v>
      </c>
      <c r="R3569">
        <f>COUNTIFS(resolve_2018!Y:Y,A3569)</f>
        <v>0</v>
      </c>
      <c r="S3569">
        <f>COUNTIFS(assign_old_new!A:A,A3569)</f>
        <v>0</v>
      </c>
      <c r="T3569" s="4" t="str">
        <f>IF(D3569="teppc","teppc",
IF(Q3569=0,"not relevant",
IF(R3569&gt;0,"in old list",
IF(S3569=0,"NEED TO ASSIGN",
INDEX(assign_old_new!D:D,MATCH(A3569,assign_old_new!A:A,0))))))</f>
        <v>teppc</v>
      </c>
      <c r="U3569">
        <f t="shared" si="110"/>
        <v>0</v>
      </c>
      <c r="V3569" s="5">
        <f t="shared" si="111"/>
        <v>0</v>
      </c>
    </row>
    <row r="3570" spans="1:22" hidden="1" x14ac:dyDescent="0.75">
      <c r="A3570" t="s">
        <v>6868</v>
      </c>
      <c r="B3570" t="s">
        <v>6868</v>
      </c>
      <c r="C3570" t="s">
        <v>6869</v>
      </c>
      <c r="D3570" t="s">
        <v>3425</v>
      </c>
      <c r="E3570" t="s">
        <v>3611</v>
      </c>
      <c r="F3570" t="s">
        <v>3611</v>
      </c>
      <c r="G3570" t="s">
        <v>3379</v>
      </c>
      <c r="H3570" t="s">
        <v>1128</v>
      </c>
      <c r="I3570" t="s">
        <v>33</v>
      </c>
      <c r="J3570" s="2">
        <v>4444</v>
      </c>
      <c r="K3570" s="2">
        <v>55153</v>
      </c>
      <c r="L3570">
        <v>1.5</v>
      </c>
      <c r="M3570" t="s">
        <v>210</v>
      </c>
      <c r="N3570" t="s">
        <v>3443</v>
      </c>
      <c r="O3570" t="s">
        <v>210</v>
      </c>
      <c r="P3570" t="s">
        <v>3709</v>
      </c>
      <c r="Q3570" s="5">
        <f>INDEX(relevant_resources!B:B,MATCH(P3570,relevant_resources!A:A,0))</f>
        <v>0</v>
      </c>
      <c r="R3570">
        <f>COUNTIFS(resolve_2018!Y:Y,A3570)</f>
        <v>0</v>
      </c>
      <c r="S3570">
        <f>COUNTIFS(assign_old_new!A:A,A3570)</f>
        <v>0</v>
      </c>
      <c r="T3570" s="4" t="str">
        <f>IF(D3570="teppc","teppc",
IF(Q3570=0,"not relevant",
IF(R3570&gt;0,"in old list",
IF(S3570=0,"NEED TO ASSIGN",
INDEX(assign_old_new!D:D,MATCH(A3570,assign_old_new!A:A,0))))))</f>
        <v>teppc</v>
      </c>
      <c r="U3570">
        <f t="shared" si="110"/>
        <v>0</v>
      </c>
      <c r="V3570" s="5">
        <f t="shared" si="111"/>
        <v>0</v>
      </c>
    </row>
    <row r="3571" spans="1:22" hidden="1" x14ac:dyDescent="0.75">
      <c r="A3571" t="s">
        <v>7469</v>
      </c>
      <c r="B3571" t="s">
        <v>7469</v>
      </c>
      <c r="C3571" t="s">
        <v>7470</v>
      </c>
      <c r="D3571" t="s">
        <v>3425</v>
      </c>
      <c r="E3571" t="s">
        <v>2403</v>
      </c>
      <c r="F3571" t="s">
        <v>2403</v>
      </c>
      <c r="G3571" t="s">
        <v>3436</v>
      </c>
      <c r="H3571" t="s">
        <v>3437</v>
      </c>
      <c r="I3571" t="s">
        <v>2274</v>
      </c>
      <c r="J3571" s="2">
        <v>2162</v>
      </c>
      <c r="K3571" s="2">
        <v>47588</v>
      </c>
      <c r="L3571">
        <v>1.5</v>
      </c>
      <c r="M3571" t="s">
        <v>210</v>
      </c>
      <c r="N3571" t="s">
        <v>3443</v>
      </c>
      <c r="O3571" t="s">
        <v>210</v>
      </c>
      <c r="P3571" t="s">
        <v>3497</v>
      </c>
      <c r="Q3571" s="5">
        <f>INDEX(relevant_resources!B:B,MATCH(P3571,relevant_resources!A:A,0))</f>
        <v>0</v>
      </c>
      <c r="R3571">
        <f>COUNTIFS(resolve_2018!Y:Y,A3571)</f>
        <v>0</v>
      </c>
      <c r="S3571">
        <f>COUNTIFS(assign_old_new!A:A,A3571)</f>
        <v>0</v>
      </c>
      <c r="T3571" s="4" t="str">
        <f>IF(D3571="teppc","teppc",
IF(Q3571=0,"not relevant",
IF(R3571&gt;0,"in old list",
IF(S3571=0,"NEED TO ASSIGN",
INDEX(assign_old_new!D:D,MATCH(A3571,assign_old_new!A:A,0))))))</f>
        <v>teppc</v>
      </c>
      <c r="U3571">
        <f t="shared" si="110"/>
        <v>0</v>
      </c>
      <c r="V3571" s="5">
        <f t="shared" si="111"/>
        <v>0</v>
      </c>
    </row>
    <row r="3572" spans="1:22" hidden="1" x14ac:dyDescent="0.75">
      <c r="A3572" t="s">
        <v>337</v>
      </c>
      <c r="B3572" t="s">
        <v>10505</v>
      </c>
      <c r="C3572" t="s">
        <v>10506</v>
      </c>
      <c r="D3572" t="s">
        <v>9883</v>
      </c>
      <c r="E3572" t="s">
        <v>3333</v>
      </c>
      <c r="F3572" t="s">
        <v>3333</v>
      </c>
      <c r="G3572" t="s">
        <v>3334</v>
      </c>
      <c r="H3572" t="s">
        <v>3333</v>
      </c>
      <c r="I3572" t="s">
        <v>33</v>
      </c>
      <c r="J3572" s="6">
        <v>1462</v>
      </c>
      <c r="K3572" s="6">
        <v>55153</v>
      </c>
      <c r="L3572">
        <v>1.5</v>
      </c>
      <c r="M3572" t="s">
        <v>9884</v>
      </c>
      <c r="N3572" t="s">
        <v>3443</v>
      </c>
      <c r="O3572" t="s">
        <v>210</v>
      </c>
      <c r="P3572" t="s">
        <v>3709</v>
      </c>
      <c r="Q3572" s="5">
        <f>INDEX(relevant_resources!B:B,MATCH(P3572,relevant_resources!A:A,0))</f>
        <v>0</v>
      </c>
      <c r="R3572">
        <f>COUNTIFS(resolve_2018!Y:Y,A3572)</f>
        <v>1</v>
      </c>
      <c r="S3572">
        <f>COUNTIFS(assign_old_new!A:A,A3572)</f>
        <v>0</v>
      </c>
      <c r="T3572" s="4" t="str">
        <f>IF(D3572="teppc","teppc",
IF(Q3572=0,"not relevant",
IF(R3572&gt;0,"in old list",
IF(S3572=0,"NEED TO ASSIGN",
INDEX(assign_old_new!D:D,MATCH(A3572,assign_old_new!A:A,0))))))</f>
        <v>not relevant</v>
      </c>
      <c r="U3572">
        <f t="shared" si="110"/>
        <v>1</v>
      </c>
      <c r="V3572" s="5">
        <f t="shared" si="111"/>
        <v>0</v>
      </c>
    </row>
    <row r="3573" spans="1:22" hidden="1" x14ac:dyDescent="0.75">
      <c r="A3573" t="s">
        <v>10084</v>
      </c>
      <c r="B3573" t="s">
        <v>10084</v>
      </c>
      <c r="C3573" t="s">
        <v>10085</v>
      </c>
      <c r="D3573" t="s">
        <v>9883</v>
      </c>
      <c r="E3573" t="s">
        <v>1128</v>
      </c>
      <c r="F3573" t="s">
        <v>1128</v>
      </c>
      <c r="G3573" t="s">
        <v>3379</v>
      </c>
      <c r="H3573" t="s">
        <v>1128</v>
      </c>
      <c r="I3573" t="s">
        <v>33</v>
      </c>
      <c r="J3573" s="6">
        <v>42107</v>
      </c>
      <c r="K3573" s="6">
        <v>55153</v>
      </c>
      <c r="L3573">
        <v>1.49</v>
      </c>
      <c r="M3573" t="s">
        <v>9884</v>
      </c>
      <c r="N3573" t="s">
        <v>4346</v>
      </c>
      <c r="O3573" t="s">
        <v>3386</v>
      </c>
      <c r="P3573" t="s">
        <v>3324</v>
      </c>
      <c r="Q3573" s="5">
        <f>INDEX(relevant_resources!B:B,MATCH(P3573,relevant_resources!A:A,0))</f>
        <v>1</v>
      </c>
      <c r="R3573">
        <f>COUNTIFS(resolve_2018!Y:Y,A3573)</f>
        <v>0</v>
      </c>
      <c r="S3573">
        <f>COUNTIFS(assign_old_new!A:A,A3573)</f>
        <v>1</v>
      </c>
      <c r="T3573" s="4" t="str">
        <f>IF(D3573="teppc","teppc",
IF(Q3573=0,"not relevant",
IF(R3573&gt;0,"in old list",
IF(S3573=0,"NEED TO ASSIGN",
INDEX(assign_old_new!D:D,MATCH(A3573,assign_old_new!A:A,0))))))</f>
        <v>old</v>
      </c>
      <c r="U3573">
        <f t="shared" si="110"/>
        <v>1</v>
      </c>
      <c r="V3573" s="5">
        <f t="shared" si="111"/>
        <v>0</v>
      </c>
    </row>
    <row r="3574" spans="1:22" hidden="1" x14ac:dyDescent="0.75">
      <c r="A3574" t="s">
        <v>11104</v>
      </c>
      <c r="B3574" t="s">
        <v>11104</v>
      </c>
      <c r="C3574" t="s">
        <v>11105</v>
      </c>
      <c r="D3574" t="s">
        <v>9883</v>
      </c>
      <c r="E3574" t="s">
        <v>1128</v>
      </c>
      <c r="F3574" t="s">
        <v>1128</v>
      </c>
      <c r="G3574" t="s">
        <v>3379</v>
      </c>
      <c r="H3574" t="s">
        <v>1128</v>
      </c>
      <c r="I3574" t="s">
        <v>33</v>
      </c>
      <c r="J3574" s="6">
        <v>42107</v>
      </c>
      <c r="K3574" s="6">
        <v>55153</v>
      </c>
      <c r="L3574">
        <v>1.49</v>
      </c>
      <c r="M3574" t="s">
        <v>9884</v>
      </c>
      <c r="N3574" t="s">
        <v>4346</v>
      </c>
      <c r="O3574" t="s">
        <v>3386</v>
      </c>
      <c r="P3574" t="s">
        <v>3324</v>
      </c>
      <c r="Q3574" s="5">
        <f>INDEX(relevant_resources!B:B,MATCH(P3574,relevant_resources!A:A,0))</f>
        <v>1</v>
      </c>
      <c r="R3574">
        <f>COUNTIFS(resolve_2018!Y:Y,A3574)</f>
        <v>0</v>
      </c>
      <c r="S3574">
        <f>COUNTIFS(assign_old_new!A:A,A3574)</f>
        <v>1</v>
      </c>
      <c r="T3574" s="4" t="str">
        <f>IF(D3574="teppc","teppc",
IF(Q3574=0,"not relevant",
IF(R3574&gt;0,"in old list",
IF(S3574=0,"NEED TO ASSIGN",
INDEX(assign_old_new!D:D,MATCH(A3574,assign_old_new!A:A,0))))))</f>
        <v>old</v>
      </c>
      <c r="U3574">
        <f t="shared" si="110"/>
        <v>1</v>
      </c>
      <c r="V3574" s="5">
        <f t="shared" si="111"/>
        <v>0</v>
      </c>
    </row>
    <row r="3575" spans="1:22" hidden="1" x14ac:dyDescent="0.75">
      <c r="A3575" t="s">
        <v>310</v>
      </c>
      <c r="B3575" t="s">
        <v>310</v>
      </c>
      <c r="C3575" t="s">
        <v>10011</v>
      </c>
      <c r="D3575" t="s">
        <v>9883</v>
      </c>
      <c r="E3575" t="s">
        <v>9887</v>
      </c>
      <c r="F3575" t="s">
        <v>9887</v>
      </c>
      <c r="G3575" t="s">
        <v>9888</v>
      </c>
      <c r="H3575" t="s">
        <v>9887</v>
      </c>
      <c r="I3575" t="s">
        <v>33</v>
      </c>
      <c r="J3575" s="6">
        <v>32121</v>
      </c>
      <c r="K3575" s="6">
        <v>55153</v>
      </c>
      <c r="L3575">
        <v>1.49</v>
      </c>
      <c r="M3575" t="s">
        <v>9884</v>
      </c>
      <c r="N3575" t="s">
        <v>3443</v>
      </c>
      <c r="O3575" t="s">
        <v>210</v>
      </c>
      <c r="P3575" t="s">
        <v>3709</v>
      </c>
      <c r="Q3575" s="5">
        <f>INDEX(relevant_resources!B:B,MATCH(P3575,relevant_resources!A:A,0))</f>
        <v>0</v>
      </c>
      <c r="R3575">
        <f>COUNTIFS(resolve_2018!Y:Y,A3575)</f>
        <v>1</v>
      </c>
      <c r="S3575">
        <f>COUNTIFS(assign_old_new!A:A,A3575)</f>
        <v>0</v>
      </c>
      <c r="T3575" s="4" t="str">
        <f>IF(D3575="teppc","teppc",
IF(Q3575=0,"not relevant",
IF(R3575&gt;0,"in old list",
IF(S3575=0,"NEED TO ASSIGN",
INDEX(assign_old_new!D:D,MATCH(A3575,assign_old_new!A:A,0))))))</f>
        <v>not relevant</v>
      </c>
      <c r="U3575">
        <f t="shared" si="110"/>
        <v>1</v>
      </c>
      <c r="V3575" s="5">
        <f t="shared" si="111"/>
        <v>0</v>
      </c>
    </row>
    <row r="3576" spans="1:22" hidden="1" x14ac:dyDescent="0.75">
      <c r="A3576" t="s">
        <v>2695</v>
      </c>
      <c r="B3576" t="s">
        <v>2695</v>
      </c>
      <c r="C3576" t="s">
        <v>10390</v>
      </c>
      <c r="D3576" t="s">
        <v>9883</v>
      </c>
      <c r="E3576" t="s">
        <v>3333</v>
      </c>
      <c r="F3576" t="s">
        <v>3333</v>
      </c>
      <c r="G3576" t="s">
        <v>3334</v>
      </c>
      <c r="H3576" t="s">
        <v>3333</v>
      </c>
      <c r="I3576" t="s">
        <v>33</v>
      </c>
      <c r="J3576" s="6">
        <v>41463</v>
      </c>
      <c r="K3576" s="6">
        <v>55153</v>
      </c>
      <c r="L3576">
        <v>1.42</v>
      </c>
      <c r="M3576" t="s">
        <v>9884</v>
      </c>
      <c r="N3576" t="s">
        <v>3342</v>
      </c>
      <c r="O3576" t="s">
        <v>3337</v>
      </c>
      <c r="P3576" t="s">
        <v>3338</v>
      </c>
      <c r="Q3576" s="5">
        <f>INDEX(relevant_resources!B:B,MATCH(P3576,relevant_resources!A:A,0))</f>
        <v>0</v>
      </c>
      <c r="R3576">
        <f>COUNTIFS(resolve_2018!Y:Y,A3576)</f>
        <v>1</v>
      </c>
      <c r="S3576">
        <f>COUNTIFS(assign_old_new!A:A,A3576)</f>
        <v>0</v>
      </c>
      <c r="T3576" s="4" t="str">
        <f>IF(D3576="teppc","teppc",
IF(Q3576=0,"not relevant",
IF(R3576&gt;0,"in old list",
IF(S3576=0,"NEED TO ASSIGN",
INDEX(assign_old_new!D:D,MATCH(A3576,assign_old_new!A:A,0))))))</f>
        <v>not relevant</v>
      </c>
      <c r="U3576">
        <f t="shared" si="110"/>
        <v>1</v>
      </c>
      <c r="V3576" s="5">
        <f t="shared" si="111"/>
        <v>0</v>
      </c>
    </row>
    <row r="3577" spans="1:22" hidden="1" x14ac:dyDescent="0.75">
      <c r="A3577" t="s">
        <v>72</v>
      </c>
      <c r="B3577" t="s">
        <v>72</v>
      </c>
      <c r="C3577" t="s">
        <v>10986</v>
      </c>
      <c r="D3577" t="s">
        <v>9883</v>
      </c>
      <c r="E3577" t="s">
        <v>3333</v>
      </c>
      <c r="F3577" t="s">
        <v>3333</v>
      </c>
      <c r="G3577" t="s">
        <v>3334</v>
      </c>
      <c r="H3577" t="s">
        <v>3333</v>
      </c>
      <c r="I3577" t="s">
        <v>33</v>
      </c>
      <c r="J3577" s="6">
        <v>40448</v>
      </c>
      <c r="K3577" s="6">
        <v>55153</v>
      </c>
      <c r="L3577">
        <v>1.42</v>
      </c>
      <c r="M3577" t="s">
        <v>9884</v>
      </c>
      <c r="N3577" t="s">
        <v>3342</v>
      </c>
      <c r="O3577" t="s">
        <v>3337</v>
      </c>
      <c r="P3577" t="s">
        <v>3338</v>
      </c>
      <c r="Q3577" s="5">
        <f>INDEX(relevant_resources!B:B,MATCH(P3577,relevant_resources!A:A,0))</f>
        <v>0</v>
      </c>
      <c r="R3577">
        <f>COUNTIFS(resolve_2018!Y:Y,A3577)</f>
        <v>1</v>
      </c>
      <c r="S3577">
        <f>COUNTIFS(assign_old_new!A:A,A3577)</f>
        <v>0</v>
      </c>
      <c r="T3577" s="4" t="str">
        <f>IF(D3577="teppc","teppc",
IF(Q3577=0,"not relevant",
IF(R3577&gt;0,"in old list",
IF(S3577=0,"NEED TO ASSIGN",
INDEX(assign_old_new!D:D,MATCH(A3577,assign_old_new!A:A,0))))))</f>
        <v>not relevant</v>
      </c>
      <c r="U3577">
        <f t="shared" si="110"/>
        <v>1</v>
      </c>
      <c r="V3577" s="5">
        <f t="shared" si="111"/>
        <v>0</v>
      </c>
    </row>
    <row r="3578" spans="1:22" hidden="1" x14ac:dyDescent="0.75">
      <c r="A3578" t="s">
        <v>10052</v>
      </c>
      <c r="B3578" t="s">
        <v>10052</v>
      </c>
      <c r="D3578" t="s">
        <v>9883</v>
      </c>
      <c r="E3578" t="s">
        <v>3333</v>
      </c>
      <c r="F3578" t="s">
        <v>3333</v>
      </c>
      <c r="G3578" t="s">
        <v>3334</v>
      </c>
      <c r="H3578" t="s">
        <v>3333</v>
      </c>
      <c r="I3578" t="s">
        <v>33</v>
      </c>
      <c r="J3578" t="s">
        <v>9889</v>
      </c>
      <c r="K3578" s="6">
        <v>55153</v>
      </c>
      <c r="L3578">
        <v>1.4</v>
      </c>
      <c r="M3578" t="s">
        <v>3336</v>
      </c>
      <c r="N3578" t="s">
        <v>3336</v>
      </c>
      <c r="O3578" t="s">
        <v>3356</v>
      </c>
      <c r="P3578" t="s">
        <v>3357</v>
      </c>
      <c r="Q3578" s="5">
        <f>INDEX(relevant_resources!B:B,MATCH(P3578,relevant_resources!A:A,0))</f>
        <v>0</v>
      </c>
      <c r="R3578">
        <f>COUNTIFS(resolve_2018!Y:Y,A3578)</f>
        <v>0</v>
      </c>
      <c r="S3578">
        <f>COUNTIFS(assign_old_new!A:A,A3578)</f>
        <v>0</v>
      </c>
      <c r="T3578" s="4" t="str">
        <f>IF(D3578="teppc","teppc",
IF(Q3578=0,"not relevant",
IF(R3578&gt;0,"in old list",
IF(S3578=0,"NEED TO ASSIGN",
INDEX(assign_old_new!D:D,MATCH(A3578,assign_old_new!A:A,0))))))</f>
        <v>not relevant</v>
      </c>
      <c r="U3578">
        <f t="shared" si="110"/>
        <v>0</v>
      </c>
      <c r="V3578" s="5">
        <f t="shared" si="111"/>
        <v>0</v>
      </c>
    </row>
    <row r="3579" spans="1:22" hidden="1" x14ac:dyDescent="0.75">
      <c r="A3579" t="s">
        <v>10196</v>
      </c>
      <c r="B3579" t="s">
        <v>10196</v>
      </c>
      <c r="C3579" t="s">
        <v>1753</v>
      </c>
      <c r="D3579" t="s">
        <v>9883</v>
      </c>
      <c r="E3579" t="s">
        <v>1128</v>
      </c>
      <c r="F3579" t="s">
        <v>1128</v>
      </c>
      <c r="G3579" t="s">
        <v>3379</v>
      </c>
      <c r="H3579" t="s">
        <v>1128</v>
      </c>
      <c r="I3579" t="s">
        <v>33</v>
      </c>
      <c r="J3579" t="s">
        <v>9889</v>
      </c>
      <c r="K3579" s="6">
        <v>55153</v>
      </c>
      <c r="L3579">
        <v>1.4</v>
      </c>
      <c r="M3579" t="s">
        <v>9958</v>
      </c>
      <c r="N3579" t="s">
        <v>4346</v>
      </c>
      <c r="O3579" t="s">
        <v>3386</v>
      </c>
      <c r="P3579" t="s">
        <v>3324</v>
      </c>
      <c r="Q3579" s="5">
        <f>INDEX(relevant_resources!B:B,MATCH(P3579,relevant_resources!A:A,0))</f>
        <v>1</v>
      </c>
      <c r="R3579">
        <f>COUNTIFS(resolve_2018!Y:Y,A3579)</f>
        <v>0</v>
      </c>
      <c r="S3579">
        <f>COUNTIFS(assign_old_new!A:A,A3579)</f>
        <v>1</v>
      </c>
      <c r="T3579" s="4" t="str">
        <f>IF(D3579="teppc","teppc",
IF(Q3579=0,"not relevant",
IF(R3579&gt;0,"in old list",
IF(S3579=0,"NEED TO ASSIGN",
INDEX(assign_old_new!D:D,MATCH(A3579,assign_old_new!A:A,0))))))</f>
        <v>old</v>
      </c>
      <c r="U3579">
        <f t="shared" si="110"/>
        <v>1</v>
      </c>
      <c r="V3579" s="5">
        <f t="shared" si="111"/>
        <v>0</v>
      </c>
    </row>
    <row r="3580" spans="1:22" hidden="1" x14ac:dyDescent="0.75">
      <c r="A3580" t="s">
        <v>10312</v>
      </c>
      <c r="B3580" t="s">
        <v>10312</v>
      </c>
      <c r="C3580" t="s">
        <v>10313</v>
      </c>
      <c r="D3580" t="s">
        <v>9883</v>
      </c>
      <c r="E3580" t="s">
        <v>3333</v>
      </c>
      <c r="F3580" t="s">
        <v>3333</v>
      </c>
      <c r="G3580" t="s">
        <v>3334</v>
      </c>
      <c r="H3580" t="s">
        <v>3333</v>
      </c>
      <c r="I3580" t="s">
        <v>33</v>
      </c>
      <c r="J3580" t="s">
        <v>9889</v>
      </c>
      <c r="K3580" s="6">
        <v>55153</v>
      </c>
      <c r="L3580">
        <v>1.4</v>
      </c>
      <c r="M3580" t="s">
        <v>10138</v>
      </c>
      <c r="N3580" t="s">
        <v>3443</v>
      </c>
      <c r="O3580" t="s">
        <v>210</v>
      </c>
      <c r="P3580" t="s">
        <v>3709</v>
      </c>
      <c r="Q3580" s="5">
        <f>INDEX(relevant_resources!B:B,MATCH(P3580,relevant_resources!A:A,0))</f>
        <v>0</v>
      </c>
      <c r="R3580">
        <f>COUNTIFS(resolve_2018!Y:Y,A3580)</f>
        <v>0</v>
      </c>
      <c r="S3580">
        <f>COUNTIFS(assign_old_new!A:A,A3580)</f>
        <v>1</v>
      </c>
      <c r="T3580" s="4" t="str">
        <f>IF(D3580="teppc","teppc",
IF(Q3580=0,"not relevant",
IF(R3580&gt;0,"in old list",
IF(S3580=0,"NEED TO ASSIGN",
INDEX(assign_old_new!D:D,MATCH(A3580,assign_old_new!A:A,0))))))</f>
        <v>not relevant</v>
      </c>
      <c r="U3580">
        <f t="shared" si="110"/>
        <v>1</v>
      </c>
      <c r="V3580" s="5">
        <f t="shared" si="111"/>
        <v>0</v>
      </c>
    </row>
    <row r="3581" spans="1:22" hidden="1" x14ac:dyDescent="0.75">
      <c r="A3581" t="s">
        <v>11463</v>
      </c>
      <c r="B3581" t="s">
        <v>11463</v>
      </c>
      <c r="C3581" t="s">
        <v>11464</v>
      </c>
      <c r="D3581" t="s">
        <v>9883</v>
      </c>
      <c r="E3581" t="s">
        <v>1128</v>
      </c>
      <c r="F3581" t="s">
        <v>1128</v>
      </c>
      <c r="G3581" t="s">
        <v>3379</v>
      </c>
      <c r="H3581" t="s">
        <v>1128</v>
      </c>
      <c r="I3581" t="s">
        <v>33</v>
      </c>
      <c r="J3581" s="2">
        <v>41518</v>
      </c>
      <c r="K3581" s="6">
        <v>55153</v>
      </c>
      <c r="L3581">
        <v>1.4</v>
      </c>
      <c r="M3581" t="s">
        <v>11465</v>
      </c>
      <c r="N3581" t="s">
        <v>3849</v>
      </c>
      <c r="O3581" t="s">
        <v>3850</v>
      </c>
      <c r="P3581" t="s">
        <v>10070</v>
      </c>
      <c r="Q3581" s="5">
        <f>INDEX(relevant_resources!B:B,MATCH(P3581,relevant_resources!A:A,0))</f>
        <v>0</v>
      </c>
      <c r="R3581">
        <f>COUNTIFS(resolve_2018!Y:Y,A3581)</f>
        <v>0</v>
      </c>
      <c r="S3581">
        <f>COUNTIFS(assign_old_new!A:A,A3581)</f>
        <v>0</v>
      </c>
      <c r="T3581" s="4" t="str">
        <f>IF(D3581="teppc","teppc",
IF(Q3581=0,"not relevant",
IF(R3581&gt;0,"in old list",
IF(S3581=0,"NEED TO ASSIGN",
INDEX(assign_old_new!D:D,MATCH(A3581,assign_old_new!A:A,0))))))</f>
        <v>not relevant</v>
      </c>
      <c r="U3581">
        <f t="shared" si="110"/>
        <v>0</v>
      </c>
      <c r="V3581" s="5">
        <f t="shared" si="111"/>
        <v>0</v>
      </c>
    </row>
    <row r="3582" spans="1:22" hidden="1" x14ac:dyDescent="0.75">
      <c r="A3582" t="s">
        <v>8886</v>
      </c>
      <c r="B3582" t="s">
        <v>8886</v>
      </c>
      <c r="C3582" t="s">
        <v>8887</v>
      </c>
      <c r="D3582" t="s">
        <v>3425</v>
      </c>
      <c r="E3582" t="s">
        <v>3426</v>
      </c>
      <c r="F3582" t="s">
        <v>3426</v>
      </c>
      <c r="G3582" t="s">
        <v>3427</v>
      </c>
      <c r="H3582" t="s">
        <v>3428</v>
      </c>
      <c r="I3582" t="s">
        <v>3429</v>
      </c>
      <c r="J3582" s="2">
        <v>41365</v>
      </c>
      <c r="K3582" s="2">
        <v>48729</v>
      </c>
      <c r="L3582">
        <v>1.4</v>
      </c>
      <c r="M3582" t="s">
        <v>3448</v>
      </c>
      <c r="N3582" t="s">
        <v>3336</v>
      </c>
      <c r="O3582" t="s">
        <v>3356</v>
      </c>
      <c r="P3582" t="s">
        <v>3449</v>
      </c>
      <c r="Q3582" s="5">
        <f>INDEX(relevant_resources!B:B,MATCH(P3582,relevant_resources!A:A,0))</f>
        <v>0</v>
      </c>
      <c r="R3582">
        <f>COUNTIFS(resolve_2018!Y:Y,A3582)</f>
        <v>0</v>
      </c>
      <c r="S3582">
        <f>COUNTIFS(assign_old_new!A:A,A3582)</f>
        <v>0</v>
      </c>
      <c r="T3582" s="4" t="str">
        <f>IF(D3582="teppc","teppc",
IF(Q3582=0,"not relevant",
IF(R3582&gt;0,"in old list",
IF(S3582=0,"NEED TO ASSIGN",
INDEX(assign_old_new!D:D,MATCH(A3582,assign_old_new!A:A,0))))))</f>
        <v>teppc</v>
      </c>
      <c r="U3582">
        <f t="shared" si="110"/>
        <v>0</v>
      </c>
      <c r="V3582" s="5">
        <f t="shared" si="111"/>
        <v>0</v>
      </c>
    </row>
    <row r="3583" spans="1:22" hidden="1" x14ac:dyDescent="0.75">
      <c r="A3583" t="s">
        <v>8209</v>
      </c>
      <c r="B3583" t="s">
        <v>8209</v>
      </c>
      <c r="C3583" t="s">
        <v>8210</v>
      </c>
      <c r="D3583" t="s">
        <v>3425</v>
      </c>
      <c r="E3583" t="s">
        <v>3546</v>
      </c>
      <c r="F3583" t="s">
        <v>3546</v>
      </c>
      <c r="G3583" t="s">
        <v>3547</v>
      </c>
      <c r="H3583" t="s">
        <v>3546</v>
      </c>
      <c r="I3583" t="s">
        <v>3429</v>
      </c>
      <c r="J3583" s="2">
        <v>37438</v>
      </c>
      <c r="K3583" s="2">
        <v>55153</v>
      </c>
      <c r="L3583">
        <v>1.4</v>
      </c>
      <c r="M3583" t="s">
        <v>210</v>
      </c>
      <c r="N3583" t="s">
        <v>3443</v>
      </c>
      <c r="O3583" t="s">
        <v>210</v>
      </c>
      <c r="P3583" t="s">
        <v>3444</v>
      </c>
      <c r="Q3583" s="5">
        <f>INDEX(relevant_resources!B:B,MATCH(P3583,relevant_resources!A:A,0))</f>
        <v>0</v>
      </c>
      <c r="R3583">
        <f>COUNTIFS(resolve_2018!Y:Y,A3583)</f>
        <v>0</v>
      </c>
      <c r="S3583">
        <f>COUNTIFS(assign_old_new!A:A,A3583)</f>
        <v>0</v>
      </c>
      <c r="T3583" s="4" t="str">
        <f>IF(D3583="teppc","teppc",
IF(Q3583=0,"not relevant",
IF(R3583&gt;0,"in old list",
IF(S3583=0,"NEED TO ASSIGN",
INDEX(assign_old_new!D:D,MATCH(A3583,assign_old_new!A:A,0))))))</f>
        <v>teppc</v>
      </c>
      <c r="U3583">
        <f t="shared" si="110"/>
        <v>0</v>
      </c>
      <c r="V3583" s="5">
        <f t="shared" si="111"/>
        <v>0</v>
      </c>
    </row>
    <row r="3584" spans="1:22" hidden="1" x14ac:dyDescent="0.75">
      <c r="A3584" t="s">
        <v>8503</v>
      </c>
      <c r="B3584" t="s">
        <v>8504</v>
      </c>
      <c r="C3584" t="s">
        <v>8505</v>
      </c>
      <c r="D3584" t="s">
        <v>3425</v>
      </c>
      <c r="E3584" t="s">
        <v>3546</v>
      </c>
      <c r="F3584" t="s">
        <v>3546</v>
      </c>
      <c r="G3584" t="s">
        <v>3547</v>
      </c>
      <c r="H3584" t="s">
        <v>3546</v>
      </c>
      <c r="I3584" t="s">
        <v>3429</v>
      </c>
      <c r="J3584" s="2">
        <v>2892</v>
      </c>
      <c r="K3584" s="2">
        <v>55123</v>
      </c>
      <c r="L3584">
        <v>1.4</v>
      </c>
      <c r="M3584" t="s">
        <v>210</v>
      </c>
      <c r="N3584" t="s">
        <v>3443</v>
      </c>
      <c r="O3584" t="s">
        <v>210</v>
      </c>
      <c r="P3584" t="s">
        <v>3444</v>
      </c>
      <c r="Q3584" s="5">
        <f>INDEX(relevant_resources!B:B,MATCH(P3584,relevant_resources!A:A,0))</f>
        <v>0</v>
      </c>
      <c r="R3584">
        <f>COUNTIFS(resolve_2018!Y:Y,A3584)</f>
        <v>0</v>
      </c>
      <c r="S3584">
        <f>COUNTIFS(assign_old_new!A:A,A3584)</f>
        <v>0</v>
      </c>
      <c r="T3584" s="4" t="str">
        <f>IF(D3584="teppc","teppc",
IF(Q3584=0,"not relevant",
IF(R3584&gt;0,"in old list",
IF(S3584=0,"NEED TO ASSIGN",
INDEX(assign_old_new!D:D,MATCH(A3584,assign_old_new!A:A,0))))))</f>
        <v>teppc</v>
      </c>
      <c r="U3584">
        <f t="shared" si="110"/>
        <v>0</v>
      </c>
      <c r="V3584" s="5">
        <f t="shared" si="111"/>
        <v>0</v>
      </c>
    </row>
    <row r="3585" spans="1:22" hidden="1" x14ac:dyDescent="0.75">
      <c r="A3585" t="s">
        <v>631</v>
      </c>
      <c r="B3585" t="s">
        <v>631</v>
      </c>
      <c r="C3585" t="s">
        <v>630</v>
      </c>
      <c r="D3585" t="s">
        <v>9883</v>
      </c>
      <c r="E3585" t="s">
        <v>3333</v>
      </c>
      <c r="F3585" t="s">
        <v>3333</v>
      </c>
      <c r="G3585" t="s">
        <v>3334</v>
      </c>
      <c r="H3585" t="s">
        <v>3333</v>
      </c>
      <c r="I3585" t="s">
        <v>33</v>
      </c>
      <c r="J3585" s="6">
        <v>42213</v>
      </c>
      <c r="K3585" s="6">
        <v>55153</v>
      </c>
      <c r="L3585">
        <v>1.38</v>
      </c>
      <c r="M3585" t="s">
        <v>9884</v>
      </c>
      <c r="N3585" t="s">
        <v>4346</v>
      </c>
      <c r="O3585" t="s">
        <v>3386</v>
      </c>
      <c r="P3585" t="s">
        <v>3324</v>
      </c>
      <c r="Q3585" s="5">
        <f>INDEX(relevant_resources!B:B,MATCH(P3585,relevant_resources!A:A,0))</f>
        <v>1</v>
      </c>
      <c r="R3585">
        <f>COUNTIFS(resolve_2018!Y:Y,A3585)</f>
        <v>1</v>
      </c>
      <c r="S3585">
        <f>COUNTIFS(assign_old_new!A:A,A3585)</f>
        <v>0</v>
      </c>
      <c r="T3585" s="4" t="str">
        <f>IF(D3585="teppc","teppc",
IF(Q3585=0,"not relevant",
IF(R3585&gt;0,"in old list",
IF(S3585=0,"NEED TO ASSIGN",
INDEX(assign_old_new!D:D,MATCH(A3585,assign_old_new!A:A,0))))))</f>
        <v>in old list</v>
      </c>
      <c r="U3585">
        <f t="shared" si="110"/>
        <v>1</v>
      </c>
      <c r="V3585" s="5">
        <f t="shared" si="111"/>
        <v>0</v>
      </c>
    </row>
    <row r="3586" spans="1:22" hidden="1" x14ac:dyDescent="0.75">
      <c r="A3586" t="s">
        <v>10588</v>
      </c>
      <c r="B3586" t="s">
        <v>10588</v>
      </c>
      <c r="C3586" t="s">
        <v>10589</v>
      </c>
      <c r="D3586" t="s">
        <v>9883</v>
      </c>
      <c r="E3586" t="s">
        <v>9887</v>
      </c>
      <c r="F3586" t="s">
        <v>9887</v>
      </c>
      <c r="G3586" t="s">
        <v>9888</v>
      </c>
      <c r="H3586" t="s">
        <v>9887</v>
      </c>
      <c r="I3586" t="s">
        <v>33</v>
      </c>
      <c r="J3586" s="6">
        <v>39142</v>
      </c>
      <c r="K3586" s="6">
        <v>55153</v>
      </c>
      <c r="L3586">
        <v>1.35</v>
      </c>
      <c r="M3586" t="s">
        <v>9884</v>
      </c>
      <c r="N3586" t="s">
        <v>3443</v>
      </c>
      <c r="O3586" t="s">
        <v>210</v>
      </c>
      <c r="P3586" t="s">
        <v>3709</v>
      </c>
      <c r="Q3586" s="5">
        <f>INDEX(relevant_resources!B:B,MATCH(P3586,relevant_resources!A:A,0))</f>
        <v>0</v>
      </c>
      <c r="R3586">
        <f>COUNTIFS(resolve_2018!Y:Y,A3586)</f>
        <v>0</v>
      </c>
      <c r="S3586">
        <f>COUNTIFS(assign_old_new!A:A,A3586)</f>
        <v>0</v>
      </c>
      <c r="T3586" s="4" t="str">
        <f>IF(D3586="teppc","teppc",
IF(Q3586=0,"not relevant",
IF(R3586&gt;0,"in old list",
IF(S3586=0,"NEED TO ASSIGN",
INDEX(assign_old_new!D:D,MATCH(A3586,assign_old_new!A:A,0))))))</f>
        <v>not relevant</v>
      </c>
      <c r="U3586">
        <f t="shared" ref="U3586:U3649" si="112">OR(R3586&gt;0,S3586&gt;0)*1</f>
        <v>0</v>
      </c>
      <c r="V3586" s="5">
        <f t="shared" si="111"/>
        <v>0</v>
      </c>
    </row>
    <row r="3587" spans="1:22" hidden="1" x14ac:dyDescent="0.75">
      <c r="A3587" t="s">
        <v>7932</v>
      </c>
      <c r="B3587" t="s">
        <v>7932</v>
      </c>
      <c r="C3587" t="s">
        <v>7933</v>
      </c>
      <c r="D3587" t="s">
        <v>3425</v>
      </c>
      <c r="E3587" t="s">
        <v>3611</v>
      </c>
      <c r="F3587" t="s">
        <v>3611</v>
      </c>
      <c r="G3587" t="s">
        <v>3379</v>
      </c>
      <c r="H3587" t="s">
        <v>1128</v>
      </c>
      <c r="I3587" t="s">
        <v>33</v>
      </c>
      <c r="J3587" s="2">
        <v>31048</v>
      </c>
      <c r="K3587" s="2">
        <v>55153</v>
      </c>
      <c r="L3587">
        <v>1.35</v>
      </c>
      <c r="M3587" t="s">
        <v>210</v>
      </c>
      <c r="N3587" t="s">
        <v>3443</v>
      </c>
      <c r="O3587" t="s">
        <v>210</v>
      </c>
      <c r="P3587" t="s">
        <v>3709</v>
      </c>
      <c r="Q3587" s="5">
        <f>INDEX(relevant_resources!B:B,MATCH(P3587,relevant_resources!A:A,0))</f>
        <v>0</v>
      </c>
      <c r="R3587">
        <f>COUNTIFS(resolve_2018!Y:Y,A3587)</f>
        <v>0</v>
      </c>
      <c r="S3587">
        <f>COUNTIFS(assign_old_new!A:A,A3587)</f>
        <v>0</v>
      </c>
      <c r="T3587" s="4" t="str">
        <f>IF(D3587="teppc","teppc",
IF(Q3587=0,"not relevant",
IF(R3587&gt;0,"in old list",
IF(S3587=0,"NEED TO ASSIGN",
INDEX(assign_old_new!D:D,MATCH(A3587,assign_old_new!A:A,0))))))</f>
        <v>teppc</v>
      </c>
      <c r="U3587">
        <f t="shared" si="112"/>
        <v>0</v>
      </c>
      <c r="V3587" s="5">
        <f t="shared" ref="V3587:V3650" si="113">AND(Q3587=1,U3587=0,D3587="caiso")*1</f>
        <v>0</v>
      </c>
    </row>
    <row r="3588" spans="1:22" hidden="1" x14ac:dyDescent="0.75">
      <c r="A3588" t="s">
        <v>3006</v>
      </c>
      <c r="B3588" t="s">
        <v>3006</v>
      </c>
      <c r="C3588" t="s">
        <v>10028</v>
      </c>
      <c r="D3588" t="s">
        <v>9883</v>
      </c>
      <c r="E3588" t="s">
        <v>1128</v>
      </c>
      <c r="F3588" t="s">
        <v>1128</v>
      </c>
      <c r="G3588" t="s">
        <v>3379</v>
      </c>
      <c r="H3588" t="s">
        <v>1128</v>
      </c>
      <c r="I3588" t="s">
        <v>33</v>
      </c>
      <c r="J3588" s="6">
        <v>37985</v>
      </c>
      <c r="K3588" s="6">
        <v>55153</v>
      </c>
      <c r="L3588">
        <v>1.32</v>
      </c>
      <c r="M3588" t="s">
        <v>9884</v>
      </c>
      <c r="N3588" t="s">
        <v>3412</v>
      </c>
      <c r="O3588" t="s">
        <v>993</v>
      </c>
      <c r="P3588" t="s">
        <v>3413</v>
      </c>
      <c r="Q3588" s="5">
        <f>INDEX(relevant_resources!B:B,MATCH(P3588,relevant_resources!A:A,0))</f>
        <v>1</v>
      </c>
      <c r="R3588">
        <f>COUNTIFS(resolve_2018!Y:Y,A3588)</f>
        <v>1</v>
      </c>
      <c r="S3588">
        <f>COUNTIFS(assign_old_new!A:A,A3588)</f>
        <v>0</v>
      </c>
      <c r="T3588" s="4" t="str">
        <f>IF(D3588="teppc","teppc",
IF(Q3588=0,"not relevant",
IF(R3588&gt;0,"in old list",
IF(S3588=0,"NEED TO ASSIGN",
INDEX(assign_old_new!D:D,MATCH(A3588,assign_old_new!A:A,0))))))</f>
        <v>in old list</v>
      </c>
      <c r="U3588">
        <f t="shared" si="112"/>
        <v>1</v>
      </c>
      <c r="V3588" s="5">
        <f t="shared" si="113"/>
        <v>0</v>
      </c>
    </row>
    <row r="3589" spans="1:22" hidden="1" x14ac:dyDescent="0.75">
      <c r="A3589" t="s">
        <v>9343</v>
      </c>
      <c r="B3589" t="s">
        <v>9343</v>
      </c>
      <c r="C3589" t="s">
        <v>9344</v>
      </c>
      <c r="D3589" t="s">
        <v>3425</v>
      </c>
      <c r="E3589" t="s">
        <v>3620</v>
      </c>
      <c r="F3589" t="s">
        <v>3620</v>
      </c>
      <c r="G3589" t="s">
        <v>3621</v>
      </c>
      <c r="H3589" t="s">
        <v>3616</v>
      </c>
      <c r="I3589" t="s">
        <v>1080</v>
      </c>
      <c r="J3589" s="2">
        <v>2527</v>
      </c>
      <c r="K3589" s="2">
        <v>55153</v>
      </c>
      <c r="L3589">
        <v>1.32</v>
      </c>
      <c r="M3589" t="s">
        <v>210</v>
      </c>
      <c r="N3589" t="s">
        <v>3443</v>
      </c>
      <c r="O3589" t="s">
        <v>210</v>
      </c>
      <c r="P3589" t="s">
        <v>3568</v>
      </c>
      <c r="Q3589" s="5">
        <f>INDEX(relevant_resources!B:B,MATCH(P3589,relevant_resources!A:A,0))</f>
        <v>0</v>
      </c>
      <c r="R3589">
        <f>COUNTIFS(resolve_2018!Y:Y,A3589)</f>
        <v>0</v>
      </c>
      <c r="S3589">
        <f>COUNTIFS(assign_old_new!A:A,A3589)</f>
        <v>0</v>
      </c>
      <c r="T3589" s="4" t="str">
        <f>IF(D3589="teppc","teppc",
IF(Q3589=0,"not relevant",
IF(R3589&gt;0,"in old list",
IF(S3589=0,"NEED TO ASSIGN",
INDEX(assign_old_new!D:D,MATCH(A3589,assign_old_new!A:A,0))))))</f>
        <v>teppc</v>
      </c>
      <c r="U3589">
        <f t="shared" si="112"/>
        <v>0</v>
      </c>
      <c r="V3589" s="5">
        <f t="shared" si="113"/>
        <v>0</v>
      </c>
    </row>
    <row r="3590" spans="1:22" hidden="1" x14ac:dyDescent="0.75">
      <c r="A3590" t="s">
        <v>1955</v>
      </c>
      <c r="B3590" t="s">
        <v>1955</v>
      </c>
      <c r="C3590" t="s">
        <v>1954</v>
      </c>
      <c r="D3590" t="s">
        <v>9883</v>
      </c>
      <c r="E3590" t="s">
        <v>1128</v>
      </c>
      <c r="F3590" t="s">
        <v>1128</v>
      </c>
      <c r="G3590" t="s">
        <v>3379</v>
      </c>
      <c r="H3590" t="s">
        <v>1128</v>
      </c>
      <c r="I3590" t="s">
        <v>33</v>
      </c>
      <c r="J3590" t="s">
        <v>9889</v>
      </c>
      <c r="K3590" s="6">
        <v>55153</v>
      </c>
      <c r="L3590">
        <v>1.3</v>
      </c>
      <c r="M3590" t="s">
        <v>4346</v>
      </c>
      <c r="N3590" t="s">
        <v>4346</v>
      </c>
      <c r="O3590" t="s">
        <v>3386</v>
      </c>
      <c r="P3590" t="s">
        <v>3324</v>
      </c>
      <c r="Q3590" s="5">
        <f>INDEX(relevant_resources!B:B,MATCH(P3590,relevant_resources!A:A,0))</f>
        <v>1</v>
      </c>
      <c r="R3590">
        <f>COUNTIFS(resolve_2018!Y:Y,A3590)</f>
        <v>1</v>
      </c>
      <c r="S3590">
        <f>COUNTIFS(assign_old_new!A:A,A3590)</f>
        <v>0</v>
      </c>
      <c r="T3590" s="4" t="str">
        <f>IF(D3590="teppc","teppc",
IF(Q3590=0,"not relevant",
IF(R3590&gt;0,"in old list",
IF(S3590=0,"NEED TO ASSIGN",
INDEX(assign_old_new!D:D,MATCH(A3590,assign_old_new!A:A,0))))))</f>
        <v>in old list</v>
      </c>
      <c r="U3590">
        <f t="shared" si="112"/>
        <v>1</v>
      </c>
      <c r="V3590" s="5">
        <f t="shared" si="113"/>
        <v>0</v>
      </c>
    </row>
    <row r="3591" spans="1:22" hidden="1" x14ac:dyDescent="0.75">
      <c r="A3591" t="s">
        <v>230</v>
      </c>
      <c r="B3591" t="s">
        <v>230</v>
      </c>
      <c r="C3591" t="s">
        <v>230</v>
      </c>
      <c r="D3591" t="s">
        <v>9883</v>
      </c>
      <c r="E3591" t="s">
        <v>3333</v>
      </c>
      <c r="F3591" t="s">
        <v>3333</v>
      </c>
      <c r="G3591" t="s">
        <v>3334</v>
      </c>
      <c r="H3591" t="s">
        <v>3333</v>
      </c>
      <c r="I3591" t="s">
        <v>33</v>
      </c>
      <c r="J3591" s="6">
        <v>39142</v>
      </c>
      <c r="K3591" s="6">
        <v>55153</v>
      </c>
      <c r="L3591">
        <v>1.3</v>
      </c>
      <c r="M3591" t="s">
        <v>9884</v>
      </c>
      <c r="N3591" t="s">
        <v>3443</v>
      </c>
      <c r="O3591" t="s">
        <v>210</v>
      </c>
      <c r="P3591" t="s">
        <v>3709</v>
      </c>
      <c r="Q3591" s="5">
        <f>INDEX(relevant_resources!B:B,MATCH(P3591,relevant_resources!A:A,0))</f>
        <v>0</v>
      </c>
      <c r="R3591">
        <f>COUNTIFS(resolve_2018!Y:Y,A3591)</f>
        <v>2</v>
      </c>
      <c r="S3591">
        <f>COUNTIFS(assign_old_new!A:A,A3591)</f>
        <v>0</v>
      </c>
      <c r="T3591" s="4" t="str">
        <f>IF(D3591="teppc","teppc",
IF(Q3591=0,"not relevant",
IF(R3591&gt;0,"in old list",
IF(S3591=0,"NEED TO ASSIGN",
INDEX(assign_old_new!D:D,MATCH(A3591,assign_old_new!A:A,0))))))</f>
        <v>not relevant</v>
      </c>
      <c r="U3591">
        <f t="shared" si="112"/>
        <v>1</v>
      </c>
      <c r="V3591" s="5">
        <f t="shared" si="113"/>
        <v>0</v>
      </c>
    </row>
    <row r="3592" spans="1:22" hidden="1" x14ac:dyDescent="0.75">
      <c r="A3592" t="s">
        <v>6231</v>
      </c>
      <c r="B3592" t="s">
        <v>6231</v>
      </c>
      <c r="C3592" t="s">
        <v>6232</v>
      </c>
      <c r="D3592" t="s">
        <v>3425</v>
      </c>
      <c r="E3592" t="s">
        <v>3482</v>
      </c>
      <c r="F3592" t="s">
        <v>3482</v>
      </c>
      <c r="G3592" t="s">
        <v>3483</v>
      </c>
      <c r="H3592" t="s">
        <v>3482</v>
      </c>
      <c r="I3592" t="s">
        <v>1080</v>
      </c>
      <c r="J3592" s="2">
        <v>36951</v>
      </c>
      <c r="K3592" s="2">
        <v>44561</v>
      </c>
      <c r="L3592">
        <v>1.3</v>
      </c>
      <c r="M3592" t="s">
        <v>3438</v>
      </c>
      <c r="N3592" t="s">
        <v>3412</v>
      </c>
      <c r="O3592" t="s">
        <v>993</v>
      </c>
      <c r="P3592" t="s">
        <v>3712</v>
      </c>
      <c r="Q3592" s="5">
        <f>INDEX(relevant_resources!B:B,MATCH(P3592,relevant_resources!A:A,0))</f>
        <v>0</v>
      </c>
      <c r="R3592">
        <f>COUNTIFS(resolve_2018!Y:Y,A3592)</f>
        <v>0</v>
      </c>
      <c r="S3592">
        <f>COUNTIFS(assign_old_new!A:A,A3592)</f>
        <v>0</v>
      </c>
      <c r="T3592" s="4" t="str">
        <f>IF(D3592="teppc","teppc",
IF(Q3592=0,"not relevant",
IF(R3592&gt;0,"in old list",
IF(S3592=0,"NEED TO ASSIGN",
INDEX(assign_old_new!D:D,MATCH(A3592,assign_old_new!A:A,0))))))</f>
        <v>teppc</v>
      </c>
      <c r="U3592">
        <f t="shared" si="112"/>
        <v>0</v>
      </c>
      <c r="V3592" s="5">
        <f t="shared" si="113"/>
        <v>0</v>
      </c>
    </row>
    <row r="3593" spans="1:22" hidden="1" x14ac:dyDescent="0.75">
      <c r="A3593" t="s">
        <v>7060</v>
      </c>
      <c r="B3593" t="s">
        <v>7060</v>
      </c>
      <c r="C3593" t="s">
        <v>7061</v>
      </c>
      <c r="D3593" t="s">
        <v>3425</v>
      </c>
      <c r="E3593" t="s">
        <v>3578</v>
      </c>
      <c r="F3593" t="s">
        <v>3578</v>
      </c>
      <c r="G3593" t="s">
        <v>3579</v>
      </c>
      <c r="H3593" t="s">
        <v>3578</v>
      </c>
      <c r="I3593" t="s">
        <v>3429</v>
      </c>
      <c r="J3593" s="2">
        <v>33939</v>
      </c>
      <c r="K3593" s="2">
        <v>55153</v>
      </c>
      <c r="L3593">
        <v>1.3</v>
      </c>
      <c r="M3593" t="s">
        <v>210</v>
      </c>
      <c r="N3593" t="s">
        <v>3443</v>
      </c>
      <c r="O3593" t="s">
        <v>210</v>
      </c>
      <c r="P3593" t="s">
        <v>3444</v>
      </c>
      <c r="Q3593" s="5">
        <f>INDEX(relevant_resources!B:B,MATCH(P3593,relevant_resources!A:A,0))</f>
        <v>0</v>
      </c>
      <c r="R3593">
        <f>COUNTIFS(resolve_2018!Y:Y,A3593)</f>
        <v>0</v>
      </c>
      <c r="S3593">
        <f>COUNTIFS(assign_old_new!A:A,A3593)</f>
        <v>0</v>
      </c>
      <c r="T3593" s="4" t="str">
        <f>IF(D3593="teppc","teppc",
IF(Q3593=0,"not relevant",
IF(R3593&gt;0,"in old list",
IF(S3593=0,"NEED TO ASSIGN",
INDEX(assign_old_new!D:D,MATCH(A3593,assign_old_new!A:A,0))))))</f>
        <v>teppc</v>
      </c>
      <c r="U3593">
        <f t="shared" si="112"/>
        <v>0</v>
      </c>
      <c r="V3593" s="5">
        <f t="shared" si="113"/>
        <v>0</v>
      </c>
    </row>
    <row r="3594" spans="1:22" hidden="1" x14ac:dyDescent="0.75">
      <c r="A3594" t="s">
        <v>447</v>
      </c>
      <c r="B3594" t="s">
        <v>447</v>
      </c>
      <c r="C3594" t="s">
        <v>10023</v>
      </c>
      <c r="D3594" t="s">
        <v>9883</v>
      </c>
      <c r="E3594" t="s">
        <v>3333</v>
      </c>
      <c r="F3594" t="s">
        <v>3333</v>
      </c>
      <c r="G3594" t="s">
        <v>3334</v>
      </c>
      <c r="H3594" t="s">
        <v>3333</v>
      </c>
      <c r="I3594" t="s">
        <v>33</v>
      </c>
      <c r="J3594" s="6">
        <v>31048</v>
      </c>
      <c r="K3594" s="6">
        <v>55153</v>
      </c>
      <c r="L3594">
        <v>1.3</v>
      </c>
      <c r="M3594" t="s">
        <v>9884</v>
      </c>
      <c r="N3594" t="s">
        <v>3443</v>
      </c>
      <c r="O3594" t="s">
        <v>210</v>
      </c>
      <c r="P3594" t="s">
        <v>3709</v>
      </c>
      <c r="Q3594" s="5">
        <f>INDEX(relevant_resources!B:B,MATCH(P3594,relevant_resources!A:A,0))</f>
        <v>0</v>
      </c>
      <c r="R3594">
        <f>COUNTIFS(resolve_2018!Y:Y,A3594)</f>
        <v>1</v>
      </c>
      <c r="S3594">
        <f>COUNTIFS(assign_old_new!A:A,A3594)</f>
        <v>0</v>
      </c>
      <c r="T3594" s="4" t="str">
        <f>IF(D3594="teppc","teppc",
IF(Q3594=0,"not relevant",
IF(R3594&gt;0,"in old list",
IF(S3594=0,"NEED TO ASSIGN",
INDEX(assign_old_new!D:D,MATCH(A3594,assign_old_new!A:A,0))))))</f>
        <v>not relevant</v>
      </c>
      <c r="U3594">
        <f t="shared" si="112"/>
        <v>1</v>
      </c>
      <c r="V3594" s="5">
        <f t="shared" si="113"/>
        <v>0</v>
      </c>
    </row>
    <row r="3595" spans="1:22" hidden="1" x14ac:dyDescent="0.75">
      <c r="A3595" t="s">
        <v>8671</v>
      </c>
      <c r="B3595" t="s">
        <v>8671</v>
      </c>
      <c r="C3595" t="s">
        <v>8672</v>
      </c>
      <c r="D3595" t="s">
        <v>3425</v>
      </c>
      <c r="E3595" t="s">
        <v>2403</v>
      </c>
      <c r="F3595" t="s">
        <v>2403</v>
      </c>
      <c r="G3595" t="s">
        <v>3436</v>
      </c>
      <c r="H3595" t="s">
        <v>3437</v>
      </c>
      <c r="I3595" t="s">
        <v>2274</v>
      </c>
      <c r="J3595" s="2">
        <v>30682</v>
      </c>
      <c r="K3595" s="2">
        <v>55153</v>
      </c>
      <c r="L3595">
        <v>1.3</v>
      </c>
      <c r="M3595" t="s">
        <v>210</v>
      </c>
      <c r="N3595" t="s">
        <v>3443</v>
      </c>
      <c r="O3595" t="s">
        <v>210</v>
      </c>
      <c r="P3595" t="s">
        <v>3497</v>
      </c>
      <c r="Q3595" s="5">
        <f>INDEX(relevant_resources!B:B,MATCH(P3595,relevant_resources!A:A,0))</f>
        <v>0</v>
      </c>
      <c r="R3595">
        <f>COUNTIFS(resolve_2018!Y:Y,A3595)</f>
        <v>0</v>
      </c>
      <c r="S3595">
        <f>COUNTIFS(assign_old_new!A:A,A3595)</f>
        <v>0</v>
      </c>
      <c r="T3595" s="4" t="str">
        <f>IF(D3595="teppc","teppc",
IF(Q3595=0,"not relevant",
IF(R3595&gt;0,"in old list",
IF(S3595=0,"NEED TO ASSIGN",
INDEX(assign_old_new!D:D,MATCH(A3595,assign_old_new!A:A,0))))))</f>
        <v>teppc</v>
      </c>
      <c r="U3595">
        <f t="shared" si="112"/>
        <v>0</v>
      </c>
      <c r="V3595" s="5">
        <f t="shared" si="113"/>
        <v>0</v>
      </c>
    </row>
    <row r="3596" spans="1:22" hidden="1" x14ac:dyDescent="0.75">
      <c r="A3596" t="s">
        <v>5389</v>
      </c>
      <c r="B3596" t="s">
        <v>5389</v>
      </c>
      <c r="C3596" t="s">
        <v>5390</v>
      </c>
      <c r="D3596" t="s">
        <v>3425</v>
      </c>
      <c r="E3596" t="s">
        <v>3611</v>
      </c>
      <c r="F3596" t="s">
        <v>3611</v>
      </c>
      <c r="G3596" t="s">
        <v>3379</v>
      </c>
      <c r="H3596" t="s">
        <v>1128</v>
      </c>
      <c r="I3596" t="s">
        <v>33</v>
      </c>
      <c r="J3596" s="2">
        <v>41394</v>
      </c>
      <c r="K3596" s="2">
        <v>55153</v>
      </c>
      <c r="L3596">
        <v>1.27</v>
      </c>
      <c r="M3596" t="s">
        <v>210</v>
      </c>
      <c r="N3596" t="s">
        <v>3443</v>
      </c>
      <c r="O3596" t="s">
        <v>210</v>
      </c>
      <c r="P3596" t="s">
        <v>3709</v>
      </c>
      <c r="Q3596" s="5">
        <f>INDEX(relevant_resources!B:B,MATCH(P3596,relevant_resources!A:A,0))</f>
        <v>0</v>
      </c>
      <c r="R3596">
        <f>COUNTIFS(resolve_2018!Y:Y,A3596)</f>
        <v>0</v>
      </c>
      <c r="S3596">
        <f>COUNTIFS(assign_old_new!A:A,A3596)</f>
        <v>0</v>
      </c>
      <c r="T3596" s="4" t="str">
        <f>IF(D3596="teppc","teppc",
IF(Q3596=0,"not relevant",
IF(R3596&gt;0,"in old list",
IF(S3596=0,"NEED TO ASSIGN",
INDEX(assign_old_new!D:D,MATCH(A3596,assign_old_new!A:A,0))))))</f>
        <v>teppc</v>
      </c>
      <c r="U3596">
        <f t="shared" si="112"/>
        <v>0</v>
      </c>
      <c r="V3596" s="5">
        <f t="shared" si="113"/>
        <v>0</v>
      </c>
    </row>
    <row r="3597" spans="1:22" hidden="1" x14ac:dyDescent="0.75">
      <c r="A3597" t="s">
        <v>4493</v>
      </c>
      <c r="B3597" t="s">
        <v>4493</v>
      </c>
      <c r="C3597" t="s">
        <v>4494</v>
      </c>
      <c r="D3597" t="s">
        <v>3425</v>
      </c>
      <c r="E3597" t="s">
        <v>3426</v>
      </c>
      <c r="F3597" t="s">
        <v>3426</v>
      </c>
      <c r="G3597" t="s">
        <v>3427</v>
      </c>
      <c r="H3597" t="s">
        <v>3428</v>
      </c>
      <c r="I3597" t="s">
        <v>3429</v>
      </c>
      <c r="J3597" s="2">
        <v>40087</v>
      </c>
      <c r="K3597" s="2">
        <v>47449</v>
      </c>
      <c r="L3597">
        <v>1.26</v>
      </c>
      <c r="M3597" t="s">
        <v>3448</v>
      </c>
      <c r="N3597" t="s">
        <v>3336</v>
      </c>
      <c r="O3597" t="s">
        <v>3356</v>
      </c>
      <c r="P3597" t="s">
        <v>3449</v>
      </c>
      <c r="Q3597" s="5">
        <f>INDEX(relevant_resources!B:B,MATCH(P3597,relevant_resources!A:A,0))</f>
        <v>0</v>
      </c>
      <c r="R3597">
        <f>COUNTIFS(resolve_2018!Y:Y,A3597)</f>
        <v>0</v>
      </c>
      <c r="S3597">
        <f>COUNTIFS(assign_old_new!A:A,A3597)</f>
        <v>0</v>
      </c>
      <c r="T3597" s="4" t="str">
        <f>IF(D3597="teppc","teppc",
IF(Q3597=0,"not relevant",
IF(R3597&gt;0,"in old list",
IF(S3597=0,"NEED TO ASSIGN",
INDEX(assign_old_new!D:D,MATCH(A3597,assign_old_new!A:A,0))))))</f>
        <v>teppc</v>
      </c>
      <c r="U3597">
        <f t="shared" si="112"/>
        <v>0</v>
      </c>
      <c r="V3597" s="5">
        <f t="shared" si="113"/>
        <v>0</v>
      </c>
    </row>
    <row r="3598" spans="1:22" hidden="1" x14ac:dyDescent="0.75">
      <c r="A3598" t="s">
        <v>1255</v>
      </c>
      <c r="B3598" t="s">
        <v>1255</v>
      </c>
      <c r="C3598" t="s">
        <v>9989</v>
      </c>
      <c r="D3598" t="s">
        <v>9883</v>
      </c>
      <c r="E3598" t="s">
        <v>1128</v>
      </c>
      <c r="F3598" t="s">
        <v>1128</v>
      </c>
      <c r="G3598" t="s">
        <v>3379</v>
      </c>
      <c r="H3598" t="s">
        <v>1128</v>
      </c>
      <c r="I3598" t="s">
        <v>33</v>
      </c>
      <c r="J3598" t="s">
        <v>9889</v>
      </c>
      <c r="K3598" s="6">
        <v>55153</v>
      </c>
      <c r="L3598">
        <v>1.25</v>
      </c>
      <c r="M3598" t="s">
        <v>9884</v>
      </c>
      <c r="N3598" t="s">
        <v>3443</v>
      </c>
      <c r="O3598" t="s">
        <v>210</v>
      </c>
      <c r="P3598" t="s">
        <v>3709</v>
      </c>
      <c r="Q3598" s="5">
        <f>INDEX(relevant_resources!B:B,MATCH(P3598,relevant_resources!A:A,0))</f>
        <v>0</v>
      </c>
      <c r="R3598">
        <f>COUNTIFS(resolve_2018!Y:Y,A3598)</f>
        <v>1</v>
      </c>
      <c r="S3598">
        <f>COUNTIFS(assign_old_new!A:A,A3598)</f>
        <v>0</v>
      </c>
      <c r="T3598" s="4" t="str">
        <f>IF(D3598="teppc","teppc",
IF(Q3598=0,"not relevant",
IF(R3598&gt;0,"in old list",
IF(S3598=0,"NEED TO ASSIGN",
INDEX(assign_old_new!D:D,MATCH(A3598,assign_old_new!A:A,0))))))</f>
        <v>not relevant</v>
      </c>
      <c r="U3598">
        <f t="shared" si="112"/>
        <v>1</v>
      </c>
      <c r="V3598" s="5">
        <f t="shared" si="113"/>
        <v>0</v>
      </c>
    </row>
    <row r="3599" spans="1:22" hidden="1" x14ac:dyDescent="0.75">
      <c r="A3599" t="s">
        <v>1958</v>
      </c>
      <c r="B3599" t="s">
        <v>1958</v>
      </c>
      <c r="C3599" t="s">
        <v>1957</v>
      </c>
      <c r="D3599" t="s">
        <v>9883</v>
      </c>
      <c r="E3599" t="s">
        <v>1128</v>
      </c>
      <c r="F3599" t="s">
        <v>1128</v>
      </c>
      <c r="G3599" t="s">
        <v>3379</v>
      </c>
      <c r="H3599" t="s">
        <v>1128</v>
      </c>
      <c r="I3599" t="s">
        <v>33</v>
      </c>
      <c r="J3599" t="s">
        <v>9889</v>
      </c>
      <c r="K3599" s="6">
        <v>55153</v>
      </c>
      <c r="L3599">
        <v>1.25</v>
      </c>
      <c r="M3599" t="s">
        <v>4346</v>
      </c>
      <c r="N3599" t="s">
        <v>4346</v>
      </c>
      <c r="O3599" t="s">
        <v>3386</v>
      </c>
      <c r="P3599" t="s">
        <v>3324</v>
      </c>
      <c r="Q3599" s="5">
        <f>INDEX(relevant_resources!B:B,MATCH(P3599,relevant_resources!A:A,0))</f>
        <v>1</v>
      </c>
      <c r="R3599">
        <f>COUNTIFS(resolve_2018!Y:Y,A3599)</f>
        <v>1</v>
      </c>
      <c r="S3599">
        <f>COUNTIFS(assign_old_new!A:A,A3599)</f>
        <v>0</v>
      </c>
      <c r="T3599" s="4" t="str">
        <f>IF(D3599="teppc","teppc",
IF(Q3599=0,"not relevant",
IF(R3599&gt;0,"in old list",
IF(S3599=0,"NEED TO ASSIGN",
INDEX(assign_old_new!D:D,MATCH(A3599,assign_old_new!A:A,0))))))</f>
        <v>in old list</v>
      </c>
      <c r="U3599">
        <f t="shared" si="112"/>
        <v>1</v>
      </c>
      <c r="V3599" s="5">
        <f t="shared" si="113"/>
        <v>0</v>
      </c>
    </row>
    <row r="3600" spans="1:22" hidden="1" x14ac:dyDescent="0.75">
      <c r="A3600" t="s">
        <v>10458</v>
      </c>
      <c r="B3600" t="s">
        <v>10458</v>
      </c>
      <c r="C3600" t="s">
        <v>10459</v>
      </c>
      <c r="D3600" t="s">
        <v>9883</v>
      </c>
      <c r="E3600" t="s">
        <v>9887</v>
      </c>
      <c r="F3600" t="s">
        <v>9887</v>
      </c>
      <c r="G3600" t="s">
        <v>9888</v>
      </c>
      <c r="H3600" t="s">
        <v>9887</v>
      </c>
      <c r="I3600" t="s">
        <v>33</v>
      </c>
      <c r="J3600" t="s">
        <v>9889</v>
      </c>
      <c r="K3600" s="6">
        <v>55153</v>
      </c>
      <c r="L3600">
        <v>1.25</v>
      </c>
      <c r="M3600" t="s">
        <v>9884</v>
      </c>
      <c r="N3600" t="s">
        <v>3443</v>
      </c>
      <c r="O3600" t="s">
        <v>210</v>
      </c>
      <c r="P3600" t="s">
        <v>3709</v>
      </c>
      <c r="Q3600" s="5">
        <f>INDEX(relevant_resources!B:B,MATCH(P3600,relevant_resources!A:A,0))</f>
        <v>0</v>
      </c>
      <c r="R3600">
        <f>COUNTIFS(resolve_2018!Y:Y,A3600)</f>
        <v>0</v>
      </c>
      <c r="S3600">
        <f>COUNTIFS(assign_old_new!A:A,A3600)</f>
        <v>0</v>
      </c>
      <c r="T3600" s="4" t="str">
        <f>IF(D3600="teppc","teppc",
IF(Q3600=0,"not relevant",
IF(R3600&gt;0,"in old list",
IF(S3600=0,"NEED TO ASSIGN",
INDEX(assign_old_new!D:D,MATCH(A3600,assign_old_new!A:A,0))))))</f>
        <v>not relevant</v>
      </c>
      <c r="U3600">
        <f t="shared" si="112"/>
        <v>0</v>
      </c>
      <c r="V3600" s="5">
        <f t="shared" si="113"/>
        <v>0</v>
      </c>
    </row>
    <row r="3601" spans="1:22" hidden="1" x14ac:dyDescent="0.75">
      <c r="A3601" t="s">
        <v>780</v>
      </c>
      <c r="B3601" t="s">
        <v>780</v>
      </c>
      <c r="D3601" t="s">
        <v>9883</v>
      </c>
      <c r="E3601" t="s">
        <v>3333</v>
      </c>
      <c r="F3601" t="s">
        <v>3333</v>
      </c>
      <c r="G3601" t="s">
        <v>3334</v>
      </c>
      <c r="H3601" t="s">
        <v>3333</v>
      </c>
      <c r="I3601" t="s">
        <v>33</v>
      </c>
      <c r="J3601" s="6">
        <v>41970</v>
      </c>
      <c r="K3601" s="6">
        <v>55153</v>
      </c>
      <c r="L3601">
        <v>1.25</v>
      </c>
      <c r="M3601" t="s">
        <v>9884</v>
      </c>
      <c r="N3601" t="s">
        <v>4346</v>
      </c>
      <c r="O3601" t="s">
        <v>3386</v>
      </c>
      <c r="P3601" t="s">
        <v>3324</v>
      </c>
      <c r="Q3601" s="5">
        <f>INDEX(relevant_resources!B:B,MATCH(P3601,relevant_resources!A:A,0))</f>
        <v>1</v>
      </c>
      <c r="R3601">
        <f>COUNTIFS(resolve_2018!Y:Y,A3601)</f>
        <v>1</v>
      </c>
      <c r="S3601">
        <f>COUNTIFS(assign_old_new!A:A,A3601)</f>
        <v>0</v>
      </c>
      <c r="T3601" s="4" t="str">
        <f>IF(D3601="teppc","teppc",
IF(Q3601=0,"not relevant",
IF(R3601&gt;0,"in old list",
IF(S3601=0,"NEED TO ASSIGN",
INDEX(assign_old_new!D:D,MATCH(A3601,assign_old_new!A:A,0))))))</f>
        <v>in old list</v>
      </c>
      <c r="U3601">
        <f t="shared" si="112"/>
        <v>1</v>
      </c>
      <c r="V3601" s="5">
        <f t="shared" si="113"/>
        <v>0</v>
      </c>
    </row>
    <row r="3602" spans="1:22" hidden="1" x14ac:dyDescent="0.75">
      <c r="A3602" t="s">
        <v>1502</v>
      </c>
      <c r="B3602" t="s">
        <v>1502</v>
      </c>
      <c r="C3602" t="s">
        <v>10180</v>
      </c>
      <c r="D3602" t="s">
        <v>9883</v>
      </c>
      <c r="E3602" t="s">
        <v>1128</v>
      </c>
      <c r="F3602" t="s">
        <v>1128</v>
      </c>
      <c r="G3602" t="s">
        <v>3379</v>
      </c>
      <c r="H3602" t="s">
        <v>1128</v>
      </c>
      <c r="I3602" t="s">
        <v>33</v>
      </c>
      <c r="J3602" s="6">
        <v>41001</v>
      </c>
      <c r="K3602" s="6">
        <v>55153</v>
      </c>
      <c r="L3602">
        <v>1.25</v>
      </c>
      <c r="M3602" t="s">
        <v>9884</v>
      </c>
      <c r="N3602" t="s">
        <v>4346</v>
      </c>
      <c r="O3602" t="s">
        <v>3386</v>
      </c>
      <c r="P3602" t="s">
        <v>3324</v>
      </c>
      <c r="Q3602" s="5">
        <f>INDEX(relevant_resources!B:B,MATCH(P3602,relevant_resources!A:A,0))</f>
        <v>1</v>
      </c>
      <c r="R3602">
        <f>COUNTIFS(resolve_2018!Y:Y,A3602)</f>
        <v>1</v>
      </c>
      <c r="S3602">
        <f>COUNTIFS(assign_old_new!A:A,A3602)</f>
        <v>0</v>
      </c>
      <c r="T3602" s="4" t="str">
        <f>IF(D3602="teppc","teppc",
IF(Q3602=0,"not relevant",
IF(R3602&gt;0,"in old list",
IF(S3602=0,"NEED TO ASSIGN",
INDEX(assign_old_new!D:D,MATCH(A3602,assign_old_new!A:A,0))))))</f>
        <v>in old list</v>
      </c>
      <c r="U3602">
        <f t="shared" si="112"/>
        <v>1</v>
      </c>
      <c r="V3602" s="5">
        <f t="shared" si="113"/>
        <v>0</v>
      </c>
    </row>
    <row r="3603" spans="1:22" hidden="1" x14ac:dyDescent="0.75">
      <c r="A3603" t="s">
        <v>10868</v>
      </c>
      <c r="B3603" t="s">
        <v>10868</v>
      </c>
      <c r="C3603" t="s">
        <v>10869</v>
      </c>
      <c r="D3603" t="s">
        <v>9883</v>
      </c>
      <c r="E3603" t="s">
        <v>9887</v>
      </c>
      <c r="F3603" t="s">
        <v>9887</v>
      </c>
      <c r="G3603" t="s">
        <v>9888</v>
      </c>
      <c r="H3603" t="s">
        <v>9887</v>
      </c>
      <c r="I3603" t="s">
        <v>33</v>
      </c>
      <c r="J3603" s="6">
        <v>32959</v>
      </c>
      <c r="K3603" s="6">
        <v>55153</v>
      </c>
      <c r="L3603">
        <v>1.25</v>
      </c>
      <c r="M3603" t="s">
        <v>9884</v>
      </c>
      <c r="N3603" t="s">
        <v>3443</v>
      </c>
      <c r="O3603" t="s">
        <v>210</v>
      </c>
      <c r="P3603" t="s">
        <v>3709</v>
      </c>
      <c r="Q3603" s="5">
        <f>INDEX(relevant_resources!B:B,MATCH(P3603,relevant_resources!A:A,0))</f>
        <v>0</v>
      </c>
      <c r="R3603">
        <f>COUNTIFS(resolve_2018!Y:Y,A3603)</f>
        <v>0</v>
      </c>
      <c r="S3603">
        <f>COUNTIFS(assign_old_new!A:A,A3603)</f>
        <v>0</v>
      </c>
      <c r="T3603" s="4" t="str">
        <f>IF(D3603="teppc","teppc",
IF(Q3603=0,"not relevant",
IF(R3603&gt;0,"in old list",
IF(S3603=0,"NEED TO ASSIGN",
INDEX(assign_old_new!D:D,MATCH(A3603,assign_old_new!A:A,0))))))</f>
        <v>not relevant</v>
      </c>
      <c r="U3603">
        <f t="shared" si="112"/>
        <v>0</v>
      </c>
      <c r="V3603" s="5">
        <f t="shared" si="113"/>
        <v>0</v>
      </c>
    </row>
    <row r="3604" spans="1:22" hidden="1" x14ac:dyDescent="0.75">
      <c r="A3604" t="s">
        <v>6547</v>
      </c>
      <c r="B3604" t="s">
        <v>6547</v>
      </c>
      <c r="C3604" t="s">
        <v>6548</v>
      </c>
      <c r="D3604" t="s">
        <v>3425</v>
      </c>
      <c r="E3604" t="s">
        <v>3620</v>
      </c>
      <c r="F3604" t="s">
        <v>3620</v>
      </c>
      <c r="G3604" t="s">
        <v>3621</v>
      </c>
      <c r="H3604" t="s">
        <v>3616</v>
      </c>
      <c r="I3604" t="s">
        <v>1080</v>
      </c>
      <c r="J3604" s="2">
        <v>30774</v>
      </c>
      <c r="K3604" s="2">
        <v>55153</v>
      </c>
      <c r="L3604">
        <v>1.25</v>
      </c>
      <c r="M3604" t="s">
        <v>210</v>
      </c>
      <c r="N3604" t="s">
        <v>3443</v>
      </c>
      <c r="O3604" t="s">
        <v>210</v>
      </c>
      <c r="P3604" t="s">
        <v>3568</v>
      </c>
      <c r="Q3604" s="5">
        <f>INDEX(relevant_resources!B:B,MATCH(P3604,relevant_resources!A:A,0))</f>
        <v>0</v>
      </c>
      <c r="R3604">
        <f>COUNTIFS(resolve_2018!Y:Y,A3604)</f>
        <v>0</v>
      </c>
      <c r="S3604">
        <f>COUNTIFS(assign_old_new!A:A,A3604)</f>
        <v>0</v>
      </c>
      <c r="T3604" s="4" t="str">
        <f>IF(D3604="teppc","teppc",
IF(Q3604=0,"not relevant",
IF(R3604&gt;0,"in old list",
IF(S3604=0,"NEED TO ASSIGN",
INDEX(assign_old_new!D:D,MATCH(A3604,assign_old_new!A:A,0))))))</f>
        <v>teppc</v>
      </c>
      <c r="U3604">
        <f t="shared" si="112"/>
        <v>0</v>
      </c>
      <c r="V3604" s="5">
        <f t="shared" si="113"/>
        <v>0</v>
      </c>
    </row>
    <row r="3605" spans="1:22" hidden="1" x14ac:dyDescent="0.75">
      <c r="A3605" t="s">
        <v>11426</v>
      </c>
      <c r="B3605" t="s">
        <v>11426</v>
      </c>
      <c r="C3605" t="s">
        <v>11427</v>
      </c>
      <c r="D3605" t="s">
        <v>9883</v>
      </c>
      <c r="E3605" t="s">
        <v>9887</v>
      </c>
      <c r="F3605" t="s">
        <v>9887</v>
      </c>
      <c r="G3605" t="s">
        <v>9888</v>
      </c>
      <c r="H3605" t="s">
        <v>9887</v>
      </c>
      <c r="I3605" t="s">
        <v>33</v>
      </c>
      <c r="J3605" s="6">
        <v>30655</v>
      </c>
      <c r="K3605" s="6">
        <v>55153</v>
      </c>
      <c r="L3605">
        <v>1.25</v>
      </c>
      <c r="M3605" t="s">
        <v>9884</v>
      </c>
      <c r="N3605" t="s">
        <v>3849</v>
      </c>
      <c r="O3605" t="s">
        <v>3850</v>
      </c>
      <c r="P3605" t="s">
        <v>10070</v>
      </c>
      <c r="Q3605" s="5">
        <f>INDEX(relevant_resources!B:B,MATCH(P3605,relevant_resources!A:A,0))</f>
        <v>0</v>
      </c>
      <c r="R3605">
        <f>COUNTIFS(resolve_2018!Y:Y,A3605)</f>
        <v>0</v>
      </c>
      <c r="S3605">
        <f>COUNTIFS(assign_old_new!A:A,A3605)</f>
        <v>0</v>
      </c>
      <c r="T3605" s="4" t="str">
        <f>IF(D3605="teppc","teppc",
IF(Q3605=0,"not relevant",
IF(R3605&gt;0,"in old list",
IF(S3605=0,"NEED TO ASSIGN",
INDEX(assign_old_new!D:D,MATCH(A3605,assign_old_new!A:A,0))))))</f>
        <v>not relevant</v>
      </c>
      <c r="U3605">
        <f t="shared" si="112"/>
        <v>0</v>
      </c>
      <c r="V3605" s="5">
        <f t="shared" si="113"/>
        <v>0</v>
      </c>
    </row>
    <row r="3606" spans="1:22" hidden="1" x14ac:dyDescent="0.75">
      <c r="A3606" t="s">
        <v>5367</v>
      </c>
      <c r="B3606" t="s">
        <v>5367</v>
      </c>
      <c r="C3606" t="s">
        <v>5368</v>
      </c>
      <c r="D3606" t="s">
        <v>3425</v>
      </c>
      <c r="E3606" t="s">
        <v>3482</v>
      </c>
      <c r="F3606" t="s">
        <v>3482</v>
      </c>
      <c r="G3606" t="s">
        <v>3483</v>
      </c>
      <c r="H3606" t="s">
        <v>3482</v>
      </c>
      <c r="I3606" t="s">
        <v>1080</v>
      </c>
      <c r="J3606" s="2">
        <v>3654</v>
      </c>
      <c r="K3606" s="2">
        <v>55153</v>
      </c>
      <c r="L3606">
        <v>1.25</v>
      </c>
      <c r="M3606" t="s">
        <v>3956</v>
      </c>
      <c r="N3606" t="s">
        <v>3443</v>
      </c>
      <c r="O3606" t="s">
        <v>210</v>
      </c>
      <c r="P3606" t="s">
        <v>3568</v>
      </c>
      <c r="Q3606" s="5">
        <f>INDEX(relevant_resources!B:B,MATCH(P3606,relevant_resources!A:A,0))</f>
        <v>0</v>
      </c>
      <c r="R3606">
        <f>COUNTIFS(resolve_2018!Y:Y,A3606)</f>
        <v>0</v>
      </c>
      <c r="S3606">
        <f>COUNTIFS(assign_old_new!A:A,A3606)</f>
        <v>0</v>
      </c>
      <c r="T3606" s="4" t="str">
        <f>IF(D3606="teppc","teppc",
IF(Q3606=0,"not relevant",
IF(R3606&gt;0,"in old list",
IF(S3606=0,"NEED TO ASSIGN",
INDEX(assign_old_new!D:D,MATCH(A3606,assign_old_new!A:A,0))))))</f>
        <v>teppc</v>
      </c>
      <c r="U3606">
        <f t="shared" si="112"/>
        <v>0</v>
      </c>
      <c r="V3606" s="5">
        <f t="shared" si="113"/>
        <v>0</v>
      </c>
    </row>
    <row r="3607" spans="1:22" hidden="1" x14ac:dyDescent="0.75">
      <c r="A3607" t="s">
        <v>802</v>
      </c>
      <c r="B3607" t="s">
        <v>802</v>
      </c>
      <c r="C3607" t="s">
        <v>10909</v>
      </c>
      <c r="D3607" t="s">
        <v>9883</v>
      </c>
      <c r="E3607" t="s">
        <v>3333</v>
      </c>
      <c r="F3607" t="s">
        <v>3333</v>
      </c>
      <c r="G3607" t="s">
        <v>3334</v>
      </c>
      <c r="H3607" t="s">
        <v>3333</v>
      </c>
      <c r="I3607" t="s">
        <v>33</v>
      </c>
      <c r="J3607" s="6">
        <v>41807</v>
      </c>
      <c r="K3607" s="6">
        <v>55153</v>
      </c>
      <c r="L3607">
        <v>1.23</v>
      </c>
      <c r="M3607" t="s">
        <v>9884</v>
      </c>
      <c r="N3607" t="s">
        <v>4346</v>
      </c>
      <c r="O3607" t="s">
        <v>3386</v>
      </c>
      <c r="P3607" t="s">
        <v>3324</v>
      </c>
      <c r="Q3607" s="5">
        <f>INDEX(relevant_resources!B:B,MATCH(P3607,relevant_resources!A:A,0))</f>
        <v>1</v>
      </c>
      <c r="R3607">
        <f>COUNTIFS(resolve_2018!Y:Y,A3607)</f>
        <v>1</v>
      </c>
      <c r="S3607">
        <f>COUNTIFS(assign_old_new!A:A,A3607)</f>
        <v>0</v>
      </c>
      <c r="T3607" s="4" t="str">
        <f>IF(D3607="teppc","teppc",
IF(Q3607=0,"not relevant",
IF(R3607&gt;0,"in old list",
IF(S3607=0,"NEED TO ASSIGN",
INDEX(assign_old_new!D:D,MATCH(A3607,assign_old_new!A:A,0))))))</f>
        <v>in old list</v>
      </c>
      <c r="U3607">
        <f t="shared" si="112"/>
        <v>1</v>
      </c>
      <c r="V3607" s="5">
        <f t="shared" si="113"/>
        <v>0</v>
      </c>
    </row>
    <row r="3608" spans="1:22" hidden="1" x14ac:dyDescent="0.75">
      <c r="A3608" t="s">
        <v>8039</v>
      </c>
      <c r="B3608" t="s">
        <v>8039</v>
      </c>
      <c r="C3608" t="s">
        <v>8040</v>
      </c>
      <c r="D3608" t="s">
        <v>3425</v>
      </c>
      <c r="E3608" t="s">
        <v>3426</v>
      </c>
      <c r="F3608" t="s">
        <v>3426</v>
      </c>
      <c r="G3608" t="s">
        <v>3427</v>
      </c>
      <c r="H3608" t="s">
        <v>3428</v>
      </c>
      <c r="I3608" t="s">
        <v>3429</v>
      </c>
      <c r="J3608" s="2">
        <v>31517</v>
      </c>
      <c r="K3608" s="2">
        <v>47484</v>
      </c>
      <c r="L3608">
        <v>1.2</v>
      </c>
      <c r="M3608" t="s">
        <v>210</v>
      </c>
      <c r="N3608" t="s">
        <v>3443</v>
      </c>
      <c r="O3608" t="s">
        <v>210</v>
      </c>
      <c r="P3608" t="s">
        <v>3444</v>
      </c>
      <c r="Q3608" s="5">
        <f>INDEX(relevant_resources!B:B,MATCH(P3608,relevant_resources!A:A,0))</f>
        <v>0</v>
      </c>
      <c r="R3608">
        <f>COUNTIFS(resolve_2018!Y:Y,A3608)</f>
        <v>0</v>
      </c>
      <c r="S3608">
        <f>COUNTIFS(assign_old_new!A:A,A3608)</f>
        <v>0</v>
      </c>
      <c r="T3608" s="4" t="str">
        <f>IF(D3608="teppc","teppc",
IF(Q3608=0,"not relevant",
IF(R3608&gt;0,"in old list",
IF(S3608=0,"NEED TO ASSIGN",
INDEX(assign_old_new!D:D,MATCH(A3608,assign_old_new!A:A,0))))))</f>
        <v>teppc</v>
      </c>
      <c r="U3608">
        <f t="shared" si="112"/>
        <v>0</v>
      </c>
      <c r="V3608" s="5">
        <f t="shared" si="113"/>
        <v>0</v>
      </c>
    </row>
    <row r="3609" spans="1:22" hidden="1" x14ac:dyDescent="0.75">
      <c r="A3609" t="s">
        <v>8001</v>
      </c>
      <c r="B3609" t="s">
        <v>8001</v>
      </c>
      <c r="C3609" t="s">
        <v>8002</v>
      </c>
      <c r="D3609" t="s">
        <v>3425</v>
      </c>
      <c r="E3609" t="s">
        <v>3620</v>
      </c>
      <c r="F3609" t="s">
        <v>3620</v>
      </c>
      <c r="G3609" t="s">
        <v>3621</v>
      </c>
      <c r="H3609" t="s">
        <v>3616</v>
      </c>
      <c r="I3609" t="s">
        <v>1080</v>
      </c>
      <c r="J3609" s="2">
        <v>31152</v>
      </c>
      <c r="K3609" s="2">
        <v>55153</v>
      </c>
      <c r="L3609">
        <v>1.2</v>
      </c>
      <c r="M3609" t="s">
        <v>210</v>
      </c>
      <c r="N3609" t="s">
        <v>3443</v>
      </c>
      <c r="O3609" t="s">
        <v>210</v>
      </c>
      <c r="P3609" t="s">
        <v>3568</v>
      </c>
      <c r="Q3609" s="5">
        <f>INDEX(relevant_resources!B:B,MATCH(P3609,relevant_resources!A:A,0))</f>
        <v>0</v>
      </c>
      <c r="R3609">
        <f>COUNTIFS(resolve_2018!Y:Y,A3609)</f>
        <v>0</v>
      </c>
      <c r="S3609">
        <f>COUNTIFS(assign_old_new!A:A,A3609)</f>
        <v>0</v>
      </c>
      <c r="T3609" s="4" t="str">
        <f>IF(D3609="teppc","teppc",
IF(Q3609=0,"not relevant",
IF(R3609&gt;0,"in old list",
IF(S3609=0,"NEED TO ASSIGN",
INDEX(assign_old_new!D:D,MATCH(A3609,assign_old_new!A:A,0))))))</f>
        <v>teppc</v>
      </c>
      <c r="U3609">
        <f t="shared" si="112"/>
        <v>0</v>
      </c>
      <c r="V3609" s="5">
        <f t="shared" si="113"/>
        <v>0</v>
      </c>
    </row>
    <row r="3610" spans="1:22" hidden="1" x14ac:dyDescent="0.75">
      <c r="A3610" t="s">
        <v>8954</v>
      </c>
      <c r="B3610" t="s">
        <v>8954</v>
      </c>
      <c r="C3610" t="s">
        <v>8955</v>
      </c>
      <c r="D3610" t="s">
        <v>3425</v>
      </c>
      <c r="E3610" t="s">
        <v>3858</v>
      </c>
      <c r="F3610" t="s">
        <v>3858</v>
      </c>
      <c r="G3610" t="s">
        <v>3859</v>
      </c>
      <c r="H3610" t="s">
        <v>3860</v>
      </c>
      <c r="I3610" t="s">
        <v>1080</v>
      </c>
      <c r="J3610" s="2">
        <v>19329</v>
      </c>
      <c r="K3610" s="2">
        <v>55153</v>
      </c>
      <c r="L3610">
        <v>1.2</v>
      </c>
      <c r="M3610" t="s">
        <v>210</v>
      </c>
      <c r="N3610" t="s">
        <v>3443</v>
      </c>
      <c r="O3610" t="s">
        <v>210</v>
      </c>
      <c r="P3610" t="s">
        <v>3568</v>
      </c>
      <c r="Q3610" s="5">
        <f>INDEX(relevant_resources!B:B,MATCH(P3610,relevant_resources!A:A,0))</f>
        <v>0</v>
      </c>
      <c r="R3610">
        <f>COUNTIFS(resolve_2018!Y:Y,A3610)</f>
        <v>0</v>
      </c>
      <c r="S3610">
        <f>COUNTIFS(assign_old_new!A:A,A3610)</f>
        <v>0</v>
      </c>
      <c r="T3610" s="4" t="str">
        <f>IF(D3610="teppc","teppc",
IF(Q3610=0,"not relevant",
IF(R3610&gt;0,"in old list",
IF(S3610=0,"NEED TO ASSIGN",
INDEX(assign_old_new!D:D,MATCH(A3610,assign_old_new!A:A,0))))))</f>
        <v>teppc</v>
      </c>
      <c r="U3610">
        <f t="shared" si="112"/>
        <v>0</v>
      </c>
      <c r="V3610" s="5">
        <f t="shared" si="113"/>
        <v>0</v>
      </c>
    </row>
    <row r="3611" spans="1:22" hidden="1" x14ac:dyDescent="0.75">
      <c r="A3611" t="s">
        <v>8956</v>
      </c>
      <c r="B3611" t="s">
        <v>8956</v>
      </c>
      <c r="C3611" t="s">
        <v>8957</v>
      </c>
      <c r="D3611" t="s">
        <v>3425</v>
      </c>
      <c r="E3611" t="s">
        <v>3611</v>
      </c>
      <c r="F3611" t="s">
        <v>3611</v>
      </c>
      <c r="G3611" t="s">
        <v>3379</v>
      </c>
      <c r="H3611" t="s">
        <v>1128</v>
      </c>
      <c r="I3611" t="s">
        <v>33</v>
      </c>
      <c r="J3611" s="2">
        <v>19329</v>
      </c>
      <c r="K3611" s="2">
        <v>55153</v>
      </c>
      <c r="L3611">
        <v>1.2</v>
      </c>
      <c r="M3611" t="s">
        <v>210</v>
      </c>
      <c r="N3611" t="s">
        <v>3443</v>
      </c>
      <c r="O3611" t="s">
        <v>210</v>
      </c>
      <c r="P3611" t="s">
        <v>3709</v>
      </c>
      <c r="Q3611" s="5">
        <f>INDEX(relevant_resources!B:B,MATCH(P3611,relevant_resources!A:A,0))</f>
        <v>0</v>
      </c>
      <c r="R3611">
        <f>COUNTIFS(resolve_2018!Y:Y,A3611)</f>
        <v>0</v>
      </c>
      <c r="S3611">
        <f>COUNTIFS(assign_old_new!A:A,A3611)</f>
        <v>0</v>
      </c>
      <c r="T3611" s="4" t="str">
        <f>IF(D3611="teppc","teppc",
IF(Q3611=0,"not relevant",
IF(R3611&gt;0,"in old list",
IF(S3611=0,"NEED TO ASSIGN",
INDEX(assign_old_new!D:D,MATCH(A3611,assign_old_new!A:A,0))))))</f>
        <v>teppc</v>
      </c>
      <c r="U3611">
        <f t="shared" si="112"/>
        <v>0</v>
      </c>
      <c r="V3611" s="5">
        <f t="shared" si="113"/>
        <v>0</v>
      </c>
    </row>
    <row r="3612" spans="1:22" hidden="1" x14ac:dyDescent="0.75">
      <c r="A3612" t="s">
        <v>8958</v>
      </c>
      <c r="B3612" t="s">
        <v>8958</v>
      </c>
      <c r="C3612" t="s">
        <v>8959</v>
      </c>
      <c r="D3612" t="s">
        <v>3425</v>
      </c>
      <c r="E3612" t="s">
        <v>3611</v>
      </c>
      <c r="F3612" t="s">
        <v>3611</v>
      </c>
      <c r="G3612" t="s">
        <v>3379</v>
      </c>
      <c r="H3612" t="s">
        <v>1128</v>
      </c>
      <c r="I3612" t="s">
        <v>33</v>
      </c>
      <c r="J3612" s="2">
        <v>19329</v>
      </c>
      <c r="K3612" s="2">
        <v>55153</v>
      </c>
      <c r="L3612">
        <v>1.2</v>
      </c>
      <c r="M3612" t="s">
        <v>210</v>
      </c>
      <c r="N3612" t="s">
        <v>3443</v>
      </c>
      <c r="O3612" t="s">
        <v>210</v>
      </c>
      <c r="P3612" t="s">
        <v>3709</v>
      </c>
      <c r="Q3612" s="5">
        <f>INDEX(relevant_resources!B:B,MATCH(P3612,relevant_resources!A:A,0))</f>
        <v>0</v>
      </c>
      <c r="R3612">
        <f>COUNTIFS(resolve_2018!Y:Y,A3612)</f>
        <v>0</v>
      </c>
      <c r="S3612">
        <f>COUNTIFS(assign_old_new!A:A,A3612)</f>
        <v>0</v>
      </c>
      <c r="T3612" s="4" t="str">
        <f>IF(D3612="teppc","teppc",
IF(Q3612=0,"not relevant",
IF(R3612&gt;0,"in old list",
IF(S3612=0,"NEED TO ASSIGN",
INDEX(assign_old_new!D:D,MATCH(A3612,assign_old_new!A:A,0))))))</f>
        <v>teppc</v>
      </c>
      <c r="U3612">
        <f t="shared" si="112"/>
        <v>0</v>
      </c>
      <c r="V3612" s="5">
        <f t="shared" si="113"/>
        <v>0</v>
      </c>
    </row>
    <row r="3613" spans="1:22" hidden="1" x14ac:dyDescent="0.75">
      <c r="A3613" t="s">
        <v>8960</v>
      </c>
      <c r="B3613" t="s">
        <v>8960</v>
      </c>
      <c r="C3613" t="s">
        <v>8961</v>
      </c>
      <c r="D3613" t="s">
        <v>3425</v>
      </c>
      <c r="E3613" t="s">
        <v>3611</v>
      </c>
      <c r="F3613" t="s">
        <v>3611</v>
      </c>
      <c r="G3613" t="s">
        <v>3379</v>
      </c>
      <c r="H3613" t="s">
        <v>1128</v>
      </c>
      <c r="I3613" t="s">
        <v>33</v>
      </c>
      <c r="J3613" s="2">
        <v>19329</v>
      </c>
      <c r="K3613" s="2">
        <v>55153</v>
      </c>
      <c r="L3613">
        <v>1.2</v>
      </c>
      <c r="M3613" t="s">
        <v>210</v>
      </c>
      <c r="N3613" t="s">
        <v>3443</v>
      </c>
      <c r="O3613" t="s">
        <v>210</v>
      </c>
      <c r="P3613" t="s">
        <v>3709</v>
      </c>
      <c r="Q3613" s="5">
        <f>INDEX(relevant_resources!B:B,MATCH(P3613,relevant_resources!A:A,0))</f>
        <v>0</v>
      </c>
      <c r="R3613">
        <f>COUNTIFS(resolve_2018!Y:Y,A3613)</f>
        <v>0</v>
      </c>
      <c r="S3613">
        <f>COUNTIFS(assign_old_new!A:A,A3613)</f>
        <v>0</v>
      </c>
      <c r="T3613" s="4" t="str">
        <f>IF(D3613="teppc","teppc",
IF(Q3613=0,"not relevant",
IF(R3613&gt;0,"in old list",
IF(S3613=0,"NEED TO ASSIGN",
INDEX(assign_old_new!D:D,MATCH(A3613,assign_old_new!A:A,0))))))</f>
        <v>teppc</v>
      </c>
      <c r="U3613">
        <f t="shared" si="112"/>
        <v>0</v>
      </c>
      <c r="V3613" s="5">
        <f t="shared" si="113"/>
        <v>0</v>
      </c>
    </row>
    <row r="3614" spans="1:22" hidden="1" x14ac:dyDescent="0.75">
      <c r="A3614" t="s">
        <v>8962</v>
      </c>
      <c r="B3614" t="s">
        <v>8962</v>
      </c>
      <c r="C3614" t="s">
        <v>8963</v>
      </c>
      <c r="D3614" t="s">
        <v>3425</v>
      </c>
      <c r="E3614" t="s">
        <v>3611</v>
      </c>
      <c r="F3614" t="s">
        <v>3611</v>
      </c>
      <c r="G3614" t="s">
        <v>3379</v>
      </c>
      <c r="H3614" t="s">
        <v>1128</v>
      </c>
      <c r="I3614" t="s">
        <v>33</v>
      </c>
      <c r="J3614" s="2">
        <v>19329</v>
      </c>
      <c r="K3614" s="2">
        <v>55153</v>
      </c>
      <c r="L3614">
        <v>1.2</v>
      </c>
      <c r="M3614" t="s">
        <v>210</v>
      </c>
      <c r="N3614" t="s">
        <v>3443</v>
      </c>
      <c r="O3614" t="s">
        <v>210</v>
      </c>
      <c r="P3614" t="s">
        <v>3709</v>
      </c>
      <c r="Q3614" s="5">
        <f>INDEX(relevant_resources!B:B,MATCH(P3614,relevant_resources!A:A,0))</f>
        <v>0</v>
      </c>
      <c r="R3614">
        <f>COUNTIFS(resolve_2018!Y:Y,A3614)</f>
        <v>0</v>
      </c>
      <c r="S3614">
        <f>COUNTIFS(assign_old_new!A:A,A3614)</f>
        <v>0</v>
      </c>
      <c r="T3614" s="4" t="str">
        <f>IF(D3614="teppc","teppc",
IF(Q3614=0,"not relevant",
IF(R3614&gt;0,"in old list",
IF(S3614=0,"NEED TO ASSIGN",
INDEX(assign_old_new!D:D,MATCH(A3614,assign_old_new!A:A,0))))))</f>
        <v>teppc</v>
      </c>
      <c r="U3614">
        <f t="shared" si="112"/>
        <v>0</v>
      </c>
      <c r="V3614" s="5">
        <f t="shared" si="113"/>
        <v>0</v>
      </c>
    </row>
    <row r="3615" spans="1:22" hidden="1" x14ac:dyDescent="0.75">
      <c r="A3615" t="s">
        <v>8964</v>
      </c>
      <c r="B3615" t="s">
        <v>8964</v>
      </c>
      <c r="C3615" t="s">
        <v>8965</v>
      </c>
      <c r="D3615" t="s">
        <v>3425</v>
      </c>
      <c r="E3615" t="s">
        <v>3611</v>
      </c>
      <c r="F3615" t="s">
        <v>3611</v>
      </c>
      <c r="G3615" t="s">
        <v>3379</v>
      </c>
      <c r="H3615" t="s">
        <v>1128</v>
      </c>
      <c r="I3615" t="s">
        <v>33</v>
      </c>
      <c r="J3615" s="2">
        <v>19329</v>
      </c>
      <c r="K3615" s="2">
        <v>55153</v>
      </c>
      <c r="L3615">
        <v>1.2</v>
      </c>
      <c r="M3615" t="s">
        <v>210</v>
      </c>
      <c r="N3615" t="s">
        <v>3443</v>
      </c>
      <c r="O3615" t="s">
        <v>210</v>
      </c>
      <c r="P3615" t="s">
        <v>3709</v>
      </c>
      <c r="Q3615" s="5">
        <f>INDEX(relevant_resources!B:B,MATCH(P3615,relevant_resources!A:A,0))</f>
        <v>0</v>
      </c>
      <c r="R3615">
        <f>COUNTIFS(resolve_2018!Y:Y,A3615)</f>
        <v>0</v>
      </c>
      <c r="S3615">
        <f>COUNTIFS(assign_old_new!A:A,A3615)</f>
        <v>0</v>
      </c>
      <c r="T3615" s="4" t="str">
        <f>IF(D3615="teppc","teppc",
IF(Q3615=0,"not relevant",
IF(R3615&gt;0,"in old list",
IF(S3615=0,"NEED TO ASSIGN",
INDEX(assign_old_new!D:D,MATCH(A3615,assign_old_new!A:A,0))))))</f>
        <v>teppc</v>
      </c>
      <c r="U3615">
        <f t="shared" si="112"/>
        <v>0</v>
      </c>
      <c r="V3615" s="5">
        <f t="shared" si="113"/>
        <v>0</v>
      </c>
    </row>
    <row r="3616" spans="1:22" hidden="1" x14ac:dyDescent="0.75">
      <c r="A3616" t="s">
        <v>8966</v>
      </c>
      <c r="B3616" t="s">
        <v>8966</v>
      </c>
      <c r="C3616" t="s">
        <v>8967</v>
      </c>
      <c r="D3616" t="s">
        <v>3425</v>
      </c>
      <c r="E3616" t="s">
        <v>3611</v>
      </c>
      <c r="F3616" t="s">
        <v>3611</v>
      </c>
      <c r="G3616" t="s">
        <v>3379</v>
      </c>
      <c r="H3616" t="s">
        <v>1128</v>
      </c>
      <c r="I3616" t="s">
        <v>33</v>
      </c>
      <c r="J3616" s="2">
        <v>19329</v>
      </c>
      <c r="K3616" s="2">
        <v>55153</v>
      </c>
      <c r="L3616">
        <v>1.2</v>
      </c>
      <c r="M3616" t="s">
        <v>210</v>
      </c>
      <c r="N3616" t="s">
        <v>3443</v>
      </c>
      <c r="O3616" t="s">
        <v>210</v>
      </c>
      <c r="P3616" t="s">
        <v>3709</v>
      </c>
      <c r="Q3616" s="5">
        <f>INDEX(relevant_resources!B:B,MATCH(P3616,relevant_resources!A:A,0))</f>
        <v>0</v>
      </c>
      <c r="R3616">
        <f>COUNTIFS(resolve_2018!Y:Y,A3616)</f>
        <v>0</v>
      </c>
      <c r="S3616">
        <f>COUNTIFS(assign_old_new!A:A,A3616)</f>
        <v>0</v>
      </c>
      <c r="T3616" s="4" t="str">
        <f>IF(D3616="teppc","teppc",
IF(Q3616=0,"not relevant",
IF(R3616&gt;0,"in old list",
IF(S3616=0,"NEED TO ASSIGN",
INDEX(assign_old_new!D:D,MATCH(A3616,assign_old_new!A:A,0))))))</f>
        <v>teppc</v>
      </c>
      <c r="U3616">
        <f t="shared" si="112"/>
        <v>0</v>
      </c>
      <c r="V3616" s="5">
        <f t="shared" si="113"/>
        <v>0</v>
      </c>
    </row>
    <row r="3617" spans="1:22" hidden="1" x14ac:dyDescent="0.75">
      <c r="A3617" t="s">
        <v>8968</v>
      </c>
      <c r="B3617" t="s">
        <v>8968</v>
      </c>
      <c r="C3617" t="s">
        <v>8969</v>
      </c>
      <c r="D3617" t="s">
        <v>3425</v>
      </c>
      <c r="E3617" t="s">
        <v>3611</v>
      </c>
      <c r="F3617" t="s">
        <v>3611</v>
      </c>
      <c r="G3617" t="s">
        <v>3379</v>
      </c>
      <c r="H3617" t="s">
        <v>1128</v>
      </c>
      <c r="I3617" t="s">
        <v>33</v>
      </c>
      <c r="J3617" s="2">
        <v>19329</v>
      </c>
      <c r="K3617" s="2">
        <v>55153</v>
      </c>
      <c r="L3617">
        <v>1.2</v>
      </c>
      <c r="M3617" t="s">
        <v>210</v>
      </c>
      <c r="N3617" t="s">
        <v>3443</v>
      </c>
      <c r="O3617" t="s">
        <v>210</v>
      </c>
      <c r="P3617" t="s">
        <v>3709</v>
      </c>
      <c r="Q3617" s="5">
        <f>INDEX(relevant_resources!B:B,MATCH(P3617,relevant_resources!A:A,0))</f>
        <v>0</v>
      </c>
      <c r="R3617">
        <f>COUNTIFS(resolve_2018!Y:Y,A3617)</f>
        <v>0</v>
      </c>
      <c r="S3617">
        <f>COUNTIFS(assign_old_new!A:A,A3617)</f>
        <v>0</v>
      </c>
      <c r="T3617" s="4" t="str">
        <f>IF(D3617="teppc","teppc",
IF(Q3617=0,"not relevant",
IF(R3617&gt;0,"in old list",
IF(S3617=0,"NEED TO ASSIGN",
INDEX(assign_old_new!D:D,MATCH(A3617,assign_old_new!A:A,0))))))</f>
        <v>teppc</v>
      </c>
      <c r="U3617">
        <f t="shared" si="112"/>
        <v>0</v>
      </c>
      <c r="V3617" s="5">
        <f t="shared" si="113"/>
        <v>0</v>
      </c>
    </row>
    <row r="3618" spans="1:22" hidden="1" x14ac:dyDescent="0.75">
      <c r="A3618" t="s">
        <v>8970</v>
      </c>
      <c r="B3618" t="s">
        <v>8970</v>
      </c>
      <c r="C3618" t="s">
        <v>8971</v>
      </c>
      <c r="D3618" t="s">
        <v>3425</v>
      </c>
      <c r="E3618" t="s">
        <v>3611</v>
      </c>
      <c r="F3618" t="s">
        <v>3611</v>
      </c>
      <c r="G3618" t="s">
        <v>3379</v>
      </c>
      <c r="H3618" t="s">
        <v>1128</v>
      </c>
      <c r="I3618" t="s">
        <v>33</v>
      </c>
      <c r="J3618" s="2">
        <v>19329</v>
      </c>
      <c r="K3618" s="2">
        <v>55153</v>
      </c>
      <c r="L3618">
        <v>1.2</v>
      </c>
      <c r="M3618" t="s">
        <v>210</v>
      </c>
      <c r="N3618" t="s">
        <v>3443</v>
      </c>
      <c r="O3618" t="s">
        <v>210</v>
      </c>
      <c r="P3618" t="s">
        <v>3709</v>
      </c>
      <c r="Q3618" s="5">
        <f>INDEX(relevant_resources!B:B,MATCH(P3618,relevant_resources!A:A,0))</f>
        <v>0</v>
      </c>
      <c r="R3618">
        <f>COUNTIFS(resolve_2018!Y:Y,A3618)</f>
        <v>0</v>
      </c>
      <c r="S3618">
        <f>COUNTIFS(assign_old_new!A:A,A3618)</f>
        <v>0</v>
      </c>
      <c r="T3618" s="4" t="str">
        <f>IF(D3618="teppc","teppc",
IF(Q3618=0,"not relevant",
IF(R3618&gt;0,"in old list",
IF(S3618=0,"NEED TO ASSIGN",
INDEX(assign_old_new!D:D,MATCH(A3618,assign_old_new!A:A,0))))))</f>
        <v>teppc</v>
      </c>
      <c r="U3618">
        <f t="shared" si="112"/>
        <v>0</v>
      </c>
      <c r="V3618" s="5">
        <f t="shared" si="113"/>
        <v>0</v>
      </c>
    </row>
    <row r="3619" spans="1:22" hidden="1" x14ac:dyDescent="0.75">
      <c r="A3619" t="s">
        <v>8972</v>
      </c>
      <c r="B3619" t="s">
        <v>8972</v>
      </c>
      <c r="C3619" t="s">
        <v>8973</v>
      </c>
      <c r="D3619" t="s">
        <v>3425</v>
      </c>
      <c r="E3619" t="s">
        <v>3611</v>
      </c>
      <c r="F3619" t="s">
        <v>3611</v>
      </c>
      <c r="G3619" t="s">
        <v>3379</v>
      </c>
      <c r="H3619" t="s">
        <v>1128</v>
      </c>
      <c r="I3619" t="s">
        <v>33</v>
      </c>
      <c r="J3619" s="2">
        <v>19329</v>
      </c>
      <c r="K3619" s="2">
        <v>55153</v>
      </c>
      <c r="L3619">
        <v>1.2</v>
      </c>
      <c r="M3619" t="s">
        <v>210</v>
      </c>
      <c r="N3619" t="s">
        <v>3443</v>
      </c>
      <c r="O3619" t="s">
        <v>210</v>
      </c>
      <c r="P3619" t="s">
        <v>3709</v>
      </c>
      <c r="Q3619" s="5">
        <f>INDEX(relevant_resources!B:B,MATCH(P3619,relevant_resources!A:A,0))</f>
        <v>0</v>
      </c>
      <c r="R3619">
        <f>COUNTIFS(resolve_2018!Y:Y,A3619)</f>
        <v>0</v>
      </c>
      <c r="S3619">
        <f>COUNTIFS(assign_old_new!A:A,A3619)</f>
        <v>0</v>
      </c>
      <c r="T3619" s="4" t="str">
        <f>IF(D3619="teppc","teppc",
IF(Q3619=0,"not relevant",
IF(R3619&gt;0,"in old list",
IF(S3619=0,"NEED TO ASSIGN",
INDEX(assign_old_new!D:D,MATCH(A3619,assign_old_new!A:A,0))))))</f>
        <v>teppc</v>
      </c>
      <c r="U3619">
        <f t="shared" si="112"/>
        <v>0</v>
      </c>
      <c r="V3619" s="5">
        <f t="shared" si="113"/>
        <v>0</v>
      </c>
    </row>
    <row r="3620" spans="1:22" hidden="1" x14ac:dyDescent="0.75">
      <c r="A3620" t="s">
        <v>8974</v>
      </c>
      <c r="B3620" t="s">
        <v>8974</v>
      </c>
      <c r="C3620" t="s">
        <v>8975</v>
      </c>
      <c r="D3620" t="s">
        <v>3425</v>
      </c>
      <c r="E3620" t="s">
        <v>3611</v>
      </c>
      <c r="F3620" t="s">
        <v>3611</v>
      </c>
      <c r="G3620" t="s">
        <v>3379</v>
      </c>
      <c r="H3620" t="s">
        <v>1128</v>
      </c>
      <c r="I3620" t="s">
        <v>33</v>
      </c>
      <c r="J3620" s="2">
        <v>19329</v>
      </c>
      <c r="K3620" s="2">
        <v>55153</v>
      </c>
      <c r="L3620">
        <v>1.2</v>
      </c>
      <c r="M3620" t="s">
        <v>210</v>
      </c>
      <c r="N3620" t="s">
        <v>3443</v>
      </c>
      <c r="O3620" t="s">
        <v>210</v>
      </c>
      <c r="P3620" t="s">
        <v>3709</v>
      </c>
      <c r="Q3620" s="5">
        <f>INDEX(relevant_resources!B:B,MATCH(P3620,relevant_resources!A:A,0))</f>
        <v>0</v>
      </c>
      <c r="R3620">
        <f>COUNTIFS(resolve_2018!Y:Y,A3620)</f>
        <v>0</v>
      </c>
      <c r="S3620">
        <f>COUNTIFS(assign_old_new!A:A,A3620)</f>
        <v>0</v>
      </c>
      <c r="T3620" s="4" t="str">
        <f>IF(D3620="teppc","teppc",
IF(Q3620=0,"not relevant",
IF(R3620&gt;0,"in old list",
IF(S3620=0,"NEED TO ASSIGN",
INDEX(assign_old_new!D:D,MATCH(A3620,assign_old_new!A:A,0))))))</f>
        <v>teppc</v>
      </c>
      <c r="U3620">
        <f t="shared" si="112"/>
        <v>0</v>
      </c>
      <c r="V3620" s="5">
        <f t="shared" si="113"/>
        <v>0</v>
      </c>
    </row>
    <row r="3621" spans="1:22" hidden="1" x14ac:dyDescent="0.75">
      <c r="A3621" t="s">
        <v>8976</v>
      </c>
      <c r="B3621" t="s">
        <v>8976</v>
      </c>
      <c r="C3621" t="s">
        <v>8977</v>
      </c>
      <c r="D3621" t="s">
        <v>3425</v>
      </c>
      <c r="E3621" t="s">
        <v>3611</v>
      </c>
      <c r="F3621" t="s">
        <v>3611</v>
      </c>
      <c r="G3621" t="s">
        <v>3379</v>
      </c>
      <c r="H3621" t="s">
        <v>1128</v>
      </c>
      <c r="I3621" t="s">
        <v>33</v>
      </c>
      <c r="J3621" s="2">
        <v>19329</v>
      </c>
      <c r="K3621" s="2">
        <v>55153</v>
      </c>
      <c r="L3621">
        <v>1.2</v>
      </c>
      <c r="M3621" t="s">
        <v>210</v>
      </c>
      <c r="N3621" t="s">
        <v>3443</v>
      </c>
      <c r="O3621" t="s">
        <v>210</v>
      </c>
      <c r="P3621" t="s">
        <v>3709</v>
      </c>
      <c r="Q3621" s="5">
        <f>INDEX(relevant_resources!B:B,MATCH(P3621,relevant_resources!A:A,0))</f>
        <v>0</v>
      </c>
      <c r="R3621">
        <f>COUNTIFS(resolve_2018!Y:Y,A3621)</f>
        <v>0</v>
      </c>
      <c r="S3621">
        <f>COUNTIFS(assign_old_new!A:A,A3621)</f>
        <v>0</v>
      </c>
      <c r="T3621" s="4" t="str">
        <f>IF(D3621="teppc","teppc",
IF(Q3621=0,"not relevant",
IF(R3621&gt;0,"in old list",
IF(S3621=0,"NEED TO ASSIGN",
INDEX(assign_old_new!D:D,MATCH(A3621,assign_old_new!A:A,0))))))</f>
        <v>teppc</v>
      </c>
      <c r="U3621">
        <f t="shared" si="112"/>
        <v>0</v>
      </c>
      <c r="V3621" s="5">
        <f t="shared" si="113"/>
        <v>0</v>
      </c>
    </row>
    <row r="3622" spans="1:22" hidden="1" x14ac:dyDescent="0.75">
      <c r="A3622" t="s">
        <v>5684</v>
      </c>
      <c r="B3622" t="s">
        <v>5685</v>
      </c>
      <c r="C3622" t="s">
        <v>5686</v>
      </c>
      <c r="D3622" t="s">
        <v>3425</v>
      </c>
      <c r="E3622" t="s">
        <v>3546</v>
      </c>
      <c r="F3622" t="s">
        <v>3546</v>
      </c>
      <c r="G3622" t="s">
        <v>3547</v>
      </c>
      <c r="H3622" t="s">
        <v>3546</v>
      </c>
      <c r="I3622" t="s">
        <v>3429</v>
      </c>
      <c r="J3622" s="2">
        <v>2892</v>
      </c>
      <c r="K3622" s="2">
        <v>55153</v>
      </c>
      <c r="L3622">
        <v>1.2</v>
      </c>
      <c r="M3622" t="s">
        <v>210</v>
      </c>
      <c r="N3622" t="s">
        <v>3443</v>
      </c>
      <c r="O3622" t="s">
        <v>210</v>
      </c>
      <c r="P3622" t="s">
        <v>3444</v>
      </c>
      <c r="Q3622" s="5">
        <f>INDEX(relevant_resources!B:B,MATCH(P3622,relevant_resources!A:A,0))</f>
        <v>0</v>
      </c>
      <c r="R3622">
        <f>COUNTIFS(resolve_2018!Y:Y,A3622)</f>
        <v>0</v>
      </c>
      <c r="S3622">
        <f>COUNTIFS(assign_old_new!A:A,A3622)</f>
        <v>0</v>
      </c>
      <c r="T3622" s="4" t="str">
        <f>IF(D3622="teppc","teppc",
IF(Q3622=0,"not relevant",
IF(R3622&gt;0,"in old list",
IF(S3622=0,"NEED TO ASSIGN",
INDEX(assign_old_new!D:D,MATCH(A3622,assign_old_new!A:A,0))))))</f>
        <v>teppc</v>
      </c>
      <c r="U3622">
        <f t="shared" si="112"/>
        <v>0</v>
      </c>
      <c r="V3622" s="5">
        <f t="shared" si="113"/>
        <v>0</v>
      </c>
    </row>
    <row r="3623" spans="1:22" hidden="1" x14ac:dyDescent="0.75">
      <c r="A3623" t="s">
        <v>9345</v>
      </c>
      <c r="B3623" t="s">
        <v>9345</v>
      </c>
      <c r="C3623" t="s">
        <v>9346</v>
      </c>
      <c r="D3623" t="s">
        <v>3425</v>
      </c>
      <c r="E3623" t="s">
        <v>3620</v>
      </c>
      <c r="F3623" t="s">
        <v>3620</v>
      </c>
      <c r="G3623" t="s">
        <v>3621</v>
      </c>
      <c r="H3623" t="s">
        <v>3616</v>
      </c>
      <c r="I3623" t="s">
        <v>1080</v>
      </c>
      <c r="J3623" s="2">
        <v>2527</v>
      </c>
      <c r="K3623" s="2">
        <v>55153</v>
      </c>
      <c r="L3623">
        <v>1.2</v>
      </c>
      <c r="M3623" t="s">
        <v>210</v>
      </c>
      <c r="N3623" t="s">
        <v>3443</v>
      </c>
      <c r="O3623" t="s">
        <v>210</v>
      </c>
      <c r="P3623" t="s">
        <v>3568</v>
      </c>
      <c r="Q3623" s="5">
        <f>INDEX(relevant_resources!B:B,MATCH(P3623,relevant_resources!A:A,0))</f>
        <v>0</v>
      </c>
      <c r="R3623">
        <f>COUNTIFS(resolve_2018!Y:Y,A3623)</f>
        <v>0</v>
      </c>
      <c r="S3623">
        <f>COUNTIFS(assign_old_new!A:A,A3623)</f>
        <v>0</v>
      </c>
      <c r="T3623" s="4" t="str">
        <f>IF(D3623="teppc","teppc",
IF(Q3623=0,"not relevant",
IF(R3623&gt;0,"in old list",
IF(S3623=0,"NEED TO ASSIGN",
INDEX(assign_old_new!D:D,MATCH(A3623,assign_old_new!A:A,0))))))</f>
        <v>teppc</v>
      </c>
      <c r="U3623">
        <f t="shared" si="112"/>
        <v>0</v>
      </c>
      <c r="V3623" s="5">
        <f t="shared" si="113"/>
        <v>0</v>
      </c>
    </row>
    <row r="3624" spans="1:22" hidden="1" x14ac:dyDescent="0.75">
      <c r="A3624" t="s">
        <v>1499</v>
      </c>
      <c r="B3624" t="s">
        <v>1499</v>
      </c>
      <c r="C3624" t="s">
        <v>10179</v>
      </c>
      <c r="D3624" t="s">
        <v>9883</v>
      </c>
      <c r="E3624" t="s">
        <v>1128</v>
      </c>
      <c r="F3624" t="s">
        <v>1128</v>
      </c>
      <c r="G3624" t="s">
        <v>3379</v>
      </c>
      <c r="H3624" t="s">
        <v>1128</v>
      </c>
      <c r="I3624" t="s">
        <v>33</v>
      </c>
      <c r="J3624" s="6">
        <v>40949</v>
      </c>
      <c r="K3624" s="6">
        <v>55153</v>
      </c>
      <c r="L3624">
        <v>1.1599999999999999</v>
      </c>
      <c r="M3624" t="s">
        <v>9884</v>
      </c>
      <c r="N3624" t="s">
        <v>4346</v>
      </c>
      <c r="O3624" t="s">
        <v>3386</v>
      </c>
      <c r="P3624" t="s">
        <v>3324</v>
      </c>
      <c r="Q3624" s="5">
        <f>INDEX(relevant_resources!B:B,MATCH(P3624,relevant_resources!A:A,0))</f>
        <v>1</v>
      </c>
      <c r="R3624">
        <f>COUNTIFS(resolve_2018!Y:Y,A3624)</f>
        <v>1</v>
      </c>
      <c r="S3624">
        <f>COUNTIFS(assign_old_new!A:A,A3624)</f>
        <v>0</v>
      </c>
      <c r="T3624" s="4" t="str">
        <f>IF(D3624="teppc","teppc",
IF(Q3624=0,"not relevant",
IF(R3624&gt;0,"in old list",
IF(S3624=0,"NEED TO ASSIGN",
INDEX(assign_old_new!D:D,MATCH(A3624,assign_old_new!A:A,0))))))</f>
        <v>in old list</v>
      </c>
      <c r="U3624">
        <f t="shared" si="112"/>
        <v>1</v>
      </c>
      <c r="V3624" s="5">
        <f t="shared" si="113"/>
        <v>0</v>
      </c>
    </row>
    <row r="3625" spans="1:22" hidden="1" x14ac:dyDescent="0.75">
      <c r="A3625" t="s">
        <v>5258</v>
      </c>
      <c r="B3625" t="s">
        <v>5258</v>
      </c>
      <c r="C3625" t="s">
        <v>5259</v>
      </c>
      <c r="D3625" t="s">
        <v>3425</v>
      </c>
      <c r="E3625" t="s">
        <v>3426</v>
      </c>
      <c r="F3625" t="s">
        <v>3426</v>
      </c>
      <c r="G3625" t="s">
        <v>3427</v>
      </c>
      <c r="H3625" t="s">
        <v>3428</v>
      </c>
      <c r="I3625" t="s">
        <v>3429</v>
      </c>
      <c r="J3625" s="2">
        <v>39783</v>
      </c>
      <c r="K3625" s="2">
        <v>47272</v>
      </c>
      <c r="L3625">
        <v>1.1299999999999999</v>
      </c>
      <c r="M3625" t="s">
        <v>210</v>
      </c>
      <c r="N3625" t="s">
        <v>3443</v>
      </c>
      <c r="O3625" t="s">
        <v>210</v>
      </c>
      <c r="P3625" t="s">
        <v>3444</v>
      </c>
      <c r="Q3625" s="5">
        <f>INDEX(relevant_resources!B:B,MATCH(P3625,relevant_resources!A:A,0))</f>
        <v>0</v>
      </c>
      <c r="R3625">
        <f>COUNTIFS(resolve_2018!Y:Y,A3625)</f>
        <v>0</v>
      </c>
      <c r="S3625">
        <f>COUNTIFS(assign_old_new!A:A,A3625)</f>
        <v>0</v>
      </c>
      <c r="T3625" s="4" t="str">
        <f>IF(D3625="teppc","teppc",
IF(Q3625=0,"not relevant",
IF(R3625&gt;0,"in old list",
IF(S3625=0,"NEED TO ASSIGN",
INDEX(assign_old_new!D:D,MATCH(A3625,assign_old_new!A:A,0))))))</f>
        <v>teppc</v>
      </c>
      <c r="U3625">
        <f t="shared" si="112"/>
        <v>0</v>
      </c>
      <c r="V3625" s="5">
        <f t="shared" si="113"/>
        <v>0</v>
      </c>
    </row>
    <row r="3626" spans="1:22" hidden="1" x14ac:dyDescent="0.75">
      <c r="A3626" t="s">
        <v>3364</v>
      </c>
      <c r="B3626" t="s">
        <v>3365</v>
      </c>
      <c r="C3626" t="s">
        <v>3364</v>
      </c>
      <c r="D3626" t="s">
        <v>3318</v>
      </c>
      <c r="E3626" t="s">
        <v>3333</v>
      </c>
      <c r="F3626" t="s">
        <v>3333</v>
      </c>
      <c r="G3626" t="s">
        <v>3334</v>
      </c>
      <c r="H3626" t="s">
        <v>3333</v>
      </c>
      <c r="I3626" t="s">
        <v>33</v>
      </c>
      <c r="J3626" s="2">
        <v>43486</v>
      </c>
      <c r="K3626" s="2">
        <v>55153</v>
      </c>
      <c r="L3626">
        <v>1.1000000000000001</v>
      </c>
      <c r="M3626" t="s">
        <v>3366</v>
      </c>
      <c r="N3626" t="s">
        <v>3367</v>
      </c>
      <c r="O3626" t="s">
        <v>210</v>
      </c>
      <c r="P3626" t="s">
        <v>3368</v>
      </c>
      <c r="Q3626" s="5">
        <f>INDEX(relevant_resources!B:B,MATCH(P3626,relevant_resources!A:A,0))</f>
        <v>0</v>
      </c>
      <c r="R3626">
        <f>COUNTIFS(resolve_2018!Y:Y,A3626)</f>
        <v>0</v>
      </c>
      <c r="S3626">
        <f>COUNTIFS(assign_old_new!A:A,A3626)</f>
        <v>1</v>
      </c>
      <c r="T3626" s="4" t="str">
        <f>IF(D3626="teppc","teppc",
IF(Q3626=0,"not relevant",
IF(R3626&gt;0,"in old list",
IF(S3626=0,"NEED TO ASSIGN",
INDEX(assign_old_new!D:D,MATCH(A3626,assign_old_new!A:A,0))))))</f>
        <v>not relevant</v>
      </c>
      <c r="U3626">
        <f t="shared" si="112"/>
        <v>1</v>
      </c>
      <c r="V3626" s="5">
        <f t="shared" si="113"/>
        <v>0</v>
      </c>
    </row>
    <row r="3627" spans="1:22" hidden="1" x14ac:dyDescent="0.75">
      <c r="A3627" t="s">
        <v>5337</v>
      </c>
      <c r="B3627" t="s">
        <v>5337</v>
      </c>
      <c r="C3627" t="s">
        <v>5338</v>
      </c>
      <c r="D3627" t="s">
        <v>3425</v>
      </c>
      <c r="E3627" t="s">
        <v>2403</v>
      </c>
      <c r="F3627" t="s">
        <v>2403</v>
      </c>
      <c r="G3627" t="s">
        <v>3436</v>
      </c>
      <c r="H3627" t="s">
        <v>3437</v>
      </c>
      <c r="I3627" t="s">
        <v>2274</v>
      </c>
      <c r="J3627" s="2">
        <v>40878</v>
      </c>
      <c r="K3627" s="2">
        <v>47588</v>
      </c>
      <c r="L3627">
        <v>1.1000000000000001</v>
      </c>
      <c r="M3627" t="s">
        <v>210</v>
      </c>
      <c r="N3627" t="s">
        <v>3443</v>
      </c>
      <c r="O3627" t="s">
        <v>210</v>
      </c>
      <c r="P3627" t="s">
        <v>3497</v>
      </c>
      <c r="Q3627" s="5">
        <f>INDEX(relevant_resources!B:B,MATCH(P3627,relevant_resources!A:A,0))</f>
        <v>0</v>
      </c>
      <c r="R3627">
        <f>COUNTIFS(resolve_2018!Y:Y,A3627)</f>
        <v>0</v>
      </c>
      <c r="S3627">
        <f>COUNTIFS(assign_old_new!A:A,A3627)</f>
        <v>0</v>
      </c>
      <c r="T3627" s="4" t="str">
        <f>IF(D3627="teppc","teppc",
IF(Q3627=0,"not relevant",
IF(R3627&gt;0,"in old list",
IF(S3627=0,"NEED TO ASSIGN",
INDEX(assign_old_new!D:D,MATCH(A3627,assign_old_new!A:A,0))))))</f>
        <v>teppc</v>
      </c>
      <c r="U3627">
        <f t="shared" si="112"/>
        <v>0</v>
      </c>
      <c r="V3627" s="5">
        <f t="shared" si="113"/>
        <v>0</v>
      </c>
    </row>
    <row r="3628" spans="1:22" hidden="1" x14ac:dyDescent="0.75">
      <c r="A3628" t="s">
        <v>4385</v>
      </c>
      <c r="B3628" t="s">
        <v>4385</v>
      </c>
      <c r="C3628" t="s">
        <v>4386</v>
      </c>
      <c r="D3628" t="s">
        <v>3425</v>
      </c>
      <c r="E3628" t="s">
        <v>3611</v>
      </c>
      <c r="F3628" t="s">
        <v>3611</v>
      </c>
      <c r="G3628" t="s">
        <v>3379</v>
      </c>
      <c r="H3628" t="s">
        <v>1128</v>
      </c>
      <c r="I3628" t="s">
        <v>33</v>
      </c>
      <c r="J3628" s="2">
        <v>40057</v>
      </c>
      <c r="K3628" s="2">
        <v>55153</v>
      </c>
      <c r="L3628">
        <v>1.1000000000000001</v>
      </c>
      <c r="M3628" t="s">
        <v>3920</v>
      </c>
      <c r="N3628" t="s">
        <v>3921</v>
      </c>
      <c r="O3628" t="s">
        <v>3356</v>
      </c>
      <c r="P3628" t="s">
        <v>3357</v>
      </c>
      <c r="Q3628" s="5">
        <f>INDEX(relevant_resources!B:B,MATCH(P3628,relevant_resources!A:A,0))</f>
        <v>0</v>
      </c>
      <c r="R3628">
        <f>COUNTIFS(resolve_2018!Y:Y,A3628)</f>
        <v>0</v>
      </c>
      <c r="S3628">
        <f>COUNTIFS(assign_old_new!A:A,A3628)</f>
        <v>0</v>
      </c>
      <c r="T3628" s="4" t="str">
        <f>IF(D3628="teppc","teppc",
IF(Q3628=0,"not relevant",
IF(R3628&gt;0,"in old list",
IF(S3628=0,"NEED TO ASSIGN",
INDEX(assign_old_new!D:D,MATCH(A3628,assign_old_new!A:A,0))))))</f>
        <v>teppc</v>
      </c>
      <c r="U3628">
        <f t="shared" si="112"/>
        <v>0</v>
      </c>
      <c r="V3628" s="5">
        <f t="shared" si="113"/>
        <v>0</v>
      </c>
    </row>
    <row r="3629" spans="1:22" hidden="1" x14ac:dyDescent="0.75">
      <c r="A3629" t="s">
        <v>4387</v>
      </c>
      <c r="B3629" t="s">
        <v>4387</v>
      </c>
      <c r="C3629" t="s">
        <v>4388</v>
      </c>
      <c r="D3629" t="s">
        <v>3425</v>
      </c>
      <c r="E3629" t="s">
        <v>3611</v>
      </c>
      <c r="F3629" t="s">
        <v>3611</v>
      </c>
      <c r="G3629" t="s">
        <v>3379</v>
      </c>
      <c r="H3629" t="s">
        <v>1128</v>
      </c>
      <c r="I3629" t="s">
        <v>33</v>
      </c>
      <c r="J3629" s="2">
        <v>40057</v>
      </c>
      <c r="K3629" s="2">
        <v>55153</v>
      </c>
      <c r="L3629">
        <v>1.1000000000000001</v>
      </c>
      <c r="M3629" t="s">
        <v>3920</v>
      </c>
      <c r="N3629" t="s">
        <v>3921</v>
      </c>
      <c r="O3629" t="s">
        <v>3356</v>
      </c>
      <c r="P3629" t="s">
        <v>3357</v>
      </c>
      <c r="Q3629" s="5">
        <f>INDEX(relevant_resources!B:B,MATCH(P3629,relevant_resources!A:A,0))</f>
        <v>0</v>
      </c>
      <c r="R3629">
        <f>COUNTIFS(resolve_2018!Y:Y,A3629)</f>
        <v>0</v>
      </c>
      <c r="S3629">
        <f>COUNTIFS(assign_old_new!A:A,A3629)</f>
        <v>0</v>
      </c>
      <c r="T3629" s="4" t="str">
        <f>IF(D3629="teppc","teppc",
IF(Q3629=0,"not relevant",
IF(R3629&gt;0,"in old list",
IF(S3629=0,"NEED TO ASSIGN",
INDEX(assign_old_new!D:D,MATCH(A3629,assign_old_new!A:A,0))))))</f>
        <v>teppc</v>
      </c>
      <c r="U3629">
        <f t="shared" si="112"/>
        <v>0</v>
      </c>
      <c r="V3629" s="5">
        <f t="shared" si="113"/>
        <v>0</v>
      </c>
    </row>
    <row r="3630" spans="1:22" hidden="1" x14ac:dyDescent="0.75">
      <c r="A3630" t="s">
        <v>4065</v>
      </c>
      <c r="B3630" t="s">
        <v>4065</v>
      </c>
      <c r="C3630" t="s">
        <v>4066</v>
      </c>
      <c r="D3630" t="s">
        <v>3425</v>
      </c>
      <c r="E3630" t="s">
        <v>3620</v>
      </c>
      <c r="F3630" t="s">
        <v>3620</v>
      </c>
      <c r="G3630" t="s">
        <v>3621</v>
      </c>
      <c r="H3630" t="s">
        <v>3616</v>
      </c>
      <c r="I3630" t="s">
        <v>1080</v>
      </c>
      <c r="J3630" s="2">
        <v>38139</v>
      </c>
      <c r="K3630" s="2">
        <v>55153</v>
      </c>
      <c r="L3630">
        <v>1.1000000000000001</v>
      </c>
      <c r="M3630" t="s">
        <v>210</v>
      </c>
      <c r="N3630" t="s">
        <v>3443</v>
      </c>
      <c r="O3630" t="s">
        <v>210</v>
      </c>
      <c r="P3630" t="s">
        <v>3568</v>
      </c>
      <c r="Q3630" s="5">
        <f>INDEX(relevant_resources!B:B,MATCH(P3630,relevant_resources!A:A,0))</f>
        <v>0</v>
      </c>
      <c r="R3630">
        <f>COUNTIFS(resolve_2018!Y:Y,A3630)</f>
        <v>0</v>
      </c>
      <c r="S3630">
        <f>COUNTIFS(assign_old_new!A:A,A3630)</f>
        <v>0</v>
      </c>
      <c r="T3630" s="4" t="str">
        <f>IF(D3630="teppc","teppc",
IF(Q3630=0,"not relevant",
IF(R3630&gt;0,"in old list",
IF(S3630=0,"NEED TO ASSIGN",
INDEX(assign_old_new!D:D,MATCH(A3630,assign_old_new!A:A,0))))))</f>
        <v>teppc</v>
      </c>
      <c r="U3630">
        <f t="shared" si="112"/>
        <v>0</v>
      </c>
      <c r="V3630" s="5">
        <f t="shared" si="113"/>
        <v>0</v>
      </c>
    </row>
    <row r="3631" spans="1:22" hidden="1" x14ac:dyDescent="0.75">
      <c r="A3631" t="s">
        <v>4067</v>
      </c>
      <c r="B3631" t="s">
        <v>4067</v>
      </c>
      <c r="C3631" t="s">
        <v>4068</v>
      </c>
      <c r="D3631" t="s">
        <v>3425</v>
      </c>
      <c r="E3631" t="s">
        <v>3620</v>
      </c>
      <c r="F3631" t="s">
        <v>3620</v>
      </c>
      <c r="G3631" t="s">
        <v>3621</v>
      </c>
      <c r="H3631" t="s">
        <v>3616</v>
      </c>
      <c r="I3631" t="s">
        <v>1080</v>
      </c>
      <c r="J3631" s="2">
        <v>38139</v>
      </c>
      <c r="K3631" s="2">
        <v>55153</v>
      </c>
      <c r="L3631">
        <v>1.1000000000000001</v>
      </c>
      <c r="M3631" t="s">
        <v>210</v>
      </c>
      <c r="N3631" t="s">
        <v>3443</v>
      </c>
      <c r="O3631" t="s">
        <v>210</v>
      </c>
      <c r="P3631" t="s">
        <v>3568</v>
      </c>
      <c r="Q3631" s="5">
        <f>INDEX(relevant_resources!B:B,MATCH(P3631,relevant_resources!A:A,0))</f>
        <v>0</v>
      </c>
      <c r="R3631">
        <f>COUNTIFS(resolve_2018!Y:Y,A3631)</f>
        <v>0</v>
      </c>
      <c r="S3631">
        <f>COUNTIFS(assign_old_new!A:A,A3631)</f>
        <v>0</v>
      </c>
      <c r="T3631" s="4" t="str">
        <f>IF(D3631="teppc","teppc",
IF(Q3631=0,"not relevant",
IF(R3631&gt;0,"in old list",
IF(S3631=0,"NEED TO ASSIGN",
INDEX(assign_old_new!D:D,MATCH(A3631,assign_old_new!A:A,0))))))</f>
        <v>teppc</v>
      </c>
      <c r="U3631">
        <f t="shared" si="112"/>
        <v>0</v>
      </c>
      <c r="V3631" s="5">
        <f t="shared" si="113"/>
        <v>0</v>
      </c>
    </row>
    <row r="3632" spans="1:22" hidden="1" x14ac:dyDescent="0.75">
      <c r="A3632" t="s">
        <v>4069</v>
      </c>
      <c r="B3632" t="s">
        <v>4069</v>
      </c>
      <c r="C3632" t="s">
        <v>4070</v>
      </c>
      <c r="D3632" t="s">
        <v>3425</v>
      </c>
      <c r="E3632" t="s">
        <v>3620</v>
      </c>
      <c r="F3632" t="s">
        <v>3620</v>
      </c>
      <c r="G3632" t="s">
        <v>3621</v>
      </c>
      <c r="H3632" t="s">
        <v>3616</v>
      </c>
      <c r="I3632" t="s">
        <v>1080</v>
      </c>
      <c r="J3632" s="2">
        <v>38139</v>
      </c>
      <c r="K3632" s="2">
        <v>55153</v>
      </c>
      <c r="L3632">
        <v>1.1000000000000001</v>
      </c>
      <c r="M3632" t="s">
        <v>210</v>
      </c>
      <c r="N3632" t="s">
        <v>3443</v>
      </c>
      <c r="O3632" t="s">
        <v>210</v>
      </c>
      <c r="P3632" t="s">
        <v>3568</v>
      </c>
      <c r="Q3632" s="5">
        <f>INDEX(relevant_resources!B:B,MATCH(P3632,relevant_resources!A:A,0))</f>
        <v>0</v>
      </c>
      <c r="R3632">
        <f>COUNTIFS(resolve_2018!Y:Y,A3632)</f>
        <v>0</v>
      </c>
      <c r="S3632">
        <f>COUNTIFS(assign_old_new!A:A,A3632)</f>
        <v>0</v>
      </c>
      <c r="T3632" s="4" t="str">
        <f>IF(D3632="teppc","teppc",
IF(Q3632=0,"not relevant",
IF(R3632&gt;0,"in old list",
IF(S3632=0,"NEED TO ASSIGN",
INDEX(assign_old_new!D:D,MATCH(A3632,assign_old_new!A:A,0))))))</f>
        <v>teppc</v>
      </c>
      <c r="U3632">
        <f t="shared" si="112"/>
        <v>0</v>
      </c>
      <c r="V3632" s="5">
        <f t="shared" si="113"/>
        <v>0</v>
      </c>
    </row>
    <row r="3633" spans="1:22" hidden="1" x14ac:dyDescent="0.75">
      <c r="A3633" t="s">
        <v>517</v>
      </c>
      <c r="B3633" t="s">
        <v>517</v>
      </c>
      <c r="D3633" t="s">
        <v>9883</v>
      </c>
      <c r="E3633" t="s">
        <v>3333</v>
      </c>
      <c r="F3633" t="s">
        <v>3333</v>
      </c>
      <c r="G3633" t="s">
        <v>3334</v>
      </c>
      <c r="H3633" t="s">
        <v>3333</v>
      </c>
      <c r="I3633" t="s">
        <v>33</v>
      </c>
      <c r="J3633" s="6">
        <v>32004</v>
      </c>
      <c r="K3633" s="6">
        <v>55153</v>
      </c>
      <c r="L3633">
        <v>1.1000000000000001</v>
      </c>
      <c r="M3633" t="s">
        <v>9884</v>
      </c>
      <c r="N3633" t="s">
        <v>3443</v>
      </c>
      <c r="O3633" t="s">
        <v>210</v>
      </c>
      <c r="P3633" t="s">
        <v>3709</v>
      </c>
      <c r="Q3633" s="5">
        <f>INDEX(relevant_resources!B:B,MATCH(P3633,relevant_resources!A:A,0))</f>
        <v>0</v>
      </c>
      <c r="R3633">
        <f>COUNTIFS(resolve_2018!Y:Y,A3633)</f>
        <v>2</v>
      </c>
      <c r="S3633">
        <f>COUNTIFS(assign_old_new!A:A,A3633)</f>
        <v>0</v>
      </c>
      <c r="T3633" s="4" t="str">
        <f>IF(D3633="teppc","teppc",
IF(Q3633=0,"not relevant",
IF(R3633&gt;0,"in old list",
IF(S3633=0,"NEED TO ASSIGN",
INDEX(assign_old_new!D:D,MATCH(A3633,assign_old_new!A:A,0))))))</f>
        <v>not relevant</v>
      </c>
      <c r="U3633">
        <f t="shared" si="112"/>
        <v>1</v>
      </c>
      <c r="V3633" s="5">
        <f t="shared" si="113"/>
        <v>0</v>
      </c>
    </row>
    <row r="3634" spans="1:22" hidden="1" x14ac:dyDescent="0.75">
      <c r="A3634" t="s">
        <v>5399</v>
      </c>
      <c r="B3634" t="s">
        <v>5399</v>
      </c>
      <c r="C3634" t="s">
        <v>5400</v>
      </c>
      <c r="D3634" t="s">
        <v>3425</v>
      </c>
      <c r="E3634" t="s">
        <v>3611</v>
      </c>
      <c r="F3634" t="s">
        <v>3611</v>
      </c>
      <c r="G3634" t="s">
        <v>3379</v>
      </c>
      <c r="H3634" t="s">
        <v>1128</v>
      </c>
      <c r="I3634" t="s">
        <v>33</v>
      </c>
      <c r="J3634" s="2">
        <v>31503</v>
      </c>
      <c r="K3634" s="2">
        <v>55153</v>
      </c>
      <c r="L3634">
        <v>1.1000000000000001</v>
      </c>
      <c r="M3634" t="s">
        <v>210</v>
      </c>
      <c r="N3634" t="s">
        <v>3443</v>
      </c>
      <c r="O3634" t="s">
        <v>210</v>
      </c>
      <c r="P3634" t="s">
        <v>3709</v>
      </c>
      <c r="Q3634" s="5">
        <f>INDEX(relevant_resources!B:B,MATCH(P3634,relevant_resources!A:A,0))</f>
        <v>0</v>
      </c>
      <c r="R3634">
        <f>COUNTIFS(resolve_2018!Y:Y,A3634)</f>
        <v>0</v>
      </c>
      <c r="S3634">
        <f>COUNTIFS(assign_old_new!A:A,A3634)</f>
        <v>0</v>
      </c>
      <c r="T3634" s="4" t="str">
        <f>IF(D3634="teppc","teppc",
IF(Q3634=0,"not relevant",
IF(R3634&gt;0,"in old list",
IF(S3634=0,"NEED TO ASSIGN",
INDEX(assign_old_new!D:D,MATCH(A3634,assign_old_new!A:A,0))))))</f>
        <v>teppc</v>
      </c>
      <c r="U3634">
        <f t="shared" si="112"/>
        <v>0</v>
      </c>
      <c r="V3634" s="5">
        <f t="shared" si="113"/>
        <v>0</v>
      </c>
    </row>
    <row r="3635" spans="1:22" hidden="1" x14ac:dyDescent="0.75">
      <c r="A3635" t="s">
        <v>2779</v>
      </c>
      <c r="B3635" t="s">
        <v>5218</v>
      </c>
      <c r="C3635" t="s">
        <v>5219</v>
      </c>
      <c r="D3635" t="s">
        <v>3425</v>
      </c>
      <c r="E3635" t="s">
        <v>906</v>
      </c>
      <c r="F3635" t="s">
        <v>906</v>
      </c>
      <c r="G3635" t="s">
        <v>4695</v>
      </c>
      <c r="H3635" t="s">
        <v>906</v>
      </c>
      <c r="I3635" t="s">
        <v>906</v>
      </c>
      <c r="J3635" s="2">
        <v>30926</v>
      </c>
      <c r="K3635" s="2">
        <v>55153</v>
      </c>
      <c r="L3635">
        <v>1.1000000000000001</v>
      </c>
      <c r="M3635" t="s">
        <v>210</v>
      </c>
      <c r="N3635" t="s">
        <v>3443</v>
      </c>
      <c r="O3635" t="s">
        <v>210</v>
      </c>
      <c r="P3635" t="s">
        <v>5142</v>
      </c>
      <c r="Q3635" s="5">
        <f>INDEX(relevant_resources!B:B,MATCH(P3635,relevant_resources!A:A,0))</f>
        <v>0</v>
      </c>
      <c r="R3635">
        <f>COUNTIFS(resolve_2018!Y:Y,A3635)</f>
        <v>1</v>
      </c>
      <c r="S3635">
        <f>COUNTIFS(assign_old_new!A:A,A3635)</f>
        <v>0</v>
      </c>
      <c r="T3635" s="4" t="str">
        <f>IF(D3635="teppc","teppc",
IF(Q3635=0,"not relevant",
IF(R3635&gt;0,"in old list",
IF(S3635=0,"NEED TO ASSIGN",
INDEX(assign_old_new!D:D,MATCH(A3635,assign_old_new!A:A,0))))))</f>
        <v>teppc</v>
      </c>
      <c r="U3635">
        <f t="shared" si="112"/>
        <v>1</v>
      </c>
      <c r="V3635" s="5">
        <f t="shared" si="113"/>
        <v>0</v>
      </c>
    </row>
    <row r="3636" spans="1:22" hidden="1" x14ac:dyDescent="0.75">
      <c r="A3636" t="s">
        <v>11410</v>
      </c>
      <c r="B3636" t="s">
        <v>11410</v>
      </c>
      <c r="C3636" t="s">
        <v>11411</v>
      </c>
      <c r="D3636" t="s">
        <v>9883</v>
      </c>
      <c r="E3636" t="s">
        <v>9887</v>
      </c>
      <c r="F3636" t="s">
        <v>9887</v>
      </c>
      <c r="G3636" t="s">
        <v>9888</v>
      </c>
      <c r="H3636" t="s">
        <v>9887</v>
      </c>
      <c r="I3636" t="s">
        <v>33</v>
      </c>
      <c r="J3636" s="2">
        <v>1</v>
      </c>
      <c r="K3636" s="6">
        <v>55153</v>
      </c>
      <c r="L3636">
        <v>1.1000000000000001</v>
      </c>
      <c r="M3636" t="s">
        <v>9884</v>
      </c>
      <c r="N3636" t="s">
        <v>3849</v>
      </c>
      <c r="O3636" t="s">
        <v>3850</v>
      </c>
      <c r="P3636" t="s">
        <v>10070</v>
      </c>
      <c r="Q3636" s="5">
        <f>INDEX(relevant_resources!B:B,MATCH(P3636,relevant_resources!A:A,0))</f>
        <v>0</v>
      </c>
      <c r="R3636">
        <f>COUNTIFS(resolve_2018!Y:Y,A3636)</f>
        <v>0</v>
      </c>
      <c r="S3636">
        <f>COUNTIFS(assign_old_new!A:A,A3636)</f>
        <v>0</v>
      </c>
      <c r="T3636" s="4" t="str">
        <f>IF(D3636="teppc","teppc",
IF(Q3636=0,"not relevant",
IF(R3636&gt;0,"in old list",
IF(S3636=0,"NEED TO ASSIGN",
INDEX(assign_old_new!D:D,MATCH(A3636,assign_old_new!A:A,0))))))</f>
        <v>not relevant</v>
      </c>
      <c r="U3636">
        <f t="shared" si="112"/>
        <v>0</v>
      </c>
      <c r="V3636" s="5">
        <f t="shared" si="113"/>
        <v>0</v>
      </c>
    </row>
    <row r="3637" spans="1:22" hidden="1" x14ac:dyDescent="0.75">
      <c r="A3637" t="s">
        <v>2579</v>
      </c>
      <c r="B3637" t="s">
        <v>2579</v>
      </c>
      <c r="C3637" t="s">
        <v>10794</v>
      </c>
      <c r="D3637" t="s">
        <v>9883</v>
      </c>
      <c r="E3637" t="s">
        <v>1128</v>
      </c>
      <c r="F3637" t="s">
        <v>1128</v>
      </c>
      <c r="G3637" t="s">
        <v>3379</v>
      </c>
      <c r="H3637" t="s">
        <v>1128</v>
      </c>
      <c r="I3637" t="s">
        <v>33</v>
      </c>
      <c r="J3637" s="6">
        <v>31440</v>
      </c>
      <c r="K3637" s="6">
        <v>55153</v>
      </c>
      <c r="L3637">
        <v>1.05</v>
      </c>
      <c r="M3637" t="s">
        <v>9884</v>
      </c>
      <c r="N3637" t="s">
        <v>3443</v>
      </c>
      <c r="O3637" t="s">
        <v>210</v>
      </c>
      <c r="P3637" t="s">
        <v>3709</v>
      </c>
      <c r="Q3637" s="5">
        <f>INDEX(relevant_resources!B:B,MATCH(P3637,relevant_resources!A:A,0))</f>
        <v>0</v>
      </c>
      <c r="R3637">
        <f>COUNTIFS(resolve_2018!Y:Y,A3637)</f>
        <v>1</v>
      </c>
      <c r="S3637">
        <f>COUNTIFS(assign_old_new!A:A,A3637)</f>
        <v>0</v>
      </c>
      <c r="T3637" s="4" t="str">
        <f>IF(D3637="teppc","teppc",
IF(Q3637=0,"not relevant",
IF(R3637&gt;0,"in old list",
IF(S3637=0,"NEED TO ASSIGN",
INDEX(assign_old_new!D:D,MATCH(A3637,assign_old_new!A:A,0))))))</f>
        <v>not relevant</v>
      </c>
      <c r="U3637">
        <f t="shared" si="112"/>
        <v>1</v>
      </c>
      <c r="V3637" s="5">
        <f t="shared" si="113"/>
        <v>0</v>
      </c>
    </row>
    <row r="3638" spans="1:22" hidden="1" x14ac:dyDescent="0.75">
      <c r="A3638" t="s">
        <v>5584</v>
      </c>
      <c r="B3638" t="s">
        <v>5584</v>
      </c>
      <c r="C3638" t="s">
        <v>5585</v>
      </c>
      <c r="D3638" t="s">
        <v>3425</v>
      </c>
      <c r="E3638" t="s">
        <v>3426</v>
      </c>
      <c r="F3638" t="s">
        <v>3426</v>
      </c>
      <c r="G3638" t="s">
        <v>3427</v>
      </c>
      <c r="H3638" t="s">
        <v>3428</v>
      </c>
      <c r="I3638" t="s">
        <v>3429</v>
      </c>
      <c r="J3638" s="2">
        <v>41357</v>
      </c>
      <c r="K3638" s="2">
        <v>46836</v>
      </c>
      <c r="L3638">
        <v>1.03</v>
      </c>
      <c r="M3638" t="s">
        <v>3448</v>
      </c>
      <c r="N3638" t="s">
        <v>3336</v>
      </c>
      <c r="O3638" t="s">
        <v>3356</v>
      </c>
      <c r="P3638" t="s">
        <v>3449</v>
      </c>
      <c r="Q3638" s="5">
        <f>INDEX(relevant_resources!B:B,MATCH(P3638,relevant_resources!A:A,0))</f>
        <v>0</v>
      </c>
      <c r="R3638">
        <f>COUNTIFS(resolve_2018!Y:Y,A3638)</f>
        <v>0</v>
      </c>
      <c r="S3638">
        <f>COUNTIFS(assign_old_new!A:A,A3638)</f>
        <v>0</v>
      </c>
      <c r="T3638" s="4" t="str">
        <f>IF(D3638="teppc","teppc",
IF(Q3638=0,"not relevant",
IF(R3638&gt;0,"in old list",
IF(S3638=0,"NEED TO ASSIGN",
INDEX(assign_old_new!D:D,MATCH(A3638,assign_old_new!A:A,0))))))</f>
        <v>teppc</v>
      </c>
      <c r="U3638">
        <f t="shared" si="112"/>
        <v>0</v>
      </c>
      <c r="V3638" s="5">
        <f t="shared" si="113"/>
        <v>0</v>
      </c>
    </row>
    <row r="3639" spans="1:22" hidden="1" x14ac:dyDescent="0.75">
      <c r="A3639" t="s">
        <v>3966</v>
      </c>
      <c r="B3639" t="s">
        <v>3967</v>
      </c>
      <c r="C3639" t="s">
        <v>3968</v>
      </c>
      <c r="D3639" t="s">
        <v>3425</v>
      </c>
      <c r="E3639" t="s">
        <v>3611</v>
      </c>
      <c r="F3639" t="s">
        <v>3611</v>
      </c>
      <c r="G3639" t="s">
        <v>3379</v>
      </c>
      <c r="H3639" t="s">
        <v>1128</v>
      </c>
      <c r="I3639" t="s">
        <v>33</v>
      </c>
      <c r="J3639" s="2">
        <v>1828</v>
      </c>
      <c r="K3639" s="2">
        <v>55153</v>
      </c>
      <c r="L3639">
        <v>1.03</v>
      </c>
      <c r="M3639" t="s">
        <v>3956</v>
      </c>
      <c r="N3639" t="s">
        <v>3443</v>
      </c>
      <c r="O3639" t="s">
        <v>210</v>
      </c>
      <c r="P3639" t="s">
        <v>3709</v>
      </c>
      <c r="Q3639" s="5">
        <f>INDEX(relevant_resources!B:B,MATCH(P3639,relevant_resources!A:A,0))</f>
        <v>0</v>
      </c>
      <c r="R3639">
        <f>COUNTIFS(resolve_2018!Y:Y,A3639)</f>
        <v>0</v>
      </c>
      <c r="S3639">
        <f>COUNTIFS(assign_old_new!A:A,A3639)</f>
        <v>0</v>
      </c>
      <c r="T3639" s="4" t="str">
        <f>IF(D3639="teppc","teppc",
IF(Q3639=0,"not relevant",
IF(R3639&gt;0,"in old list",
IF(S3639=0,"NEED TO ASSIGN",
INDEX(assign_old_new!D:D,MATCH(A3639,assign_old_new!A:A,0))))))</f>
        <v>teppc</v>
      </c>
      <c r="U3639">
        <f t="shared" si="112"/>
        <v>0</v>
      </c>
      <c r="V3639" s="5">
        <f t="shared" si="113"/>
        <v>0</v>
      </c>
    </row>
    <row r="3640" spans="1:22" hidden="1" x14ac:dyDescent="0.75">
      <c r="A3640" t="s">
        <v>3969</v>
      </c>
      <c r="B3640" t="s">
        <v>3970</v>
      </c>
      <c r="C3640" t="s">
        <v>3971</v>
      </c>
      <c r="D3640" t="s">
        <v>3425</v>
      </c>
      <c r="E3640" t="s">
        <v>3611</v>
      </c>
      <c r="F3640" t="s">
        <v>3611</v>
      </c>
      <c r="G3640" t="s">
        <v>3379</v>
      </c>
      <c r="H3640" t="s">
        <v>1128</v>
      </c>
      <c r="I3640" t="s">
        <v>33</v>
      </c>
      <c r="J3640" s="2">
        <v>1828</v>
      </c>
      <c r="K3640" s="2">
        <v>55153</v>
      </c>
      <c r="L3640">
        <v>1.03</v>
      </c>
      <c r="M3640" t="s">
        <v>3956</v>
      </c>
      <c r="N3640" t="s">
        <v>3443</v>
      </c>
      <c r="O3640" t="s">
        <v>210</v>
      </c>
      <c r="P3640" t="s">
        <v>3709</v>
      </c>
      <c r="Q3640" s="5">
        <f>INDEX(relevant_resources!B:B,MATCH(P3640,relevant_resources!A:A,0))</f>
        <v>0</v>
      </c>
      <c r="R3640">
        <f>COUNTIFS(resolve_2018!Y:Y,A3640)</f>
        <v>0</v>
      </c>
      <c r="S3640">
        <f>COUNTIFS(assign_old_new!A:A,A3640)</f>
        <v>0</v>
      </c>
      <c r="T3640" s="4" t="str">
        <f>IF(D3640="teppc","teppc",
IF(Q3640=0,"not relevant",
IF(R3640&gt;0,"in old list",
IF(S3640=0,"NEED TO ASSIGN",
INDEX(assign_old_new!D:D,MATCH(A3640,assign_old_new!A:A,0))))))</f>
        <v>teppc</v>
      </c>
      <c r="U3640">
        <f t="shared" si="112"/>
        <v>0</v>
      </c>
      <c r="V3640" s="5">
        <f t="shared" si="113"/>
        <v>0</v>
      </c>
    </row>
    <row r="3641" spans="1:22" hidden="1" x14ac:dyDescent="0.75">
      <c r="A3641" t="s">
        <v>3345</v>
      </c>
      <c r="B3641" t="s">
        <v>3346</v>
      </c>
      <c r="C3641" t="s">
        <v>3345</v>
      </c>
      <c r="D3641" t="s">
        <v>3318</v>
      </c>
      <c r="E3641" t="s">
        <v>3333</v>
      </c>
      <c r="F3641" t="s">
        <v>3333</v>
      </c>
      <c r="G3641" t="s">
        <v>3334</v>
      </c>
      <c r="H3641" t="s">
        <v>3333</v>
      </c>
      <c r="I3641" t="s">
        <v>33</v>
      </c>
      <c r="J3641" s="2">
        <v>43509</v>
      </c>
      <c r="K3641" s="2">
        <v>55153</v>
      </c>
      <c r="L3641">
        <v>1.028</v>
      </c>
      <c r="M3641" t="s">
        <v>3341</v>
      </c>
      <c r="N3641" t="s">
        <v>3342</v>
      </c>
      <c r="O3641" t="s">
        <v>3337</v>
      </c>
      <c r="P3641" t="s">
        <v>3338</v>
      </c>
      <c r="Q3641" s="5">
        <f>INDEX(relevant_resources!B:B,MATCH(P3641,relevant_resources!A:A,0))</f>
        <v>0</v>
      </c>
      <c r="R3641">
        <f>COUNTIFS(resolve_2018!Y:Y,A3641)</f>
        <v>0</v>
      </c>
      <c r="S3641">
        <f>COUNTIFS(assign_old_new!A:A,A3641)</f>
        <v>1</v>
      </c>
      <c r="T3641" s="4" t="str">
        <f>IF(D3641="teppc","teppc",
IF(Q3641=0,"not relevant",
IF(R3641&gt;0,"in old list",
IF(S3641=0,"NEED TO ASSIGN",
INDEX(assign_old_new!D:D,MATCH(A3641,assign_old_new!A:A,0))))))</f>
        <v>not relevant</v>
      </c>
      <c r="U3641">
        <f t="shared" si="112"/>
        <v>1</v>
      </c>
      <c r="V3641" s="5">
        <f t="shared" si="113"/>
        <v>0</v>
      </c>
    </row>
    <row r="3642" spans="1:22" hidden="1" x14ac:dyDescent="0.75">
      <c r="A3642" t="s">
        <v>3347</v>
      </c>
      <c r="B3642" t="s">
        <v>3348</v>
      </c>
      <c r="C3642" t="s">
        <v>3347</v>
      </c>
      <c r="D3642" t="s">
        <v>3318</v>
      </c>
      <c r="E3642" t="s">
        <v>3333</v>
      </c>
      <c r="F3642" t="s">
        <v>3333</v>
      </c>
      <c r="G3642" t="s">
        <v>3334</v>
      </c>
      <c r="H3642" t="s">
        <v>3333</v>
      </c>
      <c r="I3642" t="s">
        <v>33</v>
      </c>
      <c r="J3642" s="2">
        <v>43509</v>
      </c>
      <c r="K3642" s="2">
        <v>55153</v>
      </c>
      <c r="L3642">
        <v>1.028</v>
      </c>
      <c r="M3642" t="s">
        <v>3341</v>
      </c>
      <c r="N3642" t="s">
        <v>3342</v>
      </c>
      <c r="O3642" t="s">
        <v>3337</v>
      </c>
      <c r="P3642" t="s">
        <v>3338</v>
      </c>
      <c r="Q3642" s="5">
        <f>INDEX(relevant_resources!B:B,MATCH(P3642,relevant_resources!A:A,0))</f>
        <v>0</v>
      </c>
      <c r="R3642">
        <f>COUNTIFS(resolve_2018!Y:Y,A3642)</f>
        <v>0</v>
      </c>
      <c r="S3642">
        <f>COUNTIFS(assign_old_new!A:A,A3642)</f>
        <v>1</v>
      </c>
      <c r="T3642" s="4" t="str">
        <f>IF(D3642="teppc","teppc",
IF(Q3642=0,"not relevant",
IF(R3642&gt;0,"in old list",
IF(S3642=0,"NEED TO ASSIGN",
INDEX(assign_old_new!D:D,MATCH(A3642,assign_old_new!A:A,0))))))</f>
        <v>not relevant</v>
      </c>
      <c r="U3642">
        <f t="shared" si="112"/>
        <v>1</v>
      </c>
      <c r="V3642" s="5">
        <f t="shared" si="113"/>
        <v>0</v>
      </c>
    </row>
    <row r="3643" spans="1:22" hidden="1" x14ac:dyDescent="0.75">
      <c r="A3643" t="s">
        <v>9142</v>
      </c>
      <c r="B3643" t="s">
        <v>9142</v>
      </c>
      <c r="C3643" t="s">
        <v>9143</v>
      </c>
      <c r="D3643" t="s">
        <v>3425</v>
      </c>
      <c r="E3643" t="s">
        <v>3426</v>
      </c>
      <c r="F3643" t="s">
        <v>3426</v>
      </c>
      <c r="G3643" t="s">
        <v>3427</v>
      </c>
      <c r="H3643" t="s">
        <v>3428</v>
      </c>
      <c r="I3643" t="s">
        <v>3429</v>
      </c>
      <c r="J3643" s="2">
        <v>38322</v>
      </c>
      <c r="K3643" s="2">
        <v>55123</v>
      </c>
      <c r="L3643">
        <v>1.01</v>
      </c>
      <c r="M3643" t="s">
        <v>3438</v>
      </c>
      <c r="N3643" t="s">
        <v>3412</v>
      </c>
      <c r="O3643" t="s">
        <v>993</v>
      </c>
      <c r="P3643" t="s">
        <v>3477</v>
      </c>
      <c r="Q3643" s="5">
        <f>INDEX(relevant_resources!B:B,MATCH(P3643,relevant_resources!A:A,0))</f>
        <v>0</v>
      </c>
      <c r="R3643">
        <f>COUNTIFS(resolve_2018!Y:Y,A3643)</f>
        <v>0</v>
      </c>
      <c r="S3643">
        <f>COUNTIFS(assign_old_new!A:A,A3643)</f>
        <v>0</v>
      </c>
      <c r="T3643" s="4" t="str">
        <f>IF(D3643="teppc","teppc",
IF(Q3643=0,"not relevant",
IF(R3643&gt;0,"in old list",
IF(S3643=0,"NEED TO ASSIGN",
INDEX(assign_old_new!D:D,MATCH(A3643,assign_old_new!A:A,0))))))</f>
        <v>teppc</v>
      </c>
      <c r="U3643">
        <f t="shared" si="112"/>
        <v>0</v>
      </c>
      <c r="V3643" s="5">
        <f t="shared" si="113"/>
        <v>0</v>
      </c>
    </row>
    <row r="3644" spans="1:22" hidden="1" x14ac:dyDescent="0.75">
      <c r="A3644" t="s">
        <v>9144</v>
      </c>
      <c r="B3644" t="s">
        <v>9144</v>
      </c>
      <c r="C3644" t="s">
        <v>9145</v>
      </c>
      <c r="D3644" t="s">
        <v>3425</v>
      </c>
      <c r="E3644" t="s">
        <v>3426</v>
      </c>
      <c r="F3644" t="s">
        <v>3426</v>
      </c>
      <c r="G3644" t="s">
        <v>3427</v>
      </c>
      <c r="H3644" t="s">
        <v>3428</v>
      </c>
      <c r="I3644" t="s">
        <v>3429</v>
      </c>
      <c r="J3644" s="2">
        <v>38322</v>
      </c>
      <c r="K3644" s="2">
        <v>55123</v>
      </c>
      <c r="L3644">
        <v>1.01</v>
      </c>
      <c r="M3644" t="s">
        <v>3438</v>
      </c>
      <c r="N3644" t="s">
        <v>3412</v>
      </c>
      <c r="O3644" t="s">
        <v>993</v>
      </c>
      <c r="P3644" t="s">
        <v>3477</v>
      </c>
      <c r="Q3644" s="5">
        <f>INDEX(relevant_resources!B:B,MATCH(P3644,relevant_resources!A:A,0))</f>
        <v>0</v>
      </c>
      <c r="R3644">
        <f>COUNTIFS(resolve_2018!Y:Y,A3644)</f>
        <v>0</v>
      </c>
      <c r="S3644">
        <f>COUNTIFS(assign_old_new!A:A,A3644)</f>
        <v>0</v>
      </c>
      <c r="T3644" s="4" t="str">
        <f>IF(D3644="teppc","teppc",
IF(Q3644=0,"not relevant",
IF(R3644&gt;0,"in old list",
IF(S3644=0,"NEED TO ASSIGN",
INDEX(assign_old_new!D:D,MATCH(A3644,assign_old_new!A:A,0))))))</f>
        <v>teppc</v>
      </c>
      <c r="U3644">
        <f t="shared" si="112"/>
        <v>0</v>
      </c>
      <c r="V3644" s="5">
        <f t="shared" si="113"/>
        <v>0</v>
      </c>
    </row>
    <row r="3645" spans="1:22" hidden="1" x14ac:dyDescent="0.75">
      <c r="A3645" t="s">
        <v>9146</v>
      </c>
      <c r="B3645" t="s">
        <v>9146</v>
      </c>
      <c r="C3645" t="s">
        <v>9147</v>
      </c>
      <c r="D3645" t="s">
        <v>3425</v>
      </c>
      <c r="E3645" t="s">
        <v>3426</v>
      </c>
      <c r="F3645" t="s">
        <v>3426</v>
      </c>
      <c r="G3645" t="s">
        <v>3427</v>
      </c>
      <c r="H3645" t="s">
        <v>3428</v>
      </c>
      <c r="I3645" t="s">
        <v>3429</v>
      </c>
      <c r="J3645" s="2">
        <v>38322</v>
      </c>
      <c r="K3645" s="2">
        <v>55123</v>
      </c>
      <c r="L3645">
        <v>1.01</v>
      </c>
      <c r="M3645" t="s">
        <v>3438</v>
      </c>
      <c r="N3645" t="s">
        <v>3412</v>
      </c>
      <c r="O3645" t="s">
        <v>993</v>
      </c>
      <c r="P3645" t="s">
        <v>3477</v>
      </c>
      <c r="Q3645" s="5">
        <f>INDEX(relevant_resources!B:B,MATCH(P3645,relevant_resources!A:A,0))</f>
        <v>0</v>
      </c>
      <c r="R3645">
        <f>COUNTIFS(resolve_2018!Y:Y,A3645)</f>
        <v>0</v>
      </c>
      <c r="S3645">
        <f>COUNTIFS(assign_old_new!A:A,A3645)</f>
        <v>0</v>
      </c>
      <c r="T3645" s="4" t="str">
        <f>IF(D3645="teppc","teppc",
IF(Q3645=0,"not relevant",
IF(R3645&gt;0,"in old list",
IF(S3645=0,"NEED TO ASSIGN",
INDEX(assign_old_new!D:D,MATCH(A3645,assign_old_new!A:A,0))))))</f>
        <v>teppc</v>
      </c>
      <c r="U3645">
        <f t="shared" si="112"/>
        <v>0</v>
      </c>
      <c r="V3645" s="5">
        <f t="shared" si="113"/>
        <v>0</v>
      </c>
    </row>
    <row r="3646" spans="1:22" hidden="1" x14ac:dyDescent="0.75">
      <c r="A3646" t="s">
        <v>9950</v>
      </c>
      <c r="B3646" t="s">
        <v>9950</v>
      </c>
      <c r="C3646" t="s">
        <v>9951</v>
      </c>
      <c r="D3646" t="s">
        <v>9883</v>
      </c>
      <c r="E3646" t="s">
        <v>3333</v>
      </c>
      <c r="F3646" t="s">
        <v>3333</v>
      </c>
      <c r="G3646" t="s">
        <v>3334</v>
      </c>
      <c r="H3646" t="s">
        <v>3333</v>
      </c>
      <c r="I3646" t="s">
        <v>33</v>
      </c>
      <c r="J3646" t="s">
        <v>9889</v>
      </c>
      <c r="K3646" s="6">
        <v>55153</v>
      </c>
      <c r="L3646">
        <v>1</v>
      </c>
      <c r="M3646" t="s">
        <v>9884</v>
      </c>
      <c r="N3646" t="s">
        <v>3443</v>
      </c>
      <c r="O3646" t="s">
        <v>210</v>
      </c>
      <c r="P3646" t="s">
        <v>3709</v>
      </c>
      <c r="Q3646" s="5">
        <f>INDEX(relevant_resources!B:B,MATCH(P3646,relevant_resources!A:A,0))</f>
        <v>0</v>
      </c>
      <c r="R3646">
        <f>COUNTIFS(resolve_2018!Y:Y,A3646)</f>
        <v>0</v>
      </c>
      <c r="S3646">
        <f>COUNTIFS(assign_old_new!A:A,A3646)</f>
        <v>0</v>
      </c>
      <c r="T3646" s="4" t="str">
        <f>IF(D3646="teppc","teppc",
IF(Q3646=0,"not relevant",
IF(R3646&gt;0,"in old list",
IF(S3646=0,"NEED TO ASSIGN",
INDEX(assign_old_new!D:D,MATCH(A3646,assign_old_new!A:A,0))))))</f>
        <v>not relevant</v>
      </c>
      <c r="U3646">
        <f t="shared" si="112"/>
        <v>0</v>
      </c>
      <c r="V3646" s="5">
        <f t="shared" si="113"/>
        <v>0</v>
      </c>
    </row>
    <row r="3647" spans="1:22" hidden="1" x14ac:dyDescent="0.75">
      <c r="A3647" t="s">
        <v>1961</v>
      </c>
      <c r="B3647" t="s">
        <v>1961</v>
      </c>
      <c r="C3647" t="s">
        <v>1960</v>
      </c>
      <c r="D3647" t="s">
        <v>9883</v>
      </c>
      <c r="E3647" t="s">
        <v>1128</v>
      </c>
      <c r="F3647" t="s">
        <v>1128</v>
      </c>
      <c r="G3647" t="s">
        <v>3379</v>
      </c>
      <c r="H3647" t="s">
        <v>1128</v>
      </c>
      <c r="I3647" t="s">
        <v>33</v>
      </c>
      <c r="J3647" t="s">
        <v>9889</v>
      </c>
      <c r="K3647" s="6">
        <v>55153</v>
      </c>
      <c r="L3647">
        <v>1</v>
      </c>
      <c r="M3647" t="s">
        <v>4346</v>
      </c>
      <c r="N3647" t="s">
        <v>4346</v>
      </c>
      <c r="O3647" t="s">
        <v>3386</v>
      </c>
      <c r="P3647" t="s">
        <v>3324</v>
      </c>
      <c r="Q3647" s="5">
        <f>INDEX(relevant_resources!B:B,MATCH(P3647,relevant_resources!A:A,0))</f>
        <v>1</v>
      </c>
      <c r="R3647">
        <f>COUNTIFS(resolve_2018!Y:Y,A3647)</f>
        <v>1</v>
      </c>
      <c r="S3647">
        <f>COUNTIFS(assign_old_new!A:A,A3647)</f>
        <v>0</v>
      </c>
      <c r="T3647" s="4" t="str">
        <f>IF(D3647="teppc","teppc",
IF(Q3647=0,"not relevant",
IF(R3647&gt;0,"in old list",
IF(S3647=0,"NEED TO ASSIGN",
INDEX(assign_old_new!D:D,MATCH(A3647,assign_old_new!A:A,0))))))</f>
        <v>in old list</v>
      </c>
      <c r="U3647">
        <f t="shared" si="112"/>
        <v>1</v>
      </c>
      <c r="V3647" s="5">
        <f t="shared" si="113"/>
        <v>0</v>
      </c>
    </row>
    <row r="3648" spans="1:22" hidden="1" x14ac:dyDescent="0.75">
      <c r="A3648" t="s">
        <v>10240</v>
      </c>
      <c r="B3648" t="s">
        <v>10240</v>
      </c>
      <c r="D3648" t="s">
        <v>9883</v>
      </c>
      <c r="E3648" t="s">
        <v>3319</v>
      </c>
      <c r="F3648" t="s">
        <v>3319</v>
      </c>
      <c r="G3648" t="s">
        <v>3320</v>
      </c>
      <c r="H3648" t="s">
        <v>3319</v>
      </c>
      <c r="I3648" t="s">
        <v>33</v>
      </c>
      <c r="J3648" t="s">
        <v>9889</v>
      </c>
      <c r="K3648" s="6">
        <v>55153</v>
      </c>
      <c r="L3648">
        <v>1</v>
      </c>
      <c r="M3648" t="s">
        <v>4707</v>
      </c>
      <c r="N3648" t="s">
        <v>4707</v>
      </c>
      <c r="O3648" t="s">
        <v>4708</v>
      </c>
      <c r="P3648" t="s">
        <v>10080</v>
      </c>
      <c r="Q3648" s="5">
        <f>INDEX(relevant_resources!B:B,MATCH(P3648,relevant_resources!A:A,0))</f>
        <v>0</v>
      </c>
      <c r="R3648">
        <f>COUNTIFS(resolve_2018!Y:Y,A3648)</f>
        <v>0</v>
      </c>
      <c r="S3648">
        <f>COUNTIFS(assign_old_new!A:A,A3648)</f>
        <v>0</v>
      </c>
      <c r="T3648" s="4" t="str">
        <f>IF(D3648="teppc","teppc",
IF(Q3648=0,"not relevant",
IF(R3648&gt;0,"in old list",
IF(S3648=0,"NEED TO ASSIGN",
INDEX(assign_old_new!D:D,MATCH(A3648,assign_old_new!A:A,0))))))</f>
        <v>not relevant</v>
      </c>
      <c r="U3648">
        <f t="shared" si="112"/>
        <v>0</v>
      </c>
      <c r="V3648" s="5">
        <f t="shared" si="113"/>
        <v>0</v>
      </c>
    </row>
    <row r="3649" spans="1:22" hidden="1" x14ac:dyDescent="0.75">
      <c r="A3649" t="s">
        <v>1842</v>
      </c>
      <c r="B3649" t="s">
        <v>1842</v>
      </c>
      <c r="C3649" t="s">
        <v>10290</v>
      </c>
      <c r="D3649" t="s">
        <v>9883</v>
      </c>
      <c r="E3649" t="s">
        <v>1128</v>
      </c>
      <c r="F3649" t="s">
        <v>1128</v>
      </c>
      <c r="G3649" t="s">
        <v>3379</v>
      </c>
      <c r="H3649" t="s">
        <v>1128</v>
      </c>
      <c r="I3649" t="s">
        <v>33</v>
      </c>
      <c r="J3649" t="s">
        <v>9889</v>
      </c>
      <c r="K3649" s="6">
        <v>55153</v>
      </c>
      <c r="L3649">
        <v>1</v>
      </c>
      <c r="M3649" t="s">
        <v>4346</v>
      </c>
      <c r="N3649" t="s">
        <v>4346</v>
      </c>
      <c r="O3649" t="s">
        <v>3386</v>
      </c>
      <c r="P3649" t="s">
        <v>3324</v>
      </c>
      <c r="Q3649" s="5">
        <f>INDEX(relevant_resources!B:B,MATCH(P3649,relevant_resources!A:A,0))</f>
        <v>1</v>
      </c>
      <c r="R3649">
        <f>COUNTIFS(resolve_2018!Y:Y,A3649)</f>
        <v>1</v>
      </c>
      <c r="S3649">
        <f>COUNTIFS(assign_old_new!A:A,A3649)</f>
        <v>0</v>
      </c>
      <c r="T3649" s="4" t="str">
        <f>IF(D3649="teppc","teppc",
IF(Q3649=0,"not relevant",
IF(R3649&gt;0,"in old list",
IF(S3649=0,"NEED TO ASSIGN",
INDEX(assign_old_new!D:D,MATCH(A3649,assign_old_new!A:A,0))))))</f>
        <v>in old list</v>
      </c>
      <c r="U3649">
        <f t="shared" si="112"/>
        <v>1</v>
      </c>
      <c r="V3649" s="5">
        <f t="shared" si="113"/>
        <v>0</v>
      </c>
    </row>
    <row r="3650" spans="1:22" hidden="1" x14ac:dyDescent="0.75">
      <c r="A3650" t="s">
        <v>10320</v>
      </c>
      <c r="B3650" t="s">
        <v>10320</v>
      </c>
      <c r="C3650" t="s">
        <v>10321</v>
      </c>
      <c r="D3650" t="s">
        <v>9883</v>
      </c>
      <c r="E3650" t="s">
        <v>3333</v>
      </c>
      <c r="F3650" t="s">
        <v>3333</v>
      </c>
      <c r="G3650" t="s">
        <v>3334</v>
      </c>
      <c r="H3650" t="s">
        <v>3333</v>
      </c>
      <c r="I3650" t="s">
        <v>33</v>
      </c>
      <c r="J3650" t="s">
        <v>9889</v>
      </c>
      <c r="K3650" s="6">
        <v>55153</v>
      </c>
      <c r="L3650">
        <v>1</v>
      </c>
      <c r="M3650" t="s">
        <v>10322</v>
      </c>
      <c r="N3650" t="s">
        <v>3342</v>
      </c>
      <c r="O3650" t="s">
        <v>3337</v>
      </c>
      <c r="P3650" t="s">
        <v>3338</v>
      </c>
      <c r="Q3650" s="5">
        <f>INDEX(relevant_resources!B:B,MATCH(P3650,relevant_resources!A:A,0))</f>
        <v>0</v>
      </c>
      <c r="R3650">
        <f>COUNTIFS(resolve_2018!Y:Y,A3650)</f>
        <v>0</v>
      </c>
      <c r="S3650">
        <f>COUNTIFS(assign_old_new!A:A,A3650)</f>
        <v>1</v>
      </c>
      <c r="T3650" s="4" t="str">
        <f>IF(D3650="teppc","teppc",
IF(Q3650=0,"not relevant",
IF(R3650&gt;0,"in old list",
IF(S3650=0,"NEED TO ASSIGN",
INDEX(assign_old_new!D:D,MATCH(A3650,assign_old_new!A:A,0))))))</f>
        <v>not relevant</v>
      </c>
      <c r="U3650">
        <f t="shared" ref="U3650:U3713" si="114">OR(R3650&gt;0,S3650&gt;0)*1</f>
        <v>1</v>
      </c>
      <c r="V3650" s="5">
        <f t="shared" si="113"/>
        <v>0</v>
      </c>
    </row>
    <row r="3651" spans="1:22" hidden="1" x14ac:dyDescent="0.75">
      <c r="A3651" t="s">
        <v>10590</v>
      </c>
      <c r="B3651" t="s">
        <v>10590</v>
      </c>
      <c r="C3651" t="s">
        <v>10591</v>
      </c>
      <c r="D3651" t="s">
        <v>9883</v>
      </c>
      <c r="E3651" t="s">
        <v>3333</v>
      </c>
      <c r="F3651" t="s">
        <v>3333</v>
      </c>
      <c r="G3651" t="s">
        <v>3334</v>
      </c>
      <c r="H3651" t="s">
        <v>3333</v>
      </c>
      <c r="I3651" t="s">
        <v>33</v>
      </c>
      <c r="J3651" t="s">
        <v>9889</v>
      </c>
      <c r="K3651" s="6">
        <v>55153</v>
      </c>
      <c r="L3651">
        <v>1</v>
      </c>
      <c r="M3651" t="s">
        <v>9958</v>
      </c>
      <c r="N3651" t="s">
        <v>4346</v>
      </c>
      <c r="O3651" t="s">
        <v>3386</v>
      </c>
      <c r="P3651" t="s">
        <v>3324</v>
      </c>
      <c r="Q3651" s="5">
        <f>INDEX(relevant_resources!B:B,MATCH(P3651,relevant_resources!A:A,0))</f>
        <v>1</v>
      </c>
      <c r="R3651">
        <f>COUNTIFS(resolve_2018!Y:Y,A3651)</f>
        <v>0</v>
      </c>
      <c r="S3651">
        <f>COUNTIFS(assign_old_new!A:A,A3651)</f>
        <v>1</v>
      </c>
      <c r="T3651" s="4" t="str">
        <f>IF(D3651="teppc","teppc",
IF(Q3651=0,"not relevant",
IF(R3651&gt;0,"in old list",
IF(S3651=0,"NEED TO ASSIGN",
INDEX(assign_old_new!D:D,MATCH(A3651,assign_old_new!A:A,0))))))</f>
        <v>new</v>
      </c>
      <c r="U3651">
        <f t="shared" si="114"/>
        <v>1</v>
      </c>
      <c r="V3651" s="5">
        <f t="shared" ref="V3651:V3714" si="115">AND(Q3651=1,U3651=0,D3651="caiso")*1</f>
        <v>0</v>
      </c>
    </row>
    <row r="3652" spans="1:22" hidden="1" x14ac:dyDescent="0.75">
      <c r="A3652" t="s">
        <v>10598</v>
      </c>
      <c r="B3652" t="s">
        <v>10598</v>
      </c>
      <c r="C3652" t="s">
        <v>10599</v>
      </c>
      <c r="D3652" t="s">
        <v>9883</v>
      </c>
      <c r="E3652" t="s">
        <v>3333</v>
      </c>
      <c r="F3652" t="s">
        <v>3333</v>
      </c>
      <c r="G3652" t="s">
        <v>3334</v>
      </c>
      <c r="H3652" t="s">
        <v>3333</v>
      </c>
      <c r="I3652" t="s">
        <v>33</v>
      </c>
      <c r="J3652" t="s">
        <v>9889</v>
      </c>
      <c r="K3652" s="6">
        <v>55153</v>
      </c>
      <c r="L3652">
        <v>1</v>
      </c>
      <c r="M3652" t="s">
        <v>9958</v>
      </c>
      <c r="N3652" t="s">
        <v>4346</v>
      </c>
      <c r="O3652" t="s">
        <v>3386</v>
      </c>
      <c r="P3652" t="s">
        <v>3324</v>
      </c>
      <c r="Q3652" s="5">
        <f>INDEX(relevant_resources!B:B,MATCH(P3652,relevant_resources!A:A,0))</f>
        <v>1</v>
      </c>
      <c r="R3652">
        <f>COUNTIFS(resolve_2018!Y:Y,A3652)</f>
        <v>0</v>
      </c>
      <c r="S3652">
        <f>COUNTIFS(assign_old_new!A:A,A3652)</f>
        <v>1</v>
      </c>
      <c r="T3652" s="4" t="str">
        <f>IF(D3652="teppc","teppc",
IF(Q3652=0,"not relevant",
IF(R3652&gt;0,"in old list",
IF(S3652=0,"NEED TO ASSIGN",
INDEX(assign_old_new!D:D,MATCH(A3652,assign_old_new!A:A,0))))))</f>
        <v>new</v>
      </c>
      <c r="U3652">
        <f t="shared" si="114"/>
        <v>1</v>
      </c>
      <c r="V3652" s="5">
        <f t="shared" si="115"/>
        <v>0</v>
      </c>
    </row>
    <row r="3653" spans="1:22" hidden="1" x14ac:dyDescent="0.75">
      <c r="A3653" t="s">
        <v>10735</v>
      </c>
      <c r="B3653" t="s">
        <v>10735</v>
      </c>
      <c r="C3653" t="s">
        <v>10736</v>
      </c>
      <c r="D3653" t="s">
        <v>9883</v>
      </c>
      <c r="E3653" t="s">
        <v>3333</v>
      </c>
      <c r="F3653" t="s">
        <v>3333</v>
      </c>
      <c r="G3653" t="s">
        <v>3334</v>
      </c>
      <c r="H3653" t="s">
        <v>3333</v>
      </c>
      <c r="I3653" t="s">
        <v>33</v>
      </c>
      <c r="J3653" t="s">
        <v>9889</v>
      </c>
      <c r="K3653" s="6">
        <v>55153</v>
      </c>
      <c r="L3653">
        <v>1</v>
      </c>
      <c r="M3653" t="s">
        <v>10322</v>
      </c>
      <c r="N3653" t="s">
        <v>3342</v>
      </c>
      <c r="O3653" t="s">
        <v>3337</v>
      </c>
      <c r="P3653" t="s">
        <v>3338</v>
      </c>
      <c r="Q3653" s="5">
        <f>INDEX(relevant_resources!B:B,MATCH(P3653,relevant_resources!A:A,0))</f>
        <v>0</v>
      </c>
      <c r="R3653">
        <f>COUNTIFS(resolve_2018!Y:Y,A3653)</f>
        <v>0</v>
      </c>
      <c r="S3653">
        <f>COUNTIFS(assign_old_new!A:A,A3653)</f>
        <v>1</v>
      </c>
      <c r="T3653" s="4" t="str">
        <f>IF(D3653="teppc","teppc",
IF(Q3653=0,"not relevant",
IF(R3653&gt;0,"in old list",
IF(S3653=0,"NEED TO ASSIGN",
INDEX(assign_old_new!D:D,MATCH(A3653,assign_old_new!A:A,0))))))</f>
        <v>not relevant</v>
      </c>
      <c r="U3653">
        <f t="shared" si="114"/>
        <v>1</v>
      </c>
      <c r="V3653" s="5">
        <f t="shared" si="115"/>
        <v>0</v>
      </c>
    </row>
    <row r="3654" spans="1:22" hidden="1" x14ac:dyDescent="0.75">
      <c r="A3654" t="s">
        <v>10737</v>
      </c>
      <c r="B3654" t="s">
        <v>10737</v>
      </c>
      <c r="C3654" t="s">
        <v>10738</v>
      </c>
      <c r="D3654" t="s">
        <v>9883</v>
      </c>
      <c r="E3654" t="s">
        <v>3333</v>
      </c>
      <c r="F3654" t="s">
        <v>3333</v>
      </c>
      <c r="G3654" t="s">
        <v>3334</v>
      </c>
      <c r="H3654" t="s">
        <v>3333</v>
      </c>
      <c r="I3654" t="s">
        <v>33</v>
      </c>
      <c r="J3654" t="s">
        <v>9889</v>
      </c>
      <c r="K3654" s="6">
        <v>55153</v>
      </c>
      <c r="L3654">
        <v>1</v>
      </c>
      <c r="M3654" t="s">
        <v>10322</v>
      </c>
      <c r="N3654" t="s">
        <v>3342</v>
      </c>
      <c r="O3654" t="s">
        <v>3337</v>
      </c>
      <c r="P3654" t="s">
        <v>3338</v>
      </c>
      <c r="Q3654" s="5">
        <f>INDEX(relevant_resources!B:B,MATCH(P3654,relevant_resources!A:A,0))</f>
        <v>0</v>
      </c>
      <c r="R3654">
        <f>COUNTIFS(resolve_2018!Y:Y,A3654)</f>
        <v>0</v>
      </c>
      <c r="S3654">
        <f>COUNTIFS(assign_old_new!A:A,A3654)</f>
        <v>1</v>
      </c>
      <c r="T3654" s="4" t="str">
        <f>IF(D3654="teppc","teppc",
IF(Q3654=0,"not relevant",
IF(R3654&gt;0,"in old list",
IF(S3654=0,"NEED TO ASSIGN",
INDEX(assign_old_new!D:D,MATCH(A3654,assign_old_new!A:A,0))))))</f>
        <v>not relevant</v>
      </c>
      <c r="U3654">
        <f t="shared" si="114"/>
        <v>1</v>
      </c>
      <c r="V3654" s="5">
        <f t="shared" si="115"/>
        <v>0</v>
      </c>
    </row>
    <row r="3655" spans="1:22" hidden="1" x14ac:dyDescent="0.75">
      <c r="A3655" t="s">
        <v>10955</v>
      </c>
      <c r="B3655" t="s">
        <v>10955</v>
      </c>
      <c r="D3655" t="s">
        <v>9883</v>
      </c>
      <c r="E3655" t="s">
        <v>1128</v>
      </c>
      <c r="F3655" t="s">
        <v>1128</v>
      </c>
      <c r="G3655" t="s">
        <v>3379</v>
      </c>
      <c r="H3655" t="s">
        <v>1128</v>
      </c>
      <c r="I3655" t="s">
        <v>33</v>
      </c>
      <c r="J3655" t="s">
        <v>9889</v>
      </c>
      <c r="K3655" s="6">
        <v>55153</v>
      </c>
      <c r="L3655">
        <v>1</v>
      </c>
      <c r="M3655" t="s">
        <v>3443</v>
      </c>
      <c r="N3655" t="s">
        <v>3443</v>
      </c>
      <c r="O3655" t="s">
        <v>210</v>
      </c>
      <c r="P3655" t="s">
        <v>3709</v>
      </c>
      <c r="Q3655" s="5">
        <f>INDEX(relevant_resources!B:B,MATCH(P3655,relevant_resources!A:A,0))</f>
        <v>0</v>
      </c>
      <c r="R3655">
        <f>COUNTIFS(resolve_2018!Y:Y,A3655)</f>
        <v>0</v>
      </c>
      <c r="S3655">
        <f>COUNTIFS(assign_old_new!A:A,A3655)</f>
        <v>1</v>
      </c>
      <c r="T3655" s="4" t="str">
        <f>IF(D3655="teppc","teppc",
IF(Q3655=0,"not relevant",
IF(R3655&gt;0,"in old list",
IF(S3655=0,"NEED TO ASSIGN",
INDEX(assign_old_new!D:D,MATCH(A3655,assign_old_new!A:A,0))))))</f>
        <v>not relevant</v>
      </c>
      <c r="U3655">
        <f t="shared" si="114"/>
        <v>1</v>
      </c>
      <c r="V3655" s="5">
        <f t="shared" si="115"/>
        <v>0</v>
      </c>
    </row>
    <row r="3656" spans="1:22" hidden="1" x14ac:dyDescent="0.75">
      <c r="A3656" t="s">
        <v>11002</v>
      </c>
      <c r="B3656" t="s">
        <v>11002</v>
      </c>
      <c r="C3656" t="s">
        <v>11003</v>
      </c>
      <c r="D3656" t="s">
        <v>9883</v>
      </c>
      <c r="E3656" t="s">
        <v>3333</v>
      </c>
      <c r="F3656" t="s">
        <v>3333</v>
      </c>
      <c r="G3656" t="s">
        <v>3334</v>
      </c>
      <c r="H3656" t="s">
        <v>3333</v>
      </c>
      <c r="I3656" t="s">
        <v>33</v>
      </c>
      <c r="J3656" t="s">
        <v>9889</v>
      </c>
      <c r="K3656" s="6">
        <v>55153</v>
      </c>
      <c r="L3656">
        <v>1</v>
      </c>
      <c r="M3656" t="s">
        <v>9958</v>
      </c>
      <c r="N3656" t="s">
        <v>4346</v>
      </c>
      <c r="O3656" t="s">
        <v>3386</v>
      </c>
      <c r="P3656" t="s">
        <v>3324</v>
      </c>
      <c r="Q3656" s="5">
        <f>INDEX(relevant_resources!B:B,MATCH(P3656,relevant_resources!A:A,0))</f>
        <v>1</v>
      </c>
      <c r="R3656">
        <f>COUNTIFS(resolve_2018!Y:Y,A3656)</f>
        <v>0</v>
      </c>
      <c r="S3656">
        <f>COUNTIFS(assign_old_new!A:A,A3656)</f>
        <v>1</v>
      </c>
      <c r="T3656" s="4" t="str">
        <f>IF(D3656="teppc","teppc",
IF(Q3656=0,"not relevant",
IF(R3656&gt;0,"in old list",
IF(S3656=0,"NEED TO ASSIGN",
INDEX(assign_old_new!D:D,MATCH(A3656,assign_old_new!A:A,0))))))</f>
        <v>new</v>
      </c>
      <c r="U3656">
        <f t="shared" si="114"/>
        <v>1</v>
      </c>
      <c r="V3656" s="5">
        <f t="shared" si="115"/>
        <v>0</v>
      </c>
    </row>
    <row r="3657" spans="1:22" hidden="1" x14ac:dyDescent="0.75">
      <c r="A3657" t="s">
        <v>3362</v>
      </c>
      <c r="B3657" t="s">
        <v>3363</v>
      </c>
      <c r="C3657" t="s">
        <v>3362</v>
      </c>
      <c r="D3657" t="s">
        <v>3318</v>
      </c>
      <c r="E3657" t="s">
        <v>3333</v>
      </c>
      <c r="F3657" t="s">
        <v>3333</v>
      </c>
      <c r="G3657" t="s">
        <v>3334</v>
      </c>
      <c r="H3657" t="s">
        <v>3333</v>
      </c>
      <c r="I3657" t="s">
        <v>33</v>
      </c>
      <c r="J3657" s="2">
        <v>43951</v>
      </c>
      <c r="K3657" s="2">
        <v>55153</v>
      </c>
      <c r="L3657">
        <v>1</v>
      </c>
      <c r="M3657" t="s">
        <v>3355</v>
      </c>
      <c r="N3657" t="s">
        <v>3336</v>
      </c>
      <c r="O3657" t="s">
        <v>3356</v>
      </c>
      <c r="P3657" t="s">
        <v>3357</v>
      </c>
      <c r="Q3657" s="5">
        <f>INDEX(relevant_resources!B:B,MATCH(P3657,relevant_resources!A:A,0))</f>
        <v>0</v>
      </c>
      <c r="R3657">
        <f>COUNTIFS(resolve_2018!Y:Y,A3657)</f>
        <v>0</v>
      </c>
      <c r="S3657">
        <f>COUNTIFS(assign_old_new!A:A,A3657)</f>
        <v>1</v>
      </c>
      <c r="T3657" s="4" t="str">
        <f>IF(D3657="teppc","teppc",
IF(Q3657=0,"not relevant",
IF(R3657&gt;0,"in old list",
IF(S3657=0,"NEED TO ASSIGN",
INDEX(assign_old_new!D:D,MATCH(A3657,assign_old_new!A:A,0))))))</f>
        <v>not relevant</v>
      </c>
      <c r="U3657">
        <f t="shared" si="114"/>
        <v>1</v>
      </c>
      <c r="V3657" s="5">
        <f t="shared" si="115"/>
        <v>0</v>
      </c>
    </row>
    <row r="3658" spans="1:22" hidden="1" x14ac:dyDescent="0.75">
      <c r="A3658" t="s">
        <v>3349</v>
      </c>
      <c r="B3658" t="s">
        <v>3350</v>
      </c>
      <c r="C3658" t="s">
        <v>3349</v>
      </c>
      <c r="D3658" t="s">
        <v>3318</v>
      </c>
      <c r="E3658" t="s">
        <v>3333</v>
      </c>
      <c r="F3658" t="s">
        <v>3333</v>
      </c>
      <c r="G3658" t="s">
        <v>3334</v>
      </c>
      <c r="H3658" t="s">
        <v>3333</v>
      </c>
      <c r="I3658" t="s">
        <v>33</v>
      </c>
      <c r="J3658" s="2">
        <v>43646</v>
      </c>
      <c r="K3658" s="2">
        <v>55153</v>
      </c>
      <c r="L3658">
        <v>1</v>
      </c>
      <c r="M3658" t="s">
        <v>3341</v>
      </c>
      <c r="N3658" t="s">
        <v>3342</v>
      </c>
      <c r="O3658" t="s">
        <v>3337</v>
      </c>
      <c r="P3658" t="s">
        <v>3338</v>
      </c>
      <c r="Q3658" s="5">
        <f>INDEX(relevant_resources!B:B,MATCH(P3658,relevant_resources!A:A,0))</f>
        <v>0</v>
      </c>
      <c r="R3658">
        <f>COUNTIFS(resolve_2018!Y:Y,A3658)</f>
        <v>0</v>
      </c>
      <c r="S3658">
        <f>COUNTIFS(assign_old_new!A:A,A3658)</f>
        <v>1</v>
      </c>
      <c r="T3658" s="4" t="str">
        <f>IF(D3658="teppc","teppc",
IF(Q3658=0,"not relevant",
IF(R3658&gt;0,"in old list",
IF(S3658=0,"NEED TO ASSIGN",
INDEX(assign_old_new!D:D,MATCH(A3658,assign_old_new!A:A,0))))))</f>
        <v>not relevant</v>
      </c>
      <c r="U3658">
        <f t="shared" si="114"/>
        <v>1</v>
      </c>
      <c r="V3658" s="5">
        <f t="shared" si="115"/>
        <v>0</v>
      </c>
    </row>
    <row r="3659" spans="1:22" hidden="1" x14ac:dyDescent="0.75">
      <c r="A3659" t="s">
        <v>10288</v>
      </c>
      <c r="B3659" t="s">
        <v>10288</v>
      </c>
      <c r="C3659" t="s">
        <v>10289</v>
      </c>
      <c r="D3659" t="s">
        <v>9883</v>
      </c>
      <c r="E3659" t="s">
        <v>1128</v>
      </c>
      <c r="F3659" t="s">
        <v>1128</v>
      </c>
      <c r="G3659" t="s">
        <v>3379</v>
      </c>
      <c r="H3659" t="s">
        <v>1128</v>
      </c>
      <c r="I3659" t="s">
        <v>33</v>
      </c>
      <c r="J3659" s="6">
        <v>42452</v>
      </c>
      <c r="K3659" s="6">
        <v>55153</v>
      </c>
      <c r="L3659">
        <v>1</v>
      </c>
      <c r="M3659" t="s">
        <v>9884</v>
      </c>
      <c r="N3659" t="s">
        <v>4346</v>
      </c>
      <c r="O3659" t="s">
        <v>3386</v>
      </c>
      <c r="P3659" t="s">
        <v>3324</v>
      </c>
      <c r="Q3659" s="5">
        <f>INDEX(relevant_resources!B:B,MATCH(P3659,relevant_resources!A:A,0))</f>
        <v>1</v>
      </c>
      <c r="R3659">
        <f>COUNTIFS(resolve_2018!Y:Y,A3659)</f>
        <v>0</v>
      </c>
      <c r="S3659">
        <f>COUNTIFS(assign_old_new!A:A,A3659)</f>
        <v>1</v>
      </c>
      <c r="T3659" s="4" t="str">
        <f>IF(D3659="teppc","teppc",
IF(Q3659=0,"not relevant",
IF(R3659&gt;0,"in old list",
IF(S3659=0,"NEED TO ASSIGN",
INDEX(assign_old_new!D:D,MATCH(A3659,assign_old_new!A:A,0))))))</f>
        <v>old</v>
      </c>
      <c r="U3659">
        <f t="shared" si="114"/>
        <v>1</v>
      </c>
      <c r="V3659" s="5">
        <f t="shared" si="115"/>
        <v>0</v>
      </c>
    </row>
    <row r="3660" spans="1:22" hidden="1" x14ac:dyDescent="0.75">
      <c r="A3660" t="s">
        <v>853</v>
      </c>
      <c r="B3660" t="s">
        <v>853</v>
      </c>
      <c r="C3660" t="s">
        <v>10581</v>
      </c>
      <c r="D3660" t="s">
        <v>9883</v>
      </c>
      <c r="E3660" t="s">
        <v>3333</v>
      </c>
      <c r="F3660" t="s">
        <v>3333</v>
      </c>
      <c r="G3660" t="s">
        <v>3334</v>
      </c>
      <c r="H3660" t="s">
        <v>3333</v>
      </c>
      <c r="I3660" t="s">
        <v>33</v>
      </c>
      <c r="J3660" s="6">
        <v>41712</v>
      </c>
      <c r="K3660" s="6">
        <v>55153</v>
      </c>
      <c r="L3660">
        <v>1</v>
      </c>
      <c r="M3660" t="s">
        <v>9884</v>
      </c>
      <c r="N3660" t="s">
        <v>4346</v>
      </c>
      <c r="O3660" t="s">
        <v>3386</v>
      </c>
      <c r="P3660" t="s">
        <v>3324</v>
      </c>
      <c r="Q3660" s="5">
        <f>INDEX(relevant_resources!B:B,MATCH(P3660,relevant_resources!A:A,0))</f>
        <v>1</v>
      </c>
      <c r="R3660">
        <f>COUNTIFS(resolve_2018!Y:Y,A3660)</f>
        <v>1</v>
      </c>
      <c r="S3660">
        <f>COUNTIFS(assign_old_new!A:A,A3660)</f>
        <v>0</v>
      </c>
      <c r="T3660" s="4" t="str">
        <f>IF(D3660="teppc","teppc",
IF(Q3660=0,"not relevant",
IF(R3660&gt;0,"in old list",
IF(S3660=0,"NEED TO ASSIGN",
INDEX(assign_old_new!D:D,MATCH(A3660,assign_old_new!A:A,0))))))</f>
        <v>in old list</v>
      </c>
      <c r="U3660">
        <f t="shared" si="114"/>
        <v>1</v>
      </c>
      <c r="V3660" s="5">
        <f t="shared" si="115"/>
        <v>0</v>
      </c>
    </row>
    <row r="3661" spans="1:22" hidden="1" x14ac:dyDescent="0.75">
      <c r="A3661" t="s">
        <v>1730</v>
      </c>
      <c r="B3661" t="s">
        <v>1730</v>
      </c>
      <c r="C3661" t="s">
        <v>10279</v>
      </c>
      <c r="D3661" t="s">
        <v>9883</v>
      </c>
      <c r="E3661" t="s">
        <v>1128</v>
      </c>
      <c r="F3661" t="s">
        <v>1128</v>
      </c>
      <c r="G3661" t="s">
        <v>3379</v>
      </c>
      <c r="H3661" t="s">
        <v>1128</v>
      </c>
      <c r="I3661" t="s">
        <v>33</v>
      </c>
      <c r="J3661" s="6">
        <v>41628</v>
      </c>
      <c r="K3661" s="6">
        <v>55153</v>
      </c>
      <c r="L3661">
        <v>1</v>
      </c>
      <c r="M3661" t="s">
        <v>9884</v>
      </c>
      <c r="N3661" t="s">
        <v>4346</v>
      </c>
      <c r="O3661" t="s">
        <v>3386</v>
      </c>
      <c r="P3661" t="s">
        <v>3324</v>
      </c>
      <c r="Q3661" s="5">
        <f>INDEX(relevant_resources!B:B,MATCH(P3661,relevant_resources!A:A,0))</f>
        <v>1</v>
      </c>
      <c r="R3661">
        <f>COUNTIFS(resolve_2018!Y:Y,A3661)</f>
        <v>1</v>
      </c>
      <c r="S3661">
        <f>COUNTIFS(assign_old_new!A:A,A3661)</f>
        <v>0</v>
      </c>
      <c r="T3661" s="4" t="str">
        <f>IF(D3661="teppc","teppc",
IF(Q3661=0,"not relevant",
IF(R3661&gt;0,"in old list",
IF(S3661=0,"NEED TO ASSIGN",
INDEX(assign_old_new!D:D,MATCH(A3661,assign_old_new!A:A,0))))))</f>
        <v>in old list</v>
      </c>
      <c r="U3661">
        <f t="shared" si="114"/>
        <v>1</v>
      </c>
      <c r="V3661" s="5">
        <f t="shared" si="115"/>
        <v>0</v>
      </c>
    </row>
    <row r="3662" spans="1:22" hidden="1" x14ac:dyDescent="0.75">
      <c r="A3662" t="s">
        <v>951</v>
      </c>
      <c r="B3662" t="s">
        <v>951</v>
      </c>
      <c r="C3662" t="s">
        <v>10173</v>
      </c>
      <c r="D3662" t="s">
        <v>9883</v>
      </c>
      <c r="E3662" t="s">
        <v>3333</v>
      </c>
      <c r="F3662" t="s">
        <v>3333</v>
      </c>
      <c r="G3662" t="s">
        <v>3334</v>
      </c>
      <c r="H3662" t="s">
        <v>3333</v>
      </c>
      <c r="I3662" t="s">
        <v>33</v>
      </c>
      <c r="J3662" s="6">
        <v>41491</v>
      </c>
      <c r="K3662" s="6">
        <v>55153</v>
      </c>
      <c r="L3662">
        <v>1</v>
      </c>
      <c r="M3662" t="s">
        <v>9884</v>
      </c>
      <c r="N3662" t="s">
        <v>4346</v>
      </c>
      <c r="O3662" t="s">
        <v>3386</v>
      </c>
      <c r="P3662" t="s">
        <v>3324</v>
      </c>
      <c r="Q3662" s="5">
        <f>INDEX(relevant_resources!B:B,MATCH(P3662,relevant_resources!A:A,0))</f>
        <v>1</v>
      </c>
      <c r="R3662">
        <f>COUNTIFS(resolve_2018!Y:Y,A3662)</f>
        <v>1</v>
      </c>
      <c r="S3662">
        <f>COUNTIFS(assign_old_new!A:A,A3662)</f>
        <v>0</v>
      </c>
      <c r="T3662" s="4" t="str">
        <f>IF(D3662="teppc","teppc",
IF(Q3662=0,"not relevant",
IF(R3662&gt;0,"in old list",
IF(S3662=0,"NEED TO ASSIGN",
INDEX(assign_old_new!D:D,MATCH(A3662,assign_old_new!A:A,0))))))</f>
        <v>in old list</v>
      </c>
      <c r="U3662">
        <f t="shared" si="114"/>
        <v>1</v>
      </c>
      <c r="V3662" s="5">
        <f t="shared" si="115"/>
        <v>0</v>
      </c>
    </row>
    <row r="3663" spans="1:22" hidden="1" x14ac:dyDescent="0.75">
      <c r="A3663" t="s">
        <v>1445</v>
      </c>
      <c r="B3663" t="s">
        <v>1445</v>
      </c>
      <c r="C3663" t="s">
        <v>10627</v>
      </c>
      <c r="D3663" t="s">
        <v>9883</v>
      </c>
      <c r="E3663" t="s">
        <v>1128</v>
      </c>
      <c r="F3663" t="s">
        <v>1128</v>
      </c>
      <c r="G3663" t="s">
        <v>3379</v>
      </c>
      <c r="H3663" t="s">
        <v>1128</v>
      </c>
      <c r="I3663" t="s">
        <v>33</v>
      </c>
      <c r="J3663" s="6">
        <v>41491</v>
      </c>
      <c r="K3663" s="6">
        <v>55153</v>
      </c>
      <c r="L3663">
        <v>1</v>
      </c>
      <c r="M3663" t="s">
        <v>9884</v>
      </c>
      <c r="N3663" t="s">
        <v>4346</v>
      </c>
      <c r="O3663" t="s">
        <v>3386</v>
      </c>
      <c r="P3663" t="s">
        <v>3324</v>
      </c>
      <c r="Q3663" s="5">
        <f>INDEX(relevant_resources!B:B,MATCH(P3663,relevant_resources!A:A,0))</f>
        <v>1</v>
      </c>
      <c r="R3663">
        <f>COUNTIFS(resolve_2018!Y:Y,A3663)</f>
        <v>1</v>
      </c>
      <c r="S3663">
        <f>COUNTIFS(assign_old_new!A:A,A3663)</f>
        <v>0</v>
      </c>
      <c r="T3663" s="4" t="str">
        <f>IF(D3663="teppc","teppc",
IF(Q3663=0,"not relevant",
IF(R3663&gt;0,"in old list",
IF(S3663=0,"NEED TO ASSIGN",
INDEX(assign_old_new!D:D,MATCH(A3663,assign_old_new!A:A,0))))))</f>
        <v>in old list</v>
      </c>
      <c r="U3663">
        <f t="shared" si="114"/>
        <v>1</v>
      </c>
      <c r="V3663" s="5">
        <f t="shared" si="115"/>
        <v>0</v>
      </c>
    </row>
    <row r="3664" spans="1:22" hidden="1" x14ac:dyDescent="0.75">
      <c r="A3664" t="s">
        <v>948</v>
      </c>
      <c r="B3664" t="s">
        <v>948</v>
      </c>
      <c r="C3664" t="s">
        <v>10172</v>
      </c>
      <c r="D3664" t="s">
        <v>9883</v>
      </c>
      <c r="E3664" t="s">
        <v>3333</v>
      </c>
      <c r="F3664" t="s">
        <v>3333</v>
      </c>
      <c r="G3664" t="s">
        <v>3334</v>
      </c>
      <c r="H3664" t="s">
        <v>3333</v>
      </c>
      <c r="I3664" t="s">
        <v>33</v>
      </c>
      <c r="J3664" s="6">
        <v>41456</v>
      </c>
      <c r="K3664" s="6">
        <v>55153</v>
      </c>
      <c r="L3664">
        <v>1</v>
      </c>
      <c r="M3664" t="s">
        <v>9884</v>
      </c>
      <c r="N3664" t="s">
        <v>4346</v>
      </c>
      <c r="O3664" t="s">
        <v>3386</v>
      </c>
      <c r="P3664" t="s">
        <v>3324</v>
      </c>
      <c r="Q3664" s="5">
        <f>INDEX(relevant_resources!B:B,MATCH(P3664,relevant_resources!A:A,0))</f>
        <v>1</v>
      </c>
      <c r="R3664">
        <f>COUNTIFS(resolve_2018!Y:Y,A3664)</f>
        <v>1</v>
      </c>
      <c r="S3664">
        <f>COUNTIFS(assign_old_new!A:A,A3664)</f>
        <v>0</v>
      </c>
      <c r="T3664" s="4" t="str">
        <f>IF(D3664="teppc","teppc",
IF(Q3664=0,"not relevant",
IF(R3664&gt;0,"in old list",
IF(S3664=0,"NEED TO ASSIGN",
INDEX(assign_old_new!D:D,MATCH(A3664,assign_old_new!A:A,0))))))</f>
        <v>in old list</v>
      </c>
      <c r="U3664">
        <f t="shared" si="114"/>
        <v>1</v>
      </c>
      <c r="V3664" s="5">
        <f t="shared" si="115"/>
        <v>0</v>
      </c>
    </row>
    <row r="3665" spans="1:22" hidden="1" x14ac:dyDescent="0.75">
      <c r="A3665" t="s">
        <v>6798</v>
      </c>
      <c r="B3665" t="s">
        <v>6799</v>
      </c>
      <c r="C3665" t="s">
        <v>6800</v>
      </c>
      <c r="D3665" t="s">
        <v>3425</v>
      </c>
      <c r="E3665" t="s">
        <v>2403</v>
      </c>
      <c r="F3665" t="s">
        <v>2403</v>
      </c>
      <c r="G3665" t="s">
        <v>3436</v>
      </c>
      <c r="H3665" t="s">
        <v>3437</v>
      </c>
      <c r="I3665" t="s">
        <v>2274</v>
      </c>
      <c r="J3665" s="2">
        <v>41153</v>
      </c>
      <c r="K3665" s="2">
        <v>55153</v>
      </c>
      <c r="L3665">
        <v>1</v>
      </c>
      <c r="M3665" t="s">
        <v>3473</v>
      </c>
      <c r="N3665" t="s">
        <v>3327</v>
      </c>
      <c r="O3665" t="s">
        <v>3328</v>
      </c>
      <c r="P3665" t="s">
        <v>3474</v>
      </c>
      <c r="Q3665" s="5">
        <f>INDEX(relevant_resources!B:B,MATCH(P3665,relevant_resources!A:A,0))</f>
        <v>0</v>
      </c>
      <c r="R3665">
        <f>COUNTIFS(resolve_2018!Y:Y,A3665)</f>
        <v>0</v>
      </c>
      <c r="S3665">
        <f>COUNTIFS(assign_old_new!A:A,A3665)</f>
        <v>0</v>
      </c>
      <c r="T3665" s="4" t="str">
        <f>IF(D3665="teppc","teppc",
IF(Q3665=0,"not relevant",
IF(R3665&gt;0,"in old list",
IF(S3665=0,"NEED TO ASSIGN",
INDEX(assign_old_new!D:D,MATCH(A3665,assign_old_new!A:A,0))))))</f>
        <v>teppc</v>
      </c>
      <c r="U3665">
        <f t="shared" si="114"/>
        <v>0</v>
      </c>
      <c r="V3665" s="5">
        <f t="shared" si="115"/>
        <v>0</v>
      </c>
    </row>
    <row r="3666" spans="1:22" hidden="1" x14ac:dyDescent="0.75">
      <c r="A3666" t="s">
        <v>5391</v>
      </c>
      <c r="B3666" t="s">
        <v>5391</v>
      </c>
      <c r="C3666" t="s">
        <v>5392</v>
      </c>
      <c r="D3666" t="s">
        <v>3425</v>
      </c>
      <c r="E3666" t="s">
        <v>2403</v>
      </c>
      <c r="F3666" t="s">
        <v>2403</v>
      </c>
      <c r="G3666" t="s">
        <v>3436</v>
      </c>
      <c r="H3666" t="s">
        <v>3437</v>
      </c>
      <c r="I3666" t="s">
        <v>2274</v>
      </c>
      <c r="J3666" s="2">
        <v>41088</v>
      </c>
      <c r="K3666" s="2">
        <v>47588</v>
      </c>
      <c r="L3666">
        <v>1</v>
      </c>
      <c r="M3666" t="s">
        <v>3920</v>
      </c>
      <c r="N3666" t="s">
        <v>3921</v>
      </c>
      <c r="O3666" t="s">
        <v>3356</v>
      </c>
      <c r="P3666" t="s">
        <v>4744</v>
      </c>
      <c r="Q3666" s="5">
        <f>INDEX(relevant_resources!B:B,MATCH(P3666,relevant_resources!A:A,0))</f>
        <v>0</v>
      </c>
      <c r="R3666">
        <f>COUNTIFS(resolve_2018!Y:Y,A3666)</f>
        <v>0</v>
      </c>
      <c r="S3666">
        <f>COUNTIFS(assign_old_new!A:A,A3666)</f>
        <v>0</v>
      </c>
      <c r="T3666" s="4" t="str">
        <f>IF(D3666="teppc","teppc",
IF(Q3666=0,"not relevant",
IF(R3666&gt;0,"in old list",
IF(S3666=0,"NEED TO ASSIGN",
INDEX(assign_old_new!D:D,MATCH(A3666,assign_old_new!A:A,0))))))</f>
        <v>teppc</v>
      </c>
      <c r="U3666">
        <f t="shared" si="114"/>
        <v>0</v>
      </c>
      <c r="V3666" s="5">
        <f t="shared" si="115"/>
        <v>0</v>
      </c>
    </row>
    <row r="3667" spans="1:22" hidden="1" x14ac:dyDescent="0.75">
      <c r="A3667" t="s">
        <v>9972</v>
      </c>
      <c r="B3667" t="s">
        <v>9972</v>
      </c>
      <c r="C3667" t="s">
        <v>9973</v>
      </c>
      <c r="D3667" t="s">
        <v>9883</v>
      </c>
      <c r="E3667" t="s">
        <v>3333</v>
      </c>
      <c r="F3667" t="s">
        <v>3333</v>
      </c>
      <c r="G3667" t="s">
        <v>3334</v>
      </c>
      <c r="H3667" t="s">
        <v>3333</v>
      </c>
      <c r="I3667" t="s">
        <v>33</v>
      </c>
      <c r="J3667" s="6">
        <v>41074</v>
      </c>
      <c r="K3667" s="6">
        <v>55153</v>
      </c>
      <c r="L3667">
        <v>1</v>
      </c>
      <c r="M3667" t="s">
        <v>9884</v>
      </c>
      <c r="N3667" t="s">
        <v>3443</v>
      </c>
      <c r="O3667" t="s">
        <v>210</v>
      </c>
      <c r="P3667" t="s">
        <v>3709</v>
      </c>
      <c r="Q3667" s="5">
        <f>INDEX(relevant_resources!B:B,MATCH(P3667,relevant_resources!A:A,0))</f>
        <v>0</v>
      </c>
      <c r="R3667">
        <f>COUNTIFS(resolve_2018!Y:Y,A3667)</f>
        <v>0</v>
      </c>
      <c r="S3667">
        <f>COUNTIFS(assign_old_new!A:A,A3667)</f>
        <v>0</v>
      </c>
      <c r="T3667" s="4" t="str">
        <f>IF(D3667="teppc","teppc",
IF(Q3667=0,"not relevant",
IF(R3667&gt;0,"in old list",
IF(S3667=0,"NEED TO ASSIGN",
INDEX(assign_old_new!D:D,MATCH(A3667,assign_old_new!A:A,0))))))</f>
        <v>not relevant</v>
      </c>
      <c r="U3667">
        <f t="shared" si="114"/>
        <v>0</v>
      </c>
      <c r="V3667" s="5">
        <f t="shared" si="115"/>
        <v>0</v>
      </c>
    </row>
    <row r="3668" spans="1:22" hidden="1" x14ac:dyDescent="0.75">
      <c r="A3668" t="s">
        <v>1386</v>
      </c>
      <c r="B3668" t="s">
        <v>1386</v>
      </c>
      <c r="C3668" t="s">
        <v>11144</v>
      </c>
      <c r="D3668" t="s">
        <v>9883</v>
      </c>
      <c r="E3668" t="s">
        <v>1128</v>
      </c>
      <c r="F3668" t="s">
        <v>1128</v>
      </c>
      <c r="G3668" t="s">
        <v>3379</v>
      </c>
      <c r="H3668" t="s">
        <v>1128</v>
      </c>
      <c r="I3668" t="s">
        <v>33</v>
      </c>
      <c r="J3668" s="6">
        <v>40603</v>
      </c>
      <c r="K3668" s="6">
        <v>55153</v>
      </c>
      <c r="L3668">
        <v>1</v>
      </c>
      <c r="M3668" t="s">
        <v>9884</v>
      </c>
      <c r="N3668" t="s">
        <v>4346</v>
      </c>
      <c r="O3668" t="s">
        <v>3386</v>
      </c>
      <c r="P3668" t="s">
        <v>3324</v>
      </c>
      <c r="Q3668" s="5">
        <f>INDEX(relevant_resources!B:B,MATCH(P3668,relevant_resources!A:A,0))</f>
        <v>1</v>
      </c>
      <c r="R3668">
        <f>COUNTIFS(resolve_2018!Y:Y,A3668)</f>
        <v>1</v>
      </c>
      <c r="S3668">
        <f>COUNTIFS(assign_old_new!A:A,A3668)</f>
        <v>0</v>
      </c>
      <c r="T3668" s="4" t="str">
        <f>IF(D3668="teppc","teppc",
IF(Q3668=0,"not relevant",
IF(R3668&gt;0,"in old list",
IF(S3668=0,"NEED TO ASSIGN",
INDEX(assign_old_new!D:D,MATCH(A3668,assign_old_new!A:A,0))))))</f>
        <v>in old list</v>
      </c>
      <c r="U3668">
        <f t="shared" si="114"/>
        <v>1</v>
      </c>
      <c r="V3668" s="5">
        <f t="shared" si="115"/>
        <v>0</v>
      </c>
    </row>
    <row r="3669" spans="1:22" hidden="1" x14ac:dyDescent="0.75">
      <c r="A3669" t="s">
        <v>1382</v>
      </c>
      <c r="B3669" t="s">
        <v>1382</v>
      </c>
      <c r="C3669" t="s">
        <v>10083</v>
      </c>
      <c r="D3669" t="s">
        <v>9883</v>
      </c>
      <c r="E3669" t="s">
        <v>1128</v>
      </c>
      <c r="F3669" t="s">
        <v>1128</v>
      </c>
      <c r="G3669" t="s">
        <v>3379</v>
      </c>
      <c r="H3669" t="s">
        <v>1128</v>
      </c>
      <c r="I3669" t="s">
        <v>33</v>
      </c>
      <c r="J3669" s="6">
        <v>40148</v>
      </c>
      <c r="K3669" s="6">
        <v>55153</v>
      </c>
      <c r="L3669">
        <v>1</v>
      </c>
      <c r="M3669" t="s">
        <v>9884</v>
      </c>
      <c r="N3669" t="s">
        <v>4346</v>
      </c>
      <c r="O3669" t="s">
        <v>3386</v>
      </c>
      <c r="P3669" t="s">
        <v>3324</v>
      </c>
      <c r="Q3669" s="5">
        <f>INDEX(relevant_resources!B:B,MATCH(P3669,relevant_resources!A:A,0))</f>
        <v>1</v>
      </c>
      <c r="R3669">
        <f>COUNTIFS(resolve_2018!Y:Y,A3669)</f>
        <v>1</v>
      </c>
      <c r="S3669">
        <f>COUNTIFS(assign_old_new!A:A,A3669)</f>
        <v>0</v>
      </c>
      <c r="T3669" s="4" t="str">
        <f>IF(D3669="teppc","teppc",
IF(Q3669=0,"not relevant",
IF(R3669&gt;0,"in old list",
IF(S3669=0,"NEED TO ASSIGN",
INDEX(assign_old_new!D:D,MATCH(A3669,assign_old_new!A:A,0))))))</f>
        <v>in old list</v>
      </c>
      <c r="U3669">
        <f t="shared" si="114"/>
        <v>1</v>
      </c>
      <c r="V3669" s="5">
        <f t="shared" si="115"/>
        <v>0</v>
      </c>
    </row>
    <row r="3670" spans="1:22" hidden="1" x14ac:dyDescent="0.75">
      <c r="A3670" t="s">
        <v>11407</v>
      </c>
      <c r="B3670" t="s">
        <v>11407</v>
      </c>
      <c r="C3670" t="s">
        <v>11407</v>
      </c>
      <c r="D3670" t="s">
        <v>9883</v>
      </c>
      <c r="E3670" t="s">
        <v>9887</v>
      </c>
      <c r="F3670" t="s">
        <v>9887</v>
      </c>
      <c r="G3670" t="s">
        <v>9888</v>
      </c>
      <c r="H3670" t="s">
        <v>9887</v>
      </c>
      <c r="I3670" t="s">
        <v>33</v>
      </c>
      <c r="J3670" s="2">
        <v>36526</v>
      </c>
      <c r="K3670" s="6">
        <v>55153</v>
      </c>
      <c r="L3670">
        <v>1</v>
      </c>
      <c r="M3670" t="s">
        <v>9884</v>
      </c>
      <c r="N3670" t="s">
        <v>3849</v>
      </c>
      <c r="O3670" t="s">
        <v>3850</v>
      </c>
      <c r="P3670" t="s">
        <v>10070</v>
      </c>
      <c r="Q3670" s="5">
        <f>INDEX(relevant_resources!B:B,MATCH(P3670,relevant_resources!A:A,0))</f>
        <v>0</v>
      </c>
      <c r="R3670">
        <f>COUNTIFS(resolve_2018!Y:Y,A3670)</f>
        <v>0</v>
      </c>
      <c r="S3670">
        <f>COUNTIFS(assign_old_new!A:A,A3670)</f>
        <v>0</v>
      </c>
      <c r="T3670" s="4" t="str">
        <f>IF(D3670="teppc","teppc",
IF(Q3670=0,"not relevant",
IF(R3670&gt;0,"in old list",
IF(S3670=0,"NEED TO ASSIGN",
INDEX(assign_old_new!D:D,MATCH(A3670,assign_old_new!A:A,0))))))</f>
        <v>not relevant</v>
      </c>
      <c r="U3670">
        <f t="shared" si="114"/>
        <v>0</v>
      </c>
      <c r="V3670" s="5">
        <f t="shared" si="115"/>
        <v>0</v>
      </c>
    </row>
    <row r="3671" spans="1:22" hidden="1" x14ac:dyDescent="0.75">
      <c r="A3671" t="s">
        <v>11412</v>
      </c>
      <c r="B3671" t="s">
        <v>11412</v>
      </c>
      <c r="C3671" t="s">
        <v>11412</v>
      </c>
      <c r="D3671" t="s">
        <v>9883</v>
      </c>
      <c r="E3671" t="s">
        <v>3333</v>
      </c>
      <c r="F3671" t="s">
        <v>3333</v>
      </c>
      <c r="G3671" t="s">
        <v>3334</v>
      </c>
      <c r="H3671" t="s">
        <v>3333</v>
      </c>
      <c r="I3671" t="s">
        <v>33</v>
      </c>
      <c r="J3671" s="2">
        <v>36526</v>
      </c>
      <c r="K3671" s="6">
        <v>55153</v>
      </c>
      <c r="L3671">
        <v>1</v>
      </c>
      <c r="M3671" t="s">
        <v>9884</v>
      </c>
      <c r="N3671" t="s">
        <v>3849</v>
      </c>
      <c r="O3671" t="s">
        <v>3850</v>
      </c>
      <c r="P3671" t="s">
        <v>10070</v>
      </c>
      <c r="Q3671" s="5">
        <f>INDEX(relevant_resources!B:B,MATCH(P3671,relevant_resources!A:A,0))</f>
        <v>0</v>
      </c>
      <c r="R3671">
        <f>COUNTIFS(resolve_2018!Y:Y,A3671)</f>
        <v>0</v>
      </c>
      <c r="S3671">
        <f>COUNTIFS(assign_old_new!A:A,A3671)</f>
        <v>0</v>
      </c>
      <c r="T3671" s="4" t="str">
        <f>IF(D3671="teppc","teppc",
IF(Q3671=0,"not relevant",
IF(R3671&gt;0,"in old list",
IF(S3671=0,"NEED TO ASSIGN",
INDEX(assign_old_new!D:D,MATCH(A3671,assign_old_new!A:A,0))))))</f>
        <v>not relevant</v>
      </c>
      <c r="U3671">
        <f t="shared" si="114"/>
        <v>0</v>
      </c>
      <c r="V3671" s="5">
        <f t="shared" si="115"/>
        <v>0</v>
      </c>
    </row>
    <row r="3672" spans="1:22" hidden="1" x14ac:dyDescent="0.75">
      <c r="A3672" t="s">
        <v>5461</v>
      </c>
      <c r="B3672" t="s">
        <v>5461</v>
      </c>
      <c r="C3672" t="s">
        <v>5462</v>
      </c>
      <c r="D3672" t="s">
        <v>3425</v>
      </c>
      <c r="E3672" t="s">
        <v>3620</v>
      </c>
      <c r="F3672" t="s">
        <v>3620</v>
      </c>
      <c r="G3672" t="s">
        <v>3621</v>
      </c>
      <c r="H3672" t="s">
        <v>3616</v>
      </c>
      <c r="I3672" t="s">
        <v>1080</v>
      </c>
      <c r="J3672" s="2">
        <v>36312</v>
      </c>
      <c r="K3672" s="2">
        <v>55153</v>
      </c>
      <c r="L3672">
        <v>1</v>
      </c>
      <c r="M3672" t="s">
        <v>3438</v>
      </c>
      <c r="N3672" t="s">
        <v>3412</v>
      </c>
      <c r="O3672" t="s">
        <v>993</v>
      </c>
      <c r="P3672" t="s">
        <v>3712</v>
      </c>
      <c r="Q3672" s="5">
        <f>INDEX(relevant_resources!B:B,MATCH(P3672,relevant_resources!A:A,0))</f>
        <v>0</v>
      </c>
      <c r="R3672">
        <f>COUNTIFS(resolve_2018!Y:Y,A3672)</f>
        <v>0</v>
      </c>
      <c r="S3672">
        <f>COUNTIFS(assign_old_new!A:A,A3672)</f>
        <v>0</v>
      </c>
      <c r="T3672" s="4" t="str">
        <f>IF(D3672="teppc","teppc",
IF(Q3672=0,"not relevant",
IF(R3672&gt;0,"in old list",
IF(S3672=0,"NEED TO ASSIGN",
INDEX(assign_old_new!D:D,MATCH(A3672,assign_old_new!A:A,0))))))</f>
        <v>teppc</v>
      </c>
      <c r="U3672">
        <f t="shared" si="114"/>
        <v>0</v>
      </c>
      <c r="V3672" s="5">
        <f t="shared" si="115"/>
        <v>0</v>
      </c>
    </row>
    <row r="3673" spans="1:22" hidden="1" x14ac:dyDescent="0.75">
      <c r="A3673" t="s">
        <v>11005</v>
      </c>
      <c r="B3673" t="s">
        <v>11005</v>
      </c>
      <c r="C3673" t="s">
        <v>11006</v>
      </c>
      <c r="D3673" t="s">
        <v>9883</v>
      </c>
      <c r="E3673" t="s">
        <v>1128</v>
      </c>
      <c r="F3673" t="s">
        <v>1128</v>
      </c>
      <c r="G3673" t="s">
        <v>3379</v>
      </c>
      <c r="H3673" t="s">
        <v>1128</v>
      </c>
      <c r="I3673" t="s">
        <v>33</v>
      </c>
      <c r="J3673" s="6">
        <v>34410</v>
      </c>
      <c r="K3673" s="6">
        <v>55153</v>
      </c>
      <c r="L3673">
        <v>1</v>
      </c>
      <c r="M3673" t="s">
        <v>9884</v>
      </c>
      <c r="N3673" t="s">
        <v>3443</v>
      </c>
      <c r="O3673" t="s">
        <v>210</v>
      </c>
      <c r="P3673" t="s">
        <v>3709</v>
      </c>
      <c r="Q3673" s="5">
        <f>INDEX(relevant_resources!B:B,MATCH(P3673,relevant_resources!A:A,0))</f>
        <v>0</v>
      </c>
      <c r="R3673">
        <f>COUNTIFS(resolve_2018!Y:Y,A3673)</f>
        <v>0</v>
      </c>
      <c r="S3673">
        <f>COUNTIFS(assign_old_new!A:A,A3673)</f>
        <v>0</v>
      </c>
      <c r="T3673" s="4" t="str">
        <f>IF(D3673="teppc","teppc",
IF(Q3673=0,"not relevant",
IF(R3673&gt;0,"in old list",
IF(S3673=0,"NEED TO ASSIGN",
INDEX(assign_old_new!D:D,MATCH(A3673,assign_old_new!A:A,0))))))</f>
        <v>not relevant</v>
      </c>
      <c r="U3673">
        <f t="shared" si="114"/>
        <v>0</v>
      </c>
      <c r="V3673" s="5">
        <f t="shared" si="115"/>
        <v>0</v>
      </c>
    </row>
    <row r="3674" spans="1:22" hidden="1" x14ac:dyDescent="0.75">
      <c r="A3674" t="s">
        <v>8755</v>
      </c>
      <c r="B3674" t="s">
        <v>8755</v>
      </c>
      <c r="C3674" t="s">
        <v>8756</v>
      </c>
      <c r="D3674" t="s">
        <v>3425</v>
      </c>
      <c r="E3674" t="s">
        <v>2403</v>
      </c>
      <c r="F3674" t="s">
        <v>2403</v>
      </c>
      <c r="G3674" t="s">
        <v>3436</v>
      </c>
      <c r="H3674" t="s">
        <v>3437</v>
      </c>
      <c r="I3674" t="s">
        <v>2274</v>
      </c>
      <c r="J3674" s="2">
        <v>33117</v>
      </c>
      <c r="K3674" s="2">
        <v>55153</v>
      </c>
      <c r="L3674">
        <v>1</v>
      </c>
      <c r="M3674" t="s">
        <v>210</v>
      </c>
      <c r="N3674" t="s">
        <v>3443</v>
      </c>
      <c r="O3674" t="s">
        <v>210</v>
      </c>
      <c r="P3674" t="s">
        <v>3497</v>
      </c>
      <c r="Q3674" s="5">
        <f>INDEX(relevant_resources!B:B,MATCH(P3674,relevant_resources!A:A,0))</f>
        <v>0</v>
      </c>
      <c r="R3674">
        <f>COUNTIFS(resolve_2018!Y:Y,A3674)</f>
        <v>0</v>
      </c>
      <c r="S3674">
        <f>COUNTIFS(assign_old_new!A:A,A3674)</f>
        <v>0</v>
      </c>
      <c r="T3674" s="4" t="str">
        <f>IF(D3674="teppc","teppc",
IF(Q3674=0,"not relevant",
IF(R3674&gt;0,"in old list",
IF(S3674=0,"NEED TO ASSIGN",
INDEX(assign_old_new!D:D,MATCH(A3674,assign_old_new!A:A,0))))))</f>
        <v>teppc</v>
      </c>
      <c r="U3674">
        <f t="shared" si="114"/>
        <v>0</v>
      </c>
      <c r="V3674" s="5">
        <f t="shared" si="115"/>
        <v>0</v>
      </c>
    </row>
    <row r="3675" spans="1:22" hidden="1" x14ac:dyDescent="0.75">
      <c r="A3675" t="s">
        <v>5238</v>
      </c>
      <c r="B3675" t="s">
        <v>5238</v>
      </c>
      <c r="C3675" t="s">
        <v>5239</v>
      </c>
      <c r="D3675" t="s">
        <v>3425</v>
      </c>
      <c r="E3675" t="s">
        <v>3620</v>
      </c>
      <c r="F3675" t="s">
        <v>3620</v>
      </c>
      <c r="G3675" t="s">
        <v>3621</v>
      </c>
      <c r="H3675" t="s">
        <v>3616</v>
      </c>
      <c r="I3675" t="s">
        <v>1080</v>
      </c>
      <c r="J3675" s="2">
        <v>31837</v>
      </c>
      <c r="K3675" s="2">
        <v>55153</v>
      </c>
      <c r="L3675">
        <v>1</v>
      </c>
      <c r="M3675" t="s">
        <v>210</v>
      </c>
      <c r="N3675" t="s">
        <v>3443</v>
      </c>
      <c r="O3675" t="s">
        <v>210</v>
      </c>
      <c r="P3675" t="s">
        <v>3568</v>
      </c>
      <c r="Q3675" s="5">
        <f>INDEX(relevant_resources!B:B,MATCH(P3675,relevant_resources!A:A,0))</f>
        <v>0</v>
      </c>
      <c r="R3675">
        <f>COUNTIFS(resolve_2018!Y:Y,A3675)</f>
        <v>0</v>
      </c>
      <c r="S3675">
        <f>COUNTIFS(assign_old_new!A:A,A3675)</f>
        <v>0</v>
      </c>
      <c r="T3675" s="4" t="str">
        <f>IF(D3675="teppc","teppc",
IF(Q3675=0,"not relevant",
IF(R3675&gt;0,"in old list",
IF(S3675=0,"NEED TO ASSIGN",
INDEX(assign_old_new!D:D,MATCH(A3675,assign_old_new!A:A,0))))))</f>
        <v>teppc</v>
      </c>
      <c r="U3675">
        <f t="shared" si="114"/>
        <v>0</v>
      </c>
      <c r="V3675" s="5">
        <f t="shared" si="115"/>
        <v>0</v>
      </c>
    </row>
    <row r="3676" spans="1:22" hidden="1" x14ac:dyDescent="0.75">
      <c r="A3676" t="s">
        <v>11447</v>
      </c>
      <c r="B3676" t="s">
        <v>11447</v>
      </c>
      <c r="C3676" t="s">
        <v>11448</v>
      </c>
      <c r="D3676" t="s">
        <v>9883</v>
      </c>
      <c r="E3676" t="s">
        <v>9887</v>
      </c>
      <c r="F3676" t="s">
        <v>9887</v>
      </c>
      <c r="G3676" t="s">
        <v>9888</v>
      </c>
      <c r="H3676" t="s">
        <v>9887</v>
      </c>
      <c r="I3676" t="s">
        <v>33</v>
      </c>
      <c r="J3676" s="6">
        <v>31778</v>
      </c>
      <c r="K3676" s="6">
        <v>55153</v>
      </c>
      <c r="L3676">
        <v>1</v>
      </c>
      <c r="M3676" t="s">
        <v>9884</v>
      </c>
      <c r="N3676" t="s">
        <v>3849</v>
      </c>
      <c r="O3676" t="s">
        <v>3850</v>
      </c>
      <c r="P3676" t="s">
        <v>10070</v>
      </c>
      <c r="Q3676" s="5">
        <f>INDEX(relevant_resources!B:B,MATCH(P3676,relevant_resources!A:A,0))</f>
        <v>0</v>
      </c>
      <c r="R3676">
        <f>COUNTIFS(resolve_2018!Y:Y,A3676)</f>
        <v>0</v>
      </c>
      <c r="S3676">
        <f>COUNTIFS(assign_old_new!A:A,A3676)</f>
        <v>0</v>
      </c>
      <c r="T3676" s="4" t="str">
        <f>IF(D3676="teppc","teppc",
IF(Q3676=0,"not relevant",
IF(R3676&gt;0,"in old list",
IF(S3676=0,"NEED TO ASSIGN",
INDEX(assign_old_new!D:D,MATCH(A3676,assign_old_new!A:A,0))))))</f>
        <v>not relevant</v>
      </c>
      <c r="U3676">
        <f t="shared" si="114"/>
        <v>0</v>
      </c>
      <c r="V3676" s="5">
        <f t="shared" si="115"/>
        <v>0</v>
      </c>
    </row>
    <row r="3677" spans="1:22" hidden="1" x14ac:dyDescent="0.75">
      <c r="A3677" t="s">
        <v>1301</v>
      </c>
      <c r="B3677" t="s">
        <v>1301</v>
      </c>
      <c r="C3677" t="s">
        <v>10333</v>
      </c>
      <c r="D3677" t="s">
        <v>9883</v>
      </c>
      <c r="E3677" t="s">
        <v>1128</v>
      </c>
      <c r="F3677" t="s">
        <v>1128</v>
      </c>
      <c r="G3677" t="s">
        <v>3379</v>
      </c>
      <c r="H3677" t="s">
        <v>1128</v>
      </c>
      <c r="I3677" t="s">
        <v>33</v>
      </c>
      <c r="J3677" s="6">
        <v>31513</v>
      </c>
      <c r="K3677" s="6">
        <v>55153</v>
      </c>
      <c r="L3677">
        <v>1</v>
      </c>
      <c r="M3677" t="s">
        <v>9884</v>
      </c>
      <c r="N3677" t="s">
        <v>3443</v>
      </c>
      <c r="O3677" t="s">
        <v>210</v>
      </c>
      <c r="P3677" t="s">
        <v>3709</v>
      </c>
      <c r="Q3677" s="5">
        <f>INDEX(relevant_resources!B:B,MATCH(P3677,relevant_resources!A:A,0))</f>
        <v>0</v>
      </c>
      <c r="R3677">
        <f>COUNTIFS(resolve_2018!Y:Y,A3677)</f>
        <v>2</v>
      </c>
      <c r="S3677">
        <f>COUNTIFS(assign_old_new!A:A,A3677)</f>
        <v>0</v>
      </c>
      <c r="T3677" s="4" t="str">
        <f>IF(D3677="teppc","teppc",
IF(Q3677=0,"not relevant",
IF(R3677&gt;0,"in old list",
IF(S3677=0,"NEED TO ASSIGN",
INDEX(assign_old_new!D:D,MATCH(A3677,assign_old_new!A:A,0))))))</f>
        <v>not relevant</v>
      </c>
      <c r="U3677">
        <f t="shared" si="114"/>
        <v>1</v>
      </c>
      <c r="V3677" s="5">
        <f t="shared" si="115"/>
        <v>0</v>
      </c>
    </row>
    <row r="3678" spans="1:22" hidden="1" x14ac:dyDescent="0.75">
      <c r="A3678" t="s">
        <v>11363</v>
      </c>
      <c r="B3678" t="s">
        <v>11363</v>
      </c>
      <c r="C3678" t="s">
        <v>11364</v>
      </c>
      <c r="D3678" t="s">
        <v>9883</v>
      </c>
      <c r="E3678" t="s">
        <v>9887</v>
      </c>
      <c r="F3678" t="s">
        <v>9887</v>
      </c>
      <c r="G3678" t="s">
        <v>9888</v>
      </c>
      <c r="H3678" t="s">
        <v>9887</v>
      </c>
      <c r="I3678" t="s">
        <v>33</v>
      </c>
      <c r="J3678" s="6">
        <v>31048</v>
      </c>
      <c r="K3678" s="6">
        <v>55153</v>
      </c>
      <c r="L3678">
        <v>1</v>
      </c>
      <c r="M3678" t="s">
        <v>9884</v>
      </c>
      <c r="N3678" t="s">
        <v>3849</v>
      </c>
      <c r="O3678" t="s">
        <v>3850</v>
      </c>
      <c r="P3678" t="s">
        <v>10070</v>
      </c>
      <c r="Q3678" s="5">
        <f>INDEX(relevant_resources!B:B,MATCH(P3678,relevant_resources!A:A,0))</f>
        <v>0</v>
      </c>
      <c r="R3678">
        <f>COUNTIFS(resolve_2018!Y:Y,A3678)</f>
        <v>0</v>
      </c>
      <c r="S3678">
        <f>COUNTIFS(assign_old_new!A:A,A3678)</f>
        <v>0</v>
      </c>
      <c r="T3678" s="4" t="str">
        <f>IF(D3678="teppc","teppc",
IF(Q3678=0,"not relevant",
IF(R3678&gt;0,"in old list",
IF(S3678=0,"NEED TO ASSIGN",
INDEX(assign_old_new!D:D,MATCH(A3678,assign_old_new!A:A,0))))))</f>
        <v>not relevant</v>
      </c>
      <c r="U3678">
        <f t="shared" si="114"/>
        <v>0</v>
      </c>
      <c r="V3678" s="5">
        <f t="shared" si="115"/>
        <v>0</v>
      </c>
    </row>
    <row r="3679" spans="1:22" hidden="1" x14ac:dyDescent="0.75">
      <c r="A3679" t="s">
        <v>6265</v>
      </c>
      <c r="B3679" t="s">
        <v>6265</v>
      </c>
      <c r="C3679" t="s">
        <v>6266</v>
      </c>
      <c r="D3679" t="s">
        <v>3425</v>
      </c>
      <c r="E3679" t="s">
        <v>2403</v>
      </c>
      <c r="F3679" t="s">
        <v>2403</v>
      </c>
      <c r="G3679" t="s">
        <v>3436</v>
      </c>
      <c r="H3679" t="s">
        <v>3437</v>
      </c>
      <c r="I3679" t="s">
        <v>2274</v>
      </c>
      <c r="J3679" s="2">
        <v>30317</v>
      </c>
      <c r="K3679" s="2">
        <v>47588</v>
      </c>
      <c r="L3679">
        <v>1</v>
      </c>
      <c r="M3679" t="s">
        <v>210</v>
      </c>
      <c r="N3679" t="s">
        <v>3443</v>
      </c>
      <c r="O3679" t="s">
        <v>210</v>
      </c>
      <c r="P3679" t="s">
        <v>3497</v>
      </c>
      <c r="Q3679" s="5">
        <f>INDEX(relevant_resources!B:B,MATCH(P3679,relevant_resources!A:A,0))</f>
        <v>0</v>
      </c>
      <c r="R3679">
        <f>COUNTIFS(resolve_2018!Y:Y,A3679)</f>
        <v>0</v>
      </c>
      <c r="S3679">
        <f>COUNTIFS(assign_old_new!A:A,A3679)</f>
        <v>0</v>
      </c>
      <c r="T3679" s="4" t="str">
        <f>IF(D3679="teppc","teppc",
IF(Q3679=0,"not relevant",
IF(R3679&gt;0,"in old list",
IF(S3679=0,"NEED TO ASSIGN",
INDEX(assign_old_new!D:D,MATCH(A3679,assign_old_new!A:A,0))))))</f>
        <v>teppc</v>
      </c>
      <c r="U3679">
        <f t="shared" si="114"/>
        <v>0</v>
      </c>
      <c r="V3679" s="5">
        <f t="shared" si="115"/>
        <v>0</v>
      </c>
    </row>
    <row r="3680" spans="1:22" hidden="1" x14ac:dyDescent="0.75">
      <c r="A3680" t="s">
        <v>478</v>
      </c>
      <c r="B3680" t="s">
        <v>478</v>
      </c>
      <c r="C3680" t="s">
        <v>10317</v>
      </c>
      <c r="D3680" t="s">
        <v>9883</v>
      </c>
      <c r="E3680" t="s">
        <v>9887</v>
      </c>
      <c r="F3680" t="s">
        <v>9887</v>
      </c>
      <c r="G3680" t="s">
        <v>9888</v>
      </c>
      <c r="H3680" t="s">
        <v>9887</v>
      </c>
      <c r="I3680" t="s">
        <v>33</v>
      </c>
      <c r="J3680" s="6">
        <v>30317</v>
      </c>
      <c r="K3680" s="6">
        <v>55153</v>
      </c>
      <c r="L3680">
        <v>1</v>
      </c>
      <c r="M3680" t="s">
        <v>9884</v>
      </c>
      <c r="N3680" t="s">
        <v>3443</v>
      </c>
      <c r="O3680" t="s">
        <v>210</v>
      </c>
      <c r="P3680" t="s">
        <v>3709</v>
      </c>
      <c r="Q3680" s="5">
        <f>INDEX(relevant_resources!B:B,MATCH(P3680,relevant_resources!A:A,0))</f>
        <v>0</v>
      </c>
      <c r="R3680">
        <f>COUNTIFS(resolve_2018!Y:Y,A3680)</f>
        <v>1</v>
      </c>
      <c r="S3680">
        <f>COUNTIFS(assign_old_new!A:A,A3680)</f>
        <v>0</v>
      </c>
      <c r="T3680" s="4" t="str">
        <f>IF(D3680="teppc","teppc",
IF(Q3680=0,"not relevant",
IF(R3680&gt;0,"in old list",
IF(S3680=0,"NEED TO ASSIGN",
INDEX(assign_old_new!D:D,MATCH(A3680,assign_old_new!A:A,0))))))</f>
        <v>not relevant</v>
      </c>
      <c r="U3680">
        <f t="shared" si="114"/>
        <v>1</v>
      </c>
      <c r="V3680" s="5">
        <f t="shared" si="115"/>
        <v>0</v>
      </c>
    </row>
    <row r="3681" spans="1:22" hidden="1" x14ac:dyDescent="0.75">
      <c r="A3681" t="s">
        <v>444</v>
      </c>
      <c r="B3681" t="s">
        <v>11153</v>
      </c>
      <c r="C3681" t="s">
        <v>11154</v>
      </c>
      <c r="D3681" t="s">
        <v>9883</v>
      </c>
      <c r="E3681" t="s">
        <v>3333</v>
      </c>
      <c r="F3681" t="s">
        <v>3333</v>
      </c>
      <c r="G3681" t="s">
        <v>3334</v>
      </c>
      <c r="H3681" t="s">
        <v>3333</v>
      </c>
      <c r="I3681" t="s">
        <v>33</v>
      </c>
      <c r="J3681" s="6">
        <v>29587</v>
      </c>
      <c r="K3681" s="6">
        <v>55153</v>
      </c>
      <c r="L3681">
        <v>1</v>
      </c>
      <c r="M3681" t="s">
        <v>9884</v>
      </c>
      <c r="N3681" t="s">
        <v>3443</v>
      </c>
      <c r="O3681" t="s">
        <v>210</v>
      </c>
      <c r="P3681" t="s">
        <v>3709</v>
      </c>
      <c r="Q3681" s="5">
        <f>INDEX(relevant_resources!B:B,MATCH(P3681,relevant_resources!A:A,0))</f>
        <v>0</v>
      </c>
      <c r="R3681">
        <f>COUNTIFS(resolve_2018!Y:Y,A3681)</f>
        <v>1</v>
      </c>
      <c r="S3681">
        <f>COUNTIFS(assign_old_new!A:A,A3681)</f>
        <v>0</v>
      </c>
      <c r="T3681" s="4" t="str">
        <f>IF(D3681="teppc","teppc",
IF(Q3681=0,"not relevant",
IF(R3681&gt;0,"in old list",
IF(S3681=0,"NEED TO ASSIGN",
INDEX(assign_old_new!D:D,MATCH(A3681,assign_old_new!A:A,0))))))</f>
        <v>not relevant</v>
      </c>
      <c r="U3681">
        <f t="shared" si="114"/>
        <v>1</v>
      </c>
      <c r="V3681" s="5">
        <f t="shared" si="115"/>
        <v>0</v>
      </c>
    </row>
    <row r="3682" spans="1:22" hidden="1" x14ac:dyDescent="0.75">
      <c r="A3682" t="s">
        <v>8829</v>
      </c>
      <c r="B3682" t="s">
        <v>8829</v>
      </c>
      <c r="C3682" t="s">
        <v>8830</v>
      </c>
      <c r="D3682" t="s">
        <v>3425</v>
      </c>
      <c r="E3682" t="s">
        <v>3426</v>
      </c>
      <c r="F3682" t="s">
        <v>3426</v>
      </c>
      <c r="G3682" t="s">
        <v>3427</v>
      </c>
      <c r="H3682" t="s">
        <v>3428</v>
      </c>
      <c r="I3682" t="s">
        <v>3429</v>
      </c>
      <c r="J3682" s="2">
        <v>20059</v>
      </c>
      <c r="K3682" s="2">
        <v>48669</v>
      </c>
      <c r="L3682">
        <v>1</v>
      </c>
      <c r="M3682" t="s">
        <v>210</v>
      </c>
      <c r="N3682" t="s">
        <v>3443</v>
      </c>
      <c r="O3682" t="s">
        <v>210</v>
      </c>
      <c r="P3682" t="s">
        <v>3444</v>
      </c>
      <c r="Q3682" s="5">
        <f>INDEX(relevant_resources!B:B,MATCH(P3682,relevant_resources!A:A,0))</f>
        <v>0</v>
      </c>
      <c r="R3682">
        <f>COUNTIFS(resolve_2018!Y:Y,A3682)</f>
        <v>0</v>
      </c>
      <c r="S3682">
        <f>COUNTIFS(assign_old_new!A:A,A3682)</f>
        <v>0</v>
      </c>
      <c r="T3682" s="4" t="str">
        <f>IF(D3682="teppc","teppc",
IF(Q3682=0,"not relevant",
IF(R3682&gt;0,"in old list",
IF(S3682=0,"NEED TO ASSIGN",
INDEX(assign_old_new!D:D,MATCH(A3682,assign_old_new!A:A,0))))))</f>
        <v>teppc</v>
      </c>
      <c r="U3682">
        <f t="shared" si="114"/>
        <v>0</v>
      </c>
      <c r="V3682" s="5">
        <f t="shared" si="115"/>
        <v>0</v>
      </c>
    </row>
    <row r="3683" spans="1:22" hidden="1" x14ac:dyDescent="0.75">
      <c r="A3683" t="s">
        <v>8831</v>
      </c>
      <c r="B3683" t="s">
        <v>8831</v>
      </c>
      <c r="C3683" t="s">
        <v>8832</v>
      </c>
      <c r="D3683" t="s">
        <v>3425</v>
      </c>
      <c r="E3683" t="s">
        <v>3426</v>
      </c>
      <c r="F3683" t="s">
        <v>3426</v>
      </c>
      <c r="G3683" t="s">
        <v>3427</v>
      </c>
      <c r="H3683" t="s">
        <v>3428</v>
      </c>
      <c r="I3683" t="s">
        <v>3429</v>
      </c>
      <c r="J3683" s="2">
        <v>20059</v>
      </c>
      <c r="K3683" s="2">
        <v>48669</v>
      </c>
      <c r="L3683">
        <v>1</v>
      </c>
      <c r="M3683" t="s">
        <v>210</v>
      </c>
      <c r="N3683" t="s">
        <v>3443</v>
      </c>
      <c r="O3683" t="s">
        <v>210</v>
      </c>
      <c r="P3683" t="s">
        <v>3444</v>
      </c>
      <c r="Q3683" s="5">
        <f>INDEX(relevant_resources!B:B,MATCH(P3683,relevant_resources!A:A,0))</f>
        <v>0</v>
      </c>
      <c r="R3683">
        <f>COUNTIFS(resolve_2018!Y:Y,A3683)</f>
        <v>0</v>
      </c>
      <c r="S3683">
        <f>COUNTIFS(assign_old_new!A:A,A3683)</f>
        <v>0</v>
      </c>
      <c r="T3683" s="4" t="str">
        <f>IF(D3683="teppc","teppc",
IF(Q3683=0,"not relevant",
IF(R3683&gt;0,"in old list",
IF(S3683=0,"NEED TO ASSIGN",
INDEX(assign_old_new!D:D,MATCH(A3683,assign_old_new!A:A,0))))))</f>
        <v>teppc</v>
      </c>
      <c r="U3683">
        <f t="shared" si="114"/>
        <v>0</v>
      </c>
      <c r="V3683" s="5">
        <f t="shared" si="115"/>
        <v>0</v>
      </c>
    </row>
    <row r="3684" spans="1:22" hidden="1" x14ac:dyDescent="0.75">
      <c r="A3684" t="s">
        <v>8951</v>
      </c>
      <c r="B3684" t="s">
        <v>8952</v>
      </c>
      <c r="C3684" t="s">
        <v>8953</v>
      </c>
      <c r="D3684" t="s">
        <v>3425</v>
      </c>
      <c r="E3684" t="s">
        <v>3546</v>
      </c>
      <c r="F3684" t="s">
        <v>3546</v>
      </c>
      <c r="G3684" t="s">
        <v>3547</v>
      </c>
      <c r="H3684" t="s">
        <v>3546</v>
      </c>
      <c r="I3684" t="s">
        <v>3429</v>
      </c>
      <c r="J3684" s="2">
        <v>18629</v>
      </c>
      <c r="K3684" s="2">
        <v>55153</v>
      </c>
      <c r="L3684">
        <v>1</v>
      </c>
      <c r="M3684" t="s">
        <v>210</v>
      </c>
      <c r="N3684" t="s">
        <v>3443</v>
      </c>
      <c r="O3684" t="s">
        <v>210</v>
      </c>
      <c r="P3684" t="s">
        <v>3444</v>
      </c>
      <c r="Q3684" s="5">
        <f>INDEX(relevant_resources!B:B,MATCH(P3684,relevant_resources!A:A,0))</f>
        <v>0</v>
      </c>
      <c r="R3684">
        <f>COUNTIFS(resolve_2018!Y:Y,A3684)</f>
        <v>0</v>
      </c>
      <c r="S3684">
        <f>COUNTIFS(assign_old_new!A:A,A3684)</f>
        <v>0</v>
      </c>
      <c r="T3684" s="4" t="str">
        <f>IF(D3684="teppc","teppc",
IF(Q3684=0,"not relevant",
IF(R3684&gt;0,"in old list",
IF(S3684=0,"NEED TO ASSIGN",
INDEX(assign_old_new!D:D,MATCH(A3684,assign_old_new!A:A,0))))))</f>
        <v>teppc</v>
      </c>
      <c r="U3684">
        <f t="shared" si="114"/>
        <v>0</v>
      </c>
      <c r="V3684" s="5">
        <f t="shared" si="115"/>
        <v>0</v>
      </c>
    </row>
    <row r="3685" spans="1:22" hidden="1" x14ac:dyDescent="0.75">
      <c r="A3685" t="s">
        <v>7263</v>
      </c>
      <c r="B3685" t="s">
        <v>7263</v>
      </c>
      <c r="C3685" t="s">
        <v>7264</v>
      </c>
      <c r="D3685" t="s">
        <v>3425</v>
      </c>
      <c r="E3685" t="s">
        <v>2403</v>
      </c>
      <c r="F3685" t="s">
        <v>2403</v>
      </c>
      <c r="G3685" t="s">
        <v>3436</v>
      </c>
      <c r="H3685" t="s">
        <v>3437</v>
      </c>
      <c r="I3685" t="s">
        <v>2274</v>
      </c>
      <c r="J3685" s="2">
        <v>18598</v>
      </c>
      <c r="K3685" s="2">
        <v>55153</v>
      </c>
      <c r="L3685">
        <v>1</v>
      </c>
      <c r="M3685" t="s">
        <v>210</v>
      </c>
      <c r="N3685" t="s">
        <v>3443</v>
      </c>
      <c r="O3685" t="s">
        <v>210</v>
      </c>
      <c r="P3685" t="s">
        <v>3497</v>
      </c>
      <c r="Q3685" s="5">
        <f>INDEX(relevant_resources!B:B,MATCH(P3685,relevant_resources!A:A,0))</f>
        <v>0</v>
      </c>
      <c r="R3685">
        <f>COUNTIFS(resolve_2018!Y:Y,A3685)</f>
        <v>0</v>
      </c>
      <c r="S3685">
        <f>COUNTIFS(assign_old_new!A:A,A3685)</f>
        <v>0</v>
      </c>
      <c r="T3685" s="4" t="str">
        <f>IF(D3685="teppc","teppc",
IF(Q3685=0,"not relevant",
IF(R3685&gt;0,"in old list",
IF(S3685=0,"NEED TO ASSIGN",
INDEX(assign_old_new!D:D,MATCH(A3685,assign_old_new!A:A,0))))))</f>
        <v>teppc</v>
      </c>
      <c r="U3685">
        <f t="shared" si="114"/>
        <v>0</v>
      </c>
      <c r="V3685" s="5">
        <f t="shared" si="115"/>
        <v>0</v>
      </c>
    </row>
    <row r="3686" spans="1:22" hidden="1" x14ac:dyDescent="0.75">
      <c r="A3686" t="s">
        <v>8459</v>
      </c>
      <c r="B3686" t="s">
        <v>8459</v>
      </c>
      <c r="C3686" t="s">
        <v>8459</v>
      </c>
      <c r="D3686" t="s">
        <v>3425</v>
      </c>
      <c r="E3686" t="s">
        <v>3426</v>
      </c>
      <c r="F3686" t="s">
        <v>3426</v>
      </c>
      <c r="G3686" t="s">
        <v>3427</v>
      </c>
      <c r="H3686" t="s">
        <v>3428</v>
      </c>
      <c r="I3686" t="s">
        <v>3429</v>
      </c>
      <c r="J3686" s="2">
        <v>18264</v>
      </c>
      <c r="K3686" s="2">
        <v>55153</v>
      </c>
      <c r="L3686">
        <v>1</v>
      </c>
      <c r="M3686" t="s">
        <v>7602</v>
      </c>
      <c r="N3686" t="s">
        <v>7603</v>
      </c>
      <c r="O3686" t="s">
        <v>7603</v>
      </c>
      <c r="P3686" t="s">
        <v>8457</v>
      </c>
      <c r="Q3686" s="5">
        <f>INDEX(relevant_resources!B:B,MATCH(P3686,relevant_resources!A:A,0))</f>
        <v>0</v>
      </c>
      <c r="R3686">
        <f>COUNTIFS(resolve_2018!Y:Y,A3686)</f>
        <v>0</v>
      </c>
      <c r="S3686">
        <f>COUNTIFS(assign_old_new!A:A,A3686)</f>
        <v>0</v>
      </c>
      <c r="T3686" s="4" t="str">
        <f>IF(D3686="teppc","teppc",
IF(Q3686=0,"not relevant",
IF(R3686&gt;0,"in old list",
IF(S3686=0,"NEED TO ASSIGN",
INDEX(assign_old_new!D:D,MATCH(A3686,assign_old_new!A:A,0))))))</f>
        <v>teppc</v>
      </c>
      <c r="U3686">
        <f t="shared" si="114"/>
        <v>0</v>
      </c>
      <c r="V3686" s="5">
        <f t="shared" si="115"/>
        <v>0</v>
      </c>
    </row>
    <row r="3687" spans="1:22" hidden="1" x14ac:dyDescent="0.75">
      <c r="A3687" t="s">
        <v>8028</v>
      </c>
      <c r="B3687" t="s">
        <v>8028</v>
      </c>
      <c r="C3687" t="s">
        <v>8029</v>
      </c>
      <c r="D3687" t="s">
        <v>3425</v>
      </c>
      <c r="E3687" t="s">
        <v>3883</v>
      </c>
      <c r="F3687" t="s">
        <v>3883</v>
      </c>
      <c r="G3687" t="s">
        <v>3884</v>
      </c>
      <c r="H3687" t="s">
        <v>3883</v>
      </c>
      <c r="I3687" t="s">
        <v>1080</v>
      </c>
      <c r="J3687" s="2">
        <v>16377</v>
      </c>
      <c r="K3687" s="2">
        <v>55153</v>
      </c>
      <c r="L3687">
        <v>1</v>
      </c>
      <c r="M3687" t="s">
        <v>210</v>
      </c>
      <c r="N3687" t="s">
        <v>3443</v>
      </c>
      <c r="O3687" t="s">
        <v>210</v>
      </c>
      <c r="P3687" t="s">
        <v>3568</v>
      </c>
      <c r="Q3687" s="5">
        <f>INDEX(relevant_resources!B:B,MATCH(P3687,relevant_resources!A:A,0))</f>
        <v>0</v>
      </c>
      <c r="R3687">
        <f>COUNTIFS(resolve_2018!Y:Y,A3687)</f>
        <v>0</v>
      </c>
      <c r="S3687">
        <f>COUNTIFS(assign_old_new!A:A,A3687)</f>
        <v>0</v>
      </c>
      <c r="T3687" s="4" t="str">
        <f>IF(D3687="teppc","teppc",
IF(Q3687=0,"not relevant",
IF(R3687&gt;0,"in old list",
IF(S3687=0,"NEED TO ASSIGN",
INDEX(assign_old_new!D:D,MATCH(A3687,assign_old_new!A:A,0))))))</f>
        <v>teppc</v>
      </c>
      <c r="U3687">
        <f t="shared" si="114"/>
        <v>0</v>
      </c>
      <c r="V3687" s="5">
        <f t="shared" si="115"/>
        <v>0</v>
      </c>
    </row>
    <row r="3688" spans="1:22" hidden="1" x14ac:dyDescent="0.75">
      <c r="A3688" t="s">
        <v>5617</v>
      </c>
      <c r="B3688" t="s">
        <v>5617</v>
      </c>
      <c r="C3688" t="s">
        <v>5618</v>
      </c>
      <c r="D3688" t="s">
        <v>3425</v>
      </c>
      <c r="E3688" t="s">
        <v>1054</v>
      </c>
      <c r="F3688" t="s">
        <v>1054</v>
      </c>
      <c r="G3688" t="s">
        <v>3447</v>
      </c>
      <c r="H3688" t="s">
        <v>3428</v>
      </c>
      <c r="I3688" t="s">
        <v>3429</v>
      </c>
      <c r="J3688" s="2">
        <v>10594</v>
      </c>
      <c r="K3688" s="2">
        <v>55123</v>
      </c>
      <c r="L3688">
        <v>1</v>
      </c>
      <c r="M3688" t="s">
        <v>210</v>
      </c>
      <c r="N3688" t="s">
        <v>3443</v>
      </c>
      <c r="O3688" t="s">
        <v>210</v>
      </c>
      <c r="P3688" t="s">
        <v>3444</v>
      </c>
      <c r="Q3688" s="5">
        <f>INDEX(relevant_resources!B:B,MATCH(P3688,relevant_resources!A:A,0))</f>
        <v>0</v>
      </c>
      <c r="R3688">
        <f>COUNTIFS(resolve_2018!Y:Y,A3688)</f>
        <v>0</v>
      </c>
      <c r="S3688">
        <f>COUNTIFS(assign_old_new!A:A,A3688)</f>
        <v>0</v>
      </c>
      <c r="T3688" s="4" t="str">
        <f>IF(D3688="teppc","teppc",
IF(Q3688=0,"not relevant",
IF(R3688&gt;0,"in old list",
IF(S3688=0,"NEED TO ASSIGN",
INDEX(assign_old_new!D:D,MATCH(A3688,assign_old_new!A:A,0))))))</f>
        <v>teppc</v>
      </c>
      <c r="U3688">
        <f t="shared" si="114"/>
        <v>0</v>
      </c>
      <c r="V3688" s="5">
        <f t="shared" si="115"/>
        <v>0</v>
      </c>
    </row>
    <row r="3689" spans="1:22" hidden="1" x14ac:dyDescent="0.75">
      <c r="A3689" t="s">
        <v>8978</v>
      </c>
      <c r="B3689" t="s">
        <v>8978</v>
      </c>
      <c r="C3689" t="s">
        <v>8979</v>
      </c>
      <c r="D3689" t="s">
        <v>3425</v>
      </c>
      <c r="E3689" t="s">
        <v>3611</v>
      </c>
      <c r="F3689" t="s">
        <v>3611</v>
      </c>
      <c r="G3689" t="s">
        <v>3379</v>
      </c>
      <c r="H3689" t="s">
        <v>1128</v>
      </c>
      <c r="I3689" t="s">
        <v>33</v>
      </c>
      <c r="J3689" s="2">
        <v>8888</v>
      </c>
      <c r="K3689" s="2">
        <v>55153</v>
      </c>
      <c r="L3689">
        <v>1</v>
      </c>
      <c r="M3689" t="s">
        <v>210</v>
      </c>
      <c r="N3689" t="s">
        <v>3443</v>
      </c>
      <c r="O3689" t="s">
        <v>210</v>
      </c>
      <c r="P3689" t="s">
        <v>3709</v>
      </c>
      <c r="Q3689" s="5">
        <f>INDEX(relevant_resources!B:B,MATCH(P3689,relevant_resources!A:A,0))</f>
        <v>0</v>
      </c>
      <c r="R3689">
        <f>COUNTIFS(resolve_2018!Y:Y,A3689)</f>
        <v>0</v>
      </c>
      <c r="S3689">
        <f>COUNTIFS(assign_old_new!A:A,A3689)</f>
        <v>0</v>
      </c>
      <c r="T3689" s="4" t="str">
        <f>IF(D3689="teppc","teppc",
IF(Q3689=0,"not relevant",
IF(R3689&gt;0,"in old list",
IF(S3689=0,"NEED TO ASSIGN",
INDEX(assign_old_new!D:D,MATCH(A3689,assign_old_new!A:A,0))))))</f>
        <v>teppc</v>
      </c>
      <c r="U3689">
        <f t="shared" si="114"/>
        <v>0</v>
      </c>
      <c r="V3689" s="5">
        <f t="shared" si="115"/>
        <v>0</v>
      </c>
    </row>
    <row r="3690" spans="1:22" hidden="1" x14ac:dyDescent="0.75">
      <c r="A3690" t="s">
        <v>9182</v>
      </c>
      <c r="B3690" t="s">
        <v>9182</v>
      </c>
      <c r="C3690" t="s">
        <v>9183</v>
      </c>
      <c r="D3690" t="s">
        <v>3425</v>
      </c>
      <c r="E3690" t="s">
        <v>3620</v>
      </c>
      <c r="F3690" t="s">
        <v>3620</v>
      </c>
      <c r="G3690" t="s">
        <v>3621</v>
      </c>
      <c r="H3690" t="s">
        <v>3616</v>
      </c>
      <c r="I3690" t="s">
        <v>1080</v>
      </c>
      <c r="J3690" s="2">
        <v>4597</v>
      </c>
      <c r="K3690" s="2">
        <v>55153</v>
      </c>
      <c r="L3690">
        <v>1</v>
      </c>
      <c r="M3690" t="s">
        <v>210</v>
      </c>
      <c r="N3690" t="s">
        <v>3443</v>
      </c>
      <c r="O3690" t="s">
        <v>210</v>
      </c>
      <c r="P3690" t="s">
        <v>3568</v>
      </c>
      <c r="Q3690" s="5">
        <f>INDEX(relevant_resources!B:B,MATCH(P3690,relevant_resources!A:A,0))</f>
        <v>0</v>
      </c>
      <c r="R3690">
        <f>COUNTIFS(resolve_2018!Y:Y,A3690)</f>
        <v>0</v>
      </c>
      <c r="S3690">
        <f>COUNTIFS(assign_old_new!A:A,A3690)</f>
        <v>0</v>
      </c>
      <c r="T3690" s="4" t="str">
        <f>IF(D3690="teppc","teppc",
IF(Q3690=0,"not relevant",
IF(R3690&gt;0,"in old list",
IF(S3690=0,"NEED TO ASSIGN",
INDEX(assign_old_new!D:D,MATCH(A3690,assign_old_new!A:A,0))))))</f>
        <v>teppc</v>
      </c>
      <c r="U3690">
        <f t="shared" si="114"/>
        <v>0</v>
      </c>
      <c r="V3690" s="5">
        <f t="shared" si="115"/>
        <v>0</v>
      </c>
    </row>
    <row r="3691" spans="1:22" hidden="1" x14ac:dyDescent="0.75">
      <c r="A3691" t="s">
        <v>9184</v>
      </c>
      <c r="B3691" t="s">
        <v>9184</v>
      </c>
      <c r="C3691" t="s">
        <v>9185</v>
      </c>
      <c r="D3691" t="s">
        <v>3425</v>
      </c>
      <c r="E3691" t="s">
        <v>3620</v>
      </c>
      <c r="F3691" t="s">
        <v>3620</v>
      </c>
      <c r="G3691" t="s">
        <v>3621</v>
      </c>
      <c r="H3691" t="s">
        <v>3616</v>
      </c>
      <c r="I3691" t="s">
        <v>1080</v>
      </c>
      <c r="J3691" s="2">
        <v>4597</v>
      </c>
      <c r="K3691" s="2">
        <v>55153</v>
      </c>
      <c r="L3691">
        <v>1</v>
      </c>
      <c r="M3691" t="s">
        <v>210</v>
      </c>
      <c r="N3691" t="s">
        <v>3443</v>
      </c>
      <c r="O3691" t="s">
        <v>210</v>
      </c>
      <c r="P3691" t="s">
        <v>3568</v>
      </c>
      <c r="Q3691" s="5">
        <f>INDEX(relevant_resources!B:B,MATCH(P3691,relevant_resources!A:A,0))</f>
        <v>0</v>
      </c>
      <c r="R3691">
        <f>COUNTIFS(resolve_2018!Y:Y,A3691)</f>
        <v>0</v>
      </c>
      <c r="S3691">
        <f>COUNTIFS(assign_old_new!A:A,A3691)</f>
        <v>0</v>
      </c>
      <c r="T3691" s="4" t="str">
        <f>IF(D3691="teppc","teppc",
IF(Q3691=0,"not relevant",
IF(R3691&gt;0,"in old list",
IF(S3691=0,"NEED TO ASSIGN",
INDEX(assign_old_new!D:D,MATCH(A3691,assign_old_new!A:A,0))))))</f>
        <v>teppc</v>
      </c>
      <c r="U3691">
        <f t="shared" si="114"/>
        <v>0</v>
      </c>
      <c r="V3691" s="5">
        <f t="shared" si="115"/>
        <v>0</v>
      </c>
    </row>
    <row r="3692" spans="1:22" hidden="1" x14ac:dyDescent="0.75">
      <c r="A3692" t="s">
        <v>340</v>
      </c>
      <c r="B3692" t="s">
        <v>340</v>
      </c>
      <c r="C3692" t="s">
        <v>10005</v>
      </c>
      <c r="D3692" t="s">
        <v>9883</v>
      </c>
      <c r="E3692" t="s">
        <v>3333</v>
      </c>
      <c r="F3692" t="s">
        <v>3333</v>
      </c>
      <c r="G3692" t="s">
        <v>3334</v>
      </c>
      <c r="H3692" t="s">
        <v>3333</v>
      </c>
      <c r="I3692" t="s">
        <v>33</v>
      </c>
      <c r="J3692" s="6">
        <v>732</v>
      </c>
      <c r="K3692" s="6">
        <v>55153</v>
      </c>
      <c r="L3692">
        <v>1</v>
      </c>
      <c r="M3692" t="s">
        <v>9884</v>
      </c>
      <c r="N3692" t="s">
        <v>3443</v>
      </c>
      <c r="O3692" t="s">
        <v>210</v>
      </c>
      <c r="P3692" t="s">
        <v>3709</v>
      </c>
      <c r="Q3692" s="5">
        <f>INDEX(relevant_resources!B:B,MATCH(P3692,relevant_resources!A:A,0))</f>
        <v>0</v>
      </c>
      <c r="R3692">
        <f>COUNTIFS(resolve_2018!Y:Y,A3692)</f>
        <v>1</v>
      </c>
      <c r="S3692">
        <f>COUNTIFS(assign_old_new!A:A,A3692)</f>
        <v>0</v>
      </c>
      <c r="T3692" s="4" t="str">
        <f>IF(D3692="teppc","teppc",
IF(Q3692=0,"not relevant",
IF(R3692&gt;0,"in old list",
IF(S3692=0,"NEED TO ASSIGN",
INDEX(assign_old_new!D:D,MATCH(A3692,assign_old_new!A:A,0))))))</f>
        <v>not relevant</v>
      </c>
      <c r="U3692">
        <f t="shared" si="114"/>
        <v>1</v>
      </c>
      <c r="V3692" s="5">
        <f t="shared" si="115"/>
        <v>0</v>
      </c>
    </row>
    <row r="3693" spans="1:22" hidden="1" x14ac:dyDescent="0.75">
      <c r="A3693" t="s">
        <v>11444</v>
      </c>
      <c r="B3693" t="s">
        <v>11444</v>
      </c>
      <c r="C3693" t="s">
        <v>11445</v>
      </c>
      <c r="D3693" t="s">
        <v>9883</v>
      </c>
      <c r="E3693" t="s">
        <v>3333</v>
      </c>
      <c r="F3693" t="s">
        <v>3333</v>
      </c>
      <c r="G3693" t="s">
        <v>3334</v>
      </c>
      <c r="H3693" t="s">
        <v>3333</v>
      </c>
      <c r="I3693" t="s">
        <v>33</v>
      </c>
      <c r="J3693" s="2">
        <v>1</v>
      </c>
      <c r="K3693" s="6">
        <v>55153</v>
      </c>
      <c r="L3693">
        <v>1</v>
      </c>
      <c r="M3693" t="s">
        <v>9884</v>
      </c>
      <c r="N3693" t="s">
        <v>3849</v>
      </c>
      <c r="O3693" t="s">
        <v>3850</v>
      </c>
      <c r="P3693" t="s">
        <v>10070</v>
      </c>
      <c r="Q3693" s="5">
        <f>INDEX(relevant_resources!B:B,MATCH(P3693,relevant_resources!A:A,0))</f>
        <v>0</v>
      </c>
      <c r="R3693">
        <f>COUNTIFS(resolve_2018!Y:Y,A3693)</f>
        <v>0</v>
      </c>
      <c r="S3693">
        <f>COUNTIFS(assign_old_new!A:A,A3693)</f>
        <v>0</v>
      </c>
      <c r="T3693" s="4" t="str">
        <f>IF(D3693="teppc","teppc",
IF(Q3693=0,"not relevant",
IF(R3693&gt;0,"in old list",
IF(S3693=0,"NEED TO ASSIGN",
INDEX(assign_old_new!D:D,MATCH(A3693,assign_old_new!A:A,0))))))</f>
        <v>not relevant</v>
      </c>
      <c r="U3693">
        <f t="shared" si="114"/>
        <v>0</v>
      </c>
      <c r="V3693" s="5">
        <f t="shared" si="115"/>
        <v>0</v>
      </c>
    </row>
    <row r="3694" spans="1:22" hidden="1" x14ac:dyDescent="0.75">
      <c r="A3694" t="s">
        <v>1482</v>
      </c>
      <c r="B3694" t="s">
        <v>1482</v>
      </c>
      <c r="C3694" t="s">
        <v>10131</v>
      </c>
      <c r="D3694" t="s">
        <v>9883</v>
      </c>
      <c r="E3694" t="s">
        <v>1128</v>
      </c>
      <c r="F3694" t="s">
        <v>1128</v>
      </c>
      <c r="G3694" t="s">
        <v>3379</v>
      </c>
      <c r="H3694" t="s">
        <v>1128</v>
      </c>
      <c r="I3694" t="s">
        <v>33</v>
      </c>
      <c r="J3694" s="6">
        <v>41388</v>
      </c>
      <c r="K3694" s="6">
        <v>55153</v>
      </c>
      <c r="L3694">
        <v>0.99</v>
      </c>
      <c r="M3694" t="s">
        <v>9884</v>
      </c>
      <c r="N3694" t="s">
        <v>4346</v>
      </c>
      <c r="O3694" t="s">
        <v>3386</v>
      </c>
      <c r="P3694" t="s">
        <v>3324</v>
      </c>
      <c r="Q3694" s="5">
        <f>INDEX(relevant_resources!B:B,MATCH(P3694,relevant_resources!A:A,0))</f>
        <v>1</v>
      </c>
      <c r="R3694">
        <f>COUNTIFS(resolve_2018!Y:Y,A3694)</f>
        <v>1</v>
      </c>
      <c r="S3694">
        <f>COUNTIFS(assign_old_new!A:A,A3694)</f>
        <v>0</v>
      </c>
      <c r="T3694" s="4" t="str">
        <f>IF(D3694="teppc","teppc",
IF(Q3694=0,"not relevant",
IF(R3694&gt;0,"in old list",
IF(S3694=0,"NEED TO ASSIGN",
INDEX(assign_old_new!D:D,MATCH(A3694,assign_old_new!A:A,0))))))</f>
        <v>in old list</v>
      </c>
      <c r="U3694">
        <f t="shared" si="114"/>
        <v>1</v>
      </c>
      <c r="V3694" s="5">
        <f t="shared" si="115"/>
        <v>0</v>
      </c>
    </row>
    <row r="3695" spans="1:22" hidden="1" x14ac:dyDescent="0.75">
      <c r="A3695" t="s">
        <v>520</v>
      </c>
      <c r="B3695" t="s">
        <v>520</v>
      </c>
      <c r="C3695" t="s">
        <v>10587</v>
      </c>
      <c r="D3695" t="s">
        <v>9883</v>
      </c>
      <c r="E3695" t="s">
        <v>9887</v>
      </c>
      <c r="F3695" t="s">
        <v>9887</v>
      </c>
      <c r="G3695" t="s">
        <v>9888</v>
      </c>
      <c r="H3695" t="s">
        <v>9887</v>
      </c>
      <c r="I3695" t="s">
        <v>33</v>
      </c>
      <c r="J3695" s="6">
        <v>32196</v>
      </c>
      <c r="K3695" s="6">
        <v>55153</v>
      </c>
      <c r="L3695">
        <v>0.99</v>
      </c>
      <c r="M3695" t="s">
        <v>9884</v>
      </c>
      <c r="N3695" t="s">
        <v>3443</v>
      </c>
      <c r="O3695" t="s">
        <v>210</v>
      </c>
      <c r="P3695" t="s">
        <v>3709</v>
      </c>
      <c r="Q3695" s="5">
        <f>INDEX(relevant_resources!B:B,MATCH(P3695,relevant_resources!A:A,0))</f>
        <v>0</v>
      </c>
      <c r="R3695">
        <f>COUNTIFS(resolve_2018!Y:Y,A3695)</f>
        <v>1</v>
      </c>
      <c r="S3695">
        <f>COUNTIFS(assign_old_new!A:A,A3695)</f>
        <v>0</v>
      </c>
      <c r="T3695" s="4" t="str">
        <f>IF(D3695="teppc","teppc",
IF(Q3695=0,"not relevant",
IF(R3695&gt;0,"in old list",
IF(S3695=0,"NEED TO ASSIGN",
INDEX(assign_old_new!D:D,MATCH(A3695,assign_old_new!A:A,0))))))</f>
        <v>not relevant</v>
      </c>
      <c r="U3695">
        <f t="shared" si="114"/>
        <v>1</v>
      </c>
      <c r="V3695" s="5">
        <f t="shared" si="115"/>
        <v>0</v>
      </c>
    </row>
    <row r="3696" spans="1:22" hidden="1" x14ac:dyDescent="0.75">
      <c r="A3696" t="s">
        <v>2425</v>
      </c>
      <c r="B3696" t="s">
        <v>2425</v>
      </c>
      <c r="C3696" t="s">
        <v>495</v>
      </c>
      <c r="D3696" t="s">
        <v>9883</v>
      </c>
      <c r="E3696" t="s">
        <v>3333</v>
      </c>
      <c r="F3696" t="s">
        <v>3333</v>
      </c>
      <c r="G3696" t="s">
        <v>3334</v>
      </c>
      <c r="H3696" t="s">
        <v>3333</v>
      </c>
      <c r="I3696" t="s">
        <v>33</v>
      </c>
      <c r="J3696" s="6">
        <v>31554</v>
      </c>
      <c r="K3696" s="6">
        <v>55153</v>
      </c>
      <c r="L3696">
        <v>0.99</v>
      </c>
      <c r="M3696" t="s">
        <v>9884</v>
      </c>
      <c r="N3696" t="s">
        <v>3443</v>
      </c>
      <c r="O3696" t="s">
        <v>210</v>
      </c>
      <c r="P3696" t="s">
        <v>3709</v>
      </c>
      <c r="Q3696" s="5">
        <f>INDEX(relevant_resources!B:B,MATCH(P3696,relevant_resources!A:A,0))</f>
        <v>0</v>
      </c>
      <c r="R3696">
        <f>COUNTIFS(resolve_2018!Y:Y,A3696)</f>
        <v>1</v>
      </c>
      <c r="S3696">
        <f>COUNTIFS(assign_old_new!A:A,A3696)</f>
        <v>0</v>
      </c>
      <c r="T3696" s="4" t="str">
        <f>IF(D3696="teppc","teppc",
IF(Q3696=0,"not relevant",
IF(R3696&gt;0,"in old list",
IF(S3696=0,"NEED TO ASSIGN",
INDEX(assign_old_new!D:D,MATCH(A3696,assign_old_new!A:A,0))))))</f>
        <v>not relevant</v>
      </c>
      <c r="U3696">
        <f t="shared" si="114"/>
        <v>1</v>
      </c>
      <c r="V3696" s="5">
        <f t="shared" si="115"/>
        <v>0</v>
      </c>
    </row>
    <row r="3697" spans="1:22" hidden="1" x14ac:dyDescent="0.75">
      <c r="A3697" t="s">
        <v>506</v>
      </c>
      <c r="B3697" t="s">
        <v>506</v>
      </c>
      <c r="C3697" t="s">
        <v>10094</v>
      </c>
      <c r="D3697" t="s">
        <v>9883</v>
      </c>
      <c r="E3697" t="s">
        <v>3333</v>
      </c>
      <c r="F3697" t="s">
        <v>3333</v>
      </c>
      <c r="G3697" t="s">
        <v>3334</v>
      </c>
      <c r="H3697" t="s">
        <v>3333</v>
      </c>
      <c r="I3697" t="s">
        <v>33</v>
      </c>
      <c r="J3697" s="6">
        <v>31464</v>
      </c>
      <c r="K3697" s="6">
        <v>55153</v>
      </c>
      <c r="L3697">
        <v>0.99</v>
      </c>
      <c r="M3697" t="s">
        <v>9884</v>
      </c>
      <c r="N3697" t="s">
        <v>3443</v>
      </c>
      <c r="O3697" t="s">
        <v>210</v>
      </c>
      <c r="P3697" t="s">
        <v>3709</v>
      </c>
      <c r="Q3697" s="5">
        <f>INDEX(relevant_resources!B:B,MATCH(P3697,relevant_resources!A:A,0))</f>
        <v>0</v>
      </c>
      <c r="R3697">
        <f>COUNTIFS(resolve_2018!Y:Y,A3697)</f>
        <v>2</v>
      </c>
      <c r="S3697">
        <f>COUNTIFS(assign_old_new!A:A,A3697)</f>
        <v>0</v>
      </c>
      <c r="T3697" s="4" t="str">
        <f>IF(D3697="teppc","teppc",
IF(Q3697=0,"not relevant",
IF(R3697&gt;0,"in old list",
IF(S3697=0,"NEED TO ASSIGN",
INDEX(assign_old_new!D:D,MATCH(A3697,assign_old_new!A:A,0))))))</f>
        <v>not relevant</v>
      </c>
      <c r="U3697">
        <f t="shared" si="114"/>
        <v>1</v>
      </c>
      <c r="V3697" s="5">
        <f t="shared" si="115"/>
        <v>0</v>
      </c>
    </row>
    <row r="3698" spans="1:22" hidden="1" x14ac:dyDescent="0.75">
      <c r="A3698" t="s">
        <v>11404</v>
      </c>
      <c r="B3698" t="s">
        <v>11404</v>
      </c>
      <c r="C3698" t="s">
        <v>11405</v>
      </c>
      <c r="D3698" t="s">
        <v>9883</v>
      </c>
      <c r="E3698" t="s">
        <v>1128</v>
      </c>
      <c r="F3698" t="s">
        <v>1128</v>
      </c>
      <c r="G3698" t="s">
        <v>3379</v>
      </c>
      <c r="H3698" t="s">
        <v>1128</v>
      </c>
      <c r="I3698" t="s">
        <v>33</v>
      </c>
      <c r="J3698" s="2">
        <v>1</v>
      </c>
      <c r="K3698" s="6">
        <v>55153</v>
      </c>
      <c r="L3698">
        <v>0.99</v>
      </c>
      <c r="M3698" t="s">
        <v>11406</v>
      </c>
      <c r="N3698" t="s">
        <v>3849</v>
      </c>
      <c r="O3698" t="s">
        <v>3850</v>
      </c>
      <c r="P3698" t="s">
        <v>10070</v>
      </c>
      <c r="Q3698" s="5">
        <f>INDEX(relevant_resources!B:B,MATCH(P3698,relevant_resources!A:A,0))</f>
        <v>0</v>
      </c>
      <c r="R3698">
        <f>COUNTIFS(resolve_2018!Y:Y,A3698)</f>
        <v>0</v>
      </c>
      <c r="S3698">
        <f>COUNTIFS(assign_old_new!A:A,A3698)</f>
        <v>0</v>
      </c>
      <c r="T3698" s="4" t="str">
        <f>IF(D3698="teppc","teppc",
IF(Q3698=0,"not relevant",
IF(R3698&gt;0,"in old list",
IF(S3698=0,"NEED TO ASSIGN",
INDEX(assign_old_new!D:D,MATCH(A3698,assign_old_new!A:A,0))))))</f>
        <v>not relevant</v>
      </c>
      <c r="U3698">
        <f t="shared" si="114"/>
        <v>0</v>
      </c>
      <c r="V3698" s="5">
        <f t="shared" si="115"/>
        <v>0</v>
      </c>
    </row>
    <row r="3699" spans="1:22" hidden="1" x14ac:dyDescent="0.75">
      <c r="A3699" t="s">
        <v>313</v>
      </c>
      <c r="B3699" t="s">
        <v>313</v>
      </c>
      <c r="C3699" t="s">
        <v>312</v>
      </c>
      <c r="D3699" t="s">
        <v>9883</v>
      </c>
      <c r="E3699" t="s">
        <v>3333</v>
      </c>
      <c r="F3699" t="s">
        <v>3333</v>
      </c>
      <c r="G3699" t="s">
        <v>3334</v>
      </c>
      <c r="H3699" t="s">
        <v>3333</v>
      </c>
      <c r="I3699" t="s">
        <v>33</v>
      </c>
      <c r="J3699" s="6">
        <v>30763</v>
      </c>
      <c r="K3699" s="6">
        <v>55153</v>
      </c>
      <c r="L3699">
        <v>0.98</v>
      </c>
      <c r="M3699" t="s">
        <v>9884</v>
      </c>
      <c r="N3699" t="s">
        <v>3443</v>
      </c>
      <c r="O3699" t="s">
        <v>210</v>
      </c>
      <c r="P3699" t="s">
        <v>3709</v>
      </c>
      <c r="Q3699" s="5">
        <f>INDEX(relevant_resources!B:B,MATCH(P3699,relevant_resources!A:A,0))</f>
        <v>0</v>
      </c>
      <c r="R3699">
        <f>COUNTIFS(resolve_2018!Y:Y,A3699)</f>
        <v>2</v>
      </c>
      <c r="S3699">
        <f>COUNTIFS(assign_old_new!A:A,A3699)</f>
        <v>0</v>
      </c>
      <c r="T3699" s="4" t="str">
        <f>IF(D3699="teppc","teppc",
IF(Q3699=0,"not relevant",
IF(R3699&gt;0,"in old list",
IF(S3699=0,"NEED TO ASSIGN",
INDEX(assign_old_new!D:D,MATCH(A3699,assign_old_new!A:A,0))))))</f>
        <v>not relevant</v>
      </c>
      <c r="U3699">
        <f t="shared" si="114"/>
        <v>1</v>
      </c>
      <c r="V3699" s="5">
        <f t="shared" si="115"/>
        <v>0</v>
      </c>
    </row>
    <row r="3700" spans="1:22" hidden="1" x14ac:dyDescent="0.75">
      <c r="A3700" t="s">
        <v>6500</v>
      </c>
      <c r="B3700" t="s">
        <v>6500</v>
      </c>
      <c r="C3700" t="s">
        <v>6501</v>
      </c>
      <c r="D3700" t="s">
        <v>3425</v>
      </c>
      <c r="E3700" t="s">
        <v>2403</v>
      </c>
      <c r="F3700" t="s">
        <v>2403</v>
      </c>
      <c r="G3700" t="s">
        <v>3436</v>
      </c>
      <c r="H3700" t="s">
        <v>3437</v>
      </c>
      <c r="I3700" t="s">
        <v>2274</v>
      </c>
      <c r="J3700" s="2">
        <v>41000</v>
      </c>
      <c r="K3700" s="2">
        <v>47588</v>
      </c>
      <c r="L3700">
        <v>0.97</v>
      </c>
      <c r="M3700" t="s">
        <v>3506</v>
      </c>
      <c r="N3700" t="s">
        <v>3385</v>
      </c>
      <c r="O3700" t="s">
        <v>3386</v>
      </c>
      <c r="P3700" t="s">
        <v>3474</v>
      </c>
      <c r="Q3700" s="5">
        <f>INDEX(relevant_resources!B:B,MATCH(P3700,relevant_resources!A:A,0))</f>
        <v>0</v>
      </c>
      <c r="R3700">
        <f>COUNTIFS(resolve_2018!Y:Y,A3700)</f>
        <v>0</v>
      </c>
      <c r="S3700">
        <f>COUNTIFS(assign_old_new!A:A,A3700)</f>
        <v>0</v>
      </c>
      <c r="T3700" s="4" t="str">
        <f>IF(D3700="teppc","teppc",
IF(Q3700=0,"not relevant",
IF(R3700&gt;0,"in old list",
IF(S3700=0,"NEED TO ASSIGN",
INDEX(assign_old_new!D:D,MATCH(A3700,assign_old_new!A:A,0))))))</f>
        <v>teppc</v>
      </c>
      <c r="U3700">
        <f t="shared" si="114"/>
        <v>0</v>
      </c>
      <c r="V3700" s="5">
        <f t="shared" si="115"/>
        <v>0</v>
      </c>
    </row>
    <row r="3701" spans="1:22" hidden="1" x14ac:dyDescent="0.75">
      <c r="A3701" t="s">
        <v>7513</v>
      </c>
      <c r="B3701" t="s">
        <v>7513</v>
      </c>
      <c r="C3701" t="s">
        <v>7514</v>
      </c>
      <c r="D3701" t="s">
        <v>3425</v>
      </c>
      <c r="E3701" t="s">
        <v>3611</v>
      </c>
      <c r="F3701" t="s">
        <v>3611</v>
      </c>
      <c r="G3701" t="s">
        <v>3379</v>
      </c>
      <c r="H3701" t="s">
        <v>1128</v>
      </c>
      <c r="I3701" t="s">
        <v>33</v>
      </c>
      <c r="J3701" s="2">
        <v>31731</v>
      </c>
      <c r="K3701" s="2">
        <v>55153</v>
      </c>
      <c r="L3701">
        <v>0.93</v>
      </c>
      <c r="M3701" t="s">
        <v>210</v>
      </c>
      <c r="N3701" t="s">
        <v>3443</v>
      </c>
      <c r="O3701" t="s">
        <v>210</v>
      </c>
      <c r="P3701" t="s">
        <v>3709</v>
      </c>
      <c r="Q3701" s="5">
        <f>INDEX(relevant_resources!B:B,MATCH(P3701,relevant_resources!A:A,0))</f>
        <v>0</v>
      </c>
      <c r="R3701">
        <f>COUNTIFS(resolve_2018!Y:Y,A3701)</f>
        <v>0</v>
      </c>
      <c r="S3701">
        <f>COUNTIFS(assign_old_new!A:A,A3701)</f>
        <v>0</v>
      </c>
      <c r="T3701" s="4" t="str">
        <f>IF(D3701="teppc","teppc",
IF(Q3701=0,"not relevant",
IF(R3701&gt;0,"in old list",
IF(S3701=0,"NEED TO ASSIGN",
INDEX(assign_old_new!D:D,MATCH(A3701,assign_old_new!A:A,0))))))</f>
        <v>teppc</v>
      </c>
      <c r="U3701">
        <f t="shared" si="114"/>
        <v>0</v>
      </c>
      <c r="V3701" s="5">
        <f t="shared" si="115"/>
        <v>0</v>
      </c>
    </row>
    <row r="3702" spans="1:22" hidden="1" x14ac:dyDescent="0.75">
      <c r="A3702" t="s">
        <v>327</v>
      </c>
      <c r="B3702" t="s">
        <v>327</v>
      </c>
      <c r="C3702" t="s">
        <v>11038</v>
      </c>
      <c r="D3702" t="s">
        <v>9883</v>
      </c>
      <c r="E3702" t="s">
        <v>3333</v>
      </c>
      <c r="F3702" t="s">
        <v>3333</v>
      </c>
      <c r="G3702" t="s">
        <v>3334</v>
      </c>
      <c r="H3702" t="s">
        <v>3333</v>
      </c>
      <c r="I3702" t="s">
        <v>33</v>
      </c>
      <c r="J3702" t="s">
        <v>9889</v>
      </c>
      <c r="K3702" s="6">
        <v>55153</v>
      </c>
      <c r="L3702">
        <v>0.92</v>
      </c>
      <c r="M3702" t="s">
        <v>10138</v>
      </c>
      <c r="N3702" t="s">
        <v>3443</v>
      </c>
      <c r="O3702" t="s">
        <v>210</v>
      </c>
      <c r="P3702" t="s">
        <v>3709</v>
      </c>
      <c r="Q3702" s="5">
        <f>INDEX(relevant_resources!B:B,MATCH(P3702,relevant_resources!A:A,0))</f>
        <v>0</v>
      </c>
      <c r="R3702">
        <f>COUNTIFS(resolve_2018!Y:Y,A3702)</f>
        <v>2</v>
      </c>
      <c r="S3702">
        <f>COUNTIFS(assign_old_new!A:A,A3702)</f>
        <v>0</v>
      </c>
      <c r="T3702" s="4" t="str">
        <f>IF(D3702="teppc","teppc",
IF(Q3702=0,"not relevant",
IF(R3702&gt;0,"in old list",
IF(S3702=0,"NEED TO ASSIGN",
INDEX(assign_old_new!D:D,MATCH(A3702,assign_old_new!A:A,0))))))</f>
        <v>not relevant</v>
      </c>
      <c r="U3702">
        <f t="shared" si="114"/>
        <v>1</v>
      </c>
      <c r="V3702" s="5">
        <f t="shared" si="115"/>
        <v>0</v>
      </c>
    </row>
    <row r="3703" spans="1:22" hidden="1" x14ac:dyDescent="0.75">
      <c r="A3703" t="s">
        <v>10194</v>
      </c>
      <c r="B3703" t="s">
        <v>10194</v>
      </c>
      <c r="C3703" t="s">
        <v>10195</v>
      </c>
      <c r="D3703" t="s">
        <v>9883</v>
      </c>
      <c r="E3703" t="s">
        <v>1128</v>
      </c>
      <c r="F3703" t="s">
        <v>1128</v>
      </c>
      <c r="G3703" t="s">
        <v>3379</v>
      </c>
      <c r="H3703" t="s">
        <v>1128</v>
      </c>
      <c r="I3703" t="s">
        <v>33</v>
      </c>
      <c r="J3703" t="s">
        <v>9889</v>
      </c>
      <c r="K3703" s="6">
        <v>55153</v>
      </c>
      <c r="L3703">
        <v>0.91</v>
      </c>
      <c r="M3703" t="s">
        <v>9958</v>
      </c>
      <c r="N3703" t="s">
        <v>4346</v>
      </c>
      <c r="O3703" t="s">
        <v>3386</v>
      </c>
      <c r="P3703" t="s">
        <v>3324</v>
      </c>
      <c r="Q3703" s="5">
        <f>INDEX(relevant_resources!B:B,MATCH(P3703,relevant_resources!A:A,0))</f>
        <v>1</v>
      </c>
      <c r="R3703">
        <f>COUNTIFS(resolve_2018!Y:Y,A3703)</f>
        <v>0</v>
      </c>
      <c r="S3703">
        <f>COUNTIFS(assign_old_new!A:A,A3703)</f>
        <v>1</v>
      </c>
      <c r="T3703" s="4" t="str">
        <f>IF(D3703="teppc","teppc",
IF(Q3703=0,"not relevant",
IF(R3703&gt;0,"in old list",
IF(S3703=0,"NEED TO ASSIGN",
INDEX(assign_old_new!D:D,MATCH(A3703,assign_old_new!A:A,0))))))</f>
        <v>new</v>
      </c>
      <c r="U3703">
        <f t="shared" si="114"/>
        <v>1</v>
      </c>
      <c r="V3703" s="5">
        <f t="shared" si="115"/>
        <v>0</v>
      </c>
    </row>
    <row r="3704" spans="1:22" hidden="1" x14ac:dyDescent="0.75">
      <c r="A3704" t="s">
        <v>261</v>
      </c>
      <c r="B3704" t="s">
        <v>261</v>
      </c>
      <c r="C3704" t="s">
        <v>10166</v>
      </c>
      <c r="D3704" t="s">
        <v>9883</v>
      </c>
      <c r="E3704" t="s">
        <v>3333</v>
      </c>
      <c r="F3704" t="s">
        <v>3333</v>
      </c>
      <c r="G3704" t="s">
        <v>3334</v>
      </c>
      <c r="H3704" t="s">
        <v>3333</v>
      </c>
      <c r="I3704" t="s">
        <v>33</v>
      </c>
      <c r="J3704" t="s">
        <v>9889</v>
      </c>
      <c r="K3704" s="6">
        <v>55153</v>
      </c>
      <c r="L3704">
        <v>0.9</v>
      </c>
      <c r="M3704" t="s">
        <v>10138</v>
      </c>
      <c r="N3704" t="s">
        <v>3443</v>
      </c>
      <c r="O3704" t="s">
        <v>210</v>
      </c>
      <c r="P3704" t="s">
        <v>3709</v>
      </c>
      <c r="Q3704" s="5">
        <f>INDEX(relevant_resources!B:B,MATCH(P3704,relevant_resources!A:A,0))</f>
        <v>0</v>
      </c>
      <c r="R3704">
        <f>COUNTIFS(resolve_2018!Y:Y,A3704)</f>
        <v>1</v>
      </c>
      <c r="S3704">
        <f>COUNTIFS(assign_old_new!A:A,A3704)</f>
        <v>0</v>
      </c>
      <c r="T3704" s="4" t="str">
        <f>IF(D3704="teppc","teppc",
IF(Q3704=0,"not relevant",
IF(R3704&gt;0,"in old list",
IF(S3704=0,"NEED TO ASSIGN",
INDEX(assign_old_new!D:D,MATCH(A3704,assign_old_new!A:A,0))))))</f>
        <v>not relevant</v>
      </c>
      <c r="U3704">
        <f t="shared" si="114"/>
        <v>1</v>
      </c>
      <c r="V3704" s="5">
        <f t="shared" si="115"/>
        <v>0</v>
      </c>
    </row>
    <row r="3705" spans="1:22" hidden="1" x14ac:dyDescent="0.75">
      <c r="A3705" t="s">
        <v>264</v>
      </c>
      <c r="B3705" t="s">
        <v>264</v>
      </c>
      <c r="C3705" t="s">
        <v>10167</v>
      </c>
      <c r="D3705" t="s">
        <v>9883</v>
      </c>
      <c r="E3705" t="s">
        <v>3333</v>
      </c>
      <c r="F3705" t="s">
        <v>3333</v>
      </c>
      <c r="G3705" t="s">
        <v>3334</v>
      </c>
      <c r="H3705" t="s">
        <v>3333</v>
      </c>
      <c r="I3705" t="s">
        <v>33</v>
      </c>
      <c r="J3705" t="s">
        <v>9889</v>
      </c>
      <c r="K3705" s="6">
        <v>55153</v>
      </c>
      <c r="L3705">
        <v>0.9</v>
      </c>
      <c r="M3705" t="s">
        <v>10138</v>
      </c>
      <c r="N3705" t="s">
        <v>3443</v>
      </c>
      <c r="O3705" t="s">
        <v>210</v>
      </c>
      <c r="P3705" t="s">
        <v>3709</v>
      </c>
      <c r="Q3705" s="5">
        <f>INDEX(relevant_resources!B:B,MATCH(P3705,relevant_resources!A:A,0))</f>
        <v>0</v>
      </c>
      <c r="R3705">
        <f>COUNTIFS(resolve_2018!Y:Y,A3705)</f>
        <v>1</v>
      </c>
      <c r="S3705">
        <f>COUNTIFS(assign_old_new!A:A,A3705)</f>
        <v>0</v>
      </c>
      <c r="T3705" s="4" t="str">
        <f>IF(D3705="teppc","teppc",
IF(Q3705=0,"not relevant",
IF(R3705&gt;0,"in old list",
IF(S3705=0,"NEED TO ASSIGN",
INDEX(assign_old_new!D:D,MATCH(A3705,assign_old_new!A:A,0))))))</f>
        <v>not relevant</v>
      </c>
      <c r="U3705">
        <f t="shared" si="114"/>
        <v>1</v>
      </c>
      <c r="V3705" s="5">
        <f t="shared" si="115"/>
        <v>0</v>
      </c>
    </row>
    <row r="3706" spans="1:22" hidden="1" x14ac:dyDescent="0.75">
      <c r="A3706" t="s">
        <v>1849</v>
      </c>
      <c r="B3706" t="s">
        <v>1849</v>
      </c>
      <c r="C3706" t="s">
        <v>10064</v>
      </c>
      <c r="D3706" t="s">
        <v>9883</v>
      </c>
      <c r="E3706" t="s">
        <v>1128</v>
      </c>
      <c r="F3706" t="s">
        <v>1128</v>
      </c>
      <c r="G3706" t="s">
        <v>3379</v>
      </c>
      <c r="H3706" t="s">
        <v>1128</v>
      </c>
      <c r="I3706" t="s">
        <v>33</v>
      </c>
      <c r="J3706" s="6">
        <v>42328</v>
      </c>
      <c r="K3706" s="6">
        <v>55153</v>
      </c>
      <c r="L3706">
        <v>0.9</v>
      </c>
      <c r="M3706" t="s">
        <v>9884</v>
      </c>
      <c r="N3706" t="s">
        <v>4346</v>
      </c>
      <c r="O3706" t="s">
        <v>3386</v>
      </c>
      <c r="P3706" t="s">
        <v>3324</v>
      </c>
      <c r="Q3706" s="5">
        <f>INDEX(relevant_resources!B:B,MATCH(P3706,relevant_resources!A:A,0))</f>
        <v>1</v>
      </c>
      <c r="R3706">
        <f>COUNTIFS(resolve_2018!Y:Y,A3706)</f>
        <v>1</v>
      </c>
      <c r="S3706">
        <f>COUNTIFS(assign_old_new!A:A,A3706)</f>
        <v>0</v>
      </c>
      <c r="T3706" s="4" t="str">
        <f>IF(D3706="teppc","teppc",
IF(Q3706=0,"not relevant",
IF(R3706&gt;0,"in old list",
IF(S3706=0,"NEED TO ASSIGN",
INDEX(assign_old_new!D:D,MATCH(A3706,assign_old_new!A:A,0))))))</f>
        <v>in old list</v>
      </c>
      <c r="U3706">
        <f t="shared" si="114"/>
        <v>1</v>
      </c>
      <c r="V3706" s="5">
        <f t="shared" si="115"/>
        <v>0</v>
      </c>
    </row>
    <row r="3707" spans="1:22" hidden="1" x14ac:dyDescent="0.75">
      <c r="A3707" t="s">
        <v>376</v>
      </c>
      <c r="B3707" t="s">
        <v>376</v>
      </c>
      <c r="C3707" t="s">
        <v>10152</v>
      </c>
      <c r="D3707" t="s">
        <v>9883</v>
      </c>
      <c r="E3707" t="s">
        <v>3333</v>
      </c>
      <c r="F3707" t="s">
        <v>3333</v>
      </c>
      <c r="G3707" t="s">
        <v>3334</v>
      </c>
      <c r="H3707" t="s">
        <v>3333</v>
      </c>
      <c r="I3707" t="s">
        <v>33</v>
      </c>
      <c r="J3707" s="6">
        <v>6941</v>
      </c>
      <c r="K3707" s="6">
        <v>55153</v>
      </c>
      <c r="L3707">
        <v>0.9</v>
      </c>
      <c r="M3707" t="s">
        <v>9884</v>
      </c>
      <c r="N3707" t="s">
        <v>3443</v>
      </c>
      <c r="O3707" t="s">
        <v>210</v>
      </c>
      <c r="P3707" t="s">
        <v>3709</v>
      </c>
      <c r="Q3707" s="5">
        <f>INDEX(relevant_resources!B:B,MATCH(P3707,relevant_resources!A:A,0))</f>
        <v>0</v>
      </c>
      <c r="R3707">
        <f>COUNTIFS(resolve_2018!Y:Y,A3707)</f>
        <v>1</v>
      </c>
      <c r="S3707">
        <f>COUNTIFS(assign_old_new!A:A,A3707)</f>
        <v>0</v>
      </c>
      <c r="T3707" s="4" t="str">
        <f>IF(D3707="teppc","teppc",
IF(Q3707=0,"not relevant",
IF(R3707&gt;0,"in old list",
IF(S3707=0,"NEED TO ASSIGN",
INDEX(assign_old_new!D:D,MATCH(A3707,assign_old_new!A:A,0))))))</f>
        <v>not relevant</v>
      </c>
      <c r="U3707">
        <f t="shared" si="114"/>
        <v>1</v>
      </c>
      <c r="V3707" s="5">
        <f t="shared" si="115"/>
        <v>0</v>
      </c>
    </row>
    <row r="3708" spans="1:22" hidden="1" x14ac:dyDescent="0.75">
      <c r="A3708" t="s">
        <v>7107</v>
      </c>
      <c r="B3708" t="s">
        <v>7107</v>
      </c>
      <c r="C3708" t="s">
        <v>7108</v>
      </c>
      <c r="D3708" t="s">
        <v>3425</v>
      </c>
      <c r="E3708" t="s">
        <v>3025</v>
      </c>
      <c r="F3708" t="s">
        <v>3025</v>
      </c>
      <c r="G3708" t="s">
        <v>4098</v>
      </c>
      <c r="H3708" t="s">
        <v>3482</v>
      </c>
      <c r="I3708" t="s">
        <v>1080</v>
      </c>
      <c r="J3708" s="2">
        <v>5723</v>
      </c>
      <c r="K3708" s="2">
        <v>55153</v>
      </c>
      <c r="L3708">
        <v>0.9</v>
      </c>
      <c r="M3708" t="s">
        <v>210</v>
      </c>
      <c r="N3708" t="s">
        <v>3443</v>
      </c>
      <c r="O3708" t="s">
        <v>210</v>
      </c>
      <c r="P3708" t="s">
        <v>3568</v>
      </c>
      <c r="Q3708" s="5">
        <f>INDEX(relevant_resources!B:B,MATCH(P3708,relevant_resources!A:A,0))</f>
        <v>0</v>
      </c>
      <c r="R3708">
        <f>COUNTIFS(resolve_2018!Y:Y,A3708)</f>
        <v>0</v>
      </c>
      <c r="S3708">
        <f>COUNTIFS(assign_old_new!A:A,A3708)</f>
        <v>0</v>
      </c>
      <c r="T3708" s="4" t="str">
        <f>IF(D3708="teppc","teppc",
IF(Q3708=0,"not relevant",
IF(R3708&gt;0,"in old list",
IF(S3708=0,"NEED TO ASSIGN",
INDEX(assign_old_new!D:D,MATCH(A3708,assign_old_new!A:A,0))))))</f>
        <v>teppc</v>
      </c>
      <c r="U3708">
        <f t="shared" si="114"/>
        <v>0</v>
      </c>
      <c r="V3708" s="5">
        <f t="shared" si="115"/>
        <v>0</v>
      </c>
    </row>
    <row r="3709" spans="1:22" hidden="1" x14ac:dyDescent="0.75">
      <c r="A3709" t="s">
        <v>5393</v>
      </c>
      <c r="B3709" t="s">
        <v>5393</v>
      </c>
      <c r="C3709" t="s">
        <v>5394</v>
      </c>
      <c r="D3709" t="s">
        <v>3425</v>
      </c>
      <c r="E3709" t="s">
        <v>3620</v>
      </c>
      <c r="F3709" t="s">
        <v>3620</v>
      </c>
      <c r="G3709" t="s">
        <v>3621</v>
      </c>
      <c r="H3709" t="s">
        <v>3616</v>
      </c>
      <c r="I3709" t="s">
        <v>1080</v>
      </c>
      <c r="J3709" s="2">
        <v>31912</v>
      </c>
      <c r="K3709" s="2">
        <v>47588</v>
      </c>
      <c r="L3709">
        <v>0.87</v>
      </c>
      <c r="M3709" t="s">
        <v>210</v>
      </c>
      <c r="N3709" t="s">
        <v>3443</v>
      </c>
      <c r="O3709" t="s">
        <v>210</v>
      </c>
      <c r="P3709" t="s">
        <v>3568</v>
      </c>
      <c r="Q3709" s="5">
        <f>INDEX(relevant_resources!B:B,MATCH(P3709,relevant_resources!A:A,0))</f>
        <v>0</v>
      </c>
      <c r="R3709">
        <f>COUNTIFS(resolve_2018!Y:Y,A3709)</f>
        <v>0</v>
      </c>
      <c r="S3709">
        <f>COUNTIFS(assign_old_new!A:A,A3709)</f>
        <v>0</v>
      </c>
      <c r="T3709" s="4" t="str">
        <f>IF(D3709="teppc","teppc",
IF(Q3709=0,"not relevant",
IF(R3709&gt;0,"in old list",
IF(S3709=0,"NEED TO ASSIGN",
INDEX(assign_old_new!D:D,MATCH(A3709,assign_old_new!A:A,0))))))</f>
        <v>teppc</v>
      </c>
      <c r="U3709">
        <f t="shared" si="114"/>
        <v>0</v>
      </c>
      <c r="V3709" s="5">
        <f t="shared" si="115"/>
        <v>0</v>
      </c>
    </row>
    <row r="3710" spans="1:22" hidden="1" x14ac:dyDescent="0.75">
      <c r="A3710" t="s">
        <v>6749</v>
      </c>
      <c r="B3710" t="s">
        <v>6749</v>
      </c>
      <c r="C3710" t="s">
        <v>6750</v>
      </c>
      <c r="D3710" t="s">
        <v>3425</v>
      </c>
      <c r="E3710" t="s">
        <v>3620</v>
      </c>
      <c r="F3710" t="s">
        <v>3620</v>
      </c>
      <c r="G3710" t="s">
        <v>3621</v>
      </c>
      <c r="H3710" t="s">
        <v>3616</v>
      </c>
      <c r="I3710" t="s">
        <v>1080</v>
      </c>
      <c r="J3710" s="2">
        <v>31632</v>
      </c>
      <c r="K3710" s="2">
        <v>47588</v>
      </c>
      <c r="L3710">
        <v>0.87</v>
      </c>
      <c r="M3710" t="s">
        <v>210</v>
      </c>
      <c r="N3710" t="s">
        <v>3443</v>
      </c>
      <c r="O3710" t="s">
        <v>210</v>
      </c>
      <c r="P3710" t="s">
        <v>3568</v>
      </c>
      <c r="Q3710" s="5">
        <f>INDEX(relevant_resources!B:B,MATCH(P3710,relevant_resources!A:A,0))</f>
        <v>0</v>
      </c>
      <c r="R3710">
        <f>COUNTIFS(resolve_2018!Y:Y,A3710)</f>
        <v>0</v>
      </c>
      <c r="S3710">
        <f>COUNTIFS(assign_old_new!A:A,A3710)</f>
        <v>0</v>
      </c>
      <c r="T3710" s="4" t="str">
        <f>IF(D3710="teppc","teppc",
IF(Q3710=0,"not relevant",
IF(R3710&gt;0,"in old list",
IF(S3710=0,"NEED TO ASSIGN",
INDEX(assign_old_new!D:D,MATCH(A3710,assign_old_new!A:A,0))))))</f>
        <v>teppc</v>
      </c>
      <c r="U3710">
        <f t="shared" si="114"/>
        <v>0</v>
      </c>
      <c r="V3710" s="5">
        <f t="shared" si="115"/>
        <v>0</v>
      </c>
    </row>
    <row r="3711" spans="1:22" hidden="1" x14ac:dyDescent="0.75">
      <c r="A3711" t="s">
        <v>3331</v>
      </c>
      <c r="B3711" t="s">
        <v>3332</v>
      </c>
      <c r="C3711" t="s">
        <v>3331</v>
      </c>
      <c r="D3711" t="s">
        <v>3318</v>
      </c>
      <c r="E3711" t="s">
        <v>3333</v>
      </c>
      <c r="F3711" t="s">
        <v>3333</v>
      </c>
      <c r="G3711" t="s">
        <v>3334</v>
      </c>
      <c r="H3711" t="s">
        <v>3333</v>
      </c>
      <c r="I3711" t="s">
        <v>33</v>
      </c>
      <c r="J3711" s="2">
        <v>43496</v>
      </c>
      <c r="K3711" s="2">
        <v>55153</v>
      </c>
      <c r="L3711">
        <v>0.85299999999999998</v>
      </c>
      <c r="M3711" t="s">
        <v>3335</v>
      </c>
      <c r="N3711" t="s">
        <v>3336</v>
      </c>
      <c r="O3711" t="s">
        <v>3337</v>
      </c>
      <c r="P3711" t="s">
        <v>3338</v>
      </c>
      <c r="Q3711" s="5">
        <f>INDEX(relevant_resources!B:B,MATCH(P3711,relevant_resources!A:A,0))</f>
        <v>0</v>
      </c>
      <c r="R3711">
        <f>COUNTIFS(resolve_2018!Y:Y,A3711)</f>
        <v>0</v>
      </c>
      <c r="S3711">
        <f>COUNTIFS(assign_old_new!A:A,A3711)</f>
        <v>1</v>
      </c>
      <c r="T3711" s="4" t="str">
        <f>IF(D3711="teppc","teppc",
IF(Q3711=0,"not relevant",
IF(R3711&gt;0,"in old list",
IF(S3711=0,"NEED TO ASSIGN",
INDEX(assign_old_new!D:D,MATCH(A3711,assign_old_new!A:A,0))))))</f>
        <v>not relevant</v>
      </c>
      <c r="U3711">
        <f t="shared" si="114"/>
        <v>1</v>
      </c>
      <c r="V3711" s="5">
        <f t="shared" si="115"/>
        <v>0</v>
      </c>
    </row>
    <row r="3712" spans="1:22" hidden="1" x14ac:dyDescent="0.75">
      <c r="A3712" t="s">
        <v>42</v>
      </c>
      <c r="B3712" t="s">
        <v>42</v>
      </c>
      <c r="C3712" t="s">
        <v>10163</v>
      </c>
      <c r="D3712" t="s">
        <v>9883</v>
      </c>
      <c r="E3712" t="s">
        <v>9887</v>
      </c>
      <c r="F3712" t="s">
        <v>9887</v>
      </c>
      <c r="G3712" t="s">
        <v>9888</v>
      </c>
      <c r="H3712" t="s">
        <v>9887</v>
      </c>
      <c r="I3712" t="s">
        <v>33</v>
      </c>
      <c r="J3712" s="6">
        <v>41815</v>
      </c>
      <c r="K3712" s="6">
        <v>55153</v>
      </c>
      <c r="L3712">
        <v>0.85</v>
      </c>
      <c r="M3712" t="s">
        <v>9884</v>
      </c>
      <c r="N3712" t="s">
        <v>3342</v>
      </c>
      <c r="O3712" t="s">
        <v>3337</v>
      </c>
      <c r="P3712" t="s">
        <v>3338</v>
      </c>
      <c r="Q3712" s="5">
        <f>INDEX(relevant_resources!B:B,MATCH(P3712,relevant_resources!A:A,0))</f>
        <v>0</v>
      </c>
      <c r="R3712">
        <f>COUNTIFS(resolve_2018!Y:Y,A3712)</f>
        <v>1</v>
      </c>
      <c r="S3712">
        <f>COUNTIFS(assign_old_new!A:A,A3712)</f>
        <v>0</v>
      </c>
      <c r="T3712" s="4" t="str">
        <f>IF(D3712="teppc","teppc",
IF(Q3712=0,"not relevant",
IF(R3712&gt;0,"in old list",
IF(S3712=0,"NEED TO ASSIGN",
INDEX(assign_old_new!D:D,MATCH(A3712,assign_old_new!A:A,0))))))</f>
        <v>not relevant</v>
      </c>
      <c r="U3712">
        <f t="shared" si="114"/>
        <v>1</v>
      </c>
      <c r="V3712" s="5">
        <f t="shared" si="115"/>
        <v>0</v>
      </c>
    </row>
    <row r="3713" spans="1:22" hidden="1" x14ac:dyDescent="0.75">
      <c r="A3713" t="s">
        <v>7187</v>
      </c>
      <c r="B3713" t="s">
        <v>7187</v>
      </c>
      <c r="C3713" t="s">
        <v>7188</v>
      </c>
      <c r="D3713" t="s">
        <v>3425</v>
      </c>
      <c r="E3713" t="s">
        <v>3620</v>
      </c>
      <c r="F3713" t="s">
        <v>3620</v>
      </c>
      <c r="G3713" t="s">
        <v>3621</v>
      </c>
      <c r="H3713" t="s">
        <v>3616</v>
      </c>
      <c r="I3713" t="s">
        <v>1080</v>
      </c>
      <c r="J3713" s="2">
        <v>33939</v>
      </c>
      <c r="K3713" s="2">
        <v>55153</v>
      </c>
      <c r="L3713">
        <v>0.83</v>
      </c>
      <c r="M3713" t="s">
        <v>210</v>
      </c>
      <c r="N3713" t="s">
        <v>3443</v>
      </c>
      <c r="O3713" t="s">
        <v>210</v>
      </c>
      <c r="P3713" t="s">
        <v>3568</v>
      </c>
      <c r="Q3713" s="5">
        <f>INDEX(relevant_resources!B:B,MATCH(P3713,relevant_resources!A:A,0))</f>
        <v>0</v>
      </c>
      <c r="R3713">
        <f>COUNTIFS(resolve_2018!Y:Y,A3713)</f>
        <v>0</v>
      </c>
      <c r="S3713">
        <f>COUNTIFS(assign_old_new!A:A,A3713)</f>
        <v>0</v>
      </c>
      <c r="T3713" s="4" t="str">
        <f>IF(D3713="teppc","teppc",
IF(Q3713=0,"not relevant",
IF(R3713&gt;0,"in old list",
IF(S3713=0,"NEED TO ASSIGN",
INDEX(assign_old_new!D:D,MATCH(A3713,assign_old_new!A:A,0))))))</f>
        <v>teppc</v>
      </c>
      <c r="U3713">
        <f t="shared" si="114"/>
        <v>0</v>
      </c>
      <c r="V3713" s="5">
        <f t="shared" si="115"/>
        <v>0</v>
      </c>
    </row>
    <row r="3714" spans="1:22" hidden="1" x14ac:dyDescent="0.75">
      <c r="A3714" t="s">
        <v>8890</v>
      </c>
      <c r="B3714" t="s">
        <v>8890</v>
      </c>
      <c r="C3714" t="s">
        <v>8891</v>
      </c>
      <c r="D3714" t="s">
        <v>3425</v>
      </c>
      <c r="E3714" t="s">
        <v>3546</v>
      </c>
      <c r="F3714" t="s">
        <v>3546</v>
      </c>
      <c r="G3714" t="s">
        <v>3547</v>
      </c>
      <c r="H3714" t="s">
        <v>3546</v>
      </c>
      <c r="I3714" t="s">
        <v>3429</v>
      </c>
      <c r="J3714" s="2">
        <v>32782</v>
      </c>
      <c r="K3714" s="2">
        <v>47588</v>
      </c>
      <c r="L3714">
        <v>0.82</v>
      </c>
      <c r="M3714" t="s">
        <v>210</v>
      </c>
      <c r="N3714" t="s">
        <v>3443</v>
      </c>
      <c r="O3714" t="s">
        <v>210</v>
      </c>
      <c r="P3714" t="s">
        <v>3444</v>
      </c>
      <c r="Q3714" s="5">
        <f>INDEX(relevant_resources!B:B,MATCH(P3714,relevant_resources!A:A,0))</f>
        <v>0</v>
      </c>
      <c r="R3714">
        <f>COUNTIFS(resolve_2018!Y:Y,A3714)</f>
        <v>0</v>
      </c>
      <c r="S3714">
        <f>COUNTIFS(assign_old_new!A:A,A3714)</f>
        <v>0</v>
      </c>
      <c r="T3714" s="4" t="str">
        <f>IF(D3714="teppc","teppc",
IF(Q3714=0,"not relevant",
IF(R3714&gt;0,"in old list",
IF(S3714=0,"NEED TO ASSIGN",
INDEX(assign_old_new!D:D,MATCH(A3714,assign_old_new!A:A,0))))))</f>
        <v>teppc</v>
      </c>
      <c r="U3714">
        <f t="shared" ref="U3714:U3777" si="116">OR(R3714&gt;0,S3714&gt;0)*1</f>
        <v>0</v>
      </c>
      <c r="V3714" s="5">
        <f t="shared" si="115"/>
        <v>0</v>
      </c>
    </row>
    <row r="3715" spans="1:22" hidden="1" x14ac:dyDescent="0.75">
      <c r="A3715" t="s">
        <v>10170</v>
      </c>
      <c r="B3715" t="s">
        <v>10170</v>
      </c>
      <c r="D3715" t="s">
        <v>9883</v>
      </c>
      <c r="E3715" t="s">
        <v>3333</v>
      </c>
      <c r="F3715" t="s">
        <v>3333</v>
      </c>
      <c r="G3715" t="s">
        <v>3334</v>
      </c>
      <c r="H3715" t="s">
        <v>3333</v>
      </c>
      <c r="I3715" t="s">
        <v>33</v>
      </c>
      <c r="J3715" t="s">
        <v>9889</v>
      </c>
      <c r="K3715" s="6">
        <v>55153</v>
      </c>
      <c r="L3715">
        <v>0.8</v>
      </c>
      <c r="M3715" t="s">
        <v>3336</v>
      </c>
      <c r="N3715" t="s">
        <v>3336</v>
      </c>
      <c r="O3715" t="s">
        <v>3356</v>
      </c>
      <c r="P3715" t="s">
        <v>3357</v>
      </c>
      <c r="Q3715" s="5">
        <f>INDEX(relevant_resources!B:B,MATCH(P3715,relevant_resources!A:A,0))</f>
        <v>0</v>
      </c>
      <c r="R3715">
        <f>COUNTIFS(resolve_2018!Y:Y,A3715)</f>
        <v>0</v>
      </c>
      <c r="S3715">
        <f>COUNTIFS(assign_old_new!A:A,A3715)</f>
        <v>1</v>
      </c>
      <c r="T3715" s="4" t="str">
        <f>IF(D3715="teppc","teppc",
IF(Q3715=0,"not relevant",
IF(R3715&gt;0,"in old list",
IF(S3715=0,"NEED TO ASSIGN",
INDEX(assign_old_new!D:D,MATCH(A3715,assign_old_new!A:A,0))))))</f>
        <v>not relevant</v>
      </c>
      <c r="U3715">
        <f t="shared" si="116"/>
        <v>1</v>
      </c>
      <c r="V3715" s="5">
        <f t="shared" ref="V3715:V3778" si="117">AND(Q3715=1,U3715=0,D3715="caiso")*1</f>
        <v>0</v>
      </c>
    </row>
    <row r="3716" spans="1:22" hidden="1" x14ac:dyDescent="0.75">
      <c r="A3716" t="s">
        <v>10888</v>
      </c>
      <c r="B3716" t="s">
        <v>10888</v>
      </c>
      <c r="D3716" t="s">
        <v>9883</v>
      </c>
      <c r="E3716" t="s">
        <v>1128</v>
      </c>
      <c r="F3716" t="s">
        <v>1128</v>
      </c>
      <c r="G3716" t="s">
        <v>3379</v>
      </c>
      <c r="H3716" t="s">
        <v>1128</v>
      </c>
      <c r="I3716" t="s">
        <v>33</v>
      </c>
      <c r="J3716" t="s">
        <v>9889</v>
      </c>
      <c r="K3716" s="6">
        <v>55153</v>
      </c>
      <c r="L3716">
        <v>0.8</v>
      </c>
      <c r="P3716" s="7" t="s">
        <v>11602</v>
      </c>
      <c r="Q3716" s="5">
        <f>INDEX(relevant_resources!B:B,MATCH(P3716,relevant_resources!A:A,0))</f>
        <v>0</v>
      </c>
      <c r="R3716">
        <f>COUNTIFS(resolve_2018!Y:Y,A3716)</f>
        <v>0</v>
      </c>
      <c r="S3716">
        <f>COUNTIFS(assign_old_new!A:A,A3716)</f>
        <v>1</v>
      </c>
      <c r="T3716" s="4" t="str">
        <f>IF(D3716="teppc","teppc",
IF(Q3716=0,"not relevant",
IF(R3716&gt;0,"in old list",
IF(S3716=0,"NEED TO ASSIGN",
INDEX(assign_old_new!D:D,MATCH(A3716,assign_old_new!A:A,0))))))</f>
        <v>not relevant</v>
      </c>
      <c r="U3716">
        <f t="shared" si="116"/>
        <v>1</v>
      </c>
      <c r="V3716" s="5">
        <f t="shared" si="117"/>
        <v>0</v>
      </c>
    </row>
    <row r="3717" spans="1:22" hidden="1" x14ac:dyDescent="0.75">
      <c r="A3717" t="s">
        <v>3343</v>
      </c>
      <c r="B3717" t="s">
        <v>3344</v>
      </c>
      <c r="C3717" t="s">
        <v>3343</v>
      </c>
      <c r="D3717" t="s">
        <v>3318</v>
      </c>
      <c r="E3717" t="s">
        <v>3333</v>
      </c>
      <c r="F3717" t="s">
        <v>3333</v>
      </c>
      <c r="G3717" t="s">
        <v>3334</v>
      </c>
      <c r="H3717" t="s">
        <v>3333</v>
      </c>
      <c r="I3717" t="s">
        <v>33</v>
      </c>
      <c r="J3717" s="2">
        <v>43994</v>
      </c>
      <c r="K3717" s="2">
        <v>55153</v>
      </c>
      <c r="L3717">
        <v>0.8</v>
      </c>
      <c r="M3717" t="s">
        <v>3341</v>
      </c>
      <c r="N3717" t="s">
        <v>3342</v>
      </c>
      <c r="O3717" t="s">
        <v>3337</v>
      </c>
      <c r="P3717" t="s">
        <v>3338</v>
      </c>
      <c r="Q3717" s="5">
        <f>INDEX(relevant_resources!B:B,MATCH(P3717,relevant_resources!A:A,0))</f>
        <v>0</v>
      </c>
      <c r="R3717">
        <f>COUNTIFS(resolve_2018!Y:Y,A3717)</f>
        <v>0</v>
      </c>
      <c r="S3717">
        <f>COUNTIFS(assign_old_new!A:A,A3717)</f>
        <v>1</v>
      </c>
      <c r="T3717" s="4" t="str">
        <f>IF(D3717="teppc","teppc",
IF(Q3717=0,"not relevant",
IF(R3717&gt;0,"in old list",
IF(S3717=0,"NEED TO ASSIGN",
INDEX(assign_old_new!D:D,MATCH(A3717,assign_old_new!A:A,0))))))</f>
        <v>not relevant</v>
      </c>
      <c r="U3717">
        <f t="shared" si="116"/>
        <v>1</v>
      </c>
      <c r="V3717" s="5">
        <f t="shared" si="117"/>
        <v>0</v>
      </c>
    </row>
    <row r="3718" spans="1:22" hidden="1" x14ac:dyDescent="0.75">
      <c r="A3718" t="s">
        <v>3339</v>
      </c>
      <c r="B3718" t="s">
        <v>3340</v>
      </c>
      <c r="C3718" t="s">
        <v>3339</v>
      </c>
      <c r="D3718" t="s">
        <v>3318</v>
      </c>
      <c r="E3718" t="s">
        <v>3333</v>
      </c>
      <c r="F3718" t="s">
        <v>3333</v>
      </c>
      <c r="G3718" t="s">
        <v>3334</v>
      </c>
      <c r="H3718" t="s">
        <v>3333</v>
      </c>
      <c r="I3718" t="s">
        <v>33</v>
      </c>
      <c r="J3718" s="2">
        <v>43518</v>
      </c>
      <c r="K3718" s="2">
        <v>55153</v>
      </c>
      <c r="L3718">
        <v>0.8</v>
      </c>
      <c r="M3718" t="s">
        <v>3341</v>
      </c>
      <c r="N3718" t="s">
        <v>3342</v>
      </c>
      <c r="O3718" t="s">
        <v>3337</v>
      </c>
      <c r="P3718" t="s">
        <v>3338</v>
      </c>
      <c r="Q3718" s="5">
        <f>INDEX(relevant_resources!B:B,MATCH(P3718,relevant_resources!A:A,0))</f>
        <v>0</v>
      </c>
      <c r="R3718">
        <f>COUNTIFS(resolve_2018!Y:Y,A3718)</f>
        <v>0</v>
      </c>
      <c r="S3718">
        <f>COUNTIFS(assign_old_new!A:A,A3718)</f>
        <v>1</v>
      </c>
      <c r="T3718" s="4" t="str">
        <f>IF(D3718="teppc","teppc",
IF(Q3718=0,"not relevant",
IF(R3718&gt;0,"in old list",
IF(S3718=0,"NEED TO ASSIGN",
INDEX(assign_old_new!D:D,MATCH(A3718,assign_old_new!A:A,0))))))</f>
        <v>not relevant</v>
      </c>
      <c r="U3718">
        <f t="shared" si="116"/>
        <v>1</v>
      </c>
      <c r="V3718" s="5">
        <f t="shared" si="117"/>
        <v>0</v>
      </c>
    </row>
    <row r="3719" spans="1:22" hidden="1" x14ac:dyDescent="0.75">
      <c r="A3719" t="s">
        <v>3380</v>
      </c>
      <c r="B3719" t="s">
        <v>3381</v>
      </c>
      <c r="C3719" t="s">
        <v>3380</v>
      </c>
      <c r="D3719" t="s">
        <v>3318</v>
      </c>
      <c r="E3719" t="s">
        <v>1128</v>
      </c>
      <c r="F3719" t="s">
        <v>1128</v>
      </c>
      <c r="G3719" t="s">
        <v>3379</v>
      </c>
      <c r="H3719" t="s">
        <v>1128</v>
      </c>
      <c r="I3719" t="s">
        <v>33</v>
      </c>
      <c r="J3719" s="2">
        <v>43490</v>
      </c>
      <c r="K3719" s="2">
        <v>55153</v>
      </c>
      <c r="L3719">
        <v>0.8</v>
      </c>
      <c r="M3719" t="s">
        <v>3341</v>
      </c>
      <c r="N3719" t="s">
        <v>3342</v>
      </c>
      <c r="O3719" t="s">
        <v>3337</v>
      </c>
      <c r="P3719" t="s">
        <v>3338</v>
      </c>
      <c r="Q3719" s="5">
        <f>INDEX(relevant_resources!B:B,MATCH(P3719,relevant_resources!A:A,0))</f>
        <v>0</v>
      </c>
      <c r="R3719">
        <f>COUNTIFS(resolve_2018!Y:Y,A3719)</f>
        <v>0</v>
      </c>
      <c r="S3719">
        <f>COUNTIFS(assign_old_new!A:A,A3719)</f>
        <v>1</v>
      </c>
      <c r="T3719" s="4" t="str">
        <f>IF(D3719="teppc","teppc",
IF(Q3719=0,"not relevant",
IF(R3719&gt;0,"in old list",
IF(S3719=0,"NEED TO ASSIGN",
INDEX(assign_old_new!D:D,MATCH(A3719,assign_old_new!A:A,0))))))</f>
        <v>not relevant</v>
      </c>
      <c r="U3719">
        <f t="shared" si="116"/>
        <v>1</v>
      </c>
      <c r="V3719" s="5">
        <f t="shared" si="117"/>
        <v>0</v>
      </c>
    </row>
    <row r="3720" spans="1:22" hidden="1" x14ac:dyDescent="0.75">
      <c r="A3720" t="s">
        <v>11528</v>
      </c>
      <c r="B3720" t="s">
        <v>11529</v>
      </c>
      <c r="C3720" t="s">
        <v>11530</v>
      </c>
      <c r="D3720" t="s">
        <v>3318</v>
      </c>
      <c r="E3720" t="s">
        <v>3333</v>
      </c>
      <c r="F3720" t="s">
        <v>3333</v>
      </c>
      <c r="G3720" t="s">
        <v>3334</v>
      </c>
      <c r="H3720" t="s">
        <v>3333</v>
      </c>
      <c r="I3720" t="s">
        <v>33</v>
      </c>
      <c r="J3720" s="2">
        <v>43476</v>
      </c>
      <c r="K3720" s="2">
        <v>55153</v>
      </c>
      <c r="L3720">
        <v>0.8</v>
      </c>
      <c r="M3720" t="s">
        <v>3341</v>
      </c>
      <c r="N3720" t="s">
        <v>3342</v>
      </c>
      <c r="O3720" t="s">
        <v>3337</v>
      </c>
      <c r="P3720" t="s">
        <v>3338</v>
      </c>
      <c r="Q3720" s="5">
        <f>INDEX(relevant_resources!B:B,MATCH(P3720,relevant_resources!A:A,0))</f>
        <v>0</v>
      </c>
      <c r="R3720">
        <f>COUNTIFS(resolve_2018!Y:Y,A3720)</f>
        <v>0</v>
      </c>
      <c r="S3720">
        <f>COUNTIFS(assign_old_new!A:A,A3720)</f>
        <v>1</v>
      </c>
      <c r="T3720" s="4" t="str">
        <f>IF(D3720="teppc","teppc",
IF(Q3720=0,"not relevant",
IF(R3720&gt;0,"in old list",
IF(S3720=0,"NEED TO ASSIGN",
INDEX(assign_old_new!D:D,MATCH(A3720,assign_old_new!A:A,0))))))</f>
        <v>not relevant</v>
      </c>
      <c r="U3720">
        <f t="shared" si="116"/>
        <v>1</v>
      </c>
      <c r="V3720" s="5">
        <f t="shared" si="117"/>
        <v>0</v>
      </c>
    </row>
    <row r="3721" spans="1:22" hidden="1" x14ac:dyDescent="0.75">
      <c r="A3721" t="s">
        <v>8243</v>
      </c>
      <c r="B3721" t="s">
        <v>8244</v>
      </c>
      <c r="C3721" t="s">
        <v>8245</v>
      </c>
      <c r="D3721" t="s">
        <v>3425</v>
      </c>
      <c r="E3721" t="s">
        <v>3578</v>
      </c>
      <c r="F3721" t="s">
        <v>3578</v>
      </c>
      <c r="G3721" t="s">
        <v>3579</v>
      </c>
      <c r="H3721" t="s">
        <v>3578</v>
      </c>
      <c r="I3721" t="s">
        <v>3429</v>
      </c>
      <c r="J3721" s="2">
        <v>41791</v>
      </c>
      <c r="K3721" s="2">
        <v>55153</v>
      </c>
      <c r="L3721">
        <v>0.8</v>
      </c>
      <c r="M3721" t="s">
        <v>210</v>
      </c>
      <c r="N3721" t="s">
        <v>3443</v>
      </c>
      <c r="O3721" t="s">
        <v>210</v>
      </c>
      <c r="P3721" t="s">
        <v>3444</v>
      </c>
      <c r="Q3721" s="5">
        <f>INDEX(relevant_resources!B:B,MATCH(P3721,relevant_resources!A:A,0))</f>
        <v>0</v>
      </c>
      <c r="R3721">
        <f>COUNTIFS(resolve_2018!Y:Y,A3721)</f>
        <v>0</v>
      </c>
      <c r="S3721">
        <f>COUNTIFS(assign_old_new!A:A,A3721)</f>
        <v>0</v>
      </c>
      <c r="T3721" s="4" t="str">
        <f>IF(D3721="teppc","teppc",
IF(Q3721=0,"not relevant",
IF(R3721&gt;0,"in old list",
IF(S3721=0,"NEED TO ASSIGN",
INDEX(assign_old_new!D:D,MATCH(A3721,assign_old_new!A:A,0))))))</f>
        <v>teppc</v>
      </c>
      <c r="U3721">
        <f t="shared" si="116"/>
        <v>0</v>
      </c>
      <c r="V3721" s="5">
        <f t="shared" si="117"/>
        <v>0</v>
      </c>
    </row>
    <row r="3722" spans="1:22" hidden="1" x14ac:dyDescent="0.75">
      <c r="A3722" t="s">
        <v>8288</v>
      </c>
      <c r="B3722" t="s">
        <v>8288</v>
      </c>
      <c r="C3722" t="s">
        <v>8289</v>
      </c>
      <c r="D3722" t="s">
        <v>3425</v>
      </c>
      <c r="E3722" t="s">
        <v>2403</v>
      </c>
      <c r="F3722" t="s">
        <v>2403</v>
      </c>
      <c r="G3722" t="s">
        <v>3436</v>
      </c>
      <c r="H3722" t="s">
        <v>3437</v>
      </c>
      <c r="I3722" t="s">
        <v>2274</v>
      </c>
      <c r="J3722" s="2">
        <v>40184</v>
      </c>
      <c r="K3722" s="2">
        <v>55153</v>
      </c>
      <c r="L3722">
        <v>0.8</v>
      </c>
      <c r="M3722" t="s">
        <v>3920</v>
      </c>
      <c r="N3722" t="s">
        <v>3921</v>
      </c>
      <c r="O3722" t="s">
        <v>3356</v>
      </c>
      <c r="P3722" t="s">
        <v>4744</v>
      </c>
      <c r="Q3722" s="5">
        <f>INDEX(relevant_resources!B:B,MATCH(P3722,relevant_resources!A:A,0))</f>
        <v>0</v>
      </c>
      <c r="R3722">
        <f>COUNTIFS(resolve_2018!Y:Y,A3722)</f>
        <v>0</v>
      </c>
      <c r="S3722">
        <f>COUNTIFS(assign_old_new!A:A,A3722)</f>
        <v>0</v>
      </c>
      <c r="T3722" s="4" t="str">
        <f>IF(D3722="teppc","teppc",
IF(Q3722=0,"not relevant",
IF(R3722&gt;0,"in old list",
IF(S3722=0,"NEED TO ASSIGN",
INDEX(assign_old_new!D:D,MATCH(A3722,assign_old_new!A:A,0))))))</f>
        <v>teppc</v>
      </c>
      <c r="U3722">
        <f t="shared" si="116"/>
        <v>0</v>
      </c>
      <c r="V3722" s="5">
        <f t="shared" si="117"/>
        <v>0</v>
      </c>
    </row>
    <row r="3723" spans="1:22" hidden="1" x14ac:dyDescent="0.75">
      <c r="A3723" t="s">
        <v>8286</v>
      </c>
      <c r="B3723" t="s">
        <v>8286</v>
      </c>
      <c r="C3723" t="s">
        <v>8287</v>
      </c>
      <c r="D3723" t="s">
        <v>3425</v>
      </c>
      <c r="E3723" t="s">
        <v>2403</v>
      </c>
      <c r="F3723" t="s">
        <v>2403</v>
      </c>
      <c r="G3723" t="s">
        <v>3436</v>
      </c>
      <c r="H3723" t="s">
        <v>3437</v>
      </c>
      <c r="I3723" t="s">
        <v>2274</v>
      </c>
      <c r="J3723" s="2">
        <v>40183</v>
      </c>
      <c r="K3723" s="2">
        <v>55153</v>
      </c>
      <c r="L3723">
        <v>0.8</v>
      </c>
      <c r="M3723" t="s">
        <v>3920</v>
      </c>
      <c r="N3723" t="s">
        <v>3921</v>
      </c>
      <c r="O3723" t="s">
        <v>3356</v>
      </c>
      <c r="P3723" t="s">
        <v>4744</v>
      </c>
      <c r="Q3723" s="5">
        <f>INDEX(relevant_resources!B:B,MATCH(P3723,relevant_resources!A:A,0))</f>
        <v>0</v>
      </c>
      <c r="R3723">
        <f>COUNTIFS(resolve_2018!Y:Y,A3723)</f>
        <v>0</v>
      </c>
      <c r="S3723">
        <f>COUNTIFS(assign_old_new!A:A,A3723)</f>
        <v>0</v>
      </c>
      <c r="T3723" s="4" t="str">
        <f>IF(D3723="teppc","teppc",
IF(Q3723=0,"not relevant",
IF(R3723&gt;0,"in old list",
IF(S3723=0,"NEED TO ASSIGN",
INDEX(assign_old_new!D:D,MATCH(A3723,assign_old_new!A:A,0))))))</f>
        <v>teppc</v>
      </c>
      <c r="U3723">
        <f t="shared" si="116"/>
        <v>0</v>
      </c>
      <c r="V3723" s="5">
        <f t="shared" si="117"/>
        <v>0</v>
      </c>
    </row>
    <row r="3724" spans="1:22" hidden="1" x14ac:dyDescent="0.75">
      <c r="A3724" t="s">
        <v>8284</v>
      </c>
      <c r="B3724" t="s">
        <v>8284</v>
      </c>
      <c r="C3724" t="s">
        <v>8285</v>
      </c>
      <c r="D3724" t="s">
        <v>3425</v>
      </c>
      <c r="E3724" t="s">
        <v>2403</v>
      </c>
      <c r="F3724" t="s">
        <v>2403</v>
      </c>
      <c r="G3724" t="s">
        <v>3436</v>
      </c>
      <c r="H3724" t="s">
        <v>3437</v>
      </c>
      <c r="I3724" t="s">
        <v>2274</v>
      </c>
      <c r="J3724" s="2">
        <v>40182</v>
      </c>
      <c r="K3724" s="2">
        <v>55153</v>
      </c>
      <c r="L3724">
        <v>0.8</v>
      </c>
      <c r="M3724" t="s">
        <v>3920</v>
      </c>
      <c r="N3724" t="s">
        <v>3921</v>
      </c>
      <c r="O3724" t="s">
        <v>3356</v>
      </c>
      <c r="P3724" t="s">
        <v>4744</v>
      </c>
      <c r="Q3724" s="5">
        <f>INDEX(relevant_resources!B:B,MATCH(P3724,relevant_resources!A:A,0))</f>
        <v>0</v>
      </c>
      <c r="R3724">
        <f>COUNTIFS(resolve_2018!Y:Y,A3724)</f>
        <v>0</v>
      </c>
      <c r="S3724">
        <f>COUNTIFS(assign_old_new!A:A,A3724)</f>
        <v>0</v>
      </c>
      <c r="T3724" s="4" t="str">
        <f>IF(D3724="teppc","teppc",
IF(Q3724=0,"not relevant",
IF(R3724&gt;0,"in old list",
IF(S3724=0,"NEED TO ASSIGN",
INDEX(assign_old_new!D:D,MATCH(A3724,assign_old_new!A:A,0))))))</f>
        <v>teppc</v>
      </c>
      <c r="U3724">
        <f t="shared" si="116"/>
        <v>0</v>
      </c>
      <c r="V3724" s="5">
        <f t="shared" si="117"/>
        <v>0</v>
      </c>
    </row>
    <row r="3725" spans="1:22" hidden="1" x14ac:dyDescent="0.75">
      <c r="A3725" t="s">
        <v>8282</v>
      </c>
      <c r="B3725" t="s">
        <v>8282</v>
      </c>
      <c r="C3725" t="s">
        <v>8283</v>
      </c>
      <c r="D3725" t="s">
        <v>3425</v>
      </c>
      <c r="E3725" t="s">
        <v>2403</v>
      </c>
      <c r="F3725" t="s">
        <v>2403</v>
      </c>
      <c r="G3725" t="s">
        <v>3436</v>
      </c>
      <c r="H3725" t="s">
        <v>3437</v>
      </c>
      <c r="I3725" t="s">
        <v>2274</v>
      </c>
      <c r="J3725" s="2">
        <v>40181</v>
      </c>
      <c r="K3725" s="2">
        <v>55153</v>
      </c>
      <c r="L3725">
        <v>0.8</v>
      </c>
      <c r="M3725" t="s">
        <v>3920</v>
      </c>
      <c r="N3725" t="s">
        <v>3921</v>
      </c>
      <c r="O3725" t="s">
        <v>3356</v>
      </c>
      <c r="P3725" t="s">
        <v>4744</v>
      </c>
      <c r="Q3725" s="5">
        <f>INDEX(relevant_resources!B:B,MATCH(P3725,relevant_resources!A:A,0))</f>
        <v>0</v>
      </c>
      <c r="R3725">
        <f>COUNTIFS(resolve_2018!Y:Y,A3725)</f>
        <v>0</v>
      </c>
      <c r="S3725">
        <f>COUNTIFS(assign_old_new!A:A,A3725)</f>
        <v>0</v>
      </c>
      <c r="T3725" s="4" t="str">
        <f>IF(D3725="teppc","teppc",
IF(Q3725=0,"not relevant",
IF(R3725&gt;0,"in old list",
IF(S3725=0,"NEED TO ASSIGN",
INDEX(assign_old_new!D:D,MATCH(A3725,assign_old_new!A:A,0))))))</f>
        <v>teppc</v>
      </c>
      <c r="U3725">
        <f t="shared" si="116"/>
        <v>0</v>
      </c>
      <c r="V3725" s="5">
        <f t="shared" si="117"/>
        <v>0</v>
      </c>
    </row>
    <row r="3726" spans="1:22" hidden="1" x14ac:dyDescent="0.75">
      <c r="A3726" t="s">
        <v>8280</v>
      </c>
      <c r="B3726" t="s">
        <v>8280</v>
      </c>
      <c r="C3726" t="s">
        <v>8281</v>
      </c>
      <c r="D3726" t="s">
        <v>3425</v>
      </c>
      <c r="E3726" t="s">
        <v>2403</v>
      </c>
      <c r="F3726" t="s">
        <v>2403</v>
      </c>
      <c r="G3726" t="s">
        <v>3436</v>
      </c>
      <c r="H3726" t="s">
        <v>3437</v>
      </c>
      <c r="I3726" t="s">
        <v>2274</v>
      </c>
      <c r="J3726" s="2">
        <v>40180</v>
      </c>
      <c r="K3726" s="2">
        <v>55153</v>
      </c>
      <c r="L3726">
        <v>0.8</v>
      </c>
      <c r="M3726" t="s">
        <v>3920</v>
      </c>
      <c r="N3726" t="s">
        <v>3921</v>
      </c>
      <c r="O3726" t="s">
        <v>3356</v>
      </c>
      <c r="P3726" t="s">
        <v>4744</v>
      </c>
      <c r="Q3726" s="5">
        <f>INDEX(relevant_resources!B:B,MATCH(P3726,relevant_resources!A:A,0))</f>
        <v>0</v>
      </c>
      <c r="R3726">
        <f>COUNTIFS(resolve_2018!Y:Y,A3726)</f>
        <v>0</v>
      </c>
      <c r="S3726">
        <f>COUNTIFS(assign_old_new!A:A,A3726)</f>
        <v>0</v>
      </c>
      <c r="T3726" s="4" t="str">
        <f>IF(D3726="teppc","teppc",
IF(Q3726=0,"not relevant",
IF(R3726&gt;0,"in old list",
IF(S3726=0,"NEED TO ASSIGN",
INDEX(assign_old_new!D:D,MATCH(A3726,assign_old_new!A:A,0))))))</f>
        <v>teppc</v>
      </c>
      <c r="U3726">
        <f t="shared" si="116"/>
        <v>0</v>
      </c>
      <c r="V3726" s="5">
        <f t="shared" si="117"/>
        <v>0</v>
      </c>
    </row>
    <row r="3727" spans="1:22" hidden="1" x14ac:dyDescent="0.75">
      <c r="A3727" t="s">
        <v>8278</v>
      </c>
      <c r="B3727" t="s">
        <v>8278</v>
      </c>
      <c r="C3727" t="s">
        <v>8279</v>
      </c>
      <c r="D3727" t="s">
        <v>3425</v>
      </c>
      <c r="E3727" t="s">
        <v>2403</v>
      </c>
      <c r="F3727" t="s">
        <v>2403</v>
      </c>
      <c r="G3727" t="s">
        <v>3436</v>
      </c>
      <c r="H3727" t="s">
        <v>3437</v>
      </c>
      <c r="I3727" t="s">
        <v>2274</v>
      </c>
      <c r="J3727" s="2">
        <v>40179</v>
      </c>
      <c r="K3727" s="2">
        <v>55153</v>
      </c>
      <c r="L3727">
        <v>0.8</v>
      </c>
      <c r="M3727" t="s">
        <v>3920</v>
      </c>
      <c r="N3727" t="s">
        <v>3921</v>
      </c>
      <c r="O3727" t="s">
        <v>3356</v>
      </c>
      <c r="P3727" t="s">
        <v>4744</v>
      </c>
      <c r="Q3727" s="5">
        <f>INDEX(relevant_resources!B:B,MATCH(P3727,relevant_resources!A:A,0))</f>
        <v>0</v>
      </c>
      <c r="R3727">
        <f>COUNTIFS(resolve_2018!Y:Y,A3727)</f>
        <v>0</v>
      </c>
      <c r="S3727">
        <f>COUNTIFS(assign_old_new!A:A,A3727)</f>
        <v>0</v>
      </c>
      <c r="T3727" s="4" t="str">
        <f>IF(D3727="teppc","teppc",
IF(Q3727=0,"not relevant",
IF(R3727&gt;0,"in old list",
IF(S3727=0,"NEED TO ASSIGN",
INDEX(assign_old_new!D:D,MATCH(A3727,assign_old_new!A:A,0))))))</f>
        <v>teppc</v>
      </c>
      <c r="U3727">
        <f t="shared" si="116"/>
        <v>0</v>
      </c>
      <c r="V3727" s="5">
        <f t="shared" si="117"/>
        <v>0</v>
      </c>
    </row>
    <row r="3728" spans="1:22" hidden="1" x14ac:dyDescent="0.75">
      <c r="A3728" t="s">
        <v>4742</v>
      </c>
      <c r="B3728" t="s">
        <v>4742</v>
      </c>
      <c r="C3728" t="s">
        <v>4743</v>
      </c>
      <c r="D3728" t="s">
        <v>3425</v>
      </c>
      <c r="E3728" t="s">
        <v>2403</v>
      </c>
      <c r="F3728" t="s">
        <v>2403</v>
      </c>
      <c r="G3728" t="s">
        <v>3436</v>
      </c>
      <c r="H3728" t="s">
        <v>3437</v>
      </c>
      <c r="I3728" t="s">
        <v>2274</v>
      </c>
      <c r="J3728" s="2">
        <v>39873</v>
      </c>
      <c r="K3728" s="2">
        <v>55153</v>
      </c>
      <c r="L3728">
        <v>0.8</v>
      </c>
      <c r="M3728" t="s">
        <v>3920</v>
      </c>
      <c r="N3728" t="s">
        <v>3921</v>
      </c>
      <c r="O3728" t="s">
        <v>3356</v>
      </c>
      <c r="P3728" t="s">
        <v>4744</v>
      </c>
      <c r="Q3728" s="5">
        <f>INDEX(relevant_resources!B:B,MATCH(P3728,relevant_resources!A:A,0))</f>
        <v>0</v>
      </c>
      <c r="R3728">
        <f>COUNTIFS(resolve_2018!Y:Y,A3728)</f>
        <v>0</v>
      </c>
      <c r="S3728">
        <f>COUNTIFS(assign_old_new!A:A,A3728)</f>
        <v>0</v>
      </c>
      <c r="T3728" s="4" t="str">
        <f>IF(D3728="teppc","teppc",
IF(Q3728=0,"not relevant",
IF(R3728&gt;0,"in old list",
IF(S3728=0,"NEED TO ASSIGN",
INDEX(assign_old_new!D:D,MATCH(A3728,assign_old_new!A:A,0))))))</f>
        <v>teppc</v>
      </c>
      <c r="U3728">
        <f t="shared" si="116"/>
        <v>0</v>
      </c>
      <c r="V3728" s="5">
        <f t="shared" si="117"/>
        <v>0</v>
      </c>
    </row>
    <row r="3729" spans="1:22" hidden="1" x14ac:dyDescent="0.75">
      <c r="A3729" t="s">
        <v>4745</v>
      </c>
      <c r="B3729" t="s">
        <v>4745</v>
      </c>
      <c r="C3729" t="s">
        <v>4746</v>
      </c>
      <c r="D3729" t="s">
        <v>3425</v>
      </c>
      <c r="E3729" t="s">
        <v>2403</v>
      </c>
      <c r="F3729" t="s">
        <v>2403</v>
      </c>
      <c r="G3729" t="s">
        <v>3436</v>
      </c>
      <c r="H3729" t="s">
        <v>3437</v>
      </c>
      <c r="I3729" t="s">
        <v>2274</v>
      </c>
      <c r="J3729" s="2">
        <v>39873</v>
      </c>
      <c r="K3729" s="2">
        <v>55153</v>
      </c>
      <c r="L3729">
        <v>0.8</v>
      </c>
      <c r="M3729" t="s">
        <v>3920</v>
      </c>
      <c r="N3729" t="s">
        <v>3921</v>
      </c>
      <c r="O3729" t="s">
        <v>3356</v>
      </c>
      <c r="P3729" t="s">
        <v>4744</v>
      </c>
      <c r="Q3729" s="5">
        <f>INDEX(relevant_resources!B:B,MATCH(P3729,relevant_resources!A:A,0))</f>
        <v>0</v>
      </c>
      <c r="R3729">
        <f>COUNTIFS(resolve_2018!Y:Y,A3729)</f>
        <v>0</v>
      </c>
      <c r="S3729">
        <f>COUNTIFS(assign_old_new!A:A,A3729)</f>
        <v>0</v>
      </c>
      <c r="T3729" s="4" t="str">
        <f>IF(D3729="teppc","teppc",
IF(Q3729=0,"not relevant",
IF(R3729&gt;0,"in old list",
IF(S3729=0,"NEED TO ASSIGN",
INDEX(assign_old_new!D:D,MATCH(A3729,assign_old_new!A:A,0))))))</f>
        <v>teppc</v>
      </c>
      <c r="U3729">
        <f t="shared" si="116"/>
        <v>0</v>
      </c>
      <c r="V3729" s="5">
        <f t="shared" si="117"/>
        <v>0</v>
      </c>
    </row>
    <row r="3730" spans="1:22" hidden="1" x14ac:dyDescent="0.75">
      <c r="A3730" t="s">
        <v>4747</v>
      </c>
      <c r="B3730" t="s">
        <v>4747</v>
      </c>
      <c r="C3730" t="s">
        <v>4748</v>
      </c>
      <c r="D3730" t="s">
        <v>3425</v>
      </c>
      <c r="E3730" t="s">
        <v>2403</v>
      </c>
      <c r="F3730" t="s">
        <v>2403</v>
      </c>
      <c r="G3730" t="s">
        <v>3436</v>
      </c>
      <c r="H3730" t="s">
        <v>3437</v>
      </c>
      <c r="I3730" t="s">
        <v>2274</v>
      </c>
      <c r="J3730" s="2">
        <v>39873</v>
      </c>
      <c r="K3730" s="2">
        <v>55153</v>
      </c>
      <c r="L3730">
        <v>0.8</v>
      </c>
      <c r="M3730" t="s">
        <v>3920</v>
      </c>
      <c r="N3730" t="s">
        <v>3921</v>
      </c>
      <c r="O3730" t="s">
        <v>3356</v>
      </c>
      <c r="P3730" t="s">
        <v>4744</v>
      </c>
      <c r="Q3730" s="5">
        <f>INDEX(relevant_resources!B:B,MATCH(P3730,relevant_resources!A:A,0))</f>
        <v>0</v>
      </c>
      <c r="R3730">
        <f>COUNTIFS(resolve_2018!Y:Y,A3730)</f>
        <v>0</v>
      </c>
      <c r="S3730">
        <f>COUNTIFS(assign_old_new!A:A,A3730)</f>
        <v>0</v>
      </c>
      <c r="T3730" s="4" t="str">
        <f>IF(D3730="teppc","teppc",
IF(Q3730=0,"not relevant",
IF(R3730&gt;0,"in old list",
IF(S3730=0,"NEED TO ASSIGN",
INDEX(assign_old_new!D:D,MATCH(A3730,assign_old_new!A:A,0))))))</f>
        <v>teppc</v>
      </c>
      <c r="U3730">
        <f t="shared" si="116"/>
        <v>0</v>
      </c>
      <c r="V3730" s="5">
        <f t="shared" si="117"/>
        <v>0</v>
      </c>
    </row>
    <row r="3731" spans="1:22" hidden="1" x14ac:dyDescent="0.75">
      <c r="A3731" t="s">
        <v>4749</v>
      </c>
      <c r="B3731" t="s">
        <v>4749</v>
      </c>
      <c r="C3731" t="s">
        <v>4750</v>
      </c>
      <c r="D3731" t="s">
        <v>3425</v>
      </c>
      <c r="E3731" t="s">
        <v>2403</v>
      </c>
      <c r="F3731" t="s">
        <v>2403</v>
      </c>
      <c r="G3731" t="s">
        <v>3436</v>
      </c>
      <c r="H3731" t="s">
        <v>3437</v>
      </c>
      <c r="I3731" t="s">
        <v>2274</v>
      </c>
      <c r="J3731" s="2">
        <v>39873</v>
      </c>
      <c r="K3731" s="2">
        <v>55153</v>
      </c>
      <c r="L3731">
        <v>0.8</v>
      </c>
      <c r="M3731" t="s">
        <v>3920</v>
      </c>
      <c r="N3731" t="s">
        <v>3921</v>
      </c>
      <c r="O3731" t="s">
        <v>3356</v>
      </c>
      <c r="P3731" t="s">
        <v>4744</v>
      </c>
      <c r="Q3731" s="5">
        <f>INDEX(relevant_resources!B:B,MATCH(P3731,relevant_resources!A:A,0))</f>
        <v>0</v>
      </c>
      <c r="R3731">
        <f>COUNTIFS(resolve_2018!Y:Y,A3731)</f>
        <v>0</v>
      </c>
      <c r="S3731">
        <f>COUNTIFS(assign_old_new!A:A,A3731)</f>
        <v>0</v>
      </c>
      <c r="T3731" s="4" t="str">
        <f>IF(D3731="teppc","teppc",
IF(Q3731=0,"not relevant",
IF(R3731&gt;0,"in old list",
IF(S3731=0,"NEED TO ASSIGN",
INDEX(assign_old_new!D:D,MATCH(A3731,assign_old_new!A:A,0))))))</f>
        <v>teppc</v>
      </c>
      <c r="U3731">
        <f t="shared" si="116"/>
        <v>0</v>
      </c>
      <c r="V3731" s="5">
        <f t="shared" si="117"/>
        <v>0</v>
      </c>
    </row>
    <row r="3732" spans="1:22" hidden="1" x14ac:dyDescent="0.75">
      <c r="A3732" t="s">
        <v>4751</v>
      </c>
      <c r="B3732" t="s">
        <v>4751</v>
      </c>
      <c r="C3732" t="s">
        <v>4752</v>
      </c>
      <c r="D3732" t="s">
        <v>3425</v>
      </c>
      <c r="E3732" t="s">
        <v>2403</v>
      </c>
      <c r="F3732" t="s">
        <v>2403</v>
      </c>
      <c r="G3732" t="s">
        <v>3436</v>
      </c>
      <c r="H3732" t="s">
        <v>3437</v>
      </c>
      <c r="I3732" t="s">
        <v>2274</v>
      </c>
      <c r="J3732" s="2">
        <v>39873</v>
      </c>
      <c r="K3732" s="2">
        <v>55153</v>
      </c>
      <c r="L3732">
        <v>0.8</v>
      </c>
      <c r="M3732" t="s">
        <v>3920</v>
      </c>
      <c r="N3732" t="s">
        <v>3921</v>
      </c>
      <c r="O3732" t="s">
        <v>3356</v>
      </c>
      <c r="P3732" t="s">
        <v>4744</v>
      </c>
      <c r="Q3732" s="5">
        <f>INDEX(relevant_resources!B:B,MATCH(P3732,relevant_resources!A:A,0))</f>
        <v>0</v>
      </c>
      <c r="R3732">
        <f>COUNTIFS(resolve_2018!Y:Y,A3732)</f>
        <v>0</v>
      </c>
      <c r="S3732">
        <f>COUNTIFS(assign_old_new!A:A,A3732)</f>
        <v>0</v>
      </c>
      <c r="T3732" s="4" t="str">
        <f>IF(D3732="teppc","teppc",
IF(Q3732=0,"not relevant",
IF(R3732&gt;0,"in old list",
IF(S3732=0,"NEED TO ASSIGN",
INDEX(assign_old_new!D:D,MATCH(A3732,assign_old_new!A:A,0))))))</f>
        <v>teppc</v>
      </c>
      <c r="U3732">
        <f t="shared" si="116"/>
        <v>0</v>
      </c>
      <c r="V3732" s="5">
        <f t="shared" si="117"/>
        <v>0</v>
      </c>
    </row>
    <row r="3733" spans="1:22" hidden="1" x14ac:dyDescent="0.75">
      <c r="A3733" t="s">
        <v>4753</v>
      </c>
      <c r="B3733" t="s">
        <v>4753</v>
      </c>
      <c r="C3733" t="s">
        <v>4754</v>
      </c>
      <c r="D3733" t="s">
        <v>3425</v>
      </c>
      <c r="E3733" t="s">
        <v>2403</v>
      </c>
      <c r="F3733" t="s">
        <v>2403</v>
      </c>
      <c r="G3733" t="s">
        <v>3436</v>
      </c>
      <c r="H3733" t="s">
        <v>3437</v>
      </c>
      <c r="I3733" t="s">
        <v>2274</v>
      </c>
      <c r="J3733" s="2">
        <v>39873</v>
      </c>
      <c r="K3733" s="2">
        <v>55153</v>
      </c>
      <c r="L3733">
        <v>0.8</v>
      </c>
      <c r="M3733" t="s">
        <v>3920</v>
      </c>
      <c r="N3733" t="s">
        <v>3921</v>
      </c>
      <c r="O3733" t="s">
        <v>3356</v>
      </c>
      <c r="P3733" t="s">
        <v>4744</v>
      </c>
      <c r="Q3733" s="5">
        <f>INDEX(relevant_resources!B:B,MATCH(P3733,relevant_resources!A:A,0))</f>
        <v>0</v>
      </c>
      <c r="R3733">
        <f>COUNTIFS(resolve_2018!Y:Y,A3733)</f>
        <v>0</v>
      </c>
      <c r="S3733">
        <f>COUNTIFS(assign_old_new!A:A,A3733)</f>
        <v>0</v>
      </c>
      <c r="T3733" s="4" t="str">
        <f>IF(D3733="teppc","teppc",
IF(Q3733=0,"not relevant",
IF(R3733&gt;0,"in old list",
IF(S3733=0,"NEED TO ASSIGN",
INDEX(assign_old_new!D:D,MATCH(A3733,assign_old_new!A:A,0))))))</f>
        <v>teppc</v>
      </c>
      <c r="U3733">
        <f t="shared" si="116"/>
        <v>0</v>
      </c>
      <c r="V3733" s="5">
        <f t="shared" si="117"/>
        <v>0</v>
      </c>
    </row>
    <row r="3734" spans="1:22" hidden="1" x14ac:dyDescent="0.75">
      <c r="A3734" t="s">
        <v>4755</v>
      </c>
      <c r="B3734" t="s">
        <v>4755</v>
      </c>
      <c r="C3734" t="s">
        <v>4756</v>
      </c>
      <c r="D3734" t="s">
        <v>3425</v>
      </c>
      <c r="E3734" t="s">
        <v>2403</v>
      </c>
      <c r="F3734" t="s">
        <v>2403</v>
      </c>
      <c r="G3734" t="s">
        <v>3436</v>
      </c>
      <c r="H3734" t="s">
        <v>3437</v>
      </c>
      <c r="I3734" t="s">
        <v>2274</v>
      </c>
      <c r="J3734" s="2">
        <v>39873</v>
      </c>
      <c r="K3734" s="2">
        <v>55153</v>
      </c>
      <c r="L3734">
        <v>0.8</v>
      </c>
      <c r="M3734" t="s">
        <v>3920</v>
      </c>
      <c r="N3734" t="s">
        <v>3921</v>
      </c>
      <c r="O3734" t="s">
        <v>3356</v>
      </c>
      <c r="P3734" t="s">
        <v>4744</v>
      </c>
      <c r="Q3734" s="5">
        <f>INDEX(relevant_resources!B:B,MATCH(P3734,relevant_resources!A:A,0))</f>
        <v>0</v>
      </c>
      <c r="R3734">
        <f>COUNTIFS(resolve_2018!Y:Y,A3734)</f>
        <v>0</v>
      </c>
      <c r="S3734">
        <f>COUNTIFS(assign_old_new!A:A,A3734)</f>
        <v>0</v>
      </c>
      <c r="T3734" s="4" t="str">
        <f>IF(D3734="teppc","teppc",
IF(Q3734=0,"not relevant",
IF(R3734&gt;0,"in old list",
IF(S3734=0,"NEED TO ASSIGN",
INDEX(assign_old_new!D:D,MATCH(A3734,assign_old_new!A:A,0))))))</f>
        <v>teppc</v>
      </c>
      <c r="U3734">
        <f t="shared" si="116"/>
        <v>0</v>
      </c>
      <c r="V3734" s="5">
        <f t="shared" si="117"/>
        <v>0</v>
      </c>
    </row>
    <row r="3735" spans="1:22" hidden="1" x14ac:dyDescent="0.75">
      <c r="A3735" t="s">
        <v>4389</v>
      </c>
      <c r="B3735" t="s">
        <v>4389</v>
      </c>
      <c r="C3735" t="s">
        <v>4390</v>
      </c>
      <c r="D3735" t="s">
        <v>3425</v>
      </c>
      <c r="E3735" t="s">
        <v>3620</v>
      </c>
      <c r="F3735" t="s">
        <v>3620</v>
      </c>
      <c r="G3735" t="s">
        <v>3621</v>
      </c>
      <c r="H3735" t="s">
        <v>3616</v>
      </c>
      <c r="I3735" t="s">
        <v>1080</v>
      </c>
      <c r="J3735" s="2">
        <v>39688</v>
      </c>
      <c r="K3735" s="2">
        <v>55153</v>
      </c>
      <c r="L3735">
        <v>0.8</v>
      </c>
      <c r="M3735" t="s">
        <v>3920</v>
      </c>
      <c r="N3735" t="s">
        <v>3921</v>
      </c>
      <c r="O3735" t="s">
        <v>3356</v>
      </c>
      <c r="P3735" t="s">
        <v>3484</v>
      </c>
      <c r="Q3735" s="5">
        <f>INDEX(relevant_resources!B:B,MATCH(P3735,relevant_resources!A:A,0))</f>
        <v>0</v>
      </c>
      <c r="R3735">
        <f>COUNTIFS(resolve_2018!Y:Y,A3735)</f>
        <v>0</v>
      </c>
      <c r="S3735">
        <f>COUNTIFS(assign_old_new!A:A,A3735)</f>
        <v>0</v>
      </c>
      <c r="T3735" s="4" t="str">
        <f>IF(D3735="teppc","teppc",
IF(Q3735=0,"not relevant",
IF(R3735&gt;0,"in old list",
IF(S3735=0,"NEED TO ASSIGN",
INDEX(assign_old_new!D:D,MATCH(A3735,assign_old_new!A:A,0))))))</f>
        <v>teppc</v>
      </c>
      <c r="U3735">
        <f t="shared" si="116"/>
        <v>0</v>
      </c>
      <c r="V3735" s="5">
        <f t="shared" si="117"/>
        <v>0</v>
      </c>
    </row>
    <row r="3736" spans="1:22" hidden="1" x14ac:dyDescent="0.75">
      <c r="A3736" t="s">
        <v>4391</v>
      </c>
      <c r="B3736" t="s">
        <v>4391</v>
      </c>
      <c r="C3736" t="s">
        <v>4392</v>
      </c>
      <c r="D3736" t="s">
        <v>3425</v>
      </c>
      <c r="E3736" t="s">
        <v>3620</v>
      </c>
      <c r="F3736" t="s">
        <v>3620</v>
      </c>
      <c r="G3736" t="s">
        <v>3621</v>
      </c>
      <c r="H3736" t="s">
        <v>3616</v>
      </c>
      <c r="I3736" t="s">
        <v>1080</v>
      </c>
      <c r="J3736" s="2">
        <v>39688</v>
      </c>
      <c r="K3736" s="2">
        <v>55153</v>
      </c>
      <c r="L3736">
        <v>0.8</v>
      </c>
      <c r="M3736" t="s">
        <v>3920</v>
      </c>
      <c r="N3736" t="s">
        <v>3921</v>
      </c>
      <c r="O3736" t="s">
        <v>3356</v>
      </c>
      <c r="P3736" t="s">
        <v>3484</v>
      </c>
      <c r="Q3736" s="5">
        <f>INDEX(relevant_resources!B:B,MATCH(P3736,relevant_resources!A:A,0))</f>
        <v>0</v>
      </c>
      <c r="R3736">
        <f>COUNTIFS(resolve_2018!Y:Y,A3736)</f>
        <v>0</v>
      </c>
      <c r="S3736">
        <f>COUNTIFS(assign_old_new!A:A,A3736)</f>
        <v>0</v>
      </c>
      <c r="T3736" s="4" t="str">
        <f>IF(D3736="teppc","teppc",
IF(Q3736=0,"not relevant",
IF(R3736&gt;0,"in old list",
IF(S3736=0,"NEED TO ASSIGN",
INDEX(assign_old_new!D:D,MATCH(A3736,assign_old_new!A:A,0))))))</f>
        <v>teppc</v>
      </c>
      <c r="U3736">
        <f t="shared" si="116"/>
        <v>0</v>
      </c>
      <c r="V3736" s="5">
        <f t="shared" si="117"/>
        <v>0</v>
      </c>
    </row>
    <row r="3737" spans="1:22" hidden="1" x14ac:dyDescent="0.75">
      <c r="A3737" t="s">
        <v>4393</v>
      </c>
      <c r="B3737" t="s">
        <v>4393</v>
      </c>
      <c r="C3737" t="s">
        <v>4394</v>
      </c>
      <c r="D3737" t="s">
        <v>3425</v>
      </c>
      <c r="E3737" t="s">
        <v>3620</v>
      </c>
      <c r="F3737" t="s">
        <v>3620</v>
      </c>
      <c r="G3737" t="s">
        <v>3621</v>
      </c>
      <c r="H3737" t="s">
        <v>3616</v>
      </c>
      <c r="I3737" t="s">
        <v>1080</v>
      </c>
      <c r="J3737" s="2">
        <v>39688</v>
      </c>
      <c r="K3737" s="2">
        <v>55153</v>
      </c>
      <c r="L3737">
        <v>0.8</v>
      </c>
      <c r="M3737" t="s">
        <v>3920</v>
      </c>
      <c r="N3737" t="s">
        <v>3921</v>
      </c>
      <c r="O3737" t="s">
        <v>3356</v>
      </c>
      <c r="P3737" t="s">
        <v>3484</v>
      </c>
      <c r="Q3737" s="5">
        <f>INDEX(relevant_resources!B:B,MATCH(P3737,relevant_resources!A:A,0))</f>
        <v>0</v>
      </c>
      <c r="R3737">
        <f>COUNTIFS(resolve_2018!Y:Y,A3737)</f>
        <v>0</v>
      </c>
      <c r="S3737">
        <f>COUNTIFS(assign_old_new!A:A,A3737)</f>
        <v>0</v>
      </c>
      <c r="T3737" s="4" t="str">
        <f>IF(D3737="teppc","teppc",
IF(Q3737=0,"not relevant",
IF(R3737&gt;0,"in old list",
IF(S3737=0,"NEED TO ASSIGN",
INDEX(assign_old_new!D:D,MATCH(A3737,assign_old_new!A:A,0))))))</f>
        <v>teppc</v>
      </c>
      <c r="U3737">
        <f t="shared" si="116"/>
        <v>0</v>
      </c>
      <c r="V3737" s="5">
        <f t="shared" si="117"/>
        <v>0</v>
      </c>
    </row>
    <row r="3738" spans="1:22" hidden="1" x14ac:dyDescent="0.75">
      <c r="A3738" t="s">
        <v>7201</v>
      </c>
      <c r="B3738" t="s">
        <v>7201</v>
      </c>
      <c r="C3738" t="s">
        <v>7202</v>
      </c>
      <c r="D3738" t="s">
        <v>3425</v>
      </c>
      <c r="E3738" t="s">
        <v>1054</v>
      </c>
      <c r="F3738" t="s">
        <v>1054</v>
      </c>
      <c r="G3738" t="s">
        <v>3447</v>
      </c>
      <c r="H3738" t="s">
        <v>3428</v>
      </c>
      <c r="I3738" t="s">
        <v>3429</v>
      </c>
      <c r="J3738" s="2">
        <v>37135</v>
      </c>
      <c r="K3738" s="2">
        <v>55123</v>
      </c>
      <c r="L3738">
        <v>0.8</v>
      </c>
      <c r="M3738" t="s">
        <v>5614</v>
      </c>
      <c r="N3738" t="s">
        <v>3849</v>
      </c>
      <c r="O3738" t="s">
        <v>3850</v>
      </c>
      <c r="P3738" t="s">
        <v>3851</v>
      </c>
      <c r="Q3738" s="5">
        <f>INDEX(relevant_resources!B:B,MATCH(P3738,relevant_resources!A:A,0))</f>
        <v>0</v>
      </c>
      <c r="R3738">
        <f>COUNTIFS(resolve_2018!Y:Y,A3738)</f>
        <v>0</v>
      </c>
      <c r="S3738">
        <f>COUNTIFS(assign_old_new!A:A,A3738)</f>
        <v>0</v>
      </c>
      <c r="T3738" s="4" t="str">
        <f>IF(D3738="teppc","teppc",
IF(Q3738=0,"not relevant",
IF(R3738&gt;0,"in old list",
IF(S3738=0,"NEED TO ASSIGN",
INDEX(assign_old_new!D:D,MATCH(A3738,assign_old_new!A:A,0))))))</f>
        <v>teppc</v>
      </c>
      <c r="U3738">
        <f t="shared" si="116"/>
        <v>0</v>
      </c>
      <c r="V3738" s="5">
        <f t="shared" si="117"/>
        <v>0</v>
      </c>
    </row>
    <row r="3739" spans="1:22" hidden="1" x14ac:dyDescent="0.75">
      <c r="A3739" t="s">
        <v>4718</v>
      </c>
      <c r="B3739" t="s">
        <v>4718</v>
      </c>
      <c r="C3739" t="s">
        <v>4719</v>
      </c>
      <c r="D3739" t="s">
        <v>3425</v>
      </c>
      <c r="E3739" t="s">
        <v>3482</v>
      </c>
      <c r="F3739" t="s">
        <v>3482</v>
      </c>
      <c r="G3739" t="s">
        <v>3483</v>
      </c>
      <c r="H3739" t="s">
        <v>3482</v>
      </c>
      <c r="I3739" t="s">
        <v>1080</v>
      </c>
      <c r="J3739" s="2">
        <v>34973</v>
      </c>
      <c r="K3739" s="2">
        <v>55153</v>
      </c>
      <c r="L3739">
        <v>0.8</v>
      </c>
      <c r="M3739" t="s">
        <v>3920</v>
      </c>
      <c r="N3739" t="s">
        <v>3921</v>
      </c>
      <c r="O3739" t="s">
        <v>3356</v>
      </c>
      <c r="P3739" t="s">
        <v>3484</v>
      </c>
      <c r="Q3739" s="5">
        <f>INDEX(relevant_resources!B:B,MATCH(P3739,relevant_resources!A:A,0))</f>
        <v>0</v>
      </c>
      <c r="R3739">
        <f>COUNTIFS(resolve_2018!Y:Y,A3739)</f>
        <v>0</v>
      </c>
      <c r="S3739">
        <f>COUNTIFS(assign_old_new!A:A,A3739)</f>
        <v>0</v>
      </c>
      <c r="T3739" s="4" t="str">
        <f>IF(D3739="teppc","teppc",
IF(Q3739=0,"not relevant",
IF(R3739&gt;0,"in old list",
IF(S3739=0,"NEED TO ASSIGN",
INDEX(assign_old_new!D:D,MATCH(A3739,assign_old_new!A:A,0))))))</f>
        <v>teppc</v>
      </c>
      <c r="U3739">
        <f t="shared" si="116"/>
        <v>0</v>
      </c>
      <c r="V3739" s="5">
        <f t="shared" si="117"/>
        <v>0</v>
      </c>
    </row>
    <row r="3740" spans="1:22" hidden="1" x14ac:dyDescent="0.75">
      <c r="A3740" t="s">
        <v>4720</v>
      </c>
      <c r="B3740" t="s">
        <v>4720</v>
      </c>
      <c r="C3740" t="s">
        <v>4721</v>
      </c>
      <c r="D3740" t="s">
        <v>3425</v>
      </c>
      <c r="E3740" t="s">
        <v>3482</v>
      </c>
      <c r="F3740" t="s">
        <v>3482</v>
      </c>
      <c r="G3740" t="s">
        <v>3483</v>
      </c>
      <c r="H3740" t="s">
        <v>3482</v>
      </c>
      <c r="I3740" t="s">
        <v>1080</v>
      </c>
      <c r="J3740" s="2">
        <v>34973</v>
      </c>
      <c r="K3740" s="2">
        <v>55153</v>
      </c>
      <c r="L3740">
        <v>0.8</v>
      </c>
      <c r="M3740" t="s">
        <v>3920</v>
      </c>
      <c r="N3740" t="s">
        <v>3921</v>
      </c>
      <c r="O3740" t="s">
        <v>3356</v>
      </c>
      <c r="P3740" t="s">
        <v>3484</v>
      </c>
      <c r="Q3740" s="5">
        <f>INDEX(relevant_resources!B:B,MATCH(P3740,relevant_resources!A:A,0))</f>
        <v>0</v>
      </c>
      <c r="R3740">
        <f>COUNTIFS(resolve_2018!Y:Y,A3740)</f>
        <v>0</v>
      </c>
      <c r="S3740">
        <f>COUNTIFS(assign_old_new!A:A,A3740)</f>
        <v>0</v>
      </c>
      <c r="T3740" s="4" t="str">
        <f>IF(D3740="teppc","teppc",
IF(Q3740=0,"not relevant",
IF(R3740&gt;0,"in old list",
IF(S3740=0,"NEED TO ASSIGN",
INDEX(assign_old_new!D:D,MATCH(A3740,assign_old_new!A:A,0))))))</f>
        <v>teppc</v>
      </c>
      <c r="U3740">
        <f t="shared" si="116"/>
        <v>0</v>
      </c>
      <c r="V3740" s="5">
        <f t="shared" si="117"/>
        <v>0</v>
      </c>
    </row>
    <row r="3741" spans="1:22" hidden="1" x14ac:dyDescent="0.75">
      <c r="A3741" t="s">
        <v>7135</v>
      </c>
      <c r="B3741" t="s">
        <v>7135</v>
      </c>
      <c r="C3741" t="s">
        <v>7136</v>
      </c>
      <c r="D3741" t="s">
        <v>3425</v>
      </c>
      <c r="E3741" t="s">
        <v>2403</v>
      </c>
      <c r="F3741" t="s">
        <v>2403</v>
      </c>
      <c r="G3741" t="s">
        <v>3436</v>
      </c>
      <c r="H3741" t="s">
        <v>3437</v>
      </c>
      <c r="I3741" t="s">
        <v>2274</v>
      </c>
      <c r="J3741" s="2">
        <v>31472</v>
      </c>
      <c r="K3741" s="2">
        <v>55153</v>
      </c>
      <c r="L3741">
        <v>0.8</v>
      </c>
      <c r="M3741" t="s">
        <v>210</v>
      </c>
      <c r="N3741" t="s">
        <v>3443</v>
      </c>
      <c r="O3741" t="s">
        <v>210</v>
      </c>
      <c r="P3741" t="s">
        <v>3497</v>
      </c>
      <c r="Q3741" s="5">
        <f>INDEX(relevant_resources!B:B,MATCH(P3741,relevant_resources!A:A,0))</f>
        <v>0</v>
      </c>
      <c r="R3741">
        <f>COUNTIFS(resolve_2018!Y:Y,A3741)</f>
        <v>0</v>
      </c>
      <c r="S3741">
        <f>COUNTIFS(assign_old_new!A:A,A3741)</f>
        <v>0</v>
      </c>
      <c r="T3741" s="4" t="str">
        <f>IF(D3741="teppc","teppc",
IF(Q3741=0,"not relevant",
IF(R3741&gt;0,"in old list",
IF(S3741=0,"NEED TO ASSIGN",
INDEX(assign_old_new!D:D,MATCH(A3741,assign_old_new!A:A,0))))))</f>
        <v>teppc</v>
      </c>
      <c r="U3741">
        <f t="shared" si="116"/>
        <v>0</v>
      </c>
      <c r="V3741" s="5">
        <f t="shared" si="117"/>
        <v>0</v>
      </c>
    </row>
    <row r="3742" spans="1:22" hidden="1" x14ac:dyDescent="0.75">
      <c r="A3742" t="s">
        <v>1369</v>
      </c>
      <c r="B3742" t="s">
        <v>1369</v>
      </c>
      <c r="C3742" t="s">
        <v>11449</v>
      </c>
      <c r="D3742" t="s">
        <v>9883</v>
      </c>
      <c r="E3742" t="s">
        <v>1128</v>
      </c>
      <c r="F3742" t="s">
        <v>1128</v>
      </c>
      <c r="G3742" t="s">
        <v>3379</v>
      </c>
      <c r="H3742" t="s">
        <v>1128</v>
      </c>
      <c r="I3742" t="s">
        <v>33</v>
      </c>
      <c r="J3742" s="6">
        <v>27760</v>
      </c>
      <c r="K3742" s="6">
        <v>55153</v>
      </c>
      <c r="L3742">
        <v>0.8</v>
      </c>
      <c r="M3742" t="s">
        <v>9884</v>
      </c>
      <c r="N3742" t="s">
        <v>3849</v>
      </c>
      <c r="O3742" t="s">
        <v>3850</v>
      </c>
      <c r="P3742" t="s">
        <v>10070</v>
      </c>
      <c r="Q3742" s="5">
        <f>INDEX(relevant_resources!B:B,MATCH(P3742,relevant_resources!A:A,0))</f>
        <v>0</v>
      </c>
      <c r="R3742">
        <f>COUNTIFS(resolve_2018!Y:Y,A3742)</f>
        <v>1</v>
      </c>
      <c r="S3742">
        <f>COUNTIFS(assign_old_new!A:A,A3742)</f>
        <v>0</v>
      </c>
      <c r="T3742" s="4" t="str">
        <f>IF(D3742="teppc","teppc",
IF(Q3742=0,"not relevant",
IF(R3742&gt;0,"in old list",
IF(S3742=0,"NEED TO ASSIGN",
INDEX(assign_old_new!D:D,MATCH(A3742,assign_old_new!A:A,0))))))</f>
        <v>not relevant</v>
      </c>
      <c r="U3742">
        <f t="shared" si="116"/>
        <v>1</v>
      </c>
      <c r="V3742" s="5">
        <f t="shared" si="117"/>
        <v>0</v>
      </c>
    </row>
    <row r="3743" spans="1:22" hidden="1" x14ac:dyDescent="0.75">
      <c r="A3743" t="s">
        <v>9813</v>
      </c>
      <c r="B3743" t="s">
        <v>9814</v>
      </c>
      <c r="C3743" t="s">
        <v>9815</v>
      </c>
      <c r="D3743" t="s">
        <v>3425</v>
      </c>
      <c r="E3743" t="s">
        <v>2403</v>
      </c>
      <c r="F3743" t="s">
        <v>2403</v>
      </c>
      <c r="G3743" t="s">
        <v>3436</v>
      </c>
      <c r="H3743" t="s">
        <v>3437</v>
      </c>
      <c r="I3743" t="s">
        <v>2274</v>
      </c>
      <c r="J3743" s="2">
        <v>11658</v>
      </c>
      <c r="K3743" s="2">
        <v>55153</v>
      </c>
      <c r="L3743">
        <v>0.8</v>
      </c>
      <c r="M3743" t="s">
        <v>210</v>
      </c>
      <c r="N3743" t="s">
        <v>3443</v>
      </c>
      <c r="O3743" t="s">
        <v>210</v>
      </c>
      <c r="P3743" t="s">
        <v>3497</v>
      </c>
      <c r="Q3743" s="5">
        <f>INDEX(relevant_resources!B:B,MATCH(P3743,relevant_resources!A:A,0))</f>
        <v>0</v>
      </c>
      <c r="R3743">
        <f>COUNTIFS(resolve_2018!Y:Y,A3743)</f>
        <v>0</v>
      </c>
      <c r="S3743">
        <f>COUNTIFS(assign_old_new!A:A,A3743)</f>
        <v>0</v>
      </c>
      <c r="T3743" s="4" t="str">
        <f>IF(D3743="teppc","teppc",
IF(Q3743=0,"not relevant",
IF(R3743&gt;0,"in old list",
IF(S3743=0,"NEED TO ASSIGN",
INDEX(assign_old_new!D:D,MATCH(A3743,assign_old_new!A:A,0))))))</f>
        <v>teppc</v>
      </c>
      <c r="U3743">
        <f t="shared" si="116"/>
        <v>0</v>
      </c>
      <c r="V3743" s="5">
        <f t="shared" si="117"/>
        <v>0</v>
      </c>
    </row>
    <row r="3744" spans="1:22" hidden="1" x14ac:dyDescent="0.75">
      <c r="A3744" t="s">
        <v>9816</v>
      </c>
      <c r="B3744" t="s">
        <v>9817</v>
      </c>
      <c r="C3744" t="s">
        <v>9818</v>
      </c>
      <c r="D3744" t="s">
        <v>3425</v>
      </c>
      <c r="E3744" t="s">
        <v>2403</v>
      </c>
      <c r="F3744" t="s">
        <v>2403</v>
      </c>
      <c r="G3744" t="s">
        <v>3436</v>
      </c>
      <c r="H3744" t="s">
        <v>3437</v>
      </c>
      <c r="I3744" t="s">
        <v>2274</v>
      </c>
      <c r="J3744" s="2">
        <v>11658</v>
      </c>
      <c r="K3744" s="2">
        <v>55153</v>
      </c>
      <c r="L3744">
        <v>0.8</v>
      </c>
      <c r="M3744" t="s">
        <v>210</v>
      </c>
      <c r="N3744" t="s">
        <v>3443</v>
      </c>
      <c r="O3744" t="s">
        <v>210</v>
      </c>
      <c r="P3744" t="s">
        <v>3497</v>
      </c>
      <c r="Q3744" s="5">
        <f>INDEX(relevant_resources!B:B,MATCH(P3744,relevant_resources!A:A,0))</f>
        <v>0</v>
      </c>
      <c r="R3744">
        <f>COUNTIFS(resolve_2018!Y:Y,A3744)</f>
        <v>0</v>
      </c>
      <c r="S3744">
        <f>COUNTIFS(assign_old_new!A:A,A3744)</f>
        <v>0</v>
      </c>
      <c r="T3744" s="4" t="str">
        <f>IF(D3744="teppc","teppc",
IF(Q3744=0,"not relevant",
IF(R3744&gt;0,"in old list",
IF(S3744=0,"NEED TO ASSIGN",
INDEX(assign_old_new!D:D,MATCH(A3744,assign_old_new!A:A,0))))))</f>
        <v>teppc</v>
      </c>
      <c r="U3744">
        <f t="shared" si="116"/>
        <v>0</v>
      </c>
      <c r="V3744" s="5">
        <f t="shared" si="117"/>
        <v>0</v>
      </c>
    </row>
    <row r="3745" spans="1:22" hidden="1" x14ac:dyDescent="0.75">
      <c r="A3745" t="s">
        <v>3918</v>
      </c>
      <c r="B3745" t="s">
        <v>3918</v>
      </c>
      <c r="C3745" t="s">
        <v>3919</v>
      </c>
      <c r="D3745" t="s">
        <v>3425</v>
      </c>
      <c r="E3745" t="s">
        <v>3611</v>
      </c>
      <c r="F3745" t="s">
        <v>3611</v>
      </c>
      <c r="G3745" t="s">
        <v>3379</v>
      </c>
      <c r="H3745" t="s">
        <v>1128</v>
      </c>
      <c r="I3745" t="s">
        <v>33</v>
      </c>
      <c r="J3745" s="2">
        <v>39783</v>
      </c>
      <c r="K3745" s="2">
        <v>55153</v>
      </c>
      <c r="L3745">
        <v>0.75</v>
      </c>
      <c r="M3745" t="s">
        <v>3920</v>
      </c>
      <c r="N3745" t="s">
        <v>3921</v>
      </c>
      <c r="O3745" t="s">
        <v>3356</v>
      </c>
      <c r="P3745" t="s">
        <v>3357</v>
      </c>
      <c r="Q3745" s="5">
        <f>INDEX(relevant_resources!B:B,MATCH(P3745,relevant_resources!A:A,0))</f>
        <v>0</v>
      </c>
      <c r="R3745">
        <f>COUNTIFS(resolve_2018!Y:Y,A3745)</f>
        <v>0</v>
      </c>
      <c r="S3745">
        <f>COUNTIFS(assign_old_new!A:A,A3745)</f>
        <v>0</v>
      </c>
      <c r="T3745" s="4" t="str">
        <f>IF(D3745="teppc","teppc",
IF(Q3745=0,"not relevant",
IF(R3745&gt;0,"in old list",
IF(S3745=0,"NEED TO ASSIGN",
INDEX(assign_old_new!D:D,MATCH(A3745,assign_old_new!A:A,0))))))</f>
        <v>teppc</v>
      </c>
      <c r="U3745">
        <f t="shared" si="116"/>
        <v>0</v>
      </c>
      <c r="V3745" s="5">
        <f t="shared" si="117"/>
        <v>0</v>
      </c>
    </row>
    <row r="3746" spans="1:22" hidden="1" x14ac:dyDescent="0.75">
      <c r="A3746" t="s">
        <v>3922</v>
      </c>
      <c r="B3746" t="s">
        <v>3922</v>
      </c>
      <c r="C3746" t="s">
        <v>3923</v>
      </c>
      <c r="D3746" t="s">
        <v>3425</v>
      </c>
      <c r="E3746" t="s">
        <v>3611</v>
      </c>
      <c r="F3746" t="s">
        <v>3611</v>
      </c>
      <c r="G3746" t="s">
        <v>3379</v>
      </c>
      <c r="H3746" t="s">
        <v>1128</v>
      </c>
      <c r="I3746" t="s">
        <v>33</v>
      </c>
      <c r="J3746" s="2">
        <v>39783</v>
      </c>
      <c r="K3746" s="2">
        <v>55153</v>
      </c>
      <c r="L3746">
        <v>0.75</v>
      </c>
      <c r="M3746" t="s">
        <v>3920</v>
      </c>
      <c r="N3746" t="s">
        <v>3921</v>
      </c>
      <c r="O3746" t="s">
        <v>3356</v>
      </c>
      <c r="P3746" t="s">
        <v>3357</v>
      </c>
      <c r="Q3746" s="5">
        <f>INDEX(relevant_resources!B:B,MATCH(P3746,relevant_resources!A:A,0))</f>
        <v>0</v>
      </c>
      <c r="R3746">
        <f>COUNTIFS(resolve_2018!Y:Y,A3746)</f>
        <v>0</v>
      </c>
      <c r="S3746">
        <f>COUNTIFS(assign_old_new!A:A,A3746)</f>
        <v>0</v>
      </c>
      <c r="T3746" s="4" t="str">
        <f>IF(D3746="teppc","teppc",
IF(Q3746=0,"not relevant",
IF(R3746&gt;0,"in old list",
IF(S3746=0,"NEED TO ASSIGN",
INDEX(assign_old_new!D:D,MATCH(A3746,assign_old_new!A:A,0))))))</f>
        <v>teppc</v>
      </c>
      <c r="U3746">
        <f t="shared" si="116"/>
        <v>0</v>
      </c>
      <c r="V3746" s="5">
        <f t="shared" si="117"/>
        <v>0</v>
      </c>
    </row>
    <row r="3747" spans="1:22" hidden="1" x14ac:dyDescent="0.75">
      <c r="A3747" t="s">
        <v>8032</v>
      </c>
      <c r="B3747" t="s">
        <v>8033</v>
      </c>
      <c r="C3747" t="s">
        <v>8034</v>
      </c>
      <c r="D3747" t="s">
        <v>3425</v>
      </c>
      <c r="E3747" t="s">
        <v>2403</v>
      </c>
      <c r="F3747" t="s">
        <v>2403</v>
      </c>
      <c r="G3747" t="s">
        <v>3436</v>
      </c>
      <c r="H3747" t="s">
        <v>3437</v>
      </c>
      <c r="I3747" t="s">
        <v>2274</v>
      </c>
      <c r="J3747" s="2">
        <v>38473</v>
      </c>
      <c r="K3747" s="2">
        <v>47588</v>
      </c>
      <c r="L3747">
        <v>0.75</v>
      </c>
      <c r="M3747" t="s">
        <v>3506</v>
      </c>
      <c r="N3747" t="s">
        <v>3385</v>
      </c>
      <c r="O3747" t="s">
        <v>3386</v>
      </c>
      <c r="P3747" t="s">
        <v>3474</v>
      </c>
      <c r="Q3747" s="5">
        <f>INDEX(relevant_resources!B:B,MATCH(P3747,relevant_resources!A:A,0))</f>
        <v>0</v>
      </c>
      <c r="R3747">
        <f>COUNTIFS(resolve_2018!Y:Y,A3747)</f>
        <v>0</v>
      </c>
      <c r="S3747">
        <f>COUNTIFS(assign_old_new!A:A,A3747)</f>
        <v>0</v>
      </c>
      <c r="T3747" s="4" t="str">
        <f>IF(D3747="teppc","teppc",
IF(Q3747=0,"not relevant",
IF(R3747&gt;0,"in old list",
IF(S3747=0,"NEED TO ASSIGN",
INDEX(assign_old_new!D:D,MATCH(A3747,assign_old_new!A:A,0))))))</f>
        <v>teppc</v>
      </c>
      <c r="U3747">
        <f t="shared" si="116"/>
        <v>0</v>
      </c>
      <c r="V3747" s="5">
        <f t="shared" si="117"/>
        <v>0</v>
      </c>
    </row>
    <row r="3748" spans="1:22" hidden="1" x14ac:dyDescent="0.75">
      <c r="A3748" t="s">
        <v>4905</v>
      </c>
      <c r="B3748" t="s">
        <v>4906</v>
      </c>
      <c r="C3748" t="s">
        <v>4905</v>
      </c>
      <c r="D3748" t="s">
        <v>3425</v>
      </c>
      <c r="E3748" t="s">
        <v>2647</v>
      </c>
      <c r="F3748" t="s">
        <v>2647</v>
      </c>
      <c r="G3748" t="s">
        <v>3500</v>
      </c>
      <c r="H3748" t="s">
        <v>2646</v>
      </c>
      <c r="I3748" t="s">
        <v>2647</v>
      </c>
      <c r="J3748" s="2">
        <v>3562</v>
      </c>
      <c r="K3748" s="2">
        <v>55153</v>
      </c>
      <c r="L3748">
        <v>0.75</v>
      </c>
      <c r="M3748" t="s">
        <v>210</v>
      </c>
      <c r="N3748" t="s">
        <v>3443</v>
      </c>
      <c r="O3748" t="s">
        <v>210</v>
      </c>
      <c r="P3748" t="s">
        <v>3905</v>
      </c>
      <c r="Q3748" s="5">
        <f>INDEX(relevant_resources!B:B,MATCH(P3748,relevant_resources!A:A,0))</f>
        <v>0</v>
      </c>
      <c r="R3748">
        <f>COUNTIFS(resolve_2018!Y:Y,A3748)</f>
        <v>0</v>
      </c>
      <c r="S3748">
        <f>COUNTIFS(assign_old_new!A:A,A3748)</f>
        <v>0</v>
      </c>
      <c r="T3748" s="4" t="str">
        <f>IF(D3748="teppc","teppc",
IF(Q3748=0,"not relevant",
IF(R3748&gt;0,"in old list",
IF(S3748=0,"NEED TO ASSIGN",
INDEX(assign_old_new!D:D,MATCH(A3748,assign_old_new!A:A,0))))))</f>
        <v>teppc</v>
      </c>
      <c r="U3748">
        <f t="shared" si="116"/>
        <v>0</v>
      </c>
      <c r="V3748" s="5">
        <f t="shared" si="117"/>
        <v>0</v>
      </c>
    </row>
    <row r="3749" spans="1:22" hidden="1" x14ac:dyDescent="0.75">
      <c r="A3749" t="s">
        <v>4903</v>
      </c>
      <c r="B3749" t="s">
        <v>4904</v>
      </c>
      <c r="C3749" t="s">
        <v>4903</v>
      </c>
      <c r="D3749" t="s">
        <v>3425</v>
      </c>
      <c r="E3749" t="s">
        <v>2647</v>
      </c>
      <c r="F3749" t="s">
        <v>2647</v>
      </c>
      <c r="G3749" t="s">
        <v>3500</v>
      </c>
      <c r="H3749" t="s">
        <v>2646</v>
      </c>
      <c r="I3749" t="s">
        <v>2647</v>
      </c>
      <c r="J3749" s="2">
        <v>3228</v>
      </c>
      <c r="K3749" s="2">
        <v>55153</v>
      </c>
      <c r="L3749">
        <v>0.75</v>
      </c>
      <c r="M3749" t="s">
        <v>210</v>
      </c>
      <c r="N3749" t="s">
        <v>3443</v>
      </c>
      <c r="O3749" t="s">
        <v>210</v>
      </c>
      <c r="P3749" t="s">
        <v>3905</v>
      </c>
      <c r="Q3749" s="5">
        <f>INDEX(relevant_resources!B:B,MATCH(P3749,relevant_resources!A:A,0))</f>
        <v>0</v>
      </c>
      <c r="R3749">
        <f>COUNTIFS(resolve_2018!Y:Y,A3749)</f>
        <v>0</v>
      </c>
      <c r="S3749">
        <f>COUNTIFS(assign_old_new!A:A,A3749)</f>
        <v>0</v>
      </c>
      <c r="T3749" s="4" t="str">
        <f>IF(D3749="teppc","teppc",
IF(Q3749=0,"not relevant",
IF(R3749&gt;0,"in old list",
IF(S3749=0,"NEED TO ASSIGN",
INDEX(assign_old_new!D:D,MATCH(A3749,assign_old_new!A:A,0))))))</f>
        <v>teppc</v>
      </c>
      <c r="U3749">
        <f t="shared" si="116"/>
        <v>0</v>
      </c>
      <c r="V3749" s="5">
        <f t="shared" si="117"/>
        <v>0</v>
      </c>
    </row>
    <row r="3750" spans="1:22" hidden="1" x14ac:dyDescent="0.75">
      <c r="A3750" t="s">
        <v>9088</v>
      </c>
      <c r="B3750" t="s">
        <v>9088</v>
      </c>
      <c r="C3750" t="s">
        <v>9089</v>
      </c>
      <c r="D3750" t="s">
        <v>3425</v>
      </c>
      <c r="E3750" t="s">
        <v>3546</v>
      </c>
      <c r="F3750" t="s">
        <v>3546</v>
      </c>
      <c r="G3750" t="s">
        <v>3547</v>
      </c>
      <c r="H3750" t="s">
        <v>3546</v>
      </c>
      <c r="I3750" t="s">
        <v>3429</v>
      </c>
      <c r="J3750" s="2">
        <v>32021</v>
      </c>
      <c r="K3750" s="2">
        <v>47588</v>
      </c>
      <c r="L3750">
        <v>0.7</v>
      </c>
      <c r="M3750" t="s">
        <v>210</v>
      </c>
      <c r="N3750" t="s">
        <v>3443</v>
      </c>
      <c r="O3750" t="s">
        <v>210</v>
      </c>
      <c r="P3750" t="s">
        <v>3444</v>
      </c>
      <c r="Q3750" s="5">
        <f>INDEX(relevant_resources!B:B,MATCH(P3750,relevant_resources!A:A,0))</f>
        <v>0</v>
      </c>
      <c r="R3750">
        <f>COUNTIFS(resolve_2018!Y:Y,A3750)</f>
        <v>0</v>
      </c>
      <c r="S3750">
        <f>COUNTIFS(assign_old_new!A:A,A3750)</f>
        <v>0</v>
      </c>
      <c r="T3750" s="4" t="str">
        <f>IF(D3750="teppc","teppc",
IF(Q3750=0,"not relevant",
IF(R3750&gt;0,"in old list",
IF(S3750=0,"NEED TO ASSIGN",
INDEX(assign_old_new!D:D,MATCH(A3750,assign_old_new!A:A,0))))))</f>
        <v>teppc</v>
      </c>
      <c r="U3750">
        <f t="shared" si="116"/>
        <v>0</v>
      </c>
      <c r="V3750" s="5">
        <f t="shared" si="117"/>
        <v>0</v>
      </c>
    </row>
    <row r="3751" spans="1:22" hidden="1" x14ac:dyDescent="0.75">
      <c r="A3751" t="s">
        <v>7441</v>
      </c>
      <c r="B3751" t="s">
        <v>7441</v>
      </c>
      <c r="C3751" t="s">
        <v>7442</v>
      </c>
      <c r="D3751" t="s">
        <v>3425</v>
      </c>
      <c r="E3751" t="s">
        <v>3482</v>
      </c>
      <c r="F3751" t="s">
        <v>3482</v>
      </c>
      <c r="G3751" t="s">
        <v>3483</v>
      </c>
      <c r="H3751" t="s">
        <v>3482</v>
      </c>
      <c r="I3751" t="s">
        <v>1080</v>
      </c>
      <c r="J3751" s="2">
        <v>40148</v>
      </c>
      <c r="K3751" s="2">
        <v>47453</v>
      </c>
      <c r="L3751">
        <v>0.64</v>
      </c>
      <c r="M3751" t="s">
        <v>3506</v>
      </c>
      <c r="N3751" t="s">
        <v>3385</v>
      </c>
      <c r="O3751" t="s">
        <v>3386</v>
      </c>
      <c r="P3751" t="s">
        <v>3617</v>
      </c>
      <c r="Q3751" s="5">
        <f>INDEX(relevant_resources!B:B,MATCH(P3751,relevant_resources!A:A,0))</f>
        <v>0</v>
      </c>
      <c r="R3751">
        <f>COUNTIFS(resolve_2018!Y:Y,A3751)</f>
        <v>0</v>
      </c>
      <c r="S3751">
        <f>COUNTIFS(assign_old_new!A:A,A3751)</f>
        <v>0</v>
      </c>
      <c r="T3751" s="4" t="str">
        <f>IF(D3751="teppc","teppc",
IF(Q3751=0,"not relevant",
IF(R3751&gt;0,"in old list",
IF(S3751=0,"NEED TO ASSIGN",
INDEX(assign_old_new!D:D,MATCH(A3751,assign_old_new!A:A,0))))))</f>
        <v>teppc</v>
      </c>
      <c r="U3751">
        <f t="shared" si="116"/>
        <v>0</v>
      </c>
      <c r="V3751" s="5">
        <f t="shared" si="117"/>
        <v>0</v>
      </c>
    </row>
    <row r="3752" spans="1:22" hidden="1" x14ac:dyDescent="0.75">
      <c r="A3752" t="s">
        <v>9878</v>
      </c>
      <c r="B3752" t="s">
        <v>9879</v>
      </c>
      <c r="C3752" t="s">
        <v>8040</v>
      </c>
      <c r="D3752" t="s">
        <v>3425</v>
      </c>
      <c r="E3752" t="s">
        <v>3426</v>
      </c>
      <c r="F3752" t="s">
        <v>3426</v>
      </c>
      <c r="G3752" t="s">
        <v>3427</v>
      </c>
      <c r="H3752" t="s">
        <v>3428</v>
      </c>
      <c r="I3752" t="s">
        <v>3429</v>
      </c>
      <c r="J3752" s="2">
        <v>31517</v>
      </c>
      <c r="K3752" s="2">
        <v>47484</v>
      </c>
      <c r="L3752">
        <v>0.63</v>
      </c>
      <c r="M3752" t="s">
        <v>3448</v>
      </c>
      <c r="N3752" t="s">
        <v>3336</v>
      </c>
      <c r="O3752" t="s">
        <v>3356</v>
      </c>
      <c r="P3752" t="s">
        <v>3449</v>
      </c>
      <c r="Q3752" s="5">
        <f>INDEX(relevant_resources!B:B,MATCH(P3752,relevant_resources!A:A,0))</f>
        <v>0</v>
      </c>
      <c r="R3752">
        <f>COUNTIFS(resolve_2018!Y:Y,A3752)</f>
        <v>0</v>
      </c>
      <c r="S3752">
        <f>COUNTIFS(assign_old_new!A:A,A3752)</f>
        <v>0</v>
      </c>
      <c r="T3752" s="4" t="str">
        <f>IF(D3752="teppc","teppc",
IF(Q3752=0,"not relevant",
IF(R3752&gt;0,"in old list",
IF(S3752=0,"NEED TO ASSIGN",
INDEX(assign_old_new!D:D,MATCH(A3752,assign_old_new!A:A,0))))))</f>
        <v>teppc</v>
      </c>
      <c r="U3752">
        <f t="shared" si="116"/>
        <v>0</v>
      </c>
      <c r="V3752" s="5">
        <f t="shared" si="117"/>
        <v>0</v>
      </c>
    </row>
    <row r="3753" spans="1:22" hidden="1" x14ac:dyDescent="0.75">
      <c r="A3753" t="s">
        <v>9880</v>
      </c>
      <c r="B3753" t="s">
        <v>9881</v>
      </c>
      <c r="C3753" t="s">
        <v>8040</v>
      </c>
      <c r="D3753" t="s">
        <v>3425</v>
      </c>
      <c r="E3753" t="s">
        <v>3426</v>
      </c>
      <c r="F3753" t="s">
        <v>3426</v>
      </c>
      <c r="G3753" t="s">
        <v>3427</v>
      </c>
      <c r="H3753" t="s">
        <v>3428</v>
      </c>
      <c r="I3753" t="s">
        <v>3429</v>
      </c>
      <c r="J3753" s="2">
        <v>31517</v>
      </c>
      <c r="K3753" s="2">
        <v>47484</v>
      </c>
      <c r="L3753">
        <v>0.63</v>
      </c>
      <c r="M3753" t="s">
        <v>3448</v>
      </c>
      <c r="N3753" t="s">
        <v>3336</v>
      </c>
      <c r="O3753" t="s">
        <v>3356</v>
      </c>
      <c r="P3753" t="s">
        <v>3449</v>
      </c>
      <c r="Q3753" s="5">
        <f>INDEX(relevant_resources!B:B,MATCH(P3753,relevant_resources!A:A,0))</f>
        <v>0</v>
      </c>
      <c r="R3753">
        <f>COUNTIFS(resolve_2018!Y:Y,A3753)</f>
        <v>0</v>
      </c>
      <c r="S3753">
        <f>COUNTIFS(assign_old_new!A:A,A3753)</f>
        <v>0</v>
      </c>
      <c r="T3753" s="4" t="str">
        <f>IF(D3753="teppc","teppc",
IF(Q3753=0,"not relevant",
IF(R3753&gt;0,"in old list",
IF(S3753=0,"NEED TO ASSIGN",
INDEX(assign_old_new!D:D,MATCH(A3753,assign_old_new!A:A,0))))))</f>
        <v>teppc</v>
      </c>
      <c r="U3753">
        <f t="shared" si="116"/>
        <v>0</v>
      </c>
      <c r="V3753" s="5">
        <f t="shared" si="117"/>
        <v>0</v>
      </c>
    </row>
    <row r="3754" spans="1:22" hidden="1" x14ac:dyDescent="0.75">
      <c r="A3754" t="s">
        <v>11155</v>
      </c>
      <c r="B3754" t="s">
        <v>11155</v>
      </c>
      <c r="C3754" t="s">
        <v>11156</v>
      </c>
      <c r="D3754" t="s">
        <v>9883</v>
      </c>
      <c r="E3754" t="s">
        <v>3333</v>
      </c>
      <c r="F3754" t="s">
        <v>3333</v>
      </c>
      <c r="G3754" t="s">
        <v>3334</v>
      </c>
      <c r="H3754" t="s">
        <v>3333</v>
      </c>
      <c r="I3754" t="s">
        <v>33</v>
      </c>
      <c r="J3754" s="6">
        <v>30097</v>
      </c>
      <c r="K3754" s="6">
        <v>55153</v>
      </c>
      <c r="L3754">
        <v>0.63</v>
      </c>
      <c r="M3754" t="s">
        <v>9884</v>
      </c>
      <c r="N3754" t="s">
        <v>3443</v>
      </c>
      <c r="O3754" t="s">
        <v>210</v>
      </c>
      <c r="P3754" t="s">
        <v>3709</v>
      </c>
      <c r="Q3754" s="5">
        <f>INDEX(relevant_resources!B:B,MATCH(P3754,relevant_resources!A:A,0))</f>
        <v>0</v>
      </c>
      <c r="R3754">
        <f>COUNTIFS(resolve_2018!Y:Y,A3754)</f>
        <v>0</v>
      </c>
      <c r="S3754">
        <f>COUNTIFS(assign_old_new!A:A,A3754)</f>
        <v>0</v>
      </c>
      <c r="T3754" s="4" t="str">
        <f>IF(D3754="teppc","teppc",
IF(Q3754=0,"not relevant",
IF(R3754&gt;0,"in old list",
IF(S3754=0,"NEED TO ASSIGN",
INDEX(assign_old_new!D:D,MATCH(A3754,assign_old_new!A:A,0))))))</f>
        <v>not relevant</v>
      </c>
      <c r="U3754">
        <f t="shared" si="116"/>
        <v>0</v>
      </c>
      <c r="V3754" s="5">
        <f t="shared" si="117"/>
        <v>0</v>
      </c>
    </row>
    <row r="3755" spans="1:22" hidden="1" x14ac:dyDescent="0.75">
      <c r="A3755" t="s">
        <v>6947</v>
      </c>
      <c r="B3755" t="s">
        <v>6947</v>
      </c>
      <c r="C3755" t="s">
        <v>6948</v>
      </c>
      <c r="D3755" t="s">
        <v>3425</v>
      </c>
      <c r="E3755" t="s">
        <v>3620</v>
      </c>
      <c r="F3755" t="s">
        <v>3620</v>
      </c>
      <c r="G3755" t="s">
        <v>3621</v>
      </c>
      <c r="H3755" t="s">
        <v>3616</v>
      </c>
      <c r="I3755" t="s">
        <v>1080</v>
      </c>
      <c r="J3755" s="2">
        <v>30803</v>
      </c>
      <c r="K3755" s="2">
        <v>47588</v>
      </c>
      <c r="L3755">
        <v>0.62</v>
      </c>
      <c r="M3755" t="s">
        <v>210</v>
      </c>
      <c r="N3755" t="s">
        <v>3443</v>
      </c>
      <c r="O3755" t="s">
        <v>210</v>
      </c>
      <c r="P3755" t="s">
        <v>3568</v>
      </c>
      <c r="Q3755" s="5">
        <f>INDEX(relevant_resources!B:B,MATCH(P3755,relevant_resources!A:A,0))</f>
        <v>0</v>
      </c>
      <c r="R3755">
        <f>COUNTIFS(resolve_2018!Y:Y,A3755)</f>
        <v>0</v>
      </c>
      <c r="S3755">
        <f>COUNTIFS(assign_old_new!A:A,A3755)</f>
        <v>0</v>
      </c>
      <c r="T3755" s="4" t="str">
        <f>IF(D3755="teppc","teppc",
IF(Q3755=0,"not relevant",
IF(R3755&gt;0,"in old list",
IF(S3755=0,"NEED TO ASSIGN",
INDEX(assign_old_new!D:D,MATCH(A3755,assign_old_new!A:A,0))))))</f>
        <v>teppc</v>
      </c>
      <c r="U3755">
        <f t="shared" si="116"/>
        <v>0</v>
      </c>
      <c r="V3755" s="5">
        <f t="shared" si="117"/>
        <v>0</v>
      </c>
    </row>
    <row r="3756" spans="1:22" hidden="1" x14ac:dyDescent="0.75">
      <c r="A3756" t="s">
        <v>10920</v>
      </c>
      <c r="B3756" t="s">
        <v>10920</v>
      </c>
      <c r="C3756" t="s">
        <v>10921</v>
      </c>
      <c r="D3756" t="s">
        <v>9883</v>
      </c>
      <c r="E3756" t="s">
        <v>3333</v>
      </c>
      <c r="F3756" t="s">
        <v>3333</v>
      </c>
      <c r="G3756" t="s">
        <v>3334</v>
      </c>
      <c r="H3756" t="s">
        <v>3333</v>
      </c>
      <c r="I3756" t="s">
        <v>33</v>
      </c>
      <c r="J3756" t="s">
        <v>9889</v>
      </c>
      <c r="K3756" s="6">
        <v>55153</v>
      </c>
      <c r="L3756">
        <v>0.6</v>
      </c>
      <c r="M3756" t="s">
        <v>10138</v>
      </c>
      <c r="N3756" t="s">
        <v>3443</v>
      </c>
      <c r="O3756" t="s">
        <v>210</v>
      </c>
      <c r="P3756" t="s">
        <v>3709</v>
      </c>
      <c r="Q3756" s="5">
        <f>INDEX(relevant_resources!B:B,MATCH(P3756,relevant_resources!A:A,0))</f>
        <v>0</v>
      </c>
      <c r="R3756">
        <f>COUNTIFS(resolve_2018!Y:Y,A3756)</f>
        <v>0</v>
      </c>
      <c r="S3756">
        <f>COUNTIFS(assign_old_new!A:A,A3756)</f>
        <v>1</v>
      </c>
      <c r="T3756" s="4" t="str">
        <f>IF(D3756="teppc","teppc",
IF(Q3756=0,"not relevant",
IF(R3756&gt;0,"in old list",
IF(S3756=0,"NEED TO ASSIGN",
INDEX(assign_old_new!D:D,MATCH(A3756,assign_old_new!A:A,0))))))</f>
        <v>not relevant</v>
      </c>
      <c r="U3756">
        <f t="shared" si="116"/>
        <v>1</v>
      </c>
      <c r="V3756" s="5">
        <f t="shared" si="117"/>
        <v>0</v>
      </c>
    </row>
    <row r="3757" spans="1:22" hidden="1" x14ac:dyDescent="0.75">
      <c r="A3757" t="s">
        <v>6885</v>
      </c>
      <c r="B3757" t="s">
        <v>6886</v>
      </c>
      <c r="C3757" t="s">
        <v>6885</v>
      </c>
      <c r="D3757" t="s">
        <v>3425</v>
      </c>
      <c r="E3757" t="s">
        <v>3546</v>
      </c>
      <c r="F3757" t="s">
        <v>3546</v>
      </c>
      <c r="G3757" t="s">
        <v>3547</v>
      </c>
      <c r="H3757" t="s">
        <v>3546</v>
      </c>
      <c r="I3757" t="s">
        <v>3429</v>
      </c>
      <c r="J3757" s="2">
        <v>42454</v>
      </c>
      <c r="K3757" s="2">
        <v>54877</v>
      </c>
      <c r="L3757">
        <v>0.6</v>
      </c>
      <c r="M3757" t="s">
        <v>3442</v>
      </c>
      <c r="N3757" t="s">
        <v>3443</v>
      </c>
      <c r="O3757" t="s">
        <v>210</v>
      </c>
      <c r="P3757" t="s">
        <v>3444</v>
      </c>
      <c r="Q3757" s="5">
        <f>INDEX(relevant_resources!B:B,MATCH(P3757,relevant_resources!A:A,0))</f>
        <v>0</v>
      </c>
      <c r="R3757">
        <f>COUNTIFS(resolve_2018!Y:Y,A3757)</f>
        <v>0</v>
      </c>
      <c r="S3757">
        <f>COUNTIFS(assign_old_new!A:A,A3757)</f>
        <v>0</v>
      </c>
      <c r="T3757" s="4" t="str">
        <f>IF(D3757="teppc","teppc",
IF(Q3757=0,"not relevant",
IF(R3757&gt;0,"in old list",
IF(S3757=0,"NEED TO ASSIGN",
INDEX(assign_old_new!D:D,MATCH(A3757,assign_old_new!A:A,0))))))</f>
        <v>teppc</v>
      </c>
      <c r="U3757">
        <f t="shared" si="116"/>
        <v>0</v>
      </c>
      <c r="V3757" s="5">
        <f t="shared" si="117"/>
        <v>0</v>
      </c>
    </row>
    <row r="3758" spans="1:22" hidden="1" x14ac:dyDescent="0.75">
      <c r="A3758" t="s">
        <v>298</v>
      </c>
      <c r="B3758" t="s">
        <v>298</v>
      </c>
      <c r="C3758" t="s">
        <v>11157</v>
      </c>
      <c r="D3758" t="s">
        <v>9883</v>
      </c>
      <c r="E3758" t="s">
        <v>3333</v>
      </c>
      <c r="F3758" t="s">
        <v>3333</v>
      </c>
      <c r="G3758" t="s">
        <v>3334</v>
      </c>
      <c r="H3758" t="s">
        <v>3333</v>
      </c>
      <c r="I3758" t="s">
        <v>33</v>
      </c>
      <c r="J3758" s="6">
        <v>41822</v>
      </c>
      <c r="K3758" s="6">
        <v>55153</v>
      </c>
      <c r="L3758">
        <v>0.6</v>
      </c>
      <c r="M3758" t="s">
        <v>9884</v>
      </c>
      <c r="N3758" t="s">
        <v>3443</v>
      </c>
      <c r="O3758" t="s">
        <v>210</v>
      </c>
      <c r="P3758" t="s">
        <v>3709</v>
      </c>
      <c r="Q3758" s="5">
        <f>INDEX(relevant_resources!B:B,MATCH(P3758,relevant_resources!A:A,0))</f>
        <v>0</v>
      </c>
      <c r="R3758">
        <f>COUNTIFS(resolve_2018!Y:Y,A3758)</f>
        <v>1</v>
      </c>
      <c r="S3758">
        <f>COUNTIFS(assign_old_new!A:A,A3758)</f>
        <v>0</v>
      </c>
      <c r="T3758" s="4" t="str">
        <f>IF(D3758="teppc","teppc",
IF(Q3758=0,"not relevant",
IF(R3758&gt;0,"in old list",
IF(S3758=0,"NEED TO ASSIGN",
INDEX(assign_old_new!D:D,MATCH(A3758,assign_old_new!A:A,0))))))</f>
        <v>not relevant</v>
      </c>
      <c r="U3758">
        <f t="shared" si="116"/>
        <v>1</v>
      </c>
      <c r="V3758" s="5">
        <f t="shared" si="117"/>
        <v>0</v>
      </c>
    </row>
    <row r="3759" spans="1:22" hidden="1" x14ac:dyDescent="0.75">
      <c r="A3759" t="s">
        <v>81</v>
      </c>
      <c r="B3759" t="s">
        <v>81</v>
      </c>
      <c r="C3759" t="s">
        <v>11076</v>
      </c>
      <c r="D3759" t="s">
        <v>9883</v>
      </c>
      <c r="E3759" t="s">
        <v>3333</v>
      </c>
      <c r="F3759" t="s">
        <v>3333</v>
      </c>
      <c r="G3759" t="s">
        <v>3334</v>
      </c>
      <c r="H3759" t="s">
        <v>3333</v>
      </c>
      <c r="I3759" t="s">
        <v>33</v>
      </c>
      <c r="J3759" s="6">
        <v>41353</v>
      </c>
      <c r="K3759" s="6">
        <v>55153</v>
      </c>
      <c r="L3759">
        <v>0.6</v>
      </c>
      <c r="M3759" t="s">
        <v>9884</v>
      </c>
      <c r="N3759" t="s">
        <v>3342</v>
      </c>
      <c r="O3759" t="s">
        <v>3337</v>
      </c>
      <c r="P3759" t="s">
        <v>3338</v>
      </c>
      <c r="Q3759" s="5">
        <f>INDEX(relevant_resources!B:B,MATCH(P3759,relevant_resources!A:A,0))</f>
        <v>0</v>
      </c>
      <c r="R3759">
        <f>COUNTIFS(resolve_2018!Y:Y,A3759)</f>
        <v>1</v>
      </c>
      <c r="S3759">
        <f>COUNTIFS(assign_old_new!A:A,A3759)</f>
        <v>0</v>
      </c>
      <c r="T3759" s="4" t="str">
        <f>IF(D3759="teppc","teppc",
IF(Q3759=0,"not relevant",
IF(R3759&gt;0,"in old list",
IF(S3759=0,"NEED TO ASSIGN",
INDEX(assign_old_new!D:D,MATCH(A3759,assign_old_new!A:A,0))))))</f>
        <v>not relevant</v>
      </c>
      <c r="U3759">
        <f t="shared" si="116"/>
        <v>1</v>
      </c>
      <c r="V3759" s="5">
        <f t="shared" si="117"/>
        <v>0</v>
      </c>
    </row>
    <row r="3760" spans="1:22" hidden="1" x14ac:dyDescent="0.75">
      <c r="A3760" t="s">
        <v>4185</v>
      </c>
      <c r="B3760" t="s">
        <v>4185</v>
      </c>
      <c r="C3760" t="s">
        <v>4186</v>
      </c>
      <c r="D3760" t="s">
        <v>3425</v>
      </c>
      <c r="E3760" t="s">
        <v>3620</v>
      </c>
      <c r="F3760" t="s">
        <v>3620</v>
      </c>
      <c r="G3760" t="s">
        <v>3621</v>
      </c>
      <c r="H3760" t="s">
        <v>3616</v>
      </c>
      <c r="I3760" t="s">
        <v>1080</v>
      </c>
      <c r="J3760" s="2">
        <v>31330</v>
      </c>
      <c r="K3760" s="2">
        <v>47588</v>
      </c>
      <c r="L3760">
        <v>0.6</v>
      </c>
      <c r="M3760" t="s">
        <v>210</v>
      </c>
      <c r="N3760" t="s">
        <v>3443</v>
      </c>
      <c r="O3760" t="s">
        <v>210</v>
      </c>
      <c r="P3760" t="s">
        <v>3568</v>
      </c>
      <c r="Q3760" s="5">
        <f>INDEX(relevant_resources!B:B,MATCH(P3760,relevant_resources!A:A,0))</f>
        <v>0</v>
      </c>
      <c r="R3760">
        <f>COUNTIFS(resolve_2018!Y:Y,A3760)</f>
        <v>0</v>
      </c>
      <c r="S3760">
        <f>COUNTIFS(assign_old_new!A:A,A3760)</f>
        <v>0</v>
      </c>
      <c r="T3760" s="4" t="str">
        <f>IF(D3760="teppc","teppc",
IF(Q3760=0,"not relevant",
IF(R3760&gt;0,"in old list",
IF(S3760=0,"NEED TO ASSIGN",
INDEX(assign_old_new!D:D,MATCH(A3760,assign_old_new!A:A,0))))))</f>
        <v>teppc</v>
      </c>
      <c r="U3760">
        <f t="shared" si="116"/>
        <v>0</v>
      </c>
      <c r="V3760" s="5">
        <f t="shared" si="117"/>
        <v>0</v>
      </c>
    </row>
    <row r="3761" spans="1:22" hidden="1" x14ac:dyDescent="0.75">
      <c r="A3761" t="s">
        <v>10301</v>
      </c>
      <c r="B3761" t="s">
        <v>10301</v>
      </c>
      <c r="C3761" t="s">
        <v>10301</v>
      </c>
      <c r="D3761" t="s">
        <v>9883</v>
      </c>
      <c r="E3761" t="s">
        <v>3333</v>
      </c>
      <c r="F3761" t="s">
        <v>3333</v>
      </c>
      <c r="G3761" t="s">
        <v>3334</v>
      </c>
      <c r="H3761" t="s">
        <v>3333</v>
      </c>
      <c r="I3761" t="s">
        <v>33</v>
      </c>
      <c r="J3761" s="6">
        <v>30436</v>
      </c>
      <c r="K3761" s="6">
        <v>55153</v>
      </c>
      <c r="L3761">
        <v>0.6</v>
      </c>
      <c r="M3761" t="s">
        <v>9884</v>
      </c>
      <c r="N3761" t="s">
        <v>3443</v>
      </c>
      <c r="O3761" t="s">
        <v>210</v>
      </c>
      <c r="P3761" t="s">
        <v>3709</v>
      </c>
      <c r="Q3761" s="5">
        <f>INDEX(relevant_resources!B:B,MATCH(P3761,relevant_resources!A:A,0))</f>
        <v>0</v>
      </c>
      <c r="R3761">
        <f>COUNTIFS(resolve_2018!Y:Y,A3761)</f>
        <v>0</v>
      </c>
      <c r="S3761">
        <f>COUNTIFS(assign_old_new!A:A,A3761)</f>
        <v>0</v>
      </c>
      <c r="T3761" s="4" t="str">
        <f>IF(D3761="teppc","teppc",
IF(Q3761=0,"not relevant",
IF(R3761&gt;0,"in old list",
IF(S3761=0,"NEED TO ASSIGN",
INDEX(assign_old_new!D:D,MATCH(A3761,assign_old_new!A:A,0))))))</f>
        <v>not relevant</v>
      </c>
      <c r="U3761">
        <f t="shared" si="116"/>
        <v>0</v>
      </c>
      <c r="V3761" s="5">
        <f t="shared" si="117"/>
        <v>0</v>
      </c>
    </row>
    <row r="3762" spans="1:22" hidden="1" x14ac:dyDescent="0.75">
      <c r="A3762" t="s">
        <v>2809</v>
      </c>
      <c r="B3762" t="s">
        <v>5083</v>
      </c>
      <c r="C3762" t="s">
        <v>5084</v>
      </c>
      <c r="D3762" t="s">
        <v>3425</v>
      </c>
      <c r="E3762" t="s">
        <v>2647</v>
      </c>
      <c r="F3762" t="s">
        <v>2647</v>
      </c>
      <c r="G3762" t="s">
        <v>3500</v>
      </c>
      <c r="H3762" t="s">
        <v>2646</v>
      </c>
      <c r="I3762" t="s">
        <v>2647</v>
      </c>
      <c r="J3762" s="2">
        <v>3348</v>
      </c>
      <c r="K3762" s="2">
        <v>55153</v>
      </c>
      <c r="L3762">
        <v>0.6</v>
      </c>
      <c r="M3762" t="s">
        <v>210</v>
      </c>
      <c r="N3762" t="s">
        <v>3443</v>
      </c>
      <c r="O3762" t="s">
        <v>210</v>
      </c>
      <c r="P3762" t="s">
        <v>3905</v>
      </c>
      <c r="Q3762" s="5">
        <f>INDEX(relevant_resources!B:B,MATCH(P3762,relevant_resources!A:A,0))</f>
        <v>0</v>
      </c>
      <c r="R3762">
        <f>COUNTIFS(resolve_2018!Y:Y,A3762)</f>
        <v>1</v>
      </c>
      <c r="S3762">
        <f>COUNTIFS(assign_old_new!A:A,A3762)</f>
        <v>0</v>
      </c>
      <c r="T3762" s="4" t="str">
        <f>IF(D3762="teppc","teppc",
IF(Q3762=0,"not relevant",
IF(R3762&gt;0,"in old list",
IF(S3762=0,"NEED TO ASSIGN",
INDEX(assign_old_new!D:D,MATCH(A3762,assign_old_new!A:A,0))))))</f>
        <v>teppc</v>
      </c>
      <c r="U3762">
        <f t="shared" si="116"/>
        <v>1</v>
      </c>
      <c r="V3762" s="5">
        <f t="shared" si="117"/>
        <v>0</v>
      </c>
    </row>
    <row r="3763" spans="1:22" hidden="1" x14ac:dyDescent="0.75">
      <c r="A3763" t="s">
        <v>9611</v>
      </c>
      <c r="B3763" t="s">
        <v>9611</v>
      </c>
      <c r="C3763" t="s">
        <v>9612</v>
      </c>
      <c r="D3763" t="s">
        <v>3425</v>
      </c>
      <c r="E3763" t="s">
        <v>3883</v>
      </c>
      <c r="F3763" t="s">
        <v>3883</v>
      </c>
      <c r="G3763" t="s">
        <v>3884</v>
      </c>
      <c r="H3763" t="s">
        <v>3883</v>
      </c>
      <c r="I3763" t="s">
        <v>1080</v>
      </c>
      <c r="J3763" s="2">
        <v>3197</v>
      </c>
      <c r="K3763" s="2">
        <v>47484</v>
      </c>
      <c r="L3763">
        <v>0.6</v>
      </c>
      <c r="M3763" t="s">
        <v>210</v>
      </c>
      <c r="N3763" t="s">
        <v>3443</v>
      </c>
      <c r="O3763" t="s">
        <v>210</v>
      </c>
      <c r="P3763" t="s">
        <v>3568</v>
      </c>
      <c r="Q3763" s="5">
        <f>INDEX(relevant_resources!B:B,MATCH(P3763,relevant_resources!A:A,0))</f>
        <v>0</v>
      </c>
      <c r="R3763">
        <f>COUNTIFS(resolve_2018!Y:Y,A3763)</f>
        <v>0</v>
      </c>
      <c r="S3763">
        <f>COUNTIFS(assign_old_new!A:A,A3763)</f>
        <v>0</v>
      </c>
      <c r="T3763" s="4" t="str">
        <f>IF(D3763="teppc","teppc",
IF(Q3763=0,"not relevant",
IF(R3763&gt;0,"in old list",
IF(S3763=0,"NEED TO ASSIGN",
INDEX(assign_old_new!D:D,MATCH(A3763,assign_old_new!A:A,0))))))</f>
        <v>teppc</v>
      </c>
      <c r="U3763">
        <f t="shared" si="116"/>
        <v>0</v>
      </c>
      <c r="V3763" s="5">
        <f t="shared" si="117"/>
        <v>0</v>
      </c>
    </row>
    <row r="3764" spans="1:22" hidden="1" x14ac:dyDescent="0.75">
      <c r="A3764" t="s">
        <v>1135</v>
      </c>
      <c r="B3764" t="s">
        <v>1135</v>
      </c>
      <c r="C3764" t="s">
        <v>11425</v>
      </c>
      <c r="D3764" t="s">
        <v>9883</v>
      </c>
      <c r="E3764" t="s">
        <v>1128</v>
      </c>
      <c r="F3764" t="s">
        <v>1128</v>
      </c>
      <c r="G3764" t="s">
        <v>3379</v>
      </c>
      <c r="H3764" t="s">
        <v>1128</v>
      </c>
      <c r="I3764" t="s">
        <v>33</v>
      </c>
      <c r="J3764" s="6">
        <v>31778</v>
      </c>
      <c r="K3764" s="6">
        <v>55153</v>
      </c>
      <c r="L3764">
        <v>0.57999999999999996</v>
      </c>
      <c r="M3764" t="s">
        <v>9884</v>
      </c>
      <c r="N3764" t="s">
        <v>3849</v>
      </c>
      <c r="O3764" t="s">
        <v>3850</v>
      </c>
      <c r="P3764" t="s">
        <v>10070</v>
      </c>
      <c r="Q3764" s="5">
        <f>INDEX(relevant_resources!B:B,MATCH(P3764,relevant_resources!A:A,0))</f>
        <v>0</v>
      </c>
      <c r="R3764">
        <f>COUNTIFS(resolve_2018!Y:Y,A3764)</f>
        <v>1</v>
      </c>
      <c r="S3764">
        <f>COUNTIFS(assign_old_new!A:A,A3764)</f>
        <v>0</v>
      </c>
      <c r="T3764" s="4" t="str">
        <f>IF(D3764="teppc","teppc",
IF(Q3764=0,"not relevant",
IF(R3764&gt;0,"in old list",
IF(S3764=0,"NEED TO ASSIGN",
INDEX(assign_old_new!D:D,MATCH(A3764,assign_old_new!A:A,0))))))</f>
        <v>not relevant</v>
      </c>
      <c r="U3764">
        <f t="shared" si="116"/>
        <v>1</v>
      </c>
      <c r="V3764" s="5">
        <f t="shared" si="117"/>
        <v>0</v>
      </c>
    </row>
    <row r="3765" spans="1:22" hidden="1" x14ac:dyDescent="0.75">
      <c r="A3765" t="s">
        <v>321</v>
      </c>
      <c r="B3765" t="s">
        <v>321</v>
      </c>
      <c r="C3765" t="s">
        <v>11036</v>
      </c>
      <c r="D3765" t="s">
        <v>9883</v>
      </c>
      <c r="E3765" t="s">
        <v>3333</v>
      </c>
      <c r="F3765" t="s">
        <v>3333</v>
      </c>
      <c r="G3765" t="s">
        <v>3334</v>
      </c>
      <c r="H3765" t="s">
        <v>3333</v>
      </c>
      <c r="I3765" t="s">
        <v>33</v>
      </c>
      <c r="J3765" s="6">
        <v>31513</v>
      </c>
      <c r="K3765" s="6">
        <v>55153</v>
      </c>
      <c r="L3765">
        <v>0.56000000000000005</v>
      </c>
      <c r="M3765" t="s">
        <v>9884</v>
      </c>
      <c r="N3765" t="s">
        <v>3443</v>
      </c>
      <c r="O3765" t="s">
        <v>210</v>
      </c>
      <c r="P3765" t="s">
        <v>3709</v>
      </c>
      <c r="Q3765" s="5">
        <f>INDEX(relevant_resources!B:B,MATCH(P3765,relevant_resources!A:A,0))</f>
        <v>0</v>
      </c>
      <c r="R3765">
        <f>COUNTIFS(resolve_2018!Y:Y,A3765)</f>
        <v>2</v>
      </c>
      <c r="S3765">
        <f>COUNTIFS(assign_old_new!A:A,A3765)</f>
        <v>0</v>
      </c>
      <c r="T3765" s="4" t="str">
        <f>IF(D3765="teppc","teppc",
IF(Q3765=0,"not relevant",
IF(R3765&gt;0,"in old list",
IF(S3765=0,"NEED TO ASSIGN",
INDEX(assign_old_new!D:D,MATCH(A3765,assign_old_new!A:A,0))))))</f>
        <v>not relevant</v>
      </c>
      <c r="U3765">
        <f t="shared" si="116"/>
        <v>1</v>
      </c>
      <c r="V3765" s="5">
        <f t="shared" si="117"/>
        <v>0</v>
      </c>
    </row>
    <row r="3766" spans="1:22" hidden="1" x14ac:dyDescent="0.75">
      <c r="A3766" t="s">
        <v>4139</v>
      </c>
      <c r="B3766" t="s">
        <v>4139</v>
      </c>
      <c r="C3766" t="s">
        <v>4140</v>
      </c>
      <c r="D3766" t="s">
        <v>3425</v>
      </c>
      <c r="E3766" t="s">
        <v>3620</v>
      </c>
      <c r="F3766" t="s">
        <v>3620</v>
      </c>
      <c r="G3766" t="s">
        <v>3621</v>
      </c>
      <c r="H3766" t="s">
        <v>3616</v>
      </c>
      <c r="I3766" t="s">
        <v>1080</v>
      </c>
      <c r="J3766" s="2">
        <v>30723</v>
      </c>
      <c r="K3766" s="2">
        <v>47588</v>
      </c>
      <c r="L3766">
        <v>0.56000000000000005</v>
      </c>
      <c r="M3766" t="s">
        <v>210</v>
      </c>
      <c r="N3766" t="s">
        <v>3443</v>
      </c>
      <c r="O3766" t="s">
        <v>210</v>
      </c>
      <c r="P3766" t="s">
        <v>3568</v>
      </c>
      <c r="Q3766" s="5">
        <f>INDEX(relevant_resources!B:B,MATCH(P3766,relevant_resources!A:A,0))</f>
        <v>0</v>
      </c>
      <c r="R3766">
        <f>COUNTIFS(resolve_2018!Y:Y,A3766)</f>
        <v>0</v>
      </c>
      <c r="S3766">
        <f>COUNTIFS(assign_old_new!A:A,A3766)</f>
        <v>0</v>
      </c>
      <c r="T3766" s="4" t="str">
        <f>IF(D3766="teppc","teppc",
IF(Q3766=0,"not relevant",
IF(R3766&gt;0,"in old list",
IF(S3766=0,"NEED TO ASSIGN",
INDEX(assign_old_new!D:D,MATCH(A3766,assign_old_new!A:A,0))))))</f>
        <v>teppc</v>
      </c>
      <c r="U3766">
        <f t="shared" si="116"/>
        <v>0</v>
      </c>
      <c r="V3766" s="5">
        <f t="shared" si="117"/>
        <v>0</v>
      </c>
    </row>
    <row r="3767" spans="1:22" hidden="1" x14ac:dyDescent="0.75">
      <c r="A3767" t="s">
        <v>3887</v>
      </c>
      <c r="B3767" t="s">
        <v>3887</v>
      </c>
      <c r="C3767" t="s">
        <v>3888</v>
      </c>
      <c r="D3767" t="s">
        <v>3425</v>
      </c>
      <c r="E3767" t="s">
        <v>3611</v>
      </c>
      <c r="F3767" t="s">
        <v>3611</v>
      </c>
      <c r="G3767" t="s">
        <v>3379</v>
      </c>
      <c r="H3767" t="s">
        <v>1128</v>
      </c>
      <c r="I3767" t="s">
        <v>33</v>
      </c>
      <c r="J3767" s="2">
        <v>6180</v>
      </c>
      <c r="K3767" s="2">
        <v>55153</v>
      </c>
      <c r="L3767">
        <v>0.56000000000000005</v>
      </c>
      <c r="M3767" t="s">
        <v>210</v>
      </c>
      <c r="N3767" t="s">
        <v>3443</v>
      </c>
      <c r="O3767" t="s">
        <v>210</v>
      </c>
      <c r="P3767" t="s">
        <v>3709</v>
      </c>
      <c r="Q3767" s="5">
        <f>INDEX(relevant_resources!B:B,MATCH(P3767,relevant_resources!A:A,0))</f>
        <v>0</v>
      </c>
      <c r="R3767">
        <f>COUNTIFS(resolve_2018!Y:Y,A3767)</f>
        <v>0</v>
      </c>
      <c r="S3767">
        <f>COUNTIFS(assign_old_new!A:A,A3767)</f>
        <v>0</v>
      </c>
      <c r="T3767" s="4" t="str">
        <f>IF(D3767="teppc","teppc",
IF(Q3767=0,"not relevant",
IF(R3767&gt;0,"in old list",
IF(S3767=0,"NEED TO ASSIGN",
INDEX(assign_old_new!D:D,MATCH(A3767,assign_old_new!A:A,0))))))</f>
        <v>teppc</v>
      </c>
      <c r="U3767">
        <f t="shared" si="116"/>
        <v>0</v>
      </c>
      <c r="V3767" s="5">
        <f t="shared" si="117"/>
        <v>0</v>
      </c>
    </row>
    <row r="3768" spans="1:22" hidden="1" x14ac:dyDescent="0.75">
      <c r="A3768" t="s">
        <v>8771</v>
      </c>
      <c r="B3768" t="s">
        <v>8771</v>
      </c>
      <c r="C3768" t="s">
        <v>8772</v>
      </c>
      <c r="D3768" t="s">
        <v>3425</v>
      </c>
      <c r="E3768" t="s">
        <v>3620</v>
      </c>
      <c r="F3768" t="s">
        <v>3620</v>
      </c>
      <c r="G3768" t="s">
        <v>3621</v>
      </c>
      <c r="H3768" t="s">
        <v>3616</v>
      </c>
      <c r="I3768" t="s">
        <v>1080</v>
      </c>
      <c r="J3768" s="2">
        <v>31352</v>
      </c>
      <c r="K3768" s="2">
        <v>47588</v>
      </c>
      <c r="L3768">
        <v>0.54</v>
      </c>
      <c r="M3768" t="s">
        <v>210</v>
      </c>
      <c r="N3768" t="s">
        <v>3443</v>
      </c>
      <c r="O3768" t="s">
        <v>210</v>
      </c>
      <c r="P3768" t="s">
        <v>3568</v>
      </c>
      <c r="Q3768" s="5">
        <f>INDEX(relevant_resources!B:B,MATCH(P3768,relevant_resources!A:A,0))</f>
        <v>0</v>
      </c>
      <c r="R3768">
        <f>COUNTIFS(resolve_2018!Y:Y,A3768)</f>
        <v>0</v>
      </c>
      <c r="S3768">
        <f>COUNTIFS(assign_old_new!A:A,A3768)</f>
        <v>0</v>
      </c>
      <c r="T3768" s="4" t="str">
        <f>IF(D3768="teppc","teppc",
IF(Q3768=0,"not relevant",
IF(R3768&gt;0,"in old list",
IF(S3768=0,"NEED TO ASSIGN",
INDEX(assign_old_new!D:D,MATCH(A3768,assign_old_new!A:A,0))))))</f>
        <v>teppc</v>
      </c>
      <c r="U3768">
        <f t="shared" si="116"/>
        <v>0</v>
      </c>
      <c r="V3768" s="5">
        <f t="shared" si="117"/>
        <v>0</v>
      </c>
    </row>
    <row r="3769" spans="1:22" hidden="1" x14ac:dyDescent="0.75">
      <c r="A3769" t="s">
        <v>5222</v>
      </c>
      <c r="B3769" t="s">
        <v>5222</v>
      </c>
      <c r="C3769" t="s">
        <v>5223</v>
      </c>
      <c r="D3769" t="s">
        <v>3425</v>
      </c>
      <c r="E3769" t="s">
        <v>3426</v>
      </c>
      <c r="F3769" t="s">
        <v>3426</v>
      </c>
      <c r="G3769" t="s">
        <v>3427</v>
      </c>
      <c r="H3769" t="s">
        <v>3428</v>
      </c>
      <c r="I3769" t="s">
        <v>3429</v>
      </c>
      <c r="J3769" s="2">
        <v>33543</v>
      </c>
      <c r="K3769" s="2">
        <v>48153</v>
      </c>
      <c r="L3769">
        <v>0.53</v>
      </c>
      <c r="M3769" t="s">
        <v>210</v>
      </c>
      <c r="N3769" t="s">
        <v>3443</v>
      </c>
      <c r="O3769" t="s">
        <v>210</v>
      </c>
      <c r="P3769" t="s">
        <v>3444</v>
      </c>
      <c r="Q3769" s="5">
        <f>INDEX(relevant_resources!B:B,MATCH(P3769,relevant_resources!A:A,0))</f>
        <v>0</v>
      </c>
      <c r="R3769">
        <f>COUNTIFS(resolve_2018!Y:Y,A3769)</f>
        <v>0</v>
      </c>
      <c r="S3769">
        <f>COUNTIFS(assign_old_new!A:A,A3769)</f>
        <v>0</v>
      </c>
      <c r="T3769" s="4" t="str">
        <f>IF(D3769="teppc","teppc",
IF(Q3769=0,"not relevant",
IF(R3769&gt;0,"in old list",
IF(S3769=0,"NEED TO ASSIGN",
INDEX(assign_old_new!D:D,MATCH(A3769,assign_old_new!A:A,0))))))</f>
        <v>teppc</v>
      </c>
      <c r="U3769">
        <f t="shared" si="116"/>
        <v>0</v>
      </c>
      <c r="V3769" s="5">
        <f t="shared" si="117"/>
        <v>0</v>
      </c>
    </row>
    <row r="3770" spans="1:22" hidden="1" x14ac:dyDescent="0.75">
      <c r="A3770" t="s">
        <v>5224</v>
      </c>
      <c r="B3770" t="s">
        <v>5224</v>
      </c>
      <c r="C3770" t="s">
        <v>5225</v>
      </c>
      <c r="D3770" t="s">
        <v>3425</v>
      </c>
      <c r="E3770" t="s">
        <v>3426</v>
      </c>
      <c r="F3770" t="s">
        <v>3426</v>
      </c>
      <c r="G3770" t="s">
        <v>3427</v>
      </c>
      <c r="H3770" t="s">
        <v>3428</v>
      </c>
      <c r="I3770" t="s">
        <v>3429</v>
      </c>
      <c r="J3770" s="2">
        <v>33543</v>
      </c>
      <c r="K3770" s="2">
        <v>48153</v>
      </c>
      <c r="L3770">
        <v>0.53</v>
      </c>
      <c r="M3770" t="s">
        <v>210</v>
      </c>
      <c r="N3770" t="s">
        <v>3443</v>
      </c>
      <c r="O3770" t="s">
        <v>210</v>
      </c>
      <c r="P3770" t="s">
        <v>3444</v>
      </c>
      <c r="Q3770" s="5">
        <f>INDEX(relevant_resources!B:B,MATCH(P3770,relevant_resources!A:A,0))</f>
        <v>0</v>
      </c>
      <c r="R3770">
        <f>COUNTIFS(resolve_2018!Y:Y,A3770)</f>
        <v>0</v>
      </c>
      <c r="S3770">
        <f>COUNTIFS(assign_old_new!A:A,A3770)</f>
        <v>0</v>
      </c>
      <c r="T3770" s="4" t="str">
        <f>IF(D3770="teppc","teppc",
IF(Q3770=0,"not relevant",
IF(R3770&gt;0,"in old list",
IF(S3770=0,"NEED TO ASSIGN",
INDEX(assign_old_new!D:D,MATCH(A3770,assign_old_new!A:A,0))))))</f>
        <v>teppc</v>
      </c>
      <c r="U3770">
        <f t="shared" si="116"/>
        <v>0</v>
      </c>
      <c r="V3770" s="5">
        <f t="shared" si="117"/>
        <v>0</v>
      </c>
    </row>
    <row r="3771" spans="1:22" hidden="1" x14ac:dyDescent="0.75">
      <c r="A3771" t="s">
        <v>5226</v>
      </c>
      <c r="B3771" t="s">
        <v>5226</v>
      </c>
      <c r="C3771" t="s">
        <v>5227</v>
      </c>
      <c r="D3771" t="s">
        <v>3425</v>
      </c>
      <c r="E3771" t="s">
        <v>3426</v>
      </c>
      <c r="F3771" t="s">
        <v>3426</v>
      </c>
      <c r="G3771" t="s">
        <v>3427</v>
      </c>
      <c r="H3771" t="s">
        <v>3428</v>
      </c>
      <c r="I3771" t="s">
        <v>3429</v>
      </c>
      <c r="J3771" s="2">
        <v>33543</v>
      </c>
      <c r="K3771" s="2">
        <v>48153</v>
      </c>
      <c r="L3771">
        <v>0.53</v>
      </c>
      <c r="M3771" t="s">
        <v>210</v>
      </c>
      <c r="N3771" t="s">
        <v>3443</v>
      </c>
      <c r="O3771" t="s">
        <v>210</v>
      </c>
      <c r="P3771" t="s">
        <v>3444</v>
      </c>
      <c r="Q3771" s="5">
        <f>INDEX(relevant_resources!B:B,MATCH(P3771,relevant_resources!A:A,0))</f>
        <v>0</v>
      </c>
      <c r="R3771">
        <f>COUNTIFS(resolve_2018!Y:Y,A3771)</f>
        <v>0</v>
      </c>
      <c r="S3771">
        <f>COUNTIFS(assign_old_new!A:A,A3771)</f>
        <v>0</v>
      </c>
      <c r="T3771" s="4" t="str">
        <f>IF(D3771="teppc","teppc",
IF(Q3771=0,"not relevant",
IF(R3771&gt;0,"in old list",
IF(S3771=0,"NEED TO ASSIGN",
INDEX(assign_old_new!D:D,MATCH(A3771,assign_old_new!A:A,0))))))</f>
        <v>teppc</v>
      </c>
      <c r="U3771">
        <f t="shared" si="116"/>
        <v>0</v>
      </c>
      <c r="V3771" s="5">
        <f t="shared" si="117"/>
        <v>0</v>
      </c>
    </row>
    <row r="3772" spans="1:22" hidden="1" x14ac:dyDescent="0.75">
      <c r="A3772" t="s">
        <v>8621</v>
      </c>
      <c r="B3772" t="s">
        <v>8621</v>
      </c>
      <c r="C3772" t="s">
        <v>8622</v>
      </c>
      <c r="D3772" t="s">
        <v>3425</v>
      </c>
      <c r="E3772" t="s">
        <v>3611</v>
      </c>
      <c r="F3772" t="s">
        <v>3611</v>
      </c>
      <c r="G3772" t="s">
        <v>3379</v>
      </c>
      <c r="H3772" t="s">
        <v>1128</v>
      </c>
      <c r="I3772" t="s">
        <v>33</v>
      </c>
      <c r="J3772" s="2">
        <v>31632</v>
      </c>
      <c r="K3772" s="2">
        <v>55153</v>
      </c>
      <c r="L3772">
        <v>0.53</v>
      </c>
      <c r="M3772" t="s">
        <v>210</v>
      </c>
      <c r="N3772" t="s">
        <v>3443</v>
      </c>
      <c r="O3772" t="s">
        <v>210</v>
      </c>
      <c r="P3772" t="s">
        <v>3709</v>
      </c>
      <c r="Q3772" s="5">
        <f>INDEX(relevant_resources!B:B,MATCH(P3772,relevant_resources!A:A,0))</f>
        <v>0</v>
      </c>
      <c r="R3772">
        <f>COUNTIFS(resolve_2018!Y:Y,A3772)</f>
        <v>0</v>
      </c>
      <c r="S3772">
        <f>COUNTIFS(assign_old_new!A:A,A3772)</f>
        <v>0</v>
      </c>
      <c r="T3772" s="4" t="str">
        <f>IF(D3772="teppc","teppc",
IF(Q3772=0,"not relevant",
IF(R3772&gt;0,"in old list",
IF(S3772=0,"NEED TO ASSIGN",
INDEX(assign_old_new!D:D,MATCH(A3772,assign_old_new!A:A,0))))))</f>
        <v>teppc</v>
      </c>
      <c r="U3772">
        <f t="shared" si="116"/>
        <v>0</v>
      </c>
      <c r="V3772" s="5">
        <f t="shared" si="117"/>
        <v>0</v>
      </c>
    </row>
    <row r="3773" spans="1:22" hidden="1" x14ac:dyDescent="0.75">
      <c r="A3773" t="s">
        <v>316</v>
      </c>
      <c r="B3773" t="s">
        <v>316</v>
      </c>
      <c r="C3773" t="s">
        <v>315</v>
      </c>
      <c r="D3773" t="s">
        <v>9883</v>
      </c>
      <c r="E3773" t="s">
        <v>3333</v>
      </c>
      <c r="F3773" t="s">
        <v>3333</v>
      </c>
      <c r="G3773" t="s">
        <v>3334</v>
      </c>
      <c r="H3773" t="s">
        <v>3333</v>
      </c>
      <c r="I3773" t="s">
        <v>33</v>
      </c>
      <c r="J3773" s="6">
        <v>41976</v>
      </c>
      <c r="K3773" s="6">
        <v>55153</v>
      </c>
      <c r="L3773">
        <v>0.52</v>
      </c>
      <c r="M3773" t="s">
        <v>9884</v>
      </c>
      <c r="N3773" t="s">
        <v>3443</v>
      </c>
      <c r="O3773" t="s">
        <v>210</v>
      </c>
      <c r="P3773" t="s">
        <v>3709</v>
      </c>
      <c r="Q3773" s="5">
        <f>INDEX(relevant_resources!B:B,MATCH(P3773,relevant_resources!A:A,0))</f>
        <v>0</v>
      </c>
      <c r="R3773">
        <f>COUNTIFS(resolve_2018!Y:Y,A3773)</f>
        <v>2</v>
      </c>
      <c r="S3773">
        <f>COUNTIFS(assign_old_new!A:A,A3773)</f>
        <v>0</v>
      </c>
      <c r="T3773" s="4" t="str">
        <f>IF(D3773="teppc","teppc",
IF(Q3773=0,"not relevant",
IF(R3773&gt;0,"in old list",
IF(S3773=0,"NEED TO ASSIGN",
INDEX(assign_old_new!D:D,MATCH(A3773,assign_old_new!A:A,0))))))</f>
        <v>not relevant</v>
      </c>
      <c r="U3773">
        <f t="shared" si="116"/>
        <v>1</v>
      </c>
      <c r="V3773" s="5">
        <f t="shared" si="117"/>
        <v>0</v>
      </c>
    </row>
    <row r="3774" spans="1:22" hidden="1" x14ac:dyDescent="0.75">
      <c r="A3774" t="s">
        <v>4687</v>
      </c>
      <c r="B3774" t="s">
        <v>4687</v>
      </c>
      <c r="C3774" t="s">
        <v>4688</v>
      </c>
      <c r="D3774" t="s">
        <v>3425</v>
      </c>
      <c r="E3774" t="s">
        <v>3620</v>
      </c>
      <c r="F3774" t="s">
        <v>3620</v>
      </c>
      <c r="G3774" t="s">
        <v>3621</v>
      </c>
      <c r="H3774" t="s">
        <v>3616</v>
      </c>
      <c r="I3774" t="s">
        <v>1080</v>
      </c>
      <c r="J3774" s="2">
        <v>30622</v>
      </c>
      <c r="K3774" s="2">
        <v>55153</v>
      </c>
      <c r="L3774">
        <v>0.52</v>
      </c>
      <c r="M3774" t="s">
        <v>210</v>
      </c>
      <c r="N3774" t="s">
        <v>3443</v>
      </c>
      <c r="O3774" t="s">
        <v>210</v>
      </c>
      <c r="P3774" t="s">
        <v>3568</v>
      </c>
      <c r="Q3774" s="5">
        <f>INDEX(relevant_resources!B:B,MATCH(P3774,relevant_resources!A:A,0))</f>
        <v>0</v>
      </c>
      <c r="R3774">
        <f>COUNTIFS(resolve_2018!Y:Y,A3774)</f>
        <v>0</v>
      </c>
      <c r="S3774">
        <f>COUNTIFS(assign_old_new!A:A,A3774)</f>
        <v>0</v>
      </c>
      <c r="T3774" s="4" t="str">
        <f>IF(D3774="teppc","teppc",
IF(Q3774=0,"not relevant",
IF(R3774&gt;0,"in old list",
IF(S3774=0,"NEED TO ASSIGN",
INDEX(assign_old_new!D:D,MATCH(A3774,assign_old_new!A:A,0))))))</f>
        <v>teppc</v>
      </c>
      <c r="U3774">
        <f t="shared" si="116"/>
        <v>0</v>
      </c>
      <c r="V3774" s="5">
        <f t="shared" si="117"/>
        <v>0</v>
      </c>
    </row>
    <row r="3775" spans="1:22" hidden="1" x14ac:dyDescent="0.75">
      <c r="A3775" t="s">
        <v>7267</v>
      </c>
      <c r="B3775" t="s">
        <v>7267</v>
      </c>
      <c r="C3775" t="s">
        <v>7268</v>
      </c>
      <c r="D3775" t="s">
        <v>3425</v>
      </c>
      <c r="E3775" t="s">
        <v>3620</v>
      </c>
      <c r="F3775" t="s">
        <v>3620</v>
      </c>
      <c r="G3775" t="s">
        <v>3621</v>
      </c>
      <c r="H3775" t="s">
        <v>3616</v>
      </c>
      <c r="I3775" t="s">
        <v>1080</v>
      </c>
      <c r="J3775" s="2">
        <v>30002</v>
      </c>
      <c r="K3775" s="2">
        <v>47588</v>
      </c>
      <c r="L3775">
        <v>0.52</v>
      </c>
      <c r="M3775" t="s">
        <v>210</v>
      </c>
      <c r="N3775" t="s">
        <v>3443</v>
      </c>
      <c r="O3775" t="s">
        <v>210</v>
      </c>
      <c r="P3775" t="s">
        <v>3568</v>
      </c>
      <c r="Q3775" s="5">
        <f>INDEX(relevant_resources!B:B,MATCH(P3775,relevant_resources!A:A,0))</f>
        <v>0</v>
      </c>
      <c r="R3775">
        <f>COUNTIFS(resolve_2018!Y:Y,A3775)</f>
        <v>0</v>
      </c>
      <c r="S3775">
        <f>COUNTIFS(assign_old_new!A:A,A3775)</f>
        <v>0</v>
      </c>
      <c r="T3775" s="4" t="str">
        <f>IF(D3775="teppc","teppc",
IF(Q3775=0,"not relevant",
IF(R3775&gt;0,"in old list",
IF(S3775=0,"NEED TO ASSIGN",
INDEX(assign_old_new!D:D,MATCH(A3775,assign_old_new!A:A,0))))))</f>
        <v>teppc</v>
      </c>
      <c r="U3775">
        <f t="shared" si="116"/>
        <v>0</v>
      </c>
      <c r="V3775" s="5">
        <f t="shared" si="117"/>
        <v>0</v>
      </c>
    </row>
    <row r="3776" spans="1:22" hidden="1" x14ac:dyDescent="0.75">
      <c r="A3776" t="s">
        <v>10431</v>
      </c>
      <c r="B3776" t="s">
        <v>10431</v>
      </c>
      <c r="C3776" t="s">
        <v>10431</v>
      </c>
      <c r="D3776" t="s">
        <v>9883</v>
      </c>
      <c r="E3776" t="s">
        <v>3333</v>
      </c>
      <c r="F3776" t="s">
        <v>3333</v>
      </c>
      <c r="G3776" t="s">
        <v>3334</v>
      </c>
      <c r="H3776" t="s">
        <v>3333</v>
      </c>
      <c r="I3776" t="s">
        <v>33</v>
      </c>
      <c r="J3776" t="s">
        <v>9889</v>
      </c>
      <c r="K3776" s="6">
        <v>55153</v>
      </c>
      <c r="L3776">
        <v>0.5</v>
      </c>
      <c r="M3776" t="s">
        <v>9884</v>
      </c>
      <c r="N3776" t="s">
        <v>3443</v>
      </c>
      <c r="O3776" t="s">
        <v>210</v>
      </c>
      <c r="P3776" t="s">
        <v>3709</v>
      </c>
      <c r="Q3776" s="5">
        <f>INDEX(relevant_resources!B:B,MATCH(P3776,relevant_resources!A:A,0))</f>
        <v>0</v>
      </c>
      <c r="R3776">
        <f>COUNTIFS(resolve_2018!Y:Y,A3776)</f>
        <v>0</v>
      </c>
      <c r="S3776">
        <f>COUNTIFS(assign_old_new!A:A,A3776)</f>
        <v>0</v>
      </c>
      <c r="T3776" s="4" t="str">
        <f>IF(D3776="teppc","teppc",
IF(Q3776=0,"not relevant",
IF(R3776&gt;0,"in old list",
IF(S3776=0,"NEED TO ASSIGN",
INDEX(assign_old_new!D:D,MATCH(A3776,assign_old_new!A:A,0))))))</f>
        <v>not relevant</v>
      </c>
      <c r="U3776">
        <f t="shared" si="116"/>
        <v>0</v>
      </c>
      <c r="V3776" s="5">
        <f t="shared" si="117"/>
        <v>0</v>
      </c>
    </row>
    <row r="3777" spans="1:22" hidden="1" x14ac:dyDescent="0.75">
      <c r="A3777" t="s">
        <v>10765</v>
      </c>
      <c r="B3777" t="s">
        <v>10765</v>
      </c>
      <c r="C3777" t="s">
        <v>10766</v>
      </c>
      <c r="D3777" t="s">
        <v>9883</v>
      </c>
      <c r="E3777" t="s">
        <v>3333</v>
      </c>
      <c r="F3777" t="s">
        <v>3333</v>
      </c>
      <c r="G3777" t="s">
        <v>3334</v>
      </c>
      <c r="H3777" t="s">
        <v>3333</v>
      </c>
      <c r="I3777" t="s">
        <v>33</v>
      </c>
      <c r="J3777" s="6">
        <v>41801</v>
      </c>
      <c r="K3777" s="6">
        <v>55153</v>
      </c>
      <c r="L3777">
        <v>0.5</v>
      </c>
      <c r="M3777" t="s">
        <v>9884</v>
      </c>
      <c r="N3777" t="s">
        <v>3443</v>
      </c>
      <c r="O3777" t="s">
        <v>210</v>
      </c>
      <c r="P3777" t="s">
        <v>3709</v>
      </c>
      <c r="Q3777" s="5">
        <f>INDEX(relevant_resources!B:B,MATCH(P3777,relevant_resources!A:A,0))</f>
        <v>0</v>
      </c>
      <c r="R3777">
        <f>COUNTIFS(resolve_2018!Y:Y,A3777)</f>
        <v>0</v>
      </c>
      <c r="S3777">
        <f>COUNTIFS(assign_old_new!A:A,A3777)</f>
        <v>0</v>
      </c>
      <c r="T3777" s="4" t="str">
        <f>IF(D3777="teppc","teppc",
IF(Q3777=0,"not relevant",
IF(R3777&gt;0,"in old list",
IF(S3777=0,"NEED TO ASSIGN",
INDEX(assign_old_new!D:D,MATCH(A3777,assign_old_new!A:A,0))))))</f>
        <v>not relevant</v>
      </c>
      <c r="U3777">
        <f t="shared" si="116"/>
        <v>0</v>
      </c>
      <c r="V3777" s="5">
        <f t="shared" si="117"/>
        <v>0</v>
      </c>
    </row>
    <row r="3778" spans="1:22" hidden="1" x14ac:dyDescent="0.75">
      <c r="A3778" t="s">
        <v>9150</v>
      </c>
      <c r="B3778" t="s">
        <v>9151</v>
      </c>
      <c r="C3778" t="s">
        <v>9150</v>
      </c>
      <c r="D3778" t="s">
        <v>3425</v>
      </c>
      <c r="E3778" t="s">
        <v>3578</v>
      </c>
      <c r="F3778" t="s">
        <v>3578</v>
      </c>
      <c r="G3778" t="s">
        <v>3579</v>
      </c>
      <c r="H3778" t="s">
        <v>3578</v>
      </c>
      <c r="I3778" t="s">
        <v>3429</v>
      </c>
      <c r="J3778" s="2">
        <v>39918</v>
      </c>
      <c r="K3778" s="2">
        <v>55153</v>
      </c>
      <c r="L3778">
        <v>0.5</v>
      </c>
      <c r="M3778" t="s">
        <v>3501</v>
      </c>
      <c r="N3778" t="s">
        <v>3502</v>
      </c>
      <c r="O3778" t="s">
        <v>35</v>
      </c>
      <c r="P3778" t="s">
        <v>9152</v>
      </c>
      <c r="Q3778" s="5">
        <f>INDEX(relevant_resources!B:B,MATCH(P3778,relevant_resources!A:A,0))</f>
        <v>0</v>
      </c>
      <c r="R3778">
        <f>COUNTIFS(resolve_2018!Y:Y,A3778)</f>
        <v>0</v>
      </c>
      <c r="S3778">
        <f>COUNTIFS(assign_old_new!A:A,A3778)</f>
        <v>0</v>
      </c>
      <c r="T3778" s="4" t="str">
        <f>IF(D3778="teppc","teppc",
IF(Q3778=0,"not relevant",
IF(R3778&gt;0,"in old list",
IF(S3778=0,"NEED TO ASSIGN",
INDEX(assign_old_new!D:D,MATCH(A3778,assign_old_new!A:A,0))))))</f>
        <v>teppc</v>
      </c>
      <c r="U3778">
        <f t="shared" ref="U3778:U3841" si="118">OR(R3778&gt;0,S3778&gt;0)*1</f>
        <v>0</v>
      </c>
      <c r="V3778" s="5">
        <f t="shared" si="117"/>
        <v>0</v>
      </c>
    </row>
    <row r="3779" spans="1:22" hidden="1" x14ac:dyDescent="0.75">
      <c r="A3779" t="s">
        <v>9153</v>
      </c>
      <c r="B3779" t="s">
        <v>9154</v>
      </c>
      <c r="C3779" t="s">
        <v>9153</v>
      </c>
      <c r="D3779" t="s">
        <v>3425</v>
      </c>
      <c r="E3779" t="s">
        <v>3578</v>
      </c>
      <c r="F3779" t="s">
        <v>3578</v>
      </c>
      <c r="G3779" t="s">
        <v>3579</v>
      </c>
      <c r="H3779" t="s">
        <v>3578</v>
      </c>
      <c r="I3779" t="s">
        <v>3429</v>
      </c>
      <c r="J3779" s="2">
        <v>39918</v>
      </c>
      <c r="K3779" s="2">
        <v>55153</v>
      </c>
      <c r="L3779">
        <v>0.5</v>
      </c>
      <c r="M3779" t="s">
        <v>3501</v>
      </c>
      <c r="N3779" t="s">
        <v>3502</v>
      </c>
      <c r="O3779" t="s">
        <v>35</v>
      </c>
      <c r="P3779" t="s">
        <v>9152</v>
      </c>
      <c r="Q3779" s="5">
        <f>INDEX(relevant_resources!B:B,MATCH(P3779,relevant_resources!A:A,0))</f>
        <v>0</v>
      </c>
      <c r="R3779">
        <f>COUNTIFS(resolve_2018!Y:Y,A3779)</f>
        <v>0</v>
      </c>
      <c r="S3779">
        <f>COUNTIFS(assign_old_new!A:A,A3779)</f>
        <v>0</v>
      </c>
      <c r="T3779" s="4" t="str">
        <f>IF(D3779="teppc","teppc",
IF(Q3779=0,"not relevant",
IF(R3779&gt;0,"in old list",
IF(S3779=0,"NEED TO ASSIGN",
INDEX(assign_old_new!D:D,MATCH(A3779,assign_old_new!A:A,0))))))</f>
        <v>teppc</v>
      </c>
      <c r="U3779">
        <f t="shared" si="118"/>
        <v>0</v>
      </c>
      <c r="V3779" s="5">
        <f t="shared" ref="V3779:V3842" si="119">AND(Q3779=1,U3779=0,D3779="caiso")*1</f>
        <v>0</v>
      </c>
    </row>
    <row r="3780" spans="1:22" hidden="1" x14ac:dyDescent="0.75">
      <c r="A3780" t="s">
        <v>8499</v>
      </c>
      <c r="B3780" t="s">
        <v>8499</v>
      </c>
      <c r="C3780" t="s">
        <v>8500</v>
      </c>
      <c r="D3780" t="s">
        <v>3425</v>
      </c>
      <c r="E3780" t="s">
        <v>3620</v>
      </c>
      <c r="F3780" t="s">
        <v>3620</v>
      </c>
      <c r="G3780" t="s">
        <v>3621</v>
      </c>
      <c r="H3780" t="s">
        <v>3616</v>
      </c>
      <c r="I3780" t="s">
        <v>1080</v>
      </c>
      <c r="J3780" s="2">
        <v>38869</v>
      </c>
      <c r="K3780" s="2">
        <v>55153</v>
      </c>
      <c r="L3780">
        <v>0.5</v>
      </c>
      <c r="M3780" t="s">
        <v>210</v>
      </c>
      <c r="N3780" t="s">
        <v>3443</v>
      </c>
      <c r="O3780" t="s">
        <v>210</v>
      </c>
      <c r="P3780" t="s">
        <v>3568</v>
      </c>
      <c r="Q3780" s="5">
        <f>INDEX(relevant_resources!B:B,MATCH(P3780,relevant_resources!A:A,0))</f>
        <v>0</v>
      </c>
      <c r="R3780">
        <f>COUNTIFS(resolve_2018!Y:Y,A3780)</f>
        <v>0</v>
      </c>
      <c r="S3780">
        <f>COUNTIFS(assign_old_new!A:A,A3780)</f>
        <v>0</v>
      </c>
      <c r="T3780" s="4" t="str">
        <f>IF(D3780="teppc","teppc",
IF(Q3780=0,"not relevant",
IF(R3780&gt;0,"in old list",
IF(S3780=0,"NEED TO ASSIGN",
INDEX(assign_old_new!D:D,MATCH(A3780,assign_old_new!A:A,0))))))</f>
        <v>teppc</v>
      </c>
      <c r="U3780">
        <f t="shared" si="118"/>
        <v>0</v>
      </c>
      <c r="V3780" s="5">
        <f t="shared" si="119"/>
        <v>0</v>
      </c>
    </row>
    <row r="3781" spans="1:22" hidden="1" x14ac:dyDescent="0.75">
      <c r="A3781" t="s">
        <v>7133</v>
      </c>
      <c r="B3781" t="s">
        <v>7133</v>
      </c>
      <c r="C3781" t="s">
        <v>7134</v>
      </c>
      <c r="D3781" t="s">
        <v>3425</v>
      </c>
      <c r="E3781" t="s">
        <v>2403</v>
      </c>
      <c r="F3781" t="s">
        <v>2403</v>
      </c>
      <c r="G3781" t="s">
        <v>3436</v>
      </c>
      <c r="H3781" t="s">
        <v>3437</v>
      </c>
      <c r="I3781" t="s">
        <v>2274</v>
      </c>
      <c r="J3781" s="2">
        <v>31472</v>
      </c>
      <c r="K3781" s="2">
        <v>55153</v>
      </c>
      <c r="L3781">
        <v>0.5</v>
      </c>
      <c r="M3781" t="s">
        <v>210</v>
      </c>
      <c r="N3781" t="s">
        <v>3443</v>
      </c>
      <c r="O3781" t="s">
        <v>210</v>
      </c>
      <c r="P3781" t="s">
        <v>3497</v>
      </c>
      <c r="Q3781" s="5">
        <f>INDEX(relevant_resources!B:B,MATCH(P3781,relevant_resources!A:A,0))</f>
        <v>0</v>
      </c>
      <c r="R3781">
        <f>COUNTIFS(resolve_2018!Y:Y,A3781)</f>
        <v>0</v>
      </c>
      <c r="S3781">
        <f>COUNTIFS(assign_old_new!A:A,A3781)</f>
        <v>0</v>
      </c>
      <c r="T3781" s="4" t="str">
        <f>IF(D3781="teppc","teppc",
IF(Q3781=0,"not relevant",
IF(R3781&gt;0,"in old list",
IF(S3781=0,"NEED TO ASSIGN",
INDEX(assign_old_new!D:D,MATCH(A3781,assign_old_new!A:A,0))))))</f>
        <v>teppc</v>
      </c>
      <c r="U3781">
        <f t="shared" si="118"/>
        <v>0</v>
      </c>
      <c r="V3781" s="5">
        <f t="shared" si="119"/>
        <v>0</v>
      </c>
    </row>
    <row r="3782" spans="1:22" hidden="1" x14ac:dyDescent="0.75">
      <c r="A3782" t="s">
        <v>11359</v>
      </c>
      <c r="B3782" t="s">
        <v>11359</v>
      </c>
      <c r="C3782" t="s">
        <v>11360</v>
      </c>
      <c r="D3782" t="s">
        <v>9883</v>
      </c>
      <c r="E3782" t="s">
        <v>9887</v>
      </c>
      <c r="F3782" t="s">
        <v>9887</v>
      </c>
      <c r="G3782" t="s">
        <v>9888</v>
      </c>
      <c r="H3782" t="s">
        <v>9887</v>
      </c>
      <c r="I3782" t="s">
        <v>33</v>
      </c>
      <c r="J3782" s="6">
        <v>31048</v>
      </c>
      <c r="K3782" s="6">
        <v>55153</v>
      </c>
      <c r="L3782">
        <v>0.5</v>
      </c>
      <c r="M3782" t="s">
        <v>9884</v>
      </c>
      <c r="N3782" t="s">
        <v>3849</v>
      </c>
      <c r="O3782" t="s">
        <v>3850</v>
      </c>
      <c r="P3782" t="s">
        <v>10070</v>
      </c>
      <c r="Q3782" s="5">
        <f>INDEX(relevant_resources!B:B,MATCH(P3782,relevant_resources!A:A,0))</f>
        <v>0</v>
      </c>
      <c r="R3782">
        <f>COUNTIFS(resolve_2018!Y:Y,A3782)</f>
        <v>0</v>
      </c>
      <c r="S3782">
        <f>COUNTIFS(assign_old_new!A:A,A3782)</f>
        <v>0</v>
      </c>
      <c r="T3782" s="4" t="str">
        <f>IF(D3782="teppc","teppc",
IF(Q3782=0,"not relevant",
IF(R3782&gt;0,"in old list",
IF(S3782=0,"NEED TO ASSIGN",
INDEX(assign_old_new!D:D,MATCH(A3782,assign_old_new!A:A,0))))))</f>
        <v>not relevant</v>
      </c>
      <c r="U3782">
        <f t="shared" si="118"/>
        <v>0</v>
      </c>
      <c r="V3782" s="5">
        <f t="shared" si="119"/>
        <v>0</v>
      </c>
    </row>
    <row r="3783" spans="1:22" hidden="1" x14ac:dyDescent="0.75">
      <c r="A3783" t="s">
        <v>7164</v>
      </c>
      <c r="B3783" t="s">
        <v>7164</v>
      </c>
      <c r="C3783" t="s">
        <v>7165</v>
      </c>
      <c r="D3783" t="s">
        <v>3425</v>
      </c>
      <c r="E3783" t="s">
        <v>2403</v>
      </c>
      <c r="F3783" t="s">
        <v>2403</v>
      </c>
      <c r="G3783" t="s">
        <v>3436</v>
      </c>
      <c r="H3783" t="s">
        <v>3437</v>
      </c>
      <c r="I3783" t="s">
        <v>2274</v>
      </c>
      <c r="J3783" s="2">
        <v>30682</v>
      </c>
      <c r="K3783" s="2">
        <v>47588</v>
      </c>
      <c r="L3783">
        <v>0.5</v>
      </c>
      <c r="M3783" t="s">
        <v>210</v>
      </c>
      <c r="N3783" t="s">
        <v>3443</v>
      </c>
      <c r="O3783" t="s">
        <v>210</v>
      </c>
      <c r="P3783" t="s">
        <v>3497</v>
      </c>
      <c r="Q3783" s="5">
        <f>INDEX(relevant_resources!B:B,MATCH(P3783,relevant_resources!A:A,0))</f>
        <v>0</v>
      </c>
      <c r="R3783">
        <f>COUNTIFS(resolve_2018!Y:Y,A3783)</f>
        <v>0</v>
      </c>
      <c r="S3783">
        <f>COUNTIFS(assign_old_new!A:A,A3783)</f>
        <v>0</v>
      </c>
      <c r="T3783" s="4" t="str">
        <f>IF(D3783="teppc","teppc",
IF(Q3783=0,"not relevant",
IF(R3783&gt;0,"in old list",
IF(S3783=0,"NEED TO ASSIGN",
INDEX(assign_old_new!D:D,MATCH(A3783,assign_old_new!A:A,0))))))</f>
        <v>teppc</v>
      </c>
      <c r="U3783">
        <f t="shared" si="118"/>
        <v>0</v>
      </c>
      <c r="V3783" s="5">
        <f t="shared" si="119"/>
        <v>0</v>
      </c>
    </row>
    <row r="3784" spans="1:22" hidden="1" x14ac:dyDescent="0.75">
      <c r="A3784" t="s">
        <v>220</v>
      </c>
      <c r="B3784" t="s">
        <v>220</v>
      </c>
      <c r="C3784" t="s">
        <v>10164</v>
      </c>
      <c r="D3784" t="s">
        <v>9883</v>
      </c>
      <c r="E3784" t="s">
        <v>1128</v>
      </c>
      <c r="F3784" t="s">
        <v>1128</v>
      </c>
      <c r="G3784" t="s">
        <v>3379</v>
      </c>
      <c r="H3784" t="s">
        <v>1128</v>
      </c>
      <c r="I3784" t="s">
        <v>33</v>
      </c>
      <c r="J3784" s="6">
        <v>29952</v>
      </c>
      <c r="K3784" s="6">
        <v>55153</v>
      </c>
      <c r="L3784">
        <v>0.5</v>
      </c>
      <c r="M3784" t="s">
        <v>9884</v>
      </c>
      <c r="N3784" t="s">
        <v>3443</v>
      </c>
      <c r="O3784" t="s">
        <v>210</v>
      </c>
      <c r="P3784" t="s">
        <v>3709</v>
      </c>
      <c r="Q3784" s="5">
        <f>INDEX(relevant_resources!B:B,MATCH(P3784,relevant_resources!A:A,0))</f>
        <v>0</v>
      </c>
      <c r="R3784">
        <f>COUNTIFS(resolve_2018!Y:Y,A3784)</f>
        <v>2</v>
      </c>
      <c r="S3784">
        <f>COUNTIFS(assign_old_new!A:A,A3784)</f>
        <v>0</v>
      </c>
      <c r="T3784" s="4" t="str">
        <f>IF(D3784="teppc","teppc",
IF(Q3784=0,"not relevant",
IF(R3784&gt;0,"in old list",
IF(S3784=0,"NEED TO ASSIGN",
INDEX(assign_old_new!D:D,MATCH(A3784,assign_old_new!A:A,0))))))</f>
        <v>not relevant</v>
      </c>
      <c r="U3784">
        <f t="shared" si="118"/>
        <v>1</v>
      </c>
      <c r="V3784" s="5">
        <f t="shared" si="119"/>
        <v>0</v>
      </c>
    </row>
    <row r="3785" spans="1:22" hidden="1" x14ac:dyDescent="0.75">
      <c r="A3785" t="s">
        <v>8945</v>
      </c>
      <c r="B3785" t="s">
        <v>8945</v>
      </c>
      <c r="C3785" t="s">
        <v>8946</v>
      </c>
      <c r="D3785" t="s">
        <v>3425</v>
      </c>
      <c r="E3785" t="s">
        <v>3611</v>
      </c>
      <c r="F3785" t="s">
        <v>3611</v>
      </c>
      <c r="G3785" t="s">
        <v>3379</v>
      </c>
      <c r="H3785" t="s">
        <v>1128</v>
      </c>
      <c r="I3785" t="s">
        <v>33</v>
      </c>
      <c r="J3785" s="2">
        <v>18629</v>
      </c>
      <c r="K3785" s="2">
        <v>55153</v>
      </c>
      <c r="L3785">
        <v>0.5</v>
      </c>
      <c r="M3785" t="s">
        <v>210</v>
      </c>
      <c r="N3785" t="s">
        <v>3443</v>
      </c>
      <c r="O3785" t="s">
        <v>210</v>
      </c>
      <c r="P3785" t="s">
        <v>3709</v>
      </c>
      <c r="Q3785" s="5">
        <f>INDEX(relevant_resources!B:B,MATCH(P3785,relevant_resources!A:A,0))</f>
        <v>0</v>
      </c>
      <c r="R3785">
        <f>COUNTIFS(resolve_2018!Y:Y,A3785)</f>
        <v>0</v>
      </c>
      <c r="S3785">
        <f>COUNTIFS(assign_old_new!A:A,A3785)</f>
        <v>0</v>
      </c>
      <c r="T3785" s="4" t="str">
        <f>IF(D3785="teppc","teppc",
IF(Q3785=0,"not relevant",
IF(R3785&gt;0,"in old list",
IF(S3785=0,"NEED TO ASSIGN",
INDEX(assign_old_new!D:D,MATCH(A3785,assign_old_new!A:A,0))))))</f>
        <v>teppc</v>
      </c>
      <c r="U3785">
        <f t="shared" si="118"/>
        <v>0</v>
      </c>
      <c r="V3785" s="5">
        <f t="shared" si="119"/>
        <v>0</v>
      </c>
    </row>
    <row r="3786" spans="1:22" hidden="1" x14ac:dyDescent="0.75">
      <c r="A3786" t="s">
        <v>8947</v>
      </c>
      <c r="B3786" t="s">
        <v>8947</v>
      </c>
      <c r="C3786" t="s">
        <v>8948</v>
      </c>
      <c r="D3786" t="s">
        <v>3425</v>
      </c>
      <c r="E3786" t="s">
        <v>3611</v>
      </c>
      <c r="F3786" t="s">
        <v>3611</v>
      </c>
      <c r="G3786" t="s">
        <v>3379</v>
      </c>
      <c r="H3786" t="s">
        <v>1128</v>
      </c>
      <c r="I3786" t="s">
        <v>33</v>
      </c>
      <c r="J3786" s="2">
        <v>18629</v>
      </c>
      <c r="K3786" s="2">
        <v>55153</v>
      </c>
      <c r="L3786">
        <v>0.5</v>
      </c>
      <c r="M3786" t="s">
        <v>210</v>
      </c>
      <c r="N3786" t="s">
        <v>3443</v>
      </c>
      <c r="O3786" t="s">
        <v>210</v>
      </c>
      <c r="P3786" t="s">
        <v>3709</v>
      </c>
      <c r="Q3786" s="5">
        <f>INDEX(relevant_resources!B:B,MATCH(P3786,relevant_resources!A:A,0))</f>
        <v>0</v>
      </c>
      <c r="R3786">
        <f>COUNTIFS(resolve_2018!Y:Y,A3786)</f>
        <v>0</v>
      </c>
      <c r="S3786">
        <f>COUNTIFS(assign_old_new!A:A,A3786)</f>
        <v>0</v>
      </c>
      <c r="T3786" s="4" t="str">
        <f>IF(D3786="teppc","teppc",
IF(Q3786=0,"not relevant",
IF(R3786&gt;0,"in old list",
IF(S3786=0,"NEED TO ASSIGN",
INDEX(assign_old_new!D:D,MATCH(A3786,assign_old_new!A:A,0))))))</f>
        <v>teppc</v>
      </c>
      <c r="U3786">
        <f t="shared" si="118"/>
        <v>0</v>
      </c>
      <c r="V3786" s="5">
        <f t="shared" si="119"/>
        <v>0</v>
      </c>
    </row>
    <row r="3787" spans="1:22" hidden="1" x14ac:dyDescent="0.75">
      <c r="A3787" t="s">
        <v>8949</v>
      </c>
      <c r="B3787" t="s">
        <v>8949</v>
      </c>
      <c r="C3787" t="s">
        <v>8950</v>
      </c>
      <c r="D3787" t="s">
        <v>3425</v>
      </c>
      <c r="E3787" t="s">
        <v>3611</v>
      </c>
      <c r="F3787" t="s">
        <v>3611</v>
      </c>
      <c r="G3787" t="s">
        <v>3379</v>
      </c>
      <c r="H3787" t="s">
        <v>1128</v>
      </c>
      <c r="I3787" t="s">
        <v>33</v>
      </c>
      <c r="J3787" s="2">
        <v>18629</v>
      </c>
      <c r="K3787" s="2">
        <v>55153</v>
      </c>
      <c r="L3787">
        <v>0.5</v>
      </c>
      <c r="M3787" t="s">
        <v>210</v>
      </c>
      <c r="N3787" t="s">
        <v>3443</v>
      </c>
      <c r="O3787" t="s">
        <v>210</v>
      </c>
      <c r="P3787" t="s">
        <v>3709</v>
      </c>
      <c r="Q3787" s="5">
        <f>INDEX(relevant_resources!B:B,MATCH(P3787,relevant_resources!A:A,0))</f>
        <v>0</v>
      </c>
      <c r="R3787">
        <f>COUNTIFS(resolve_2018!Y:Y,A3787)</f>
        <v>0</v>
      </c>
      <c r="S3787">
        <f>COUNTIFS(assign_old_new!A:A,A3787)</f>
        <v>0</v>
      </c>
      <c r="T3787" s="4" t="str">
        <f>IF(D3787="teppc","teppc",
IF(Q3787=0,"not relevant",
IF(R3787&gt;0,"in old list",
IF(S3787=0,"NEED TO ASSIGN",
INDEX(assign_old_new!D:D,MATCH(A3787,assign_old_new!A:A,0))))))</f>
        <v>teppc</v>
      </c>
      <c r="U3787">
        <f t="shared" si="118"/>
        <v>0</v>
      </c>
      <c r="V3787" s="5">
        <f t="shared" si="119"/>
        <v>0</v>
      </c>
    </row>
    <row r="3788" spans="1:22" hidden="1" x14ac:dyDescent="0.75">
      <c r="A3788" t="s">
        <v>9794</v>
      </c>
      <c r="B3788" t="s">
        <v>9794</v>
      </c>
      <c r="C3788" t="s">
        <v>9795</v>
      </c>
      <c r="D3788" t="s">
        <v>3425</v>
      </c>
      <c r="E3788" t="s">
        <v>3482</v>
      </c>
      <c r="F3788" t="s">
        <v>3482</v>
      </c>
      <c r="G3788" t="s">
        <v>3483</v>
      </c>
      <c r="H3788" t="s">
        <v>3482</v>
      </c>
      <c r="I3788" t="s">
        <v>1080</v>
      </c>
      <c r="J3788" s="2">
        <v>40829</v>
      </c>
      <c r="K3788" s="2">
        <v>49961</v>
      </c>
      <c r="L3788">
        <v>0.48</v>
      </c>
      <c r="M3788" t="s">
        <v>3473</v>
      </c>
      <c r="N3788" t="s">
        <v>3327</v>
      </c>
      <c r="O3788" t="s">
        <v>3328</v>
      </c>
      <c r="P3788" t="s">
        <v>3617</v>
      </c>
      <c r="Q3788" s="5">
        <f>INDEX(relevant_resources!B:B,MATCH(P3788,relevant_resources!A:A,0))</f>
        <v>0</v>
      </c>
      <c r="R3788">
        <f>COUNTIFS(resolve_2018!Y:Y,A3788)</f>
        <v>0</v>
      </c>
      <c r="S3788">
        <f>COUNTIFS(assign_old_new!A:A,A3788)</f>
        <v>0</v>
      </c>
      <c r="T3788" s="4" t="str">
        <f>IF(D3788="teppc","teppc",
IF(Q3788=0,"not relevant",
IF(R3788&gt;0,"in old list",
IF(S3788=0,"NEED TO ASSIGN",
INDEX(assign_old_new!D:D,MATCH(A3788,assign_old_new!A:A,0))))))</f>
        <v>teppc</v>
      </c>
      <c r="U3788">
        <f t="shared" si="118"/>
        <v>0</v>
      </c>
      <c r="V3788" s="5">
        <f t="shared" si="119"/>
        <v>0</v>
      </c>
    </row>
    <row r="3789" spans="1:22" hidden="1" x14ac:dyDescent="0.75">
      <c r="A3789" t="s">
        <v>4254</v>
      </c>
      <c r="B3789" t="s">
        <v>4254</v>
      </c>
      <c r="C3789" t="s">
        <v>4255</v>
      </c>
      <c r="D3789" t="s">
        <v>3425</v>
      </c>
      <c r="E3789" t="s">
        <v>2403</v>
      </c>
      <c r="F3789" t="s">
        <v>2403</v>
      </c>
      <c r="G3789" t="s">
        <v>3436</v>
      </c>
      <c r="H3789" t="s">
        <v>3437</v>
      </c>
      <c r="I3789" t="s">
        <v>2274</v>
      </c>
      <c r="J3789" s="2">
        <v>31315</v>
      </c>
      <c r="K3789" s="2">
        <v>47588</v>
      </c>
      <c r="L3789">
        <v>0.48</v>
      </c>
      <c r="M3789" t="s">
        <v>210</v>
      </c>
      <c r="N3789" t="s">
        <v>3443</v>
      </c>
      <c r="O3789" t="s">
        <v>210</v>
      </c>
      <c r="P3789" t="s">
        <v>3497</v>
      </c>
      <c r="Q3789" s="5">
        <f>INDEX(relevant_resources!B:B,MATCH(P3789,relevant_resources!A:A,0))</f>
        <v>0</v>
      </c>
      <c r="R3789">
        <f>COUNTIFS(resolve_2018!Y:Y,A3789)</f>
        <v>0</v>
      </c>
      <c r="S3789">
        <f>COUNTIFS(assign_old_new!A:A,A3789)</f>
        <v>0</v>
      </c>
      <c r="T3789" s="4" t="str">
        <f>IF(D3789="teppc","teppc",
IF(Q3789=0,"not relevant",
IF(R3789&gt;0,"in old list",
IF(S3789=0,"NEED TO ASSIGN",
INDEX(assign_old_new!D:D,MATCH(A3789,assign_old_new!A:A,0))))))</f>
        <v>teppc</v>
      </c>
      <c r="U3789">
        <f t="shared" si="118"/>
        <v>0</v>
      </c>
      <c r="V3789" s="5">
        <f t="shared" si="119"/>
        <v>0</v>
      </c>
    </row>
    <row r="3790" spans="1:22" hidden="1" x14ac:dyDescent="0.75">
      <c r="A3790" t="s">
        <v>7926</v>
      </c>
      <c r="B3790" t="s">
        <v>7926</v>
      </c>
      <c r="C3790" t="s">
        <v>7927</v>
      </c>
      <c r="D3790" t="s">
        <v>3425</v>
      </c>
      <c r="E3790" t="s">
        <v>3611</v>
      </c>
      <c r="F3790" t="s">
        <v>3611</v>
      </c>
      <c r="G3790" t="s">
        <v>3379</v>
      </c>
      <c r="H3790" t="s">
        <v>1128</v>
      </c>
      <c r="I3790" t="s">
        <v>33</v>
      </c>
      <c r="J3790" s="2">
        <v>31017</v>
      </c>
      <c r="K3790" s="2">
        <v>55153</v>
      </c>
      <c r="L3790">
        <v>0.46</v>
      </c>
      <c r="M3790" t="s">
        <v>3920</v>
      </c>
      <c r="N3790" t="s">
        <v>3921</v>
      </c>
      <c r="O3790" t="s">
        <v>3356</v>
      </c>
      <c r="P3790" t="s">
        <v>3357</v>
      </c>
      <c r="Q3790" s="5">
        <f>INDEX(relevant_resources!B:B,MATCH(P3790,relevant_resources!A:A,0))</f>
        <v>0</v>
      </c>
      <c r="R3790">
        <f>COUNTIFS(resolve_2018!Y:Y,A3790)</f>
        <v>0</v>
      </c>
      <c r="S3790">
        <f>COUNTIFS(assign_old_new!A:A,A3790)</f>
        <v>0</v>
      </c>
      <c r="T3790" s="4" t="str">
        <f>IF(D3790="teppc","teppc",
IF(Q3790=0,"not relevant",
IF(R3790&gt;0,"in old list",
IF(S3790=0,"NEED TO ASSIGN",
INDEX(assign_old_new!D:D,MATCH(A3790,assign_old_new!A:A,0))))))</f>
        <v>teppc</v>
      </c>
      <c r="U3790">
        <f t="shared" si="118"/>
        <v>0</v>
      </c>
      <c r="V3790" s="5">
        <f t="shared" si="119"/>
        <v>0</v>
      </c>
    </row>
    <row r="3791" spans="1:22" hidden="1" x14ac:dyDescent="0.75">
      <c r="A3791" t="s">
        <v>3707</v>
      </c>
      <c r="B3791" t="s">
        <v>3707</v>
      </c>
      <c r="C3791" t="s">
        <v>3708</v>
      </c>
      <c r="D3791" t="s">
        <v>3425</v>
      </c>
      <c r="E3791" t="s">
        <v>3611</v>
      </c>
      <c r="F3791" t="s">
        <v>3611</v>
      </c>
      <c r="G3791" t="s">
        <v>3379</v>
      </c>
      <c r="H3791" t="s">
        <v>1128</v>
      </c>
      <c r="I3791" t="s">
        <v>33</v>
      </c>
      <c r="J3791" s="2">
        <v>40422</v>
      </c>
      <c r="K3791" s="2">
        <v>47588</v>
      </c>
      <c r="L3791">
        <v>0.45</v>
      </c>
      <c r="M3791" t="s">
        <v>210</v>
      </c>
      <c r="N3791" t="s">
        <v>3443</v>
      </c>
      <c r="O3791" t="s">
        <v>210</v>
      </c>
      <c r="P3791" t="s">
        <v>3709</v>
      </c>
      <c r="Q3791" s="5">
        <f>INDEX(relevant_resources!B:B,MATCH(P3791,relevant_resources!A:A,0))</f>
        <v>0</v>
      </c>
      <c r="R3791">
        <f>COUNTIFS(resolve_2018!Y:Y,A3791)</f>
        <v>0</v>
      </c>
      <c r="S3791">
        <f>COUNTIFS(assign_old_new!A:A,A3791)</f>
        <v>0</v>
      </c>
      <c r="T3791" s="4" t="str">
        <f>IF(D3791="teppc","teppc",
IF(Q3791=0,"not relevant",
IF(R3791&gt;0,"in old list",
IF(S3791=0,"NEED TO ASSIGN",
INDEX(assign_old_new!D:D,MATCH(A3791,assign_old_new!A:A,0))))))</f>
        <v>teppc</v>
      </c>
      <c r="U3791">
        <f t="shared" si="118"/>
        <v>0</v>
      </c>
      <c r="V3791" s="5">
        <f t="shared" si="119"/>
        <v>0</v>
      </c>
    </row>
    <row r="3792" spans="1:22" hidden="1" x14ac:dyDescent="0.75">
      <c r="A3792" t="s">
        <v>9117</v>
      </c>
      <c r="B3792" t="s">
        <v>9117</v>
      </c>
      <c r="C3792" t="s">
        <v>9118</v>
      </c>
      <c r="D3792" t="s">
        <v>3425</v>
      </c>
      <c r="E3792" t="s">
        <v>2403</v>
      </c>
      <c r="F3792" t="s">
        <v>2403</v>
      </c>
      <c r="G3792" t="s">
        <v>3436</v>
      </c>
      <c r="H3792" t="s">
        <v>3437</v>
      </c>
      <c r="I3792" t="s">
        <v>2274</v>
      </c>
      <c r="J3792" s="2">
        <v>31413</v>
      </c>
      <c r="K3792" s="2">
        <v>55153</v>
      </c>
      <c r="L3792">
        <v>0.45</v>
      </c>
      <c r="M3792" t="s">
        <v>210</v>
      </c>
      <c r="N3792" t="s">
        <v>3443</v>
      </c>
      <c r="O3792" t="s">
        <v>210</v>
      </c>
      <c r="P3792" t="s">
        <v>3497</v>
      </c>
      <c r="Q3792" s="5">
        <f>INDEX(relevant_resources!B:B,MATCH(P3792,relevant_resources!A:A,0))</f>
        <v>0</v>
      </c>
      <c r="R3792">
        <f>COUNTIFS(resolve_2018!Y:Y,A3792)</f>
        <v>0</v>
      </c>
      <c r="S3792">
        <f>COUNTIFS(assign_old_new!A:A,A3792)</f>
        <v>0</v>
      </c>
      <c r="T3792" s="4" t="str">
        <f>IF(D3792="teppc","teppc",
IF(Q3792=0,"not relevant",
IF(R3792&gt;0,"in old list",
IF(S3792=0,"NEED TO ASSIGN",
INDEX(assign_old_new!D:D,MATCH(A3792,assign_old_new!A:A,0))))))</f>
        <v>teppc</v>
      </c>
      <c r="U3792">
        <f t="shared" si="118"/>
        <v>0</v>
      </c>
      <c r="V3792" s="5">
        <f t="shared" si="119"/>
        <v>0</v>
      </c>
    </row>
    <row r="3793" spans="1:22" hidden="1" x14ac:dyDescent="0.75">
      <c r="A3793" t="s">
        <v>5365</v>
      </c>
      <c r="B3793" t="s">
        <v>5365</v>
      </c>
      <c r="C3793" t="s">
        <v>5366</v>
      </c>
      <c r="D3793" t="s">
        <v>3425</v>
      </c>
      <c r="E3793" t="s">
        <v>3482</v>
      </c>
      <c r="F3793" t="s">
        <v>3482</v>
      </c>
      <c r="G3793" t="s">
        <v>3483</v>
      </c>
      <c r="H3793" t="s">
        <v>3482</v>
      </c>
      <c r="I3793" t="s">
        <v>1080</v>
      </c>
      <c r="J3793" s="2">
        <v>2770</v>
      </c>
      <c r="K3793" s="2">
        <v>55153</v>
      </c>
      <c r="L3793">
        <v>0.45</v>
      </c>
      <c r="M3793" t="s">
        <v>3956</v>
      </c>
      <c r="N3793" t="s">
        <v>3443</v>
      </c>
      <c r="O3793" t="s">
        <v>210</v>
      </c>
      <c r="P3793" t="s">
        <v>3568</v>
      </c>
      <c r="Q3793" s="5">
        <f>INDEX(relevant_resources!B:B,MATCH(P3793,relevant_resources!A:A,0))</f>
        <v>0</v>
      </c>
      <c r="R3793">
        <f>COUNTIFS(resolve_2018!Y:Y,A3793)</f>
        <v>0</v>
      </c>
      <c r="S3793">
        <f>COUNTIFS(assign_old_new!A:A,A3793)</f>
        <v>0</v>
      </c>
      <c r="T3793" s="4" t="str">
        <f>IF(D3793="teppc","teppc",
IF(Q3793=0,"not relevant",
IF(R3793&gt;0,"in old list",
IF(S3793=0,"NEED TO ASSIGN",
INDEX(assign_old_new!D:D,MATCH(A3793,assign_old_new!A:A,0))))))</f>
        <v>teppc</v>
      </c>
      <c r="U3793">
        <f t="shared" si="118"/>
        <v>0</v>
      </c>
      <c r="V3793" s="5">
        <f t="shared" si="119"/>
        <v>0</v>
      </c>
    </row>
    <row r="3794" spans="1:22" hidden="1" x14ac:dyDescent="0.75">
      <c r="A3794" t="s">
        <v>8482</v>
      </c>
      <c r="B3794" t="s">
        <v>8482</v>
      </c>
      <c r="C3794" t="s">
        <v>8483</v>
      </c>
      <c r="D3794" t="s">
        <v>3425</v>
      </c>
      <c r="E3794" t="s">
        <v>3620</v>
      </c>
      <c r="F3794" t="s">
        <v>3620</v>
      </c>
      <c r="G3794" t="s">
        <v>3621</v>
      </c>
      <c r="H3794" t="s">
        <v>3616</v>
      </c>
      <c r="I3794" t="s">
        <v>1080</v>
      </c>
      <c r="J3794" s="2">
        <v>31291</v>
      </c>
      <c r="K3794" s="2">
        <v>55153</v>
      </c>
      <c r="L3794">
        <v>0.43</v>
      </c>
      <c r="M3794" t="s">
        <v>210</v>
      </c>
      <c r="N3794" t="s">
        <v>3443</v>
      </c>
      <c r="O3794" t="s">
        <v>210</v>
      </c>
      <c r="P3794" t="s">
        <v>3568</v>
      </c>
      <c r="Q3794" s="5">
        <f>INDEX(relevant_resources!B:B,MATCH(P3794,relevant_resources!A:A,0))</f>
        <v>0</v>
      </c>
      <c r="R3794">
        <f>COUNTIFS(resolve_2018!Y:Y,A3794)</f>
        <v>0</v>
      </c>
      <c r="S3794">
        <f>COUNTIFS(assign_old_new!A:A,A3794)</f>
        <v>0</v>
      </c>
      <c r="T3794" s="4" t="str">
        <f>IF(D3794="teppc","teppc",
IF(Q3794=0,"not relevant",
IF(R3794&gt;0,"in old list",
IF(S3794=0,"NEED TO ASSIGN",
INDEX(assign_old_new!D:D,MATCH(A3794,assign_old_new!A:A,0))))))</f>
        <v>teppc</v>
      </c>
      <c r="U3794">
        <f t="shared" si="118"/>
        <v>0</v>
      </c>
      <c r="V3794" s="5">
        <f t="shared" si="119"/>
        <v>0</v>
      </c>
    </row>
    <row r="3795" spans="1:22" hidden="1" x14ac:dyDescent="0.75">
      <c r="A3795" t="s">
        <v>330</v>
      </c>
      <c r="B3795" t="s">
        <v>330</v>
      </c>
      <c r="C3795" t="s">
        <v>11037</v>
      </c>
      <c r="D3795" t="s">
        <v>9883</v>
      </c>
      <c r="E3795" t="s">
        <v>3333</v>
      </c>
      <c r="F3795" t="s">
        <v>3333</v>
      </c>
      <c r="G3795" t="s">
        <v>3334</v>
      </c>
      <c r="H3795" t="s">
        <v>3333</v>
      </c>
      <c r="I3795" t="s">
        <v>33</v>
      </c>
      <c r="J3795" s="6">
        <v>31518</v>
      </c>
      <c r="K3795" s="6">
        <v>55153</v>
      </c>
      <c r="L3795">
        <v>0.42</v>
      </c>
      <c r="M3795" t="s">
        <v>9884</v>
      </c>
      <c r="N3795" t="s">
        <v>3443</v>
      </c>
      <c r="O3795" t="s">
        <v>210</v>
      </c>
      <c r="P3795" t="s">
        <v>3709</v>
      </c>
      <c r="Q3795" s="5">
        <f>INDEX(relevant_resources!B:B,MATCH(P3795,relevant_resources!A:A,0))</f>
        <v>0</v>
      </c>
      <c r="R3795">
        <f>COUNTIFS(resolve_2018!Y:Y,A3795)</f>
        <v>2</v>
      </c>
      <c r="S3795">
        <f>COUNTIFS(assign_old_new!A:A,A3795)</f>
        <v>0</v>
      </c>
      <c r="T3795" s="4" t="str">
        <f>IF(D3795="teppc","teppc",
IF(Q3795=0,"not relevant",
IF(R3795&gt;0,"in old list",
IF(S3795=0,"NEED TO ASSIGN",
INDEX(assign_old_new!D:D,MATCH(A3795,assign_old_new!A:A,0))))))</f>
        <v>not relevant</v>
      </c>
      <c r="U3795">
        <f t="shared" si="118"/>
        <v>1</v>
      </c>
      <c r="V3795" s="5">
        <f t="shared" si="119"/>
        <v>0</v>
      </c>
    </row>
    <row r="3796" spans="1:22" hidden="1" x14ac:dyDescent="0.75">
      <c r="A3796" t="s">
        <v>9512</v>
      </c>
      <c r="B3796" t="s">
        <v>9512</v>
      </c>
      <c r="C3796" t="s">
        <v>9513</v>
      </c>
      <c r="D3796" t="s">
        <v>3425</v>
      </c>
      <c r="E3796" t="s">
        <v>3482</v>
      </c>
      <c r="F3796" t="s">
        <v>3482</v>
      </c>
      <c r="G3796" t="s">
        <v>3483</v>
      </c>
      <c r="H3796" t="s">
        <v>3482</v>
      </c>
      <c r="I3796" t="s">
        <v>1080</v>
      </c>
      <c r="J3796" s="2">
        <v>40148</v>
      </c>
      <c r="K3796" s="2">
        <v>47453</v>
      </c>
      <c r="L3796">
        <v>0.4</v>
      </c>
      <c r="M3796" t="s">
        <v>3506</v>
      </c>
      <c r="N3796" t="s">
        <v>3385</v>
      </c>
      <c r="O3796" t="s">
        <v>3386</v>
      </c>
      <c r="P3796" t="s">
        <v>3617</v>
      </c>
      <c r="Q3796" s="5">
        <f>INDEX(relevant_resources!B:B,MATCH(P3796,relevant_resources!A:A,0))</f>
        <v>0</v>
      </c>
      <c r="R3796">
        <f>COUNTIFS(resolve_2018!Y:Y,A3796)</f>
        <v>0</v>
      </c>
      <c r="S3796">
        <f>COUNTIFS(assign_old_new!A:A,A3796)</f>
        <v>0</v>
      </c>
      <c r="T3796" s="4" t="str">
        <f>IF(D3796="teppc","teppc",
IF(Q3796=0,"not relevant",
IF(R3796&gt;0,"in old list",
IF(S3796=0,"NEED TO ASSIGN",
INDEX(assign_old_new!D:D,MATCH(A3796,assign_old_new!A:A,0))))))</f>
        <v>teppc</v>
      </c>
      <c r="U3796">
        <f t="shared" si="118"/>
        <v>0</v>
      </c>
      <c r="V3796" s="5">
        <f t="shared" si="119"/>
        <v>0</v>
      </c>
    </row>
    <row r="3797" spans="1:22" hidden="1" x14ac:dyDescent="0.75">
      <c r="A3797" t="s">
        <v>1328</v>
      </c>
      <c r="B3797" t="s">
        <v>1328</v>
      </c>
      <c r="C3797" t="s">
        <v>11439</v>
      </c>
      <c r="D3797" t="s">
        <v>9883</v>
      </c>
      <c r="E3797" t="s">
        <v>1128</v>
      </c>
      <c r="F3797" t="s">
        <v>1128</v>
      </c>
      <c r="G3797" t="s">
        <v>3379</v>
      </c>
      <c r="H3797" t="s">
        <v>1128</v>
      </c>
      <c r="I3797" t="s">
        <v>33</v>
      </c>
      <c r="J3797" s="6">
        <v>31413</v>
      </c>
      <c r="K3797" s="6">
        <v>55153</v>
      </c>
      <c r="L3797">
        <v>0.4</v>
      </c>
      <c r="M3797" t="s">
        <v>9884</v>
      </c>
      <c r="N3797" t="s">
        <v>3849</v>
      </c>
      <c r="O3797" t="s">
        <v>3850</v>
      </c>
      <c r="P3797" t="s">
        <v>10070</v>
      </c>
      <c r="Q3797" s="5">
        <f>INDEX(relevant_resources!B:B,MATCH(P3797,relevant_resources!A:A,0))</f>
        <v>0</v>
      </c>
      <c r="R3797">
        <f>COUNTIFS(resolve_2018!Y:Y,A3797)</f>
        <v>1</v>
      </c>
      <c r="S3797">
        <f>COUNTIFS(assign_old_new!A:A,A3797)</f>
        <v>0</v>
      </c>
      <c r="T3797" s="4" t="str">
        <f>IF(D3797="teppc","teppc",
IF(Q3797=0,"not relevant",
IF(R3797&gt;0,"in old list",
IF(S3797=0,"NEED TO ASSIGN",
INDEX(assign_old_new!D:D,MATCH(A3797,assign_old_new!A:A,0))))))</f>
        <v>not relevant</v>
      </c>
      <c r="U3797">
        <f t="shared" si="118"/>
        <v>1</v>
      </c>
      <c r="V3797" s="5">
        <f t="shared" si="119"/>
        <v>0</v>
      </c>
    </row>
    <row r="3798" spans="1:22" hidden="1" x14ac:dyDescent="0.75">
      <c r="A3798" t="s">
        <v>6733</v>
      </c>
      <c r="B3798" t="s">
        <v>6733</v>
      </c>
      <c r="C3798" t="s">
        <v>6734</v>
      </c>
      <c r="D3798" t="s">
        <v>3425</v>
      </c>
      <c r="E3798" t="s">
        <v>3620</v>
      </c>
      <c r="F3798" t="s">
        <v>3620</v>
      </c>
      <c r="G3798" t="s">
        <v>3621</v>
      </c>
      <c r="H3798" t="s">
        <v>3616</v>
      </c>
      <c r="I3798" t="s">
        <v>1080</v>
      </c>
      <c r="J3798" s="2">
        <v>30803</v>
      </c>
      <c r="K3798" s="2">
        <v>55153</v>
      </c>
      <c r="L3798">
        <v>0.4</v>
      </c>
      <c r="M3798" t="s">
        <v>210</v>
      </c>
      <c r="N3798" t="s">
        <v>3443</v>
      </c>
      <c r="O3798" t="s">
        <v>210</v>
      </c>
      <c r="P3798" t="s">
        <v>3568</v>
      </c>
      <c r="Q3798" s="5">
        <f>INDEX(relevant_resources!B:B,MATCH(P3798,relevant_resources!A:A,0))</f>
        <v>0</v>
      </c>
      <c r="R3798">
        <f>COUNTIFS(resolve_2018!Y:Y,A3798)</f>
        <v>0</v>
      </c>
      <c r="S3798">
        <f>COUNTIFS(assign_old_new!A:A,A3798)</f>
        <v>0</v>
      </c>
      <c r="T3798" s="4" t="str">
        <f>IF(D3798="teppc","teppc",
IF(Q3798=0,"not relevant",
IF(R3798&gt;0,"in old list",
IF(S3798=0,"NEED TO ASSIGN",
INDEX(assign_old_new!D:D,MATCH(A3798,assign_old_new!A:A,0))))))</f>
        <v>teppc</v>
      </c>
      <c r="U3798">
        <f t="shared" si="118"/>
        <v>0</v>
      </c>
      <c r="V3798" s="5">
        <f t="shared" si="119"/>
        <v>0</v>
      </c>
    </row>
    <row r="3799" spans="1:22" hidden="1" x14ac:dyDescent="0.75">
      <c r="A3799" t="s">
        <v>6735</v>
      </c>
      <c r="B3799" t="s">
        <v>6735</v>
      </c>
      <c r="C3799" t="s">
        <v>6736</v>
      </c>
      <c r="D3799" t="s">
        <v>3425</v>
      </c>
      <c r="E3799" t="s">
        <v>3620</v>
      </c>
      <c r="F3799" t="s">
        <v>3620</v>
      </c>
      <c r="G3799" t="s">
        <v>3621</v>
      </c>
      <c r="H3799" t="s">
        <v>3616</v>
      </c>
      <c r="I3799" t="s">
        <v>1080</v>
      </c>
      <c r="J3799" s="2">
        <v>30803</v>
      </c>
      <c r="K3799" s="2">
        <v>55153</v>
      </c>
      <c r="L3799">
        <v>0.4</v>
      </c>
      <c r="M3799" t="s">
        <v>210</v>
      </c>
      <c r="N3799" t="s">
        <v>3443</v>
      </c>
      <c r="O3799" t="s">
        <v>210</v>
      </c>
      <c r="P3799" t="s">
        <v>3568</v>
      </c>
      <c r="Q3799" s="5">
        <f>INDEX(relevant_resources!B:B,MATCH(P3799,relevant_resources!A:A,0))</f>
        <v>0</v>
      </c>
      <c r="R3799">
        <f>COUNTIFS(resolve_2018!Y:Y,A3799)</f>
        <v>0</v>
      </c>
      <c r="S3799">
        <f>COUNTIFS(assign_old_new!A:A,A3799)</f>
        <v>0</v>
      </c>
      <c r="T3799" s="4" t="str">
        <f>IF(D3799="teppc","teppc",
IF(Q3799=0,"not relevant",
IF(R3799&gt;0,"in old list",
IF(S3799=0,"NEED TO ASSIGN",
INDEX(assign_old_new!D:D,MATCH(A3799,assign_old_new!A:A,0))))))</f>
        <v>teppc</v>
      </c>
      <c r="U3799">
        <f t="shared" si="118"/>
        <v>0</v>
      </c>
      <c r="V3799" s="5">
        <f t="shared" si="119"/>
        <v>0</v>
      </c>
    </row>
    <row r="3800" spans="1:22" hidden="1" x14ac:dyDescent="0.75">
      <c r="A3800" t="s">
        <v>6737</v>
      </c>
      <c r="B3800" t="s">
        <v>6737</v>
      </c>
      <c r="C3800" t="s">
        <v>6738</v>
      </c>
      <c r="D3800" t="s">
        <v>3425</v>
      </c>
      <c r="E3800" t="s">
        <v>3620</v>
      </c>
      <c r="F3800" t="s">
        <v>3620</v>
      </c>
      <c r="G3800" t="s">
        <v>3621</v>
      </c>
      <c r="H3800" t="s">
        <v>3616</v>
      </c>
      <c r="I3800" t="s">
        <v>1080</v>
      </c>
      <c r="J3800" s="2">
        <v>30803</v>
      </c>
      <c r="K3800" s="2">
        <v>55153</v>
      </c>
      <c r="L3800">
        <v>0.4</v>
      </c>
      <c r="M3800" t="s">
        <v>210</v>
      </c>
      <c r="N3800" t="s">
        <v>3443</v>
      </c>
      <c r="O3800" t="s">
        <v>210</v>
      </c>
      <c r="P3800" t="s">
        <v>3568</v>
      </c>
      <c r="Q3800" s="5">
        <f>INDEX(relevant_resources!B:B,MATCH(P3800,relevant_resources!A:A,0))</f>
        <v>0</v>
      </c>
      <c r="R3800">
        <f>COUNTIFS(resolve_2018!Y:Y,A3800)</f>
        <v>0</v>
      </c>
      <c r="S3800">
        <f>COUNTIFS(assign_old_new!A:A,A3800)</f>
        <v>0</v>
      </c>
      <c r="T3800" s="4" t="str">
        <f>IF(D3800="teppc","teppc",
IF(Q3800=0,"not relevant",
IF(R3800&gt;0,"in old list",
IF(S3800=0,"NEED TO ASSIGN",
INDEX(assign_old_new!D:D,MATCH(A3800,assign_old_new!A:A,0))))))</f>
        <v>teppc</v>
      </c>
      <c r="U3800">
        <f t="shared" si="118"/>
        <v>0</v>
      </c>
      <c r="V3800" s="5">
        <f t="shared" si="119"/>
        <v>0</v>
      </c>
    </row>
    <row r="3801" spans="1:22" hidden="1" x14ac:dyDescent="0.75">
      <c r="A3801" t="s">
        <v>1346</v>
      </c>
      <c r="B3801" t="s">
        <v>1346</v>
      </c>
      <c r="C3801" t="s">
        <v>11365</v>
      </c>
      <c r="D3801" t="s">
        <v>9883</v>
      </c>
      <c r="E3801" t="s">
        <v>1128</v>
      </c>
      <c r="F3801" t="s">
        <v>1128</v>
      </c>
      <c r="G3801" t="s">
        <v>3379</v>
      </c>
      <c r="H3801" t="s">
        <v>1128</v>
      </c>
      <c r="I3801" t="s">
        <v>33</v>
      </c>
      <c r="J3801" s="6">
        <v>30682</v>
      </c>
      <c r="K3801" s="6">
        <v>55153</v>
      </c>
      <c r="L3801">
        <v>0.4</v>
      </c>
      <c r="M3801" t="s">
        <v>9884</v>
      </c>
      <c r="N3801" t="s">
        <v>3849</v>
      </c>
      <c r="O3801" t="s">
        <v>3850</v>
      </c>
      <c r="P3801" t="s">
        <v>10070</v>
      </c>
      <c r="Q3801" s="5">
        <f>INDEX(relevant_resources!B:B,MATCH(P3801,relevant_resources!A:A,0))</f>
        <v>0</v>
      </c>
      <c r="R3801">
        <f>COUNTIFS(resolve_2018!Y:Y,A3801)</f>
        <v>1</v>
      </c>
      <c r="S3801">
        <f>COUNTIFS(assign_old_new!A:A,A3801)</f>
        <v>0</v>
      </c>
      <c r="T3801" s="4" t="str">
        <f>IF(D3801="teppc","teppc",
IF(Q3801=0,"not relevant",
IF(R3801&gt;0,"in old list",
IF(S3801=0,"NEED TO ASSIGN",
INDEX(assign_old_new!D:D,MATCH(A3801,assign_old_new!A:A,0))))))</f>
        <v>not relevant</v>
      </c>
      <c r="U3801">
        <f t="shared" si="118"/>
        <v>1</v>
      </c>
      <c r="V3801" s="5">
        <f t="shared" si="119"/>
        <v>0</v>
      </c>
    </row>
    <row r="3802" spans="1:22" hidden="1" x14ac:dyDescent="0.75">
      <c r="A3802" t="s">
        <v>7939</v>
      </c>
      <c r="B3802" t="s">
        <v>7939</v>
      </c>
      <c r="C3802" t="s">
        <v>7940</v>
      </c>
      <c r="D3802" t="s">
        <v>3425</v>
      </c>
      <c r="E3802" t="s">
        <v>2403</v>
      </c>
      <c r="F3802" t="s">
        <v>2403</v>
      </c>
      <c r="G3802" t="s">
        <v>3436</v>
      </c>
      <c r="H3802" t="s">
        <v>3437</v>
      </c>
      <c r="I3802" t="s">
        <v>2274</v>
      </c>
      <c r="J3802" s="2">
        <v>30164</v>
      </c>
      <c r="K3802" s="2">
        <v>55153</v>
      </c>
      <c r="L3802">
        <v>0.4</v>
      </c>
      <c r="M3802" t="s">
        <v>210</v>
      </c>
      <c r="N3802" t="s">
        <v>3443</v>
      </c>
      <c r="O3802" t="s">
        <v>210</v>
      </c>
      <c r="P3802" t="s">
        <v>3497</v>
      </c>
      <c r="Q3802" s="5">
        <f>INDEX(relevant_resources!B:B,MATCH(P3802,relevant_resources!A:A,0))</f>
        <v>0</v>
      </c>
      <c r="R3802">
        <f>COUNTIFS(resolve_2018!Y:Y,A3802)</f>
        <v>0</v>
      </c>
      <c r="S3802">
        <f>COUNTIFS(assign_old_new!A:A,A3802)</f>
        <v>0</v>
      </c>
      <c r="T3802" s="4" t="str">
        <f>IF(D3802="teppc","teppc",
IF(Q3802=0,"not relevant",
IF(R3802&gt;0,"in old list",
IF(S3802=0,"NEED TO ASSIGN",
INDEX(assign_old_new!D:D,MATCH(A3802,assign_old_new!A:A,0))))))</f>
        <v>teppc</v>
      </c>
      <c r="U3802">
        <f t="shared" si="118"/>
        <v>0</v>
      </c>
      <c r="V3802" s="5">
        <f t="shared" si="119"/>
        <v>0</v>
      </c>
    </row>
    <row r="3803" spans="1:22" hidden="1" x14ac:dyDescent="0.75">
      <c r="A3803" t="s">
        <v>7261</v>
      </c>
      <c r="B3803" t="s">
        <v>7261</v>
      </c>
      <c r="C3803" t="s">
        <v>7262</v>
      </c>
      <c r="D3803" t="s">
        <v>3425</v>
      </c>
      <c r="E3803" t="s">
        <v>2403</v>
      </c>
      <c r="F3803" t="s">
        <v>2403</v>
      </c>
      <c r="G3803" t="s">
        <v>3436</v>
      </c>
      <c r="H3803" t="s">
        <v>3437</v>
      </c>
      <c r="I3803" t="s">
        <v>2274</v>
      </c>
      <c r="J3803" s="2">
        <v>8006</v>
      </c>
      <c r="K3803" s="2">
        <v>55153</v>
      </c>
      <c r="L3803">
        <v>0.4</v>
      </c>
      <c r="M3803" t="s">
        <v>210</v>
      </c>
      <c r="N3803" t="s">
        <v>3443</v>
      </c>
      <c r="O3803" t="s">
        <v>210</v>
      </c>
      <c r="P3803" t="s">
        <v>3497</v>
      </c>
      <c r="Q3803" s="5">
        <f>INDEX(relevant_resources!B:B,MATCH(P3803,relevant_resources!A:A,0))</f>
        <v>0</v>
      </c>
      <c r="R3803">
        <f>COUNTIFS(resolve_2018!Y:Y,A3803)</f>
        <v>0</v>
      </c>
      <c r="S3803">
        <f>COUNTIFS(assign_old_new!A:A,A3803)</f>
        <v>0</v>
      </c>
      <c r="T3803" s="4" t="str">
        <f>IF(D3803="teppc","teppc",
IF(Q3803=0,"not relevant",
IF(R3803&gt;0,"in old list",
IF(S3803=0,"NEED TO ASSIGN",
INDEX(assign_old_new!D:D,MATCH(A3803,assign_old_new!A:A,0))))))</f>
        <v>teppc</v>
      </c>
      <c r="U3803">
        <f t="shared" si="118"/>
        <v>0</v>
      </c>
      <c r="V3803" s="5">
        <f t="shared" si="119"/>
        <v>0</v>
      </c>
    </row>
    <row r="3804" spans="1:22" hidden="1" x14ac:dyDescent="0.75">
      <c r="A3804" t="s">
        <v>8694</v>
      </c>
      <c r="B3804" t="s">
        <v>8694</v>
      </c>
      <c r="C3804" t="s">
        <v>8695</v>
      </c>
      <c r="D3804" t="s">
        <v>3425</v>
      </c>
      <c r="E3804" t="s">
        <v>3620</v>
      </c>
      <c r="F3804" t="s">
        <v>3620</v>
      </c>
      <c r="G3804" t="s">
        <v>3621</v>
      </c>
      <c r="H3804" t="s">
        <v>3616</v>
      </c>
      <c r="I3804" t="s">
        <v>1080</v>
      </c>
      <c r="J3804" s="2">
        <v>2770</v>
      </c>
      <c r="K3804" s="2">
        <v>55153</v>
      </c>
      <c r="L3804">
        <v>0.4</v>
      </c>
      <c r="M3804" t="s">
        <v>210</v>
      </c>
      <c r="N3804" t="s">
        <v>3443</v>
      </c>
      <c r="O3804" t="s">
        <v>210</v>
      </c>
      <c r="P3804" t="s">
        <v>3568</v>
      </c>
      <c r="Q3804" s="5">
        <f>INDEX(relevant_resources!B:B,MATCH(P3804,relevant_resources!A:A,0))</f>
        <v>0</v>
      </c>
      <c r="R3804">
        <f>COUNTIFS(resolve_2018!Y:Y,A3804)</f>
        <v>0</v>
      </c>
      <c r="S3804">
        <f>COUNTIFS(assign_old_new!A:A,A3804)</f>
        <v>0</v>
      </c>
      <c r="T3804" s="4" t="str">
        <f>IF(D3804="teppc","teppc",
IF(Q3804=0,"not relevant",
IF(R3804&gt;0,"in old list",
IF(S3804=0,"NEED TO ASSIGN",
INDEX(assign_old_new!D:D,MATCH(A3804,assign_old_new!A:A,0))))))</f>
        <v>teppc</v>
      </c>
      <c r="U3804">
        <f t="shared" si="118"/>
        <v>0</v>
      </c>
      <c r="V3804" s="5">
        <f t="shared" si="119"/>
        <v>0</v>
      </c>
    </row>
    <row r="3805" spans="1:22" hidden="1" x14ac:dyDescent="0.75">
      <c r="A3805" t="s">
        <v>11442</v>
      </c>
      <c r="B3805" t="s">
        <v>11442</v>
      </c>
      <c r="C3805" t="s">
        <v>11443</v>
      </c>
      <c r="D3805" t="s">
        <v>9883</v>
      </c>
      <c r="E3805" t="s">
        <v>1128</v>
      </c>
      <c r="F3805" t="s">
        <v>1128</v>
      </c>
      <c r="G3805" t="s">
        <v>3379</v>
      </c>
      <c r="H3805" t="s">
        <v>1128</v>
      </c>
      <c r="I3805" t="s">
        <v>33</v>
      </c>
      <c r="J3805" s="6">
        <v>33970</v>
      </c>
      <c r="K3805" s="6">
        <v>55153</v>
      </c>
      <c r="L3805">
        <v>0.35</v>
      </c>
      <c r="M3805" t="s">
        <v>9884</v>
      </c>
      <c r="N3805" t="s">
        <v>3849</v>
      </c>
      <c r="O3805" t="s">
        <v>3850</v>
      </c>
      <c r="P3805" t="s">
        <v>10070</v>
      </c>
      <c r="Q3805" s="5">
        <f>INDEX(relevant_resources!B:B,MATCH(P3805,relevant_resources!A:A,0))</f>
        <v>0</v>
      </c>
      <c r="R3805">
        <f>COUNTIFS(resolve_2018!Y:Y,A3805)</f>
        <v>0</v>
      </c>
      <c r="S3805">
        <f>COUNTIFS(assign_old_new!A:A,A3805)</f>
        <v>0</v>
      </c>
      <c r="T3805" s="4" t="str">
        <f>IF(D3805="teppc","teppc",
IF(Q3805=0,"not relevant",
IF(R3805&gt;0,"in old list",
IF(S3805=0,"NEED TO ASSIGN",
INDEX(assign_old_new!D:D,MATCH(A3805,assign_old_new!A:A,0))))))</f>
        <v>not relevant</v>
      </c>
      <c r="U3805">
        <f t="shared" si="118"/>
        <v>0</v>
      </c>
      <c r="V3805" s="5">
        <f t="shared" si="119"/>
        <v>0</v>
      </c>
    </row>
    <row r="3806" spans="1:22" hidden="1" x14ac:dyDescent="0.75">
      <c r="A3806" t="s">
        <v>3885</v>
      </c>
      <c r="B3806" t="s">
        <v>3885</v>
      </c>
      <c r="C3806" t="s">
        <v>3886</v>
      </c>
      <c r="D3806" t="s">
        <v>3425</v>
      </c>
      <c r="E3806" t="s">
        <v>3611</v>
      </c>
      <c r="F3806" t="s">
        <v>3611</v>
      </c>
      <c r="G3806" t="s">
        <v>3379</v>
      </c>
      <c r="H3806" t="s">
        <v>1128</v>
      </c>
      <c r="I3806" t="s">
        <v>33</v>
      </c>
      <c r="J3806" s="2">
        <v>5814</v>
      </c>
      <c r="K3806" s="2">
        <v>55153</v>
      </c>
      <c r="L3806">
        <v>0.35</v>
      </c>
      <c r="M3806" t="s">
        <v>210</v>
      </c>
      <c r="N3806" t="s">
        <v>3443</v>
      </c>
      <c r="O3806" t="s">
        <v>210</v>
      </c>
      <c r="P3806" t="s">
        <v>3709</v>
      </c>
      <c r="Q3806" s="5">
        <f>INDEX(relevant_resources!B:B,MATCH(P3806,relevant_resources!A:A,0))</f>
        <v>0</v>
      </c>
      <c r="R3806">
        <f>COUNTIFS(resolve_2018!Y:Y,A3806)</f>
        <v>0</v>
      </c>
      <c r="S3806">
        <f>COUNTIFS(assign_old_new!A:A,A3806)</f>
        <v>0</v>
      </c>
      <c r="T3806" s="4" t="str">
        <f>IF(D3806="teppc","teppc",
IF(Q3806=0,"not relevant",
IF(R3806&gt;0,"in old list",
IF(S3806=0,"NEED TO ASSIGN",
INDEX(assign_old_new!D:D,MATCH(A3806,assign_old_new!A:A,0))))))</f>
        <v>teppc</v>
      </c>
      <c r="U3806">
        <f t="shared" si="118"/>
        <v>0</v>
      </c>
      <c r="V3806" s="5">
        <f t="shared" si="119"/>
        <v>0</v>
      </c>
    </row>
    <row r="3807" spans="1:22" hidden="1" x14ac:dyDescent="0.75">
      <c r="A3807" t="s">
        <v>5849</v>
      </c>
      <c r="B3807" t="s">
        <v>5849</v>
      </c>
      <c r="C3807" t="s">
        <v>5850</v>
      </c>
      <c r="D3807" t="s">
        <v>3425</v>
      </c>
      <c r="E3807" t="s">
        <v>3426</v>
      </c>
      <c r="F3807" t="s">
        <v>3426</v>
      </c>
      <c r="G3807" t="s">
        <v>3427</v>
      </c>
      <c r="H3807" t="s">
        <v>3428</v>
      </c>
      <c r="I3807" t="s">
        <v>3429</v>
      </c>
      <c r="J3807" s="2">
        <v>41182</v>
      </c>
      <c r="K3807" s="2">
        <v>48483</v>
      </c>
      <c r="L3807">
        <v>0.34</v>
      </c>
      <c r="M3807" t="s">
        <v>3448</v>
      </c>
      <c r="N3807" t="s">
        <v>3336</v>
      </c>
      <c r="O3807" t="s">
        <v>3356</v>
      </c>
      <c r="P3807" t="s">
        <v>3449</v>
      </c>
      <c r="Q3807" s="5">
        <f>INDEX(relevant_resources!B:B,MATCH(P3807,relevant_resources!A:A,0))</f>
        <v>0</v>
      </c>
      <c r="R3807">
        <f>COUNTIFS(resolve_2018!Y:Y,A3807)</f>
        <v>0</v>
      </c>
      <c r="S3807">
        <f>COUNTIFS(assign_old_new!A:A,A3807)</f>
        <v>0</v>
      </c>
      <c r="T3807" s="4" t="str">
        <f>IF(D3807="teppc","teppc",
IF(Q3807=0,"not relevant",
IF(R3807&gt;0,"in old list",
IF(S3807=0,"NEED TO ASSIGN",
INDEX(assign_old_new!D:D,MATCH(A3807,assign_old_new!A:A,0))))))</f>
        <v>teppc</v>
      </c>
      <c r="U3807">
        <f t="shared" si="118"/>
        <v>0</v>
      </c>
      <c r="V3807" s="5">
        <f t="shared" si="119"/>
        <v>0</v>
      </c>
    </row>
    <row r="3808" spans="1:22" hidden="1" x14ac:dyDescent="0.75">
      <c r="A3808" t="s">
        <v>6334</v>
      </c>
      <c r="B3808" t="s">
        <v>6334</v>
      </c>
      <c r="C3808" t="s">
        <v>6335</v>
      </c>
      <c r="D3808" t="s">
        <v>3425</v>
      </c>
      <c r="E3808" t="s">
        <v>3620</v>
      </c>
      <c r="F3808" t="s">
        <v>3620</v>
      </c>
      <c r="G3808" t="s">
        <v>3621</v>
      </c>
      <c r="H3808" t="s">
        <v>3616</v>
      </c>
      <c r="I3808" t="s">
        <v>1080</v>
      </c>
      <c r="J3808" s="2">
        <v>31208</v>
      </c>
      <c r="K3808" s="2">
        <v>47588</v>
      </c>
      <c r="L3808">
        <v>0.34</v>
      </c>
      <c r="M3808" t="s">
        <v>210</v>
      </c>
      <c r="N3808" t="s">
        <v>3443</v>
      </c>
      <c r="O3808" t="s">
        <v>210</v>
      </c>
      <c r="P3808" t="s">
        <v>3568</v>
      </c>
      <c r="Q3808" s="5">
        <f>INDEX(relevant_resources!B:B,MATCH(P3808,relevant_resources!A:A,0))</f>
        <v>0</v>
      </c>
      <c r="R3808">
        <f>COUNTIFS(resolve_2018!Y:Y,A3808)</f>
        <v>0</v>
      </c>
      <c r="S3808">
        <f>COUNTIFS(assign_old_new!A:A,A3808)</f>
        <v>0</v>
      </c>
      <c r="T3808" s="4" t="str">
        <f>IF(D3808="teppc","teppc",
IF(Q3808=0,"not relevant",
IF(R3808&gt;0,"in old list",
IF(S3808=0,"NEED TO ASSIGN",
INDEX(assign_old_new!D:D,MATCH(A3808,assign_old_new!A:A,0))))))</f>
        <v>teppc</v>
      </c>
      <c r="U3808">
        <f t="shared" si="118"/>
        <v>0</v>
      </c>
      <c r="V3808" s="5">
        <f t="shared" si="119"/>
        <v>0</v>
      </c>
    </row>
    <row r="3809" spans="1:22" hidden="1" x14ac:dyDescent="0.75">
      <c r="A3809" t="s">
        <v>6590</v>
      </c>
      <c r="B3809" t="s">
        <v>6590</v>
      </c>
      <c r="C3809" t="s">
        <v>6591</v>
      </c>
      <c r="D3809" t="s">
        <v>3425</v>
      </c>
      <c r="E3809" t="s">
        <v>2403</v>
      </c>
      <c r="F3809" t="s">
        <v>2403</v>
      </c>
      <c r="G3809" t="s">
        <v>3436</v>
      </c>
      <c r="H3809" t="s">
        <v>3437</v>
      </c>
      <c r="I3809" t="s">
        <v>2274</v>
      </c>
      <c r="J3809" s="2">
        <v>40299</v>
      </c>
      <c r="K3809" s="2">
        <v>55153</v>
      </c>
      <c r="L3809">
        <v>0.33500000000000002</v>
      </c>
      <c r="M3809" t="s">
        <v>3920</v>
      </c>
      <c r="N3809" t="s">
        <v>3921</v>
      </c>
      <c r="O3809" t="s">
        <v>3356</v>
      </c>
      <c r="P3809" t="s">
        <v>4744</v>
      </c>
      <c r="Q3809" s="5">
        <f>INDEX(relevant_resources!B:B,MATCH(P3809,relevant_resources!A:A,0))</f>
        <v>0</v>
      </c>
      <c r="R3809">
        <f>COUNTIFS(resolve_2018!Y:Y,A3809)</f>
        <v>0</v>
      </c>
      <c r="S3809">
        <f>COUNTIFS(assign_old_new!A:A,A3809)</f>
        <v>0</v>
      </c>
      <c r="T3809" s="4" t="str">
        <f>IF(D3809="teppc","teppc",
IF(Q3809=0,"not relevant",
IF(R3809&gt;0,"in old list",
IF(S3809=0,"NEED TO ASSIGN",
INDEX(assign_old_new!D:D,MATCH(A3809,assign_old_new!A:A,0))))))</f>
        <v>teppc</v>
      </c>
      <c r="U3809">
        <f t="shared" si="118"/>
        <v>0</v>
      </c>
      <c r="V3809" s="5">
        <f t="shared" si="119"/>
        <v>0</v>
      </c>
    </row>
    <row r="3810" spans="1:22" hidden="1" x14ac:dyDescent="0.75">
      <c r="A3810" t="s">
        <v>8892</v>
      </c>
      <c r="B3810" t="s">
        <v>8892</v>
      </c>
      <c r="C3810" t="s">
        <v>8893</v>
      </c>
      <c r="D3810" t="s">
        <v>3425</v>
      </c>
      <c r="E3810" t="s">
        <v>3482</v>
      </c>
      <c r="F3810" t="s">
        <v>3482</v>
      </c>
      <c r="G3810" t="s">
        <v>3483</v>
      </c>
      <c r="H3810" t="s">
        <v>3482</v>
      </c>
      <c r="I3810" t="s">
        <v>1080</v>
      </c>
      <c r="J3810" s="2">
        <v>40918</v>
      </c>
      <c r="K3810" s="2">
        <v>50050</v>
      </c>
      <c r="L3810">
        <v>0.31</v>
      </c>
      <c r="M3810" t="s">
        <v>3506</v>
      </c>
      <c r="N3810" t="s">
        <v>3385</v>
      </c>
      <c r="O3810" t="s">
        <v>3386</v>
      </c>
      <c r="P3810" t="s">
        <v>3617</v>
      </c>
      <c r="Q3810" s="5">
        <f>INDEX(relevant_resources!B:B,MATCH(P3810,relevant_resources!A:A,0))</f>
        <v>0</v>
      </c>
      <c r="R3810">
        <f>COUNTIFS(resolve_2018!Y:Y,A3810)</f>
        <v>0</v>
      </c>
      <c r="S3810">
        <f>COUNTIFS(assign_old_new!A:A,A3810)</f>
        <v>0</v>
      </c>
      <c r="T3810" s="4" t="str">
        <f>IF(D3810="teppc","teppc",
IF(Q3810=0,"not relevant",
IF(R3810&gt;0,"in old list",
IF(S3810=0,"NEED TO ASSIGN",
INDEX(assign_old_new!D:D,MATCH(A3810,assign_old_new!A:A,0))))))</f>
        <v>teppc</v>
      </c>
      <c r="U3810">
        <f t="shared" si="118"/>
        <v>0</v>
      </c>
      <c r="V3810" s="5">
        <f t="shared" si="119"/>
        <v>0</v>
      </c>
    </row>
    <row r="3811" spans="1:22" hidden="1" x14ac:dyDescent="0.75">
      <c r="A3811" t="s">
        <v>11361</v>
      </c>
      <c r="B3811" t="s">
        <v>11361</v>
      </c>
      <c r="C3811" t="s">
        <v>11362</v>
      </c>
      <c r="D3811" t="s">
        <v>9883</v>
      </c>
      <c r="E3811" t="s">
        <v>9887</v>
      </c>
      <c r="F3811" t="s">
        <v>9887</v>
      </c>
      <c r="G3811" t="s">
        <v>9888</v>
      </c>
      <c r="H3811" t="s">
        <v>9887</v>
      </c>
      <c r="I3811" t="s">
        <v>33</v>
      </c>
      <c r="J3811" s="6">
        <v>36161</v>
      </c>
      <c r="K3811" s="6">
        <v>55153</v>
      </c>
      <c r="L3811">
        <v>0.3</v>
      </c>
      <c r="M3811" t="s">
        <v>9884</v>
      </c>
      <c r="N3811" t="s">
        <v>3849</v>
      </c>
      <c r="O3811" t="s">
        <v>3850</v>
      </c>
      <c r="P3811" t="s">
        <v>10070</v>
      </c>
      <c r="Q3811" s="5">
        <f>INDEX(relevant_resources!B:B,MATCH(P3811,relevant_resources!A:A,0))</f>
        <v>0</v>
      </c>
      <c r="R3811">
        <f>COUNTIFS(resolve_2018!Y:Y,A3811)</f>
        <v>0</v>
      </c>
      <c r="S3811">
        <f>COUNTIFS(assign_old_new!A:A,A3811)</f>
        <v>0</v>
      </c>
      <c r="T3811" s="4" t="str">
        <f>IF(D3811="teppc","teppc",
IF(Q3811=0,"not relevant",
IF(R3811&gt;0,"in old list",
IF(S3811=0,"NEED TO ASSIGN",
INDEX(assign_old_new!D:D,MATCH(A3811,assign_old_new!A:A,0))))))</f>
        <v>not relevant</v>
      </c>
      <c r="U3811">
        <f t="shared" si="118"/>
        <v>0</v>
      </c>
      <c r="V3811" s="5">
        <f t="shared" si="119"/>
        <v>0</v>
      </c>
    </row>
    <row r="3812" spans="1:22" hidden="1" x14ac:dyDescent="0.75">
      <c r="A3812" t="s">
        <v>9987</v>
      </c>
      <c r="B3812" t="s">
        <v>9987</v>
      </c>
      <c r="C3812" t="s">
        <v>9988</v>
      </c>
      <c r="D3812" t="s">
        <v>9883</v>
      </c>
      <c r="E3812" t="s">
        <v>1128</v>
      </c>
      <c r="F3812" t="s">
        <v>1128</v>
      </c>
      <c r="G3812" t="s">
        <v>3379</v>
      </c>
      <c r="H3812" t="s">
        <v>1128</v>
      </c>
      <c r="I3812" t="s">
        <v>33</v>
      </c>
      <c r="J3812" s="6">
        <v>31413</v>
      </c>
      <c r="K3812" s="6">
        <v>55153</v>
      </c>
      <c r="L3812">
        <v>0.3</v>
      </c>
      <c r="M3812" t="s">
        <v>9884</v>
      </c>
      <c r="N3812" t="s">
        <v>3443</v>
      </c>
      <c r="O3812" t="s">
        <v>210</v>
      </c>
      <c r="P3812" t="s">
        <v>3709</v>
      </c>
      <c r="Q3812" s="5">
        <f>INDEX(relevant_resources!B:B,MATCH(P3812,relevant_resources!A:A,0))</f>
        <v>0</v>
      </c>
      <c r="R3812">
        <f>COUNTIFS(resolve_2018!Y:Y,A3812)</f>
        <v>0</v>
      </c>
      <c r="S3812">
        <f>COUNTIFS(assign_old_new!A:A,A3812)</f>
        <v>0</v>
      </c>
      <c r="T3812" s="4" t="str">
        <f>IF(D3812="teppc","teppc",
IF(Q3812=0,"not relevant",
IF(R3812&gt;0,"in old list",
IF(S3812=0,"NEED TO ASSIGN",
INDEX(assign_old_new!D:D,MATCH(A3812,assign_old_new!A:A,0))))))</f>
        <v>not relevant</v>
      </c>
      <c r="U3812">
        <f t="shared" si="118"/>
        <v>0</v>
      </c>
      <c r="V3812" s="5">
        <f t="shared" si="119"/>
        <v>0</v>
      </c>
    </row>
    <row r="3813" spans="1:22" hidden="1" x14ac:dyDescent="0.75">
      <c r="A3813" t="s">
        <v>6965</v>
      </c>
      <c r="B3813" t="s">
        <v>6965</v>
      </c>
      <c r="C3813" t="s">
        <v>6966</v>
      </c>
      <c r="D3813" t="s">
        <v>3425</v>
      </c>
      <c r="E3813" t="s">
        <v>3620</v>
      </c>
      <c r="F3813" t="s">
        <v>3620</v>
      </c>
      <c r="G3813" t="s">
        <v>3621</v>
      </c>
      <c r="H3813" t="s">
        <v>3616</v>
      </c>
      <c r="I3813" t="s">
        <v>1080</v>
      </c>
      <c r="J3813" s="2">
        <v>31260</v>
      </c>
      <c r="K3813" s="2">
        <v>55153</v>
      </c>
      <c r="L3813">
        <v>0.3</v>
      </c>
      <c r="M3813" t="s">
        <v>210</v>
      </c>
      <c r="N3813" t="s">
        <v>3443</v>
      </c>
      <c r="O3813" t="s">
        <v>210</v>
      </c>
      <c r="P3813" t="s">
        <v>3568</v>
      </c>
      <c r="Q3813" s="5">
        <f>INDEX(relevant_resources!B:B,MATCH(P3813,relevant_resources!A:A,0))</f>
        <v>0</v>
      </c>
      <c r="R3813">
        <f>COUNTIFS(resolve_2018!Y:Y,A3813)</f>
        <v>0</v>
      </c>
      <c r="S3813">
        <f>COUNTIFS(assign_old_new!A:A,A3813)</f>
        <v>0</v>
      </c>
      <c r="T3813" s="4" t="str">
        <f>IF(D3813="teppc","teppc",
IF(Q3813=0,"not relevant",
IF(R3813&gt;0,"in old list",
IF(S3813=0,"NEED TO ASSIGN",
INDEX(assign_old_new!D:D,MATCH(A3813,assign_old_new!A:A,0))))))</f>
        <v>teppc</v>
      </c>
      <c r="U3813">
        <f t="shared" si="118"/>
        <v>0</v>
      </c>
      <c r="V3813" s="5">
        <f t="shared" si="119"/>
        <v>0</v>
      </c>
    </row>
    <row r="3814" spans="1:22" hidden="1" x14ac:dyDescent="0.75">
      <c r="A3814" t="s">
        <v>6967</v>
      </c>
      <c r="B3814" t="s">
        <v>6967</v>
      </c>
      <c r="C3814" t="s">
        <v>6968</v>
      </c>
      <c r="D3814" t="s">
        <v>3425</v>
      </c>
      <c r="E3814" t="s">
        <v>3620</v>
      </c>
      <c r="F3814" t="s">
        <v>3620</v>
      </c>
      <c r="G3814" t="s">
        <v>3621</v>
      </c>
      <c r="H3814" t="s">
        <v>3616</v>
      </c>
      <c r="I3814" t="s">
        <v>1080</v>
      </c>
      <c r="J3814" s="2">
        <v>31260</v>
      </c>
      <c r="K3814" s="2">
        <v>55153</v>
      </c>
      <c r="L3814">
        <v>0.3</v>
      </c>
      <c r="M3814" t="s">
        <v>210</v>
      </c>
      <c r="N3814" t="s">
        <v>3443</v>
      </c>
      <c r="O3814" t="s">
        <v>210</v>
      </c>
      <c r="P3814" t="s">
        <v>3568</v>
      </c>
      <c r="Q3814" s="5">
        <f>INDEX(relevant_resources!B:B,MATCH(P3814,relevant_resources!A:A,0))</f>
        <v>0</v>
      </c>
      <c r="R3814">
        <f>COUNTIFS(resolve_2018!Y:Y,A3814)</f>
        <v>0</v>
      </c>
      <c r="S3814">
        <f>COUNTIFS(assign_old_new!A:A,A3814)</f>
        <v>0</v>
      </c>
      <c r="T3814" s="4" t="str">
        <f>IF(D3814="teppc","teppc",
IF(Q3814=0,"not relevant",
IF(R3814&gt;0,"in old list",
IF(S3814=0,"NEED TO ASSIGN",
INDEX(assign_old_new!D:D,MATCH(A3814,assign_old_new!A:A,0))))))</f>
        <v>teppc</v>
      </c>
      <c r="U3814">
        <f t="shared" si="118"/>
        <v>0</v>
      </c>
      <c r="V3814" s="5">
        <f t="shared" si="119"/>
        <v>0</v>
      </c>
    </row>
    <row r="3815" spans="1:22" hidden="1" x14ac:dyDescent="0.75">
      <c r="A3815" t="s">
        <v>6969</v>
      </c>
      <c r="B3815" t="s">
        <v>6969</v>
      </c>
      <c r="C3815" t="s">
        <v>6970</v>
      </c>
      <c r="D3815" t="s">
        <v>3425</v>
      </c>
      <c r="E3815" t="s">
        <v>3620</v>
      </c>
      <c r="F3815" t="s">
        <v>3620</v>
      </c>
      <c r="G3815" t="s">
        <v>3621</v>
      </c>
      <c r="H3815" t="s">
        <v>3616</v>
      </c>
      <c r="I3815" t="s">
        <v>1080</v>
      </c>
      <c r="J3815" s="2">
        <v>31260</v>
      </c>
      <c r="K3815" s="2">
        <v>55153</v>
      </c>
      <c r="L3815">
        <v>0.3</v>
      </c>
      <c r="M3815" t="s">
        <v>210</v>
      </c>
      <c r="N3815" t="s">
        <v>3443</v>
      </c>
      <c r="O3815" t="s">
        <v>210</v>
      </c>
      <c r="P3815" t="s">
        <v>3568</v>
      </c>
      <c r="Q3815" s="5">
        <f>INDEX(relevant_resources!B:B,MATCH(P3815,relevant_resources!A:A,0))</f>
        <v>0</v>
      </c>
      <c r="R3815">
        <f>COUNTIFS(resolve_2018!Y:Y,A3815)</f>
        <v>0</v>
      </c>
      <c r="S3815">
        <f>COUNTIFS(assign_old_new!A:A,A3815)</f>
        <v>0</v>
      </c>
      <c r="T3815" s="4" t="str">
        <f>IF(D3815="teppc","teppc",
IF(Q3815=0,"not relevant",
IF(R3815&gt;0,"in old list",
IF(S3815=0,"NEED TO ASSIGN",
INDEX(assign_old_new!D:D,MATCH(A3815,assign_old_new!A:A,0))))))</f>
        <v>teppc</v>
      </c>
      <c r="U3815">
        <f t="shared" si="118"/>
        <v>0</v>
      </c>
      <c r="V3815" s="5">
        <f t="shared" si="119"/>
        <v>0</v>
      </c>
    </row>
    <row r="3816" spans="1:22" hidden="1" x14ac:dyDescent="0.75">
      <c r="A3816" t="s">
        <v>6971</v>
      </c>
      <c r="B3816" t="s">
        <v>6971</v>
      </c>
      <c r="C3816" t="s">
        <v>6972</v>
      </c>
      <c r="D3816" t="s">
        <v>3425</v>
      </c>
      <c r="E3816" t="s">
        <v>3620</v>
      </c>
      <c r="F3816" t="s">
        <v>3620</v>
      </c>
      <c r="G3816" t="s">
        <v>3621</v>
      </c>
      <c r="H3816" t="s">
        <v>3616</v>
      </c>
      <c r="I3816" t="s">
        <v>1080</v>
      </c>
      <c r="J3816" s="2">
        <v>31260</v>
      </c>
      <c r="K3816" s="2">
        <v>55153</v>
      </c>
      <c r="L3816">
        <v>0.3</v>
      </c>
      <c r="M3816" t="s">
        <v>210</v>
      </c>
      <c r="N3816" t="s">
        <v>3443</v>
      </c>
      <c r="O3816" t="s">
        <v>210</v>
      </c>
      <c r="P3816" t="s">
        <v>3568</v>
      </c>
      <c r="Q3816" s="5">
        <f>INDEX(relevant_resources!B:B,MATCH(P3816,relevant_resources!A:A,0))</f>
        <v>0</v>
      </c>
      <c r="R3816">
        <f>COUNTIFS(resolve_2018!Y:Y,A3816)</f>
        <v>0</v>
      </c>
      <c r="S3816">
        <f>COUNTIFS(assign_old_new!A:A,A3816)</f>
        <v>0</v>
      </c>
      <c r="T3816" s="4" t="str">
        <f>IF(D3816="teppc","teppc",
IF(Q3816=0,"not relevant",
IF(R3816&gt;0,"in old list",
IF(S3816=0,"NEED TO ASSIGN",
INDEX(assign_old_new!D:D,MATCH(A3816,assign_old_new!A:A,0))))))</f>
        <v>teppc</v>
      </c>
      <c r="U3816">
        <f t="shared" si="118"/>
        <v>0</v>
      </c>
      <c r="V3816" s="5">
        <f t="shared" si="119"/>
        <v>0</v>
      </c>
    </row>
    <row r="3817" spans="1:22" hidden="1" x14ac:dyDescent="0.75">
      <c r="A3817" t="s">
        <v>6731</v>
      </c>
      <c r="B3817" t="s">
        <v>6731</v>
      </c>
      <c r="C3817" t="s">
        <v>6732</v>
      </c>
      <c r="D3817" t="s">
        <v>3425</v>
      </c>
      <c r="E3817" t="s">
        <v>3620</v>
      </c>
      <c r="F3817" t="s">
        <v>3620</v>
      </c>
      <c r="G3817" t="s">
        <v>3621</v>
      </c>
      <c r="H3817" t="s">
        <v>3616</v>
      </c>
      <c r="I3817" t="s">
        <v>1080</v>
      </c>
      <c r="J3817" s="2">
        <v>30803</v>
      </c>
      <c r="K3817" s="2">
        <v>55153</v>
      </c>
      <c r="L3817">
        <v>0.3</v>
      </c>
      <c r="M3817" t="s">
        <v>210</v>
      </c>
      <c r="N3817" t="s">
        <v>3443</v>
      </c>
      <c r="O3817" t="s">
        <v>210</v>
      </c>
      <c r="P3817" t="s">
        <v>3568</v>
      </c>
      <c r="Q3817" s="5">
        <f>INDEX(relevant_resources!B:B,MATCH(P3817,relevant_resources!A:A,0))</f>
        <v>0</v>
      </c>
      <c r="R3817">
        <f>COUNTIFS(resolve_2018!Y:Y,A3817)</f>
        <v>0</v>
      </c>
      <c r="S3817">
        <f>COUNTIFS(assign_old_new!A:A,A3817)</f>
        <v>0</v>
      </c>
      <c r="T3817" s="4" t="str">
        <f>IF(D3817="teppc","teppc",
IF(Q3817=0,"not relevant",
IF(R3817&gt;0,"in old list",
IF(S3817=0,"NEED TO ASSIGN",
INDEX(assign_old_new!D:D,MATCH(A3817,assign_old_new!A:A,0))))))</f>
        <v>teppc</v>
      </c>
      <c r="U3817">
        <f t="shared" si="118"/>
        <v>0</v>
      </c>
      <c r="V3817" s="5">
        <f t="shared" si="119"/>
        <v>0</v>
      </c>
    </row>
    <row r="3818" spans="1:22" hidden="1" x14ac:dyDescent="0.75">
      <c r="A3818" t="s">
        <v>7109</v>
      </c>
      <c r="B3818" t="s">
        <v>7109</v>
      </c>
      <c r="C3818" t="s">
        <v>7110</v>
      </c>
      <c r="D3818" t="s">
        <v>3425</v>
      </c>
      <c r="E3818" t="s">
        <v>3025</v>
      </c>
      <c r="F3818" t="s">
        <v>3025</v>
      </c>
      <c r="G3818" t="s">
        <v>4098</v>
      </c>
      <c r="H3818" t="s">
        <v>3482</v>
      </c>
      <c r="I3818" t="s">
        <v>1080</v>
      </c>
      <c r="J3818" s="2">
        <v>6423</v>
      </c>
      <c r="K3818" s="2">
        <v>55153</v>
      </c>
      <c r="L3818">
        <v>0.3</v>
      </c>
      <c r="M3818" t="s">
        <v>210</v>
      </c>
      <c r="N3818" t="s">
        <v>3443</v>
      </c>
      <c r="O3818" t="s">
        <v>210</v>
      </c>
      <c r="P3818" t="s">
        <v>3568</v>
      </c>
      <c r="Q3818" s="5">
        <f>INDEX(relevant_resources!B:B,MATCH(P3818,relevant_resources!A:A,0))</f>
        <v>0</v>
      </c>
      <c r="R3818">
        <f>COUNTIFS(resolve_2018!Y:Y,A3818)</f>
        <v>0</v>
      </c>
      <c r="S3818">
        <f>COUNTIFS(assign_old_new!A:A,A3818)</f>
        <v>0</v>
      </c>
      <c r="T3818" s="4" t="str">
        <f>IF(D3818="teppc","teppc",
IF(Q3818=0,"not relevant",
IF(R3818&gt;0,"in old list",
IF(S3818=0,"NEED TO ASSIGN",
INDEX(assign_old_new!D:D,MATCH(A3818,assign_old_new!A:A,0))))))</f>
        <v>teppc</v>
      </c>
      <c r="U3818">
        <f t="shared" si="118"/>
        <v>0</v>
      </c>
      <c r="V3818" s="5">
        <f t="shared" si="119"/>
        <v>0</v>
      </c>
    </row>
    <row r="3819" spans="1:22" hidden="1" x14ac:dyDescent="0.75">
      <c r="A3819" t="s">
        <v>5432</v>
      </c>
      <c r="B3819" t="s">
        <v>5432</v>
      </c>
      <c r="C3819" t="s">
        <v>5433</v>
      </c>
      <c r="D3819" t="s">
        <v>3425</v>
      </c>
      <c r="E3819" t="s">
        <v>3620</v>
      </c>
      <c r="F3819" t="s">
        <v>3620</v>
      </c>
      <c r="G3819" t="s">
        <v>3621</v>
      </c>
      <c r="H3819" t="s">
        <v>3616</v>
      </c>
      <c r="I3819" t="s">
        <v>1080</v>
      </c>
      <c r="J3819" s="2">
        <v>33057</v>
      </c>
      <c r="K3819" s="2">
        <v>47588</v>
      </c>
      <c r="L3819">
        <v>0.26</v>
      </c>
      <c r="M3819" t="s">
        <v>210</v>
      </c>
      <c r="N3819" t="s">
        <v>3443</v>
      </c>
      <c r="O3819" t="s">
        <v>210</v>
      </c>
      <c r="P3819" t="s">
        <v>3568</v>
      </c>
      <c r="Q3819" s="5">
        <f>INDEX(relevant_resources!B:B,MATCH(P3819,relevant_resources!A:A,0))</f>
        <v>0</v>
      </c>
      <c r="R3819">
        <f>COUNTIFS(resolve_2018!Y:Y,A3819)</f>
        <v>0</v>
      </c>
      <c r="S3819">
        <f>COUNTIFS(assign_old_new!A:A,A3819)</f>
        <v>0</v>
      </c>
      <c r="T3819" s="4" t="str">
        <f>IF(D3819="teppc","teppc",
IF(Q3819=0,"not relevant",
IF(R3819&gt;0,"in old list",
IF(S3819=0,"NEED TO ASSIGN",
INDEX(assign_old_new!D:D,MATCH(A3819,assign_old_new!A:A,0))))))</f>
        <v>teppc</v>
      </c>
      <c r="U3819">
        <f t="shared" si="118"/>
        <v>0</v>
      </c>
      <c r="V3819" s="5">
        <f t="shared" si="119"/>
        <v>0</v>
      </c>
    </row>
    <row r="3820" spans="1:22" hidden="1" x14ac:dyDescent="0.75">
      <c r="A3820" t="s">
        <v>8229</v>
      </c>
      <c r="B3820" t="s">
        <v>8229</v>
      </c>
      <c r="C3820" t="s">
        <v>8230</v>
      </c>
      <c r="D3820" t="s">
        <v>3425</v>
      </c>
      <c r="E3820" t="s">
        <v>3611</v>
      </c>
      <c r="F3820" t="s">
        <v>3611</v>
      </c>
      <c r="G3820" t="s">
        <v>3379</v>
      </c>
      <c r="H3820" t="s">
        <v>1128</v>
      </c>
      <c r="I3820" t="s">
        <v>33</v>
      </c>
      <c r="J3820" s="2">
        <v>31551</v>
      </c>
      <c r="K3820" s="2">
        <v>55153</v>
      </c>
      <c r="L3820">
        <v>0.26</v>
      </c>
      <c r="M3820" t="s">
        <v>210</v>
      </c>
      <c r="N3820" t="s">
        <v>3443</v>
      </c>
      <c r="O3820" t="s">
        <v>210</v>
      </c>
      <c r="P3820" t="s">
        <v>3709</v>
      </c>
      <c r="Q3820" s="5">
        <f>INDEX(relevant_resources!B:B,MATCH(P3820,relevant_resources!A:A,0))</f>
        <v>0</v>
      </c>
      <c r="R3820">
        <f>COUNTIFS(resolve_2018!Y:Y,A3820)</f>
        <v>0</v>
      </c>
      <c r="S3820">
        <f>COUNTIFS(assign_old_new!A:A,A3820)</f>
        <v>0</v>
      </c>
      <c r="T3820" s="4" t="str">
        <f>IF(D3820="teppc","teppc",
IF(Q3820=0,"not relevant",
IF(R3820&gt;0,"in old list",
IF(S3820=0,"NEED TO ASSIGN",
INDEX(assign_old_new!D:D,MATCH(A3820,assign_old_new!A:A,0))))))</f>
        <v>teppc</v>
      </c>
      <c r="U3820">
        <f t="shared" si="118"/>
        <v>0</v>
      </c>
      <c r="V3820" s="5">
        <f t="shared" si="119"/>
        <v>0</v>
      </c>
    </row>
    <row r="3821" spans="1:22" hidden="1" x14ac:dyDescent="0.75">
      <c r="A3821" t="s">
        <v>9242</v>
      </c>
      <c r="B3821" t="s">
        <v>9242</v>
      </c>
      <c r="C3821" t="s">
        <v>9243</v>
      </c>
      <c r="D3821" t="s">
        <v>3425</v>
      </c>
      <c r="E3821" t="s">
        <v>3620</v>
      </c>
      <c r="F3821" t="s">
        <v>3620</v>
      </c>
      <c r="G3821" t="s">
        <v>3621</v>
      </c>
      <c r="H3821" t="s">
        <v>3616</v>
      </c>
      <c r="I3821" t="s">
        <v>1080</v>
      </c>
      <c r="J3821" s="2">
        <v>31747</v>
      </c>
      <c r="K3821" s="2">
        <v>47588</v>
      </c>
      <c r="L3821">
        <v>0.24</v>
      </c>
      <c r="M3821" t="s">
        <v>210</v>
      </c>
      <c r="N3821" t="s">
        <v>3443</v>
      </c>
      <c r="O3821" t="s">
        <v>210</v>
      </c>
      <c r="P3821" t="s">
        <v>3568</v>
      </c>
      <c r="Q3821" s="5">
        <f>INDEX(relevant_resources!B:B,MATCH(P3821,relevant_resources!A:A,0))</f>
        <v>0</v>
      </c>
      <c r="R3821">
        <f>COUNTIFS(resolve_2018!Y:Y,A3821)</f>
        <v>0</v>
      </c>
      <c r="S3821">
        <f>COUNTIFS(assign_old_new!A:A,A3821)</f>
        <v>0</v>
      </c>
      <c r="T3821" s="4" t="str">
        <f>IF(D3821="teppc","teppc",
IF(Q3821=0,"not relevant",
IF(R3821&gt;0,"in old list",
IF(S3821=0,"NEED TO ASSIGN",
INDEX(assign_old_new!D:D,MATCH(A3821,assign_old_new!A:A,0))))))</f>
        <v>teppc</v>
      </c>
      <c r="U3821">
        <f t="shared" si="118"/>
        <v>0</v>
      </c>
      <c r="V3821" s="5">
        <f t="shared" si="119"/>
        <v>0</v>
      </c>
    </row>
    <row r="3822" spans="1:22" hidden="1" x14ac:dyDescent="0.75">
      <c r="A3822" t="s">
        <v>8690</v>
      </c>
      <c r="B3822" t="s">
        <v>8690</v>
      </c>
      <c r="C3822" t="s">
        <v>8691</v>
      </c>
      <c r="D3822" t="s">
        <v>3425</v>
      </c>
      <c r="E3822" t="s">
        <v>3611</v>
      </c>
      <c r="F3822" t="s">
        <v>3611</v>
      </c>
      <c r="G3822" t="s">
        <v>3379</v>
      </c>
      <c r="H3822" t="s">
        <v>1128</v>
      </c>
      <c r="I3822" t="s">
        <v>33</v>
      </c>
      <c r="J3822" s="2">
        <v>30529</v>
      </c>
      <c r="K3822" s="2">
        <v>55153</v>
      </c>
      <c r="L3822">
        <v>0.22</v>
      </c>
      <c r="M3822" t="s">
        <v>210</v>
      </c>
      <c r="N3822" t="s">
        <v>3443</v>
      </c>
      <c r="O3822" t="s">
        <v>210</v>
      </c>
      <c r="P3822" t="s">
        <v>3709</v>
      </c>
      <c r="Q3822" s="5">
        <f>INDEX(relevant_resources!B:B,MATCH(P3822,relevant_resources!A:A,0))</f>
        <v>0</v>
      </c>
      <c r="R3822">
        <f>COUNTIFS(resolve_2018!Y:Y,A3822)</f>
        <v>0</v>
      </c>
      <c r="S3822">
        <f>COUNTIFS(assign_old_new!A:A,A3822)</f>
        <v>0</v>
      </c>
      <c r="T3822" s="4" t="str">
        <f>IF(D3822="teppc","teppc",
IF(Q3822=0,"not relevant",
IF(R3822&gt;0,"in old list",
IF(S3822=0,"NEED TO ASSIGN",
INDEX(assign_old_new!D:D,MATCH(A3822,assign_old_new!A:A,0))))))</f>
        <v>teppc</v>
      </c>
      <c r="U3822">
        <f t="shared" si="118"/>
        <v>0</v>
      </c>
      <c r="V3822" s="5">
        <f t="shared" si="119"/>
        <v>0</v>
      </c>
    </row>
    <row r="3823" spans="1:22" hidden="1" x14ac:dyDescent="0.75">
      <c r="A3823" t="s">
        <v>4960</v>
      </c>
      <c r="B3823" t="s">
        <v>4960</v>
      </c>
      <c r="C3823" t="s">
        <v>4961</v>
      </c>
      <c r="D3823" t="s">
        <v>3425</v>
      </c>
      <c r="E3823" t="s">
        <v>3620</v>
      </c>
      <c r="F3823" t="s">
        <v>3620</v>
      </c>
      <c r="G3823" t="s">
        <v>3621</v>
      </c>
      <c r="H3823" t="s">
        <v>3616</v>
      </c>
      <c r="I3823" t="s">
        <v>1080</v>
      </c>
      <c r="J3823" s="2">
        <v>30483</v>
      </c>
      <c r="K3823" s="2">
        <v>47588</v>
      </c>
      <c r="L3823">
        <v>0.22</v>
      </c>
      <c r="M3823" t="s">
        <v>210</v>
      </c>
      <c r="N3823" t="s">
        <v>3443</v>
      </c>
      <c r="O3823" t="s">
        <v>210</v>
      </c>
      <c r="P3823" t="s">
        <v>3568</v>
      </c>
      <c r="Q3823" s="5">
        <f>INDEX(relevant_resources!B:B,MATCH(P3823,relevant_resources!A:A,0))</f>
        <v>0</v>
      </c>
      <c r="R3823">
        <f>COUNTIFS(resolve_2018!Y:Y,A3823)</f>
        <v>0</v>
      </c>
      <c r="S3823">
        <f>COUNTIFS(assign_old_new!A:A,A3823)</f>
        <v>0</v>
      </c>
      <c r="T3823" s="4" t="str">
        <f>IF(D3823="teppc","teppc",
IF(Q3823=0,"not relevant",
IF(R3823&gt;0,"in old list",
IF(S3823=0,"NEED TO ASSIGN",
INDEX(assign_old_new!D:D,MATCH(A3823,assign_old_new!A:A,0))))))</f>
        <v>teppc</v>
      </c>
      <c r="U3823">
        <f t="shared" si="118"/>
        <v>0</v>
      </c>
      <c r="V3823" s="5">
        <f t="shared" si="119"/>
        <v>0</v>
      </c>
    </row>
    <row r="3824" spans="1:22" hidden="1" x14ac:dyDescent="0.75">
      <c r="A3824" t="s">
        <v>7269</v>
      </c>
      <c r="B3824" t="s">
        <v>7269</v>
      </c>
      <c r="C3824" t="s">
        <v>7270</v>
      </c>
      <c r="D3824" t="s">
        <v>3425</v>
      </c>
      <c r="E3824" t="s">
        <v>3620</v>
      </c>
      <c r="F3824" t="s">
        <v>3620</v>
      </c>
      <c r="G3824" t="s">
        <v>3621</v>
      </c>
      <c r="H3824" t="s">
        <v>3616</v>
      </c>
      <c r="I3824" t="s">
        <v>1080</v>
      </c>
      <c r="J3824" s="2">
        <v>31422</v>
      </c>
      <c r="K3824" s="2">
        <v>47588</v>
      </c>
      <c r="L3824">
        <v>0.21</v>
      </c>
      <c r="M3824" t="s">
        <v>210</v>
      </c>
      <c r="N3824" t="s">
        <v>3443</v>
      </c>
      <c r="O3824" t="s">
        <v>210</v>
      </c>
      <c r="P3824" t="s">
        <v>3568</v>
      </c>
      <c r="Q3824" s="5">
        <f>INDEX(relevant_resources!B:B,MATCH(P3824,relevant_resources!A:A,0))</f>
        <v>0</v>
      </c>
      <c r="R3824">
        <f>COUNTIFS(resolve_2018!Y:Y,A3824)</f>
        <v>0</v>
      </c>
      <c r="S3824">
        <f>COUNTIFS(assign_old_new!A:A,A3824)</f>
        <v>0</v>
      </c>
      <c r="T3824" s="4" t="str">
        <f>IF(D3824="teppc","teppc",
IF(Q3824=0,"not relevant",
IF(R3824&gt;0,"in old list",
IF(S3824=0,"NEED TO ASSIGN",
INDEX(assign_old_new!D:D,MATCH(A3824,assign_old_new!A:A,0))))))</f>
        <v>teppc</v>
      </c>
      <c r="U3824">
        <f t="shared" si="118"/>
        <v>0</v>
      </c>
      <c r="V3824" s="5">
        <f t="shared" si="119"/>
        <v>0</v>
      </c>
    </row>
    <row r="3825" spans="1:22" hidden="1" x14ac:dyDescent="0.75">
      <c r="A3825" t="s">
        <v>8016</v>
      </c>
      <c r="B3825" t="s">
        <v>8016</v>
      </c>
      <c r="C3825" t="s">
        <v>8017</v>
      </c>
      <c r="D3825" t="s">
        <v>3425</v>
      </c>
      <c r="E3825" t="s">
        <v>3620</v>
      </c>
      <c r="F3825" t="s">
        <v>3620</v>
      </c>
      <c r="G3825" t="s">
        <v>3621</v>
      </c>
      <c r="H3825" t="s">
        <v>3616</v>
      </c>
      <c r="I3825" t="s">
        <v>1080</v>
      </c>
      <c r="J3825" s="2">
        <v>38473</v>
      </c>
      <c r="K3825" s="2">
        <v>55153</v>
      </c>
      <c r="L3825">
        <v>0.2</v>
      </c>
      <c r="M3825" t="s">
        <v>210</v>
      </c>
      <c r="N3825" t="s">
        <v>3443</v>
      </c>
      <c r="O3825" t="s">
        <v>210</v>
      </c>
      <c r="P3825" t="s">
        <v>3568</v>
      </c>
      <c r="Q3825" s="5">
        <f>INDEX(relevant_resources!B:B,MATCH(P3825,relevant_resources!A:A,0))</f>
        <v>0</v>
      </c>
      <c r="R3825">
        <f>COUNTIFS(resolve_2018!Y:Y,A3825)</f>
        <v>0</v>
      </c>
      <c r="S3825">
        <f>COUNTIFS(assign_old_new!A:A,A3825)</f>
        <v>0</v>
      </c>
      <c r="T3825" s="4" t="str">
        <f>IF(D3825="teppc","teppc",
IF(Q3825=0,"not relevant",
IF(R3825&gt;0,"in old list",
IF(S3825=0,"NEED TO ASSIGN",
INDEX(assign_old_new!D:D,MATCH(A3825,assign_old_new!A:A,0))))))</f>
        <v>teppc</v>
      </c>
      <c r="U3825">
        <f t="shared" si="118"/>
        <v>0</v>
      </c>
      <c r="V3825" s="5">
        <f t="shared" si="119"/>
        <v>0</v>
      </c>
    </row>
    <row r="3826" spans="1:22" hidden="1" x14ac:dyDescent="0.75">
      <c r="A3826" t="s">
        <v>5211</v>
      </c>
      <c r="B3826" t="s">
        <v>5211</v>
      </c>
      <c r="C3826" t="s">
        <v>5212</v>
      </c>
      <c r="D3826" t="s">
        <v>3425</v>
      </c>
      <c r="E3826" t="s">
        <v>3426</v>
      </c>
      <c r="F3826" t="s">
        <v>3426</v>
      </c>
      <c r="G3826" t="s">
        <v>3427</v>
      </c>
      <c r="H3826" t="s">
        <v>3428</v>
      </c>
      <c r="I3826" t="s">
        <v>3429</v>
      </c>
      <c r="J3826" s="2">
        <v>37757</v>
      </c>
      <c r="K3826" s="2">
        <v>51271</v>
      </c>
      <c r="L3826">
        <v>0.2</v>
      </c>
      <c r="M3826" t="s">
        <v>210</v>
      </c>
      <c r="N3826" t="s">
        <v>3443</v>
      </c>
      <c r="O3826" t="s">
        <v>210</v>
      </c>
      <c r="P3826" t="s">
        <v>3444</v>
      </c>
      <c r="Q3826" s="5">
        <f>INDEX(relevant_resources!B:B,MATCH(P3826,relevant_resources!A:A,0))</f>
        <v>0</v>
      </c>
      <c r="R3826">
        <f>COUNTIFS(resolve_2018!Y:Y,A3826)</f>
        <v>0</v>
      </c>
      <c r="S3826">
        <f>COUNTIFS(assign_old_new!A:A,A3826)</f>
        <v>0</v>
      </c>
      <c r="T3826" s="4" t="str">
        <f>IF(D3826="teppc","teppc",
IF(Q3826=0,"not relevant",
IF(R3826&gt;0,"in old list",
IF(S3826=0,"NEED TO ASSIGN",
INDEX(assign_old_new!D:D,MATCH(A3826,assign_old_new!A:A,0))))))</f>
        <v>teppc</v>
      </c>
      <c r="U3826">
        <f t="shared" si="118"/>
        <v>0</v>
      </c>
      <c r="V3826" s="5">
        <f t="shared" si="119"/>
        <v>0</v>
      </c>
    </row>
    <row r="3827" spans="1:22" hidden="1" x14ac:dyDescent="0.75">
      <c r="A3827" t="s">
        <v>6127</v>
      </c>
      <c r="B3827" t="s">
        <v>6127</v>
      </c>
      <c r="C3827" t="s">
        <v>6128</v>
      </c>
      <c r="D3827" t="s">
        <v>3425</v>
      </c>
      <c r="E3827" t="s">
        <v>3611</v>
      </c>
      <c r="F3827" t="s">
        <v>3611</v>
      </c>
      <c r="G3827" t="s">
        <v>3379</v>
      </c>
      <c r="H3827" t="s">
        <v>1128</v>
      </c>
      <c r="I3827" t="s">
        <v>33</v>
      </c>
      <c r="J3827" s="2">
        <v>37623</v>
      </c>
      <c r="K3827" s="2">
        <v>47588</v>
      </c>
      <c r="L3827">
        <v>0.2</v>
      </c>
      <c r="M3827" t="s">
        <v>3920</v>
      </c>
      <c r="N3827" t="s">
        <v>3921</v>
      </c>
      <c r="O3827" t="s">
        <v>3356</v>
      </c>
      <c r="P3827" t="s">
        <v>3357</v>
      </c>
      <c r="Q3827" s="5">
        <f>INDEX(relevant_resources!B:B,MATCH(P3827,relevant_resources!A:A,0))</f>
        <v>0</v>
      </c>
      <c r="R3827">
        <f>COUNTIFS(resolve_2018!Y:Y,A3827)</f>
        <v>0</v>
      </c>
      <c r="S3827">
        <f>COUNTIFS(assign_old_new!A:A,A3827)</f>
        <v>0</v>
      </c>
      <c r="T3827" s="4" t="str">
        <f>IF(D3827="teppc","teppc",
IF(Q3827=0,"not relevant",
IF(R3827&gt;0,"in old list",
IF(S3827=0,"NEED TO ASSIGN",
INDEX(assign_old_new!D:D,MATCH(A3827,assign_old_new!A:A,0))))))</f>
        <v>teppc</v>
      </c>
      <c r="U3827">
        <f t="shared" si="118"/>
        <v>0</v>
      </c>
      <c r="V3827" s="5">
        <f t="shared" si="119"/>
        <v>0</v>
      </c>
    </row>
    <row r="3828" spans="1:22" hidden="1" x14ac:dyDescent="0.75">
      <c r="A3828" t="s">
        <v>6125</v>
      </c>
      <c r="B3828" t="s">
        <v>6125</v>
      </c>
      <c r="C3828" t="s">
        <v>6126</v>
      </c>
      <c r="D3828" t="s">
        <v>3425</v>
      </c>
      <c r="E3828" t="s">
        <v>3611</v>
      </c>
      <c r="F3828" t="s">
        <v>3611</v>
      </c>
      <c r="G3828" t="s">
        <v>3379</v>
      </c>
      <c r="H3828" t="s">
        <v>1128</v>
      </c>
      <c r="I3828" t="s">
        <v>33</v>
      </c>
      <c r="J3828" s="2">
        <v>37622</v>
      </c>
      <c r="K3828" s="2">
        <v>47588</v>
      </c>
      <c r="L3828">
        <v>0.2</v>
      </c>
      <c r="M3828" t="s">
        <v>3920</v>
      </c>
      <c r="N3828" t="s">
        <v>3921</v>
      </c>
      <c r="O3828" t="s">
        <v>3356</v>
      </c>
      <c r="P3828" t="s">
        <v>3357</v>
      </c>
      <c r="Q3828" s="5">
        <f>INDEX(relevant_resources!B:B,MATCH(P3828,relevant_resources!A:A,0))</f>
        <v>0</v>
      </c>
      <c r="R3828">
        <f>COUNTIFS(resolve_2018!Y:Y,A3828)</f>
        <v>0</v>
      </c>
      <c r="S3828">
        <f>COUNTIFS(assign_old_new!A:A,A3828)</f>
        <v>0</v>
      </c>
      <c r="T3828" s="4" t="str">
        <f>IF(D3828="teppc","teppc",
IF(Q3828=0,"not relevant",
IF(R3828&gt;0,"in old list",
IF(S3828=0,"NEED TO ASSIGN",
INDEX(assign_old_new!D:D,MATCH(A3828,assign_old_new!A:A,0))))))</f>
        <v>teppc</v>
      </c>
      <c r="U3828">
        <f t="shared" si="118"/>
        <v>0</v>
      </c>
      <c r="V3828" s="5">
        <f t="shared" si="119"/>
        <v>0</v>
      </c>
    </row>
    <row r="3829" spans="1:22" hidden="1" x14ac:dyDescent="0.75">
      <c r="A3829" t="s">
        <v>8251</v>
      </c>
      <c r="B3829" t="s">
        <v>8251</v>
      </c>
      <c r="C3829" t="s">
        <v>8252</v>
      </c>
      <c r="D3829" t="s">
        <v>3425</v>
      </c>
      <c r="E3829" t="s">
        <v>3611</v>
      </c>
      <c r="F3829" t="s">
        <v>3611</v>
      </c>
      <c r="G3829" t="s">
        <v>3379</v>
      </c>
      <c r="H3829" t="s">
        <v>1128</v>
      </c>
      <c r="I3829" t="s">
        <v>33</v>
      </c>
      <c r="J3829" s="2">
        <v>36831</v>
      </c>
      <c r="K3829" s="2">
        <v>55153</v>
      </c>
      <c r="L3829">
        <v>0.2</v>
      </c>
      <c r="M3829" t="s">
        <v>210</v>
      </c>
      <c r="N3829" t="s">
        <v>3443</v>
      </c>
      <c r="O3829" t="s">
        <v>210</v>
      </c>
      <c r="P3829" t="s">
        <v>3709</v>
      </c>
      <c r="Q3829" s="5">
        <f>INDEX(relevant_resources!B:B,MATCH(P3829,relevant_resources!A:A,0))</f>
        <v>0</v>
      </c>
      <c r="R3829">
        <f>COUNTIFS(resolve_2018!Y:Y,A3829)</f>
        <v>0</v>
      </c>
      <c r="S3829">
        <f>COUNTIFS(assign_old_new!A:A,A3829)</f>
        <v>0</v>
      </c>
      <c r="T3829" s="4" t="str">
        <f>IF(D3829="teppc","teppc",
IF(Q3829=0,"not relevant",
IF(R3829&gt;0,"in old list",
IF(S3829=0,"NEED TO ASSIGN",
INDEX(assign_old_new!D:D,MATCH(A3829,assign_old_new!A:A,0))))))</f>
        <v>teppc</v>
      </c>
      <c r="U3829">
        <f t="shared" si="118"/>
        <v>0</v>
      </c>
      <c r="V3829" s="5">
        <f t="shared" si="119"/>
        <v>0</v>
      </c>
    </row>
    <row r="3830" spans="1:22" hidden="1" x14ac:dyDescent="0.75">
      <c r="A3830" t="s">
        <v>1333</v>
      </c>
      <c r="B3830" t="s">
        <v>1333</v>
      </c>
      <c r="C3830" t="s">
        <v>11345</v>
      </c>
      <c r="D3830" t="s">
        <v>9883</v>
      </c>
      <c r="E3830" t="s">
        <v>1128</v>
      </c>
      <c r="F3830" t="s">
        <v>1128</v>
      </c>
      <c r="G3830" t="s">
        <v>3379</v>
      </c>
      <c r="H3830" t="s">
        <v>1128</v>
      </c>
      <c r="I3830" t="s">
        <v>33</v>
      </c>
      <c r="J3830" s="6">
        <v>34335</v>
      </c>
      <c r="K3830" s="6">
        <v>55153</v>
      </c>
      <c r="L3830">
        <v>0.2</v>
      </c>
      <c r="M3830" t="s">
        <v>9884</v>
      </c>
      <c r="N3830" t="s">
        <v>3849</v>
      </c>
      <c r="O3830" t="s">
        <v>3850</v>
      </c>
      <c r="P3830" t="s">
        <v>10070</v>
      </c>
      <c r="Q3830" s="5">
        <f>INDEX(relevant_resources!B:B,MATCH(P3830,relevant_resources!A:A,0))</f>
        <v>0</v>
      </c>
      <c r="R3830">
        <f>COUNTIFS(resolve_2018!Y:Y,A3830)</f>
        <v>1</v>
      </c>
      <c r="S3830">
        <f>COUNTIFS(assign_old_new!A:A,A3830)</f>
        <v>0</v>
      </c>
      <c r="T3830" s="4" t="str">
        <f>IF(D3830="teppc","teppc",
IF(Q3830=0,"not relevant",
IF(R3830&gt;0,"in old list",
IF(S3830=0,"NEED TO ASSIGN",
INDEX(assign_old_new!D:D,MATCH(A3830,assign_old_new!A:A,0))))))</f>
        <v>not relevant</v>
      </c>
      <c r="U3830">
        <f t="shared" si="118"/>
        <v>1</v>
      </c>
      <c r="V3830" s="5">
        <f t="shared" si="119"/>
        <v>0</v>
      </c>
    </row>
    <row r="3831" spans="1:22" hidden="1" x14ac:dyDescent="0.75">
      <c r="A3831" t="s">
        <v>6412</v>
      </c>
      <c r="B3831" t="s">
        <v>6412</v>
      </c>
      <c r="C3831" t="s">
        <v>6413</v>
      </c>
      <c r="D3831" t="s">
        <v>3425</v>
      </c>
      <c r="E3831" t="s">
        <v>3620</v>
      </c>
      <c r="F3831" t="s">
        <v>3620</v>
      </c>
      <c r="G3831" t="s">
        <v>3621</v>
      </c>
      <c r="H3831" t="s">
        <v>3616</v>
      </c>
      <c r="I3831" t="s">
        <v>1080</v>
      </c>
      <c r="J3831" s="2">
        <v>30651</v>
      </c>
      <c r="K3831" s="2">
        <v>55153</v>
      </c>
      <c r="L3831">
        <v>0.2</v>
      </c>
      <c r="M3831" t="s">
        <v>210</v>
      </c>
      <c r="N3831" t="s">
        <v>3443</v>
      </c>
      <c r="O3831" t="s">
        <v>210</v>
      </c>
      <c r="P3831" t="s">
        <v>3568</v>
      </c>
      <c r="Q3831" s="5">
        <f>INDEX(relevant_resources!B:B,MATCH(P3831,relevant_resources!A:A,0))</f>
        <v>0</v>
      </c>
      <c r="R3831">
        <f>COUNTIFS(resolve_2018!Y:Y,A3831)</f>
        <v>0</v>
      </c>
      <c r="S3831">
        <f>COUNTIFS(assign_old_new!A:A,A3831)</f>
        <v>0</v>
      </c>
      <c r="T3831" s="4" t="str">
        <f>IF(D3831="teppc","teppc",
IF(Q3831=0,"not relevant",
IF(R3831&gt;0,"in old list",
IF(S3831=0,"NEED TO ASSIGN",
INDEX(assign_old_new!D:D,MATCH(A3831,assign_old_new!A:A,0))))))</f>
        <v>teppc</v>
      </c>
      <c r="U3831">
        <f t="shared" si="118"/>
        <v>0</v>
      </c>
      <c r="V3831" s="5">
        <f t="shared" si="119"/>
        <v>0</v>
      </c>
    </row>
    <row r="3832" spans="1:22" hidden="1" x14ac:dyDescent="0.75">
      <c r="A3832" t="s">
        <v>6414</v>
      </c>
      <c r="B3832" t="s">
        <v>6414</v>
      </c>
      <c r="C3832" t="s">
        <v>6415</v>
      </c>
      <c r="D3832" t="s">
        <v>3425</v>
      </c>
      <c r="E3832" t="s">
        <v>3620</v>
      </c>
      <c r="F3832" t="s">
        <v>3620</v>
      </c>
      <c r="G3832" t="s">
        <v>3621</v>
      </c>
      <c r="H3832" t="s">
        <v>3616</v>
      </c>
      <c r="I3832" t="s">
        <v>1080</v>
      </c>
      <c r="J3832" s="2">
        <v>30651</v>
      </c>
      <c r="K3832" s="2">
        <v>55153</v>
      </c>
      <c r="L3832">
        <v>0.2</v>
      </c>
      <c r="M3832" t="s">
        <v>210</v>
      </c>
      <c r="N3832" t="s">
        <v>3443</v>
      </c>
      <c r="O3832" t="s">
        <v>210</v>
      </c>
      <c r="P3832" t="s">
        <v>3568</v>
      </c>
      <c r="Q3832" s="5">
        <f>INDEX(relevant_resources!B:B,MATCH(P3832,relevant_resources!A:A,0))</f>
        <v>0</v>
      </c>
      <c r="R3832">
        <f>COUNTIFS(resolve_2018!Y:Y,A3832)</f>
        <v>0</v>
      </c>
      <c r="S3832">
        <f>COUNTIFS(assign_old_new!A:A,A3832)</f>
        <v>0</v>
      </c>
      <c r="T3832" s="4" t="str">
        <f>IF(D3832="teppc","teppc",
IF(Q3832=0,"not relevant",
IF(R3832&gt;0,"in old list",
IF(S3832=0,"NEED TO ASSIGN",
INDEX(assign_old_new!D:D,MATCH(A3832,assign_old_new!A:A,0))))))</f>
        <v>teppc</v>
      </c>
      <c r="U3832">
        <f t="shared" si="118"/>
        <v>0</v>
      </c>
      <c r="V3832" s="5">
        <f t="shared" si="119"/>
        <v>0</v>
      </c>
    </row>
    <row r="3833" spans="1:22" hidden="1" x14ac:dyDescent="0.75">
      <c r="A3833" t="s">
        <v>6416</v>
      </c>
      <c r="B3833" t="s">
        <v>6416</v>
      </c>
      <c r="C3833" t="s">
        <v>6417</v>
      </c>
      <c r="D3833" t="s">
        <v>3425</v>
      </c>
      <c r="E3833" t="s">
        <v>3620</v>
      </c>
      <c r="F3833" t="s">
        <v>3620</v>
      </c>
      <c r="G3833" t="s">
        <v>3621</v>
      </c>
      <c r="H3833" t="s">
        <v>3616</v>
      </c>
      <c r="I3833" t="s">
        <v>1080</v>
      </c>
      <c r="J3833" s="2">
        <v>30651</v>
      </c>
      <c r="K3833" s="2">
        <v>55153</v>
      </c>
      <c r="L3833">
        <v>0.2</v>
      </c>
      <c r="M3833" t="s">
        <v>210</v>
      </c>
      <c r="N3833" t="s">
        <v>3443</v>
      </c>
      <c r="O3833" t="s">
        <v>210</v>
      </c>
      <c r="P3833" t="s">
        <v>3568</v>
      </c>
      <c r="Q3833" s="5">
        <f>INDEX(relevant_resources!B:B,MATCH(P3833,relevant_resources!A:A,0))</f>
        <v>0</v>
      </c>
      <c r="R3833">
        <f>COUNTIFS(resolve_2018!Y:Y,A3833)</f>
        <v>0</v>
      </c>
      <c r="S3833">
        <f>COUNTIFS(assign_old_new!A:A,A3833)</f>
        <v>0</v>
      </c>
      <c r="T3833" s="4" t="str">
        <f>IF(D3833="teppc","teppc",
IF(Q3833=0,"not relevant",
IF(R3833&gt;0,"in old list",
IF(S3833=0,"NEED TO ASSIGN",
INDEX(assign_old_new!D:D,MATCH(A3833,assign_old_new!A:A,0))))))</f>
        <v>teppc</v>
      </c>
      <c r="U3833">
        <f t="shared" si="118"/>
        <v>0</v>
      </c>
      <c r="V3833" s="5">
        <f t="shared" si="119"/>
        <v>0</v>
      </c>
    </row>
    <row r="3834" spans="1:22" hidden="1" x14ac:dyDescent="0.75">
      <c r="A3834" t="s">
        <v>6418</v>
      </c>
      <c r="B3834" t="s">
        <v>6418</v>
      </c>
      <c r="C3834" t="s">
        <v>6419</v>
      </c>
      <c r="D3834" t="s">
        <v>3425</v>
      </c>
      <c r="E3834" t="s">
        <v>3620</v>
      </c>
      <c r="F3834" t="s">
        <v>3620</v>
      </c>
      <c r="G3834" t="s">
        <v>3621</v>
      </c>
      <c r="H3834" t="s">
        <v>3616</v>
      </c>
      <c r="I3834" t="s">
        <v>1080</v>
      </c>
      <c r="J3834" s="2">
        <v>30651</v>
      </c>
      <c r="K3834" s="2">
        <v>55153</v>
      </c>
      <c r="L3834">
        <v>0.2</v>
      </c>
      <c r="M3834" t="s">
        <v>210</v>
      </c>
      <c r="N3834" t="s">
        <v>3443</v>
      </c>
      <c r="O3834" t="s">
        <v>210</v>
      </c>
      <c r="P3834" t="s">
        <v>3568</v>
      </c>
      <c r="Q3834" s="5">
        <f>INDEX(relevant_resources!B:B,MATCH(P3834,relevant_resources!A:A,0))</f>
        <v>0</v>
      </c>
      <c r="R3834">
        <f>COUNTIFS(resolve_2018!Y:Y,A3834)</f>
        <v>0</v>
      </c>
      <c r="S3834">
        <f>COUNTIFS(assign_old_new!A:A,A3834)</f>
        <v>0</v>
      </c>
      <c r="T3834" s="4" t="str">
        <f>IF(D3834="teppc","teppc",
IF(Q3834=0,"not relevant",
IF(R3834&gt;0,"in old list",
IF(S3834=0,"NEED TO ASSIGN",
INDEX(assign_old_new!D:D,MATCH(A3834,assign_old_new!A:A,0))))))</f>
        <v>teppc</v>
      </c>
      <c r="U3834">
        <f t="shared" si="118"/>
        <v>0</v>
      </c>
      <c r="V3834" s="5">
        <f t="shared" si="119"/>
        <v>0</v>
      </c>
    </row>
    <row r="3835" spans="1:22" hidden="1" x14ac:dyDescent="0.75">
      <c r="A3835" t="s">
        <v>6073</v>
      </c>
      <c r="B3835" t="s">
        <v>6073</v>
      </c>
      <c r="C3835" t="s">
        <v>6074</v>
      </c>
      <c r="D3835" t="s">
        <v>3425</v>
      </c>
      <c r="E3835" t="s">
        <v>2403</v>
      </c>
      <c r="F3835" t="s">
        <v>2403</v>
      </c>
      <c r="G3835" t="s">
        <v>3436</v>
      </c>
      <c r="H3835" t="s">
        <v>3437</v>
      </c>
      <c r="I3835" t="s">
        <v>2274</v>
      </c>
      <c r="J3835" s="2">
        <v>5937</v>
      </c>
      <c r="K3835" s="2">
        <v>47588</v>
      </c>
      <c r="L3835">
        <v>0.2</v>
      </c>
      <c r="M3835" t="s">
        <v>210</v>
      </c>
      <c r="N3835" t="s">
        <v>3443</v>
      </c>
      <c r="O3835" t="s">
        <v>210</v>
      </c>
      <c r="P3835" t="s">
        <v>3497</v>
      </c>
      <c r="Q3835" s="5">
        <f>INDEX(relevant_resources!B:B,MATCH(P3835,relevant_resources!A:A,0))</f>
        <v>0</v>
      </c>
      <c r="R3835">
        <f>COUNTIFS(resolve_2018!Y:Y,A3835)</f>
        <v>0</v>
      </c>
      <c r="S3835">
        <f>COUNTIFS(assign_old_new!A:A,A3835)</f>
        <v>0</v>
      </c>
      <c r="T3835" s="4" t="str">
        <f>IF(D3835="teppc","teppc",
IF(Q3835=0,"not relevant",
IF(R3835&gt;0,"in old list",
IF(S3835=0,"NEED TO ASSIGN",
INDEX(assign_old_new!D:D,MATCH(A3835,assign_old_new!A:A,0))))))</f>
        <v>teppc</v>
      </c>
      <c r="U3835">
        <f t="shared" si="118"/>
        <v>0</v>
      </c>
      <c r="V3835" s="5">
        <f t="shared" si="119"/>
        <v>0</v>
      </c>
    </row>
    <row r="3836" spans="1:22" hidden="1" x14ac:dyDescent="0.75">
      <c r="A3836" t="s">
        <v>6071</v>
      </c>
      <c r="B3836" t="s">
        <v>6071</v>
      </c>
      <c r="C3836" t="s">
        <v>6072</v>
      </c>
      <c r="D3836" t="s">
        <v>3425</v>
      </c>
      <c r="E3836" t="s">
        <v>2403</v>
      </c>
      <c r="F3836" t="s">
        <v>2403</v>
      </c>
      <c r="G3836" t="s">
        <v>3436</v>
      </c>
      <c r="H3836" t="s">
        <v>3437</v>
      </c>
      <c r="I3836" t="s">
        <v>2274</v>
      </c>
      <c r="J3836" s="2">
        <v>5936</v>
      </c>
      <c r="K3836" s="2">
        <v>47588</v>
      </c>
      <c r="L3836">
        <v>0.2</v>
      </c>
      <c r="M3836" t="s">
        <v>210</v>
      </c>
      <c r="N3836" t="s">
        <v>3443</v>
      </c>
      <c r="O3836" t="s">
        <v>210</v>
      </c>
      <c r="P3836" t="s">
        <v>3497</v>
      </c>
      <c r="Q3836" s="5">
        <f>INDEX(relevant_resources!B:B,MATCH(P3836,relevant_resources!A:A,0))</f>
        <v>0</v>
      </c>
      <c r="R3836">
        <f>COUNTIFS(resolve_2018!Y:Y,A3836)</f>
        <v>0</v>
      </c>
      <c r="S3836">
        <f>COUNTIFS(assign_old_new!A:A,A3836)</f>
        <v>0</v>
      </c>
      <c r="T3836" s="4" t="str">
        <f>IF(D3836="teppc","teppc",
IF(Q3836=0,"not relevant",
IF(R3836&gt;0,"in old list",
IF(S3836=0,"NEED TO ASSIGN",
INDEX(assign_old_new!D:D,MATCH(A3836,assign_old_new!A:A,0))))))</f>
        <v>teppc</v>
      </c>
      <c r="U3836">
        <f t="shared" si="118"/>
        <v>0</v>
      </c>
      <c r="V3836" s="5">
        <f t="shared" si="119"/>
        <v>0</v>
      </c>
    </row>
    <row r="3837" spans="1:22" hidden="1" x14ac:dyDescent="0.75">
      <c r="A3837" t="s">
        <v>3881</v>
      </c>
      <c r="B3837" t="s">
        <v>3881</v>
      </c>
      <c r="C3837" t="s">
        <v>3882</v>
      </c>
      <c r="D3837" t="s">
        <v>3425</v>
      </c>
      <c r="E3837" t="s">
        <v>3883</v>
      </c>
      <c r="F3837" t="s">
        <v>3883</v>
      </c>
      <c r="G3837" t="s">
        <v>3884</v>
      </c>
      <c r="H3837" t="s">
        <v>3883</v>
      </c>
      <c r="I3837" t="s">
        <v>1080</v>
      </c>
      <c r="J3837" s="2">
        <v>4719</v>
      </c>
      <c r="K3837" s="2">
        <v>55153</v>
      </c>
      <c r="L3837">
        <v>0.2</v>
      </c>
      <c r="M3837" t="s">
        <v>210</v>
      </c>
      <c r="N3837" t="s">
        <v>3443</v>
      </c>
      <c r="O3837" t="s">
        <v>210</v>
      </c>
      <c r="P3837" t="s">
        <v>3568</v>
      </c>
      <c r="Q3837" s="5">
        <f>INDEX(relevant_resources!B:B,MATCH(P3837,relevant_resources!A:A,0))</f>
        <v>0</v>
      </c>
      <c r="R3837">
        <f>COUNTIFS(resolve_2018!Y:Y,A3837)</f>
        <v>0</v>
      </c>
      <c r="S3837">
        <f>COUNTIFS(assign_old_new!A:A,A3837)</f>
        <v>0</v>
      </c>
      <c r="T3837" s="4" t="str">
        <f>IF(D3837="teppc","teppc",
IF(Q3837=0,"not relevant",
IF(R3837&gt;0,"in old list",
IF(S3837=0,"NEED TO ASSIGN",
INDEX(assign_old_new!D:D,MATCH(A3837,assign_old_new!A:A,0))))))</f>
        <v>teppc</v>
      </c>
      <c r="U3837">
        <f t="shared" si="118"/>
        <v>0</v>
      </c>
      <c r="V3837" s="5">
        <f t="shared" si="119"/>
        <v>0</v>
      </c>
    </row>
    <row r="3838" spans="1:22" hidden="1" x14ac:dyDescent="0.75">
      <c r="A3838" t="s">
        <v>1293</v>
      </c>
      <c r="B3838" t="s">
        <v>1293</v>
      </c>
      <c r="C3838" t="s">
        <v>11466</v>
      </c>
      <c r="D3838" t="s">
        <v>9883</v>
      </c>
      <c r="E3838" t="s">
        <v>1128</v>
      </c>
      <c r="F3838" t="s">
        <v>1128</v>
      </c>
      <c r="G3838" t="s">
        <v>3379</v>
      </c>
      <c r="H3838" t="s">
        <v>1128</v>
      </c>
      <c r="I3838" t="s">
        <v>33</v>
      </c>
      <c r="J3838" s="6">
        <v>30317</v>
      </c>
      <c r="K3838" s="6">
        <v>55153</v>
      </c>
      <c r="L3838">
        <v>0.18</v>
      </c>
      <c r="M3838" t="s">
        <v>9884</v>
      </c>
      <c r="N3838" t="s">
        <v>3849</v>
      </c>
      <c r="O3838" t="s">
        <v>3850</v>
      </c>
      <c r="P3838" t="s">
        <v>10070</v>
      </c>
      <c r="Q3838" s="5">
        <f>INDEX(relevant_resources!B:B,MATCH(P3838,relevant_resources!A:A,0))</f>
        <v>0</v>
      </c>
      <c r="R3838">
        <f>COUNTIFS(resolve_2018!Y:Y,A3838)</f>
        <v>1</v>
      </c>
      <c r="S3838">
        <f>COUNTIFS(assign_old_new!A:A,A3838)</f>
        <v>0</v>
      </c>
      <c r="T3838" s="4" t="str">
        <f>IF(D3838="teppc","teppc",
IF(Q3838=0,"not relevant",
IF(R3838&gt;0,"in old list",
IF(S3838=0,"NEED TO ASSIGN",
INDEX(assign_old_new!D:D,MATCH(A3838,assign_old_new!A:A,0))))))</f>
        <v>not relevant</v>
      </c>
      <c r="U3838">
        <f t="shared" si="118"/>
        <v>1</v>
      </c>
      <c r="V3838" s="5">
        <f t="shared" si="119"/>
        <v>0</v>
      </c>
    </row>
    <row r="3839" spans="1:22" hidden="1" x14ac:dyDescent="0.75">
      <c r="A3839" t="s">
        <v>1127</v>
      </c>
      <c r="B3839" t="s">
        <v>1127</v>
      </c>
      <c r="C3839" t="s">
        <v>11456</v>
      </c>
      <c r="D3839" t="s">
        <v>9883</v>
      </c>
      <c r="E3839" t="s">
        <v>1128</v>
      </c>
      <c r="F3839" t="s">
        <v>1128</v>
      </c>
      <c r="G3839" t="s">
        <v>3379</v>
      </c>
      <c r="H3839" t="s">
        <v>1128</v>
      </c>
      <c r="I3839" t="s">
        <v>33</v>
      </c>
      <c r="J3839" s="6">
        <v>3289</v>
      </c>
      <c r="K3839" s="6">
        <v>55153</v>
      </c>
      <c r="L3839">
        <v>0.18</v>
      </c>
      <c r="M3839" t="s">
        <v>9884</v>
      </c>
      <c r="N3839" t="s">
        <v>3849</v>
      </c>
      <c r="O3839" t="s">
        <v>3850</v>
      </c>
      <c r="P3839" t="s">
        <v>10070</v>
      </c>
      <c r="Q3839" s="5">
        <f>INDEX(relevant_resources!B:B,MATCH(P3839,relevant_resources!A:A,0))</f>
        <v>0</v>
      </c>
      <c r="R3839">
        <f>COUNTIFS(resolve_2018!Y:Y,A3839)</f>
        <v>2</v>
      </c>
      <c r="S3839">
        <f>COUNTIFS(assign_old_new!A:A,A3839)</f>
        <v>0</v>
      </c>
      <c r="T3839" s="4" t="str">
        <f>IF(D3839="teppc","teppc",
IF(Q3839=0,"not relevant",
IF(R3839&gt;0,"in old list",
IF(S3839=0,"NEED TO ASSIGN",
INDEX(assign_old_new!D:D,MATCH(A3839,assign_old_new!A:A,0))))))</f>
        <v>not relevant</v>
      </c>
      <c r="U3839">
        <f t="shared" si="118"/>
        <v>1</v>
      </c>
      <c r="V3839" s="5">
        <f t="shared" si="119"/>
        <v>0</v>
      </c>
    </row>
    <row r="3840" spans="1:22" hidden="1" x14ac:dyDescent="0.75">
      <c r="A3840" t="s">
        <v>9448</v>
      </c>
      <c r="B3840" t="s">
        <v>9448</v>
      </c>
      <c r="C3840" t="s">
        <v>9449</v>
      </c>
      <c r="D3840" t="s">
        <v>3425</v>
      </c>
      <c r="E3840" t="s">
        <v>3482</v>
      </c>
      <c r="F3840" t="s">
        <v>3482</v>
      </c>
      <c r="G3840" t="s">
        <v>3483</v>
      </c>
      <c r="H3840" t="s">
        <v>3482</v>
      </c>
      <c r="I3840" t="s">
        <v>1080</v>
      </c>
      <c r="J3840" s="2">
        <v>41059</v>
      </c>
      <c r="K3840" s="2">
        <v>48364</v>
      </c>
      <c r="L3840">
        <v>0.17</v>
      </c>
      <c r="M3840" t="s">
        <v>3506</v>
      </c>
      <c r="N3840" t="s">
        <v>3385</v>
      </c>
      <c r="O3840" t="s">
        <v>3386</v>
      </c>
      <c r="P3840" t="s">
        <v>3617</v>
      </c>
      <c r="Q3840" s="5">
        <f>INDEX(relevant_resources!B:B,MATCH(P3840,relevant_resources!A:A,0))</f>
        <v>0</v>
      </c>
      <c r="R3840">
        <f>COUNTIFS(resolve_2018!Y:Y,A3840)</f>
        <v>0</v>
      </c>
      <c r="S3840">
        <f>COUNTIFS(assign_old_new!A:A,A3840)</f>
        <v>0</v>
      </c>
      <c r="T3840" s="4" t="str">
        <f>IF(D3840="teppc","teppc",
IF(Q3840=0,"not relevant",
IF(R3840&gt;0,"in old list",
IF(S3840=0,"NEED TO ASSIGN",
INDEX(assign_old_new!D:D,MATCH(A3840,assign_old_new!A:A,0))))))</f>
        <v>teppc</v>
      </c>
      <c r="U3840">
        <f t="shared" si="118"/>
        <v>0</v>
      </c>
      <c r="V3840" s="5">
        <f t="shared" si="119"/>
        <v>0</v>
      </c>
    </row>
    <row r="3841" spans="1:22" hidden="1" x14ac:dyDescent="0.75">
      <c r="A3841" t="s">
        <v>539</v>
      </c>
      <c r="B3841" t="s">
        <v>539</v>
      </c>
      <c r="D3841" t="s">
        <v>9883</v>
      </c>
      <c r="E3841" t="s">
        <v>9887</v>
      </c>
      <c r="F3841" t="s">
        <v>9887</v>
      </c>
      <c r="G3841" t="s">
        <v>9888</v>
      </c>
      <c r="H3841" t="s">
        <v>9887</v>
      </c>
      <c r="I3841" t="s">
        <v>33</v>
      </c>
      <c r="J3841" t="s">
        <v>9889</v>
      </c>
      <c r="K3841" s="6">
        <v>55153</v>
      </c>
      <c r="L3841">
        <v>0.16</v>
      </c>
      <c r="M3841" t="s">
        <v>9884</v>
      </c>
      <c r="N3841" t="s">
        <v>3443</v>
      </c>
      <c r="O3841" t="s">
        <v>210</v>
      </c>
      <c r="P3841" t="s">
        <v>3709</v>
      </c>
      <c r="Q3841" s="5">
        <f>INDEX(relevant_resources!B:B,MATCH(P3841,relevant_resources!A:A,0))</f>
        <v>0</v>
      </c>
      <c r="R3841">
        <f>COUNTIFS(resolve_2018!Y:Y,A3841)</f>
        <v>1</v>
      </c>
      <c r="S3841">
        <f>COUNTIFS(assign_old_new!A:A,A3841)</f>
        <v>0</v>
      </c>
      <c r="T3841" s="4" t="str">
        <f>IF(D3841="teppc","teppc",
IF(Q3841=0,"not relevant",
IF(R3841&gt;0,"in old list",
IF(S3841=0,"NEED TO ASSIGN",
INDEX(assign_old_new!D:D,MATCH(A3841,assign_old_new!A:A,0))))))</f>
        <v>not relevant</v>
      </c>
      <c r="U3841">
        <f t="shared" si="118"/>
        <v>1</v>
      </c>
      <c r="V3841" s="5">
        <f t="shared" si="119"/>
        <v>0</v>
      </c>
    </row>
    <row r="3842" spans="1:22" hidden="1" x14ac:dyDescent="0.75">
      <c r="A3842" t="s">
        <v>6521</v>
      </c>
      <c r="B3842" t="s">
        <v>6522</v>
      </c>
      <c r="C3842" t="s">
        <v>6523</v>
      </c>
      <c r="D3842" t="s">
        <v>3425</v>
      </c>
      <c r="E3842" t="s">
        <v>3546</v>
      </c>
      <c r="F3842" t="s">
        <v>3546</v>
      </c>
      <c r="G3842" t="s">
        <v>3547</v>
      </c>
      <c r="H3842" t="s">
        <v>3546</v>
      </c>
      <c r="I3842" t="s">
        <v>3429</v>
      </c>
      <c r="J3842" s="2">
        <v>31686</v>
      </c>
      <c r="K3842" s="2">
        <v>55153</v>
      </c>
      <c r="L3842">
        <v>0.16</v>
      </c>
      <c r="M3842" t="s">
        <v>210</v>
      </c>
      <c r="N3842" t="s">
        <v>3443</v>
      </c>
      <c r="O3842" t="s">
        <v>210</v>
      </c>
      <c r="P3842" t="s">
        <v>3444</v>
      </c>
      <c r="Q3842" s="5">
        <f>INDEX(relevant_resources!B:B,MATCH(P3842,relevant_resources!A:A,0))</f>
        <v>0</v>
      </c>
      <c r="R3842">
        <f>COUNTIFS(resolve_2018!Y:Y,A3842)</f>
        <v>0</v>
      </c>
      <c r="S3842">
        <f>COUNTIFS(assign_old_new!A:A,A3842)</f>
        <v>0</v>
      </c>
      <c r="T3842" s="4" t="str">
        <f>IF(D3842="teppc","teppc",
IF(Q3842=0,"not relevant",
IF(R3842&gt;0,"in old list",
IF(S3842=0,"NEED TO ASSIGN",
INDEX(assign_old_new!D:D,MATCH(A3842,assign_old_new!A:A,0))))))</f>
        <v>teppc</v>
      </c>
      <c r="U3842">
        <f t="shared" ref="U3842:U3905" si="120">OR(R3842&gt;0,S3842&gt;0)*1</f>
        <v>0</v>
      </c>
      <c r="V3842" s="5">
        <f t="shared" si="119"/>
        <v>0</v>
      </c>
    </row>
    <row r="3843" spans="1:22" hidden="1" x14ac:dyDescent="0.75">
      <c r="A3843" t="s">
        <v>9686</v>
      </c>
      <c r="B3843" t="s">
        <v>9686</v>
      </c>
      <c r="C3843" t="s">
        <v>9687</v>
      </c>
      <c r="D3843" t="s">
        <v>3425</v>
      </c>
      <c r="E3843" t="s">
        <v>3620</v>
      </c>
      <c r="F3843" t="s">
        <v>3620</v>
      </c>
      <c r="G3843" t="s">
        <v>3621</v>
      </c>
      <c r="H3843" t="s">
        <v>3616</v>
      </c>
      <c r="I3843" t="s">
        <v>1080</v>
      </c>
      <c r="J3843" s="2">
        <v>31260</v>
      </c>
      <c r="K3843" s="2">
        <v>47588</v>
      </c>
      <c r="L3843">
        <v>0.16</v>
      </c>
      <c r="M3843" t="s">
        <v>210</v>
      </c>
      <c r="N3843" t="s">
        <v>3443</v>
      </c>
      <c r="O3843" t="s">
        <v>210</v>
      </c>
      <c r="P3843" t="s">
        <v>3568</v>
      </c>
      <c r="Q3843" s="5">
        <f>INDEX(relevant_resources!B:B,MATCH(P3843,relevant_resources!A:A,0))</f>
        <v>0</v>
      </c>
      <c r="R3843">
        <f>COUNTIFS(resolve_2018!Y:Y,A3843)</f>
        <v>0</v>
      </c>
      <c r="S3843">
        <f>COUNTIFS(assign_old_new!A:A,A3843)</f>
        <v>0</v>
      </c>
      <c r="T3843" s="4" t="str">
        <f>IF(D3843="teppc","teppc",
IF(Q3843=0,"not relevant",
IF(R3843&gt;0,"in old list",
IF(S3843=0,"NEED TO ASSIGN",
INDEX(assign_old_new!D:D,MATCH(A3843,assign_old_new!A:A,0))))))</f>
        <v>teppc</v>
      </c>
      <c r="U3843">
        <f t="shared" si="120"/>
        <v>0</v>
      </c>
      <c r="V3843" s="5">
        <f t="shared" ref="V3843:V3906" si="121">AND(Q3843=1,U3843=0,D3843="caiso")*1</f>
        <v>0</v>
      </c>
    </row>
    <row r="3844" spans="1:22" hidden="1" x14ac:dyDescent="0.75">
      <c r="A3844" t="s">
        <v>5207</v>
      </c>
      <c r="B3844" t="s">
        <v>5208</v>
      </c>
      <c r="C3844" t="s">
        <v>5207</v>
      </c>
      <c r="D3844" t="s">
        <v>3425</v>
      </c>
      <c r="E3844" t="s">
        <v>3482</v>
      </c>
      <c r="F3844" t="s">
        <v>3482</v>
      </c>
      <c r="G3844" t="s">
        <v>3483</v>
      </c>
      <c r="H3844" t="s">
        <v>3482</v>
      </c>
      <c r="I3844" t="s">
        <v>1080</v>
      </c>
      <c r="J3844" s="2">
        <v>40918</v>
      </c>
      <c r="K3844" s="2">
        <v>50050</v>
      </c>
      <c r="L3844">
        <v>0.14000000000000001</v>
      </c>
      <c r="M3844" t="s">
        <v>3506</v>
      </c>
      <c r="N3844" t="s">
        <v>3385</v>
      </c>
      <c r="O3844" t="s">
        <v>3386</v>
      </c>
      <c r="P3844" t="s">
        <v>3617</v>
      </c>
      <c r="Q3844" s="5">
        <f>INDEX(relevant_resources!B:B,MATCH(P3844,relevant_resources!A:A,0))</f>
        <v>0</v>
      </c>
      <c r="R3844">
        <f>COUNTIFS(resolve_2018!Y:Y,A3844)</f>
        <v>0</v>
      </c>
      <c r="S3844">
        <f>COUNTIFS(assign_old_new!A:A,A3844)</f>
        <v>0</v>
      </c>
      <c r="T3844" s="4" t="str">
        <f>IF(D3844="teppc","teppc",
IF(Q3844=0,"not relevant",
IF(R3844&gt;0,"in old list",
IF(S3844=0,"NEED TO ASSIGN",
INDEX(assign_old_new!D:D,MATCH(A3844,assign_old_new!A:A,0))))))</f>
        <v>teppc</v>
      </c>
      <c r="U3844">
        <f t="shared" si="120"/>
        <v>0</v>
      </c>
      <c r="V3844" s="5">
        <f t="shared" si="121"/>
        <v>0</v>
      </c>
    </row>
    <row r="3845" spans="1:22" hidden="1" x14ac:dyDescent="0.75">
      <c r="A3845" t="s">
        <v>4002</v>
      </c>
      <c r="B3845" t="s">
        <v>4002</v>
      </c>
      <c r="C3845" t="s">
        <v>4003</v>
      </c>
      <c r="D3845" t="s">
        <v>3425</v>
      </c>
      <c r="E3845" t="s">
        <v>3611</v>
      </c>
      <c r="F3845" t="s">
        <v>3611</v>
      </c>
      <c r="G3845" t="s">
        <v>3379</v>
      </c>
      <c r="H3845" t="s">
        <v>1128</v>
      </c>
      <c r="I3845" t="s">
        <v>33</v>
      </c>
      <c r="J3845" s="2">
        <v>30788</v>
      </c>
      <c r="K3845" s="2">
        <v>47588</v>
      </c>
      <c r="L3845">
        <v>0.14000000000000001</v>
      </c>
      <c r="M3845" t="s">
        <v>210</v>
      </c>
      <c r="N3845" t="s">
        <v>3443</v>
      </c>
      <c r="O3845" t="s">
        <v>210</v>
      </c>
      <c r="P3845" t="s">
        <v>3709</v>
      </c>
      <c r="Q3845" s="5">
        <f>INDEX(relevant_resources!B:B,MATCH(P3845,relevant_resources!A:A,0))</f>
        <v>0</v>
      </c>
      <c r="R3845">
        <f>COUNTIFS(resolve_2018!Y:Y,A3845)</f>
        <v>0</v>
      </c>
      <c r="S3845">
        <f>COUNTIFS(assign_old_new!A:A,A3845)</f>
        <v>0</v>
      </c>
      <c r="T3845" s="4" t="str">
        <f>IF(D3845="teppc","teppc",
IF(Q3845=0,"not relevant",
IF(R3845&gt;0,"in old list",
IF(S3845=0,"NEED TO ASSIGN",
INDEX(assign_old_new!D:D,MATCH(A3845,assign_old_new!A:A,0))))))</f>
        <v>teppc</v>
      </c>
      <c r="U3845">
        <f t="shared" si="120"/>
        <v>0</v>
      </c>
      <c r="V3845" s="5">
        <f t="shared" si="121"/>
        <v>0</v>
      </c>
    </row>
    <row r="3846" spans="1:22" hidden="1" x14ac:dyDescent="0.75">
      <c r="A3846" t="s">
        <v>8014</v>
      </c>
      <c r="B3846" t="s">
        <v>8014</v>
      </c>
      <c r="C3846" t="s">
        <v>8015</v>
      </c>
      <c r="D3846" t="s">
        <v>3425</v>
      </c>
      <c r="E3846" t="s">
        <v>3620</v>
      </c>
      <c r="F3846" t="s">
        <v>3620</v>
      </c>
      <c r="G3846" t="s">
        <v>3621</v>
      </c>
      <c r="H3846" t="s">
        <v>3616</v>
      </c>
      <c r="I3846" t="s">
        <v>1080</v>
      </c>
      <c r="J3846" s="2">
        <v>34787</v>
      </c>
      <c r="K3846" s="2">
        <v>55153</v>
      </c>
      <c r="L3846">
        <v>0.13</v>
      </c>
      <c r="M3846" t="s">
        <v>210</v>
      </c>
      <c r="N3846" t="s">
        <v>3443</v>
      </c>
      <c r="O3846" t="s">
        <v>210</v>
      </c>
      <c r="P3846" t="s">
        <v>3568</v>
      </c>
      <c r="Q3846" s="5">
        <f>INDEX(relevant_resources!B:B,MATCH(P3846,relevant_resources!A:A,0))</f>
        <v>0</v>
      </c>
      <c r="R3846">
        <f>COUNTIFS(resolve_2018!Y:Y,A3846)</f>
        <v>0</v>
      </c>
      <c r="S3846">
        <f>COUNTIFS(assign_old_new!A:A,A3846)</f>
        <v>0</v>
      </c>
      <c r="T3846" s="4" t="str">
        <f>IF(D3846="teppc","teppc",
IF(Q3846=0,"not relevant",
IF(R3846&gt;0,"in old list",
IF(S3846=0,"NEED TO ASSIGN",
INDEX(assign_old_new!D:D,MATCH(A3846,assign_old_new!A:A,0))))))</f>
        <v>teppc</v>
      </c>
      <c r="U3846">
        <f t="shared" si="120"/>
        <v>0</v>
      </c>
      <c r="V3846" s="5">
        <f t="shared" si="121"/>
        <v>0</v>
      </c>
    </row>
    <row r="3847" spans="1:22" hidden="1" x14ac:dyDescent="0.75">
      <c r="A3847" t="s">
        <v>4373</v>
      </c>
      <c r="B3847" t="s">
        <v>4373</v>
      </c>
      <c r="C3847" t="s">
        <v>4374</v>
      </c>
      <c r="D3847" t="s">
        <v>3425</v>
      </c>
      <c r="E3847" t="s">
        <v>3620</v>
      </c>
      <c r="F3847" t="s">
        <v>3620</v>
      </c>
      <c r="G3847" t="s">
        <v>3621</v>
      </c>
      <c r="H3847" t="s">
        <v>3616</v>
      </c>
      <c r="I3847" t="s">
        <v>1080</v>
      </c>
      <c r="J3847" s="2">
        <v>30956</v>
      </c>
      <c r="K3847" s="2">
        <v>47588</v>
      </c>
      <c r="L3847">
        <v>0.13</v>
      </c>
      <c r="M3847" t="s">
        <v>210</v>
      </c>
      <c r="N3847" t="s">
        <v>3443</v>
      </c>
      <c r="O3847" t="s">
        <v>210</v>
      </c>
      <c r="P3847" t="s">
        <v>3568</v>
      </c>
      <c r="Q3847" s="5">
        <f>INDEX(relevant_resources!B:B,MATCH(P3847,relevant_resources!A:A,0))</f>
        <v>0</v>
      </c>
      <c r="R3847">
        <f>COUNTIFS(resolve_2018!Y:Y,A3847)</f>
        <v>0</v>
      </c>
      <c r="S3847">
        <f>COUNTIFS(assign_old_new!A:A,A3847)</f>
        <v>0</v>
      </c>
      <c r="T3847" s="4" t="str">
        <f>IF(D3847="teppc","teppc",
IF(Q3847=0,"not relevant",
IF(R3847&gt;0,"in old list",
IF(S3847=0,"NEED TO ASSIGN",
INDEX(assign_old_new!D:D,MATCH(A3847,assign_old_new!A:A,0))))))</f>
        <v>teppc</v>
      </c>
      <c r="U3847">
        <f t="shared" si="120"/>
        <v>0</v>
      </c>
      <c r="V3847" s="5">
        <f t="shared" si="121"/>
        <v>0</v>
      </c>
    </row>
    <row r="3848" spans="1:22" hidden="1" x14ac:dyDescent="0.75">
      <c r="A3848" t="s">
        <v>6410</v>
      </c>
      <c r="B3848" t="s">
        <v>6410</v>
      </c>
      <c r="C3848" t="s">
        <v>6411</v>
      </c>
      <c r="D3848" t="s">
        <v>3425</v>
      </c>
      <c r="E3848" t="s">
        <v>3620</v>
      </c>
      <c r="F3848" t="s">
        <v>3620</v>
      </c>
      <c r="G3848" t="s">
        <v>3621</v>
      </c>
      <c r="H3848" t="s">
        <v>3616</v>
      </c>
      <c r="I3848" t="s">
        <v>1080</v>
      </c>
      <c r="J3848" s="2">
        <v>35521</v>
      </c>
      <c r="K3848" s="2">
        <v>55153</v>
      </c>
      <c r="L3848">
        <v>0.1</v>
      </c>
      <c r="M3848" t="s">
        <v>210</v>
      </c>
      <c r="N3848" t="s">
        <v>3443</v>
      </c>
      <c r="O3848" t="s">
        <v>210</v>
      </c>
      <c r="P3848" t="s">
        <v>3568</v>
      </c>
      <c r="Q3848" s="5">
        <f>INDEX(relevant_resources!B:B,MATCH(P3848,relevant_resources!A:A,0))</f>
        <v>0</v>
      </c>
      <c r="R3848">
        <f>COUNTIFS(resolve_2018!Y:Y,A3848)</f>
        <v>0</v>
      </c>
      <c r="S3848">
        <f>COUNTIFS(assign_old_new!A:A,A3848)</f>
        <v>0</v>
      </c>
      <c r="T3848" s="4" t="str">
        <f>IF(D3848="teppc","teppc",
IF(Q3848=0,"not relevant",
IF(R3848&gt;0,"in old list",
IF(S3848=0,"NEED TO ASSIGN",
INDEX(assign_old_new!D:D,MATCH(A3848,assign_old_new!A:A,0))))))</f>
        <v>teppc</v>
      </c>
      <c r="U3848">
        <f t="shared" si="120"/>
        <v>0</v>
      </c>
      <c r="V3848" s="5">
        <f t="shared" si="121"/>
        <v>0</v>
      </c>
    </row>
    <row r="3849" spans="1:22" hidden="1" x14ac:dyDescent="0.75">
      <c r="A3849" t="s">
        <v>4309</v>
      </c>
      <c r="B3849" t="s">
        <v>4309</v>
      </c>
      <c r="C3849" t="s">
        <v>4310</v>
      </c>
      <c r="D3849" t="s">
        <v>3425</v>
      </c>
      <c r="E3849" t="s">
        <v>3482</v>
      </c>
      <c r="F3849" t="s">
        <v>3482</v>
      </c>
      <c r="G3849" t="s">
        <v>3483</v>
      </c>
      <c r="H3849" t="s">
        <v>3482</v>
      </c>
      <c r="I3849" t="s">
        <v>1080</v>
      </c>
      <c r="J3849" s="2">
        <v>31517</v>
      </c>
      <c r="K3849" s="2">
        <v>55153</v>
      </c>
      <c r="L3849">
        <v>0.1</v>
      </c>
      <c r="M3849" t="s">
        <v>3501</v>
      </c>
      <c r="N3849" t="s">
        <v>3502</v>
      </c>
      <c r="O3849" t="s">
        <v>35</v>
      </c>
      <c r="P3849" t="s">
        <v>4311</v>
      </c>
      <c r="Q3849" s="5">
        <f>INDEX(relevant_resources!B:B,MATCH(P3849,relevant_resources!A:A,0))</f>
        <v>0</v>
      </c>
      <c r="R3849">
        <f>COUNTIFS(resolve_2018!Y:Y,A3849)</f>
        <v>0</v>
      </c>
      <c r="S3849">
        <f>COUNTIFS(assign_old_new!A:A,A3849)</f>
        <v>0</v>
      </c>
      <c r="T3849" s="4" t="str">
        <f>IF(D3849="teppc","teppc",
IF(Q3849=0,"not relevant",
IF(R3849&gt;0,"in old list",
IF(S3849=0,"NEED TO ASSIGN",
INDEX(assign_old_new!D:D,MATCH(A3849,assign_old_new!A:A,0))))))</f>
        <v>teppc</v>
      </c>
      <c r="U3849">
        <f t="shared" si="120"/>
        <v>0</v>
      </c>
      <c r="V3849" s="5">
        <f t="shared" si="121"/>
        <v>0</v>
      </c>
    </row>
    <row r="3850" spans="1:22" hidden="1" x14ac:dyDescent="0.75">
      <c r="A3850" t="s">
        <v>6385</v>
      </c>
      <c r="B3850" t="s">
        <v>6385</v>
      </c>
      <c r="C3850" t="s">
        <v>6385</v>
      </c>
      <c r="D3850" t="s">
        <v>3425</v>
      </c>
      <c r="E3850" t="s">
        <v>3482</v>
      </c>
      <c r="F3850" t="s">
        <v>3482</v>
      </c>
      <c r="G3850" t="s">
        <v>3483</v>
      </c>
      <c r="H3850" t="s">
        <v>3482</v>
      </c>
      <c r="I3850" t="s">
        <v>1080</v>
      </c>
      <c r="J3850" s="2">
        <v>31517</v>
      </c>
      <c r="K3850" s="2">
        <v>55153</v>
      </c>
      <c r="L3850">
        <v>0.1</v>
      </c>
      <c r="M3850" t="s">
        <v>3501</v>
      </c>
      <c r="N3850" t="s">
        <v>3502</v>
      </c>
      <c r="O3850" t="s">
        <v>35</v>
      </c>
      <c r="P3850" t="s">
        <v>4311</v>
      </c>
      <c r="Q3850" s="5">
        <f>INDEX(relevant_resources!B:B,MATCH(P3850,relevant_resources!A:A,0))</f>
        <v>0</v>
      </c>
      <c r="R3850">
        <f>COUNTIFS(resolve_2018!Y:Y,A3850)</f>
        <v>0</v>
      </c>
      <c r="S3850">
        <f>COUNTIFS(assign_old_new!A:A,A3850)</f>
        <v>0</v>
      </c>
      <c r="T3850" s="4" t="str">
        <f>IF(D3850="teppc","teppc",
IF(Q3850=0,"not relevant",
IF(R3850&gt;0,"in old list",
IF(S3850=0,"NEED TO ASSIGN",
INDEX(assign_old_new!D:D,MATCH(A3850,assign_old_new!A:A,0))))))</f>
        <v>teppc</v>
      </c>
      <c r="U3850">
        <f t="shared" si="120"/>
        <v>0</v>
      </c>
      <c r="V3850" s="5">
        <f t="shared" si="121"/>
        <v>0</v>
      </c>
    </row>
    <row r="3851" spans="1:22" hidden="1" x14ac:dyDescent="0.75">
      <c r="A3851" t="s">
        <v>6400</v>
      </c>
      <c r="B3851" t="s">
        <v>6400</v>
      </c>
      <c r="C3851" t="s">
        <v>6401</v>
      </c>
      <c r="D3851" t="s">
        <v>3425</v>
      </c>
      <c r="E3851" t="s">
        <v>3620</v>
      </c>
      <c r="F3851" t="s">
        <v>3620</v>
      </c>
      <c r="G3851" t="s">
        <v>3621</v>
      </c>
      <c r="H3851" t="s">
        <v>3616</v>
      </c>
      <c r="I3851" t="s">
        <v>1080</v>
      </c>
      <c r="J3851" s="2">
        <v>31199</v>
      </c>
      <c r="K3851" s="2">
        <v>55153</v>
      </c>
      <c r="L3851">
        <v>0.1</v>
      </c>
      <c r="M3851" t="s">
        <v>210</v>
      </c>
      <c r="N3851" t="s">
        <v>3443</v>
      </c>
      <c r="O3851" t="s">
        <v>210</v>
      </c>
      <c r="P3851" t="s">
        <v>3568</v>
      </c>
      <c r="Q3851" s="5">
        <f>INDEX(relevant_resources!B:B,MATCH(P3851,relevant_resources!A:A,0))</f>
        <v>0</v>
      </c>
      <c r="R3851">
        <f>COUNTIFS(resolve_2018!Y:Y,A3851)</f>
        <v>0</v>
      </c>
      <c r="S3851">
        <f>COUNTIFS(assign_old_new!A:A,A3851)</f>
        <v>0</v>
      </c>
      <c r="T3851" s="4" t="str">
        <f>IF(D3851="teppc","teppc",
IF(Q3851=0,"not relevant",
IF(R3851&gt;0,"in old list",
IF(S3851=0,"NEED TO ASSIGN",
INDEX(assign_old_new!D:D,MATCH(A3851,assign_old_new!A:A,0))))))</f>
        <v>teppc</v>
      </c>
      <c r="U3851">
        <f t="shared" si="120"/>
        <v>0</v>
      </c>
      <c r="V3851" s="5">
        <f t="shared" si="121"/>
        <v>0</v>
      </c>
    </row>
    <row r="3852" spans="1:22" hidden="1" x14ac:dyDescent="0.75">
      <c r="A3852" t="s">
        <v>6402</v>
      </c>
      <c r="B3852" t="s">
        <v>6402</v>
      </c>
      <c r="C3852" t="s">
        <v>6403</v>
      </c>
      <c r="D3852" t="s">
        <v>3425</v>
      </c>
      <c r="E3852" t="s">
        <v>3620</v>
      </c>
      <c r="F3852" t="s">
        <v>3620</v>
      </c>
      <c r="G3852" t="s">
        <v>3621</v>
      </c>
      <c r="H3852" t="s">
        <v>3616</v>
      </c>
      <c r="I3852" t="s">
        <v>1080</v>
      </c>
      <c r="J3852" s="2">
        <v>31199</v>
      </c>
      <c r="K3852" s="2">
        <v>55153</v>
      </c>
      <c r="L3852">
        <v>0.1</v>
      </c>
      <c r="M3852" t="s">
        <v>210</v>
      </c>
      <c r="N3852" t="s">
        <v>3443</v>
      </c>
      <c r="O3852" t="s">
        <v>210</v>
      </c>
      <c r="P3852" t="s">
        <v>3568</v>
      </c>
      <c r="Q3852" s="5">
        <f>INDEX(relevant_resources!B:B,MATCH(P3852,relevant_resources!A:A,0))</f>
        <v>0</v>
      </c>
      <c r="R3852">
        <f>COUNTIFS(resolve_2018!Y:Y,A3852)</f>
        <v>0</v>
      </c>
      <c r="S3852">
        <f>COUNTIFS(assign_old_new!A:A,A3852)</f>
        <v>0</v>
      </c>
      <c r="T3852" s="4" t="str">
        <f>IF(D3852="teppc","teppc",
IF(Q3852=0,"not relevant",
IF(R3852&gt;0,"in old list",
IF(S3852=0,"NEED TO ASSIGN",
INDEX(assign_old_new!D:D,MATCH(A3852,assign_old_new!A:A,0))))))</f>
        <v>teppc</v>
      </c>
      <c r="U3852">
        <f t="shared" si="120"/>
        <v>0</v>
      </c>
      <c r="V3852" s="5">
        <f t="shared" si="121"/>
        <v>0</v>
      </c>
    </row>
    <row r="3853" spans="1:22" hidden="1" x14ac:dyDescent="0.75">
      <c r="A3853" t="s">
        <v>6404</v>
      </c>
      <c r="B3853" t="s">
        <v>6404</v>
      </c>
      <c r="C3853" t="s">
        <v>6405</v>
      </c>
      <c r="D3853" t="s">
        <v>3425</v>
      </c>
      <c r="E3853" t="s">
        <v>3620</v>
      </c>
      <c r="F3853" t="s">
        <v>3620</v>
      </c>
      <c r="G3853" t="s">
        <v>3621</v>
      </c>
      <c r="H3853" t="s">
        <v>3616</v>
      </c>
      <c r="I3853" t="s">
        <v>1080</v>
      </c>
      <c r="J3853" s="2">
        <v>31199</v>
      </c>
      <c r="K3853" s="2">
        <v>55153</v>
      </c>
      <c r="L3853">
        <v>0.1</v>
      </c>
      <c r="M3853" t="s">
        <v>210</v>
      </c>
      <c r="N3853" t="s">
        <v>3443</v>
      </c>
      <c r="O3853" t="s">
        <v>210</v>
      </c>
      <c r="P3853" t="s">
        <v>3568</v>
      </c>
      <c r="Q3853" s="5">
        <f>INDEX(relevant_resources!B:B,MATCH(P3853,relevant_resources!A:A,0))</f>
        <v>0</v>
      </c>
      <c r="R3853">
        <f>COUNTIFS(resolve_2018!Y:Y,A3853)</f>
        <v>0</v>
      </c>
      <c r="S3853">
        <f>COUNTIFS(assign_old_new!A:A,A3853)</f>
        <v>0</v>
      </c>
      <c r="T3853" s="4" t="str">
        <f>IF(D3853="teppc","teppc",
IF(Q3853=0,"not relevant",
IF(R3853&gt;0,"in old list",
IF(S3853=0,"NEED TO ASSIGN",
INDEX(assign_old_new!D:D,MATCH(A3853,assign_old_new!A:A,0))))))</f>
        <v>teppc</v>
      </c>
      <c r="U3853">
        <f t="shared" si="120"/>
        <v>0</v>
      </c>
      <c r="V3853" s="5">
        <f t="shared" si="121"/>
        <v>0</v>
      </c>
    </row>
    <row r="3854" spans="1:22" hidden="1" x14ac:dyDescent="0.75">
      <c r="A3854" t="s">
        <v>6406</v>
      </c>
      <c r="B3854" t="s">
        <v>6406</v>
      </c>
      <c r="C3854" t="s">
        <v>6407</v>
      </c>
      <c r="D3854" t="s">
        <v>3425</v>
      </c>
      <c r="E3854" t="s">
        <v>3620</v>
      </c>
      <c r="F3854" t="s">
        <v>3620</v>
      </c>
      <c r="G3854" t="s">
        <v>3621</v>
      </c>
      <c r="H3854" t="s">
        <v>3616</v>
      </c>
      <c r="I3854" t="s">
        <v>1080</v>
      </c>
      <c r="J3854" s="2">
        <v>31199</v>
      </c>
      <c r="K3854" s="2">
        <v>55153</v>
      </c>
      <c r="L3854">
        <v>0.1</v>
      </c>
      <c r="M3854" t="s">
        <v>210</v>
      </c>
      <c r="N3854" t="s">
        <v>3443</v>
      </c>
      <c r="O3854" t="s">
        <v>210</v>
      </c>
      <c r="P3854" t="s">
        <v>3568</v>
      </c>
      <c r="Q3854" s="5">
        <f>INDEX(relevant_resources!B:B,MATCH(P3854,relevant_resources!A:A,0))</f>
        <v>0</v>
      </c>
      <c r="R3854">
        <f>COUNTIFS(resolve_2018!Y:Y,A3854)</f>
        <v>0</v>
      </c>
      <c r="S3854">
        <f>COUNTIFS(assign_old_new!A:A,A3854)</f>
        <v>0</v>
      </c>
      <c r="T3854" s="4" t="str">
        <f>IF(D3854="teppc","teppc",
IF(Q3854=0,"not relevant",
IF(R3854&gt;0,"in old list",
IF(S3854=0,"NEED TO ASSIGN",
INDEX(assign_old_new!D:D,MATCH(A3854,assign_old_new!A:A,0))))))</f>
        <v>teppc</v>
      </c>
      <c r="U3854">
        <f t="shared" si="120"/>
        <v>0</v>
      </c>
      <c r="V3854" s="5">
        <f t="shared" si="121"/>
        <v>0</v>
      </c>
    </row>
    <row r="3855" spans="1:22" hidden="1" x14ac:dyDescent="0.75">
      <c r="A3855" t="s">
        <v>6408</v>
      </c>
      <c r="B3855" t="s">
        <v>6408</v>
      </c>
      <c r="C3855" t="s">
        <v>6409</v>
      </c>
      <c r="D3855" t="s">
        <v>3425</v>
      </c>
      <c r="E3855" t="s">
        <v>3620</v>
      </c>
      <c r="F3855" t="s">
        <v>3620</v>
      </c>
      <c r="G3855" t="s">
        <v>3621</v>
      </c>
      <c r="H3855" t="s">
        <v>3616</v>
      </c>
      <c r="I3855" t="s">
        <v>1080</v>
      </c>
      <c r="J3855" s="2">
        <v>31199</v>
      </c>
      <c r="K3855" s="2">
        <v>55153</v>
      </c>
      <c r="L3855">
        <v>0.1</v>
      </c>
      <c r="M3855" t="s">
        <v>210</v>
      </c>
      <c r="N3855" t="s">
        <v>3443</v>
      </c>
      <c r="O3855" t="s">
        <v>210</v>
      </c>
      <c r="P3855" t="s">
        <v>3568</v>
      </c>
      <c r="Q3855" s="5">
        <f>INDEX(relevant_resources!B:B,MATCH(P3855,relevant_resources!A:A,0))</f>
        <v>0</v>
      </c>
      <c r="R3855">
        <f>COUNTIFS(resolve_2018!Y:Y,A3855)</f>
        <v>0</v>
      </c>
      <c r="S3855">
        <f>COUNTIFS(assign_old_new!A:A,A3855)</f>
        <v>0</v>
      </c>
      <c r="T3855" s="4" t="str">
        <f>IF(D3855="teppc","teppc",
IF(Q3855=0,"not relevant",
IF(R3855&gt;0,"in old list",
IF(S3855=0,"NEED TO ASSIGN",
INDEX(assign_old_new!D:D,MATCH(A3855,assign_old_new!A:A,0))))))</f>
        <v>teppc</v>
      </c>
      <c r="U3855">
        <f t="shared" si="120"/>
        <v>0</v>
      </c>
      <c r="V3855" s="5">
        <f t="shared" si="121"/>
        <v>0</v>
      </c>
    </row>
    <row r="3856" spans="1:22" hidden="1" x14ac:dyDescent="0.75">
      <c r="A3856" t="s">
        <v>8767</v>
      </c>
      <c r="B3856" t="s">
        <v>8767</v>
      </c>
      <c r="C3856" t="s">
        <v>8768</v>
      </c>
      <c r="D3856" t="s">
        <v>3425</v>
      </c>
      <c r="E3856" t="s">
        <v>2403</v>
      </c>
      <c r="F3856" t="s">
        <v>2403</v>
      </c>
      <c r="G3856" t="s">
        <v>3436</v>
      </c>
      <c r="H3856" t="s">
        <v>3437</v>
      </c>
      <c r="I3856" t="s">
        <v>2274</v>
      </c>
      <c r="J3856" s="2">
        <v>40283</v>
      </c>
      <c r="K3856" s="2">
        <v>55153</v>
      </c>
      <c r="L3856">
        <v>0.08</v>
      </c>
      <c r="M3856" t="s">
        <v>210</v>
      </c>
      <c r="N3856" t="s">
        <v>3443</v>
      </c>
      <c r="O3856" t="s">
        <v>210</v>
      </c>
      <c r="P3856" t="s">
        <v>3497</v>
      </c>
      <c r="Q3856" s="5">
        <f>INDEX(relevant_resources!B:B,MATCH(P3856,relevant_resources!A:A,0))</f>
        <v>0</v>
      </c>
      <c r="R3856">
        <f>COUNTIFS(resolve_2018!Y:Y,A3856)</f>
        <v>0</v>
      </c>
      <c r="S3856">
        <f>COUNTIFS(assign_old_new!A:A,A3856)</f>
        <v>0</v>
      </c>
      <c r="T3856" s="4" t="str">
        <f>IF(D3856="teppc","teppc",
IF(Q3856=0,"not relevant",
IF(R3856&gt;0,"in old list",
IF(S3856=0,"NEED TO ASSIGN",
INDEX(assign_old_new!D:D,MATCH(A3856,assign_old_new!A:A,0))))))</f>
        <v>teppc</v>
      </c>
      <c r="U3856">
        <f t="shared" si="120"/>
        <v>0</v>
      </c>
      <c r="V3856" s="5">
        <f t="shared" si="121"/>
        <v>0</v>
      </c>
    </row>
    <row r="3857" spans="1:22" hidden="1" x14ac:dyDescent="0.75">
      <c r="A3857" t="s">
        <v>6693</v>
      </c>
      <c r="B3857" t="s">
        <v>6693</v>
      </c>
      <c r="C3857" t="s">
        <v>6694</v>
      </c>
      <c r="D3857" t="s">
        <v>3425</v>
      </c>
      <c r="E3857" t="s">
        <v>3620</v>
      </c>
      <c r="F3857" t="s">
        <v>3620</v>
      </c>
      <c r="G3857" t="s">
        <v>3621</v>
      </c>
      <c r="H3857" t="s">
        <v>3616</v>
      </c>
      <c r="I3857" t="s">
        <v>1080</v>
      </c>
      <c r="J3857" s="2">
        <v>31221</v>
      </c>
      <c r="K3857" s="2">
        <v>47588</v>
      </c>
      <c r="L3857">
        <v>0.08</v>
      </c>
      <c r="M3857" t="s">
        <v>210</v>
      </c>
      <c r="N3857" t="s">
        <v>3443</v>
      </c>
      <c r="O3857" t="s">
        <v>210</v>
      </c>
      <c r="P3857" t="s">
        <v>3568</v>
      </c>
      <c r="Q3857" s="5">
        <f>INDEX(relevant_resources!B:B,MATCH(P3857,relevant_resources!A:A,0))</f>
        <v>0</v>
      </c>
      <c r="R3857">
        <f>COUNTIFS(resolve_2018!Y:Y,A3857)</f>
        <v>0</v>
      </c>
      <c r="S3857">
        <f>COUNTIFS(assign_old_new!A:A,A3857)</f>
        <v>0</v>
      </c>
      <c r="T3857" s="4" t="str">
        <f>IF(D3857="teppc","teppc",
IF(Q3857=0,"not relevant",
IF(R3857&gt;0,"in old list",
IF(S3857=0,"NEED TO ASSIGN",
INDEX(assign_old_new!D:D,MATCH(A3857,assign_old_new!A:A,0))))))</f>
        <v>teppc</v>
      </c>
      <c r="U3857">
        <f t="shared" si="120"/>
        <v>0</v>
      </c>
      <c r="V3857" s="5">
        <f t="shared" si="121"/>
        <v>0</v>
      </c>
    </row>
    <row r="3858" spans="1:22" hidden="1" x14ac:dyDescent="0.75">
      <c r="A3858" t="s">
        <v>7002</v>
      </c>
      <c r="B3858" t="s">
        <v>7003</v>
      </c>
      <c r="C3858" t="s">
        <v>7004</v>
      </c>
      <c r="D3858" t="s">
        <v>3425</v>
      </c>
      <c r="E3858" t="s">
        <v>3546</v>
      </c>
      <c r="F3858" t="s">
        <v>3546</v>
      </c>
      <c r="G3858" t="s">
        <v>3547</v>
      </c>
      <c r="H3858" t="s">
        <v>3546</v>
      </c>
      <c r="I3858" t="s">
        <v>3429</v>
      </c>
      <c r="J3858" s="2">
        <v>37104</v>
      </c>
      <c r="K3858" s="2">
        <v>55123</v>
      </c>
      <c r="L3858">
        <v>7.0000000000000007E-2</v>
      </c>
      <c r="M3858" t="s">
        <v>210</v>
      </c>
      <c r="N3858" t="s">
        <v>3443</v>
      </c>
      <c r="O3858" t="s">
        <v>210</v>
      </c>
      <c r="P3858" t="s">
        <v>3444</v>
      </c>
      <c r="Q3858" s="5">
        <f>INDEX(relevant_resources!B:B,MATCH(P3858,relevant_resources!A:A,0))</f>
        <v>0</v>
      </c>
      <c r="R3858">
        <f>COUNTIFS(resolve_2018!Y:Y,A3858)</f>
        <v>0</v>
      </c>
      <c r="S3858">
        <f>COUNTIFS(assign_old_new!A:A,A3858)</f>
        <v>0</v>
      </c>
      <c r="T3858" s="4" t="str">
        <f>IF(D3858="teppc","teppc",
IF(Q3858=0,"not relevant",
IF(R3858&gt;0,"in old list",
IF(S3858=0,"NEED TO ASSIGN",
INDEX(assign_old_new!D:D,MATCH(A3858,assign_old_new!A:A,0))))))</f>
        <v>teppc</v>
      </c>
      <c r="U3858">
        <f t="shared" si="120"/>
        <v>0</v>
      </c>
      <c r="V3858" s="5">
        <f t="shared" si="121"/>
        <v>0</v>
      </c>
    </row>
    <row r="3859" spans="1:22" hidden="1" x14ac:dyDescent="0.75">
      <c r="A3859" t="s">
        <v>8769</v>
      </c>
      <c r="B3859" t="s">
        <v>8769</v>
      </c>
      <c r="C3859" t="s">
        <v>8770</v>
      </c>
      <c r="D3859" t="s">
        <v>3425</v>
      </c>
      <c r="E3859" t="s">
        <v>3620</v>
      </c>
      <c r="F3859" t="s">
        <v>3620</v>
      </c>
      <c r="G3859" t="s">
        <v>3621</v>
      </c>
      <c r="H3859" t="s">
        <v>3616</v>
      </c>
      <c r="I3859" t="s">
        <v>1080</v>
      </c>
      <c r="J3859" s="2">
        <v>31016</v>
      </c>
      <c r="K3859" s="2">
        <v>47588</v>
      </c>
      <c r="L3859">
        <v>7.0000000000000007E-2</v>
      </c>
      <c r="M3859" t="s">
        <v>210</v>
      </c>
      <c r="N3859" t="s">
        <v>3443</v>
      </c>
      <c r="O3859" t="s">
        <v>210</v>
      </c>
      <c r="P3859" t="s">
        <v>3568</v>
      </c>
      <c r="Q3859" s="5">
        <f>INDEX(relevant_resources!B:B,MATCH(P3859,relevant_resources!A:A,0))</f>
        <v>0</v>
      </c>
      <c r="R3859">
        <f>COUNTIFS(resolve_2018!Y:Y,A3859)</f>
        <v>0</v>
      </c>
      <c r="S3859">
        <f>COUNTIFS(assign_old_new!A:A,A3859)</f>
        <v>0</v>
      </c>
      <c r="T3859" s="4" t="str">
        <f>IF(D3859="teppc","teppc",
IF(Q3859=0,"not relevant",
IF(R3859&gt;0,"in old list",
IF(S3859=0,"NEED TO ASSIGN",
INDEX(assign_old_new!D:D,MATCH(A3859,assign_old_new!A:A,0))))))</f>
        <v>teppc</v>
      </c>
      <c r="U3859">
        <f t="shared" si="120"/>
        <v>0</v>
      </c>
      <c r="V3859" s="5">
        <f t="shared" si="121"/>
        <v>0</v>
      </c>
    </row>
    <row r="3860" spans="1:22" hidden="1" x14ac:dyDescent="0.75">
      <c r="A3860" t="s">
        <v>5919</v>
      </c>
      <c r="B3860" t="s">
        <v>5919</v>
      </c>
      <c r="C3860" t="s">
        <v>5920</v>
      </c>
      <c r="D3860" t="s">
        <v>3425</v>
      </c>
      <c r="E3860" t="s">
        <v>3620</v>
      </c>
      <c r="F3860" t="s">
        <v>3620</v>
      </c>
      <c r="G3860" t="s">
        <v>3621</v>
      </c>
      <c r="H3860" t="s">
        <v>3616</v>
      </c>
      <c r="I3860" t="s">
        <v>1080</v>
      </c>
      <c r="J3860" s="2">
        <v>31223</v>
      </c>
      <c r="K3860" s="2">
        <v>47588</v>
      </c>
      <c r="L3860">
        <v>0.06</v>
      </c>
      <c r="M3860" t="s">
        <v>210</v>
      </c>
      <c r="N3860" t="s">
        <v>3443</v>
      </c>
      <c r="O3860" t="s">
        <v>210</v>
      </c>
      <c r="P3860" t="s">
        <v>3568</v>
      </c>
      <c r="Q3860" s="5">
        <f>INDEX(relevant_resources!B:B,MATCH(P3860,relevant_resources!A:A,0))</f>
        <v>0</v>
      </c>
      <c r="R3860">
        <f>COUNTIFS(resolve_2018!Y:Y,A3860)</f>
        <v>0</v>
      </c>
      <c r="S3860">
        <f>COUNTIFS(assign_old_new!A:A,A3860)</f>
        <v>0</v>
      </c>
      <c r="T3860" s="4" t="str">
        <f>IF(D3860="teppc","teppc",
IF(Q3860=0,"not relevant",
IF(R3860&gt;0,"in old list",
IF(S3860=0,"NEED TO ASSIGN",
INDEX(assign_old_new!D:D,MATCH(A3860,assign_old_new!A:A,0))))))</f>
        <v>teppc</v>
      </c>
      <c r="U3860">
        <f t="shared" si="120"/>
        <v>0</v>
      </c>
      <c r="V3860" s="5">
        <f t="shared" si="121"/>
        <v>0</v>
      </c>
    </row>
    <row r="3861" spans="1:22" hidden="1" x14ac:dyDescent="0.75">
      <c r="A3861" t="s">
        <v>11212</v>
      </c>
      <c r="B3861" t="s">
        <v>11212</v>
      </c>
      <c r="D3861" t="s">
        <v>9883</v>
      </c>
      <c r="E3861" t="s">
        <v>1128</v>
      </c>
      <c r="F3861" t="s">
        <v>1128</v>
      </c>
      <c r="G3861" t="s">
        <v>3379</v>
      </c>
      <c r="H3861" t="s">
        <v>1128</v>
      </c>
      <c r="I3861" t="s">
        <v>33</v>
      </c>
      <c r="J3861" s="6">
        <v>35343</v>
      </c>
      <c r="K3861" s="6">
        <v>55153</v>
      </c>
      <c r="L3861">
        <v>0</v>
      </c>
      <c r="M3861" t="s">
        <v>9884</v>
      </c>
      <c r="N3861" t="s">
        <v>3757</v>
      </c>
      <c r="O3861" t="s">
        <v>190</v>
      </c>
      <c r="P3861" t="s">
        <v>4506</v>
      </c>
      <c r="Q3861" s="5">
        <f>INDEX(relevant_resources!B:B,MATCH(P3861,relevant_resources!A:A,0))</f>
        <v>0</v>
      </c>
      <c r="R3861">
        <f>COUNTIFS(resolve_2018!Y:Y,A3861)</f>
        <v>0</v>
      </c>
      <c r="S3861">
        <f>COUNTIFS(assign_old_new!A:A,A3861)</f>
        <v>0</v>
      </c>
      <c r="T3861" s="4" t="str">
        <f>IF(D3861="teppc","teppc",
IF(Q3861=0,"not relevant",
IF(R3861&gt;0,"in old list",
IF(S3861=0,"NEED TO ASSIGN",
INDEX(assign_old_new!D:D,MATCH(A3861,assign_old_new!A:A,0))))))</f>
        <v>not relevant</v>
      </c>
      <c r="U3861">
        <f t="shared" si="120"/>
        <v>0</v>
      </c>
      <c r="V3861" s="5">
        <f t="shared" si="121"/>
        <v>0</v>
      </c>
    </row>
    <row r="3862" spans="1:22" hidden="1" x14ac:dyDescent="0.75">
      <c r="A3862" t="s">
        <v>151</v>
      </c>
      <c r="B3862" t="s">
        <v>11211</v>
      </c>
      <c r="D3862" t="s">
        <v>9883</v>
      </c>
      <c r="E3862" t="s">
        <v>3333</v>
      </c>
      <c r="F3862" t="s">
        <v>3333</v>
      </c>
      <c r="G3862" t="s">
        <v>3334</v>
      </c>
      <c r="H3862" t="s">
        <v>3333</v>
      </c>
      <c r="I3862" t="s">
        <v>33</v>
      </c>
      <c r="J3862" s="6">
        <v>32989</v>
      </c>
      <c r="K3862" s="6">
        <v>43341</v>
      </c>
      <c r="L3862">
        <v>0</v>
      </c>
      <c r="M3862" t="s">
        <v>9884</v>
      </c>
      <c r="N3862" t="s">
        <v>3849</v>
      </c>
      <c r="O3862" t="s">
        <v>3850</v>
      </c>
      <c r="P3862" t="s">
        <v>10070</v>
      </c>
      <c r="Q3862" s="5">
        <f>INDEX(relevant_resources!B:B,MATCH(P3862,relevant_resources!A:A,0))</f>
        <v>0</v>
      </c>
      <c r="R3862">
        <f>COUNTIFS(resolve_2018!Y:Y,A3862)</f>
        <v>1</v>
      </c>
      <c r="S3862">
        <f>COUNTIFS(assign_old_new!A:A,A3862)</f>
        <v>0</v>
      </c>
      <c r="T3862" s="4" t="str">
        <f>IF(D3862="teppc","teppc",
IF(Q3862=0,"not relevant",
IF(R3862&gt;0,"in old list",
IF(S3862=0,"NEED TO ASSIGN",
INDEX(assign_old_new!D:D,MATCH(A3862,assign_old_new!A:A,0))))))</f>
        <v>not relevant</v>
      </c>
      <c r="U3862">
        <f t="shared" si="120"/>
        <v>1</v>
      </c>
      <c r="V3862" s="5">
        <f t="shared" si="121"/>
        <v>0</v>
      </c>
    </row>
    <row r="3863" spans="1:22" hidden="1" x14ac:dyDescent="0.75">
      <c r="A3863" t="s">
        <v>3498</v>
      </c>
      <c r="B3863" t="s">
        <v>3499</v>
      </c>
      <c r="C3863" t="s">
        <v>3498</v>
      </c>
      <c r="D3863" t="s">
        <v>3425</v>
      </c>
      <c r="E3863" t="s">
        <v>2647</v>
      </c>
      <c r="F3863" t="s">
        <v>2647</v>
      </c>
      <c r="G3863" t="s">
        <v>3500</v>
      </c>
      <c r="H3863" t="s">
        <v>2646</v>
      </c>
      <c r="I3863" t="s">
        <v>2647</v>
      </c>
      <c r="J3863" s="2">
        <v>31517</v>
      </c>
      <c r="K3863" s="2">
        <v>55153</v>
      </c>
      <c r="L3863">
        <v>0</v>
      </c>
      <c r="M3863" t="s">
        <v>3501</v>
      </c>
      <c r="N3863" t="s">
        <v>3502</v>
      </c>
      <c r="O3863" t="s">
        <v>35</v>
      </c>
      <c r="P3863" t="s">
        <v>3503</v>
      </c>
      <c r="Q3863" s="5">
        <f>INDEX(relevant_resources!B:B,MATCH(P3863,relevant_resources!A:A,0))</f>
        <v>0</v>
      </c>
      <c r="R3863">
        <f>COUNTIFS(resolve_2018!Y:Y,A3863)</f>
        <v>0</v>
      </c>
      <c r="S3863">
        <f>COUNTIFS(assign_old_new!A:A,A3863)</f>
        <v>0</v>
      </c>
      <c r="T3863" s="4" t="str">
        <f>IF(D3863="teppc","teppc",
IF(Q3863=0,"not relevant",
IF(R3863&gt;0,"in old list",
IF(S3863=0,"NEED TO ASSIGN",
INDEX(assign_old_new!D:D,MATCH(A3863,assign_old_new!A:A,0))))))</f>
        <v>teppc</v>
      </c>
      <c r="U3863">
        <f t="shared" si="120"/>
        <v>0</v>
      </c>
      <c r="V3863" s="5">
        <f t="shared" si="121"/>
        <v>0</v>
      </c>
    </row>
    <row r="3864" spans="1:22" hidden="1" x14ac:dyDescent="0.75">
      <c r="A3864" t="s">
        <v>6892</v>
      </c>
      <c r="B3864" t="s">
        <v>6892</v>
      </c>
      <c r="C3864" t="s">
        <v>6892</v>
      </c>
      <c r="D3864" t="s">
        <v>3425</v>
      </c>
      <c r="E3864" t="s">
        <v>2647</v>
      </c>
      <c r="F3864" t="s">
        <v>2647</v>
      </c>
      <c r="G3864" t="s">
        <v>3500</v>
      </c>
      <c r="H3864" t="s">
        <v>2646</v>
      </c>
      <c r="I3864" t="s">
        <v>2647</v>
      </c>
      <c r="J3864" s="2">
        <v>31517</v>
      </c>
      <c r="K3864" s="2">
        <v>55153</v>
      </c>
      <c r="L3864">
        <v>0</v>
      </c>
      <c r="M3864" t="s">
        <v>3501</v>
      </c>
      <c r="N3864" t="s">
        <v>3502</v>
      </c>
      <c r="O3864" t="s">
        <v>35</v>
      </c>
      <c r="P3864" t="s">
        <v>3503</v>
      </c>
      <c r="Q3864" s="5">
        <f>INDEX(relevant_resources!B:B,MATCH(P3864,relevant_resources!A:A,0))</f>
        <v>0</v>
      </c>
      <c r="R3864">
        <f>COUNTIFS(resolve_2018!Y:Y,A3864)</f>
        <v>0</v>
      </c>
      <c r="S3864">
        <f>COUNTIFS(assign_old_new!A:A,A3864)</f>
        <v>0</v>
      </c>
      <c r="T3864" s="4" t="str">
        <f>IF(D3864="teppc","teppc",
IF(Q3864=0,"not relevant",
IF(R3864&gt;0,"in old list",
IF(S3864=0,"NEED TO ASSIGN",
INDEX(assign_old_new!D:D,MATCH(A3864,assign_old_new!A:A,0))))))</f>
        <v>teppc</v>
      </c>
      <c r="U3864">
        <f t="shared" si="120"/>
        <v>0</v>
      </c>
      <c r="V3864" s="5">
        <f t="shared" si="121"/>
        <v>0</v>
      </c>
    </row>
    <row r="3865" spans="1:22" hidden="1" x14ac:dyDescent="0.75">
      <c r="A3865" t="s">
        <v>8545</v>
      </c>
      <c r="B3865" t="s">
        <v>8546</v>
      </c>
      <c r="C3865" t="s">
        <v>8547</v>
      </c>
      <c r="D3865" t="s">
        <v>3425</v>
      </c>
      <c r="E3865" t="s">
        <v>2647</v>
      </c>
      <c r="F3865" t="s">
        <v>2647</v>
      </c>
      <c r="G3865" t="s">
        <v>3500</v>
      </c>
      <c r="H3865" t="s">
        <v>2646</v>
      </c>
      <c r="I3865" t="s">
        <v>2647</v>
      </c>
      <c r="J3865" s="2">
        <v>7488</v>
      </c>
      <c r="K3865" s="2">
        <v>55153</v>
      </c>
      <c r="L3865">
        <v>0</v>
      </c>
      <c r="M3865" t="s">
        <v>210</v>
      </c>
      <c r="N3865" t="s">
        <v>3443</v>
      </c>
      <c r="O3865" t="s">
        <v>210</v>
      </c>
      <c r="P3865" t="s">
        <v>3905</v>
      </c>
      <c r="Q3865" s="5">
        <f>INDEX(relevant_resources!B:B,MATCH(P3865,relevant_resources!A:A,0))</f>
        <v>0</v>
      </c>
      <c r="R3865">
        <f>COUNTIFS(resolve_2018!Y:Y,A3865)</f>
        <v>0</v>
      </c>
      <c r="S3865">
        <f>COUNTIFS(assign_old_new!A:A,A3865)</f>
        <v>0</v>
      </c>
      <c r="T3865" s="4" t="str">
        <f>IF(D3865="teppc","teppc",
IF(Q3865=0,"not relevant",
IF(R3865&gt;0,"in old list",
IF(S3865=0,"NEED TO ASSIGN",
INDEX(assign_old_new!D:D,MATCH(A3865,assign_old_new!A:A,0))))))</f>
        <v>teppc</v>
      </c>
      <c r="U3865">
        <f t="shared" si="120"/>
        <v>0</v>
      </c>
      <c r="V3865" s="5">
        <f t="shared" si="121"/>
        <v>0</v>
      </c>
    </row>
    <row r="3866" spans="1:22" hidden="1" x14ac:dyDescent="0.75">
      <c r="A3866" t="s">
        <v>11210</v>
      </c>
      <c r="B3866" t="s">
        <v>11210</v>
      </c>
      <c r="D3866" t="s">
        <v>9883</v>
      </c>
      <c r="E3866" t="s">
        <v>9887</v>
      </c>
      <c r="F3866" t="s">
        <v>9887</v>
      </c>
      <c r="G3866" t="s">
        <v>9888</v>
      </c>
      <c r="H3866" t="s">
        <v>9887</v>
      </c>
      <c r="I3866" t="s">
        <v>33</v>
      </c>
      <c r="J3866" t="s">
        <v>9889</v>
      </c>
      <c r="K3866" s="6">
        <v>55153</v>
      </c>
      <c r="M3866" t="s">
        <v>526</v>
      </c>
      <c r="N3866" t="s">
        <v>526</v>
      </c>
      <c r="O3866" t="s">
        <v>35</v>
      </c>
      <c r="P3866" t="s">
        <v>10671</v>
      </c>
      <c r="Q3866" s="5">
        <f>INDEX(relevant_resources!B:B,MATCH(P3866,relevant_resources!A:A,0))</f>
        <v>0</v>
      </c>
      <c r="R3866">
        <f>COUNTIFS(resolve_2018!Y:Y,A3866)</f>
        <v>0</v>
      </c>
      <c r="S3866">
        <f>COUNTIFS(assign_old_new!A:A,A3866)</f>
        <v>1</v>
      </c>
      <c r="T3866" s="4" t="str">
        <f>IF(D3866="teppc","teppc",
IF(Q3866=0,"not relevant",
IF(R3866&gt;0,"in old list",
IF(S3866=0,"NEED TO ASSIGN",
INDEX(assign_old_new!D:D,MATCH(A3866,assign_old_new!A:A,0))))))</f>
        <v>not relevant</v>
      </c>
      <c r="U3866">
        <f t="shared" si="120"/>
        <v>1</v>
      </c>
      <c r="V3866" s="5">
        <f t="shared" si="121"/>
        <v>0</v>
      </c>
    </row>
    <row r="3867" spans="1:22" hidden="1" x14ac:dyDescent="0.75">
      <c r="A3867" t="s">
        <v>11254</v>
      </c>
      <c r="B3867" t="s">
        <v>11254</v>
      </c>
      <c r="C3867" t="s">
        <v>11255</v>
      </c>
      <c r="D3867" t="s">
        <v>11256</v>
      </c>
      <c r="E3867" t="s">
        <v>3333</v>
      </c>
      <c r="F3867" t="s">
        <v>3333</v>
      </c>
      <c r="G3867" t="s">
        <v>3334</v>
      </c>
      <c r="H3867" t="s">
        <v>3333</v>
      </c>
      <c r="I3867" t="s">
        <v>33</v>
      </c>
      <c r="J3867" s="2">
        <v>43100</v>
      </c>
      <c r="K3867" s="2">
        <v>55153</v>
      </c>
      <c r="M3867" t="s">
        <v>4708</v>
      </c>
      <c r="N3867" t="s">
        <v>4707</v>
      </c>
      <c r="O3867" t="s">
        <v>4708</v>
      </c>
      <c r="P3867" t="s">
        <v>10080</v>
      </c>
      <c r="Q3867" s="5">
        <f>INDEX(relevant_resources!B:B,MATCH(P3867,relevant_resources!A:A,0))</f>
        <v>0</v>
      </c>
      <c r="R3867">
        <f>COUNTIFS(resolve_2018!Y:Y,A3867)</f>
        <v>0</v>
      </c>
      <c r="S3867">
        <f>COUNTIFS(assign_old_new!A:A,A3867)</f>
        <v>0</v>
      </c>
      <c r="T3867" s="4" t="str">
        <f>IF(D3867="teppc","teppc",
IF(Q3867=0,"not relevant",
IF(R3867&gt;0,"in old list",
IF(S3867=0,"NEED TO ASSIGN",
INDEX(assign_old_new!D:D,MATCH(A3867,assign_old_new!A:A,0))))))</f>
        <v>not relevant</v>
      </c>
      <c r="U3867">
        <f t="shared" si="120"/>
        <v>0</v>
      </c>
      <c r="V3867" s="5">
        <f t="shared" si="121"/>
        <v>0</v>
      </c>
    </row>
    <row r="3868" spans="1:22" hidden="1" x14ac:dyDescent="0.75">
      <c r="A3868" t="s">
        <v>11257</v>
      </c>
      <c r="B3868" t="s">
        <v>11257</v>
      </c>
      <c r="C3868" t="s">
        <v>11255</v>
      </c>
      <c r="D3868" t="s">
        <v>11256</v>
      </c>
      <c r="E3868" t="s">
        <v>3333</v>
      </c>
      <c r="F3868" t="s">
        <v>3333</v>
      </c>
      <c r="G3868" t="s">
        <v>3334</v>
      </c>
      <c r="H3868" t="s">
        <v>3333</v>
      </c>
      <c r="I3868" t="s">
        <v>33</v>
      </c>
      <c r="J3868" s="2">
        <v>43100</v>
      </c>
      <c r="K3868" s="2">
        <v>55153</v>
      </c>
      <c r="M3868" t="s">
        <v>4708</v>
      </c>
      <c r="N3868" t="s">
        <v>4707</v>
      </c>
      <c r="O3868" t="s">
        <v>4708</v>
      </c>
      <c r="P3868" t="s">
        <v>10080</v>
      </c>
      <c r="Q3868" s="5">
        <f>INDEX(relevant_resources!B:B,MATCH(P3868,relevant_resources!A:A,0))</f>
        <v>0</v>
      </c>
      <c r="R3868">
        <f>COUNTIFS(resolve_2018!Y:Y,A3868)</f>
        <v>0</v>
      </c>
      <c r="S3868">
        <f>COUNTIFS(assign_old_new!A:A,A3868)</f>
        <v>0</v>
      </c>
      <c r="T3868" s="4" t="str">
        <f>IF(D3868="teppc","teppc",
IF(Q3868=0,"not relevant",
IF(R3868&gt;0,"in old list",
IF(S3868=0,"NEED TO ASSIGN",
INDEX(assign_old_new!D:D,MATCH(A3868,assign_old_new!A:A,0))))))</f>
        <v>not relevant</v>
      </c>
      <c r="U3868">
        <f t="shared" si="120"/>
        <v>0</v>
      </c>
      <c r="V3868" s="5">
        <f t="shared" si="121"/>
        <v>0</v>
      </c>
    </row>
    <row r="3869" spans="1:22" hidden="1" x14ac:dyDescent="0.75">
      <c r="A3869" t="s">
        <v>11258</v>
      </c>
      <c r="B3869" t="s">
        <v>11258</v>
      </c>
      <c r="C3869" t="s">
        <v>11255</v>
      </c>
      <c r="D3869" t="s">
        <v>11256</v>
      </c>
      <c r="E3869" t="s">
        <v>3333</v>
      </c>
      <c r="F3869" t="s">
        <v>3333</v>
      </c>
      <c r="G3869" t="s">
        <v>3334</v>
      </c>
      <c r="H3869" t="s">
        <v>3333</v>
      </c>
      <c r="I3869" t="s">
        <v>33</v>
      </c>
      <c r="J3869" s="2">
        <v>43100</v>
      </c>
      <c r="K3869" s="2">
        <v>55153</v>
      </c>
      <c r="M3869" t="s">
        <v>4708</v>
      </c>
      <c r="N3869" t="s">
        <v>4707</v>
      </c>
      <c r="O3869" t="s">
        <v>4708</v>
      </c>
      <c r="P3869" t="s">
        <v>10080</v>
      </c>
      <c r="Q3869" s="5">
        <f>INDEX(relevant_resources!B:B,MATCH(P3869,relevant_resources!A:A,0))</f>
        <v>0</v>
      </c>
      <c r="R3869">
        <f>COUNTIFS(resolve_2018!Y:Y,A3869)</f>
        <v>0</v>
      </c>
      <c r="S3869">
        <f>COUNTIFS(assign_old_new!A:A,A3869)</f>
        <v>0</v>
      </c>
      <c r="T3869" s="4" t="str">
        <f>IF(D3869="teppc","teppc",
IF(Q3869=0,"not relevant",
IF(R3869&gt;0,"in old list",
IF(S3869=0,"NEED TO ASSIGN",
INDEX(assign_old_new!D:D,MATCH(A3869,assign_old_new!A:A,0))))))</f>
        <v>not relevant</v>
      </c>
      <c r="U3869">
        <f t="shared" si="120"/>
        <v>0</v>
      </c>
      <c r="V3869" s="5">
        <f t="shared" si="121"/>
        <v>0</v>
      </c>
    </row>
    <row r="3870" spans="1:22" hidden="1" x14ac:dyDescent="0.75">
      <c r="A3870" t="s">
        <v>11259</v>
      </c>
      <c r="B3870" t="s">
        <v>11259</v>
      </c>
      <c r="C3870" t="s">
        <v>11255</v>
      </c>
      <c r="D3870" t="s">
        <v>11256</v>
      </c>
      <c r="E3870" t="s">
        <v>3333</v>
      </c>
      <c r="F3870" t="s">
        <v>3333</v>
      </c>
      <c r="G3870" t="s">
        <v>3334</v>
      </c>
      <c r="H3870" t="s">
        <v>3333</v>
      </c>
      <c r="I3870" t="s">
        <v>33</v>
      </c>
      <c r="J3870" s="2">
        <v>43100</v>
      </c>
      <c r="K3870" s="2">
        <v>55153</v>
      </c>
      <c r="M3870" t="s">
        <v>4708</v>
      </c>
      <c r="N3870" t="s">
        <v>4707</v>
      </c>
      <c r="O3870" t="s">
        <v>4708</v>
      </c>
      <c r="P3870" t="s">
        <v>10080</v>
      </c>
      <c r="Q3870" s="5">
        <f>INDEX(relevant_resources!B:B,MATCH(P3870,relevant_resources!A:A,0))</f>
        <v>0</v>
      </c>
      <c r="R3870">
        <f>COUNTIFS(resolve_2018!Y:Y,A3870)</f>
        <v>0</v>
      </c>
      <c r="S3870">
        <f>COUNTIFS(assign_old_new!A:A,A3870)</f>
        <v>0</v>
      </c>
      <c r="T3870" s="4" t="str">
        <f>IF(D3870="teppc","teppc",
IF(Q3870=0,"not relevant",
IF(R3870&gt;0,"in old list",
IF(S3870=0,"NEED TO ASSIGN",
INDEX(assign_old_new!D:D,MATCH(A3870,assign_old_new!A:A,0))))))</f>
        <v>not relevant</v>
      </c>
      <c r="U3870">
        <f t="shared" si="120"/>
        <v>0</v>
      </c>
      <c r="V3870" s="5">
        <f t="shared" si="121"/>
        <v>0</v>
      </c>
    </row>
    <row r="3871" spans="1:22" hidden="1" x14ac:dyDescent="0.75">
      <c r="A3871" t="s">
        <v>11260</v>
      </c>
      <c r="B3871" t="s">
        <v>11260</v>
      </c>
      <c r="C3871" t="s">
        <v>11255</v>
      </c>
      <c r="D3871" t="s">
        <v>11256</v>
      </c>
      <c r="E3871" t="s">
        <v>3333</v>
      </c>
      <c r="F3871" t="s">
        <v>3333</v>
      </c>
      <c r="G3871" t="s">
        <v>3334</v>
      </c>
      <c r="H3871" t="s">
        <v>3333</v>
      </c>
      <c r="I3871" t="s">
        <v>33</v>
      </c>
      <c r="J3871" s="2">
        <v>43100</v>
      </c>
      <c r="K3871" s="2">
        <v>55153</v>
      </c>
      <c r="M3871" t="s">
        <v>4708</v>
      </c>
      <c r="N3871" t="s">
        <v>4707</v>
      </c>
      <c r="O3871" t="s">
        <v>4708</v>
      </c>
      <c r="P3871" t="s">
        <v>10080</v>
      </c>
      <c r="Q3871" s="5">
        <f>INDEX(relevant_resources!B:B,MATCH(P3871,relevant_resources!A:A,0))</f>
        <v>0</v>
      </c>
      <c r="R3871">
        <f>COUNTIFS(resolve_2018!Y:Y,A3871)</f>
        <v>0</v>
      </c>
      <c r="S3871">
        <f>COUNTIFS(assign_old_new!A:A,A3871)</f>
        <v>0</v>
      </c>
      <c r="T3871" s="4" t="str">
        <f>IF(D3871="teppc","teppc",
IF(Q3871=0,"not relevant",
IF(R3871&gt;0,"in old list",
IF(S3871=0,"NEED TO ASSIGN",
INDEX(assign_old_new!D:D,MATCH(A3871,assign_old_new!A:A,0))))))</f>
        <v>not relevant</v>
      </c>
      <c r="U3871">
        <f t="shared" si="120"/>
        <v>0</v>
      </c>
      <c r="V3871" s="5">
        <f t="shared" si="121"/>
        <v>0</v>
      </c>
    </row>
    <row r="3872" spans="1:22" hidden="1" x14ac:dyDescent="0.75">
      <c r="A3872" t="s">
        <v>11261</v>
      </c>
      <c r="B3872" t="s">
        <v>11261</v>
      </c>
      <c r="C3872" t="s">
        <v>11255</v>
      </c>
      <c r="D3872" t="s">
        <v>11256</v>
      </c>
      <c r="E3872" t="s">
        <v>3333</v>
      </c>
      <c r="F3872" t="s">
        <v>3333</v>
      </c>
      <c r="G3872" t="s">
        <v>3334</v>
      </c>
      <c r="H3872" t="s">
        <v>3333</v>
      </c>
      <c r="I3872" t="s">
        <v>33</v>
      </c>
      <c r="J3872" s="2">
        <v>43100</v>
      </c>
      <c r="K3872" s="2">
        <v>55153</v>
      </c>
      <c r="M3872" t="s">
        <v>4708</v>
      </c>
      <c r="N3872" t="s">
        <v>4707</v>
      </c>
      <c r="O3872" t="s">
        <v>4708</v>
      </c>
      <c r="P3872" t="s">
        <v>10080</v>
      </c>
      <c r="Q3872" s="5">
        <f>INDEX(relevant_resources!B:B,MATCH(P3872,relevant_resources!A:A,0))</f>
        <v>0</v>
      </c>
      <c r="R3872">
        <f>COUNTIFS(resolve_2018!Y:Y,A3872)</f>
        <v>0</v>
      </c>
      <c r="S3872">
        <f>COUNTIFS(assign_old_new!A:A,A3872)</f>
        <v>0</v>
      </c>
      <c r="T3872" s="4" t="str">
        <f>IF(D3872="teppc","teppc",
IF(Q3872=0,"not relevant",
IF(R3872&gt;0,"in old list",
IF(S3872=0,"NEED TO ASSIGN",
INDEX(assign_old_new!D:D,MATCH(A3872,assign_old_new!A:A,0))))))</f>
        <v>not relevant</v>
      </c>
      <c r="U3872">
        <f t="shared" si="120"/>
        <v>0</v>
      </c>
      <c r="V3872" s="5">
        <f t="shared" si="121"/>
        <v>0</v>
      </c>
    </row>
    <row r="3873" spans="1:22" hidden="1" x14ac:dyDescent="0.75">
      <c r="A3873" t="s">
        <v>11262</v>
      </c>
      <c r="B3873" t="s">
        <v>11262</v>
      </c>
      <c r="C3873" t="s">
        <v>11255</v>
      </c>
      <c r="D3873" t="s">
        <v>11256</v>
      </c>
      <c r="E3873" t="s">
        <v>3333</v>
      </c>
      <c r="F3873" t="s">
        <v>3333</v>
      </c>
      <c r="G3873" t="s">
        <v>3334</v>
      </c>
      <c r="H3873" t="s">
        <v>3333</v>
      </c>
      <c r="I3873" t="s">
        <v>33</v>
      </c>
      <c r="J3873" s="2">
        <v>43100</v>
      </c>
      <c r="K3873" s="2">
        <v>55153</v>
      </c>
      <c r="M3873" t="s">
        <v>4708</v>
      </c>
      <c r="N3873" t="s">
        <v>4707</v>
      </c>
      <c r="O3873" t="s">
        <v>4708</v>
      </c>
      <c r="P3873" t="s">
        <v>10080</v>
      </c>
      <c r="Q3873" s="5">
        <f>INDEX(relevant_resources!B:B,MATCH(P3873,relevant_resources!A:A,0))</f>
        <v>0</v>
      </c>
      <c r="R3873">
        <f>COUNTIFS(resolve_2018!Y:Y,A3873)</f>
        <v>0</v>
      </c>
      <c r="S3873">
        <f>COUNTIFS(assign_old_new!A:A,A3873)</f>
        <v>0</v>
      </c>
      <c r="T3873" s="4" t="str">
        <f>IF(D3873="teppc","teppc",
IF(Q3873=0,"not relevant",
IF(R3873&gt;0,"in old list",
IF(S3873=0,"NEED TO ASSIGN",
INDEX(assign_old_new!D:D,MATCH(A3873,assign_old_new!A:A,0))))))</f>
        <v>not relevant</v>
      </c>
      <c r="U3873">
        <f t="shared" si="120"/>
        <v>0</v>
      </c>
      <c r="V3873" s="5">
        <f t="shared" si="121"/>
        <v>0</v>
      </c>
    </row>
    <row r="3874" spans="1:22" hidden="1" x14ac:dyDescent="0.75">
      <c r="A3874" t="s">
        <v>11263</v>
      </c>
      <c r="B3874" t="s">
        <v>11263</v>
      </c>
      <c r="C3874" t="s">
        <v>11255</v>
      </c>
      <c r="D3874" t="s">
        <v>11256</v>
      </c>
      <c r="E3874" t="s">
        <v>3333</v>
      </c>
      <c r="F3874" t="s">
        <v>3333</v>
      </c>
      <c r="G3874" t="s">
        <v>3334</v>
      </c>
      <c r="H3874" t="s">
        <v>3333</v>
      </c>
      <c r="I3874" t="s">
        <v>33</v>
      </c>
      <c r="J3874" s="2">
        <v>43100</v>
      </c>
      <c r="K3874" s="2">
        <v>55153</v>
      </c>
      <c r="M3874" t="s">
        <v>4708</v>
      </c>
      <c r="N3874" t="s">
        <v>4707</v>
      </c>
      <c r="O3874" t="s">
        <v>4708</v>
      </c>
      <c r="P3874" t="s">
        <v>10080</v>
      </c>
      <c r="Q3874" s="5">
        <f>INDEX(relevant_resources!B:B,MATCH(P3874,relevant_resources!A:A,0))</f>
        <v>0</v>
      </c>
      <c r="R3874">
        <f>COUNTIFS(resolve_2018!Y:Y,A3874)</f>
        <v>0</v>
      </c>
      <c r="S3874">
        <f>COUNTIFS(assign_old_new!A:A,A3874)</f>
        <v>0</v>
      </c>
      <c r="T3874" s="4" t="str">
        <f>IF(D3874="teppc","teppc",
IF(Q3874=0,"not relevant",
IF(R3874&gt;0,"in old list",
IF(S3874=0,"NEED TO ASSIGN",
INDEX(assign_old_new!D:D,MATCH(A3874,assign_old_new!A:A,0))))))</f>
        <v>not relevant</v>
      </c>
      <c r="U3874">
        <f t="shared" si="120"/>
        <v>0</v>
      </c>
      <c r="V3874" s="5">
        <f t="shared" si="121"/>
        <v>0</v>
      </c>
    </row>
    <row r="3875" spans="1:22" hidden="1" x14ac:dyDescent="0.75">
      <c r="A3875" t="s">
        <v>11264</v>
      </c>
      <c r="B3875" t="s">
        <v>11264</v>
      </c>
      <c r="C3875" t="s">
        <v>11255</v>
      </c>
      <c r="D3875" t="s">
        <v>11256</v>
      </c>
      <c r="E3875" t="s">
        <v>3333</v>
      </c>
      <c r="F3875" t="s">
        <v>3333</v>
      </c>
      <c r="G3875" t="s">
        <v>3334</v>
      </c>
      <c r="H3875" t="s">
        <v>3333</v>
      </c>
      <c r="I3875" t="s">
        <v>33</v>
      </c>
      <c r="J3875" s="2">
        <v>43100</v>
      </c>
      <c r="K3875" s="2">
        <v>55153</v>
      </c>
      <c r="M3875" t="s">
        <v>4708</v>
      </c>
      <c r="N3875" t="s">
        <v>4707</v>
      </c>
      <c r="O3875" t="s">
        <v>4708</v>
      </c>
      <c r="P3875" t="s">
        <v>10080</v>
      </c>
      <c r="Q3875" s="5">
        <f>INDEX(relevant_resources!B:B,MATCH(P3875,relevant_resources!A:A,0))</f>
        <v>0</v>
      </c>
      <c r="R3875">
        <f>COUNTIFS(resolve_2018!Y:Y,A3875)</f>
        <v>0</v>
      </c>
      <c r="S3875">
        <f>COUNTIFS(assign_old_new!A:A,A3875)</f>
        <v>0</v>
      </c>
      <c r="T3875" s="4" t="str">
        <f>IF(D3875="teppc","teppc",
IF(Q3875=0,"not relevant",
IF(R3875&gt;0,"in old list",
IF(S3875=0,"NEED TO ASSIGN",
INDEX(assign_old_new!D:D,MATCH(A3875,assign_old_new!A:A,0))))))</f>
        <v>not relevant</v>
      </c>
      <c r="U3875">
        <f t="shared" si="120"/>
        <v>0</v>
      </c>
      <c r="V3875" s="5">
        <f t="shared" si="121"/>
        <v>0</v>
      </c>
    </row>
    <row r="3876" spans="1:22" hidden="1" x14ac:dyDescent="0.75">
      <c r="A3876" t="s">
        <v>11265</v>
      </c>
      <c r="B3876" t="s">
        <v>11265</v>
      </c>
      <c r="C3876" t="s">
        <v>11255</v>
      </c>
      <c r="D3876" t="s">
        <v>11256</v>
      </c>
      <c r="E3876" t="s">
        <v>3333</v>
      </c>
      <c r="F3876" t="s">
        <v>3333</v>
      </c>
      <c r="G3876" t="s">
        <v>3334</v>
      </c>
      <c r="H3876" t="s">
        <v>3333</v>
      </c>
      <c r="I3876" t="s">
        <v>33</v>
      </c>
      <c r="J3876" s="2">
        <v>43100</v>
      </c>
      <c r="K3876" s="2">
        <v>55153</v>
      </c>
      <c r="M3876" t="s">
        <v>4708</v>
      </c>
      <c r="N3876" t="s">
        <v>4707</v>
      </c>
      <c r="O3876" t="s">
        <v>4708</v>
      </c>
      <c r="P3876" t="s">
        <v>10080</v>
      </c>
      <c r="Q3876" s="5">
        <f>INDEX(relevant_resources!B:B,MATCH(P3876,relevant_resources!A:A,0))</f>
        <v>0</v>
      </c>
      <c r="R3876">
        <f>COUNTIFS(resolve_2018!Y:Y,A3876)</f>
        <v>0</v>
      </c>
      <c r="S3876">
        <f>COUNTIFS(assign_old_new!A:A,A3876)</f>
        <v>0</v>
      </c>
      <c r="T3876" s="4" t="str">
        <f>IF(D3876="teppc","teppc",
IF(Q3876=0,"not relevant",
IF(R3876&gt;0,"in old list",
IF(S3876=0,"NEED TO ASSIGN",
INDEX(assign_old_new!D:D,MATCH(A3876,assign_old_new!A:A,0))))))</f>
        <v>not relevant</v>
      </c>
      <c r="U3876">
        <f t="shared" si="120"/>
        <v>0</v>
      </c>
      <c r="V3876" s="5">
        <f t="shared" si="121"/>
        <v>0</v>
      </c>
    </row>
    <row r="3877" spans="1:22" hidden="1" x14ac:dyDescent="0.75">
      <c r="A3877" t="s">
        <v>11266</v>
      </c>
      <c r="B3877" t="s">
        <v>11266</v>
      </c>
      <c r="C3877" t="s">
        <v>11267</v>
      </c>
      <c r="D3877" t="s">
        <v>11256</v>
      </c>
      <c r="E3877" t="s">
        <v>1128</v>
      </c>
      <c r="F3877" t="s">
        <v>1128</v>
      </c>
      <c r="G3877" t="s">
        <v>3379</v>
      </c>
      <c r="H3877" t="s">
        <v>1128</v>
      </c>
      <c r="I3877" t="s">
        <v>33</v>
      </c>
      <c r="J3877" s="2">
        <v>43100</v>
      </c>
      <c r="K3877" s="2">
        <v>55153</v>
      </c>
      <c r="M3877" t="s">
        <v>4708</v>
      </c>
      <c r="N3877" t="s">
        <v>4707</v>
      </c>
      <c r="O3877" t="s">
        <v>4708</v>
      </c>
      <c r="P3877" t="s">
        <v>10080</v>
      </c>
      <c r="Q3877" s="5">
        <f>INDEX(relevant_resources!B:B,MATCH(P3877,relevant_resources!A:A,0))</f>
        <v>0</v>
      </c>
      <c r="R3877">
        <f>COUNTIFS(resolve_2018!Y:Y,A3877)</f>
        <v>0</v>
      </c>
      <c r="S3877">
        <f>COUNTIFS(assign_old_new!A:A,A3877)</f>
        <v>0</v>
      </c>
      <c r="T3877" s="4" t="str">
        <f>IF(D3877="teppc","teppc",
IF(Q3877=0,"not relevant",
IF(R3877&gt;0,"in old list",
IF(S3877=0,"NEED TO ASSIGN",
INDEX(assign_old_new!D:D,MATCH(A3877,assign_old_new!A:A,0))))))</f>
        <v>not relevant</v>
      </c>
      <c r="U3877">
        <f t="shared" si="120"/>
        <v>0</v>
      </c>
      <c r="V3877" s="5">
        <f t="shared" si="121"/>
        <v>0</v>
      </c>
    </row>
    <row r="3878" spans="1:22" hidden="1" x14ac:dyDescent="0.75">
      <c r="A3878" t="s">
        <v>11268</v>
      </c>
      <c r="B3878" t="s">
        <v>11268</v>
      </c>
      <c r="C3878" t="s">
        <v>11267</v>
      </c>
      <c r="D3878" t="s">
        <v>11256</v>
      </c>
      <c r="E3878" t="s">
        <v>1128</v>
      </c>
      <c r="F3878" t="s">
        <v>1128</v>
      </c>
      <c r="G3878" t="s">
        <v>3379</v>
      </c>
      <c r="H3878" t="s">
        <v>1128</v>
      </c>
      <c r="I3878" t="s">
        <v>33</v>
      </c>
      <c r="J3878" s="2">
        <v>43100</v>
      </c>
      <c r="K3878" s="2">
        <v>55153</v>
      </c>
      <c r="M3878" t="s">
        <v>4708</v>
      </c>
      <c r="N3878" t="s">
        <v>4707</v>
      </c>
      <c r="O3878" t="s">
        <v>4708</v>
      </c>
      <c r="P3878" t="s">
        <v>10080</v>
      </c>
      <c r="Q3878" s="5">
        <f>INDEX(relevant_resources!B:B,MATCH(P3878,relevant_resources!A:A,0))</f>
        <v>0</v>
      </c>
      <c r="R3878">
        <f>COUNTIFS(resolve_2018!Y:Y,A3878)</f>
        <v>0</v>
      </c>
      <c r="S3878">
        <f>COUNTIFS(assign_old_new!A:A,A3878)</f>
        <v>0</v>
      </c>
      <c r="T3878" s="4" t="str">
        <f>IF(D3878="teppc","teppc",
IF(Q3878=0,"not relevant",
IF(R3878&gt;0,"in old list",
IF(S3878=0,"NEED TO ASSIGN",
INDEX(assign_old_new!D:D,MATCH(A3878,assign_old_new!A:A,0))))))</f>
        <v>not relevant</v>
      </c>
      <c r="U3878">
        <f t="shared" si="120"/>
        <v>0</v>
      </c>
      <c r="V3878" s="5">
        <f t="shared" si="121"/>
        <v>0</v>
      </c>
    </row>
    <row r="3879" spans="1:22" hidden="1" x14ac:dyDescent="0.75">
      <c r="A3879" t="s">
        <v>11269</v>
      </c>
      <c r="B3879" t="s">
        <v>11269</v>
      </c>
      <c r="C3879" t="s">
        <v>11267</v>
      </c>
      <c r="D3879" t="s">
        <v>11256</v>
      </c>
      <c r="E3879" t="s">
        <v>1128</v>
      </c>
      <c r="F3879" t="s">
        <v>1128</v>
      </c>
      <c r="G3879" t="s">
        <v>3379</v>
      </c>
      <c r="H3879" t="s">
        <v>1128</v>
      </c>
      <c r="I3879" t="s">
        <v>33</v>
      </c>
      <c r="J3879" s="2">
        <v>43100</v>
      </c>
      <c r="K3879" s="2">
        <v>55153</v>
      </c>
      <c r="M3879" t="s">
        <v>4708</v>
      </c>
      <c r="N3879" t="s">
        <v>4707</v>
      </c>
      <c r="O3879" t="s">
        <v>4708</v>
      </c>
      <c r="P3879" t="s">
        <v>10080</v>
      </c>
      <c r="Q3879" s="5">
        <f>INDEX(relevant_resources!B:B,MATCH(P3879,relevant_resources!A:A,0))</f>
        <v>0</v>
      </c>
      <c r="R3879">
        <f>COUNTIFS(resolve_2018!Y:Y,A3879)</f>
        <v>0</v>
      </c>
      <c r="S3879">
        <f>COUNTIFS(assign_old_new!A:A,A3879)</f>
        <v>0</v>
      </c>
      <c r="T3879" s="4" t="str">
        <f>IF(D3879="teppc","teppc",
IF(Q3879=0,"not relevant",
IF(R3879&gt;0,"in old list",
IF(S3879=0,"NEED TO ASSIGN",
INDEX(assign_old_new!D:D,MATCH(A3879,assign_old_new!A:A,0))))))</f>
        <v>not relevant</v>
      </c>
      <c r="U3879">
        <f t="shared" si="120"/>
        <v>0</v>
      </c>
      <c r="V3879" s="5">
        <f t="shared" si="121"/>
        <v>0</v>
      </c>
    </row>
    <row r="3880" spans="1:22" hidden="1" x14ac:dyDescent="0.75">
      <c r="A3880" t="s">
        <v>11270</v>
      </c>
      <c r="B3880" t="s">
        <v>11270</v>
      </c>
      <c r="C3880" t="s">
        <v>11267</v>
      </c>
      <c r="D3880" t="s">
        <v>11256</v>
      </c>
      <c r="E3880" t="s">
        <v>1128</v>
      </c>
      <c r="F3880" t="s">
        <v>1128</v>
      </c>
      <c r="G3880" t="s">
        <v>3379</v>
      </c>
      <c r="H3880" t="s">
        <v>1128</v>
      </c>
      <c r="I3880" t="s">
        <v>33</v>
      </c>
      <c r="J3880" s="2">
        <v>43100</v>
      </c>
      <c r="K3880" s="2">
        <v>55153</v>
      </c>
      <c r="M3880" t="s">
        <v>4708</v>
      </c>
      <c r="N3880" t="s">
        <v>4707</v>
      </c>
      <c r="O3880" t="s">
        <v>4708</v>
      </c>
      <c r="P3880" t="s">
        <v>10080</v>
      </c>
      <c r="Q3880" s="5">
        <f>INDEX(relevant_resources!B:B,MATCH(P3880,relevant_resources!A:A,0))</f>
        <v>0</v>
      </c>
      <c r="R3880">
        <f>COUNTIFS(resolve_2018!Y:Y,A3880)</f>
        <v>0</v>
      </c>
      <c r="S3880">
        <f>COUNTIFS(assign_old_new!A:A,A3880)</f>
        <v>0</v>
      </c>
      <c r="T3880" s="4" t="str">
        <f>IF(D3880="teppc","teppc",
IF(Q3880=0,"not relevant",
IF(R3880&gt;0,"in old list",
IF(S3880=0,"NEED TO ASSIGN",
INDEX(assign_old_new!D:D,MATCH(A3880,assign_old_new!A:A,0))))))</f>
        <v>not relevant</v>
      </c>
      <c r="U3880">
        <f t="shared" si="120"/>
        <v>0</v>
      </c>
      <c r="V3880" s="5">
        <f t="shared" si="121"/>
        <v>0</v>
      </c>
    </row>
    <row r="3881" spans="1:22" hidden="1" x14ac:dyDescent="0.75">
      <c r="A3881" t="s">
        <v>11271</v>
      </c>
      <c r="B3881" t="s">
        <v>11271</v>
      </c>
      <c r="C3881" t="s">
        <v>11267</v>
      </c>
      <c r="D3881" t="s">
        <v>11256</v>
      </c>
      <c r="E3881" t="s">
        <v>1128</v>
      </c>
      <c r="F3881" t="s">
        <v>1128</v>
      </c>
      <c r="G3881" t="s">
        <v>3379</v>
      </c>
      <c r="H3881" t="s">
        <v>1128</v>
      </c>
      <c r="I3881" t="s">
        <v>33</v>
      </c>
      <c r="J3881" s="2">
        <v>43100</v>
      </c>
      <c r="K3881" s="2">
        <v>55153</v>
      </c>
      <c r="M3881" t="s">
        <v>4708</v>
      </c>
      <c r="N3881" t="s">
        <v>4707</v>
      </c>
      <c r="O3881" t="s">
        <v>4708</v>
      </c>
      <c r="P3881" t="s">
        <v>10080</v>
      </c>
      <c r="Q3881" s="5">
        <f>INDEX(relevant_resources!B:B,MATCH(P3881,relevant_resources!A:A,0))</f>
        <v>0</v>
      </c>
      <c r="R3881">
        <f>COUNTIFS(resolve_2018!Y:Y,A3881)</f>
        <v>0</v>
      </c>
      <c r="S3881">
        <f>COUNTIFS(assign_old_new!A:A,A3881)</f>
        <v>0</v>
      </c>
      <c r="T3881" s="4" t="str">
        <f>IF(D3881="teppc","teppc",
IF(Q3881=0,"not relevant",
IF(R3881&gt;0,"in old list",
IF(S3881=0,"NEED TO ASSIGN",
INDEX(assign_old_new!D:D,MATCH(A3881,assign_old_new!A:A,0))))))</f>
        <v>not relevant</v>
      </c>
      <c r="U3881">
        <f t="shared" si="120"/>
        <v>0</v>
      </c>
      <c r="V3881" s="5">
        <f t="shared" si="121"/>
        <v>0</v>
      </c>
    </row>
    <row r="3882" spans="1:22" hidden="1" x14ac:dyDescent="0.75">
      <c r="A3882" t="s">
        <v>11272</v>
      </c>
      <c r="B3882" t="s">
        <v>11272</v>
      </c>
      <c r="C3882" t="s">
        <v>11267</v>
      </c>
      <c r="D3882" t="s">
        <v>11256</v>
      </c>
      <c r="E3882" t="s">
        <v>1128</v>
      </c>
      <c r="F3882" t="s">
        <v>1128</v>
      </c>
      <c r="G3882" t="s">
        <v>3379</v>
      </c>
      <c r="H3882" t="s">
        <v>1128</v>
      </c>
      <c r="I3882" t="s">
        <v>33</v>
      </c>
      <c r="J3882" s="2">
        <v>43100</v>
      </c>
      <c r="K3882" s="2">
        <v>55153</v>
      </c>
      <c r="M3882" t="s">
        <v>4708</v>
      </c>
      <c r="N3882" t="s">
        <v>4707</v>
      </c>
      <c r="O3882" t="s">
        <v>4708</v>
      </c>
      <c r="P3882" t="s">
        <v>10080</v>
      </c>
      <c r="Q3882" s="5">
        <f>INDEX(relevant_resources!B:B,MATCH(P3882,relevant_resources!A:A,0))</f>
        <v>0</v>
      </c>
      <c r="R3882">
        <f>COUNTIFS(resolve_2018!Y:Y,A3882)</f>
        <v>0</v>
      </c>
      <c r="S3882">
        <f>COUNTIFS(assign_old_new!A:A,A3882)</f>
        <v>0</v>
      </c>
      <c r="T3882" s="4" t="str">
        <f>IF(D3882="teppc","teppc",
IF(Q3882=0,"not relevant",
IF(R3882&gt;0,"in old list",
IF(S3882=0,"NEED TO ASSIGN",
INDEX(assign_old_new!D:D,MATCH(A3882,assign_old_new!A:A,0))))))</f>
        <v>not relevant</v>
      </c>
      <c r="U3882">
        <f t="shared" si="120"/>
        <v>0</v>
      </c>
      <c r="V3882" s="5">
        <f t="shared" si="121"/>
        <v>0</v>
      </c>
    </row>
    <row r="3883" spans="1:22" hidden="1" x14ac:dyDescent="0.75">
      <c r="A3883" t="s">
        <v>11273</v>
      </c>
      <c r="B3883" t="s">
        <v>11273</v>
      </c>
      <c r="C3883" t="s">
        <v>11267</v>
      </c>
      <c r="D3883" t="s">
        <v>11256</v>
      </c>
      <c r="E3883" t="s">
        <v>1128</v>
      </c>
      <c r="F3883" t="s">
        <v>1128</v>
      </c>
      <c r="G3883" t="s">
        <v>3379</v>
      </c>
      <c r="H3883" t="s">
        <v>1128</v>
      </c>
      <c r="I3883" t="s">
        <v>33</v>
      </c>
      <c r="J3883" s="2">
        <v>43100</v>
      </c>
      <c r="K3883" s="2">
        <v>55153</v>
      </c>
      <c r="M3883" t="s">
        <v>4708</v>
      </c>
      <c r="N3883" t="s">
        <v>4707</v>
      </c>
      <c r="O3883" t="s">
        <v>4708</v>
      </c>
      <c r="P3883" t="s">
        <v>10080</v>
      </c>
      <c r="Q3883" s="5">
        <f>INDEX(relevant_resources!B:B,MATCH(P3883,relevant_resources!A:A,0))</f>
        <v>0</v>
      </c>
      <c r="R3883">
        <f>COUNTIFS(resolve_2018!Y:Y,A3883)</f>
        <v>0</v>
      </c>
      <c r="S3883">
        <f>COUNTIFS(assign_old_new!A:A,A3883)</f>
        <v>0</v>
      </c>
      <c r="T3883" s="4" t="str">
        <f>IF(D3883="teppc","teppc",
IF(Q3883=0,"not relevant",
IF(R3883&gt;0,"in old list",
IF(S3883=0,"NEED TO ASSIGN",
INDEX(assign_old_new!D:D,MATCH(A3883,assign_old_new!A:A,0))))))</f>
        <v>not relevant</v>
      </c>
      <c r="U3883">
        <f t="shared" si="120"/>
        <v>0</v>
      </c>
      <c r="V3883" s="5">
        <f t="shared" si="121"/>
        <v>0</v>
      </c>
    </row>
    <row r="3884" spans="1:22" hidden="1" x14ac:dyDescent="0.75">
      <c r="A3884" t="s">
        <v>11274</v>
      </c>
      <c r="B3884" t="s">
        <v>11274</v>
      </c>
      <c r="C3884" t="s">
        <v>11267</v>
      </c>
      <c r="D3884" t="s">
        <v>11256</v>
      </c>
      <c r="E3884" t="s">
        <v>1128</v>
      </c>
      <c r="F3884" t="s">
        <v>1128</v>
      </c>
      <c r="G3884" t="s">
        <v>3379</v>
      </c>
      <c r="H3884" t="s">
        <v>1128</v>
      </c>
      <c r="I3884" t="s">
        <v>33</v>
      </c>
      <c r="J3884" s="2">
        <v>43100</v>
      </c>
      <c r="K3884" s="2">
        <v>55153</v>
      </c>
      <c r="M3884" t="s">
        <v>4708</v>
      </c>
      <c r="N3884" t="s">
        <v>4707</v>
      </c>
      <c r="O3884" t="s">
        <v>4708</v>
      </c>
      <c r="P3884" t="s">
        <v>10080</v>
      </c>
      <c r="Q3884" s="5">
        <f>INDEX(relevant_resources!B:B,MATCH(P3884,relevant_resources!A:A,0))</f>
        <v>0</v>
      </c>
      <c r="R3884">
        <f>COUNTIFS(resolve_2018!Y:Y,A3884)</f>
        <v>0</v>
      </c>
      <c r="S3884">
        <f>COUNTIFS(assign_old_new!A:A,A3884)</f>
        <v>0</v>
      </c>
      <c r="T3884" s="4" t="str">
        <f>IF(D3884="teppc","teppc",
IF(Q3884=0,"not relevant",
IF(R3884&gt;0,"in old list",
IF(S3884=0,"NEED TO ASSIGN",
INDEX(assign_old_new!D:D,MATCH(A3884,assign_old_new!A:A,0))))))</f>
        <v>not relevant</v>
      </c>
      <c r="U3884">
        <f t="shared" si="120"/>
        <v>0</v>
      </c>
      <c r="V3884" s="5">
        <f t="shared" si="121"/>
        <v>0</v>
      </c>
    </row>
    <row r="3885" spans="1:22" hidden="1" x14ac:dyDescent="0.75">
      <c r="A3885" t="s">
        <v>11275</v>
      </c>
      <c r="B3885" t="s">
        <v>11275</v>
      </c>
      <c r="C3885" t="s">
        <v>11267</v>
      </c>
      <c r="D3885" t="s">
        <v>11256</v>
      </c>
      <c r="E3885" t="s">
        <v>1128</v>
      </c>
      <c r="F3885" t="s">
        <v>1128</v>
      </c>
      <c r="G3885" t="s">
        <v>3379</v>
      </c>
      <c r="H3885" t="s">
        <v>1128</v>
      </c>
      <c r="I3885" t="s">
        <v>33</v>
      </c>
      <c r="J3885" s="2">
        <v>43100</v>
      </c>
      <c r="K3885" s="2">
        <v>55153</v>
      </c>
      <c r="M3885" t="s">
        <v>4708</v>
      </c>
      <c r="N3885" t="s">
        <v>4707</v>
      </c>
      <c r="O3885" t="s">
        <v>4708</v>
      </c>
      <c r="P3885" t="s">
        <v>10080</v>
      </c>
      <c r="Q3885" s="5">
        <f>INDEX(relevant_resources!B:B,MATCH(P3885,relevant_resources!A:A,0))</f>
        <v>0</v>
      </c>
      <c r="R3885">
        <f>COUNTIFS(resolve_2018!Y:Y,A3885)</f>
        <v>0</v>
      </c>
      <c r="S3885">
        <f>COUNTIFS(assign_old_new!A:A,A3885)</f>
        <v>0</v>
      </c>
      <c r="T3885" s="4" t="str">
        <f>IF(D3885="teppc","teppc",
IF(Q3885=0,"not relevant",
IF(R3885&gt;0,"in old list",
IF(S3885=0,"NEED TO ASSIGN",
INDEX(assign_old_new!D:D,MATCH(A3885,assign_old_new!A:A,0))))))</f>
        <v>not relevant</v>
      </c>
      <c r="U3885">
        <f t="shared" si="120"/>
        <v>0</v>
      </c>
      <c r="V3885" s="5">
        <f t="shared" si="121"/>
        <v>0</v>
      </c>
    </row>
    <row r="3886" spans="1:22" hidden="1" x14ac:dyDescent="0.75">
      <c r="A3886" t="s">
        <v>11276</v>
      </c>
      <c r="B3886" t="s">
        <v>11276</v>
      </c>
      <c r="C3886" t="s">
        <v>11267</v>
      </c>
      <c r="D3886" t="s">
        <v>11256</v>
      </c>
      <c r="E3886" t="s">
        <v>1128</v>
      </c>
      <c r="F3886" t="s">
        <v>1128</v>
      </c>
      <c r="G3886" t="s">
        <v>3379</v>
      </c>
      <c r="H3886" t="s">
        <v>1128</v>
      </c>
      <c r="I3886" t="s">
        <v>33</v>
      </c>
      <c r="J3886" s="2">
        <v>43100</v>
      </c>
      <c r="K3886" s="2">
        <v>55153</v>
      </c>
      <c r="M3886" t="s">
        <v>4708</v>
      </c>
      <c r="N3886" t="s">
        <v>4707</v>
      </c>
      <c r="O3886" t="s">
        <v>4708</v>
      </c>
      <c r="P3886" t="s">
        <v>10080</v>
      </c>
      <c r="Q3886" s="5">
        <f>INDEX(relevant_resources!B:B,MATCH(P3886,relevant_resources!A:A,0))</f>
        <v>0</v>
      </c>
      <c r="R3886">
        <f>COUNTIFS(resolve_2018!Y:Y,A3886)</f>
        <v>0</v>
      </c>
      <c r="S3886">
        <f>COUNTIFS(assign_old_new!A:A,A3886)</f>
        <v>0</v>
      </c>
      <c r="T3886" s="4" t="str">
        <f>IF(D3886="teppc","teppc",
IF(Q3886=0,"not relevant",
IF(R3886&gt;0,"in old list",
IF(S3886=0,"NEED TO ASSIGN",
INDEX(assign_old_new!D:D,MATCH(A3886,assign_old_new!A:A,0))))))</f>
        <v>not relevant</v>
      </c>
      <c r="U3886">
        <f t="shared" si="120"/>
        <v>0</v>
      </c>
      <c r="V3886" s="5">
        <f t="shared" si="121"/>
        <v>0</v>
      </c>
    </row>
    <row r="3887" spans="1:22" hidden="1" x14ac:dyDescent="0.75">
      <c r="A3887" t="s">
        <v>11277</v>
      </c>
      <c r="B3887" t="s">
        <v>11277</v>
      </c>
      <c r="C3887" t="s">
        <v>11278</v>
      </c>
      <c r="D3887" t="s">
        <v>11256</v>
      </c>
      <c r="E3887" t="s">
        <v>3319</v>
      </c>
      <c r="F3887" t="s">
        <v>3319</v>
      </c>
      <c r="G3887" t="s">
        <v>3320</v>
      </c>
      <c r="H3887" t="s">
        <v>3319</v>
      </c>
      <c r="I3887" t="s">
        <v>33</v>
      </c>
      <c r="J3887" s="2">
        <v>43100</v>
      </c>
      <c r="K3887" s="2">
        <v>55153</v>
      </c>
      <c r="M3887" t="s">
        <v>4708</v>
      </c>
      <c r="N3887" t="s">
        <v>4707</v>
      </c>
      <c r="O3887" t="s">
        <v>4708</v>
      </c>
      <c r="P3887" t="s">
        <v>10080</v>
      </c>
      <c r="Q3887" s="5">
        <f>INDEX(relevant_resources!B:B,MATCH(P3887,relevant_resources!A:A,0))</f>
        <v>0</v>
      </c>
      <c r="R3887">
        <f>COUNTIFS(resolve_2018!Y:Y,A3887)</f>
        <v>0</v>
      </c>
      <c r="S3887">
        <f>COUNTIFS(assign_old_new!A:A,A3887)</f>
        <v>0</v>
      </c>
      <c r="T3887" s="4" t="str">
        <f>IF(D3887="teppc","teppc",
IF(Q3887=0,"not relevant",
IF(R3887&gt;0,"in old list",
IF(S3887=0,"NEED TO ASSIGN",
INDEX(assign_old_new!D:D,MATCH(A3887,assign_old_new!A:A,0))))))</f>
        <v>not relevant</v>
      </c>
      <c r="U3887">
        <f t="shared" si="120"/>
        <v>0</v>
      </c>
      <c r="V3887" s="5">
        <f t="shared" si="121"/>
        <v>0</v>
      </c>
    </row>
    <row r="3888" spans="1:22" hidden="1" x14ac:dyDescent="0.75">
      <c r="A3888" t="s">
        <v>11279</v>
      </c>
      <c r="B3888" t="s">
        <v>11279</v>
      </c>
      <c r="C3888" t="s">
        <v>11278</v>
      </c>
      <c r="D3888" t="s">
        <v>11256</v>
      </c>
      <c r="E3888" t="s">
        <v>3319</v>
      </c>
      <c r="F3888" t="s">
        <v>3319</v>
      </c>
      <c r="G3888" t="s">
        <v>3320</v>
      </c>
      <c r="H3888" t="s">
        <v>3319</v>
      </c>
      <c r="I3888" t="s">
        <v>33</v>
      </c>
      <c r="J3888" s="2">
        <v>43100</v>
      </c>
      <c r="K3888" s="2">
        <v>55153</v>
      </c>
      <c r="M3888" t="s">
        <v>4708</v>
      </c>
      <c r="N3888" t="s">
        <v>4707</v>
      </c>
      <c r="O3888" t="s">
        <v>4708</v>
      </c>
      <c r="P3888" t="s">
        <v>10080</v>
      </c>
      <c r="Q3888" s="5">
        <f>INDEX(relevant_resources!B:B,MATCH(P3888,relevant_resources!A:A,0))</f>
        <v>0</v>
      </c>
      <c r="R3888">
        <f>COUNTIFS(resolve_2018!Y:Y,A3888)</f>
        <v>0</v>
      </c>
      <c r="S3888">
        <f>COUNTIFS(assign_old_new!A:A,A3888)</f>
        <v>0</v>
      </c>
      <c r="T3888" s="4" t="str">
        <f>IF(D3888="teppc","teppc",
IF(Q3888=0,"not relevant",
IF(R3888&gt;0,"in old list",
IF(S3888=0,"NEED TO ASSIGN",
INDEX(assign_old_new!D:D,MATCH(A3888,assign_old_new!A:A,0))))))</f>
        <v>not relevant</v>
      </c>
      <c r="U3888">
        <f t="shared" si="120"/>
        <v>0</v>
      </c>
      <c r="V3888" s="5">
        <f t="shared" si="121"/>
        <v>0</v>
      </c>
    </row>
    <row r="3889" spans="1:22" hidden="1" x14ac:dyDescent="0.75">
      <c r="A3889" t="s">
        <v>11280</v>
      </c>
      <c r="B3889" t="s">
        <v>11280</v>
      </c>
      <c r="C3889" t="s">
        <v>11278</v>
      </c>
      <c r="D3889" t="s">
        <v>11256</v>
      </c>
      <c r="E3889" t="s">
        <v>3319</v>
      </c>
      <c r="F3889" t="s">
        <v>3319</v>
      </c>
      <c r="G3889" t="s">
        <v>3320</v>
      </c>
      <c r="H3889" t="s">
        <v>3319</v>
      </c>
      <c r="I3889" t="s">
        <v>33</v>
      </c>
      <c r="J3889" s="2">
        <v>43100</v>
      </c>
      <c r="K3889" s="2">
        <v>55153</v>
      </c>
      <c r="M3889" t="s">
        <v>4708</v>
      </c>
      <c r="N3889" t="s">
        <v>4707</v>
      </c>
      <c r="O3889" t="s">
        <v>4708</v>
      </c>
      <c r="P3889" t="s">
        <v>10080</v>
      </c>
      <c r="Q3889" s="5">
        <f>INDEX(relevant_resources!B:B,MATCH(P3889,relevant_resources!A:A,0))</f>
        <v>0</v>
      </c>
      <c r="R3889">
        <f>COUNTIFS(resolve_2018!Y:Y,A3889)</f>
        <v>0</v>
      </c>
      <c r="S3889">
        <f>COUNTIFS(assign_old_new!A:A,A3889)</f>
        <v>0</v>
      </c>
      <c r="T3889" s="4" t="str">
        <f>IF(D3889="teppc","teppc",
IF(Q3889=0,"not relevant",
IF(R3889&gt;0,"in old list",
IF(S3889=0,"NEED TO ASSIGN",
INDEX(assign_old_new!D:D,MATCH(A3889,assign_old_new!A:A,0))))))</f>
        <v>not relevant</v>
      </c>
      <c r="U3889">
        <f t="shared" si="120"/>
        <v>0</v>
      </c>
      <c r="V3889" s="5">
        <f t="shared" si="121"/>
        <v>0</v>
      </c>
    </row>
    <row r="3890" spans="1:22" hidden="1" x14ac:dyDescent="0.75">
      <c r="A3890" t="s">
        <v>11281</v>
      </c>
      <c r="B3890" t="s">
        <v>11281</v>
      </c>
      <c r="C3890" t="s">
        <v>11278</v>
      </c>
      <c r="D3890" t="s">
        <v>11256</v>
      </c>
      <c r="E3890" t="s">
        <v>3319</v>
      </c>
      <c r="F3890" t="s">
        <v>3319</v>
      </c>
      <c r="G3890" t="s">
        <v>3320</v>
      </c>
      <c r="H3890" t="s">
        <v>3319</v>
      </c>
      <c r="I3890" t="s">
        <v>33</v>
      </c>
      <c r="J3890" s="2">
        <v>43100</v>
      </c>
      <c r="K3890" s="2">
        <v>55153</v>
      </c>
      <c r="M3890" t="s">
        <v>4708</v>
      </c>
      <c r="N3890" t="s">
        <v>4707</v>
      </c>
      <c r="O3890" t="s">
        <v>4708</v>
      </c>
      <c r="P3890" t="s">
        <v>10080</v>
      </c>
      <c r="Q3890" s="5">
        <f>INDEX(relevant_resources!B:B,MATCH(P3890,relevant_resources!A:A,0))</f>
        <v>0</v>
      </c>
      <c r="R3890">
        <f>COUNTIFS(resolve_2018!Y:Y,A3890)</f>
        <v>0</v>
      </c>
      <c r="S3890">
        <f>COUNTIFS(assign_old_new!A:A,A3890)</f>
        <v>0</v>
      </c>
      <c r="T3890" s="4" t="str">
        <f>IF(D3890="teppc","teppc",
IF(Q3890=0,"not relevant",
IF(R3890&gt;0,"in old list",
IF(S3890=0,"NEED TO ASSIGN",
INDEX(assign_old_new!D:D,MATCH(A3890,assign_old_new!A:A,0))))))</f>
        <v>not relevant</v>
      </c>
      <c r="U3890">
        <f t="shared" si="120"/>
        <v>0</v>
      </c>
      <c r="V3890" s="5">
        <f t="shared" si="121"/>
        <v>0</v>
      </c>
    </row>
    <row r="3891" spans="1:22" hidden="1" x14ac:dyDescent="0.75">
      <c r="A3891" t="s">
        <v>11282</v>
      </c>
      <c r="B3891" t="s">
        <v>11282</v>
      </c>
      <c r="C3891" t="s">
        <v>11278</v>
      </c>
      <c r="D3891" t="s">
        <v>11256</v>
      </c>
      <c r="E3891" t="s">
        <v>3319</v>
      </c>
      <c r="F3891" t="s">
        <v>3319</v>
      </c>
      <c r="G3891" t="s">
        <v>3320</v>
      </c>
      <c r="H3891" t="s">
        <v>3319</v>
      </c>
      <c r="I3891" t="s">
        <v>33</v>
      </c>
      <c r="J3891" s="2">
        <v>43100</v>
      </c>
      <c r="K3891" s="2">
        <v>55153</v>
      </c>
      <c r="M3891" t="s">
        <v>4708</v>
      </c>
      <c r="N3891" t="s">
        <v>4707</v>
      </c>
      <c r="O3891" t="s">
        <v>4708</v>
      </c>
      <c r="P3891" t="s">
        <v>10080</v>
      </c>
      <c r="Q3891" s="5">
        <f>INDEX(relevant_resources!B:B,MATCH(P3891,relevant_resources!A:A,0))</f>
        <v>0</v>
      </c>
      <c r="R3891">
        <f>COUNTIFS(resolve_2018!Y:Y,A3891)</f>
        <v>0</v>
      </c>
      <c r="S3891">
        <f>COUNTIFS(assign_old_new!A:A,A3891)</f>
        <v>0</v>
      </c>
      <c r="T3891" s="4" t="str">
        <f>IF(D3891="teppc","teppc",
IF(Q3891=0,"not relevant",
IF(R3891&gt;0,"in old list",
IF(S3891=0,"NEED TO ASSIGN",
INDEX(assign_old_new!D:D,MATCH(A3891,assign_old_new!A:A,0))))))</f>
        <v>not relevant</v>
      </c>
      <c r="U3891">
        <f t="shared" si="120"/>
        <v>0</v>
      </c>
      <c r="V3891" s="5">
        <f t="shared" si="121"/>
        <v>0</v>
      </c>
    </row>
    <row r="3892" spans="1:22" hidden="1" x14ac:dyDescent="0.75">
      <c r="A3892" t="s">
        <v>11283</v>
      </c>
      <c r="B3892" t="s">
        <v>11283</v>
      </c>
      <c r="C3892" t="s">
        <v>11278</v>
      </c>
      <c r="D3892" t="s">
        <v>11256</v>
      </c>
      <c r="E3892" t="s">
        <v>3319</v>
      </c>
      <c r="F3892" t="s">
        <v>3319</v>
      </c>
      <c r="G3892" t="s">
        <v>3320</v>
      </c>
      <c r="H3892" t="s">
        <v>3319</v>
      </c>
      <c r="I3892" t="s">
        <v>33</v>
      </c>
      <c r="J3892" s="2">
        <v>43100</v>
      </c>
      <c r="K3892" s="2">
        <v>55153</v>
      </c>
      <c r="M3892" t="s">
        <v>4708</v>
      </c>
      <c r="N3892" t="s">
        <v>4707</v>
      </c>
      <c r="O3892" t="s">
        <v>4708</v>
      </c>
      <c r="P3892" t="s">
        <v>10080</v>
      </c>
      <c r="Q3892" s="5">
        <f>INDEX(relevant_resources!B:B,MATCH(P3892,relevant_resources!A:A,0))</f>
        <v>0</v>
      </c>
      <c r="R3892">
        <f>COUNTIFS(resolve_2018!Y:Y,A3892)</f>
        <v>0</v>
      </c>
      <c r="S3892">
        <f>COUNTIFS(assign_old_new!A:A,A3892)</f>
        <v>0</v>
      </c>
      <c r="T3892" s="4" t="str">
        <f>IF(D3892="teppc","teppc",
IF(Q3892=0,"not relevant",
IF(R3892&gt;0,"in old list",
IF(S3892=0,"NEED TO ASSIGN",
INDEX(assign_old_new!D:D,MATCH(A3892,assign_old_new!A:A,0))))))</f>
        <v>not relevant</v>
      </c>
      <c r="U3892">
        <f t="shared" si="120"/>
        <v>0</v>
      </c>
      <c r="V3892" s="5">
        <f t="shared" si="121"/>
        <v>0</v>
      </c>
    </row>
    <row r="3893" spans="1:22" hidden="1" x14ac:dyDescent="0.75">
      <c r="A3893" t="s">
        <v>11284</v>
      </c>
      <c r="B3893" t="s">
        <v>11284</v>
      </c>
      <c r="C3893" t="s">
        <v>11278</v>
      </c>
      <c r="D3893" t="s">
        <v>11256</v>
      </c>
      <c r="E3893" t="s">
        <v>3319</v>
      </c>
      <c r="F3893" t="s">
        <v>3319</v>
      </c>
      <c r="G3893" t="s">
        <v>3320</v>
      </c>
      <c r="H3893" t="s">
        <v>3319</v>
      </c>
      <c r="I3893" t="s">
        <v>33</v>
      </c>
      <c r="J3893" s="2">
        <v>43100</v>
      </c>
      <c r="K3893" s="2">
        <v>55153</v>
      </c>
      <c r="M3893" t="s">
        <v>4708</v>
      </c>
      <c r="N3893" t="s">
        <v>4707</v>
      </c>
      <c r="O3893" t="s">
        <v>4708</v>
      </c>
      <c r="P3893" t="s">
        <v>10080</v>
      </c>
      <c r="Q3893" s="5">
        <f>INDEX(relevant_resources!B:B,MATCH(P3893,relevant_resources!A:A,0))</f>
        <v>0</v>
      </c>
      <c r="R3893">
        <f>COUNTIFS(resolve_2018!Y:Y,A3893)</f>
        <v>0</v>
      </c>
      <c r="S3893">
        <f>COUNTIFS(assign_old_new!A:A,A3893)</f>
        <v>0</v>
      </c>
      <c r="T3893" s="4" t="str">
        <f>IF(D3893="teppc","teppc",
IF(Q3893=0,"not relevant",
IF(R3893&gt;0,"in old list",
IF(S3893=0,"NEED TO ASSIGN",
INDEX(assign_old_new!D:D,MATCH(A3893,assign_old_new!A:A,0))))))</f>
        <v>not relevant</v>
      </c>
      <c r="U3893">
        <f t="shared" si="120"/>
        <v>0</v>
      </c>
      <c r="V3893" s="5">
        <f t="shared" si="121"/>
        <v>0</v>
      </c>
    </row>
    <row r="3894" spans="1:22" hidden="1" x14ac:dyDescent="0.75">
      <c r="A3894" t="s">
        <v>11285</v>
      </c>
      <c r="B3894" t="s">
        <v>11285</v>
      </c>
      <c r="C3894" t="s">
        <v>11278</v>
      </c>
      <c r="D3894" t="s">
        <v>11256</v>
      </c>
      <c r="E3894" t="s">
        <v>3319</v>
      </c>
      <c r="F3894" t="s">
        <v>3319</v>
      </c>
      <c r="G3894" t="s">
        <v>3320</v>
      </c>
      <c r="H3894" t="s">
        <v>3319</v>
      </c>
      <c r="I3894" t="s">
        <v>33</v>
      </c>
      <c r="J3894" s="2">
        <v>43100</v>
      </c>
      <c r="K3894" s="2">
        <v>55153</v>
      </c>
      <c r="M3894" t="s">
        <v>4708</v>
      </c>
      <c r="N3894" t="s">
        <v>4707</v>
      </c>
      <c r="O3894" t="s">
        <v>4708</v>
      </c>
      <c r="P3894" t="s">
        <v>10080</v>
      </c>
      <c r="Q3894" s="5">
        <f>INDEX(relevant_resources!B:B,MATCH(P3894,relevant_resources!A:A,0))</f>
        <v>0</v>
      </c>
      <c r="R3894">
        <f>COUNTIFS(resolve_2018!Y:Y,A3894)</f>
        <v>0</v>
      </c>
      <c r="S3894">
        <f>COUNTIFS(assign_old_new!A:A,A3894)</f>
        <v>0</v>
      </c>
      <c r="T3894" s="4" t="str">
        <f>IF(D3894="teppc","teppc",
IF(Q3894=0,"not relevant",
IF(R3894&gt;0,"in old list",
IF(S3894=0,"NEED TO ASSIGN",
INDEX(assign_old_new!D:D,MATCH(A3894,assign_old_new!A:A,0))))))</f>
        <v>not relevant</v>
      </c>
      <c r="U3894">
        <f t="shared" si="120"/>
        <v>0</v>
      </c>
      <c r="V3894" s="5">
        <f t="shared" si="121"/>
        <v>0</v>
      </c>
    </row>
    <row r="3895" spans="1:22" hidden="1" x14ac:dyDescent="0.75">
      <c r="A3895" t="s">
        <v>11286</v>
      </c>
      <c r="B3895" t="s">
        <v>11286</v>
      </c>
      <c r="C3895" t="s">
        <v>11278</v>
      </c>
      <c r="D3895" t="s">
        <v>11256</v>
      </c>
      <c r="E3895" t="s">
        <v>3319</v>
      </c>
      <c r="F3895" t="s">
        <v>3319</v>
      </c>
      <c r="G3895" t="s">
        <v>3320</v>
      </c>
      <c r="H3895" t="s">
        <v>3319</v>
      </c>
      <c r="I3895" t="s">
        <v>33</v>
      </c>
      <c r="J3895" s="2">
        <v>43100</v>
      </c>
      <c r="K3895" s="2">
        <v>55153</v>
      </c>
      <c r="M3895" t="s">
        <v>4708</v>
      </c>
      <c r="N3895" t="s">
        <v>4707</v>
      </c>
      <c r="O3895" t="s">
        <v>4708</v>
      </c>
      <c r="P3895" t="s">
        <v>10080</v>
      </c>
      <c r="Q3895" s="5">
        <f>INDEX(relevant_resources!B:B,MATCH(P3895,relevant_resources!A:A,0))</f>
        <v>0</v>
      </c>
      <c r="R3895">
        <f>COUNTIFS(resolve_2018!Y:Y,A3895)</f>
        <v>0</v>
      </c>
      <c r="S3895">
        <f>COUNTIFS(assign_old_new!A:A,A3895)</f>
        <v>0</v>
      </c>
      <c r="T3895" s="4" t="str">
        <f>IF(D3895="teppc","teppc",
IF(Q3895=0,"not relevant",
IF(R3895&gt;0,"in old list",
IF(S3895=0,"NEED TO ASSIGN",
INDEX(assign_old_new!D:D,MATCH(A3895,assign_old_new!A:A,0))))))</f>
        <v>not relevant</v>
      </c>
      <c r="U3895">
        <f t="shared" si="120"/>
        <v>0</v>
      </c>
      <c r="V3895" s="5">
        <f t="shared" si="121"/>
        <v>0</v>
      </c>
    </row>
    <row r="3896" spans="1:22" hidden="1" x14ac:dyDescent="0.75">
      <c r="A3896" t="s">
        <v>11287</v>
      </c>
      <c r="B3896" t="s">
        <v>11287</v>
      </c>
      <c r="C3896" t="s">
        <v>11278</v>
      </c>
      <c r="D3896" t="s">
        <v>11256</v>
      </c>
      <c r="E3896" t="s">
        <v>3319</v>
      </c>
      <c r="F3896" t="s">
        <v>3319</v>
      </c>
      <c r="G3896" t="s">
        <v>3320</v>
      </c>
      <c r="H3896" t="s">
        <v>3319</v>
      </c>
      <c r="I3896" t="s">
        <v>33</v>
      </c>
      <c r="J3896" s="2">
        <v>43100</v>
      </c>
      <c r="K3896" s="2">
        <v>55153</v>
      </c>
      <c r="M3896" t="s">
        <v>4708</v>
      </c>
      <c r="N3896" t="s">
        <v>4707</v>
      </c>
      <c r="O3896" t="s">
        <v>4708</v>
      </c>
      <c r="P3896" t="s">
        <v>10080</v>
      </c>
      <c r="Q3896" s="5">
        <f>INDEX(relevant_resources!B:B,MATCH(P3896,relevant_resources!A:A,0))</f>
        <v>0</v>
      </c>
      <c r="R3896">
        <f>COUNTIFS(resolve_2018!Y:Y,A3896)</f>
        <v>0</v>
      </c>
      <c r="S3896">
        <f>COUNTIFS(assign_old_new!A:A,A3896)</f>
        <v>0</v>
      </c>
      <c r="T3896" s="4" t="str">
        <f>IF(D3896="teppc","teppc",
IF(Q3896=0,"not relevant",
IF(R3896&gt;0,"in old list",
IF(S3896=0,"NEED TO ASSIGN",
INDEX(assign_old_new!D:D,MATCH(A3896,assign_old_new!A:A,0))))))</f>
        <v>not relevant</v>
      </c>
      <c r="U3896">
        <f t="shared" si="120"/>
        <v>0</v>
      </c>
      <c r="V3896" s="5">
        <f t="shared" si="121"/>
        <v>0</v>
      </c>
    </row>
    <row r="3897" spans="1:22" hidden="1" x14ac:dyDescent="0.75">
      <c r="A3897" t="s">
        <v>11288</v>
      </c>
      <c r="B3897" t="s">
        <v>11288</v>
      </c>
      <c r="C3897" t="s">
        <v>11289</v>
      </c>
      <c r="D3897" t="s">
        <v>11256</v>
      </c>
      <c r="E3897" t="s">
        <v>9887</v>
      </c>
      <c r="F3897" t="s">
        <v>9887</v>
      </c>
      <c r="G3897" t="s">
        <v>9888</v>
      </c>
      <c r="H3897" t="s">
        <v>9887</v>
      </c>
      <c r="I3897" t="s">
        <v>33</v>
      </c>
      <c r="J3897" s="2">
        <v>43100</v>
      </c>
      <c r="K3897" s="2">
        <v>55153</v>
      </c>
      <c r="M3897" t="s">
        <v>4708</v>
      </c>
      <c r="N3897" t="s">
        <v>4707</v>
      </c>
      <c r="O3897" t="s">
        <v>4708</v>
      </c>
      <c r="P3897" t="s">
        <v>10080</v>
      </c>
      <c r="Q3897" s="5">
        <f>INDEX(relevant_resources!B:B,MATCH(P3897,relevant_resources!A:A,0))</f>
        <v>0</v>
      </c>
      <c r="R3897">
        <f>COUNTIFS(resolve_2018!Y:Y,A3897)</f>
        <v>0</v>
      </c>
      <c r="S3897">
        <f>COUNTIFS(assign_old_new!A:A,A3897)</f>
        <v>0</v>
      </c>
      <c r="T3897" s="4" t="str">
        <f>IF(D3897="teppc","teppc",
IF(Q3897=0,"not relevant",
IF(R3897&gt;0,"in old list",
IF(S3897=0,"NEED TO ASSIGN",
INDEX(assign_old_new!D:D,MATCH(A3897,assign_old_new!A:A,0))))))</f>
        <v>not relevant</v>
      </c>
      <c r="U3897">
        <f t="shared" si="120"/>
        <v>0</v>
      </c>
      <c r="V3897" s="5">
        <f t="shared" si="121"/>
        <v>0</v>
      </c>
    </row>
    <row r="3898" spans="1:22" hidden="1" x14ac:dyDescent="0.75">
      <c r="A3898" t="s">
        <v>11290</v>
      </c>
      <c r="B3898" t="s">
        <v>11290</v>
      </c>
      <c r="C3898" t="s">
        <v>11289</v>
      </c>
      <c r="D3898" t="s">
        <v>11256</v>
      </c>
      <c r="E3898" t="s">
        <v>9887</v>
      </c>
      <c r="F3898" t="s">
        <v>9887</v>
      </c>
      <c r="G3898" t="s">
        <v>9888</v>
      </c>
      <c r="H3898" t="s">
        <v>9887</v>
      </c>
      <c r="I3898" t="s">
        <v>33</v>
      </c>
      <c r="J3898" s="2">
        <v>43100</v>
      </c>
      <c r="K3898" s="2">
        <v>55153</v>
      </c>
      <c r="M3898" t="s">
        <v>4708</v>
      </c>
      <c r="N3898" t="s">
        <v>4707</v>
      </c>
      <c r="O3898" t="s">
        <v>4708</v>
      </c>
      <c r="P3898" t="s">
        <v>10080</v>
      </c>
      <c r="Q3898" s="5">
        <f>INDEX(relevant_resources!B:B,MATCH(P3898,relevant_resources!A:A,0))</f>
        <v>0</v>
      </c>
      <c r="R3898">
        <f>COUNTIFS(resolve_2018!Y:Y,A3898)</f>
        <v>0</v>
      </c>
      <c r="S3898">
        <f>COUNTIFS(assign_old_new!A:A,A3898)</f>
        <v>0</v>
      </c>
      <c r="T3898" s="4" t="str">
        <f>IF(D3898="teppc","teppc",
IF(Q3898=0,"not relevant",
IF(R3898&gt;0,"in old list",
IF(S3898=0,"NEED TO ASSIGN",
INDEX(assign_old_new!D:D,MATCH(A3898,assign_old_new!A:A,0))))))</f>
        <v>not relevant</v>
      </c>
      <c r="U3898">
        <f t="shared" si="120"/>
        <v>0</v>
      </c>
      <c r="V3898" s="5">
        <f t="shared" si="121"/>
        <v>0</v>
      </c>
    </row>
    <row r="3899" spans="1:22" hidden="1" x14ac:dyDescent="0.75">
      <c r="A3899" t="s">
        <v>11291</v>
      </c>
      <c r="B3899" t="s">
        <v>11291</v>
      </c>
      <c r="C3899" t="s">
        <v>11289</v>
      </c>
      <c r="D3899" t="s">
        <v>11256</v>
      </c>
      <c r="E3899" t="s">
        <v>9887</v>
      </c>
      <c r="F3899" t="s">
        <v>9887</v>
      </c>
      <c r="G3899" t="s">
        <v>9888</v>
      </c>
      <c r="H3899" t="s">
        <v>9887</v>
      </c>
      <c r="I3899" t="s">
        <v>33</v>
      </c>
      <c r="J3899" s="2">
        <v>43100</v>
      </c>
      <c r="K3899" s="2">
        <v>55153</v>
      </c>
      <c r="M3899" t="s">
        <v>4708</v>
      </c>
      <c r="N3899" t="s">
        <v>4707</v>
      </c>
      <c r="O3899" t="s">
        <v>4708</v>
      </c>
      <c r="P3899" t="s">
        <v>10080</v>
      </c>
      <c r="Q3899" s="5">
        <f>INDEX(relevant_resources!B:B,MATCH(P3899,relevant_resources!A:A,0))</f>
        <v>0</v>
      </c>
      <c r="R3899">
        <f>COUNTIFS(resolve_2018!Y:Y,A3899)</f>
        <v>0</v>
      </c>
      <c r="S3899">
        <f>COUNTIFS(assign_old_new!A:A,A3899)</f>
        <v>0</v>
      </c>
      <c r="T3899" s="4" t="str">
        <f>IF(D3899="teppc","teppc",
IF(Q3899=0,"not relevant",
IF(R3899&gt;0,"in old list",
IF(S3899=0,"NEED TO ASSIGN",
INDEX(assign_old_new!D:D,MATCH(A3899,assign_old_new!A:A,0))))))</f>
        <v>not relevant</v>
      </c>
      <c r="U3899">
        <f t="shared" si="120"/>
        <v>0</v>
      </c>
      <c r="V3899" s="5">
        <f t="shared" si="121"/>
        <v>0</v>
      </c>
    </row>
    <row r="3900" spans="1:22" hidden="1" x14ac:dyDescent="0.75">
      <c r="A3900" t="s">
        <v>11292</v>
      </c>
      <c r="B3900" t="s">
        <v>11292</v>
      </c>
      <c r="C3900" t="s">
        <v>11289</v>
      </c>
      <c r="D3900" t="s">
        <v>11256</v>
      </c>
      <c r="E3900" t="s">
        <v>9887</v>
      </c>
      <c r="F3900" t="s">
        <v>9887</v>
      </c>
      <c r="G3900" t="s">
        <v>9888</v>
      </c>
      <c r="H3900" t="s">
        <v>9887</v>
      </c>
      <c r="I3900" t="s">
        <v>33</v>
      </c>
      <c r="J3900" s="2">
        <v>43100</v>
      </c>
      <c r="K3900" s="2">
        <v>55153</v>
      </c>
      <c r="M3900" t="s">
        <v>4708</v>
      </c>
      <c r="N3900" t="s">
        <v>4707</v>
      </c>
      <c r="O3900" t="s">
        <v>4708</v>
      </c>
      <c r="P3900" t="s">
        <v>10080</v>
      </c>
      <c r="Q3900" s="5">
        <f>INDEX(relevant_resources!B:B,MATCH(P3900,relevant_resources!A:A,0))</f>
        <v>0</v>
      </c>
      <c r="R3900">
        <f>COUNTIFS(resolve_2018!Y:Y,A3900)</f>
        <v>0</v>
      </c>
      <c r="S3900">
        <f>COUNTIFS(assign_old_new!A:A,A3900)</f>
        <v>0</v>
      </c>
      <c r="T3900" s="4" t="str">
        <f>IF(D3900="teppc","teppc",
IF(Q3900=0,"not relevant",
IF(R3900&gt;0,"in old list",
IF(S3900=0,"NEED TO ASSIGN",
INDEX(assign_old_new!D:D,MATCH(A3900,assign_old_new!A:A,0))))))</f>
        <v>not relevant</v>
      </c>
      <c r="U3900">
        <f t="shared" si="120"/>
        <v>0</v>
      </c>
      <c r="V3900" s="5">
        <f t="shared" si="121"/>
        <v>0</v>
      </c>
    </row>
    <row r="3901" spans="1:22" hidden="1" x14ac:dyDescent="0.75">
      <c r="A3901" t="s">
        <v>11293</v>
      </c>
      <c r="B3901" t="s">
        <v>11293</v>
      </c>
      <c r="C3901" t="s">
        <v>11289</v>
      </c>
      <c r="D3901" t="s">
        <v>11256</v>
      </c>
      <c r="E3901" t="s">
        <v>9887</v>
      </c>
      <c r="F3901" t="s">
        <v>9887</v>
      </c>
      <c r="G3901" t="s">
        <v>9888</v>
      </c>
      <c r="H3901" t="s">
        <v>9887</v>
      </c>
      <c r="I3901" t="s">
        <v>33</v>
      </c>
      <c r="J3901" s="2">
        <v>43100</v>
      </c>
      <c r="K3901" s="2">
        <v>55153</v>
      </c>
      <c r="M3901" t="s">
        <v>4708</v>
      </c>
      <c r="N3901" t="s">
        <v>4707</v>
      </c>
      <c r="O3901" t="s">
        <v>4708</v>
      </c>
      <c r="P3901" t="s">
        <v>10080</v>
      </c>
      <c r="Q3901" s="5">
        <f>INDEX(relevant_resources!B:B,MATCH(P3901,relevant_resources!A:A,0))</f>
        <v>0</v>
      </c>
      <c r="R3901">
        <f>COUNTIFS(resolve_2018!Y:Y,A3901)</f>
        <v>0</v>
      </c>
      <c r="S3901">
        <f>COUNTIFS(assign_old_new!A:A,A3901)</f>
        <v>0</v>
      </c>
      <c r="T3901" s="4" t="str">
        <f>IF(D3901="teppc","teppc",
IF(Q3901=0,"not relevant",
IF(R3901&gt;0,"in old list",
IF(S3901=0,"NEED TO ASSIGN",
INDEX(assign_old_new!D:D,MATCH(A3901,assign_old_new!A:A,0))))))</f>
        <v>not relevant</v>
      </c>
      <c r="U3901">
        <f t="shared" si="120"/>
        <v>0</v>
      </c>
      <c r="V3901" s="5">
        <f t="shared" si="121"/>
        <v>0</v>
      </c>
    </row>
    <row r="3902" spans="1:22" hidden="1" x14ac:dyDescent="0.75">
      <c r="A3902" t="s">
        <v>11294</v>
      </c>
      <c r="B3902" t="s">
        <v>11294</v>
      </c>
      <c r="C3902" t="s">
        <v>11289</v>
      </c>
      <c r="D3902" t="s">
        <v>11256</v>
      </c>
      <c r="E3902" t="s">
        <v>9887</v>
      </c>
      <c r="F3902" t="s">
        <v>9887</v>
      </c>
      <c r="G3902" t="s">
        <v>9888</v>
      </c>
      <c r="H3902" t="s">
        <v>9887</v>
      </c>
      <c r="I3902" t="s">
        <v>33</v>
      </c>
      <c r="J3902" s="2">
        <v>43100</v>
      </c>
      <c r="K3902" s="2">
        <v>55153</v>
      </c>
      <c r="M3902" t="s">
        <v>4708</v>
      </c>
      <c r="N3902" t="s">
        <v>4707</v>
      </c>
      <c r="O3902" t="s">
        <v>4708</v>
      </c>
      <c r="P3902" t="s">
        <v>10080</v>
      </c>
      <c r="Q3902" s="5">
        <f>INDEX(relevant_resources!B:B,MATCH(P3902,relevant_resources!A:A,0))</f>
        <v>0</v>
      </c>
      <c r="R3902">
        <f>COUNTIFS(resolve_2018!Y:Y,A3902)</f>
        <v>0</v>
      </c>
      <c r="S3902">
        <f>COUNTIFS(assign_old_new!A:A,A3902)</f>
        <v>0</v>
      </c>
      <c r="T3902" s="4" t="str">
        <f>IF(D3902="teppc","teppc",
IF(Q3902=0,"not relevant",
IF(R3902&gt;0,"in old list",
IF(S3902=0,"NEED TO ASSIGN",
INDEX(assign_old_new!D:D,MATCH(A3902,assign_old_new!A:A,0))))))</f>
        <v>not relevant</v>
      </c>
      <c r="U3902">
        <f t="shared" si="120"/>
        <v>0</v>
      </c>
      <c r="V3902" s="5">
        <f t="shared" si="121"/>
        <v>0</v>
      </c>
    </row>
    <row r="3903" spans="1:22" hidden="1" x14ac:dyDescent="0.75">
      <c r="A3903" t="s">
        <v>11295</v>
      </c>
      <c r="B3903" t="s">
        <v>11295</v>
      </c>
      <c r="C3903" t="s">
        <v>11289</v>
      </c>
      <c r="D3903" t="s">
        <v>11256</v>
      </c>
      <c r="E3903" t="s">
        <v>9887</v>
      </c>
      <c r="F3903" t="s">
        <v>9887</v>
      </c>
      <c r="G3903" t="s">
        <v>9888</v>
      </c>
      <c r="H3903" t="s">
        <v>9887</v>
      </c>
      <c r="I3903" t="s">
        <v>33</v>
      </c>
      <c r="J3903" s="2">
        <v>43100</v>
      </c>
      <c r="K3903" s="2">
        <v>55153</v>
      </c>
      <c r="M3903" t="s">
        <v>4708</v>
      </c>
      <c r="N3903" t="s">
        <v>4707</v>
      </c>
      <c r="O3903" t="s">
        <v>4708</v>
      </c>
      <c r="P3903" t="s">
        <v>10080</v>
      </c>
      <c r="Q3903" s="5">
        <f>INDEX(relevant_resources!B:B,MATCH(P3903,relevant_resources!A:A,0))</f>
        <v>0</v>
      </c>
      <c r="R3903">
        <f>COUNTIFS(resolve_2018!Y:Y,A3903)</f>
        <v>0</v>
      </c>
      <c r="S3903">
        <f>COUNTIFS(assign_old_new!A:A,A3903)</f>
        <v>0</v>
      </c>
      <c r="T3903" s="4" t="str">
        <f>IF(D3903="teppc","teppc",
IF(Q3903=0,"not relevant",
IF(R3903&gt;0,"in old list",
IF(S3903=0,"NEED TO ASSIGN",
INDEX(assign_old_new!D:D,MATCH(A3903,assign_old_new!A:A,0))))))</f>
        <v>not relevant</v>
      </c>
      <c r="U3903">
        <f t="shared" si="120"/>
        <v>0</v>
      </c>
      <c r="V3903" s="5">
        <f t="shared" si="121"/>
        <v>0</v>
      </c>
    </row>
    <row r="3904" spans="1:22" hidden="1" x14ac:dyDescent="0.75">
      <c r="A3904" t="s">
        <v>11296</v>
      </c>
      <c r="B3904" t="s">
        <v>11296</v>
      </c>
      <c r="C3904" t="s">
        <v>11289</v>
      </c>
      <c r="D3904" t="s">
        <v>11256</v>
      </c>
      <c r="E3904" t="s">
        <v>9887</v>
      </c>
      <c r="F3904" t="s">
        <v>9887</v>
      </c>
      <c r="G3904" t="s">
        <v>9888</v>
      </c>
      <c r="H3904" t="s">
        <v>9887</v>
      </c>
      <c r="I3904" t="s">
        <v>33</v>
      </c>
      <c r="J3904" s="2">
        <v>43100</v>
      </c>
      <c r="K3904" s="2">
        <v>55153</v>
      </c>
      <c r="M3904" t="s">
        <v>4708</v>
      </c>
      <c r="N3904" t="s">
        <v>4707</v>
      </c>
      <c r="O3904" t="s">
        <v>4708</v>
      </c>
      <c r="P3904" t="s">
        <v>10080</v>
      </c>
      <c r="Q3904" s="5">
        <f>INDEX(relevant_resources!B:B,MATCH(P3904,relevant_resources!A:A,0))</f>
        <v>0</v>
      </c>
      <c r="R3904">
        <f>COUNTIFS(resolve_2018!Y:Y,A3904)</f>
        <v>0</v>
      </c>
      <c r="S3904">
        <f>COUNTIFS(assign_old_new!A:A,A3904)</f>
        <v>0</v>
      </c>
      <c r="T3904" s="4" t="str">
        <f>IF(D3904="teppc","teppc",
IF(Q3904=0,"not relevant",
IF(R3904&gt;0,"in old list",
IF(S3904=0,"NEED TO ASSIGN",
INDEX(assign_old_new!D:D,MATCH(A3904,assign_old_new!A:A,0))))))</f>
        <v>not relevant</v>
      </c>
      <c r="U3904">
        <f t="shared" si="120"/>
        <v>0</v>
      </c>
      <c r="V3904" s="5">
        <f t="shared" si="121"/>
        <v>0</v>
      </c>
    </row>
    <row r="3905" spans="1:22" hidden="1" x14ac:dyDescent="0.75">
      <c r="A3905" t="s">
        <v>11297</v>
      </c>
      <c r="B3905" t="s">
        <v>11297</v>
      </c>
      <c r="C3905" t="s">
        <v>11289</v>
      </c>
      <c r="D3905" t="s">
        <v>11256</v>
      </c>
      <c r="E3905" t="s">
        <v>9887</v>
      </c>
      <c r="F3905" t="s">
        <v>9887</v>
      </c>
      <c r="G3905" t="s">
        <v>9888</v>
      </c>
      <c r="H3905" t="s">
        <v>9887</v>
      </c>
      <c r="I3905" t="s">
        <v>33</v>
      </c>
      <c r="J3905" s="2">
        <v>43100</v>
      </c>
      <c r="K3905" s="2">
        <v>55153</v>
      </c>
      <c r="M3905" t="s">
        <v>4708</v>
      </c>
      <c r="N3905" t="s">
        <v>4707</v>
      </c>
      <c r="O3905" t="s">
        <v>4708</v>
      </c>
      <c r="P3905" t="s">
        <v>10080</v>
      </c>
      <c r="Q3905" s="5">
        <f>INDEX(relevant_resources!B:B,MATCH(P3905,relevant_resources!A:A,0))</f>
        <v>0</v>
      </c>
      <c r="R3905">
        <f>COUNTIFS(resolve_2018!Y:Y,A3905)</f>
        <v>0</v>
      </c>
      <c r="S3905">
        <f>COUNTIFS(assign_old_new!A:A,A3905)</f>
        <v>0</v>
      </c>
      <c r="T3905" s="4" t="str">
        <f>IF(D3905="teppc","teppc",
IF(Q3905=0,"not relevant",
IF(R3905&gt;0,"in old list",
IF(S3905=0,"NEED TO ASSIGN",
INDEX(assign_old_new!D:D,MATCH(A3905,assign_old_new!A:A,0))))))</f>
        <v>not relevant</v>
      </c>
      <c r="U3905">
        <f t="shared" si="120"/>
        <v>0</v>
      </c>
      <c r="V3905" s="5">
        <f t="shared" si="121"/>
        <v>0</v>
      </c>
    </row>
    <row r="3906" spans="1:22" hidden="1" x14ac:dyDescent="0.75">
      <c r="A3906" t="s">
        <v>11298</v>
      </c>
      <c r="B3906" t="s">
        <v>11298</v>
      </c>
      <c r="C3906" t="s">
        <v>11289</v>
      </c>
      <c r="D3906" t="s">
        <v>11256</v>
      </c>
      <c r="E3906" t="s">
        <v>9887</v>
      </c>
      <c r="F3906" t="s">
        <v>9887</v>
      </c>
      <c r="G3906" t="s">
        <v>9888</v>
      </c>
      <c r="H3906" t="s">
        <v>9887</v>
      </c>
      <c r="I3906" t="s">
        <v>33</v>
      </c>
      <c r="J3906" s="2">
        <v>43100</v>
      </c>
      <c r="K3906" s="2">
        <v>55153</v>
      </c>
      <c r="M3906" t="s">
        <v>4708</v>
      </c>
      <c r="N3906" t="s">
        <v>4707</v>
      </c>
      <c r="O3906" t="s">
        <v>4708</v>
      </c>
      <c r="P3906" t="s">
        <v>10080</v>
      </c>
      <c r="Q3906" s="5">
        <f>INDEX(relevant_resources!B:B,MATCH(P3906,relevant_resources!A:A,0))</f>
        <v>0</v>
      </c>
      <c r="R3906">
        <f>COUNTIFS(resolve_2018!Y:Y,A3906)</f>
        <v>0</v>
      </c>
      <c r="S3906">
        <f>COUNTIFS(assign_old_new!A:A,A3906)</f>
        <v>0</v>
      </c>
      <c r="T3906" s="4" t="str">
        <f>IF(D3906="teppc","teppc",
IF(Q3906=0,"not relevant",
IF(R3906&gt;0,"in old list",
IF(S3906=0,"NEED TO ASSIGN",
INDEX(assign_old_new!D:D,MATCH(A3906,assign_old_new!A:A,0))))))</f>
        <v>not relevant</v>
      </c>
      <c r="U3906">
        <f t="shared" ref="U3906:U3946" si="122">OR(R3906&gt;0,S3906&gt;0)*1</f>
        <v>0</v>
      </c>
      <c r="V3906" s="5">
        <f t="shared" si="121"/>
        <v>0</v>
      </c>
    </row>
    <row r="3907" spans="1:22" hidden="1" x14ac:dyDescent="0.75">
      <c r="A3907" t="s">
        <v>11299</v>
      </c>
      <c r="B3907" t="s">
        <v>11299</v>
      </c>
      <c r="C3907" t="s">
        <v>11300</v>
      </c>
      <c r="D3907" t="s">
        <v>11256</v>
      </c>
      <c r="E3907" t="s">
        <v>3333</v>
      </c>
      <c r="F3907" t="s">
        <v>3333</v>
      </c>
      <c r="G3907" t="s">
        <v>3334</v>
      </c>
      <c r="H3907" t="s">
        <v>3333</v>
      </c>
      <c r="I3907" t="s">
        <v>33</v>
      </c>
      <c r="J3907" s="2">
        <v>43100</v>
      </c>
      <c r="K3907" s="2">
        <v>55153</v>
      </c>
      <c r="M3907" t="s">
        <v>4708</v>
      </c>
      <c r="N3907" t="s">
        <v>4707</v>
      </c>
      <c r="O3907" t="s">
        <v>4708</v>
      </c>
      <c r="P3907" t="s">
        <v>10080</v>
      </c>
      <c r="Q3907" s="5">
        <f>INDEX(relevant_resources!B:B,MATCH(P3907,relevant_resources!A:A,0))</f>
        <v>0</v>
      </c>
      <c r="R3907">
        <f>COUNTIFS(resolve_2018!Y:Y,A3907)</f>
        <v>0</v>
      </c>
      <c r="S3907">
        <f>COUNTIFS(assign_old_new!A:A,A3907)</f>
        <v>0</v>
      </c>
      <c r="T3907" s="4" t="str">
        <f>IF(D3907="teppc","teppc",
IF(Q3907=0,"not relevant",
IF(R3907&gt;0,"in old list",
IF(S3907=0,"NEED TO ASSIGN",
INDEX(assign_old_new!D:D,MATCH(A3907,assign_old_new!A:A,0))))))</f>
        <v>not relevant</v>
      </c>
      <c r="U3907">
        <f t="shared" si="122"/>
        <v>0</v>
      </c>
      <c r="V3907" s="5">
        <f t="shared" ref="V3907:V3946" si="123">AND(Q3907=1,U3907=0,D3907="caiso")*1</f>
        <v>0</v>
      </c>
    </row>
    <row r="3908" spans="1:22" hidden="1" x14ac:dyDescent="0.75">
      <c r="A3908" t="s">
        <v>11301</v>
      </c>
      <c r="B3908" t="s">
        <v>11301</v>
      </c>
      <c r="C3908" t="s">
        <v>11300</v>
      </c>
      <c r="D3908" t="s">
        <v>11256</v>
      </c>
      <c r="E3908" t="s">
        <v>3333</v>
      </c>
      <c r="F3908" t="s">
        <v>3333</v>
      </c>
      <c r="G3908" t="s">
        <v>3334</v>
      </c>
      <c r="H3908" t="s">
        <v>3333</v>
      </c>
      <c r="I3908" t="s">
        <v>33</v>
      </c>
      <c r="J3908" s="2">
        <v>43100</v>
      </c>
      <c r="K3908" s="2">
        <v>55153</v>
      </c>
      <c r="M3908" t="s">
        <v>4708</v>
      </c>
      <c r="N3908" t="s">
        <v>4707</v>
      </c>
      <c r="O3908" t="s">
        <v>4708</v>
      </c>
      <c r="P3908" t="s">
        <v>10080</v>
      </c>
      <c r="Q3908" s="5">
        <f>INDEX(relevant_resources!B:B,MATCH(P3908,relevant_resources!A:A,0))</f>
        <v>0</v>
      </c>
      <c r="R3908">
        <f>COUNTIFS(resolve_2018!Y:Y,A3908)</f>
        <v>0</v>
      </c>
      <c r="S3908">
        <f>COUNTIFS(assign_old_new!A:A,A3908)</f>
        <v>0</v>
      </c>
      <c r="T3908" s="4" t="str">
        <f>IF(D3908="teppc","teppc",
IF(Q3908=0,"not relevant",
IF(R3908&gt;0,"in old list",
IF(S3908=0,"NEED TO ASSIGN",
INDEX(assign_old_new!D:D,MATCH(A3908,assign_old_new!A:A,0))))))</f>
        <v>not relevant</v>
      </c>
      <c r="U3908">
        <f t="shared" si="122"/>
        <v>0</v>
      </c>
      <c r="V3908" s="5">
        <f t="shared" si="123"/>
        <v>0</v>
      </c>
    </row>
    <row r="3909" spans="1:22" hidden="1" x14ac:dyDescent="0.75">
      <c r="A3909" t="s">
        <v>11302</v>
      </c>
      <c r="B3909" t="s">
        <v>11302</v>
      </c>
      <c r="C3909" t="s">
        <v>11300</v>
      </c>
      <c r="D3909" t="s">
        <v>11256</v>
      </c>
      <c r="E3909" t="s">
        <v>3333</v>
      </c>
      <c r="F3909" t="s">
        <v>3333</v>
      </c>
      <c r="G3909" t="s">
        <v>3334</v>
      </c>
      <c r="H3909" t="s">
        <v>3333</v>
      </c>
      <c r="I3909" t="s">
        <v>33</v>
      </c>
      <c r="J3909" s="2">
        <v>43100</v>
      </c>
      <c r="K3909" s="2">
        <v>55153</v>
      </c>
      <c r="M3909" t="s">
        <v>4708</v>
      </c>
      <c r="N3909" t="s">
        <v>4707</v>
      </c>
      <c r="O3909" t="s">
        <v>4708</v>
      </c>
      <c r="P3909" t="s">
        <v>10080</v>
      </c>
      <c r="Q3909" s="5">
        <f>INDEX(relevant_resources!B:B,MATCH(P3909,relevant_resources!A:A,0))</f>
        <v>0</v>
      </c>
      <c r="R3909">
        <f>COUNTIFS(resolve_2018!Y:Y,A3909)</f>
        <v>0</v>
      </c>
      <c r="S3909">
        <f>COUNTIFS(assign_old_new!A:A,A3909)</f>
        <v>0</v>
      </c>
      <c r="T3909" s="4" t="str">
        <f>IF(D3909="teppc","teppc",
IF(Q3909=0,"not relevant",
IF(R3909&gt;0,"in old list",
IF(S3909=0,"NEED TO ASSIGN",
INDEX(assign_old_new!D:D,MATCH(A3909,assign_old_new!A:A,0))))))</f>
        <v>not relevant</v>
      </c>
      <c r="U3909">
        <f t="shared" si="122"/>
        <v>0</v>
      </c>
      <c r="V3909" s="5">
        <f t="shared" si="123"/>
        <v>0</v>
      </c>
    </row>
    <row r="3910" spans="1:22" hidden="1" x14ac:dyDescent="0.75">
      <c r="A3910" t="s">
        <v>11303</v>
      </c>
      <c r="B3910" t="s">
        <v>11303</v>
      </c>
      <c r="C3910" t="s">
        <v>11300</v>
      </c>
      <c r="D3910" t="s">
        <v>11256</v>
      </c>
      <c r="E3910" t="s">
        <v>3333</v>
      </c>
      <c r="F3910" t="s">
        <v>3333</v>
      </c>
      <c r="G3910" t="s">
        <v>3334</v>
      </c>
      <c r="H3910" t="s">
        <v>3333</v>
      </c>
      <c r="I3910" t="s">
        <v>33</v>
      </c>
      <c r="J3910" s="2">
        <v>43100</v>
      </c>
      <c r="K3910" s="2">
        <v>55153</v>
      </c>
      <c r="M3910" t="s">
        <v>4708</v>
      </c>
      <c r="N3910" t="s">
        <v>4707</v>
      </c>
      <c r="O3910" t="s">
        <v>4708</v>
      </c>
      <c r="P3910" t="s">
        <v>10080</v>
      </c>
      <c r="Q3910" s="5">
        <f>INDEX(relevant_resources!B:B,MATCH(P3910,relevant_resources!A:A,0))</f>
        <v>0</v>
      </c>
      <c r="R3910">
        <f>COUNTIFS(resolve_2018!Y:Y,A3910)</f>
        <v>0</v>
      </c>
      <c r="S3910">
        <f>COUNTIFS(assign_old_new!A:A,A3910)</f>
        <v>0</v>
      </c>
      <c r="T3910" s="4" t="str">
        <f>IF(D3910="teppc","teppc",
IF(Q3910=0,"not relevant",
IF(R3910&gt;0,"in old list",
IF(S3910=0,"NEED TO ASSIGN",
INDEX(assign_old_new!D:D,MATCH(A3910,assign_old_new!A:A,0))))))</f>
        <v>not relevant</v>
      </c>
      <c r="U3910">
        <f t="shared" si="122"/>
        <v>0</v>
      </c>
      <c r="V3910" s="5">
        <f t="shared" si="123"/>
        <v>0</v>
      </c>
    </row>
    <row r="3911" spans="1:22" hidden="1" x14ac:dyDescent="0.75">
      <c r="A3911" t="s">
        <v>11304</v>
      </c>
      <c r="B3911" t="s">
        <v>11304</v>
      </c>
      <c r="C3911" t="s">
        <v>11300</v>
      </c>
      <c r="D3911" t="s">
        <v>11256</v>
      </c>
      <c r="E3911" t="s">
        <v>3333</v>
      </c>
      <c r="F3911" t="s">
        <v>3333</v>
      </c>
      <c r="G3911" t="s">
        <v>3334</v>
      </c>
      <c r="H3911" t="s">
        <v>3333</v>
      </c>
      <c r="I3911" t="s">
        <v>33</v>
      </c>
      <c r="J3911" s="2">
        <v>43100</v>
      </c>
      <c r="K3911" s="2">
        <v>55153</v>
      </c>
      <c r="M3911" t="s">
        <v>4708</v>
      </c>
      <c r="N3911" t="s">
        <v>4707</v>
      </c>
      <c r="O3911" t="s">
        <v>4708</v>
      </c>
      <c r="P3911" t="s">
        <v>10080</v>
      </c>
      <c r="Q3911" s="5">
        <f>INDEX(relevant_resources!B:B,MATCH(P3911,relevant_resources!A:A,0))</f>
        <v>0</v>
      </c>
      <c r="R3911">
        <f>COUNTIFS(resolve_2018!Y:Y,A3911)</f>
        <v>0</v>
      </c>
      <c r="S3911">
        <f>COUNTIFS(assign_old_new!A:A,A3911)</f>
        <v>0</v>
      </c>
      <c r="T3911" s="4" t="str">
        <f>IF(D3911="teppc","teppc",
IF(Q3911=0,"not relevant",
IF(R3911&gt;0,"in old list",
IF(S3911=0,"NEED TO ASSIGN",
INDEX(assign_old_new!D:D,MATCH(A3911,assign_old_new!A:A,0))))))</f>
        <v>not relevant</v>
      </c>
      <c r="U3911">
        <f t="shared" si="122"/>
        <v>0</v>
      </c>
      <c r="V3911" s="5">
        <f t="shared" si="123"/>
        <v>0</v>
      </c>
    </row>
    <row r="3912" spans="1:22" hidden="1" x14ac:dyDescent="0.75">
      <c r="A3912" t="s">
        <v>11305</v>
      </c>
      <c r="B3912" t="s">
        <v>11305</v>
      </c>
      <c r="C3912" t="s">
        <v>11300</v>
      </c>
      <c r="D3912" t="s">
        <v>11256</v>
      </c>
      <c r="E3912" t="s">
        <v>3333</v>
      </c>
      <c r="F3912" t="s">
        <v>3333</v>
      </c>
      <c r="G3912" t="s">
        <v>3334</v>
      </c>
      <c r="H3912" t="s">
        <v>3333</v>
      </c>
      <c r="I3912" t="s">
        <v>33</v>
      </c>
      <c r="J3912" s="2">
        <v>43100</v>
      </c>
      <c r="K3912" s="2">
        <v>55153</v>
      </c>
      <c r="M3912" t="s">
        <v>4708</v>
      </c>
      <c r="N3912" t="s">
        <v>4707</v>
      </c>
      <c r="O3912" t="s">
        <v>4708</v>
      </c>
      <c r="P3912" t="s">
        <v>10080</v>
      </c>
      <c r="Q3912" s="5">
        <f>INDEX(relevant_resources!B:B,MATCH(P3912,relevant_resources!A:A,0))</f>
        <v>0</v>
      </c>
      <c r="R3912">
        <f>COUNTIFS(resolve_2018!Y:Y,A3912)</f>
        <v>0</v>
      </c>
      <c r="S3912">
        <f>COUNTIFS(assign_old_new!A:A,A3912)</f>
        <v>0</v>
      </c>
      <c r="T3912" s="4" t="str">
        <f>IF(D3912="teppc","teppc",
IF(Q3912=0,"not relevant",
IF(R3912&gt;0,"in old list",
IF(S3912=0,"NEED TO ASSIGN",
INDEX(assign_old_new!D:D,MATCH(A3912,assign_old_new!A:A,0))))))</f>
        <v>not relevant</v>
      </c>
      <c r="U3912">
        <f t="shared" si="122"/>
        <v>0</v>
      </c>
      <c r="V3912" s="5">
        <f t="shared" si="123"/>
        <v>0</v>
      </c>
    </row>
    <row r="3913" spans="1:22" hidden="1" x14ac:dyDescent="0.75">
      <c r="A3913" t="s">
        <v>11306</v>
      </c>
      <c r="B3913" t="s">
        <v>11306</v>
      </c>
      <c r="C3913" t="s">
        <v>11300</v>
      </c>
      <c r="D3913" t="s">
        <v>11256</v>
      </c>
      <c r="E3913" t="s">
        <v>3333</v>
      </c>
      <c r="F3913" t="s">
        <v>3333</v>
      </c>
      <c r="G3913" t="s">
        <v>3334</v>
      </c>
      <c r="H3913" t="s">
        <v>3333</v>
      </c>
      <c r="I3913" t="s">
        <v>33</v>
      </c>
      <c r="J3913" s="2">
        <v>43100</v>
      </c>
      <c r="K3913" s="2">
        <v>55153</v>
      </c>
      <c r="M3913" t="s">
        <v>4708</v>
      </c>
      <c r="N3913" t="s">
        <v>4707</v>
      </c>
      <c r="O3913" t="s">
        <v>4708</v>
      </c>
      <c r="P3913" t="s">
        <v>10080</v>
      </c>
      <c r="Q3913" s="5">
        <f>INDEX(relevant_resources!B:B,MATCH(P3913,relevant_resources!A:A,0))</f>
        <v>0</v>
      </c>
      <c r="R3913">
        <f>COUNTIFS(resolve_2018!Y:Y,A3913)</f>
        <v>0</v>
      </c>
      <c r="S3913">
        <f>COUNTIFS(assign_old_new!A:A,A3913)</f>
        <v>0</v>
      </c>
      <c r="T3913" s="4" t="str">
        <f>IF(D3913="teppc","teppc",
IF(Q3913=0,"not relevant",
IF(R3913&gt;0,"in old list",
IF(S3913=0,"NEED TO ASSIGN",
INDEX(assign_old_new!D:D,MATCH(A3913,assign_old_new!A:A,0))))))</f>
        <v>not relevant</v>
      </c>
      <c r="U3913">
        <f t="shared" si="122"/>
        <v>0</v>
      </c>
      <c r="V3913" s="5">
        <f t="shared" si="123"/>
        <v>0</v>
      </c>
    </row>
    <row r="3914" spans="1:22" hidden="1" x14ac:dyDescent="0.75">
      <c r="A3914" t="s">
        <v>11307</v>
      </c>
      <c r="B3914" t="s">
        <v>11307</v>
      </c>
      <c r="C3914" t="s">
        <v>11300</v>
      </c>
      <c r="D3914" t="s">
        <v>11256</v>
      </c>
      <c r="E3914" t="s">
        <v>3333</v>
      </c>
      <c r="F3914" t="s">
        <v>3333</v>
      </c>
      <c r="G3914" t="s">
        <v>3334</v>
      </c>
      <c r="H3914" t="s">
        <v>3333</v>
      </c>
      <c r="I3914" t="s">
        <v>33</v>
      </c>
      <c r="J3914" s="2">
        <v>43100</v>
      </c>
      <c r="K3914" s="2">
        <v>55153</v>
      </c>
      <c r="M3914" t="s">
        <v>4708</v>
      </c>
      <c r="N3914" t="s">
        <v>4707</v>
      </c>
      <c r="O3914" t="s">
        <v>4708</v>
      </c>
      <c r="P3914" t="s">
        <v>10080</v>
      </c>
      <c r="Q3914" s="5">
        <f>INDEX(relevant_resources!B:B,MATCH(P3914,relevant_resources!A:A,0))</f>
        <v>0</v>
      </c>
      <c r="R3914">
        <f>COUNTIFS(resolve_2018!Y:Y,A3914)</f>
        <v>0</v>
      </c>
      <c r="S3914">
        <f>COUNTIFS(assign_old_new!A:A,A3914)</f>
        <v>0</v>
      </c>
      <c r="T3914" s="4" t="str">
        <f>IF(D3914="teppc","teppc",
IF(Q3914=0,"not relevant",
IF(R3914&gt;0,"in old list",
IF(S3914=0,"NEED TO ASSIGN",
INDEX(assign_old_new!D:D,MATCH(A3914,assign_old_new!A:A,0))))))</f>
        <v>not relevant</v>
      </c>
      <c r="U3914">
        <f t="shared" si="122"/>
        <v>0</v>
      </c>
      <c r="V3914" s="5">
        <f t="shared" si="123"/>
        <v>0</v>
      </c>
    </row>
    <row r="3915" spans="1:22" hidden="1" x14ac:dyDescent="0.75">
      <c r="A3915" t="s">
        <v>11308</v>
      </c>
      <c r="B3915" t="s">
        <v>11308</v>
      </c>
      <c r="C3915" t="s">
        <v>11300</v>
      </c>
      <c r="D3915" t="s">
        <v>11256</v>
      </c>
      <c r="E3915" t="s">
        <v>3333</v>
      </c>
      <c r="F3915" t="s">
        <v>3333</v>
      </c>
      <c r="G3915" t="s">
        <v>3334</v>
      </c>
      <c r="H3915" t="s">
        <v>3333</v>
      </c>
      <c r="I3915" t="s">
        <v>33</v>
      </c>
      <c r="J3915" s="2">
        <v>43100</v>
      </c>
      <c r="K3915" s="2">
        <v>55153</v>
      </c>
      <c r="M3915" t="s">
        <v>4708</v>
      </c>
      <c r="N3915" t="s">
        <v>4707</v>
      </c>
      <c r="O3915" t="s">
        <v>4708</v>
      </c>
      <c r="P3915" t="s">
        <v>10080</v>
      </c>
      <c r="Q3915" s="5">
        <f>INDEX(relevant_resources!B:B,MATCH(P3915,relevant_resources!A:A,0))</f>
        <v>0</v>
      </c>
      <c r="R3915">
        <f>COUNTIFS(resolve_2018!Y:Y,A3915)</f>
        <v>0</v>
      </c>
      <c r="S3915">
        <f>COUNTIFS(assign_old_new!A:A,A3915)</f>
        <v>0</v>
      </c>
      <c r="T3915" s="4" t="str">
        <f>IF(D3915="teppc","teppc",
IF(Q3915=0,"not relevant",
IF(R3915&gt;0,"in old list",
IF(S3915=0,"NEED TO ASSIGN",
INDEX(assign_old_new!D:D,MATCH(A3915,assign_old_new!A:A,0))))))</f>
        <v>not relevant</v>
      </c>
      <c r="U3915">
        <f t="shared" si="122"/>
        <v>0</v>
      </c>
      <c r="V3915" s="5">
        <f t="shared" si="123"/>
        <v>0</v>
      </c>
    </row>
    <row r="3916" spans="1:22" hidden="1" x14ac:dyDescent="0.75">
      <c r="A3916" t="s">
        <v>11309</v>
      </c>
      <c r="B3916" t="s">
        <v>11309</v>
      </c>
      <c r="C3916" t="s">
        <v>11300</v>
      </c>
      <c r="D3916" t="s">
        <v>11256</v>
      </c>
      <c r="E3916" t="s">
        <v>3333</v>
      </c>
      <c r="F3916" t="s">
        <v>3333</v>
      </c>
      <c r="G3916" t="s">
        <v>3334</v>
      </c>
      <c r="H3916" t="s">
        <v>3333</v>
      </c>
      <c r="I3916" t="s">
        <v>33</v>
      </c>
      <c r="J3916" s="2">
        <v>43100</v>
      </c>
      <c r="K3916" s="2">
        <v>55153</v>
      </c>
      <c r="M3916" t="s">
        <v>4708</v>
      </c>
      <c r="N3916" t="s">
        <v>4707</v>
      </c>
      <c r="O3916" t="s">
        <v>4708</v>
      </c>
      <c r="P3916" t="s">
        <v>10080</v>
      </c>
      <c r="Q3916" s="5">
        <f>INDEX(relevant_resources!B:B,MATCH(P3916,relevant_resources!A:A,0))</f>
        <v>0</v>
      </c>
      <c r="R3916">
        <f>COUNTIFS(resolve_2018!Y:Y,A3916)</f>
        <v>0</v>
      </c>
      <c r="S3916">
        <f>COUNTIFS(assign_old_new!A:A,A3916)</f>
        <v>0</v>
      </c>
      <c r="T3916" s="4" t="str">
        <f>IF(D3916="teppc","teppc",
IF(Q3916=0,"not relevant",
IF(R3916&gt;0,"in old list",
IF(S3916=0,"NEED TO ASSIGN",
INDEX(assign_old_new!D:D,MATCH(A3916,assign_old_new!A:A,0))))))</f>
        <v>not relevant</v>
      </c>
      <c r="U3916">
        <f t="shared" si="122"/>
        <v>0</v>
      </c>
      <c r="V3916" s="5">
        <f t="shared" si="123"/>
        <v>0</v>
      </c>
    </row>
    <row r="3917" spans="1:22" hidden="1" x14ac:dyDescent="0.75">
      <c r="A3917" t="s">
        <v>11310</v>
      </c>
      <c r="B3917" t="s">
        <v>11310</v>
      </c>
      <c r="C3917" t="s">
        <v>11311</v>
      </c>
      <c r="D3917" t="s">
        <v>11256</v>
      </c>
      <c r="E3917" t="s">
        <v>1128</v>
      </c>
      <c r="F3917" t="s">
        <v>1128</v>
      </c>
      <c r="G3917" t="s">
        <v>3379</v>
      </c>
      <c r="H3917" t="s">
        <v>1128</v>
      </c>
      <c r="I3917" t="s">
        <v>33</v>
      </c>
      <c r="J3917" s="2">
        <v>43100</v>
      </c>
      <c r="K3917" s="2">
        <v>55153</v>
      </c>
      <c r="M3917" t="s">
        <v>4708</v>
      </c>
      <c r="N3917" t="s">
        <v>4707</v>
      </c>
      <c r="O3917" t="s">
        <v>4708</v>
      </c>
      <c r="P3917" t="s">
        <v>10080</v>
      </c>
      <c r="Q3917" s="5">
        <f>INDEX(relevant_resources!B:B,MATCH(P3917,relevant_resources!A:A,0))</f>
        <v>0</v>
      </c>
      <c r="R3917">
        <f>COUNTIFS(resolve_2018!Y:Y,A3917)</f>
        <v>0</v>
      </c>
      <c r="S3917">
        <f>COUNTIFS(assign_old_new!A:A,A3917)</f>
        <v>0</v>
      </c>
      <c r="T3917" s="4" t="str">
        <f>IF(D3917="teppc","teppc",
IF(Q3917=0,"not relevant",
IF(R3917&gt;0,"in old list",
IF(S3917=0,"NEED TO ASSIGN",
INDEX(assign_old_new!D:D,MATCH(A3917,assign_old_new!A:A,0))))))</f>
        <v>not relevant</v>
      </c>
      <c r="U3917">
        <f t="shared" si="122"/>
        <v>0</v>
      </c>
      <c r="V3917" s="5">
        <f t="shared" si="123"/>
        <v>0</v>
      </c>
    </row>
    <row r="3918" spans="1:22" hidden="1" x14ac:dyDescent="0.75">
      <c r="A3918" t="s">
        <v>11312</v>
      </c>
      <c r="B3918" t="s">
        <v>11312</v>
      </c>
      <c r="C3918" t="s">
        <v>11311</v>
      </c>
      <c r="D3918" t="s">
        <v>11256</v>
      </c>
      <c r="E3918" t="s">
        <v>1128</v>
      </c>
      <c r="F3918" t="s">
        <v>1128</v>
      </c>
      <c r="G3918" t="s">
        <v>3379</v>
      </c>
      <c r="H3918" t="s">
        <v>1128</v>
      </c>
      <c r="I3918" t="s">
        <v>33</v>
      </c>
      <c r="J3918" s="2">
        <v>43100</v>
      </c>
      <c r="K3918" s="2">
        <v>55153</v>
      </c>
      <c r="M3918" t="s">
        <v>4708</v>
      </c>
      <c r="N3918" t="s">
        <v>4707</v>
      </c>
      <c r="O3918" t="s">
        <v>4708</v>
      </c>
      <c r="P3918" t="s">
        <v>10080</v>
      </c>
      <c r="Q3918" s="5">
        <f>INDEX(relevant_resources!B:B,MATCH(P3918,relevant_resources!A:A,0))</f>
        <v>0</v>
      </c>
      <c r="R3918">
        <f>COUNTIFS(resolve_2018!Y:Y,A3918)</f>
        <v>0</v>
      </c>
      <c r="S3918">
        <f>COUNTIFS(assign_old_new!A:A,A3918)</f>
        <v>0</v>
      </c>
      <c r="T3918" s="4" t="str">
        <f>IF(D3918="teppc","teppc",
IF(Q3918=0,"not relevant",
IF(R3918&gt;0,"in old list",
IF(S3918=0,"NEED TO ASSIGN",
INDEX(assign_old_new!D:D,MATCH(A3918,assign_old_new!A:A,0))))))</f>
        <v>not relevant</v>
      </c>
      <c r="U3918">
        <f t="shared" si="122"/>
        <v>0</v>
      </c>
      <c r="V3918" s="5">
        <f t="shared" si="123"/>
        <v>0</v>
      </c>
    </row>
    <row r="3919" spans="1:22" hidden="1" x14ac:dyDescent="0.75">
      <c r="A3919" t="s">
        <v>11313</v>
      </c>
      <c r="B3919" t="s">
        <v>11313</v>
      </c>
      <c r="C3919" t="s">
        <v>11311</v>
      </c>
      <c r="D3919" t="s">
        <v>11256</v>
      </c>
      <c r="E3919" t="s">
        <v>1128</v>
      </c>
      <c r="F3919" t="s">
        <v>1128</v>
      </c>
      <c r="G3919" t="s">
        <v>3379</v>
      </c>
      <c r="H3919" t="s">
        <v>1128</v>
      </c>
      <c r="I3919" t="s">
        <v>33</v>
      </c>
      <c r="J3919" s="2">
        <v>43100</v>
      </c>
      <c r="K3919" s="2">
        <v>55153</v>
      </c>
      <c r="M3919" t="s">
        <v>4708</v>
      </c>
      <c r="N3919" t="s">
        <v>4707</v>
      </c>
      <c r="O3919" t="s">
        <v>4708</v>
      </c>
      <c r="P3919" t="s">
        <v>10080</v>
      </c>
      <c r="Q3919" s="5">
        <f>INDEX(relevant_resources!B:B,MATCH(P3919,relevant_resources!A:A,0))</f>
        <v>0</v>
      </c>
      <c r="R3919">
        <f>COUNTIFS(resolve_2018!Y:Y,A3919)</f>
        <v>0</v>
      </c>
      <c r="S3919">
        <f>COUNTIFS(assign_old_new!A:A,A3919)</f>
        <v>0</v>
      </c>
      <c r="T3919" s="4" t="str">
        <f>IF(D3919="teppc","teppc",
IF(Q3919=0,"not relevant",
IF(R3919&gt;0,"in old list",
IF(S3919=0,"NEED TO ASSIGN",
INDEX(assign_old_new!D:D,MATCH(A3919,assign_old_new!A:A,0))))))</f>
        <v>not relevant</v>
      </c>
      <c r="U3919">
        <f t="shared" si="122"/>
        <v>0</v>
      </c>
      <c r="V3919" s="5">
        <f t="shared" si="123"/>
        <v>0</v>
      </c>
    </row>
    <row r="3920" spans="1:22" hidden="1" x14ac:dyDescent="0.75">
      <c r="A3920" t="s">
        <v>11314</v>
      </c>
      <c r="B3920" t="s">
        <v>11314</v>
      </c>
      <c r="C3920" t="s">
        <v>11311</v>
      </c>
      <c r="D3920" t="s">
        <v>11256</v>
      </c>
      <c r="E3920" t="s">
        <v>1128</v>
      </c>
      <c r="F3920" t="s">
        <v>1128</v>
      </c>
      <c r="G3920" t="s">
        <v>3379</v>
      </c>
      <c r="H3920" t="s">
        <v>1128</v>
      </c>
      <c r="I3920" t="s">
        <v>33</v>
      </c>
      <c r="J3920" s="2">
        <v>43100</v>
      </c>
      <c r="K3920" s="2">
        <v>55153</v>
      </c>
      <c r="M3920" t="s">
        <v>4708</v>
      </c>
      <c r="N3920" t="s">
        <v>4707</v>
      </c>
      <c r="O3920" t="s">
        <v>4708</v>
      </c>
      <c r="P3920" t="s">
        <v>10080</v>
      </c>
      <c r="Q3920" s="5">
        <f>INDEX(relevant_resources!B:B,MATCH(P3920,relevant_resources!A:A,0))</f>
        <v>0</v>
      </c>
      <c r="R3920">
        <f>COUNTIFS(resolve_2018!Y:Y,A3920)</f>
        <v>0</v>
      </c>
      <c r="S3920">
        <f>COUNTIFS(assign_old_new!A:A,A3920)</f>
        <v>0</v>
      </c>
      <c r="T3920" s="4" t="str">
        <f>IF(D3920="teppc","teppc",
IF(Q3920=0,"not relevant",
IF(R3920&gt;0,"in old list",
IF(S3920=0,"NEED TO ASSIGN",
INDEX(assign_old_new!D:D,MATCH(A3920,assign_old_new!A:A,0))))))</f>
        <v>not relevant</v>
      </c>
      <c r="U3920">
        <f t="shared" si="122"/>
        <v>0</v>
      </c>
      <c r="V3920" s="5">
        <f t="shared" si="123"/>
        <v>0</v>
      </c>
    </row>
    <row r="3921" spans="1:22" hidden="1" x14ac:dyDescent="0.75">
      <c r="A3921" t="s">
        <v>11315</v>
      </c>
      <c r="B3921" t="s">
        <v>11315</v>
      </c>
      <c r="C3921" t="s">
        <v>11311</v>
      </c>
      <c r="D3921" t="s">
        <v>11256</v>
      </c>
      <c r="E3921" t="s">
        <v>1128</v>
      </c>
      <c r="F3921" t="s">
        <v>1128</v>
      </c>
      <c r="G3921" t="s">
        <v>3379</v>
      </c>
      <c r="H3921" t="s">
        <v>1128</v>
      </c>
      <c r="I3921" t="s">
        <v>33</v>
      </c>
      <c r="J3921" s="2">
        <v>43100</v>
      </c>
      <c r="K3921" s="2">
        <v>55153</v>
      </c>
      <c r="M3921" t="s">
        <v>4708</v>
      </c>
      <c r="N3921" t="s">
        <v>4707</v>
      </c>
      <c r="O3921" t="s">
        <v>4708</v>
      </c>
      <c r="P3921" t="s">
        <v>10080</v>
      </c>
      <c r="Q3921" s="5">
        <f>INDEX(relevant_resources!B:B,MATCH(P3921,relevant_resources!A:A,0))</f>
        <v>0</v>
      </c>
      <c r="R3921">
        <f>COUNTIFS(resolve_2018!Y:Y,A3921)</f>
        <v>0</v>
      </c>
      <c r="S3921">
        <f>COUNTIFS(assign_old_new!A:A,A3921)</f>
        <v>0</v>
      </c>
      <c r="T3921" s="4" t="str">
        <f>IF(D3921="teppc","teppc",
IF(Q3921=0,"not relevant",
IF(R3921&gt;0,"in old list",
IF(S3921=0,"NEED TO ASSIGN",
INDEX(assign_old_new!D:D,MATCH(A3921,assign_old_new!A:A,0))))))</f>
        <v>not relevant</v>
      </c>
      <c r="U3921">
        <f t="shared" si="122"/>
        <v>0</v>
      </c>
      <c r="V3921" s="5">
        <f t="shared" si="123"/>
        <v>0</v>
      </c>
    </row>
    <row r="3922" spans="1:22" hidden="1" x14ac:dyDescent="0.75">
      <c r="A3922" t="s">
        <v>11316</v>
      </c>
      <c r="B3922" t="s">
        <v>11316</v>
      </c>
      <c r="C3922" t="s">
        <v>11311</v>
      </c>
      <c r="D3922" t="s">
        <v>11256</v>
      </c>
      <c r="E3922" t="s">
        <v>1128</v>
      </c>
      <c r="F3922" t="s">
        <v>1128</v>
      </c>
      <c r="G3922" t="s">
        <v>3379</v>
      </c>
      <c r="H3922" t="s">
        <v>1128</v>
      </c>
      <c r="I3922" t="s">
        <v>33</v>
      </c>
      <c r="J3922" s="2">
        <v>43100</v>
      </c>
      <c r="K3922" s="2">
        <v>55153</v>
      </c>
      <c r="M3922" t="s">
        <v>4708</v>
      </c>
      <c r="N3922" t="s">
        <v>4707</v>
      </c>
      <c r="O3922" t="s">
        <v>4708</v>
      </c>
      <c r="P3922" t="s">
        <v>10080</v>
      </c>
      <c r="Q3922" s="5">
        <f>INDEX(relevant_resources!B:B,MATCH(P3922,relevant_resources!A:A,0))</f>
        <v>0</v>
      </c>
      <c r="R3922">
        <f>COUNTIFS(resolve_2018!Y:Y,A3922)</f>
        <v>0</v>
      </c>
      <c r="S3922">
        <f>COUNTIFS(assign_old_new!A:A,A3922)</f>
        <v>0</v>
      </c>
      <c r="T3922" s="4" t="str">
        <f>IF(D3922="teppc","teppc",
IF(Q3922=0,"not relevant",
IF(R3922&gt;0,"in old list",
IF(S3922=0,"NEED TO ASSIGN",
INDEX(assign_old_new!D:D,MATCH(A3922,assign_old_new!A:A,0))))))</f>
        <v>not relevant</v>
      </c>
      <c r="U3922">
        <f t="shared" si="122"/>
        <v>0</v>
      </c>
      <c r="V3922" s="5">
        <f t="shared" si="123"/>
        <v>0</v>
      </c>
    </row>
    <row r="3923" spans="1:22" hidden="1" x14ac:dyDescent="0.75">
      <c r="A3923" t="s">
        <v>11317</v>
      </c>
      <c r="B3923" t="s">
        <v>11317</v>
      </c>
      <c r="C3923" t="s">
        <v>11311</v>
      </c>
      <c r="D3923" t="s">
        <v>11256</v>
      </c>
      <c r="E3923" t="s">
        <v>1128</v>
      </c>
      <c r="F3923" t="s">
        <v>1128</v>
      </c>
      <c r="G3923" t="s">
        <v>3379</v>
      </c>
      <c r="H3923" t="s">
        <v>1128</v>
      </c>
      <c r="I3923" t="s">
        <v>33</v>
      </c>
      <c r="J3923" s="2">
        <v>43100</v>
      </c>
      <c r="K3923" s="2">
        <v>55153</v>
      </c>
      <c r="M3923" t="s">
        <v>4708</v>
      </c>
      <c r="N3923" t="s">
        <v>4707</v>
      </c>
      <c r="O3923" t="s">
        <v>4708</v>
      </c>
      <c r="P3923" t="s">
        <v>10080</v>
      </c>
      <c r="Q3923" s="5">
        <f>INDEX(relevant_resources!B:B,MATCH(P3923,relevant_resources!A:A,0))</f>
        <v>0</v>
      </c>
      <c r="R3923">
        <f>COUNTIFS(resolve_2018!Y:Y,A3923)</f>
        <v>0</v>
      </c>
      <c r="S3923">
        <f>COUNTIFS(assign_old_new!A:A,A3923)</f>
        <v>0</v>
      </c>
      <c r="T3923" s="4" t="str">
        <f>IF(D3923="teppc","teppc",
IF(Q3923=0,"not relevant",
IF(R3923&gt;0,"in old list",
IF(S3923=0,"NEED TO ASSIGN",
INDEX(assign_old_new!D:D,MATCH(A3923,assign_old_new!A:A,0))))))</f>
        <v>not relevant</v>
      </c>
      <c r="U3923">
        <f t="shared" si="122"/>
        <v>0</v>
      </c>
      <c r="V3923" s="5">
        <f t="shared" si="123"/>
        <v>0</v>
      </c>
    </row>
    <row r="3924" spans="1:22" hidden="1" x14ac:dyDescent="0.75">
      <c r="A3924" t="s">
        <v>11318</v>
      </c>
      <c r="B3924" t="s">
        <v>11318</v>
      </c>
      <c r="C3924" t="s">
        <v>11311</v>
      </c>
      <c r="D3924" t="s">
        <v>11256</v>
      </c>
      <c r="E3924" t="s">
        <v>1128</v>
      </c>
      <c r="F3924" t="s">
        <v>1128</v>
      </c>
      <c r="G3924" t="s">
        <v>3379</v>
      </c>
      <c r="H3924" t="s">
        <v>1128</v>
      </c>
      <c r="I3924" t="s">
        <v>33</v>
      </c>
      <c r="J3924" s="2">
        <v>43100</v>
      </c>
      <c r="K3924" s="2">
        <v>55153</v>
      </c>
      <c r="M3924" t="s">
        <v>4708</v>
      </c>
      <c r="N3924" t="s">
        <v>4707</v>
      </c>
      <c r="O3924" t="s">
        <v>4708</v>
      </c>
      <c r="P3924" t="s">
        <v>10080</v>
      </c>
      <c r="Q3924" s="5">
        <f>INDEX(relevant_resources!B:B,MATCH(P3924,relevant_resources!A:A,0))</f>
        <v>0</v>
      </c>
      <c r="R3924">
        <f>COUNTIFS(resolve_2018!Y:Y,A3924)</f>
        <v>0</v>
      </c>
      <c r="S3924">
        <f>COUNTIFS(assign_old_new!A:A,A3924)</f>
        <v>0</v>
      </c>
      <c r="T3924" s="4" t="str">
        <f>IF(D3924="teppc","teppc",
IF(Q3924=0,"not relevant",
IF(R3924&gt;0,"in old list",
IF(S3924=0,"NEED TO ASSIGN",
INDEX(assign_old_new!D:D,MATCH(A3924,assign_old_new!A:A,0))))))</f>
        <v>not relevant</v>
      </c>
      <c r="U3924">
        <f t="shared" si="122"/>
        <v>0</v>
      </c>
      <c r="V3924" s="5">
        <f t="shared" si="123"/>
        <v>0</v>
      </c>
    </row>
    <row r="3925" spans="1:22" hidden="1" x14ac:dyDescent="0.75">
      <c r="A3925" t="s">
        <v>11319</v>
      </c>
      <c r="B3925" t="s">
        <v>11319</v>
      </c>
      <c r="C3925" t="s">
        <v>11311</v>
      </c>
      <c r="D3925" t="s">
        <v>11256</v>
      </c>
      <c r="E3925" t="s">
        <v>1128</v>
      </c>
      <c r="F3925" t="s">
        <v>1128</v>
      </c>
      <c r="G3925" t="s">
        <v>3379</v>
      </c>
      <c r="H3925" t="s">
        <v>1128</v>
      </c>
      <c r="I3925" t="s">
        <v>33</v>
      </c>
      <c r="J3925" s="2">
        <v>43100</v>
      </c>
      <c r="K3925" s="2">
        <v>55153</v>
      </c>
      <c r="M3925" t="s">
        <v>4708</v>
      </c>
      <c r="N3925" t="s">
        <v>4707</v>
      </c>
      <c r="O3925" t="s">
        <v>4708</v>
      </c>
      <c r="P3925" t="s">
        <v>10080</v>
      </c>
      <c r="Q3925" s="5">
        <f>INDEX(relevant_resources!B:B,MATCH(P3925,relevant_resources!A:A,0))</f>
        <v>0</v>
      </c>
      <c r="R3925">
        <f>COUNTIFS(resolve_2018!Y:Y,A3925)</f>
        <v>0</v>
      </c>
      <c r="S3925">
        <f>COUNTIFS(assign_old_new!A:A,A3925)</f>
        <v>0</v>
      </c>
      <c r="T3925" s="4" t="str">
        <f>IF(D3925="teppc","teppc",
IF(Q3925=0,"not relevant",
IF(R3925&gt;0,"in old list",
IF(S3925=0,"NEED TO ASSIGN",
INDEX(assign_old_new!D:D,MATCH(A3925,assign_old_new!A:A,0))))))</f>
        <v>not relevant</v>
      </c>
      <c r="U3925">
        <f t="shared" si="122"/>
        <v>0</v>
      </c>
      <c r="V3925" s="5">
        <f t="shared" si="123"/>
        <v>0</v>
      </c>
    </row>
    <row r="3926" spans="1:22" hidden="1" x14ac:dyDescent="0.75">
      <c r="A3926" t="s">
        <v>11320</v>
      </c>
      <c r="B3926" t="s">
        <v>11320</v>
      </c>
      <c r="C3926" t="s">
        <v>11311</v>
      </c>
      <c r="D3926" t="s">
        <v>11256</v>
      </c>
      <c r="E3926" t="s">
        <v>1128</v>
      </c>
      <c r="F3926" t="s">
        <v>1128</v>
      </c>
      <c r="G3926" t="s">
        <v>3379</v>
      </c>
      <c r="H3926" t="s">
        <v>1128</v>
      </c>
      <c r="I3926" t="s">
        <v>33</v>
      </c>
      <c r="J3926" s="2">
        <v>43100</v>
      </c>
      <c r="K3926" s="2">
        <v>55153</v>
      </c>
      <c r="M3926" t="s">
        <v>4708</v>
      </c>
      <c r="N3926" t="s">
        <v>4707</v>
      </c>
      <c r="O3926" t="s">
        <v>4708</v>
      </c>
      <c r="P3926" t="s">
        <v>10080</v>
      </c>
      <c r="Q3926" s="5">
        <f>INDEX(relevant_resources!B:B,MATCH(P3926,relevant_resources!A:A,0))</f>
        <v>0</v>
      </c>
      <c r="R3926">
        <f>COUNTIFS(resolve_2018!Y:Y,A3926)</f>
        <v>0</v>
      </c>
      <c r="S3926">
        <f>COUNTIFS(assign_old_new!A:A,A3926)</f>
        <v>0</v>
      </c>
      <c r="T3926" s="4" t="str">
        <f>IF(D3926="teppc","teppc",
IF(Q3926=0,"not relevant",
IF(R3926&gt;0,"in old list",
IF(S3926=0,"NEED TO ASSIGN",
INDEX(assign_old_new!D:D,MATCH(A3926,assign_old_new!A:A,0))))))</f>
        <v>not relevant</v>
      </c>
      <c r="U3926">
        <f t="shared" si="122"/>
        <v>0</v>
      </c>
      <c r="V3926" s="5">
        <f t="shared" si="123"/>
        <v>0</v>
      </c>
    </row>
    <row r="3927" spans="1:22" hidden="1" x14ac:dyDescent="0.75">
      <c r="A3927" t="s">
        <v>11321</v>
      </c>
      <c r="B3927" t="s">
        <v>11321</v>
      </c>
      <c r="C3927" t="s">
        <v>11322</v>
      </c>
      <c r="D3927" t="s">
        <v>11256</v>
      </c>
      <c r="E3927" t="s">
        <v>3319</v>
      </c>
      <c r="F3927" t="s">
        <v>3319</v>
      </c>
      <c r="G3927" t="s">
        <v>3320</v>
      </c>
      <c r="H3927" t="s">
        <v>3319</v>
      </c>
      <c r="I3927" t="s">
        <v>33</v>
      </c>
      <c r="J3927" s="2">
        <v>43100</v>
      </c>
      <c r="K3927" s="2">
        <v>55153</v>
      </c>
      <c r="M3927" t="s">
        <v>4708</v>
      </c>
      <c r="N3927" t="s">
        <v>4707</v>
      </c>
      <c r="O3927" t="s">
        <v>4708</v>
      </c>
      <c r="P3927" t="s">
        <v>10080</v>
      </c>
      <c r="Q3927" s="5">
        <f>INDEX(relevant_resources!B:B,MATCH(P3927,relevant_resources!A:A,0))</f>
        <v>0</v>
      </c>
      <c r="R3927">
        <f>COUNTIFS(resolve_2018!Y:Y,A3927)</f>
        <v>0</v>
      </c>
      <c r="S3927">
        <f>COUNTIFS(assign_old_new!A:A,A3927)</f>
        <v>0</v>
      </c>
      <c r="T3927" s="4" t="str">
        <f>IF(D3927="teppc","teppc",
IF(Q3927=0,"not relevant",
IF(R3927&gt;0,"in old list",
IF(S3927=0,"NEED TO ASSIGN",
INDEX(assign_old_new!D:D,MATCH(A3927,assign_old_new!A:A,0))))))</f>
        <v>not relevant</v>
      </c>
      <c r="U3927">
        <f t="shared" si="122"/>
        <v>0</v>
      </c>
      <c r="V3927" s="5">
        <f t="shared" si="123"/>
        <v>0</v>
      </c>
    </row>
    <row r="3928" spans="1:22" hidden="1" x14ac:dyDescent="0.75">
      <c r="A3928" t="s">
        <v>11323</v>
      </c>
      <c r="B3928" t="s">
        <v>11323</v>
      </c>
      <c r="C3928" t="s">
        <v>11322</v>
      </c>
      <c r="D3928" t="s">
        <v>11256</v>
      </c>
      <c r="E3928" t="s">
        <v>3319</v>
      </c>
      <c r="F3928" t="s">
        <v>3319</v>
      </c>
      <c r="G3928" t="s">
        <v>3320</v>
      </c>
      <c r="H3928" t="s">
        <v>3319</v>
      </c>
      <c r="I3928" t="s">
        <v>33</v>
      </c>
      <c r="J3928" s="2">
        <v>43100</v>
      </c>
      <c r="K3928" s="2">
        <v>55153</v>
      </c>
      <c r="M3928" t="s">
        <v>4708</v>
      </c>
      <c r="N3928" t="s">
        <v>4707</v>
      </c>
      <c r="O3928" t="s">
        <v>4708</v>
      </c>
      <c r="P3928" t="s">
        <v>10080</v>
      </c>
      <c r="Q3928" s="5">
        <f>INDEX(relevant_resources!B:B,MATCH(P3928,relevant_resources!A:A,0))</f>
        <v>0</v>
      </c>
      <c r="R3928">
        <f>COUNTIFS(resolve_2018!Y:Y,A3928)</f>
        <v>0</v>
      </c>
      <c r="S3928">
        <f>COUNTIFS(assign_old_new!A:A,A3928)</f>
        <v>0</v>
      </c>
      <c r="T3928" s="4" t="str">
        <f>IF(D3928="teppc","teppc",
IF(Q3928=0,"not relevant",
IF(R3928&gt;0,"in old list",
IF(S3928=0,"NEED TO ASSIGN",
INDEX(assign_old_new!D:D,MATCH(A3928,assign_old_new!A:A,0))))))</f>
        <v>not relevant</v>
      </c>
      <c r="U3928">
        <f t="shared" si="122"/>
        <v>0</v>
      </c>
      <c r="V3928" s="5">
        <f t="shared" si="123"/>
        <v>0</v>
      </c>
    </row>
    <row r="3929" spans="1:22" hidden="1" x14ac:dyDescent="0.75">
      <c r="A3929" t="s">
        <v>11324</v>
      </c>
      <c r="B3929" t="s">
        <v>11324</v>
      </c>
      <c r="C3929" t="s">
        <v>11322</v>
      </c>
      <c r="D3929" t="s">
        <v>11256</v>
      </c>
      <c r="E3929" t="s">
        <v>3319</v>
      </c>
      <c r="F3929" t="s">
        <v>3319</v>
      </c>
      <c r="G3929" t="s">
        <v>3320</v>
      </c>
      <c r="H3929" t="s">
        <v>3319</v>
      </c>
      <c r="I3929" t="s">
        <v>33</v>
      </c>
      <c r="J3929" s="2">
        <v>43100</v>
      </c>
      <c r="K3929" s="2">
        <v>55153</v>
      </c>
      <c r="M3929" t="s">
        <v>4708</v>
      </c>
      <c r="N3929" t="s">
        <v>4707</v>
      </c>
      <c r="O3929" t="s">
        <v>4708</v>
      </c>
      <c r="P3929" t="s">
        <v>10080</v>
      </c>
      <c r="Q3929" s="5">
        <f>INDEX(relevant_resources!B:B,MATCH(P3929,relevant_resources!A:A,0))</f>
        <v>0</v>
      </c>
      <c r="R3929">
        <f>COUNTIFS(resolve_2018!Y:Y,A3929)</f>
        <v>0</v>
      </c>
      <c r="S3929">
        <f>COUNTIFS(assign_old_new!A:A,A3929)</f>
        <v>0</v>
      </c>
      <c r="T3929" s="4" t="str">
        <f>IF(D3929="teppc","teppc",
IF(Q3929=0,"not relevant",
IF(R3929&gt;0,"in old list",
IF(S3929=0,"NEED TO ASSIGN",
INDEX(assign_old_new!D:D,MATCH(A3929,assign_old_new!A:A,0))))))</f>
        <v>not relevant</v>
      </c>
      <c r="U3929">
        <f t="shared" si="122"/>
        <v>0</v>
      </c>
      <c r="V3929" s="5">
        <f t="shared" si="123"/>
        <v>0</v>
      </c>
    </row>
    <row r="3930" spans="1:22" hidden="1" x14ac:dyDescent="0.75">
      <c r="A3930" t="s">
        <v>11325</v>
      </c>
      <c r="B3930" t="s">
        <v>11325</v>
      </c>
      <c r="C3930" t="s">
        <v>11322</v>
      </c>
      <c r="D3930" t="s">
        <v>11256</v>
      </c>
      <c r="E3930" t="s">
        <v>3319</v>
      </c>
      <c r="F3930" t="s">
        <v>3319</v>
      </c>
      <c r="G3930" t="s">
        <v>3320</v>
      </c>
      <c r="H3930" t="s">
        <v>3319</v>
      </c>
      <c r="I3930" t="s">
        <v>33</v>
      </c>
      <c r="J3930" s="2">
        <v>43100</v>
      </c>
      <c r="K3930" s="2">
        <v>55153</v>
      </c>
      <c r="M3930" t="s">
        <v>4708</v>
      </c>
      <c r="N3930" t="s">
        <v>4707</v>
      </c>
      <c r="O3930" t="s">
        <v>4708</v>
      </c>
      <c r="P3930" t="s">
        <v>10080</v>
      </c>
      <c r="Q3930" s="5">
        <f>INDEX(relevant_resources!B:B,MATCH(P3930,relevant_resources!A:A,0))</f>
        <v>0</v>
      </c>
      <c r="R3930">
        <f>COUNTIFS(resolve_2018!Y:Y,A3930)</f>
        <v>0</v>
      </c>
      <c r="S3930">
        <f>COUNTIFS(assign_old_new!A:A,A3930)</f>
        <v>0</v>
      </c>
      <c r="T3930" s="4" t="str">
        <f>IF(D3930="teppc","teppc",
IF(Q3930=0,"not relevant",
IF(R3930&gt;0,"in old list",
IF(S3930=0,"NEED TO ASSIGN",
INDEX(assign_old_new!D:D,MATCH(A3930,assign_old_new!A:A,0))))))</f>
        <v>not relevant</v>
      </c>
      <c r="U3930">
        <f t="shared" si="122"/>
        <v>0</v>
      </c>
      <c r="V3930" s="5">
        <f t="shared" si="123"/>
        <v>0</v>
      </c>
    </row>
    <row r="3931" spans="1:22" hidden="1" x14ac:dyDescent="0.75">
      <c r="A3931" t="s">
        <v>11326</v>
      </c>
      <c r="B3931" t="s">
        <v>11326</v>
      </c>
      <c r="C3931" t="s">
        <v>11322</v>
      </c>
      <c r="D3931" t="s">
        <v>11256</v>
      </c>
      <c r="E3931" t="s">
        <v>3319</v>
      </c>
      <c r="F3931" t="s">
        <v>3319</v>
      </c>
      <c r="G3931" t="s">
        <v>3320</v>
      </c>
      <c r="H3931" t="s">
        <v>3319</v>
      </c>
      <c r="I3931" t="s">
        <v>33</v>
      </c>
      <c r="J3931" s="2">
        <v>43100</v>
      </c>
      <c r="K3931" s="2">
        <v>55153</v>
      </c>
      <c r="M3931" t="s">
        <v>4708</v>
      </c>
      <c r="N3931" t="s">
        <v>4707</v>
      </c>
      <c r="O3931" t="s">
        <v>4708</v>
      </c>
      <c r="P3931" t="s">
        <v>10080</v>
      </c>
      <c r="Q3931" s="5">
        <f>INDEX(relevant_resources!B:B,MATCH(P3931,relevant_resources!A:A,0))</f>
        <v>0</v>
      </c>
      <c r="R3931">
        <f>COUNTIFS(resolve_2018!Y:Y,A3931)</f>
        <v>0</v>
      </c>
      <c r="S3931">
        <f>COUNTIFS(assign_old_new!A:A,A3931)</f>
        <v>0</v>
      </c>
      <c r="T3931" s="4" t="str">
        <f>IF(D3931="teppc","teppc",
IF(Q3931=0,"not relevant",
IF(R3931&gt;0,"in old list",
IF(S3931=0,"NEED TO ASSIGN",
INDEX(assign_old_new!D:D,MATCH(A3931,assign_old_new!A:A,0))))))</f>
        <v>not relevant</v>
      </c>
      <c r="U3931">
        <f t="shared" si="122"/>
        <v>0</v>
      </c>
      <c r="V3931" s="5">
        <f t="shared" si="123"/>
        <v>0</v>
      </c>
    </row>
    <row r="3932" spans="1:22" hidden="1" x14ac:dyDescent="0.75">
      <c r="A3932" t="s">
        <v>11327</v>
      </c>
      <c r="B3932" t="s">
        <v>11327</v>
      </c>
      <c r="C3932" t="s">
        <v>11322</v>
      </c>
      <c r="D3932" t="s">
        <v>11256</v>
      </c>
      <c r="E3932" t="s">
        <v>3319</v>
      </c>
      <c r="F3932" t="s">
        <v>3319</v>
      </c>
      <c r="G3932" t="s">
        <v>3320</v>
      </c>
      <c r="H3932" t="s">
        <v>3319</v>
      </c>
      <c r="I3932" t="s">
        <v>33</v>
      </c>
      <c r="J3932" s="2">
        <v>43100</v>
      </c>
      <c r="K3932" s="2">
        <v>55153</v>
      </c>
      <c r="M3932" t="s">
        <v>4708</v>
      </c>
      <c r="N3932" t="s">
        <v>4707</v>
      </c>
      <c r="O3932" t="s">
        <v>4708</v>
      </c>
      <c r="P3932" t="s">
        <v>10080</v>
      </c>
      <c r="Q3932" s="5">
        <f>INDEX(relevant_resources!B:B,MATCH(P3932,relevant_resources!A:A,0))</f>
        <v>0</v>
      </c>
      <c r="R3932">
        <f>COUNTIFS(resolve_2018!Y:Y,A3932)</f>
        <v>0</v>
      </c>
      <c r="S3932">
        <f>COUNTIFS(assign_old_new!A:A,A3932)</f>
        <v>0</v>
      </c>
      <c r="T3932" s="4" t="str">
        <f>IF(D3932="teppc","teppc",
IF(Q3932=0,"not relevant",
IF(R3932&gt;0,"in old list",
IF(S3932=0,"NEED TO ASSIGN",
INDEX(assign_old_new!D:D,MATCH(A3932,assign_old_new!A:A,0))))))</f>
        <v>not relevant</v>
      </c>
      <c r="U3932">
        <f t="shared" si="122"/>
        <v>0</v>
      </c>
      <c r="V3932" s="5">
        <f t="shared" si="123"/>
        <v>0</v>
      </c>
    </row>
    <row r="3933" spans="1:22" hidden="1" x14ac:dyDescent="0.75">
      <c r="A3933" t="s">
        <v>11328</v>
      </c>
      <c r="B3933" t="s">
        <v>11328</v>
      </c>
      <c r="C3933" t="s">
        <v>11322</v>
      </c>
      <c r="D3933" t="s">
        <v>11256</v>
      </c>
      <c r="E3933" t="s">
        <v>3319</v>
      </c>
      <c r="F3933" t="s">
        <v>3319</v>
      </c>
      <c r="G3933" t="s">
        <v>3320</v>
      </c>
      <c r="H3933" t="s">
        <v>3319</v>
      </c>
      <c r="I3933" t="s">
        <v>33</v>
      </c>
      <c r="J3933" s="2">
        <v>43100</v>
      </c>
      <c r="K3933" s="2">
        <v>55153</v>
      </c>
      <c r="M3933" t="s">
        <v>4708</v>
      </c>
      <c r="N3933" t="s">
        <v>4707</v>
      </c>
      <c r="O3933" t="s">
        <v>4708</v>
      </c>
      <c r="P3933" t="s">
        <v>10080</v>
      </c>
      <c r="Q3933" s="5">
        <f>INDEX(relevant_resources!B:B,MATCH(P3933,relevant_resources!A:A,0))</f>
        <v>0</v>
      </c>
      <c r="R3933">
        <f>COUNTIFS(resolve_2018!Y:Y,A3933)</f>
        <v>0</v>
      </c>
      <c r="S3933">
        <f>COUNTIFS(assign_old_new!A:A,A3933)</f>
        <v>0</v>
      </c>
      <c r="T3933" s="4" t="str">
        <f>IF(D3933="teppc","teppc",
IF(Q3933=0,"not relevant",
IF(R3933&gt;0,"in old list",
IF(S3933=0,"NEED TO ASSIGN",
INDEX(assign_old_new!D:D,MATCH(A3933,assign_old_new!A:A,0))))))</f>
        <v>not relevant</v>
      </c>
      <c r="U3933">
        <f t="shared" si="122"/>
        <v>0</v>
      </c>
      <c r="V3933" s="5">
        <f t="shared" si="123"/>
        <v>0</v>
      </c>
    </row>
    <row r="3934" spans="1:22" hidden="1" x14ac:dyDescent="0.75">
      <c r="A3934" t="s">
        <v>11329</v>
      </c>
      <c r="B3934" t="s">
        <v>11329</v>
      </c>
      <c r="C3934" t="s">
        <v>11322</v>
      </c>
      <c r="D3934" t="s">
        <v>11256</v>
      </c>
      <c r="E3934" t="s">
        <v>3319</v>
      </c>
      <c r="F3934" t="s">
        <v>3319</v>
      </c>
      <c r="G3934" t="s">
        <v>3320</v>
      </c>
      <c r="H3934" t="s">
        <v>3319</v>
      </c>
      <c r="I3934" t="s">
        <v>33</v>
      </c>
      <c r="J3934" s="2">
        <v>43100</v>
      </c>
      <c r="K3934" s="2">
        <v>55153</v>
      </c>
      <c r="M3934" t="s">
        <v>4708</v>
      </c>
      <c r="N3934" t="s">
        <v>4707</v>
      </c>
      <c r="O3934" t="s">
        <v>4708</v>
      </c>
      <c r="P3934" t="s">
        <v>10080</v>
      </c>
      <c r="Q3934" s="5">
        <f>INDEX(relevant_resources!B:B,MATCH(P3934,relevant_resources!A:A,0))</f>
        <v>0</v>
      </c>
      <c r="R3934">
        <f>COUNTIFS(resolve_2018!Y:Y,A3934)</f>
        <v>0</v>
      </c>
      <c r="S3934">
        <f>COUNTIFS(assign_old_new!A:A,A3934)</f>
        <v>0</v>
      </c>
      <c r="T3934" s="4" t="str">
        <f>IF(D3934="teppc","teppc",
IF(Q3934=0,"not relevant",
IF(R3934&gt;0,"in old list",
IF(S3934=0,"NEED TO ASSIGN",
INDEX(assign_old_new!D:D,MATCH(A3934,assign_old_new!A:A,0))))))</f>
        <v>not relevant</v>
      </c>
      <c r="U3934">
        <f t="shared" si="122"/>
        <v>0</v>
      </c>
      <c r="V3934" s="5">
        <f t="shared" si="123"/>
        <v>0</v>
      </c>
    </row>
    <row r="3935" spans="1:22" hidden="1" x14ac:dyDescent="0.75">
      <c r="A3935" t="s">
        <v>11330</v>
      </c>
      <c r="B3935" t="s">
        <v>11330</v>
      </c>
      <c r="C3935" t="s">
        <v>11322</v>
      </c>
      <c r="D3935" t="s">
        <v>11256</v>
      </c>
      <c r="E3935" t="s">
        <v>3319</v>
      </c>
      <c r="F3935" t="s">
        <v>3319</v>
      </c>
      <c r="G3935" t="s">
        <v>3320</v>
      </c>
      <c r="H3935" t="s">
        <v>3319</v>
      </c>
      <c r="I3935" t="s">
        <v>33</v>
      </c>
      <c r="J3935" s="2">
        <v>43100</v>
      </c>
      <c r="K3935" s="2">
        <v>55153</v>
      </c>
      <c r="M3935" t="s">
        <v>4708</v>
      </c>
      <c r="N3935" t="s">
        <v>4707</v>
      </c>
      <c r="O3935" t="s">
        <v>4708</v>
      </c>
      <c r="P3935" t="s">
        <v>10080</v>
      </c>
      <c r="Q3935" s="5">
        <f>INDEX(relevant_resources!B:B,MATCH(P3935,relevant_resources!A:A,0))</f>
        <v>0</v>
      </c>
      <c r="R3935">
        <f>COUNTIFS(resolve_2018!Y:Y,A3935)</f>
        <v>0</v>
      </c>
      <c r="S3935">
        <f>COUNTIFS(assign_old_new!A:A,A3935)</f>
        <v>0</v>
      </c>
      <c r="T3935" s="4" t="str">
        <f>IF(D3935="teppc","teppc",
IF(Q3935=0,"not relevant",
IF(R3935&gt;0,"in old list",
IF(S3935=0,"NEED TO ASSIGN",
INDEX(assign_old_new!D:D,MATCH(A3935,assign_old_new!A:A,0))))))</f>
        <v>not relevant</v>
      </c>
      <c r="U3935">
        <f t="shared" si="122"/>
        <v>0</v>
      </c>
      <c r="V3935" s="5">
        <f t="shared" si="123"/>
        <v>0</v>
      </c>
    </row>
    <row r="3936" spans="1:22" hidden="1" x14ac:dyDescent="0.75">
      <c r="A3936" t="s">
        <v>11331</v>
      </c>
      <c r="B3936" t="s">
        <v>11331</v>
      </c>
      <c r="C3936" t="s">
        <v>11322</v>
      </c>
      <c r="D3936" t="s">
        <v>11256</v>
      </c>
      <c r="E3936" t="s">
        <v>3319</v>
      </c>
      <c r="F3936" t="s">
        <v>3319</v>
      </c>
      <c r="G3936" t="s">
        <v>3320</v>
      </c>
      <c r="H3936" t="s">
        <v>3319</v>
      </c>
      <c r="I3936" t="s">
        <v>33</v>
      </c>
      <c r="J3936" s="2">
        <v>43100</v>
      </c>
      <c r="K3936" s="2">
        <v>55153</v>
      </c>
      <c r="M3936" t="s">
        <v>4708</v>
      </c>
      <c r="N3936" t="s">
        <v>4707</v>
      </c>
      <c r="O3936" t="s">
        <v>4708</v>
      </c>
      <c r="P3936" t="s">
        <v>10080</v>
      </c>
      <c r="Q3936" s="5">
        <f>INDEX(relevant_resources!B:B,MATCH(P3936,relevant_resources!A:A,0))</f>
        <v>0</v>
      </c>
      <c r="R3936">
        <f>COUNTIFS(resolve_2018!Y:Y,A3936)</f>
        <v>0</v>
      </c>
      <c r="S3936">
        <f>COUNTIFS(assign_old_new!A:A,A3936)</f>
        <v>0</v>
      </c>
      <c r="T3936" s="4" t="str">
        <f>IF(D3936="teppc","teppc",
IF(Q3936=0,"not relevant",
IF(R3936&gt;0,"in old list",
IF(S3936=0,"NEED TO ASSIGN",
INDEX(assign_old_new!D:D,MATCH(A3936,assign_old_new!A:A,0))))))</f>
        <v>not relevant</v>
      </c>
      <c r="U3936">
        <f t="shared" si="122"/>
        <v>0</v>
      </c>
      <c r="V3936" s="5">
        <f t="shared" si="123"/>
        <v>0</v>
      </c>
    </row>
    <row r="3937" spans="1:22" hidden="1" x14ac:dyDescent="0.75">
      <c r="A3937" t="s">
        <v>11332</v>
      </c>
      <c r="B3937" t="s">
        <v>11332</v>
      </c>
      <c r="C3937" t="s">
        <v>11333</v>
      </c>
      <c r="D3937" t="s">
        <v>11256</v>
      </c>
      <c r="E3937" t="s">
        <v>9887</v>
      </c>
      <c r="F3937" t="s">
        <v>9887</v>
      </c>
      <c r="G3937" t="s">
        <v>9888</v>
      </c>
      <c r="H3937" t="s">
        <v>9887</v>
      </c>
      <c r="I3937" t="s">
        <v>33</v>
      </c>
      <c r="J3937" s="2">
        <v>43100</v>
      </c>
      <c r="K3937" s="2">
        <v>55153</v>
      </c>
      <c r="M3937" t="s">
        <v>4708</v>
      </c>
      <c r="N3937" t="s">
        <v>4707</v>
      </c>
      <c r="O3937" t="s">
        <v>4708</v>
      </c>
      <c r="P3937" t="s">
        <v>10080</v>
      </c>
      <c r="Q3937" s="5">
        <f>INDEX(relevant_resources!B:B,MATCH(P3937,relevant_resources!A:A,0))</f>
        <v>0</v>
      </c>
      <c r="R3937">
        <f>COUNTIFS(resolve_2018!Y:Y,A3937)</f>
        <v>0</v>
      </c>
      <c r="S3937">
        <f>COUNTIFS(assign_old_new!A:A,A3937)</f>
        <v>0</v>
      </c>
      <c r="T3937" s="4" t="str">
        <f>IF(D3937="teppc","teppc",
IF(Q3937=0,"not relevant",
IF(R3937&gt;0,"in old list",
IF(S3937=0,"NEED TO ASSIGN",
INDEX(assign_old_new!D:D,MATCH(A3937,assign_old_new!A:A,0))))))</f>
        <v>not relevant</v>
      </c>
      <c r="U3937">
        <f t="shared" si="122"/>
        <v>0</v>
      </c>
      <c r="V3937" s="5">
        <f t="shared" si="123"/>
        <v>0</v>
      </c>
    </row>
    <row r="3938" spans="1:22" hidden="1" x14ac:dyDescent="0.75">
      <c r="A3938" t="s">
        <v>11334</v>
      </c>
      <c r="B3938" t="s">
        <v>11334</v>
      </c>
      <c r="C3938" t="s">
        <v>11333</v>
      </c>
      <c r="D3938" t="s">
        <v>11256</v>
      </c>
      <c r="E3938" t="s">
        <v>9887</v>
      </c>
      <c r="F3938" t="s">
        <v>9887</v>
      </c>
      <c r="G3938" t="s">
        <v>9888</v>
      </c>
      <c r="H3938" t="s">
        <v>9887</v>
      </c>
      <c r="I3938" t="s">
        <v>33</v>
      </c>
      <c r="J3938" s="2">
        <v>43100</v>
      </c>
      <c r="K3938" s="2">
        <v>55153</v>
      </c>
      <c r="M3938" t="s">
        <v>4708</v>
      </c>
      <c r="N3938" t="s">
        <v>4707</v>
      </c>
      <c r="O3938" t="s">
        <v>4708</v>
      </c>
      <c r="P3938" t="s">
        <v>10080</v>
      </c>
      <c r="Q3938" s="5">
        <f>INDEX(relevant_resources!B:B,MATCH(P3938,relevant_resources!A:A,0))</f>
        <v>0</v>
      </c>
      <c r="R3938">
        <f>COUNTIFS(resolve_2018!Y:Y,A3938)</f>
        <v>0</v>
      </c>
      <c r="S3938">
        <f>COUNTIFS(assign_old_new!A:A,A3938)</f>
        <v>0</v>
      </c>
      <c r="T3938" s="4" t="str">
        <f>IF(D3938="teppc","teppc",
IF(Q3938=0,"not relevant",
IF(R3938&gt;0,"in old list",
IF(S3938=0,"NEED TO ASSIGN",
INDEX(assign_old_new!D:D,MATCH(A3938,assign_old_new!A:A,0))))))</f>
        <v>not relevant</v>
      </c>
      <c r="U3938">
        <f t="shared" si="122"/>
        <v>0</v>
      </c>
      <c r="V3938" s="5">
        <f t="shared" si="123"/>
        <v>0</v>
      </c>
    </row>
    <row r="3939" spans="1:22" hidden="1" x14ac:dyDescent="0.75">
      <c r="A3939" t="s">
        <v>11335</v>
      </c>
      <c r="B3939" t="s">
        <v>11335</v>
      </c>
      <c r="C3939" t="s">
        <v>11333</v>
      </c>
      <c r="D3939" t="s">
        <v>11256</v>
      </c>
      <c r="E3939" t="s">
        <v>9887</v>
      </c>
      <c r="F3939" t="s">
        <v>9887</v>
      </c>
      <c r="G3939" t="s">
        <v>9888</v>
      </c>
      <c r="H3939" t="s">
        <v>9887</v>
      </c>
      <c r="I3939" t="s">
        <v>33</v>
      </c>
      <c r="J3939" s="2">
        <v>43100</v>
      </c>
      <c r="K3939" s="2">
        <v>55153</v>
      </c>
      <c r="M3939" t="s">
        <v>4708</v>
      </c>
      <c r="N3939" t="s">
        <v>4707</v>
      </c>
      <c r="O3939" t="s">
        <v>4708</v>
      </c>
      <c r="P3939" t="s">
        <v>10080</v>
      </c>
      <c r="Q3939" s="5">
        <f>INDEX(relevant_resources!B:B,MATCH(P3939,relevant_resources!A:A,0))</f>
        <v>0</v>
      </c>
      <c r="R3939">
        <f>COUNTIFS(resolve_2018!Y:Y,A3939)</f>
        <v>0</v>
      </c>
      <c r="S3939">
        <f>COUNTIFS(assign_old_new!A:A,A3939)</f>
        <v>0</v>
      </c>
      <c r="T3939" s="4" t="str">
        <f>IF(D3939="teppc","teppc",
IF(Q3939=0,"not relevant",
IF(R3939&gt;0,"in old list",
IF(S3939=0,"NEED TO ASSIGN",
INDEX(assign_old_new!D:D,MATCH(A3939,assign_old_new!A:A,0))))))</f>
        <v>not relevant</v>
      </c>
      <c r="U3939">
        <f t="shared" si="122"/>
        <v>0</v>
      </c>
      <c r="V3939" s="5">
        <f t="shared" si="123"/>
        <v>0</v>
      </c>
    </row>
    <row r="3940" spans="1:22" hidden="1" x14ac:dyDescent="0.75">
      <c r="A3940" t="s">
        <v>11336</v>
      </c>
      <c r="B3940" t="s">
        <v>11336</v>
      </c>
      <c r="C3940" t="s">
        <v>11333</v>
      </c>
      <c r="D3940" t="s">
        <v>11256</v>
      </c>
      <c r="E3940" t="s">
        <v>9887</v>
      </c>
      <c r="F3940" t="s">
        <v>9887</v>
      </c>
      <c r="G3940" t="s">
        <v>9888</v>
      </c>
      <c r="H3940" t="s">
        <v>9887</v>
      </c>
      <c r="I3940" t="s">
        <v>33</v>
      </c>
      <c r="J3940" s="2">
        <v>43100</v>
      </c>
      <c r="K3940" s="2">
        <v>55153</v>
      </c>
      <c r="M3940" t="s">
        <v>4708</v>
      </c>
      <c r="N3940" t="s">
        <v>4707</v>
      </c>
      <c r="O3940" t="s">
        <v>4708</v>
      </c>
      <c r="P3940" t="s">
        <v>10080</v>
      </c>
      <c r="Q3940" s="5">
        <f>INDEX(relevant_resources!B:B,MATCH(P3940,relevant_resources!A:A,0))</f>
        <v>0</v>
      </c>
      <c r="R3940">
        <f>COUNTIFS(resolve_2018!Y:Y,A3940)</f>
        <v>0</v>
      </c>
      <c r="S3940">
        <f>COUNTIFS(assign_old_new!A:A,A3940)</f>
        <v>0</v>
      </c>
      <c r="T3940" s="4" t="str">
        <f>IF(D3940="teppc","teppc",
IF(Q3940=0,"not relevant",
IF(R3940&gt;0,"in old list",
IF(S3940=0,"NEED TO ASSIGN",
INDEX(assign_old_new!D:D,MATCH(A3940,assign_old_new!A:A,0))))))</f>
        <v>not relevant</v>
      </c>
      <c r="U3940">
        <f t="shared" si="122"/>
        <v>0</v>
      </c>
      <c r="V3940" s="5">
        <f t="shared" si="123"/>
        <v>0</v>
      </c>
    </row>
    <row r="3941" spans="1:22" hidden="1" x14ac:dyDescent="0.75">
      <c r="A3941" t="s">
        <v>11337</v>
      </c>
      <c r="B3941" t="s">
        <v>11337</v>
      </c>
      <c r="C3941" t="s">
        <v>11333</v>
      </c>
      <c r="D3941" t="s">
        <v>11256</v>
      </c>
      <c r="E3941" t="s">
        <v>9887</v>
      </c>
      <c r="F3941" t="s">
        <v>9887</v>
      </c>
      <c r="G3941" t="s">
        <v>9888</v>
      </c>
      <c r="H3941" t="s">
        <v>9887</v>
      </c>
      <c r="I3941" t="s">
        <v>33</v>
      </c>
      <c r="J3941" s="2">
        <v>43100</v>
      </c>
      <c r="K3941" s="2">
        <v>55153</v>
      </c>
      <c r="M3941" t="s">
        <v>4708</v>
      </c>
      <c r="N3941" t="s">
        <v>4707</v>
      </c>
      <c r="O3941" t="s">
        <v>4708</v>
      </c>
      <c r="P3941" t="s">
        <v>10080</v>
      </c>
      <c r="Q3941" s="5">
        <f>INDEX(relevant_resources!B:B,MATCH(P3941,relevant_resources!A:A,0))</f>
        <v>0</v>
      </c>
      <c r="R3941">
        <f>COUNTIFS(resolve_2018!Y:Y,A3941)</f>
        <v>0</v>
      </c>
      <c r="S3941">
        <f>COUNTIFS(assign_old_new!A:A,A3941)</f>
        <v>0</v>
      </c>
      <c r="T3941" s="4" t="str">
        <f>IF(D3941="teppc","teppc",
IF(Q3941=0,"not relevant",
IF(R3941&gt;0,"in old list",
IF(S3941=0,"NEED TO ASSIGN",
INDEX(assign_old_new!D:D,MATCH(A3941,assign_old_new!A:A,0))))))</f>
        <v>not relevant</v>
      </c>
      <c r="U3941">
        <f t="shared" si="122"/>
        <v>0</v>
      </c>
      <c r="V3941" s="5">
        <f t="shared" si="123"/>
        <v>0</v>
      </c>
    </row>
    <row r="3942" spans="1:22" hidden="1" x14ac:dyDescent="0.75">
      <c r="A3942" t="s">
        <v>11338</v>
      </c>
      <c r="B3942" t="s">
        <v>11338</v>
      </c>
      <c r="C3942" t="s">
        <v>11333</v>
      </c>
      <c r="D3942" t="s">
        <v>11256</v>
      </c>
      <c r="E3942" t="s">
        <v>9887</v>
      </c>
      <c r="F3942" t="s">
        <v>9887</v>
      </c>
      <c r="G3942" t="s">
        <v>9888</v>
      </c>
      <c r="H3942" t="s">
        <v>9887</v>
      </c>
      <c r="I3942" t="s">
        <v>33</v>
      </c>
      <c r="J3942" s="2">
        <v>43100</v>
      </c>
      <c r="K3942" s="2">
        <v>55153</v>
      </c>
      <c r="M3942" t="s">
        <v>4708</v>
      </c>
      <c r="N3942" t="s">
        <v>4707</v>
      </c>
      <c r="O3942" t="s">
        <v>4708</v>
      </c>
      <c r="P3942" t="s">
        <v>10080</v>
      </c>
      <c r="Q3942" s="5">
        <f>INDEX(relevant_resources!B:B,MATCH(P3942,relevant_resources!A:A,0))</f>
        <v>0</v>
      </c>
      <c r="R3942">
        <f>COUNTIFS(resolve_2018!Y:Y,A3942)</f>
        <v>0</v>
      </c>
      <c r="S3942">
        <f>COUNTIFS(assign_old_new!A:A,A3942)</f>
        <v>0</v>
      </c>
      <c r="T3942" s="4" t="str">
        <f>IF(D3942="teppc","teppc",
IF(Q3942=0,"not relevant",
IF(R3942&gt;0,"in old list",
IF(S3942=0,"NEED TO ASSIGN",
INDEX(assign_old_new!D:D,MATCH(A3942,assign_old_new!A:A,0))))))</f>
        <v>not relevant</v>
      </c>
      <c r="U3942">
        <f t="shared" si="122"/>
        <v>0</v>
      </c>
      <c r="V3942" s="5">
        <f t="shared" si="123"/>
        <v>0</v>
      </c>
    </row>
    <row r="3943" spans="1:22" hidden="1" x14ac:dyDescent="0.75">
      <c r="A3943" t="s">
        <v>11339</v>
      </c>
      <c r="B3943" t="s">
        <v>11339</v>
      </c>
      <c r="C3943" t="s">
        <v>11333</v>
      </c>
      <c r="D3943" t="s">
        <v>11256</v>
      </c>
      <c r="E3943" t="s">
        <v>9887</v>
      </c>
      <c r="F3943" t="s">
        <v>9887</v>
      </c>
      <c r="G3943" t="s">
        <v>9888</v>
      </c>
      <c r="H3943" t="s">
        <v>9887</v>
      </c>
      <c r="I3943" t="s">
        <v>33</v>
      </c>
      <c r="J3943" s="2">
        <v>43100</v>
      </c>
      <c r="K3943" s="2">
        <v>55153</v>
      </c>
      <c r="M3943" t="s">
        <v>4708</v>
      </c>
      <c r="N3943" t="s">
        <v>4707</v>
      </c>
      <c r="O3943" t="s">
        <v>4708</v>
      </c>
      <c r="P3943" t="s">
        <v>10080</v>
      </c>
      <c r="Q3943" s="5">
        <f>INDEX(relevant_resources!B:B,MATCH(P3943,relevant_resources!A:A,0))</f>
        <v>0</v>
      </c>
      <c r="R3943">
        <f>COUNTIFS(resolve_2018!Y:Y,A3943)</f>
        <v>0</v>
      </c>
      <c r="S3943">
        <f>COUNTIFS(assign_old_new!A:A,A3943)</f>
        <v>0</v>
      </c>
      <c r="T3943" s="4" t="str">
        <f>IF(D3943="teppc","teppc",
IF(Q3943=0,"not relevant",
IF(R3943&gt;0,"in old list",
IF(S3943=0,"NEED TO ASSIGN",
INDEX(assign_old_new!D:D,MATCH(A3943,assign_old_new!A:A,0))))))</f>
        <v>not relevant</v>
      </c>
      <c r="U3943">
        <f t="shared" si="122"/>
        <v>0</v>
      </c>
      <c r="V3943" s="5">
        <f t="shared" si="123"/>
        <v>0</v>
      </c>
    </row>
    <row r="3944" spans="1:22" hidden="1" x14ac:dyDescent="0.75">
      <c r="A3944" t="s">
        <v>11340</v>
      </c>
      <c r="B3944" t="s">
        <v>11340</v>
      </c>
      <c r="C3944" t="s">
        <v>11333</v>
      </c>
      <c r="D3944" t="s">
        <v>11256</v>
      </c>
      <c r="E3944" t="s">
        <v>9887</v>
      </c>
      <c r="F3944" t="s">
        <v>9887</v>
      </c>
      <c r="G3944" t="s">
        <v>9888</v>
      </c>
      <c r="H3944" t="s">
        <v>9887</v>
      </c>
      <c r="I3944" t="s">
        <v>33</v>
      </c>
      <c r="J3944" s="2">
        <v>43100</v>
      </c>
      <c r="K3944" s="2">
        <v>55153</v>
      </c>
      <c r="M3944" t="s">
        <v>4708</v>
      </c>
      <c r="N3944" t="s">
        <v>4707</v>
      </c>
      <c r="O3944" t="s">
        <v>4708</v>
      </c>
      <c r="P3944" t="s">
        <v>10080</v>
      </c>
      <c r="Q3944" s="5">
        <f>INDEX(relevant_resources!B:B,MATCH(P3944,relevant_resources!A:A,0))</f>
        <v>0</v>
      </c>
      <c r="R3944">
        <f>COUNTIFS(resolve_2018!Y:Y,A3944)</f>
        <v>0</v>
      </c>
      <c r="S3944">
        <f>COUNTIFS(assign_old_new!A:A,A3944)</f>
        <v>0</v>
      </c>
      <c r="T3944" s="4" t="str">
        <f>IF(D3944="teppc","teppc",
IF(Q3944=0,"not relevant",
IF(R3944&gt;0,"in old list",
IF(S3944=0,"NEED TO ASSIGN",
INDEX(assign_old_new!D:D,MATCH(A3944,assign_old_new!A:A,0))))))</f>
        <v>not relevant</v>
      </c>
      <c r="U3944">
        <f t="shared" si="122"/>
        <v>0</v>
      </c>
      <c r="V3944" s="5">
        <f t="shared" si="123"/>
        <v>0</v>
      </c>
    </row>
    <row r="3945" spans="1:22" hidden="1" x14ac:dyDescent="0.75">
      <c r="A3945" t="s">
        <v>11341</v>
      </c>
      <c r="B3945" t="s">
        <v>11341</v>
      </c>
      <c r="C3945" t="s">
        <v>11333</v>
      </c>
      <c r="D3945" t="s">
        <v>11256</v>
      </c>
      <c r="E3945" t="s">
        <v>9887</v>
      </c>
      <c r="F3945" t="s">
        <v>9887</v>
      </c>
      <c r="G3945" t="s">
        <v>9888</v>
      </c>
      <c r="H3945" t="s">
        <v>9887</v>
      </c>
      <c r="I3945" t="s">
        <v>33</v>
      </c>
      <c r="J3945" s="2">
        <v>43100</v>
      </c>
      <c r="K3945" s="2">
        <v>55153</v>
      </c>
      <c r="M3945" t="s">
        <v>4708</v>
      </c>
      <c r="N3945" t="s">
        <v>4707</v>
      </c>
      <c r="O3945" t="s">
        <v>4708</v>
      </c>
      <c r="P3945" t="s">
        <v>10080</v>
      </c>
      <c r="Q3945" s="5">
        <f>INDEX(relevant_resources!B:B,MATCH(P3945,relevant_resources!A:A,0))</f>
        <v>0</v>
      </c>
      <c r="R3945">
        <f>COUNTIFS(resolve_2018!Y:Y,A3945)</f>
        <v>0</v>
      </c>
      <c r="S3945">
        <f>COUNTIFS(assign_old_new!A:A,A3945)</f>
        <v>0</v>
      </c>
      <c r="T3945" s="4" t="str">
        <f>IF(D3945="teppc","teppc",
IF(Q3945=0,"not relevant",
IF(R3945&gt;0,"in old list",
IF(S3945=0,"NEED TO ASSIGN",
INDEX(assign_old_new!D:D,MATCH(A3945,assign_old_new!A:A,0))))))</f>
        <v>not relevant</v>
      </c>
      <c r="U3945">
        <f t="shared" si="122"/>
        <v>0</v>
      </c>
      <c r="V3945" s="5">
        <f t="shared" si="123"/>
        <v>0</v>
      </c>
    </row>
    <row r="3946" spans="1:22" hidden="1" x14ac:dyDescent="0.75">
      <c r="A3946" t="s">
        <v>11342</v>
      </c>
      <c r="B3946" t="s">
        <v>11342</v>
      </c>
      <c r="C3946" t="s">
        <v>11333</v>
      </c>
      <c r="D3946" t="s">
        <v>11256</v>
      </c>
      <c r="E3946" t="s">
        <v>9887</v>
      </c>
      <c r="F3946" t="s">
        <v>9887</v>
      </c>
      <c r="G3946" t="s">
        <v>9888</v>
      </c>
      <c r="H3946" t="s">
        <v>9887</v>
      </c>
      <c r="I3946" t="s">
        <v>33</v>
      </c>
      <c r="J3946" s="2">
        <v>43100</v>
      </c>
      <c r="K3946" s="2">
        <v>55153</v>
      </c>
      <c r="M3946" t="s">
        <v>4708</v>
      </c>
      <c r="N3946" t="s">
        <v>4707</v>
      </c>
      <c r="O3946" t="s">
        <v>4708</v>
      </c>
      <c r="P3946" t="s">
        <v>10080</v>
      </c>
      <c r="Q3946" s="5">
        <f>INDEX(relevant_resources!B:B,MATCH(P3946,relevant_resources!A:A,0))</f>
        <v>0</v>
      </c>
      <c r="R3946">
        <f>COUNTIFS(resolve_2018!Y:Y,A3946)</f>
        <v>0</v>
      </c>
      <c r="S3946">
        <f>COUNTIFS(assign_old_new!A:A,A3946)</f>
        <v>0</v>
      </c>
      <c r="T3946" s="4" t="str">
        <f>IF(D3946="teppc","teppc",
IF(Q3946=0,"not relevant",
IF(R3946&gt;0,"in old list",
IF(S3946=0,"NEED TO ASSIGN",
INDEX(assign_old_new!D:D,MATCH(A3946,assign_old_new!A:A,0))))))</f>
        <v>not relevant</v>
      </c>
      <c r="U3946">
        <f t="shared" si="122"/>
        <v>0</v>
      </c>
      <c r="V3946" s="5">
        <f t="shared" si="123"/>
        <v>0</v>
      </c>
    </row>
  </sheetData>
  <autoFilter ref="A1:V3946" xr:uid="{00000000-0009-0000-0000-000003000000}">
    <filterColumn colId="0">
      <filters>
        <filter val="ORNI33, LLC"/>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74"/>
  <sheetViews>
    <sheetView topLeftCell="A107" zoomScale="40" zoomScaleNormal="40" workbookViewId="0"/>
  </sheetViews>
  <sheetFormatPr defaultRowHeight="14.75" x14ac:dyDescent="0.75"/>
  <cols>
    <col min="1" max="1" width="47" bestFit="1" customWidth="1"/>
    <col min="2" max="6" width="47" customWidth="1"/>
  </cols>
  <sheetData>
    <row r="1" spans="1:7" x14ac:dyDescent="0.75">
      <c r="A1" t="s">
        <v>11604</v>
      </c>
      <c r="B1" t="s">
        <v>11609</v>
      </c>
      <c r="C1" t="s">
        <v>11611</v>
      </c>
      <c r="D1" t="s">
        <v>11608</v>
      </c>
      <c r="E1" t="s">
        <v>11612</v>
      </c>
      <c r="F1" t="s">
        <v>11606</v>
      </c>
      <c r="G1" t="s">
        <v>11610</v>
      </c>
    </row>
    <row r="2" spans="1:7" x14ac:dyDescent="0.75">
      <c r="A2" t="s">
        <v>10989</v>
      </c>
      <c r="B2" t="s">
        <v>10990</v>
      </c>
      <c r="C2">
        <v>0</v>
      </c>
      <c r="D2" t="s">
        <v>11600</v>
      </c>
      <c r="F2">
        <f>INDEX(resolve_2019!L:L,MATCH(A2,resolve_2019!A:A,0))</f>
        <v>250</v>
      </c>
      <c r="G2" t="e">
        <v>#VALUE!</v>
      </c>
    </row>
    <row r="3" spans="1:7" x14ac:dyDescent="0.75">
      <c r="A3" t="s">
        <v>11577</v>
      </c>
      <c r="B3" t="s">
        <v>11577</v>
      </c>
      <c r="C3">
        <v>0</v>
      </c>
      <c r="D3" t="s">
        <v>11600</v>
      </c>
      <c r="F3">
        <f>INDEX(resolve_2019!L:L,MATCH(A3,resolve_2019!A:A,0))</f>
        <v>150</v>
      </c>
      <c r="G3" t="e">
        <v>#VALUE!</v>
      </c>
    </row>
    <row r="4" spans="1:7" x14ac:dyDescent="0.75">
      <c r="A4" t="s">
        <v>11504</v>
      </c>
      <c r="B4" t="s">
        <v>12182</v>
      </c>
      <c r="C4">
        <v>0</v>
      </c>
      <c r="D4" t="s">
        <v>11600</v>
      </c>
      <c r="F4">
        <f>INDEX(resolve_2019!L:L,MATCH(A4,resolve_2019!A:A,0))</f>
        <v>128.69999999999999</v>
      </c>
      <c r="G4" t="e">
        <v>#VALUE!</v>
      </c>
    </row>
    <row r="5" spans="1:7" x14ac:dyDescent="0.75">
      <c r="A5" t="s">
        <v>11574</v>
      </c>
      <c r="B5" t="s">
        <v>11574</v>
      </c>
      <c r="C5">
        <v>0</v>
      </c>
      <c r="D5" t="s">
        <v>11600</v>
      </c>
      <c r="F5">
        <f>INDEX(resolve_2019!L:L,MATCH(A5,resolve_2019!A:A,0))</f>
        <v>128</v>
      </c>
      <c r="G5" t="e">
        <v>#VALUE!</v>
      </c>
    </row>
    <row r="6" spans="1:7" x14ac:dyDescent="0.75">
      <c r="A6" t="s">
        <v>3382</v>
      </c>
      <c r="B6" t="s">
        <v>3382</v>
      </c>
      <c r="C6">
        <v>0</v>
      </c>
      <c r="D6" t="s">
        <v>11600</v>
      </c>
      <c r="F6">
        <f>INDEX(resolve_2019!L:L,MATCH(A6,resolve_2019!A:A,0))</f>
        <v>125</v>
      </c>
      <c r="G6" t="e">
        <v>#VALUE!</v>
      </c>
    </row>
    <row r="7" spans="1:7" x14ac:dyDescent="0.75">
      <c r="A7" t="s">
        <v>3418</v>
      </c>
      <c r="B7" t="s">
        <v>3418</v>
      </c>
      <c r="C7">
        <v>0</v>
      </c>
      <c r="D7" t="s">
        <v>11600</v>
      </c>
      <c r="F7">
        <f>INDEX(resolve_2019!L:L,MATCH(A7,resolve_2019!A:A,0))</f>
        <v>105</v>
      </c>
      <c r="G7" t="e">
        <v>#VALUE!</v>
      </c>
    </row>
    <row r="8" spans="1:7" x14ac:dyDescent="0.75">
      <c r="A8" t="s">
        <v>11189</v>
      </c>
      <c r="B8" t="s">
        <v>11190</v>
      </c>
      <c r="C8">
        <v>0</v>
      </c>
      <c r="D8" t="s">
        <v>11600</v>
      </c>
      <c r="F8">
        <f>INDEX(resolve_2019!L:L,MATCH(A8,resolve_2019!A:A,0))</f>
        <v>100</v>
      </c>
      <c r="G8" t="e">
        <v>#VALUE!</v>
      </c>
    </row>
    <row r="9" spans="1:7" x14ac:dyDescent="0.75">
      <c r="A9" t="s">
        <v>11579</v>
      </c>
      <c r="B9" t="s">
        <v>11579</v>
      </c>
      <c r="C9">
        <v>0</v>
      </c>
      <c r="D9" t="s">
        <v>11600</v>
      </c>
      <c r="F9">
        <f>INDEX(resolve_2019!L:L,MATCH(A9,resolve_2019!A:A,0))</f>
        <v>63</v>
      </c>
      <c r="G9" t="e">
        <v>#VALUE!</v>
      </c>
    </row>
    <row r="10" spans="1:7" x14ac:dyDescent="0.75">
      <c r="A10" t="s">
        <v>11088</v>
      </c>
      <c r="B10" t="s">
        <v>11089</v>
      </c>
      <c r="C10">
        <v>0</v>
      </c>
      <c r="D10" t="s">
        <v>11600</v>
      </c>
      <c r="F10">
        <f>INDEX(resolve_2019!L:L,MATCH(A10,resolve_2019!A:A,0))</f>
        <v>46</v>
      </c>
      <c r="G10" t="e">
        <v>#VALUE!</v>
      </c>
    </row>
    <row r="11" spans="1:7" x14ac:dyDescent="0.75">
      <c r="A11" t="s">
        <v>11158</v>
      </c>
      <c r="B11" t="s">
        <v>12556</v>
      </c>
      <c r="C11">
        <v>0</v>
      </c>
      <c r="D11" t="s">
        <v>11600</v>
      </c>
      <c r="F11">
        <f>INDEX(resolve_2019!L:L,MATCH(A11,resolve_2019!A:A,0))</f>
        <v>40</v>
      </c>
      <c r="G11" t="e">
        <v>#VALUE!</v>
      </c>
    </row>
    <row r="12" spans="1:7" x14ac:dyDescent="0.75">
      <c r="A12" t="s">
        <v>11503</v>
      </c>
      <c r="B12" t="s">
        <v>12130</v>
      </c>
      <c r="C12">
        <v>0</v>
      </c>
      <c r="D12" t="s">
        <v>11600</v>
      </c>
      <c r="F12">
        <f>INDEX(resolve_2019!L:L,MATCH(A12,resolve_2019!A:A,0))</f>
        <v>21.6</v>
      </c>
      <c r="G12" t="e">
        <v>#VALUE!</v>
      </c>
    </row>
    <row r="13" spans="1:7" x14ac:dyDescent="0.75">
      <c r="A13" t="s">
        <v>11506</v>
      </c>
      <c r="B13" t="s">
        <v>11507</v>
      </c>
      <c r="C13">
        <v>0</v>
      </c>
      <c r="D13" t="s">
        <v>11600</v>
      </c>
      <c r="F13">
        <f>INDEX(resolve_2019!L:L,MATCH(A13,resolve_2019!A:A,0))</f>
        <v>20</v>
      </c>
      <c r="G13" t="e">
        <v>#VALUE!</v>
      </c>
    </row>
    <row r="14" spans="1:7" x14ac:dyDescent="0.75">
      <c r="A14" t="s">
        <v>11508</v>
      </c>
      <c r="B14" t="s">
        <v>11509</v>
      </c>
      <c r="C14">
        <v>0</v>
      </c>
      <c r="D14" t="s">
        <v>11600</v>
      </c>
      <c r="F14">
        <f>INDEX(resolve_2019!L:L,MATCH(A14,resolve_2019!A:A,0))</f>
        <v>20</v>
      </c>
      <c r="G14" t="e">
        <v>#VALUE!</v>
      </c>
    </row>
    <row r="15" spans="1:7" x14ac:dyDescent="0.75">
      <c r="A15" t="s">
        <v>11510</v>
      </c>
      <c r="B15" t="s">
        <v>11511</v>
      </c>
      <c r="C15">
        <v>0</v>
      </c>
      <c r="D15" t="s">
        <v>11600</v>
      </c>
      <c r="F15">
        <f>INDEX(resolve_2019!L:L,MATCH(A15,resolve_2019!A:A,0))</f>
        <v>20</v>
      </c>
      <c r="G15" t="e">
        <v>#VALUE!</v>
      </c>
    </row>
    <row r="16" spans="1:7" x14ac:dyDescent="0.75">
      <c r="A16" t="s">
        <v>10310</v>
      </c>
      <c r="B16" t="s">
        <v>10311</v>
      </c>
      <c r="C16">
        <v>0</v>
      </c>
      <c r="D16" t="s">
        <v>11600</v>
      </c>
      <c r="F16">
        <f>INDEX(resolve_2019!L:L,MATCH(A16,resolve_2019!A:A,0))</f>
        <v>20</v>
      </c>
      <c r="G16" t="e">
        <v>#VALUE!</v>
      </c>
    </row>
    <row r="17" spans="1:7" x14ac:dyDescent="0.75">
      <c r="A17" t="s">
        <v>10342</v>
      </c>
      <c r="B17" t="s">
        <v>10343</v>
      </c>
      <c r="C17">
        <v>0</v>
      </c>
      <c r="D17" t="s">
        <v>11600</v>
      </c>
      <c r="F17">
        <f>INDEX(resolve_2019!L:L,MATCH(A17,resolve_2019!A:A,0))</f>
        <v>20</v>
      </c>
      <c r="G17" t="e">
        <v>#VALUE!</v>
      </c>
    </row>
    <row r="18" spans="1:7" x14ac:dyDescent="0.75">
      <c r="A18" t="s">
        <v>10365</v>
      </c>
      <c r="B18" t="s">
        <v>10366</v>
      </c>
      <c r="C18">
        <v>0</v>
      </c>
      <c r="D18" t="s">
        <v>11600</v>
      </c>
      <c r="F18">
        <f>INDEX(resolve_2019!L:L,MATCH(A18,resolve_2019!A:A,0))</f>
        <v>20</v>
      </c>
      <c r="G18" t="e">
        <v>#VALUE!</v>
      </c>
    </row>
    <row r="19" spans="1:7" x14ac:dyDescent="0.75">
      <c r="A19" t="s">
        <v>10482</v>
      </c>
      <c r="B19" t="s">
        <v>10483</v>
      </c>
      <c r="C19">
        <v>0</v>
      </c>
      <c r="D19" t="s">
        <v>11600</v>
      </c>
      <c r="F19">
        <f>INDEX(resolve_2019!L:L,MATCH(A19,resolve_2019!A:A,0))</f>
        <v>20</v>
      </c>
      <c r="G19" t="e">
        <v>#VALUE!</v>
      </c>
    </row>
    <row r="20" spans="1:7" x14ac:dyDescent="0.75">
      <c r="A20" t="s">
        <v>10533</v>
      </c>
      <c r="B20" t="s">
        <v>10534</v>
      </c>
      <c r="C20">
        <v>0</v>
      </c>
      <c r="D20" t="s">
        <v>11600</v>
      </c>
      <c r="F20">
        <f>INDEX(resolve_2019!L:L,MATCH(A20,resolve_2019!A:A,0))</f>
        <v>20</v>
      </c>
      <c r="G20" t="e">
        <v>#VALUE!</v>
      </c>
    </row>
    <row r="21" spans="1:7" x14ac:dyDescent="0.75">
      <c r="A21" t="s">
        <v>11237</v>
      </c>
      <c r="B21" t="s">
        <v>11238</v>
      </c>
      <c r="C21">
        <v>0</v>
      </c>
      <c r="D21" t="s">
        <v>11600</v>
      </c>
      <c r="F21">
        <f>INDEX(resolve_2019!L:L,MATCH(A21,resolve_2019!A:A,0))</f>
        <v>20</v>
      </c>
      <c r="G21" t="e">
        <v>#VALUE!</v>
      </c>
    </row>
    <row r="22" spans="1:7" x14ac:dyDescent="0.75">
      <c r="A22" t="s">
        <v>3420</v>
      </c>
      <c r="B22" t="s">
        <v>3420</v>
      </c>
      <c r="C22">
        <v>0</v>
      </c>
      <c r="D22" t="s">
        <v>11600</v>
      </c>
      <c r="F22">
        <f>INDEX(resolve_2019!L:L,MATCH(A22,resolve_2019!A:A,0))</f>
        <v>20</v>
      </c>
      <c r="G22" t="e">
        <v>#VALUE!</v>
      </c>
    </row>
    <row r="23" spans="1:7" x14ac:dyDescent="0.75">
      <c r="A23" t="s">
        <v>3372</v>
      </c>
      <c r="B23" t="s">
        <v>3372</v>
      </c>
      <c r="C23">
        <v>0</v>
      </c>
      <c r="D23" t="s">
        <v>11600</v>
      </c>
      <c r="F23">
        <f>INDEX(resolve_2019!L:L,MATCH(A23,resolve_2019!A:A,0))</f>
        <v>20</v>
      </c>
      <c r="G23" t="e">
        <v>#VALUE!</v>
      </c>
    </row>
    <row r="24" spans="1:7" x14ac:dyDescent="0.75">
      <c r="A24" t="s">
        <v>3374</v>
      </c>
      <c r="B24" t="s">
        <v>3374</v>
      </c>
      <c r="C24">
        <v>0</v>
      </c>
      <c r="D24" t="s">
        <v>11600</v>
      </c>
      <c r="F24">
        <f>INDEX(resolve_2019!L:L,MATCH(A24,resolve_2019!A:A,0))</f>
        <v>20</v>
      </c>
      <c r="G24" t="e">
        <v>#VALUE!</v>
      </c>
    </row>
    <row r="25" spans="1:7" x14ac:dyDescent="0.75">
      <c r="A25" t="s">
        <v>3376</v>
      </c>
      <c r="B25" t="s">
        <v>3376</v>
      </c>
      <c r="C25">
        <v>0</v>
      </c>
      <c r="D25" t="s">
        <v>11600</v>
      </c>
      <c r="F25">
        <f>INDEX(resolve_2019!L:L,MATCH(A25,resolve_2019!A:A,0))</f>
        <v>20</v>
      </c>
      <c r="G25" t="e">
        <v>#VALUE!</v>
      </c>
    </row>
    <row r="26" spans="1:7" x14ac:dyDescent="0.75">
      <c r="A26" t="s">
        <v>10973</v>
      </c>
      <c r="B26" t="s">
        <v>10974</v>
      </c>
      <c r="C26">
        <v>0</v>
      </c>
      <c r="D26" t="s">
        <v>11600</v>
      </c>
      <c r="F26">
        <f>INDEX(resolve_2019!L:L,MATCH(A26,resolve_2019!A:A,0))</f>
        <v>20</v>
      </c>
      <c r="G26" t="e">
        <v>#VALUE!</v>
      </c>
    </row>
    <row r="27" spans="1:7" x14ac:dyDescent="0.75">
      <c r="A27" t="s">
        <v>11042</v>
      </c>
      <c r="B27" t="s">
        <v>12768</v>
      </c>
      <c r="C27">
        <v>0</v>
      </c>
      <c r="D27" t="s">
        <v>11600</v>
      </c>
      <c r="F27">
        <f>INDEX(resolve_2019!L:L,MATCH(A27,resolve_2019!A:A,0))</f>
        <v>18.5</v>
      </c>
      <c r="G27" t="e">
        <v>#VALUE!</v>
      </c>
    </row>
    <row r="28" spans="1:7" x14ac:dyDescent="0.75">
      <c r="A28" t="s">
        <v>10318</v>
      </c>
      <c r="B28" t="s">
        <v>10319</v>
      </c>
      <c r="C28">
        <v>0</v>
      </c>
      <c r="D28" t="s">
        <v>11600</v>
      </c>
      <c r="F28">
        <f>INDEX(resolve_2019!L:L,MATCH(A28,resolve_2019!A:A,0))</f>
        <v>13.8</v>
      </c>
      <c r="G28" t="e">
        <v>#VALUE!</v>
      </c>
    </row>
    <row r="29" spans="1:7" x14ac:dyDescent="0.75">
      <c r="A29" t="s">
        <v>10267</v>
      </c>
      <c r="B29" t="s">
        <v>10268</v>
      </c>
      <c r="C29">
        <v>0</v>
      </c>
      <c r="D29" t="s">
        <v>11600</v>
      </c>
      <c r="F29">
        <f>INDEX(resolve_2019!L:L,MATCH(A29,resolve_2019!A:A,0))</f>
        <v>10</v>
      </c>
      <c r="G29" t="e">
        <v>#VALUE!</v>
      </c>
    </row>
    <row r="30" spans="1:7" x14ac:dyDescent="0.75">
      <c r="A30" t="s">
        <v>10269</v>
      </c>
      <c r="B30" t="s">
        <v>10270</v>
      </c>
      <c r="C30">
        <v>0</v>
      </c>
      <c r="D30" t="s">
        <v>11600</v>
      </c>
      <c r="F30">
        <f>INDEX(resolve_2019!L:L,MATCH(A30,resolve_2019!A:A,0))</f>
        <v>10</v>
      </c>
      <c r="G30" t="e">
        <v>#VALUE!</v>
      </c>
    </row>
    <row r="31" spans="1:7" x14ac:dyDescent="0.75">
      <c r="A31" t="s">
        <v>10271</v>
      </c>
      <c r="B31" t="s">
        <v>10272</v>
      </c>
      <c r="C31">
        <v>0</v>
      </c>
      <c r="D31" t="s">
        <v>11600</v>
      </c>
      <c r="F31">
        <f>INDEX(resolve_2019!L:L,MATCH(A31,resolve_2019!A:A,0))</f>
        <v>10</v>
      </c>
      <c r="G31" t="e">
        <v>#VALUE!</v>
      </c>
    </row>
    <row r="32" spans="1:7" x14ac:dyDescent="0.75">
      <c r="A32" t="s">
        <v>10367</v>
      </c>
      <c r="B32" t="s">
        <v>10368</v>
      </c>
      <c r="C32">
        <v>0</v>
      </c>
      <c r="D32" t="s">
        <v>11600</v>
      </c>
      <c r="F32">
        <f>INDEX(resolve_2019!L:L,MATCH(A32,resolve_2019!A:A,0))</f>
        <v>9</v>
      </c>
      <c r="G32" t="e">
        <v>#VALUE!</v>
      </c>
    </row>
    <row r="33" spans="1:7" x14ac:dyDescent="0.75">
      <c r="A33" t="s">
        <v>10912</v>
      </c>
      <c r="B33" t="s">
        <v>10913</v>
      </c>
      <c r="C33">
        <v>0</v>
      </c>
      <c r="D33" t="s">
        <v>11600</v>
      </c>
      <c r="F33">
        <f>INDEX(resolve_2019!L:L,MATCH(A33,resolve_2019!A:A,0))</f>
        <v>8.5</v>
      </c>
      <c r="G33" t="e">
        <v>#VALUE!</v>
      </c>
    </row>
    <row r="34" spans="1:7" x14ac:dyDescent="0.75">
      <c r="A34" t="s">
        <v>10331</v>
      </c>
      <c r="B34" t="s">
        <v>10332</v>
      </c>
      <c r="C34">
        <v>0</v>
      </c>
      <c r="D34" t="s">
        <v>11600</v>
      </c>
      <c r="F34">
        <f>INDEX(resolve_2019!L:L,MATCH(A34,resolve_2019!A:A,0))</f>
        <v>7.88</v>
      </c>
      <c r="G34" t="e">
        <v>#VALUE!</v>
      </c>
    </row>
    <row r="35" spans="1:7" x14ac:dyDescent="0.75">
      <c r="A35" t="s">
        <v>10241</v>
      </c>
      <c r="B35" t="s">
        <v>10242</v>
      </c>
      <c r="C35">
        <v>0</v>
      </c>
      <c r="D35" t="s">
        <v>11600</v>
      </c>
      <c r="F35">
        <f>INDEX(resolve_2019!L:L,MATCH(A35,resolve_2019!A:A,0))</f>
        <v>7.5</v>
      </c>
      <c r="G35" t="e">
        <v>#VALUE!</v>
      </c>
    </row>
    <row r="36" spans="1:7" x14ac:dyDescent="0.75">
      <c r="A36" t="s">
        <v>11090</v>
      </c>
      <c r="B36" t="s">
        <v>11091</v>
      </c>
      <c r="C36">
        <v>0</v>
      </c>
      <c r="D36" t="s">
        <v>11600</v>
      </c>
      <c r="F36">
        <f>INDEX(resolve_2019!L:L,MATCH(A36,resolve_2019!A:A,0))</f>
        <v>7.4</v>
      </c>
      <c r="G36" t="e">
        <v>#VALUE!</v>
      </c>
    </row>
    <row r="37" spans="1:7" x14ac:dyDescent="0.75">
      <c r="A37" t="s">
        <v>10136</v>
      </c>
      <c r="B37" t="s">
        <v>10137</v>
      </c>
      <c r="C37">
        <v>0</v>
      </c>
      <c r="D37" t="s">
        <v>11600</v>
      </c>
      <c r="F37">
        <f>INDEX(resolve_2019!L:L,MATCH(A37,resolve_2019!A:A,0))</f>
        <v>6.89</v>
      </c>
      <c r="G37" t="e">
        <v>#VALUE!</v>
      </c>
    </row>
    <row r="38" spans="1:7" x14ac:dyDescent="0.75">
      <c r="A38" t="s">
        <v>10340</v>
      </c>
      <c r="B38" t="s">
        <v>10341</v>
      </c>
      <c r="C38">
        <v>0</v>
      </c>
      <c r="D38" t="s">
        <v>11600</v>
      </c>
      <c r="F38">
        <f>INDEX(resolve_2019!L:L,MATCH(A38,resolve_2019!A:A,0))</f>
        <v>5.93</v>
      </c>
      <c r="G38" t="e">
        <v>#VALUE!</v>
      </c>
    </row>
    <row r="39" spans="1:7" x14ac:dyDescent="0.75">
      <c r="A39" t="s">
        <v>10592</v>
      </c>
      <c r="B39" t="s">
        <v>10593</v>
      </c>
      <c r="C39">
        <v>0</v>
      </c>
      <c r="D39" t="s">
        <v>11600</v>
      </c>
      <c r="F39">
        <f>INDEX(resolve_2019!L:L,MATCH(A39,resolve_2019!A:A,0))</f>
        <v>5.25</v>
      </c>
      <c r="G39" t="e">
        <v>#VALUE!</v>
      </c>
    </row>
    <row r="40" spans="1:7" x14ac:dyDescent="0.75">
      <c r="A40" t="s">
        <v>10650</v>
      </c>
      <c r="B40" t="s">
        <v>10651</v>
      </c>
      <c r="C40">
        <v>0</v>
      </c>
      <c r="D40" t="s">
        <v>11600</v>
      </c>
      <c r="F40">
        <f>INDEX(resolve_2019!L:L,MATCH(A40,resolve_2019!A:A,0))</f>
        <v>5.25</v>
      </c>
      <c r="G40" t="e">
        <v>#VALUE!</v>
      </c>
    </row>
    <row r="41" spans="1:7" x14ac:dyDescent="0.75">
      <c r="A41" t="s">
        <v>11248</v>
      </c>
      <c r="B41" t="s">
        <v>11249</v>
      </c>
      <c r="C41">
        <v>0</v>
      </c>
      <c r="D41" t="s">
        <v>11600</v>
      </c>
      <c r="F41">
        <f>INDEX(resolve_2019!L:L,MATCH(A41,resolve_2019!A:A,0))</f>
        <v>5</v>
      </c>
      <c r="G41" t="e">
        <v>#VALUE!</v>
      </c>
    </row>
    <row r="42" spans="1:7" x14ac:dyDescent="0.75">
      <c r="A42" t="s">
        <v>11250</v>
      </c>
      <c r="B42" t="s">
        <v>11251</v>
      </c>
      <c r="C42">
        <v>0</v>
      </c>
      <c r="D42" t="s">
        <v>11600</v>
      </c>
      <c r="F42">
        <f>INDEX(resolve_2019!L:L,MATCH(A42,resolve_2019!A:A,0))</f>
        <v>5</v>
      </c>
      <c r="G42" t="e">
        <v>#VALUE!</v>
      </c>
    </row>
    <row r="43" spans="1:7" x14ac:dyDescent="0.75">
      <c r="A43" t="s">
        <v>11252</v>
      </c>
      <c r="B43" t="s">
        <v>11253</v>
      </c>
      <c r="C43">
        <v>0</v>
      </c>
      <c r="D43" t="s">
        <v>11600</v>
      </c>
      <c r="F43">
        <f>INDEX(resolve_2019!L:L,MATCH(A43,resolve_2019!A:A,0))</f>
        <v>5</v>
      </c>
      <c r="G43" t="e">
        <v>#VALUE!</v>
      </c>
    </row>
    <row r="44" spans="1:7" x14ac:dyDescent="0.75">
      <c r="A44" t="s">
        <v>10652</v>
      </c>
      <c r="B44" t="s">
        <v>10653</v>
      </c>
      <c r="C44">
        <v>0</v>
      </c>
      <c r="D44" t="s">
        <v>11600</v>
      </c>
      <c r="F44">
        <f>INDEX(resolve_2019!L:L,MATCH(A44,resolve_2019!A:A,0))</f>
        <v>4.76</v>
      </c>
      <c r="G44" t="e">
        <v>#VALUE!</v>
      </c>
    </row>
    <row r="45" spans="1:7" x14ac:dyDescent="0.75">
      <c r="A45" t="s">
        <v>10646</v>
      </c>
      <c r="B45" t="s">
        <v>10647</v>
      </c>
      <c r="C45">
        <v>0</v>
      </c>
      <c r="D45" t="s">
        <v>11600</v>
      </c>
      <c r="F45">
        <f>INDEX(resolve_2019!L:L,MATCH(A45,resolve_2019!A:A,0))</f>
        <v>4.75</v>
      </c>
      <c r="G45" t="e">
        <v>#VALUE!</v>
      </c>
    </row>
    <row r="46" spans="1:7" x14ac:dyDescent="0.75">
      <c r="A46" t="s">
        <v>10147</v>
      </c>
      <c r="B46" t="s">
        <v>10148</v>
      </c>
      <c r="C46">
        <v>0</v>
      </c>
      <c r="D46" t="s">
        <v>11600</v>
      </c>
      <c r="F46">
        <f>INDEX(resolve_2019!L:L,MATCH(A46,resolve_2019!A:A,0))</f>
        <v>4.32</v>
      </c>
      <c r="G46" t="e">
        <v>#VALUE!</v>
      </c>
    </row>
    <row r="47" spans="1:7" x14ac:dyDescent="0.75">
      <c r="A47" t="s">
        <v>10648</v>
      </c>
      <c r="B47" t="s">
        <v>10649</v>
      </c>
      <c r="C47">
        <v>0</v>
      </c>
      <c r="D47" t="s">
        <v>11600</v>
      </c>
      <c r="F47">
        <f>INDEX(resolve_2019!L:L,MATCH(A47,resolve_2019!A:A,0))</f>
        <v>4.04</v>
      </c>
      <c r="G47" t="e">
        <v>#VALUE!</v>
      </c>
    </row>
    <row r="48" spans="1:7" x14ac:dyDescent="0.75">
      <c r="A48" t="s">
        <v>10693</v>
      </c>
      <c r="B48" t="s">
        <v>10694</v>
      </c>
      <c r="C48">
        <v>0</v>
      </c>
      <c r="D48" t="s">
        <v>11600</v>
      </c>
      <c r="F48">
        <f>INDEX(resolve_2019!L:L,MATCH(A48,resolve_2019!A:A,0))</f>
        <v>3.9</v>
      </c>
      <c r="G48" t="e">
        <v>#VALUE!</v>
      </c>
    </row>
    <row r="49" spans="1:7" x14ac:dyDescent="0.75">
      <c r="A49" t="s">
        <v>10314</v>
      </c>
      <c r="B49" t="s">
        <v>10315</v>
      </c>
      <c r="C49">
        <v>0</v>
      </c>
      <c r="D49" t="s">
        <v>11600</v>
      </c>
      <c r="F49">
        <f>INDEX(resolve_2019!L:L,MATCH(A49,resolve_2019!A:A,0))</f>
        <v>3.6</v>
      </c>
      <c r="G49" t="e">
        <v>#VALUE!</v>
      </c>
    </row>
    <row r="50" spans="1:7" x14ac:dyDescent="0.75">
      <c r="A50" t="s">
        <v>9398</v>
      </c>
      <c r="B50" t="s">
        <v>9397</v>
      </c>
      <c r="C50">
        <v>0</v>
      </c>
      <c r="D50" t="s">
        <v>11600</v>
      </c>
      <c r="F50">
        <f>INDEX(resolve_2019!L:L,MATCH(A50,resolve_2019!A:A,0))</f>
        <v>3.1</v>
      </c>
      <c r="G50" t="e">
        <v>#VALUE!</v>
      </c>
    </row>
    <row r="51" spans="1:7" x14ac:dyDescent="0.75">
      <c r="A51" t="s">
        <v>3358</v>
      </c>
      <c r="B51" t="s">
        <v>3358</v>
      </c>
      <c r="C51">
        <v>0</v>
      </c>
      <c r="D51" t="s">
        <v>11600</v>
      </c>
      <c r="F51">
        <f>INDEX(resolve_2019!L:L,MATCH(A51,resolve_2019!A:A,0))</f>
        <v>3</v>
      </c>
      <c r="G51" t="e">
        <v>#VALUE!</v>
      </c>
    </row>
    <row r="52" spans="1:7" x14ac:dyDescent="0.75">
      <c r="A52" t="s">
        <v>3392</v>
      </c>
      <c r="B52" t="s">
        <v>3392</v>
      </c>
      <c r="C52">
        <v>0</v>
      </c>
      <c r="D52" t="s">
        <v>11600</v>
      </c>
      <c r="F52">
        <f>INDEX(resolve_2019!L:L,MATCH(A52,resolve_2019!A:A,0))</f>
        <v>3</v>
      </c>
      <c r="G52" t="e">
        <v>#VALUE!</v>
      </c>
    </row>
    <row r="53" spans="1:7" x14ac:dyDescent="0.75">
      <c r="A53" t="s">
        <v>3396</v>
      </c>
      <c r="B53" t="s">
        <v>3396</v>
      </c>
      <c r="C53">
        <v>0</v>
      </c>
      <c r="D53" t="s">
        <v>11600</v>
      </c>
      <c r="F53">
        <f>INDEX(resolve_2019!L:L,MATCH(A53,resolve_2019!A:A,0))</f>
        <v>3</v>
      </c>
      <c r="G53" t="e">
        <v>#VALUE!</v>
      </c>
    </row>
    <row r="54" spans="1:7" x14ac:dyDescent="0.75">
      <c r="A54" t="s">
        <v>10181</v>
      </c>
      <c r="B54" t="s">
        <v>10182</v>
      </c>
      <c r="C54">
        <v>0</v>
      </c>
      <c r="D54" t="s">
        <v>11600</v>
      </c>
      <c r="F54">
        <f>INDEX(resolve_2019!L:L,MATCH(A54,resolve_2019!A:A,0))</f>
        <v>3</v>
      </c>
      <c r="G54" t="e">
        <v>#VALUE!</v>
      </c>
    </row>
    <row r="55" spans="1:7" x14ac:dyDescent="0.75">
      <c r="A55" t="s">
        <v>3370</v>
      </c>
      <c r="B55" t="s">
        <v>3370</v>
      </c>
      <c r="C55">
        <v>0</v>
      </c>
      <c r="D55" t="s">
        <v>11600</v>
      </c>
      <c r="F55">
        <f>INDEX(resolve_2019!L:L,MATCH(A55,resolve_2019!A:A,0))</f>
        <v>3</v>
      </c>
      <c r="G55" t="e">
        <v>#VALUE!</v>
      </c>
    </row>
    <row r="56" spans="1:7" x14ac:dyDescent="0.75">
      <c r="A56" t="s">
        <v>3416</v>
      </c>
      <c r="B56" t="s">
        <v>3416</v>
      </c>
      <c r="C56">
        <v>0</v>
      </c>
      <c r="D56" t="s">
        <v>11600</v>
      </c>
      <c r="F56">
        <f>INDEX(resolve_2019!L:L,MATCH(A56,resolve_2019!A:A,0))</f>
        <v>3</v>
      </c>
      <c r="G56" t="e">
        <v>#VALUE!</v>
      </c>
    </row>
    <row r="57" spans="1:7" x14ac:dyDescent="0.75">
      <c r="A57" t="s">
        <v>10560</v>
      </c>
      <c r="B57" t="s">
        <v>10561</v>
      </c>
      <c r="C57">
        <v>0</v>
      </c>
      <c r="D57" t="s">
        <v>11600</v>
      </c>
      <c r="F57">
        <f>INDEX(resolve_2019!L:L,MATCH(A57,resolve_2019!A:A,0))</f>
        <v>3</v>
      </c>
      <c r="G57" t="e">
        <v>#VALUE!</v>
      </c>
    </row>
    <row r="58" spans="1:7" x14ac:dyDescent="0.75">
      <c r="A58" t="s">
        <v>10619</v>
      </c>
      <c r="B58" t="s">
        <v>10620</v>
      </c>
      <c r="C58">
        <v>0</v>
      </c>
      <c r="D58" t="s">
        <v>11600</v>
      </c>
      <c r="F58">
        <f>INDEX(resolve_2019!L:L,MATCH(A58,resolve_2019!A:A,0))</f>
        <v>3</v>
      </c>
      <c r="G58" t="e">
        <v>#VALUE!</v>
      </c>
    </row>
    <row r="59" spans="1:7" x14ac:dyDescent="0.75">
      <c r="A59" t="s">
        <v>3388</v>
      </c>
      <c r="B59" t="s">
        <v>3388</v>
      </c>
      <c r="C59">
        <v>0</v>
      </c>
      <c r="D59" t="s">
        <v>11600</v>
      </c>
      <c r="F59">
        <f>INDEX(resolve_2019!L:L,MATCH(A59,resolve_2019!A:A,0))</f>
        <v>3</v>
      </c>
      <c r="G59" t="e">
        <v>#VALUE!</v>
      </c>
    </row>
    <row r="60" spans="1:7" x14ac:dyDescent="0.75">
      <c r="A60" t="s">
        <v>10723</v>
      </c>
      <c r="B60" t="s">
        <v>10724</v>
      </c>
      <c r="C60">
        <v>0</v>
      </c>
      <c r="D60" t="s">
        <v>11600</v>
      </c>
      <c r="F60">
        <f>INDEX(resolve_2019!L:L,MATCH(A60,resolve_2019!A:A,0))</f>
        <v>3</v>
      </c>
      <c r="G60" t="e">
        <v>#VALUE!</v>
      </c>
    </row>
    <row r="61" spans="1:7" x14ac:dyDescent="0.75">
      <c r="A61" t="s">
        <v>10777</v>
      </c>
      <c r="B61" t="s">
        <v>10778</v>
      </c>
      <c r="C61">
        <v>0</v>
      </c>
      <c r="D61" t="s">
        <v>11600</v>
      </c>
      <c r="F61">
        <f>INDEX(resolve_2019!L:L,MATCH(A61,resolve_2019!A:A,0))</f>
        <v>3</v>
      </c>
      <c r="G61" t="e">
        <v>#VALUE!</v>
      </c>
    </row>
    <row r="62" spans="1:7" x14ac:dyDescent="0.75">
      <c r="A62" t="s">
        <v>10840</v>
      </c>
      <c r="B62" t="s">
        <v>13068</v>
      </c>
      <c r="C62">
        <v>0</v>
      </c>
      <c r="D62" t="s">
        <v>11600</v>
      </c>
      <c r="F62">
        <f>INDEX(resolve_2019!L:L,MATCH(A62,resolve_2019!A:A,0))</f>
        <v>3</v>
      </c>
      <c r="G62" t="e">
        <v>#VALUE!</v>
      </c>
    </row>
    <row r="63" spans="1:7" x14ac:dyDescent="0.75">
      <c r="A63" t="s">
        <v>10895</v>
      </c>
      <c r="B63" t="s">
        <v>10896</v>
      </c>
      <c r="C63">
        <v>0</v>
      </c>
      <c r="D63" t="s">
        <v>11600</v>
      </c>
      <c r="F63">
        <f>INDEX(resolve_2019!L:L,MATCH(A63,resolve_2019!A:A,0))</f>
        <v>3</v>
      </c>
      <c r="G63" t="e">
        <v>#VALUE!</v>
      </c>
    </row>
    <row r="64" spans="1:7" x14ac:dyDescent="0.75">
      <c r="A64" t="s">
        <v>3398</v>
      </c>
      <c r="B64" t="s">
        <v>3398</v>
      </c>
      <c r="C64">
        <v>0</v>
      </c>
      <c r="D64" t="s">
        <v>11600</v>
      </c>
      <c r="F64">
        <f>INDEX(resolve_2019!L:L,MATCH(A64,resolve_2019!A:A,0))</f>
        <v>3</v>
      </c>
      <c r="G64" t="e">
        <v>#VALUE!</v>
      </c>
    </row>
    <row r="65" spans="1:7" x14ac:dyDescent="0.75">
      <c r="A65" t="s">
        <v>3360</v>
      </c>
      <c r="B65" t="s">
        <v>3360</v>
      </c>
      <c r="C65">
        <v>0</v>
      </c>
      <c r="D65" t="s">
        <v>11600</v>
      </c>
      <c r="F65">
        <f>INDEX(resolve_2019!L:L,MATCH(A65,resolve_2019!A:A,0))</f>
        <v>2.88</v>
      </c>
      <c r="G65" t="e">
        <v>#VALUE!</v>
      </c>
    </row>
    <row r="66" spans="1:7" x14ac:dyDescent="0.75">
      <c r="A66" t="s">
        <v>10139</v>
      </c>
      <c r="B66" t="s">
        <v>10140</v>
      </c>
      <c r="C66">
        <v>0</v>
      </c>
      <c r="D66" t="s">
        <v>11600</v>
      </c>
      <c r="F66">
        <f>INDEX(resolve_2019!L:L,MATCH(A66,resolve_2019!A:A,0))</f>
        <v>2.8</v>
      </c>
      <c r="G66" t="e">
        <v>#VALUE!</v>
      </c>
    </row>
    <row r="67" spans="1:7" x14ac:dyDescent="0.75">
      <c r="A67" t="s">
        <v>3422</v>
      </c>
      <c r="B67" t="s">
        <v>3422</v>
      </c>
      <c r="C67">
        <v>0</v>
      </c>
      <c r="D67" t="s">
        <v>11600</v>
      </c>
      <c r="F67">
        <f>INDEX(resolve_2019!L:L,MATCH(A67,resolve_2019!A:A,0))</f>
        <v>2.4</v>
      </c>
      <c r="G67" t="e">
        <v>#VALUE!</v>
      </c>
    </row>
    <row r="68" spans="1:7" x14ac:dyDescent="0.75">
      <c r="A68" t="s">
        <v>3408</v>
      </c>
      <c r="B68" t="s">
        <v>3408</v>
      </c>
      <c r="C68">
        <v>0</v>
      </c>
      <c r="D68" t="s">
        <v>11600</v>
      </c>
      <c r="F68">
        <f>INDEX(resolve_2019!L:L,MATCH(A68,resolve_2019!A:A,0))</f>
        <v>2.274</v>
      </c>
      <c r="G68" t="e">
        <v>#VALUE!</v>
      </c>
    </row>
    <row r="69" spans="1:7" x14ac:dyDescent="0.75">
      <c r="A69" t="s">
        <v>10142</v>
      </c>
      <c r="B69" t="s">
        <v>10143</v>
      </c>
      <c r="C69">
        <v>0</v>
      </c>
      <c r="D69" t="s">
        <v>11600</v>
      </c>
      <c r="F69">
        <f>INDEX(resolve_2019!L:L,MATCH(A69,resolve_2019!A:A,0))</f>
        <v>2</v>
      </c>
      <c r="G69" t="e">
        <v>#VALUE!</v>
      </c>
    </row>
    <row r="70" spans="1:7" x14ac:dyDescent="0.75">
      <c r="A70" t="s">
        <v>3351</v>
      </c>
      <c r="B70" t="s">
        <v>3351</v>
      </c>
      <c r="C70">
        <v>0</v>
      </c>
      <c r="D70" t="s">
        <v>11600</v>
      </c>
      <c r="F70">
        <f>INDEX(resolve_2019!L:L,MATCH(A70,resolve_2019!A:A,0))</f>
        <v>2</v>
      </c>
      <c r="G70" t="e">
        <v>#VALUE!</v>
      </c>
    </row>
    <row r="71" spans="1:7" x14ac:dyDescent="0.75">
      <c r="A71" t="s">
        <v>10411</v>
      </c>
      <c r="B71" t="s">
        <v>10412</v>
      </c>
      <c r="C71">
        <v>0</v>
      </c>
      <c r="D71" t="s">
        <v>11600</v>
      </c>
      <c r="F71">
        <f>INDEX(resolve_2019!L:L,MATCH(A71,resolve_2019!A:A,0))</f>
        <v>2</v>
      </c>
      <c r="G71" t="e">
        <v>#VALUE!</v>
      </c>
    </row>
    <row r="72" spans="1:7" x14ac:dyDescent="0.75">
      <c r="A72" t="s">
        <v>10565</v>
      </c>
      <c r="B72" t="s">
        <v>10566</v>
      </c>
      <c r="C72">
        <v>0</v>
      </c>
      <c r="D72" t="s">
        <v>11600</v>
      </c>
      <c r="F72">
        <f>INDEX(resolve_2019!L:L,MATCH(A72,resolve_2019!A:A,0))</f>
        <v>2</v>
      </c>
      <c r="G72" t="e">
        <v>#VALUE!</v>
      </c>
    </row>
    <row r="73" spans="1:7" x14ac:dyDescent="0.75">
      <c r="A73" t="s">
        <v>3353</v>
      </c>
      <c r="B73" t="s">
        <v>3353</v>
      </c>
      <c r="C73">
        <v>0</v>
      </c>
      <c r="D73" t="s">
        <v>11600</v>
      </c>
      <c r="F73">
        <f>INDEX(resolve_2019!L:L,MATCH(A73,resolve_2019!A:A,0))</f>
        <v>2</v>
      </c>
      <c r="G73" t="e">
        <v>#VALUE!</v>
      </c>
    </row>
    <row r="74" spans="1:7" x14ac:dyDescent="0.75">
      <c r="A74" t="s">
        <v>10870</v>
      </c>
      <c r="B74" t="s">
        <v>13092</v>
      </c>
      <c r="C74">
        <v>0</v>
      </c>
      <c r="D74" t="s">
        <v>11600</v>
      </c>
      <c r="F74">
        <f>INDEX(resolve_2019!L:L,MATCH(A74,resolve_2019!A:A,0))</f>
        <v>2</v>
      </c>
      <c r="G74" t="e">
        <v>#VALUE!</v>
      </c>
    </row>
    <row r="75" spans="1:7" x14ac:dyDescent="0.75">
      <c r="A75" t="s">
        <v>10914</v>
      </c>
      <c r="B75" t="s">
        <v>10915</v>
      </c>
      <c r="C75">
        <v>0</v>
      </c>
      <c r="D75" t="s">
        <v>11600</v>
      </c>
      <c r="F75">
        <f>INDEX(resolve_2019!L:L,MATCH(A75,resolve_2019!A:A,0))</f>
        <v>2</v>
      </c>
      <c r="G75" t="e">
        <v>#VALUE!</v>
      </c>
    </row>
    <row r="76" spans="1:7" x14ac:dyDescent="0.75">
      <c r="A76" t="s">
        <v>3394</v>
      </c>
      <c r="B76" t="s">
        <v>3394</v>
      </c>
      <c r="C76">
        <v>0</v>
      </c>
      <c r="D76" t="s">
        <v>11600</v>
      </c>
      <c r="F76">
        <f>INDEX(resolve_2019!L:L,MATCH(A76,resolve_2019!A:A,0))</f>
        <v>1.6</v>
      </c>
      <c r="G76" t="e">
        <v>#VALUE!</v>
      </c>
    </row>
    <row r="77" spans="1:7" x14ac:dyDescent="0.75">
      <c r="A77" t="s">
        <v>10169</v>
      </c>
      <c r="B77" t="s">
        <v>2538</v>
      </c>
      <c r="C77">
        <v>0</v>
      </c>
      <c r="D77" t="s">
        <v>11600</v>
      </c>
      <c r="F77">
        <f>INDEX(resolve_2019!L:L,MATCH(A77,resolve_2019!A:A,0))</f>
        <v>1.5</v>
      </c>
      <c r="G77" t="e">
        <v>#VALUE!</v>
      </c>
    </row>
    <row r="78" spans="1:7" x14ac:dyDescent="0.75">
      <c r="A78" t="s">
        <v>10187</v>
      </c>
      <c r="B78" t="s">
        <v>13100</v>
      </c>
      <c r="C78">
        <v>0</v>
      </c>
      <c r="D78" t="s">
        <v>11600</v>
      </c>
      <c r="F78">
        <f>INDEX(resolve_2019!L:L,MATCH(A78,resolve_2019!A:A,0))</f>
        <v>1.5</v>
      </c>
      <c r="G78" t="e">
        <v>#VALUE!</v>
      </c>
    </row>
    <row r="79" spans="1:7" x14ac:dyDescent="0.75">
      <c r="A79" t="s">
        <v>10188</v>
      </c>
      <c r="B79" t="s">
        <v>13099</v>
      </c>
      <c r="C79">
        <v>0</v>
      </c>
      <c r="D79" t="s">
        <v>11600</v>
      </c>
      <c r="F79">
        <f>INDEX(resolve_2019!L:L,MATCH(A79,resolve_2019!A:A,0))</f>
        <v>1.5</v>
      </c>
      <c r="G79" t="e">
        <v>#VALUE!</v>
      </c>
    </row>
    <row r="80" spans="1:7" x14ac:dyDescent="0.75">
      <c r="A80" t="s">
        <v>11040</v>
      </c>
      <c r="B80" t="s">
        <v>11041</v>
      </c>
      <c r="C80">
        <v>0</v>
      </c>
      <c r="D80" t="s">
        <v>11600</v>
      </c>
      <c r="F80">
        <f>INDEX(resolve_2019!L:L,MATCH(A80,resolve_2019!A:A,0))</f>
        <v>1.5</v>
      </c>
      <c r="G80" t="e">
        <v>#VALUE!</v>
      </c>
    </row>
    <row r="81" spans="1:7" x14ac:dyDescent="0.75">
      <c r="A81" t="s">
        <v>10312</v>
      </c>
      <c r="B81" t="s">
        <v>10313</v>
      </c>
      <c r="C81">
        <v>0</v>
      </c>
      <c r="D81" t="s">
        <v>11600</v>
      </c>
      <c r="F81">
        <f>INDEX(resolve_2019!L:L,MATCH(A81,resolve_2019!A:A,0))</f>
        <v>1.4</v>
      </c>
      <c r="G81" t="e">
        <v>#VALUE!</v>
      </c>
    </row>
    <row r="82" spans="1:7" x14ac:dyDescent="0.75">
      <c r="A82" t="s">
        <v>3364</v>
      </c>
      <c r="B82" t="s">
        <v>3364</v>
      </c>
      <c r="C82">
        <v>0</v>
      </c>
      <c r="D82" t="s">
        <v>11600</v>
      </c>
      <c r="F82">
        <f>INDEX(resolve_2019!L:L,MATCH(A82,resolve_2019!A:A,0))</f>
        <v>1.1000000000000001</v>
      </c>
      <c r="G82" t="e">
        <v>#VALUE!</v>
      </c>
    </row>
    <row r="83" spans="1:7" x14ac:dyDescent="0.75">
      <c r="A83" t="s">
        <v>3345</v>
      </c>
      <c r="B83" t="s">
        <v>3345</v>
      </c>
      <c r="C83">
        <v>0</v>
      </c>
      <c r="D83" t="s">
        <v>11600</v>
      </c>
      <c r="F83">
        <f>INDEX(resolve_2019!L:L,MATCH(A83,resolve_2019!A:A,0))</f>
        <v>1.028</v>
      </c>
      <c r="G83" t="e">
        <v>#VALUE!</v>
      </c>
    </row>
    <row r="84" spans="1:7" x14ac:dyDescent="0.75">
      <c r="A84" t="s">
        <v>3347</v>
      </c>
      <c r="B84" t="s">
        <v>3347</v>
      </c>
      <c r="C84">
        <v>0</v>
      </c>
      <c r="D84" t="s">
        <v>11600</v>
      </c>
      <c r="F84">
        <f>INDEX(resolve_2019!L:L,MATCH(A84,resolve_2019!A:A,0))</f>
        <v>1.028</v>
      </c>
      <c r="G84" t="e">
        <v>#VALUE!</v>
      </c>
    </row>
    <row r="85" spans="1:7" x14ac:dyDescent="0.75">
      <c r="A85" t="s">
        <v>3349</v>
      </c>
      <c r="B85" t="s">
        <v>3349</v>
      </c>
      <c r="C85">
        <v>0</v>
      </c>
      <c r="D85" t="s">
        <v>11600</v>
      </c>
      <c r="F85">
        <f>INDEX(resolve_2019!L:L,MATCH(A85,resolve_2019!A:A,0))</f>
        <v>1</v>
      </c>
      <c r="G85" t="e">
        <v>#VALUE!</v>
      </c>
    </row>
    <row r="86" spans="1:7" x14ac:dyDescent="0.75">
      <c r="A86" t="s">
        <v>10320</v>
      </c>
      <c r="B86" t="s">
        <v>10321</v>
      </c>
      <c r="C86">
        <v>0</v>
      </c>
      <c r="D86" t="s">
        <v>11600</v>
      </c>
      <c r="F86">
        <f>INDEX(resolve_2019!L:L,MATCH(A86,resolve_2019!A:A,0))</f>
        <v>1</v>
      </c>
      <c r="G86" t="e">
        <v>#VALUE!</v>
      </c>
    </row>
    <row r="87" spans="1:7" x14ac:dyDescent="0.75">
      <c r="A87" t="s">
        <v>10590</v>
      </c>
      <c r="B87" t="s">
        <v>10591</v>
      </c>
      <c r="C87">
        <v>0</v>
      </c>
      <c r="D87" t="s">
        <v>11600</v>
      </c>
      <c r="F87">
        <f>INDEX(resolve_2019!L:L,MATCH(A87,resolve_2019!A:A,0))</f>
        <v>1</v>
      </c>
      <c r="G87" t="e">
        <v>#VALUE!</v>
      </c>
    </row>
    <row r="88" spans="1:7" x14ac:dyDescent="0.75">
      <c r="A88" t="s">
        <v>10598</v>
      </c>
      <c r="B88" t="s">
        <v>10599</v>
      </c>
      <c r="C88">
        <v>0</v>
      </c>
      <c r="D88" t="s">
        <v>11600</v>
      </c>
      <c r="F88">
        <f>INDEX(resolve_2019!L:L,MATCH(A88,resolve_2019!A:A,0))</f>
        <v>1</v>
      </c>
      <c r="G88" t="e">
        <v>#VALUE!</v>
      </c>
    </row>
    <row r="89" spans="1:7" x14ac:dyDescent="0.75">
      <c r="A89" t="s">
        <v>3362</v>
      </c>
      <c r="B89" t="s">
        <v>3362</v>
      </c>
      <c r="C89">
        <v>0</v>
      </c>
      <c r="D89" t="s">
        <v>11600</v>
      </c>
      <c r="F89">
        <f>INDEX(resolve_2019!L:L,MATCH(A89,resolve_2019!A:A,0))</f>
        <v>1</v>
      </c>
      <c r="G89" t="e">
        <v>#VALUE!</v>
      </c>
    </row>
    <row r="90" spans="1:7" x14ac:dyDescent="0.75">
      <c r="A90" t="s">
        <v>10735</v>
      </c>
      <c r="B90" t="s">
        <v>10736</v>
      </c>
      <c r="C90">
        <v>0</v>
      </c>
      <c r="D90" t="s">
        <v>11600</v>
      </c>
      <c r="F90">
        <f>INDEX(resolve_2019!L:L,MATCH(A90,resolve_2019!A:A,0))</f>
        <v>1</v>
      </c>
      <c r="G90" t="e">
        <v>#VALUE!</v>
      </c>
    </row>
    <row r="91" spans="1:7" x14ac:dyDescent="0.75">
      <c r="A91" t="s">
        <v>10737</v>
      </c>
      <c r="B91" t="s">
        <v>10738</v>
      </c>
      <c r="C91">
        <v>0</v>
      </c>
      <c r="D91" t="s">
        <v>11600</v>
      </c>
      <c r="F91">
        <f>INDEX(resolve_2019!L:L,MATCH(A91,resolve_2019!A:A,0))</f>
        <v>1</v>
      </c>
      <c r="G91" t="e">
        <v>#VALUE!</v>
      </c>
    </row>
    <row r="92" spans="1:7" x14ac:dyDescent="0.75">
      <c r="A92" t="s">
        <v>10955</v>
      </c>
      <c r="B92" t="s">
        <v>14086</v>
      </c>
      <c r="C92">
        <v>0</v>
      </c>
      <c r="D92" t="s">
        <v>11600</v>
      </c>
      <c r="F92">
        <f>INDEX(resolve_2019!L:L,MATCH(A92,resolve_2019!A:A,0))</f>
        <v>1</v>
      </c>
      <c r="G92" t="e">
        <v>#VALUE!</v>
      </c>
    </row>
    <row r="93" spans="1:7" x14ac:dyDescent="0.75">
      <c r="A93" t="s">
        <v>11002</v>
      </c>
      <c r="B93" t="s">
        <v>11003</v>
      </c>
      <c r="C93">
        <v>0</v>
      </c>
      <c r="D93" t="s">
        <v>11600</v>
      </c>
      <c r="F93">
        <f>INDEX(resolve_2019!L:L,MATCH(A93,resolve_2019!A:A,0))</f>
        <v>1</v>
      </c>
      <c r="G93" t="e">
        <v>#VALUE!</v>
      </c>
    </row>
    <row r="94" spans="1:7" x14ac:dyDescent="0.75">
      <c r="A94" t="s">
        <v>10194</v>
      </c>
      <c r="B94" t="s">
        <v>10195</v>
      </c>
      <c r="C94">
        <v>0</v>
      </c>
      <c r="D94" t="s">
        <v>11600</v>
      </c>
      <c r="F94">
        <f>INDEX(resolve_2019!L:L,MATCH(A94,resolve_2019!A:A,0))</f>
        <v>0.91</v>
      </c>
      <c r="G94" t="e">
        <v>#VALUE!</v>
      </c>
    </row>
    <row r="95" spans="1:7" x14ac:dyDescent="0.75">
      <c r="A95" t="s">
        <v>3331</v>
      </c>
      <c r="B95" t="s">
        <v>3331</v>
      </c>
      <c r="C95">
        <v>0</v>
      </c>
      <c r="D95" t="s">
        <v>11600</v>
      </c>
      <c r="F95">
        <f>INDEX(resolve_2019!L:L,MATCH(A95,resolve_2019!A:A,0))</f>
        <v>0.85299999999999998</v>
      </c>
      <c r="G95" t="e">
        <v>#VALUE!</v>
      </c>
    </row>
    <row r="96" spans="1:7" x14ac:dyDescent="0.75">
      <c r="A96" t="s">
        <v>10170</v>
      </c>
      <c r="B96" t="s">
        <v>13214</v>
      </c>
      <c r="C96">
        <v>0</v>
      </c>
      <c r="D96" t="s">
        <v>11600</v>
      </c>
      <c r="F96">
        <f>INDEX(resolve_2019!L:L,MATCH(A96,resolve_2019!A:A,0))</f>
        <v>0.8</v>
      </c>
      <c r="G96" t="e">
        <v>#VALUE!</v>
      </c>
    </row>
    <row r="97" spans="1:7" x14ac:dyDescent="0.75">
      <c r="A97" t="s">
        <v>3339</v>
      </c>
      <c r="B97" t="s">
        <v>3339</v>
      </c>
      <c r="C97">
        <v>0</v>
      </c>
      <c r="D97" t="s">
        <v>11600</v>
      </c>
      <c r="F97">
        <f>INDEX(resolve_2019!L:L,MATCH(A97,resolve_2019!A:A,0))</f>
        <v>0.8</v>
      </c>
      <c r="G97" t="e">
        <v>#VALUE!</v>
      </c>
    </row>
    <row r="98" spans="1:7" x14ac:dyDescent="0.75">
      <c r="A98" t="s">
        <v>10888</v>
      </c>
      <c r="B98" t="s">
        <v>13213</v>
      </c>
      <c r="C98">
        <v>0</v>
      </c>
      <c r="D98" t="s">
        <v>11600</v>
      </c>
      <c r="F98">
        <f>INDEX(resolve_2019!L:L,MATCH(A98,resolve_2019!A:A,0))</f>
        <v>0.8</v>
      </c>
      <c r="G98" t="e">
        <v>#VALUE!</v>
      </c>
    </row>
    <row r="99" spans="1:7" x14ac:dyDescent="0.75">
      <c r="A99" t="s">
        <v>11528</v>
      </c>
      <c r="B99" t="s">
        <v>13208</v>
      </c>
      <c r="C99">
        <v>0</v>
      </c>
      <c r="D99" t="s">
        <v>11600</v>
      </c>
      <c r="F99">
        <f>INDEX(resolve_2019!L:L,MATCH(A99,resolve_2019!A:A,0))</f>
        <v>0.8</v>
      </c>
      <c r="G99" t="e">
        <v>#VALUE!</v>
      </c>
    </row>
    <row r="100" spans="1:7" x14ac:dyDescent="0.75">
      <c r="A100" t="s">
        <v>3380</v>
      </c>
      <c r="B100" t="s">
        <v>3380</v>
      </c>
      <c r="C100">
        <v>0</v>
      </c>
      <c r="D100" t="s">
        <v>11600</v>
      </c>
      <c r="F100">
        <f>INDEX(resolve_2019!L:L,MATCH(A100,resolve_2019!A:A,0))</f>
        <v>0.8</v>
      </c>
      <c r="G100" t="e">
        <v>#VALUE!</v>
      </c>
    </row>
    <row r="101" spans="1:7" x14ac:dyDescent="0.75">
      <c r="A101" t="s">
        <v>3343</v>
      </c>
      <c r="B101" t="s">
        <v>3343</v>
      </c>
      <c r="C101">
        <v>0</v>
      </c>
      <c r="D101" t="s">
        <v>11600</v>
      </c>
      <c r="F101">
        <f>INDEX(resolve_2019!L:L,MATCH(A101,resolve_2019!A:A,0))</f>
        <v>0.8</v>
      </c>
      <c r="G101" t="e">
        <v>#VALUE!</v>
      </c>
    </row>
    <row r="102" spans="1:7" x14ac:dyDescent="0.75">
      <c r="A102" t="s">
        <v>10920</v>
      </c>
      <c r="B102" t="s">
        <v>10921</v>
      </c>
      <c r="C102">
        <v>0</v>
      </c>
      <c r="D102" t="s">
        <v>11600</v>
      </c>
      <c r="F102">
        <f>INDEX(resolve_2019!L:L,MATCH(A102,resolve_2019!A:A,0))</f>
        <v>0.6</v>
      </c>
      <c r="G102" t="e">
        <v>#VALUE!</v>
      </c>
    </row>
    <row r="103" spans="1:7" x14ac:dyDescent="0.75">
      <c r="A103" t="s">
        <v>11210</v>
      </c>
      <c r="B103">
        <v>0</v>
      </c>
      <c r="C103">
        <v>0</v>
      </c>
      <c r="D103" t="s">
        <v>11600</v>
      </c>
      <c r="F103">
        <f>INDEX(resolve_2019!L:L,MATCH(A103,resolve_2019!A:A,0))</f>
        <v>0</v>
      </c>
      <c r="G103" t="e">
        <v>#VALUE!</v>
      </c>
    </row>
    <row r="104" spans="1:7" x14ac:dyDescent="0.75">
      <c r="A104" t="s">
        <v>3414</v>
      </c>
      <c r="B104" t="s">
        <v>3414</v>
      </c>
      <c r="C104" t="s">
        <v>2509</v>
      </c>
      <c r="D104" t="s">
        <v>11605</v>
      </c>
      <c r="F104">
        <f>INDEX(resolve_2019!L:L,MATCH(A104,resolve_2019!A:A,0))</f>
        <v>20</v>
      </c>
      <c r="G104" t="e">
        <v>#VALUE!</v>
      </c>
    </row>
    <row r="105" spans="1:7" x14ac:dyDescent="0.75">
      <c r="A105" t="s">
        <v>11512</v>
      </c>
      <c r="B105" t="s">
        <v>14087</v>
      </c>
      <c r="C105" t="s">
        <v>14088</v>
      </c>
      <c r="D105" t="s">
        <v>11605</v>
      </c>
      <c r="F105">
        <f>INDEX(resolve_2019!L:L,MATCH(A105,resolve_2019!A:A,0))</f>
        <v>20</v>
      </c>
      <c r="G105" t="e">
        <v>#VALUE!</v>
      </c>
    </row>
    <row r="106" spans="1:7" x14ac:dyDescent="0.75">
      <c r="A106" t="s">
        <v>10035</v>
      </c>
      <c r="B106" t="s">
        <v>10036</v>
      </c>
      <c r="C106" t="s">
        <v>912</v>
      </c>
      <c r="D106" t="s">
        <v>11605</v>
      </c>
      <c r="F106">
        <f>INDEX(resolve_2019!L:L,MATCH(A106,resolve_2019!A:A,0))</f>
        <v>130</v>
      </c>
      <c r="G106" t="e">
        <v>#VALUE!</v>
      </c>
    </row>
    <row r="107" spans="1:7" x14ac:dyDescent="0.75">
      <c r="A107" t="s">
        <v>10037</v>
      </c>
      <c r="B107" t="s">
        <v>12137</v>
      </c>
      <c r="C107" t="s">
        <v>912</v>
      </c>
      <c r="D107" t="s">
        <v>11605</v>
      </c>
      <c r="F107">
        <f>INDEX(resolve_2019!L:L,MATCH(A107,resolve_2019!A:A,0))</f>
        <v>150</v>
      </c>
      <c r="G107" t="e">
        <v>#VALUE!</v>
      </c>
    </row>
    <row r="108" spans="1:7" x14ac:dyDescent="0.75">
      <c r="A108" t="s">
        <v>10077</v>
      </c>
      <c r="B108" t="s">
        <v>10078</v>
      </c>
      <c r="C108" t="s">
        <v>14089</v>
      </c>
      <c r="D108" t="s">
        <v>11605</v>
      </c>
      <c r="F108">
        <f>INDEX(resolve_2019!L:L,MATCH(A108,resolve_2019!A:A,0))</f>
        <v>20</v>
      </c>
      <c r="G108" t="e">
        <v>#VALUE!</v>
      </c>
    </row>
    <row r="109" spans="1:7" x14ac:dyDescent="0.75">
      <c r="A109" t="s">
        <v>10168</v>
      </c>
      <c r="B109" t="s">
        <v>12554</v>
      </c>
      <c r="C109" t="s">
        <v>887</v>
      </c>
      <c r="D109" t="s">
        <v>11605</v>
      </c>
      <c r="F109">
        <f>INDEX(resolve_2019!L:L,MATCH(A109,resolve_2019!A:A,0))</f>
        <v>40</v>
      </c>
      <c r="G109" t="e">
        <v>#VALUE!</v>
      </c>
    </row>
    <row r="110" spans="1:7" x14ac:dyDescent="0.75">
      <c r="A110" t="s">
        <v>10223</v>
      </c>
      <c r="B110" t="s">
        <v>12251</v>
      </c>
      <c r="C110" t="s">
        <v>2441</v>
      </c>
      <c r="D110" t="s">
        <v>11605</v>
      </c>
      <c r="F110">
        <f>INDEX(resolve_2019!L:L,MATCH(A110,resolve_2019!A:A,0))</f>
        <v>100</v>
      </c>
      <c r="G110" t="e">
        <v>#VALUE!</v>
      </c>
    </row>
    <row r="111" spans="1:7" x14ac:dyDescent="0.75">
      <c r="A111" t="s">
        <v>10297</v>
      </c>
      <c r="B111" t="s">
        <v>10298</v>
      </c>
      <c r="C111" t="s">
        <v>2064</v>
      </c>
      <c r="D111" t="s">
        <v>11605</v>
      </c>
      <c r="F111">
        <f>INDEX(resolve_2019!L:L,MATCH(A111,resolve_2019!A:A,0))</f>
        <v>27.39</v>
      </c>
      <c r="G111" t="e">
        <v>#VALUE!</v>
      </c>
    </row>
    <row r="112" spans="1:7" x14ac:dyDescent="0.75">
      <c r="A112" t="s">
        <v>10516</v>
      </c>
      <c r="B112" t="s">
        <v>10517</v>
      </c>
      <c r="C112" t="s">
        <v>14090</v>
      </c>
      <c r="D112" t="s">
        <v>11605</v>
      </c>
      <c r="F112">
        <f>INDEX(resolve_2019!L:L,MATCH(A112,resolve_2019!A:A,0))</f>
        <v>30</v>
      </c>
      <c r="G112" t="e">
        <v>#VALUE!</v>
      </c>
    </row>
    <row r="113" spans="1:7" x14ac:dyDescent="0.75">
      <c r="A113" t="s">
        <v>11239</v>
      </c>
      <c r="B113" t="s">
        <v>11240</v>
      </c>
      <c r="C113" t="s">
        <v>903</v>
      </c>
      <c r="D113" t="s">
        <v>11605</v>
      </c>
      <c r="F113">
        <f>INDEX(resolve_2019!L:L,MATCH(A113,resolve_2019!A:A,0))</f>
        <v>49.9</v>
      </c>
      <c r="G113" t="e">
        <v>#VALUE!</v>
      </c>
    </row>
    <row r="114" spans="1:7" x14ac:dyDescent="0.75">
      <c r="A114" t="s">
        <v>11241</v>
      </c>
      <c r="B114" t="s">
        <v>11242</v>
      </c>
      <c r="C114" t="s">
        <v>14088</v>
      </c>
      <c r="D114" t="s">
        <v>11605</v>
      </c>
      <c r="F114">
        <f>INDEX(resolve_2019!L:L,MATCH(A114,resolve_2019!A:A,0))</f>
        <v>5</v>
      </c>
      <c r="G114" t="e">
        <v>#VALUE!</v>
      </c>
    </row>
    <row r="115" spans="1:7" x14ac:dyDescent="0.75">
      <c r="A115" t="s">
        <v>10621</v>
      </c>
      <c r="B115" t="s">
        <v>10622</v>
      </c>
      <c r="C115" t="s">
        <v>14091</v>
      </c>
      <c r="D115" t="s">
        <v>11600</v>
      </c>
      <c r="F115">
        <f>INDEX(resolve_2019!L:L,MATCH(A115,resolve_2019!A:A,0))</f>
        <v>10</v>
      </c>
      <c r="G115" t="e">
        <v>#VALUE!</v>
      </c>
    </row>
    <row r="116" spans="1:7" x14ac:dyDescent="0.75">
      <c r="A116" t="s">
        <v>10623</v>
      </c>
      <c r="B116" t="s">
        <v>10624</v>
      </c>
      <c r="C116" t="s">
        <v>14091</v>
      </c>
      <c r="D116" t="s">
        <v>11600</v>
      </c>
      <c r="F116">
        <f>INDEX(resolve_2019!L:L,MATCH(A116,resolve_2019!A:A,0))</f>
        <v>10</v>
      </c>
      <c r="G116" t="e">
        <v>#VALUE!</v>
      </c>
    </row>
    <row r="117" spans="1:7" x14ac:dyDescent="0.75">
      <c r="A117" t="s">
        <v>10727</v>
      </c>
      <c r="B117" t="s">
        <v>10728</v>
      </c>
      <c r="C117" t="s">
        <v>14088</v>
      </c>
      <c r="D117" t="s">
        <v>11605</v>
      </c>
      <c r="F117">
        <f>INDEX(resolve_2019!L:L,MATCH(A117,resolve_2019!A:A,0))</f>
        <v>3</v>
      </c>
      <c r="G117" t="e">
        <v>#VALUE!</v>
      </c>
    </row>
    <row r="118" spans="1:7" x14ac:dyDescent="0.75">
      <c r="A118" t="s">
        <v>10854</v>
      </c>
      <c r="B118" t="s">
        <v>12154</v>
      </c>
      <c r="C118" t="s">
        <v>1872</v>
      </c>
      <c r="D118" t="s">
        <v>11605</v>
      </c>
      <c r="F118">
        <f>INDEX(resolve_2019!L:L,MATCH(A118,resolve_2019!A:A,0))</f>
        <v>140</v>
      </c>
      <c r="G118" t="e">
        <v>#VALUE!</v>
      </c>
    </row>
    <row r="119" spans="1:7" x14ac:dyDescent="0.75">
      <c r="A119" t="s">
        <v>10893</v>
      </c>
      <c r="B119" t="s">
        <v>10894</v>
      </c>
      <c r="C119" t="s">
        <v>14088</v>
      </c>
      <c r="D119" t="s">
        <v>11605</v>
      </c>
      <c r="F119">
        <f>INDEX(resolve_2019!L:L,MATCH(A119,resolve_2019!A:A,0))</f>
        <v>3.75</v>
      </c>
      <c r="G119" t="e">
        <v>#VALUE!</v>
      </c>
    </row>
    <row r="120" spans="1:7" x14ac:dyDescent="0.75">
      <c r="A120" t="s">
        <v>10951</v>
      </c>
      <c r="B120" t="s">
        <v>10952</v>
      </c>
      <c r="C120" t="s">
        <v>14088</v>
      </c>
      <c r="D120" t="s">
        <v>11605</v>
      </c>
      <c r="F120">
        <f>INDEX(resolve_2019!L:L,MATCH(A120,resolve_2019!A:A,0))</f>
        <v>2</v>
      </c>
      <c r="G120" t="e">
        <v>#VALUE!</v>
      </c>
    </row>
    <row r="121" spans="1:7" x14ac:dyDescent="0.75">
      <c r="A121" t="s">
        <v>11519</v>
      </c>
      <c r="B121" t="s">
        <v>11520</v>
      </c>
      <c r="C121" t="s">
        <v>14092</v>
      </c>
      <c r="D121" t="s">
        <v>11605</v>
      </c>
      <c r="F121">
        <f>INDEX(resolve_2019!L:L,MATCH(A121,resolve_2019!A:A,0))</f>
        <v>20</v>
      </c>
      <c r="G121" t="e">
        <v>#VALUE!</v>
      </c>
    </row>
    <row r="122" spans="1:7" x14ac:dyDescent="0.75">
      <c r="A122" t="s">
        <v>11521</v>
      </c>
      <c r="B122" t="s">
        <v>11522</v>
      </c>
      <c r="C122" t="s">
        <v>14092</v>
      </c>
      <c r="D122" t="s">
        <v>11605</v>
      </c>
      <c r="F122">
        <f>INDEX(resolve_2019!L:L,MATCH(A122,resolve_2019!A:A,0))</f>
        <v>20</v>
      </c>
      <c r="G122" t="e">
        <v>#VALUE!</v>
      </c>
    </row>
    <row r="123" spans="1:7" x14ac:dyDescent="0.75">
      <c r="A123" t="s">
        <v>11073</v>
      </c>
      <c r="B123" t="s">
        <v>2420</v>
      </c>
      <c r="C123" t="s">
        <v>2420</v>
      </c>
      <c r="D123" t="s">
        <v>11605</v>
      </c>
      <c r="F123">
        <f>INDEX(resolve_2019!L:L,MATCH(A123,resolve_2019!A:A,0))</f>
        <v>127.6</v>
      </c>
      <c r="G123" t="e">
        <v>#VALUE!</v>
      </c>
    </row>
    <row r="124" spans="1:7" x14ac:dyDescent="0.75">
      <c r="A124" t="s">
        <v>11107</v>
      </c>
      <c r="B124" t="s">
        <v>11108</v>
      </c>
      <c r="C124" t="s">
        <v>14088</v>
      </c>
      <c r="D124" t="s">
        <v>11605</v>
      </c>
      <c r="F124">
        <f>INDEX(resolve_2019!L:L,MATCH(A124,resolve_2019!A:A,0))</f>
        <v>14.4</v>
      </c>
      <c r="G124" t="e">
        <v>#VALUE!</v>
      </c>
    </row>
    <row r="125" spans="1:7" x14ac:dyDescent="0.75">
      <c r="A125" t="s">
        <v>11179</v>
      </c>
      <c r="B125" t="s">
        <v>11180</v>
      </c>
      <c r="C125" t="s">
        <v>14088</v>
      </c>
      <c r="D125" t="s">
        <v>11605</v>
      </c>
      <c r="F125">
        <f>INDEX(resolve_2019!L:L,MATCH(A125,resolve_2019!A:A,0))</f>
        <v>20</v>
      </c>
      <c r="G125" t="e">
        <v>#VALUE!</v>
      </c>
    </row>
    <row r="126" spans="1:7" x14ac:dyDescent="0.75">
      <c r="A126" t="s">
        <v>11198</v>
      </c>
      <c r="B126" t="s">
        <v>11199</v>
      </c>
      <c r="C126" t="s">
        <v>14088</v>
      </c>
      <c r="D126" t="s">
        <v>11605</v>
      </c>
      <c r="F126">
        <f>INDEX(resolve_2019!L:L,MATCH(A126,resolve_2019!A:A,0))</f>
        <v>7.3</v>
      </c>
      <c r="G126" t="e">
        <v>#VALUE!</v>
      </c>
    </row>
    <row r="127" spans="1:7" x14ac:dyDescent="0.75">
      <c r="A127" t="s">
        <v>11514</v>
      </c>
      <c r="D127" t="s">
        <v>11605</v>
      </c>
      <c r="E127" t="s">
        <v>11613</v>
      </c>
    </row>
    <row r="128" spans="1:7" x14ac:dyDescent="0.75">
      <c r="A128" t="s">
        <v>10669</v>
      </c>
      <c r="D128" t="s">
        <v>11600</v>
      </c>
      <c r="E128" t="s">
        <v>11614</v>
      </c>
    </row>
    <row r="129" spans="1:5" x14ac:dyDescent="0.75">
      <c r="A129" t="s">
        <v>11231</v>
      </c>
      <c r="D129" t="s">
        <v>11600</v>
      </c>
      <c r="E129" t="s">
        <v>11615</v>
      </c>
    </row>
    <row r="130" spans="1:5" x14ac:dyDescent="0.75">
      <c r="A130" t="s">
        <v>11523</v>
      </c>
      <c r="D130" t="s">
        <v>11605</v>
      </c>
      <c r="E130" t="s">
        <v>11616</v>
      </c>
    </row>
    <row r="131" spans="1:5" x14ac:dyDescent="0.75">
      <c r="A131" t="s">
        <v>11525</v>
      </c>
      <c r="D131" t="s">
        <v>11605</v>
      </c>
      <c r="E131" t="s">
        <v>11616</v>
      </c>
    </row>
    <row r="132" spans="1:5" x14ac:dyDescent="0.75">
      <c r="A132" t="s">
        <v>11233</v>
      </c>
      <c r="D132" t="s">
        <v>11600</v>
      </c>
      <c r="E132" t="s">
        <v>11615</v>
      </c>
    </row>
    <row r="133" spans="1:5" x14ac:dyDescent="0.75">
      <c r="A133" t="s">
        <v>11235</v>
      </c>
      <c r="D133" t="s">
        <v>11600</v>
      </c>
      <c r="E133" t="s">
        <v>11615</v>
      </c>
    </row>
    <row r="134" spans="1:5" x14ac:dyDescent="0.75">
      <c r="A134" t="s">
        <v>10041</v>
      </c>
      <c r="D134" t="s">
        <v>11605</v>
      </c>
      <c r="E134" t="s">
        <v>11617</v>
      </c>
    </row>
    <row r="135" spans="1:5" x14ac:dyDescent="0.75">
      <c r="A135" t="s">
        <v>11502</v>
      </c>
      <c r="D135" t="s">
        <v>11605</v>
      </c>
      <c r="E135" t="s">
        <v>11618</v>
      </c>
    </row>
    <row r="136" spans="1:5" x14ac:dyDescent="0.75">
      <c r="A136" t="s">
        <v>10033</v>
      </c>
      <c r="D136" t="s">
        <v>11605</v>
      </c>
      <c r="E136" t="s">
        <v>11617</v>
      </c>
    </row>
    <row r="137" spans="1:5" x14ac:dyDescent="0.75">
      <c r="A137" t="s">
        <v>10656</v>
      </c>
      <c r="D137" t="s">
        <v>11605</v>
      </c>
      <c r="E137" t="s">
        <v>11619</v>
      </c>
    </row>
    <row r="138" spans="1:5" x14ac:dyDescent="0.75">
      <c r="A138" t="s">
        <v>10953</v>
      </c>
      <c r="D138" t="s">
        <v>11605</v>
      </c>
      <c r="E138" t="s">
        <v>11617</v>
      </c>
    </row>
    <row r="139" spans="1:5" x14ac:dyDescent="0.75">
      <c r="A139" t="s">
        <v>10720</v>
      </c>
      <c r="D139" t="s">
        <v>11605</v>
      </c>
      <c r="E139" t="s">
        <v>11620</v>
      </c>
    </row>
    <row r="140" spans="1:5" x14ac:dyDescent="0.75">
      <c r="A140" t="s">
        <v>11130</v>
      </c>
      <c r="D140" t="s">
        <v>11605</v>
      </c>
      <c r="E140" t="s">
        <v>11621</v>
      </c>
    </row>
    <row r="141" spans="1:5" x14ac:dyDescent="0.75">
      <c r="A141" t="s">
        <v>10328</v>
      </c>
      <c r="D141" t="s">
        <v>11605</v>
      </c>
      <c r="E141" t="s">
        <v>11617</v>
      </c>
    </row>
    <row r="142" spans="1:5" x14ac:dyDescent="0.75">
      <c r="A142" t="s">
        <v>10674</v>
      </c>
      <c r="D142" t="s">
        <v>11605</v>
      </c>
      <c r="E142" t="s">
        <v>11617</v>
      </c>
    </row>
    <row r="143" spans="1:5" x14ac:dyDescent="0.75">
      <c r="A143" t="s">
        <v>11061</v>
      </c>
      <c r="D143" t="s">
        <v>11605</v>
      </c>
      <c r="E143" t="s">
        <v>11617</v>
      </c>
    </row>
    <row r="144" spans="1:5" x14ac:dyDescent="0.75">
      <c r="A144" t="s">
        <v>11114</v>
      </c>
      <c r="D144" t="s">
        <v>11605</v>
      </c>
      <c r="E144" t="s">
        <v>11617</v>
      </c>
    </row>
    <row r="145" spans="1:5" x14ac:dyDescent="0.75">
      <c r="A145" t="s">
        <v>11056</v>
      </c>
      <c r="D145" t="s">
        <v>11605</v>
      </c>
      <c r="E145" t="e">
        <v>#N/A</v>
      </c>
    </row>
    <row r="146" spans="1:5" x14ac:dyDescent="0.75">
      <c r="A146" t="s">
        <v>10027</v>
      </c>
      <c r="D146" t="s">
        <v>11605</v>
      </c>
      <c r="E146" t="s">
        <v>11617</v>
      </c>
    </row>
    <row r="147" spans="1:5" x14ac:dyDescent="0.75">
      <c r="A147" t="s">
        <v>11112</v>
      </c>
      <c r="D147" t="s">
        <v>11605</v>
      </c>
      <c r="E147" t="s">
        <v>11617</v>
      </c>
    </row>
    <row r="148" spans="1:5" x14ac:dyDescent="0.75">
      <c r="A148" t="s">
        <v>11059</v>
      </c>
      <c r="D148" t="s">
        <v>11605</v>
      </c>
      <c r="E148" t="s">
        <v>11617</v>
      </c>
    </row>
    <row r="149" spans="1:5" x14ac:dyDescent="0.75">
      <c r="A149" t="s">
        <v>10883</v>
      </c>
      <c r="D149" t="s">
        <v>11605</v>
      </c>
      <c r="E149" t="s">
        <v>11621</v>
      </c>
    </row>
    <row r="150" spans="1:5" x14ac:dyDescent="0.75">
      <c r="A150" t="s">
        <v>11025</v>
      </c>
      <c r="D150" t="s">
        <v>11605</v>
      </c>
      <c r="E150" t="s">
        <v>11621</v>
      </c>
    </row>
    <row r="151" spans="1:5" x14ac:dyDescent="0.75">
      <c r="A151" t="s">
        <v>10722</v>
      </c>
      <c r="D151" t="s">
        <v>11605</v>
      </c>
      <c r="E151" t="s">
        <v>11621</v>
      </c>
    </row>
    <row r="152" spans="1:5" x14ac:dyDescent="0.75">
      <c r="A152" t="s">
        <v>10336</v>
      </c>
      <c r="D152" t="s">
        <v>11605</v>
      </c>
      <c r="E152" t="s">
        <v>11617</v>
      </c>
    </row>
    <row r="153" spans="1:5" x14ac:dyDescent="0.75">
      <c r="A153" t="s">
        <v>10183</v>
      </c>
      <c r="D153" t="s">
        <v>11605</v>
      </c>
      <c r="E153" t="s">
        <v>11621</v>
      </c>
    </row>
    <row r="154" spans="1:5" x14ac:dyDescent="0.75">
      <c r="A154" t="s">
        <v>10910</v>
      </c>
      <c r="D154" t="s">
        <v>11605</v>
      </c>
      <c r="E154" t="s">
        <v>11621</v>
      </c>
    </row>
    <row r="155" spans="1:5" x14ac:dyDescent="0.75">
      <c r="A155" t="s">
        <v>11110</v>
      </c>
      <c r="D155" t="s">
        <v>11605</v>
      </c>
      <c r="E155" t="s">
        <v>11617</v>
      </c>
    </row>
    <row r="156" spans="1:5" x14ac:dyDescent="0.75">
      <c r="A156" t="s">
        <v>10227</v>
      </c>
      <c r="D156" t="s">
        <v>11605</v>
      </c>
      <c r="E156" t="s">
        <v>11617</v>
      </c>
    </row>
    <row r="157" spans="1:5" x14ac:dyDescent="0.75">
      <c r="A157" t="s">
        <v>10882</v>
      </c>
      <c r="D157" t="s">
        <v>11605</v>
      </c>
      <c r="E157" t="s">
        <v>11621</v>
      </c>
    </row>
    <row r="158" spans="1:5" x14ac:dyDescent="0.75">
      <c r="A158" t="s">
        <v>10697</v>
      </c>
      <c r="D158" t="s">
        <v>11605</v>
      </c>
      <c r="E158" t="s">
        <v>11617</v>
      </c>
    </row>
    <row r="159" spans="1:5" x14ac:dyDescent="0.75">
      <c r="A159" t="s">
        <v>10579</v>
      </c>
      <c r="D159" t="s">
        <v>11605</v>
      </c>
      <c r="E159" t="s">
        <v>11617</v>
      </c>
    </row>
    <row r="160" spans="1:5" x14ac:dyDescent="0.75">
      <c r="A160" t="s">
        <v>11126</v>
      </c>
      <c r="D160" t="s">
        <v>11605</v>
      </c>
      <c r="E160" t="s">
        <v>11617</v>
      </c>
    </row>
    <row r="161" spans="1:5" x14ac:dyDescent="0.75">
      <c r="A161" t="s">
        <v>10225</v>
      </c>
      <c r="D161" t="s">
        <v>11605</v>
      </c>
      <c r="E161" t="s">
        <v>11617</v>
      </c>
    </row>
    <row r="162" spans="1:5" x14ac:dyDescent="0.75">
      <c r="A162" t="s">
        <v>10985</v>
      </c>
      <c r="D162" t="s">
        <v>11605</v>
      </c>
      <c r="E162" t="s">
        <v>11621</v>
      </c>
    </row>
    <row r="163" spans="1:5" x14ac:dyDescent="0.75">
      <c r="A163" t="s">
        <v>10700</v>
      </c>
      <c r="D163" t="s">
        <v>11605</v>
      </c>
      <c r="E163" t="s">
        <v>11617</v>
      </c>
    </row>
    <row r="164" spans="1:5" x14ac:dyDescent="0.75">
      <c r="A164" t="s">
        <v>11147</v>
      </c>
      <c r="D164" t="s">
        <v>11605</v>
      </c>
      <c r="E164" t="s">
        <v>11617</v>
      </c>
    </row>
    <row r="165" spans="1:5" x14ac:dyDescent="0.75">
      <c r="A165" t="s">
        <v>11097</v>
      </c>
      <c r="D165" t="s">
        <v>11605</v>
      </c>
      <c r="E165" t="s">
        <v>11617</v>
      </c>
    </row>
    <row r="166" spans="1:5" x14ac:dyDescent="0.75">
      <c r="A166" t="s">
        <v>10423</v>
      </c>
      <c r="D166" t="s">
        <v>11605</v>
      </c>
      <c r="E166" t="s">
        <v>11617</v>
      </c>
    </row>
    <row r="167" spans="1:5" x14ac:dyDescent="0.75">
      <c r="A167" t="s">
        <v>10767</v>
      </c>
      <c r="D167" t="s">
        <v>11605</v>
      </c>
      <c r="E167" t="s">
        <v>11617</v>
      </c>
    </row>
    <row r="168" spans="1:5" x14ac:dyDescent="0.75">
      <c r="A168" t="s">
        <v>10603</v>
      </c>
      <c r="D168" t="s">
        <v>11605</v>
      </c>
      <c r="E168" t="s">
        <v>11617</v>
      </c>
    </row>
    <row r="169" spans="1:5" x14ac:dyDescent="0.75">
      <c r="A169" t="s">
        <v>10812</v>
      </c>
      <c r="D169" t="s">
        <v>11605</v>
      </c>
      <c r="E169" t="s">
        <v>11617</v>
      </c>
    </row>
    <row r="170" spans="1:5" x14ac:dyDescent="0.75">
      <c r="A170" t="s">
        <v>10084</v>
      </c>
      <c r="D170" t="s">
        <v>11605</v>
      </c>
      <c r="E170" t="s">
        <v>11617</v>
      </c>
    </row>
    <row r="171" spans="1:5" x14ac:dyDescent="0.75">
      <c r="A171" t="s">
        <v>11104</v>
      </c>
      <c r="D171" t="s">
        <v>11605</v>
      </c>
      <c r="E171" t="s">
        <v>11617</v>
      </c>
    </row>
    <row r="172" spans="1:5" x14ac:dyDescent="0.75">
      <c r="A172" t="s">
        <v>10196</v>
      </c>
      <c r="D172" t="s">
        <v>11605</v>
      </c>
      <c r="E172" t="s">
        <v>11621</v>
      </c>
    </row>
    <row r="173" spans="1:5" x14ac:dyDescent="0.75">
      <c r="A173" t="s">
        <v>10288</v>
      </c>
      <c r="D173" t="s">
        <v>11605</v>
      </c>
      <c r="E173" t="s">
        <v>11617</v>
      </c>
    </row>
    <row r="174" spans="1:5" x14ac:dyDescent="0.75">
      <c r="A174" t="s">
        <v>10291</v>
      </c>
      <c r="D174" t="s">
        <v>11605</v>
      </c>
      <c r="E174" t="s">
        <v>11617</v>
      </c>
    </row>
  </sheetData>
  <conditionalFormatting sqref="A1:A1048576">
    <cfRule type="duplicateValues" dxfId="6" priority="3"/>
  </conditionalFormatting>
  <conditionalFormatting sqref="D1:E1048576">
    <cfRule type="cellIs" dxfId="5" priority="1" operator="equal">
      <formula>"old"</formula>
    </cfRule>
    <cfRule type="containsText" dxfId="4" priority="2" operator="containsText" text="new">
      <formula>NOT(ISERROR(SEARCH("new",D1)))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087"/>
  <sheetViews>
    <sheetView workbookViewId="0">
      <selection activeCell="C1" sqref="C1"/>
    </sheetView>
  </sheetViews>
  <sheetFormatPr defaultRowHeight="14.75" x14ac:dyDescent="0.75"/>
  <cols>
    <col min="1" max="1" width="55.54296875" bestFit="1" customWidth="1"/>
    <col min="2" max="2" width="12" bestFit="1" customWidth="1"/>
    <col min="3" max="3" width="12.7265625" bestFit="1" customWidth="1"/>
  </cols>
  <sheetData>
    <row r="1" spans="1:3" x14ac:dyDescent="0.75">
      <c r="A1" t="s">
        <v>11849</v>
      </c>
      <c r="B1" t="s">
        <v>11848</v>
      </c>
      <c r="C1" t="s">
        <v>11847</v>
      </c>
    </row>
    <row r="2" spans="1:3" x14ac:dyDescent="0.75">
      <c r="A2" t="s">
        <v>3391</v>
      </c>
      <c r="B2">
        <v>36.941299999999998</v>
      </c>
      <c r="C2">
        <v>-119.960655</v>
      </c>
    </row>
    <row r="3" spans="1:3" x14ac:dyDescent="0.75">
      <c r="A3" t="s">
        <v>11846</v>
      </c>
      <c r="B3">
        <v>34.584443999999998</v>
      </c>
      <c r="C3">
        <v>-117.34139999999999</v>
      </c>
    </row>
    <row r="4" spans="1:3" x14ac:dyDescent="0.75">
      <c r="A4" t="s">
        <v>11845</v>
      </c>
      <c r="B4">
        <v>34.654339999999998</v>
      </c>
      <c r="C4">
        <v>-117.971</v>
      </c>
    </row>
    <row r="5" spans="1:3" x14ac:dyDescent="0.75">
      <c r="A5" t="s">
        <v>11844</v>
      </c>
      <c r="B5">
        <v>34.713332999999999</v>
      </c>
      <c r="C5">
        <v>-118.2894</v>
      </c>
    </row>
    <row r="6" spans="1:3" x14ac:dyDescent="0.75">
      <c r="A6" t="s">
        <v>11843</v>
      </c>
      <c r="B6">
        <v>34.713332999999999</v>
      </c>
      <c r="C6">
        <v>-118.2894</v>
      </c>
    </row>
    <row r="7" spans="1:3" x14ac:dyDescent="0.75">
      <c r="A7" t="s">
        <v>11842</v>
      </c>
      <c r="B7">
        <v>34.708621999999998</v>
      </c>
      <c r="C7">
        <v>-118.272402</v>
      </c>
    </row>
    <row r="8" spans="1:3" x14ac:dyDescent="0.75">
      <c r="A8" t="s">
        <v>11841</v>
      </c>
      <c r="B8">
        <v>37.7361</v>
      </c>
      <c r="C8">
        <v>-121.64749999999999</v>
      </c>
    </row>
    <row r="9" spans="1:3" x14ac:dyDescent="0.75">
      <c r="A9" t="s">
        <v>11840</v>
      </c>
      <c r="B9">
        <v>34.000399999999999</v>
      </c>
      <c r="C9">
        <v>-117.83011999999999</v>
      </c>
    </row>
    <row r="10" spans="1:3" x14ac:dyDescent="0.75">
      <c r="A10" t="s">
        <v>11839</v>
      </c>
      <c r="B10">
        <v>34.723056</v>
      </c>
      <c r="C10">
        <v>-118.2897</v>
      </c>
    </row>
    <row r="11" spans="1:3" x14ac:dyDescent="0.75">
      <c r="A11" t="s">
        <v>11838</v>
      </c>
      <c r="B11">
        <v>34.723056</v>
      </c>
      <c r="C11">
        <v>-118.2897</v>
      </c>
    </row>
    <row r="12" spans="1:3" x14ac:dyDescent="0.75">
      <c r="A12" t="s">
        <v>11837</v>
      </c>
      <c r="B12">
        <v>34.723056</v>
      </c>
      <c r="C12">
        <v>-118.2897</v>
      </c>
    </row>
    <row r="13" spans="1:3" x14ac:dyDescent="0.75">
      <c r="A13" t="s">
        <v>11836</v>
      </c>
      <c r="B13">
        <v>34.723056</v>
      </c>
      <c r="C13">
        <v>-118.2897</v>
      </c>
    </row>
    <row r="14" spans="1:3" x14ac:dyDescent="0.75">
      <c r="A14" t="s">
        <v>11835</v>
      </c>
      <c r="B14">
        <v>34.105722</v>
      </c>
      <c r="C14">
        <v>-117.800394</v>
      </c>
    </row>
    <row r="15" spans="1:3" x14ac:dyDescent="0.75">
      <c r="A15" t="s">
        <v>939</v>
      </c>
      <c r="B15">
        <v>35.448</v>
      </c>
      <c r="C15">
        <v>-119.127</v>
      </c>
    </row>
    <row r="16" spans="1:3" x14ac:dyDescent="0.75">
      <c r="A16" t="s">
        <v>3390</v>
      </c>
      <c r="B16">
        <v>32.671098999999998</v>
      </c>
      <c r="C16">
        <v>-115.5873</v>
      </c>
    </row>
    <row r="17" spans="1:3" x14ac:dyDescent="0.75">
      <c r="A17" t="s">
        <v>3434</v>
      </c>
    </row>
    <row r="18" spans="1:3" x14ac:dyDescent="0.75">
      <c r="A18" t="s">
        <v>917</v>
      </c>
      <c r="B18">
        <v>34.689166999999998</v>
      </c>
      <c r="C18">
        <v>-118.32470000000001</v>
      </c>
    </row>
    <row r="19" spans="1:3" x14ac:dyDescent="0.75">
      <c r="A19" t="s">
        <v>11834</v>
      </c>
    </row>
    <row r="20" spans="1:3" x14ac:dyDescent="0.75">
      <c r="A20" t="s">
        <v>3504</v>
      </c>
      <c r="B20">
        <v>34.550832999999997</v>
      </c>
      <c r="C20">
        <v>-117.435277</v>
      </c>
    </row>
    <row r="21" spans="1:3" x14ac:dyDescent="0.75">
      <c r="A21" t="s">
        <v>1827</v>
      </c>
      <c r="B21">
        <v>37.120586000000003</v>
      </c>
      <c r="C21">
        <v>-120.3249</v>
      </c>
    </row>
    <row r="22" spans="1:3" x14ac:dyDescent="0.75">
      <c r="A22" t="s">
        <v>1716</v>
      </c>
      <c r="B22">
        <v>36.6175</v>
      </c>
      <c r="C22">
        <v>-120.2908</v>
      </c>
    </row>
    <row r="23" spans="1:3" x14ac:dyDescent="0.75">
      <c r="A23" t="s">
        <v>1496</v>
      </c>
      <c r="B23">
        <v>35.102778000000001</v>
      </c>
      <c r="C23">
        <v>-118.95440000000001</v>
      </c>
    </row>
    <row r="24" spans="1:3" x14ac:dyDescent="0.75">
      <c r="A24" t="s">
        <v>11833</v>
      </c>
      <c r="B24">
        <v>38.957901</v>
      </c>
      <c r="C24">
        <v>-104.80662700000001</v>
      </c>
    </row>
    <row r="25" spans="1:3" x14ac:dyDescent="0.75">
      <c r="A25" t="s">
        <v>11832</v>
      </c>
      <c r="B25">
        <v>33.556100000000001</v>
      </c>
      <c r="C25">
        <v>-112.2153</v>
      </c>
    </row>
    <row r="26" spans="1:3" x14ac:dyDescent="0.75">
      <c r="A26" t="s">
        <v>11831</v>
      </c>
      <c r="B26">
        <v>32.977400000000003</v>
      </c>
      <c r="C26">
        <v>-113.4945</v>
      </c>
    </row>
    <row r="27" spans="1:3" x14ac:dyDescent="0.75">
      <c r="A27" t="s">
        <v>877</v>
      </c>
      <c r="B27">
        <v>32.977400000000003</v>
      </c>
      <c r="C27">
        <v>-113.4945</v>
      </c>
    </row>
    <row r="28" spans="1:3" x14ac:dyDescent="0.75">
      <c r="A28" t="s">
        <v>3558</v>
      </c>
      <c r="B28">
        <v>32.86571</v>
      </c>
      <c r="C28">
        <v>-105.999775</v>
      </c>
    </row>
    <row r="29" spans="1:3" x14ac:dyDescent="0.75">
      <c r="A29" t="s">
        <v>3574</v>
      </c>
      <c r="B29">
        <v>35.168956999999999</v>
      </c>
      <c r="C29">
        <v>-106.60005</v>
      </c>
    </row>
    <row r="30" spans="1:3" x14ac:dyDescent="0.75">
      <c r="A30" t="s">
        <v>2280</v>
      </c>
      <c r="B30">
        <v>33.08</v>
      </c>
      <c r="C30">
        <v>-115.47</v>
      </c>
    </row>
    <row r="31" spans="1:3" x14ac:dyDescent="0.75">
      <c r="A31" t="s">
        <v>816</v>
      </c>
      <c r="B31">
        <v>35.902500000000003</v>
      </c>
      <c r="C31">
        <v>-119.44280000000001</v>
      </c>
    </row>
    <row r="32" spans="1:3" x14ac:dyDescent="0.75">
      <c r="A32" t="s">
        <v>819</v>
      </c>
      <c r="B32">
        <v>35.898333000000001</v>
      </c>
      <c r="C32">
        <v>-119.4353</v>
      </c>
    </row>
    <row r="33" spans="1:3" x14ac:dyDescent="0.75">
      <c r="A33" t="s">
        <v>2129</v>
      </c>
      <c r="B33">
        <v>35.043410999999999</v>
      </c>
      <c r="C33">
        <v>-118.2118</v>
      </c>
    </row>
    <row r="34" spans="1:3" x14ac:dyDescent="0.75">
      <c r="A34" t="s">
        <v>2135</v>
      </c>
      <c r="B34">
        <v>35.026758999999998</v>
      </c>
      <c r="C34">
        <v>-118.22329999999999</v>
      </c>
    </row>
    <row r="35" spans="1:3" x14ac:dyDescent="0.75">
      <c r="A35" t="s">
        <v>2120</v>
      </c>
      <c r="B35">
        <v>35.008611000000002</v>
      </c>
      <c r="C35">
        <v>-118.2422</v>
      </c>
    </row>
    <row r="36" spans="1:3" x14ac:dyDescent="0.75">
      <c r="A36" t="s">
        <v>2123</v>
      </c>
      <c r="B36">
        <v>35.008611000000002</v>
      </c>
      <c r="C36">
        <v>-118.2422</v>
      </c>
    </row>
    <row r="37" spans="1:3" x14ac:dyDescent="0.75">
      <c r="A37" t="s">
        <v>2132</v>
      </c>
      <c r="B37">
        <v>35.026682999999998</v>
      </c>
      <c r="C37">
        <v>-118.23480000000001</v>
      </c>
    </row>
    <row r="38" spans="1:3" x14ac:dyDescent="0.75">
      <c r="A38" t="s">
        <v>2111</v>
      </c>
      <c r="B38">
        <v>35.033724999999997</v>
      </c>
      <c r="C38">
        <v>-118.35339999999999</v>
      </c>
    </row>
    <row r="39" spans="1:3" x14ac:dyDescent="0.75">
      <c r="A39" t="s">
        <v>2114</v>
      </c>
      <c r="B39">
        <v>35.023888999999997</v>
      </c>
      <c r="C39">
        <v>-118.2953</v>
      </c>
    </row>
    <row r="40" spans="1:3" x14ac:dyDescent="0.75">
      <c r="A40" t="s">
        <v>2117</v>
      </c>
      <c r="B40">
        <v>35.023888999999997</v>
      </c>
      <c r="C40">
        <v>-118.2953</v>
      </c>
    </row>
    <row r="41" spans="1:3" x14ac:dyDescent="0.75">
      <c r="A41" t="s">
        <v>2126</v>
      </c>
      <c r="B41">
        <v>35.030855000000003</v>
      </c>
      <c r="C41">
        <v>-118.2932</v>
      </c>
    </row>
    <row r="42" spans="1:3" x14ac:dyDescent="0.75">
      <c r="A42" t="s">
        <v>2141</v>
      </c>
      <c r="B42">
        <v>35.064999999999998</v>
      </c>
      <c r="C42">
        <v>-118.39</v>
      </c>
    </row>
    <row r="43" spans="1:3" x14ac:dyDescent="0.75">
      <c r="A43" t="s">
        <v>2138</v>
      </c>
      <c r="B43">
        <v>35.06</v>
      </c>
      <c r="C43">
        <v>-118.2</v>
      </c>
    </row>
    <row r="44" spans="1:3" x14ac:dyDescent="0.75">
      <c r="A44" t="s">
        <v>11830</v>
      </c>
      <c r="B44">
        <v>37.739199999999997</v>
      </c>
      <c r="C44">
        <v>-121.43219999999999</v>
      </c>
    </row>
    <row r="45" spans="1:3" x14ac:dyDescent="0.75">
      <c r="A45" t="s">
        <v>2056</v>
      </c>
    </row>
    <row r="46" spans="1:3" x14ac:dyDescent="0.75">
      <c r="A46" t="s">
        <v>3402</v>
      </c>
      <c r="B46">
        <v>36.24</v>
      </c>
      <c r="C46">
        <v>-119.898</v>
      </c>
    </row>
    <row r="47" spans="1:3" x14ac:dyDescent="0.75">
      <c r="A47" t="s">
        <v>11829</v>
      </c>
      <c r="B47">
        <v>34.731200000000001</v>
      </c>
      <c r="C47">
        <v>-118.258</v>
      </c>
    </row>
    <row r="48" spans="1:3" x14ac:dyDescent="0.75">
      <c r="A48" t="s">
        <v>11828</v>
      </c>
      <c r="B48">
        <v>32.108147000000002</v>
      </c>
      <c r="C48">
        <v>-110.82470000000001</v>
      </c>
    </row>
    <row r="49" spans="1:3" x14ac:dyDescent="0.75">
      <c r="A49" t="s">
        <v>11827</v>
      </c>
      <c r="B49">
        <v>32.079500000000003</v>
      </c>
      <c r="C49">
        <v>-110.88343</v>
      </c>
    </row>
    <row r="50" spans="1:3" x14ac:dyDescent="0.75">
      <c r="A50" t="s">
        <v>2298</v>
      </c>
      <c r="B50">
        <v>33.112499999999997</v>
      </c>
      <c r="C50">
        <v>-116.01390000000001</v>
      </c>
    </row>
    <row r="51" spans="1:3" x14ac:dyDescent="0.75">
      <c r="A51" t="s">
        <v>3692</v>
      </c>
      <c r="B51">
        <v>36.39</v>
      </c>
      <c r="C51">
        <v>-114.97</v>
      </c>
    </row>
    <row r="52" spans="1:3" x14ac:dyDescent="0.75">
      <c r="A52" t="s">
        <v>3469</v>
      </c>
      <c r="B52">
        <v>32.251666999999998</v>
      </c>
      <c r="C52">
        <v>-106.91333299999999</v>
      </c>
    </row>
    <row r="53" spans="1:3" x14ac:dyDescent="0.75">
      <c r="A53" t="s">
        <v>3700</v>
      </c>
      <c r="B53">
        <v>34.814700000000002</v>
      </c>
      <c r="C53">
        <v>-105.0108</v>
      </c>
    </row>
    <row r="54" spans="1:3" x14ac:dyDescent="0.75">
      <c r="A54" t="s">
        <v>1119</v>
      </c>
    </row>
    <row r="55" spans="1:3" x14ac:dyDescent="0.75">
      <c r="A55" t="s">
        <v>3475</v>
      </c>
      <c r="B55">
        <v>49.582965700000003</v>
      </c>
      <c r="C55">
        <v>-113.4350879</v>
      </c>
    </row>
    <row r="56" spans="1:3" x14ac:dyDescent="0.75">
      <c r="A56" t="s">
        <v>3478</v>
      </c>
      <c r="B56">
        <v>49.582965700000003</v>
      </c>
      <c r="C56">
        <v>-113.4350879</v>
      </c>
    </row>
    <row r="57" spans="1:3" x14ac:dyDescent="0.75">
      <c r="A57" t="s">
        <v>2281</v>
      </c>
      <c r="B57">
        <v>33.08</v>
      </c>
      <c r="C57">
        <v>-115.47</v>
      </c>
    </row>
    <row r="58" spans="1:3" x14ac:dyDescent="0.75">
      <c r="A58" t="s">
        <v>3710</v>
      </c>
      <c r="B58">
        <v>45.716700000000003</v>
      </c>
      <c r="C58">
        <v>-120.2008</v>
      </c>
    </row>
    <row r="59" spans="1:3" x14ac:dyDescent="0.75">
      <c r="A59" t="s">
        <v>2272</v>
      </c>
      <c r="B59">
        <v>33.305</v>
      </c>
      <c r="C59">
        <v>-112.8339</v>
      </c>
    </row>
    <row r="60" spans="1:3" x14ac:dyDescent="0.75">
      <c r="A60" t="s">
        <v>738</v>
      </c>
      <c r="B60">
        <v>35.150694000000001</v>
      </c>
      <c r="C60">
        <v>-118.875</v>
      </c>
    </row>
    <row r="61" spans="1:3" x14ac:dyDescent="0.75">
      <c r="A61" t="s">
        <v>1704</v>
      </c>
      <c r="B61">
        <v>35.150694000000001</v>
      </c>
      <c r="C61">
        <v>-118.8753</v>
      </c>
    </row>
    <row r="62" spans="1:3" x14ac:dyDescent="0.75">
      <c r="A62" t="s">
        <v>910</v>
      </c>
      <c r="B62">
        <v>34.844225999999999</v>
      </c>
      <c r="C62">
        <v>-118.4585</v>
      </c>
    </row>
    <row r="63" spans="1:3" x14ac:dyDescent="0.75">
      <c r="A63" t="s">
        <v>3227</v>
      </c>
      <c r="B63">
        <v>34.836649000000001</v>
      </c>
      <c r="C63">
        <v>-118.4802</v>
      </c>
    </row>
    <row r="64" spans="1:3" x14ac:dyDescent="0.75">
      <c r="A64" t="s">
        <v>11826</v>
      </c>
    </row>
    <row r="65" spans="1:3" x14ac:dyDescent="0.75">
      <c r="A65" t="s">
        <v>1821</v>
      </c>
      <c r="B65">
        <v>35.814999999999998</v>
      </c>
      <c r="C65">
        <v>-119.4597</v>
      </c>
    </row>
    <row r="66" spans="1:3" x14ac:dyDescent="0.75">
      <c r="A66" t="s">
        <v>828</v>
      </c>
      <c r="B66">
        <v>35.895000000000003</v>
      </c>
      <c r="C66">
        <v>-119.5108</v>
      </c>
    </row>
    <row r="67" spans="1:3" x14ac:dyDescent="0.75">
      <c r="A67" t="s">
        <v>3743</v>
      </c>
      <c r="B67">
        <v>32.001389000000003</v>
      </c>
      <c r="C67">
        <v>-110.960556</v>
      </c>
    </row>
    <row r="68" spans="1:3" x14ac:dyDescent="0.75">
      <c r="A68" t="s">
        <v>831</v>
      </c>
      <c r="B68">
        <v>35.989722</v>
      </c>
      <c r="C68">
        <v>-120.11</v>
      </c>
    </row>
    <row r="69" spans="1:3" x14ac:dyDescent="0.75">
      <c r="A69" t="s">
        <v>714</v>
      </c>
      <c r="B69">
        <v>35.989722</v>
      </c>
      <c r="C69">
        <v>-120.11</v>
      </c>
    </row>
    <row r="70" spans="1:3" x14ac:dyDescent="0.75">
      <c r="A70" t="s">
        <v>720</v>
      </c>
      <c r="B70">
        <v>35.989722</v>
      </c>
      <c r="C70">
        <v>-120.11</v>
      </c>
    </row>
    <row r="71" spans="1:3" x14ac:dyDescent="0.75">
      <c r="A71" t="s">
        <v>856</v>
      </c>
      <c r="B71">
        <v>35.982778000000003</v>
      </c>
      <c r="C71">
        <v>-120.1103</v>
      </c>
    </row>
    <row r="72" spans="1:3" x14ac:dyDescent="0.75">
      <c r="A72" t="s">
        <v>859</v>
      </c>
      <c r="B72">
        <v>35.983055999999998</v>
      </c>
      <c r="C72">
        <v>-120.1103</v>
      </c>
    </row>
    <row r="73" spans="1:3" x14ac:dyDescent="0.75">
      <c r="A73" t="s">
        <v>825</v>
      </c>
      <c r="B73">
        <v>34.780278000000003</v>
      </c>
      <c r="C73">
        <v>-118.42440000000001</v>
      </c>
    </row>
    <row r="74" spans="1:3" x14ac:dyDescent="0.75">
      <c r="A74" t="s">
        <v>11825</v>
      </c>
      <c r="B74">
        <v>37.504443999999999</v>
      </c>
      <c r="C74">
        <v>-102.58969999999999</v>
      </c>
    </row>
    <row r="75" spans="1:3" x14ac:dyDescent="0.75">
      <c r="A75" t="s">
        <v>11824</v>
      </c>
      <c r="B75">
        <v>33.498002999999997</v>
      </c>
      <c r="C75">
        <v>-112.8135</v>
      </c>
    </row>
    <row r="76" spans="1:3" x14ac:dyDescent="0.75">
      <c r="A76" t="s">
        <v>1333</v>
      </c>
      <c r="B76">
        <v>33.768599999999999</v>
      </c>
      <c r="C76">
        <v>-117.884379</v>
      </c>
    </row>
    <row r="77" spans="1:3" x14ac:dyDescent="0.75">
      <c r="A77" t="s">
        <v>3833</v>
      </c>
      <c r="B77">
        <v>35.782220000000002</v>
      </c>
      <c r="C77">
        <v>-114.97539999999999</v>
      </c>
    </row>
    <row r="78" spans="1:3" x14ac:dyDescent="0.75">
      <c r="A78" t="s">
        <v>3852</v>
      </c>
      <c r="B78">
        <v>55.704125699999999</v>
      </c>
      <c r="C78">
        <v>-120.4263595</v>
      </c>
    </row>
    <row r="79" spans="1:3" x14ac:dyDescent="0.75">
      <c r="A79" t="s">
        <v>11221</v>
      </c>
      <c r="B79">
        <v>34.734178999999997</v>
      </c>
      <c r="C79">
        <v>-103.108</v>
      </c>
    </row>
    <row r="80" spans="1:3" x14ac:dyDescent="0.75">
      <c r="A80" t="s">
        <v>11223</v>
      </c>
      <c r="B80">
        <v>34.727007</v>
      </c>
      <c r="C80">
        <v>-103.16679999999999</v>
      </c>
    </row>
    <row r="81" spans="1:3" x14ac:dyDescent="0.75">
      <c r="A81" t="s">
        <v>3865</v>
      </c>
      <c r="B81">
        <v>45.112222000000003</v>
      </c>
      <c r="C81">
        <v>-123.2347</v>
      </c>
    </row>
    <row r="82" spans="1:3" x14ac:dyDescent="0.75">
      <c r="A82" t="s">
        <v>3889</v>
      </c>
      <c r="B82">
        <v>43.053600000000003</v>
      </c>
      <c r="C82">
        <v>-115.4803</v>
      </c>
    </row>
    <row r="83" spans="1:3" x14ac:dyDescent="0.75">
      <c r="A83" t="s">
        <v>3901</v>
      </c>
      <c r="B83">
        <v>45.887700000000002</v>
      </c>
      <c r="C83">
        <v>-120.28959999999999</v>
      </c>
    </row>
    <row r="84" spans="1:3" x14ac:dyDescent="0.75">
      <c r="A84" t="s">
        <v>3908</v>
      </c>
      <c r="B84">
        <v>45.919199999999996</v>
      </c>
      <c r="C84">
        <v>-120.3039</v>
      </c>
    </row>
    <row r="85" spans="1:3" x14ac:dyDescent="0.75">
      <c r="A85" t="s">
        <v>3932</v>
      </c>
      <c r="B85">
        <v>45.653745000000001</v>
      </c>
      <c r="C85">
        <v>-120.603414</v>
      </c>
    </row>
    <row r="86" spans="1:3" x14ac:dyDescent="0.75">
      <c r="A86" t="s">
        <v>3934</v>
      </c>
      <c r="B86">
        <v>45.653745000000001</v>
      </c>
      <c r="C86">
        <v>-120.603414</v>
      </c>
    </row>
    <row r="87" spans="1:3" x14ac:dyDescent="0.75">
      <c r="A87" t="s">
        <v>3936</v>
      </c>
      <c r="B87">
        <v>45.653745000000001</v>
      </c>
      <c r="C87">
        <v>-120.603414</v>
      </c>
    </row>
    <row r="88" spans="1:3" x14ac:dyDescent="0.75">
      <c r="A88" t="s">
        <v>11506</v>
      </c>
      <c r="B88">
        <v>34.694839000000002</v>
      </c>
      <c r="C88">
        <v>-118.28769</v>
      </c>
    </row>
    <row r="89" spans="1:3" x14ac:dyDescent="0.75">
      <c r="A89" t="s">
        <v>11508</v>
      </c>
      <c r="B89">
        <v>34.694839000000002</v>
      </c>
      <c r="C89">
        <v>-118.28769</v>
      </c>
    </row>
    <row r="90" spans="1:3" x14ac:dyDescent="0.75">
      <c r="A90" t="s">
        <v>11510</v>
      </c>
      <c r="B90">
        <v>34.694839000000002</v>
      </c>
      <c r="C90">
        <v>-118.28769</v>
      </c>
    </row>
    <row r="91" spans="1:3" x14ac:dyDescent="0.75">
      <c r="A91" t="s">
        <v>3259</v>
      </c>
      <c r="B91">
        <v>34.694839000000002</v>
      </c>
      <c r="C91">
        <v>-118.2877</v>
      </c>
    </row>
    <row r="92" spans="1:3" x14ac:dyDescent="0.75">
      <c r="A92" t="s">
        <v>3249</v>
      </c>
      <c r="B92">
        <v>34.694839000000002</v>
      </c>
      <c r="C92">
        <v>-118.28769</v>
      </c>
    </row>
    <row r="93" spans="1:3" x14ac:dyDescent="0.75">
      <c r="A93" t="s">
        <v>11512</v>
      </c>
      <c r="B93">
        <v>34.694839000000002</v>
      </c>
      <c r="C93">
        <v>-118.28769</v>
      </c>
    </row>
    <row r="94" spans="1:3" x14ac:dyDescent="0.75">
      <c r="A94" t="s">
        <v>3261</v>
      </c>
      <c r="B94">
        <v>34.732059999999997</v>
      </c>
      <c r="C94">
        <v>-118.31359999999999</v>
      </c>
    </row>
    <row r="95" spans="1:3" x14ac:dyDescent="0.75">
      <c r="A95" t="s">
        <v>3277</v>
      </c>
      <c r="B95">
        <v>34.694839000000002</v>
      </c>
      <c r="C95">
        <v>-118.28769</v>
      </c>
    </row>
    <row r="96" spans="1:3" x14ac:dyDescent="0.75">
      <c r="A96" t="s">
        <v>3224</v>
      </c>
      <c r="B96">
        <v>34.655693999999997</v>
      </c>
      <c r="C96">
        <v>-118.29819999999999</v>
      </c>
    </row>
    <row r="97" spans="1:3" x14ac:dyDescent="0.75">
      <c r="A97" t="s">
        <v>3243</v>
      </c>
      <c r="B97">
        <v>34.694839000000002</v>
      </c>
      <c r="C97">
        <v>-118.28769</v>
      </c>
    </row>
    <row r="98" spans="1:3" x14ac:dyDescent="0.75">
      <c r="A98" t="s">
        <v>631</v>
      </c>
      <c r="B98">
        <v>35.317551000000002</v>
      </c>
      <c r="C98">
        <v>-118.98990000000001</v>
      </c>
    </row>
    <row r="99" spans="1:3" x14ac:dyDescent="0.75">
      <c r="A99" t="s">
        <v>4012</v>
      </c>
      <c r="B99">
        <v>50.152487899999997</v>
      </c>
      <c r="C99">
        <v>-112.8226365</v>
      </c>
    </row>
    <row r="100" spans="1:3" x14ac:dyDescent="0.75">
      <c r="A100" t="s">
        <v>2102</v>
      </c>
      <c r="B100">
        <v>33.881599999999999</v>
      </c>
      <c r="C100">
        <v>-116.5527</v>
      </c>
    </row>
    <row r="101" spans="1:3" x14ac:dyDescent="0.75">
      <c r="A101" t="s">
        <v>2723</v>
      </c>
      <c r="B101">
        <v>35.619999999999997</v>
      </c>
      <c r="C101">
        <v>-119.85</v>
      </c>
    </row>
    <row r="102" spans="1:3" x14ac:dyDescent="0.75">
      <c r="A102" t="s">
        <v>1579</v>
      </c>
      <c r="B102">
        <v>34.695278000000002</v>
      </c>
      <c r="C102">
        <v>-118.0625</v>
      </c>
    </row>
    <row r="103" spans="1:3" x14ac:dyDescent="0.75">
      <c r="A103" t="s">
        <v>11823</v>
      </c>
      <c r="B103">
        <v>36.001899999999999</v>
      </c>
      <c r="C103">
        <v>-117.7886</v>
      </c>
    </row>
    <row r="104" spans="1:3" x14ac:dyDescent="0.75">
      <c r="A104" t="s">
        <v>11822</v>
      </c>
      <c r="B104">
        <v>36.001899999999999</v>
      </c>
      <c r="C104">
        <v>-117.7886</v>
      </c>
    </row>
    <row r="105" spans="1:3" x14ac:dyDescent="0.75">
      <c r="A105" t="s">
        <v>11821</v>
      </c>
      <c r="B105">
        <v>36.001899999999999</v>
      </c>
      <c r="C105">
        <v>-117.7886</v>
      </c>
    </row>
    <row r="106" spans="1:3" x14ac:dyDescent="0.75">
      <c r="A106" t="s">
        <v>1461</v>
      </c>
      <c r="B106">
        <v>33.591700000000003</v>
      </c>
      <c r="C106">
        <v>-114.7444</v>
      </c>
    </row>
    <row r="107" spans="1:3" x14ac:dyDescent="0.75">
      <c r="A107" t="s">
        <v>3263</v>
      </c>
      <c r="B107">
        <v>33.591700000000003</v>
      </c>
      <c r="C107">
        <v>-114.7444</v>
      </c>
    </row>
    <row r="108" spans="1:3" x14ac:dyDescent="0.75">
      <c r="A108" t="s">
        <v>11820</v>
      </c>
      <c r="B108">
        <v>33.591700000000003</v>
      </c>
      <c r="C108">
        <v>-114.7444</v>
      </c>
    </row>
    <row r="109" spans="1:3" x14ac:dyDescent="0.75">
      <c r="A109" t="s">
        <v>4064</v>
      </c>
    </row>
    <row r="110" spans="1:3" x14ac:dyDescent="0.75">
      <c r="A110" t="s">
        <v>11819</v>
      </c>
      <c r="B110">
        <v>33.832999999999998</v>
      </c>
      <c r="C110">
        <v>-118.23</v>
      </c>
    </row>
    <row r="111" spans="1:3" x14ac:dyDescent="0.75">
      <c r="A111" t="s">
        <v>11818</v>
      </c>
      <c r="B111">
        <v>33.981000000000002</v>
      </c>
      <c r="C111">
        <v>-118.125</v>
      </c>
    </row>
    <row r="112" spans="1:3" x14ac:dyDescent="0.75">
      <c r="A112" t="s">
        <v>11817</v>
      </c>
      <c r="B112">
        <v>34.003</v>
      </c>
      <c r="C112">
        <v>-118.128</v>
      </c>
    </row>
    <row r="113" spans="1:3" x14ac:dyDescent="0.75">
      <c r="A113" t="s">
        <v>11816</v>
      </c>
      <c r="B113">
        <v>33.844000000000001</v>
      </c>
      <c r="C113">
        <v>-118.215</v>
      </c>
    </row>
    <row r="114" spans="1:3" x14ac:dyDescent="0.75">
      <c r="A114" t="s">
        <v>11815</v>
      </c>
      <c r="B114">
        <v>33.881999999999998</v>
      </c>
      <c r="C114">
        <v>-118.015</v>
      </c>
    </row>
    <row r="115" spans="1:3" x14ac:dyDescent="0.75">
      <c r="A115" t="s">
        <v>11814</v>
      </c>
      <c r="B115">
        <v>33.869</v>
      </c>
      <c r="C115">
        <v>-118.22499999999999</v>
      </c>
    </row>
    <row r="116" spans="1:3" x14ac:dyDescent="0.75">
      <c r="A116" t="s">
        <v>11813</v>
      </c>
      <c r="B116">
        <v>41.918999999999997</v>
      </c>
      <c r="C116">
        <v>-105.869</v>
      </c>
    </row>
    <row r="117" spans="1:3" x14ac:dyDescent="0.75">
      <c r="A117" t="s">
        <v>11812</v>
      </c>
      <c r="B117">
        <v>41.869</v>
      </c>
      <c r="C117">
        <v>-105.83199999999999</v>
      </c>
    </row>
    <row r="118" spans="1:3" x14ac:dyDescent="0.75">
      <c r="A118" t="s">
        <v>11811</v>
      </c>
      <c r="B118">
        <v>41.923000000000002</v>
      </c>
      <c r="C118">
        <v>-105.792</v>
      </c>
    </row>
    <row r="119" spans="1:3" x14ac:dyDescent="0.75">
      <c r="A119" t="s">
        <v>11810</v>
      </c>
      <c r="B119">
        <v>41.911999999999999</v>
      </c>
      <c r="C119">
        <v>-105.752</v>
      </c>
    </row>
    <row r="120" spans="1:3" x14ac:dyDescent="0.75">
      <c r="A120" t="s">
        <v>2566</v>
      </c>
      <c r="B120">
        <v>38.138100000000001</v>
      </c>
      <c r="C120">
        <v>-121.8053</v>
      </c>
    </row>
    <row r="121" spans="1:3" x14ac:dyDescent="0.75">
      <c r="A121" t="s">
        <v>1108</v>
      </c>
      <c r="B121">
        <v>38.116667</v>
      </c>
      <c r="C121">
        <v>-121.8219</v>
      </c>
    </row>
    <row r="122" spans="1:3" x14ac:dyDescent="0.75">
      <c r="A122" t="s">
        <v>1073</v>
      </c>
      <c r="B122">
        <v>38.163581000000001</v>
      </c>
      <c r="C122">
        <v>-121.7966</v>
      </c>
    </row>
    <row r="123" spans="1:3" x14ac:dyDescent="0.75">
      <c r="A123" t="s">
        <v>1102</v>
      </c>
      <c r="B123">
        <v>38.119999999999997</v>
      </c>
      <c r="C123">
        <v>-121.85</v>
      </c>
    </row>
    <row r="124" spans="1:3" x14ac:dyDescent="0.75">
      <c r="A124" t="s">
        <v>1096</v>
      </c>
      <c r="B124">
        <v>38.119999999999997</v>
      </c>
      <c r="C124">
        <v>-121.85</v>
      </c>
    </row>
    <row r="125" spans="1:3" x14ac:dyDescent="0.75">
      <c r="A125" t="s">
        <v>1064</v>
      </c>
      <c r="B125">
        <v>38.169443999999999</v>
      </c>
      <c r="C125">
        <v>-121.84690000000001</v>
      </c>
    </row>
    <row r="126" spans="1:3" x14ac:dyDescent="0.75">
      <c r="A126" t="s">
        <v>1114</v>
      </c>
      <c r="B126">
        <v>38.137487999999998</v>
      </c>
      <c r="C126">
        <v>-121.8553</v>
      </c>
    </row>
    <row r="127" spans="1:3" x14ac:dyDescent="0.75">
      <c r="A127" t="s">
        <v>2253</v>
      </c>
      <c r="B127">
        <v>33.27055</v>
      </c>
      <c r="C127">
        <v>-116.3481</v>
      </c>
    </row>
    <row r="128" spans="1:3" x14ac:dyDescent="0.75">
      <c r="A128" t="s">
        <v>2250</v>
      </c>
      <c r="B128">
        <v>33.298889000000003</v>
      </c>
      <c r="C128">
        <v>-116.35080000000001</v>
      </c>
    </row>
    <row r="129" spans="1:3" x14ac:dyDescent="0.75">
      <c r="A129" t="s">
        <v>1070</v>
      </c>
      <c r="B129">
        <v>35.008333</v>
      </c>
      <c r="C129">
        <v>-118.2414</v>
      </c>
    </row>
    <row r="130" spans="1:3" x14ac:dyDescent="0.75">
      <c r="A130" t="s">
        <v>1518</v>
      </c>
      <c r="B130">
        <v>33.924166999999997</v>
      </c>
      <c r="C130">
        <v>-116.5933</v>
      </c>
    </row>
    <row r="131" spans="1:3" x14ac:dyDescent="0.75">
      <c r="A131" t="s">
        <v>10027</v>
      </c>
      <c r="B131">
        <v>33.926110999999999</v>
      </c>
      <c r="C131">
        <v>-116.61499999999999</v>
      </c>
    </row>
    <row r="132" spans="1:3" x14ac:dyDescent="0.75">
      <c r="A132" t="s">
        <v>3006</v>
      </c>
      <c r="B132">
        <v>33.9131</v>
      </c>
      <c r="C132">
        <v>-116.56310000000001</v>
      </c>
    </row>
    <row r="133" spans="1:3" x14ac:dyDescent="0.75">
      <c r="A133" t="s">
        <v>3769</v>
      </c>
      <c r="B133">
        <v>32.311556000000003</v>
      </c>
      <c r="C133">
        <v>-100.0616</v>
      </c>
    </row>
    <row r="134" spans="1:3" x14ac:dyDescent="0.75">
      <c r="A134" t="s">
        <v>3771</v>
      </c>
      <c r="B134">
        <v>32.318221000000001</v>
      </c>
      <c r="C134">
        <v>-100.17700000000001</v>
      </c>
    </row>
    <row r="135" spans="1:3" x14ac:dyDescent="0.75">
      <c r="A135" t="s">
        <v>4231</v>
      </c>
      <c r="B135">
        <v>52.509074200000001</v>
      </c>
      <c r="C135">
        <v>-110.0831039</v>
      </c>
    </row>
    <row r="136" spans="1:3" x14ac:dyDescent="0.75">
      <c r="A136" t="s">
        <v>4233</v>
      </c>
    </row>
    <row r="137" spans="1:3" x14ac:dyDescent="0.75">
      <c r="A137" t="s">
        <v>4235</v>
      </c>
    </row>
    <row r="138" spans="1:3" x14ac:dyDescent="0.75">
      <c r="A138" t="s">
        <v>4240</v>
      </c>
      <c r="B138">
        <v>42.490341000000001</v>
      </c>
      <c r="C138">
        <v>-113.926605</v>
      </c>
    </row>
    <row r="139" spans="1:3" x14ac:dyDescent="0.75">
      <c r="A139" t="s">
        <v>4257</v>
      </c>
      <c r="B139">
        <v>37.801110999999999</v>
      </c>
      <c r="C139">
        <v>-104.491944</v>
      </c>
    </row>
    <row r="140" spans="1:3" x14ac:dyDescent="0.75">
      <c r="A140" t="s">
        <v>4260</v>
      </c>
      <c r="B140">
        <v>37.801110999999999</v>
      </c>
      <c r="C140">
        <v>-104.491944</v>
      </c>
    </row>
    <row r="141" spans="1:3" x14ac:dyDescent="0.75">
      <c r="A141" t="s">
        <v>4263</v>
      </c>
      <c r="B141">
        <v>37.801110999999999</v>
      </c>
      <c r="C141">
        <v>-104.491944</v>
      </c>
    </row>
    <row r="142" spans="1:3" x14ac:dyDescent="0.75">
      <c r="A142" t="s">
        <v>10033</v>
      </c>
      <c r="B142">
        <v>33.917200000000001</v>
      </c>
      <c r="C142">
        <v>-116.735</v>
      </c>
    </row>
    <row r="143" spans="1:3" x14ac:dyDescent="0.75">
      <c r="A143" t="s">
        <v>10035</v>
      </c>
      <c r="B143">
        <v>35.615572999999998</v>
      </c>
      <c r="C143">
        <v>-120.4044</v>
      </c>
    </row>
    <row r="144" spans="1:3" x14ac:dyDescent="0.75">
      <c r="A144" t="s">
        <v>10037</v>
      </c>
      <c r="B144">
        <v>35.615572999999998</v>
      </c>
      <c r="C144">
        <v>-120.4044</v>
      </c>
    </row>
    <row r="145" spans="1:3" x14ac:dyDescent="0.75">
      <c r="A145" t="s">
        <v>11809</v>
      </c>
      <c r="B145">
        <v>36.037199999999999</v>
      </c>
      <c r="C145">
        <v>-117.79810000000001</v>
      </c>
    </row>
    <row r="146" spans="1:3" x14ac:dyDescent="0.75">
      <c r="A146" t="s">
        <v>11808</v>
      </c>
      <c r="B146">
        <v>36.037199999999999</v>
      </c>
      <c r="C146">
        <v>-117.79810000000001</v>
      </c>
    </row>
    <row r="147" spans="1:3" x14ac:dyDescent="0.75">
      <c r="A147" t="s">
        <v>11807</v>
      </c>
      <c r="B147">
        <v>36.037199999999999</v>
      </c>
      <c r="C147">
        <v>-117.79810000000001</v>
      </c>
    </row>
    <row r="148" spans="1:3" x14ac:dyDescent="0.75">
      <c r="A148" t="s">
        <v>2295</v>
      </c>
      <c r="B148">
        <v>33.165832999999999</v>
      </c>
      <c r="C148">
        <v>-115.5322</v>
      </c>
    </row>
    <row r="149" spans="1:3" x14ac:dyDescent="0.75">
      <c r="A149" t="s">
        <v>10041</v>
      </c>
      <c r="B149">
        <v>35.026667000000003</v>
      </c>
      <c r="C149">
        <v>-118.18559999999999</v>
      </c>
    </row>
    <row r="150" spans="1:3" x14ac:dyDescent="0.75">
      <c r="A150" t="s">
        <v>2582</v>
      </c>
      <c r="B150">
        <v>35.026667000000003</v>
      </c>
      <c r="C150">
        <v>-118.18559999999999</v>
      </c>
    </row>
    <row r="151" spans="1:3" x14ac:dyDescent="0.75">
      <c r="A151" t="s">
        <v>4360</v>
      </c>
      <c r="B151">
        <v>43.01455</v>
      </c>
      <c r="C151">
        <v>-105.999</v>
      </c>
    </row>
    <row r="152" spans="1:3" x14ac:dyDescent="0.75">
      <c r="A152" t="s">
        <v>4358</v>
      </c>
      <c r="B152">
        <v>42.811943999999997</v>
      </c>
      <c r="C152">
        <v>-115.048889</v>
      </c>
    </row>
    <row r="153" spans="1:3" x14ac:dyDescent="0.75">
      <c r="A153" t="s">
        <v>680</v>
      </c>
      <c r="B153">
        <v>36.425085000000003</v>
      </c>
      <c r="C153">
        <v>-120.34350000000001</v>
      </c>
    </row>
    <row r="154" spans="1:3" x14ac:dyDescent="0.75">
      <c r="A154" t="s">
        <v>4375</v>
      </c>
      <c r="B154">
        <v>50.789020499999999</v>
      </c>
      <c r="C154">
        <v>-128.00329500000001</v>
      </c>
    </row>
    <row r="155" spans="1:3" x14ac:dyDescent="0.75">
      <c r="A155" t="s">
        <v>4377</v>
      </c>
      <c r="B155">
        <v>50.789020499999999</v>
      </c>
      <c r="C155">
        <v>-128.00329500000001</v>
      </c>
    </row>
    <row r="156" spans="1:3" x14ac:dyDescent="0.75">
      <c r="A156" t="s">
        <v>4379</v>
      </c>
      <c r="B156">
        <v>50.789020499999999</v>
      </c>
      <c r="C156">
        <v>-128.00329500000001</v>
      </c>
    </row>
    <row r="157" spans="1:3" x14ac:dyDescent="0.75">
      <c r="A157" t="s">
        <v>4381</v>
      </c>
      <c r="B157">
        <v>50.789020499999999</v>
      </c>
      <c r="C157">
        <v>-128.00329500000001</v>
      </c>
    </row>
    <row r="158" spans="1:3" x14ac:dyDescent="0.75">
      <c r="A158" t="s">
        <v>4383</v>
      </c>
      <c r="B158">
        <v>50.789020499999999</v>
      </c>
      <c r="C158">
        <v>-128.00329500000001</v>
      </c>
    </row>
    <row r="159" spans="1:3" x14ac:dyDescent="0.75">
      <c r="A159" t="s">
        <v>2031</v>
      </c>
      <c r="B159">
        <v>33.881667</v>
      </c>
      <c r="C159">
        <v>-116.4603</v>
      </c>
    </row>
    <row r="160" spans="1:3" x14ac:dyDescent="0.75">
      <c r="A160" t="s">
        <v>4412</v>
      </c>
      <c r="B160">
        <v>39.334000000000003</v>
      </c>
      <c r="C160">
        <v>-102.173</v>
      </c>
    </row>
    <row r="161" spans="1:3" x14ac:dyDescent="0.75">
      <c r="A161" t="s">
        <v>4431</v>
      </c>
      <c r="B161">
        <v>34.604999999999997</v>
      </c>
      <c r="C161">
        <v>-103.9661</v>
      </c>
    </row>
    <row r="162" spans="1:3" x14ac:dyDescent="0.75">
      <c r="A162" t="s">
        <v>4441</v>
      </c>
      <c r="B162">
        <v>42.884703000000002</v>
      </c>
      <c r="C162">
        <v>-106.221442</v>
      </c>
    </row>
    <row r="163" spans="1:3" x14ac:dyDescent="0.75">
      <c r="A163" t="s">
        <v>4443</v>
      </c>
      <c r="B163">
        <v>42.874400000000001</v>
      </c>
      <c r="C163">
        <v>-115.0172</v>
      </c>
    </row>
    <row r="164" spans="1:3" x14ac:dyDescent="0.75">
      <c r="A164" t="s">
        <v>4445</v>
      </c>
      <c r="B164">
        <v>42.8444</v>
      </c>
      <c r="C164">
        <v>-115.0369</v>
      </c>
    </row>
    <row r="165" spans="1:3" x14ac:dyDescent="0.75">
      <c r="A165" t="s">
        <v>4467</v>
      </c>
      <c r="B165">
        <v>49.556113699999997</v>
      </c>
      <c r="C165">
        <v>-113.9629544</v>
      </c>
    </row>
    <row r="166" spans="1:3" x14ac:dyDescent="0.75">
      <c r="A166" t="s">
        <v>4280</v>
      </c>
      <c r="B166">
        <v>49.515999899999997</v>
      </c>
      <c r="C166">
        <v>-114.0275553</v>
      </c>
    </row>
    <row r="167" spans="1:3" x14ac:dyDescent="0.75">
      <c r="A167" t="s">
        <v>4282</v>
      </c>
      <c r="B167">
        <v>49.515999899999997</v>
      </c>
      <c r="C167">
        <v>-114.0275553</v>
      </c>
    </row>
    <row r="168" spans="1:3" x14ac:dyDescent="0.75">
      <c r="A168" t="s">
        <v>2277</v>
      </c>
      <c r="B168">
        <v>34.938260999999997</v>
      </c>
      <c r="C168">
        <v>-118.33450000000001</v>
      </c>
    </row>
    <row r="169" spans="1:3" x14ac:dyDescent="0.75">
      <c r="A169" t="s">
        <v>1798</v>
      </c>
      <c r="B169">
        <v>34.812221999999998</v>
      </c>
      <c r="C169">
        <v>-118.3528</v>
      </c>
    </row>
    <row r="170" spans="1:3" x14ac:dyDescent="0.75">
      <c r="A170" t="s">
        <v>850</v>
      </c>
      <c r="B170">
        <v>35.323739000000003</v>
      </c>
      <c r="C170">
        <v>-119.9166</v>
      </c>
    </row>
    <row r="171" spans="1:3" x14ac:dyDescent="0.75">
      <c r="A171" t="s">
        <v>871</v>
      </c>
      <c r="B171">
        <v>35.323739000000003</v>
      </c>
      <c r="C171">
        <v>-119.9166</v>
      </c>
    </row>
    <row r="172" spans="1:3" x14ac:dyDescent="0.75">
      <c r="A172" t="s">
        <v>4473</v>
      </c>
      <c r="B172">
        <v>40.947499999999998</v>
      </c>
      <c r="C172">
        <v>-103.783889</v>
      </c>
    </row>
    <row r="173" spans="1:3" x14ac:dyDescent="0.75">
      <c r="A173" t="s">
        <v>4476</v>
      </c>
      <c r="B173">
        <v>40.947499999999998</v>
      </c>
      <c r="C173">
        <v>-103.783889</v>
      </c>
    </row>
    <row r="174" spans="1:3" x14ac:dyDescent="0.75">
      <c r="A174" t="s">
        <v>4479</v>
      </c>
      <c r="B174">
        <v>40.947499999999998</v>
      </c>
      <c r="C174">
        <v>-103.783889</v>
      </c>
    </row>
    <row r="175" spans="1:3" x14ac:dyDescent="0.75">
      <c r="A175" t="s">
        <v>4482</v>
      </c>
      <c r="B175">
        <v>40.947499999999998</v>
      </c>
      <c r="C175">
        <v>-103.783889</v>
      </c>
    </row>
    <row r="176" spans="1:3" x14ac:dyDescent="0.75">
      <c r="A176" t="s">
        <v>7796</v>
      </c>
      <c r="B176">
        <v>35.233289999999997</v>
      </c>
      <c r="C176">
        <v>-112.16112</v>
      </c>
    </row>
    <row r="177" spans="1:3" x14ac:dyDescent="0.75">
      <c r="A177" t="s">
        <v>4485</v>
      </c>
      <c r="B177">
        <v>39.421787000000002</v>
      </c>
      <c r="C177">
        <v>-103.67814</v>
      </c>
    </row>
    <row r="178" spans="1:3" x14ac:dyDescent="0.75">
      <c r="A178" t="s">
        <v>1904</v>
      </c>
      <c r="B178">
        <v>35.856499999999997</v>
      </c>
      <c r="C178">
        <v>-119.067408</v>
      </c>
    </row>
    <row r="179" spans="1:3" x14ac:dyDescent="0.75">
      <c r="A179" t="s">
        <v>1907</v>
      </c>
      <c r="B179">
        <v>35.844700000000003</v>
      </c>
      <c r="C179">
        <v>-119.066958</v>
      </c>
    </row>
    <row r="180" spans="1:3" x14ac:dyDescent="0.75">
      <c r="A180" t="s">
        <v>1913</v>
      </c>
      <c r="B180">
        <v>35.8446</v>
      </c>
      <c r="C180">
        <v>-119.05959799999999</v>
      </c>
    </row>
    <row r="181" spans="1:3" x14ac:dyDescent="0.75">
      <c r="A181" t="s">
        <v>1910</v>
      </c>
      <c r="B181">
        <v>35.850200000000001</v>
      </c>
      <c r="C181">
        <v>-119.031802</v>
      </c>
    </row>
    <row r="182" spans="1:3" x14ac:dyDescent="0.75">
      <c r="A182" t="s">
        <v>11806</v>
      </c>
      <c r="B182">
        <v>33.924897999999999</v>
      </c>
      <c r="C182">
        <v>-118.06789999999999</v>
      </c>
    </row>
    <row r="183" spans="1:3" x14ac:dyDescent="0.75">
      <c r="A183" t="s">
        <v>1849</v>
      </c>
      <c r="B183">
        <v>33.982100000000003</v>
      </c>
      <c r="C183">
        <v>-118.1035</v>
      </c>
    </row>
    <row r="184" spans="1:3" x14ac:dyDescent="0.75">
      <c r="A184" t="s">
        <v>4547</v>
      </c>
      <c r="B184">
        <v>32.404684000000003</v>
      </c>
      <c r="C184">
        <v>-115.21126700000001</v>
      </c>
    </row>
    <row r="185" spans="1:3" x14ac:dyDescent="0.75">
      <c r="A185" t="s">
        <v>4300</v>
      </c>
      <c r="B185">
        <v>32.034382999999998</v>
      </c>
      <c r="C185">
        <v>-106.340986</v>
      </c>
    </row>
    <row r="186" spans="1:3" x14ac:dyDescent="0.75">
      <c r="A186" t="s">
        <v>10069</v>
      </c>
      <c r="B186">
        <v>33.905799999999999</v>
      </c>
      <c r="C186">
        <v>-118.40309999999999</v>
      </c>
    </row>
    <row r="187" spans="1:3" x14ac:dyDescent="0.75">
      <c r="A187" t="s">
        <v>4589</v>
      </c>
      <c r="B187">
        <v>49.693289</v>
      </c>
      <c r="C187">
        <v>-112.32920129999999</v>
      </c>
    </row>
    <row r="188" spans="1:3" x14ac:dyDescent="0.75">
      <c r="A188" t="s">
        <v>1733</v>
      </c>
      <c r="B188">
        <v>34.049999999999997</v>
      </c>
      <c r="C188">
        <v>-117.59610000000001</v>
      </c>
    </row>
    <row r="189" spans="1:3" x14ac:dyDescent="0.75">
      <c r="A189" t="s">
        <v>1135</v>
      </c>
      <c r="B189">
        <v>34.040799999999997</v>
      </c>
      <c r="C189">
        <v>-117.82170000000001</v>
      </c>
    </row>
    <row r="190" spans="1:3" x14ac:dyDescent="0.75">
      <c r="A190" t="s">
        <v>1135</v>
      </c>
      <c r="B190">
        <v>34.040799999999997</v>
      </c>
      <c r="C190">
        <v>-117.82170000000001</v>
      </c>
    </row>
    <row r="191" spans="1:3" x14ac:dyDescent="0.75">
      <c r="A191" t="s">
        <v>1508</v>
      </c>
      <c r="B191">
        <v>33.965617000000002</v>
      </c>
      <c r="C191">
        <v>-117.6591</v>
      </c>
    </row>
    <row r="192" spans="1:3" x14ac:dyDescent="0.75">
      <c r="A192" t="s">
        <v>1382</v>
      </c>
      <c r="B192">
        <v>33.985244000000002</v>
      </c>
      <c r="C192">
        <v>-117.7008</v>
      </c>
    </row>
    <row r="193" spans="1:3" x14ac:dyDescent="0.75">
      <c r="A193" t="s">
        <v>10084</v>
      </c>
      <c r="B193">
        <v>34.039453000000002</v>
      </c>
      <c r="C193">
        <v>-117.604308</v>
      </c>
    </row>
    <row r="194" spans="1:3" x14ac:dyDescent="0.75">
      <c r="A194" t="s">
        <v>11805</v>
      </c>
      <c r="B194">
        <v>34.718429999999998</v>
      </c>
      <c r="C194">
        <v>-112.429</v>
      </c>
    </row>
    <row r="195" spans="1:3" x14ac:dyDescent="0.75">
      <c r="A195" t="s">
        <v>4601</v>
      </c>
      <c r="B195">
        <v>43.236944000000001</v>
      </c>
      <c r="C195">
        <v>-120.49</v>
      </c>
    </row>
    <row r="196" spans="1:3" x14ac:dyDescent="0.75">
      <c r="A196" t="s">
        <v>4604</v>
      </c>
      <c r="B196">
        <v>36.468077999999998</v>
      </c>
      <c r="C196">
        <v>-104.635659</v>
      </c>
    </row>
    <row r="197" spans="1:3" x14ac:dyDescent="0.75">
      <c r="A197" t="s">
        <v>881</v>
      </c>
      <c r="B197">
        <v>38.773055999999997</v>
      </c>
      <c r="C197">
        <v>-123.01779999999999</v>
      </c>
    </row>
    <row r="198" spans="1:3" x14ac:dyDescent="0.75">
      <c r="A198" t="s">
        <v>11804</v>
      </c>
    </row>
    <row r="199" spans="1:3" x14ac:dyDescent="0.75">
      <c r="A199" t="s">
        <v>2238</v>
      </c>
      <c r="B199">
        <v>32.686943999999997</v>
      </c>
      <c r="C199">
        <v>-115.6478</v>
      </c>
    </row>
    <row r="200" spans="1:3" x14ac:dyDescent="0.75">
      <c r="A200" t="s">
        <v>2241</v>
      </c>
      <c r="B200">
        <v>32.686943999999997</v>
      </c>
      <c r="C200">
        <v>-115.6478</v>
      </c>
    </row>
    <row r="201" spans="1:3" x14ac:dyDescent="0.75">
      <c r="A201" t="s">
        <v>11803</v>
      </c>
      <c r="B201">
        <v>38.957901</v>
      </c>
      <c r="C201">
        <v>-104.80662700000001</v>
      </c>
    </row>
    <row r="202" spans="1:3" x14ac:dyDescent="0.75">
      <c r="A202" t="s">
        <v>4710</v>
      </c>
      <c r="B202">
        <v>46.793581000000003</v>
      </c>
      <c r="C202">
        <v>-124.06541199999999</v>
      </c>
    </row>
    <row r="203" spans="1:3" x14ac:dyDescent="0.75">
      <c r="A203" t="s">
        <v>766</v>
      </c>
      <c r="B203">
        <v>38.001666999999998</v>
      </c>
      <c r="C203">
        <v>-121.7478</v>
      </c>
    </row>
    <row r="204" spans="1:3" x14ac:dyDescent="0.75">
      <c r="A204" t="s">
        <v>4726</v>
      </c>
      <c r="B204">
        <v>37.598579000000001</v>
      </c>
      <c r="C204">
        <v>-105.955832</v>
      </c>
    </row>
    <row r="205" spans="1:3" x14ac:dyDescent="0.75">
      <c r="A205" t="s">
        <v>4728</v>
      </c>
      <c r="B205">
        <v>43.028055999999999</v>
      </c>
      <c r="C205">
        <v>-115.400469</v>
      </c>
    </row>
    <row r="206" spans="1:3" x14ac:dyDescent="0.75">
      <c r="A206" t="s">
        <v>11802</v>
      </c>
      <c r="B206">
        <v>33.540123999999999</v>
      </c>
      <c r="C206">
        <v>-115.974771</v>
      </c>
    </row>
    <row r="207" spans="1:3" x14ac:dyDescent="0.75">
      <c r="A207" t="s">
        <v>11801</v>
      </c>
      <c r="B207">
        <v>46.4711</v>
      </c>
      <c r="C207">
        <v>-119.3339</v>
      </c>
    </row>
    <row r="208" spans="1:3" x14ac:dyDescent="0.75">
      <c r="A208" t="s">
        <v>4765</v>
      </c>
    </row>
    <row r="209" spans="1:3" x14ac:dyDescent="0.75">
      <c r="A209" t="s">
        <v>4767</v>
      </c>
      <c r="B209">
        <v>45.942999999999998</v>
      </c>
      <c r="C209">
        <v>-118.59099999999999</v>
      </c>
    </row>
    <row r="210" spans="1:3" x14ac:dyDescent="0.75">
      <c r="A210" t="s">
        <v>4770</v>
      </c>
      <c r="B210">
        <v>45.276600000000002</v>
      </c>
      <c r="C210">
        <v>-120.2794</v>
      </c>
    </row>
    <row r="211" spans="1:3" x14ac:dyDescent="0.75">
      <c r="A211" t="s">
        <v>1190</v>
      </c>
      <c r="B211">
        <v>37.645499999999998</v>
      </c>
      <c r="C211">
        <v>-118.9096</v>
      </c>
    </row>
    <row r="212" spans="1:3" x14ac:dyDescent="0.75">
      <c r="A212" t="s">
        <v>885</v>
      </c>
      <c r="B212">
        <v>35.786389</v>
      </c>
      <c r="C212">
        <v>-114.9628</v>
      </c>
    </row>
    <row r="213" spans="1:3" x14ac:dyDescent="0.75">
      <c r="A213" t="s">
        <v>1861</v>
      </c>
      <c r="B213">
        <v>35.782220000000002</v>
      </c>
      <c r="C213">
        <v>-114.97539999999999</v>
      </c>
    </row>
    <row r="214" spans="1:3" x14ac:dyDescent="0.75">
      <c r="A214" t="s">
        <v>868</v>
      </c>
      <c r="B214">
        <v>35.7881</v>
      </c>
      <c r="C214">
        <v>-114.9933</v>
      </c>
    </row>
    <row r="215" spans="1:3" x14ac:dyDescent="0.75">
      <c r="A215" t="s">
        <v>834</v>
      </c>
      <c r="B215">
        <v>35.781399999999998</v>
      </c>
      <c r="C215">
        <v>-114.9933</v>
      </c>
    </row>
    <row r="216" spans="1:3" x14ac:dyDescent="0.75">
      <c r="A216" t="s">
        <v>11800</v>
      </c>
      <c r="B216">
        <v>33.160601</v>
      </c>
      <c r="C216">
        <v>-111.484011</v>
      </c>
    </row>
    <row r="217" spans="1:3" x14ac:dyDescent="0.75">
      <c r="A217" t="s">
        <v>4852</v>
      </c>
      <c r="B217">
        <v>35.782220000000002</v>
      </c>
      <c r="C217">
        <v>-114.97539999999999</v>
      </c>
    </row>
    <row r="218" spans="1:3" x14ac:dyDescent="0.75">
      <c r="A218" t="s">
        <v>4855</v>
      </c>
      <c r="B218">
        <v>35.782220000000002</v>
      </c>
      <c r="C218">
        <v>-114.97539999999999</v>
      </c>
    </row>
    <row r="219" spans="1:3" x14ac:dyDescent="0.75">
      <c r="A219" t="s">
        <v>4858</v>
      </c>
      <c r="B219">
        <v>35.782220000000002</v>
      </c>
      <c r="C219">
        <v>-114.97539999999999</v>
      </c>
    </row>
    <row r="220" spans="1:3" x14ac:dyDescent="0.75">
      <c r="A220" t="s">
        <v>4861</v>
      </c>
      <c r="B220">
        <v>35.782220000000002</v>
      </c>
      <c r="C220">
        <v>-114.97539999999999</v>
      </c>
    </row>
    <row r="221" spans="1:3" x14ac:dyDescent="0.75">
      <c r="A221" t="s">
        <v>4864</v>
      </c>
      <c r="B221">
        <v>35.782220000000002</v>
      </c>
      <c r="C221">
        <v>-114.97539999999999</v>
      </c>
    </row>
    <row r="222" spans="1:3" x14ac:dyDescent="0.75">
      <c r="A222" t="s">
        <v>4867</v>
      </c>
      <c r="B222">
        <v>35.782220000000002</v>
      </c>
      <c r="C222">
        <v>-114.97539999999999</v>
      </c>
    </row>
    <row r="223" spans="1:3" x14ac:dyDescent="0.75">
      <c r="A223" t="s">
        <v>4870</v>
      </c>
      <c r="B223">
        <v>35.782220000000002</v>
      </c>
      <c r="C223">
        <v>-114.97539999999999</v>
      </c>
    </row>
    <row r="224" spans="1:3" x14ac:dyDescent="0.75">
      <c r="A224" t="s">
        <v>4873</v>
      </c>
      <c r="B224">
        <v>35.782220000000002</v>
      </c>
      <c r="C224">
        <v>-114.97539999999999</v>
      </c>
    </row>
    <row r="225" spans="1:3" x14ac:dyDescent="0.75">
      <c r="A225" t="s">
        <v>4876</v>
      </c>
      <c r="B225">
        <v>35.782220000000002</v>
      </c>
      <c r="C225">
        <v>-114.97539999999999</v>
      </c>
    </row>
    <row r="226" spans="1:3" x14ac:dyDescent="0.75">
      <c r="A226" t="s">
        <v>4879</v>
      </c>
      <c r="B226">
        <v>35.782220000000002</v>
      </c>
      <c r="C226">
        <v>-114.97539999999999</v>
      </c>
    </row>
    <row r="227" spans="1:3" x14ac:dyDescent="0.75">
      <c r="A227" t="s">
        <v>933</v>
      </c>
      <c r="B227">
        <v>36.138055999999999</v>
      </c>
      <c r="C227">
        <v>-119.5647</v>
      </c>
    </row>
    <row r="228" spans="1:3" x14ac:dyDescent="0.75">
      <c r="A228" t="s">
        <v>2895</v>
      </c>
      <c r="B228">
        <v>36.134444000000002</v>
      </c>
      <c r="C228">
        <v>-119.5544</v>
      </c>
    </row>
    <row r="229" spans="1:3" x14ac:dyDescent="0.75">
      <c r="A229" t="s">
        <v>1482</v>
      </c>
      <c r="B229">
        <v>33.826388999999999</v>
      </c>
      <c r="C229">
        <v>-117.5117</v>
      </c>
    </row>
    <row r="230" spans="1:3" x14ac:dyDescent="0.75">
      <c r="A230" t="s">
        <v>11799</v>
      </c>
      <c r="B230">
        <v>33.891199999999998</v>
      </c>
      <c r="C230">
        <v>-117.60850000000001</v>
      </c>
    </row>
    <row r="231" spans="1:3" x14ac:dyDescent="0.75">
      <c r="A231" t="s">
        <v>11798</v>
      </c>
      <c r="B231">
        <v>33.891199999999998</v>
      </c>
      <c r="C231">
        <v>-117.60850000000001</v>
      </c>
    </row>
    <row r="232" spans="1:3" x14ac:dyDescent="0.75">
      <c r="A232" t="s">
        <v>11797</v>
      </c>
    </row>
    <row r="233" spans="1:3" x14ac:dyDescent="0.75">
      <c r="A233" t="s">
        <v>11796</v>
      </c>
      <c r="B233">
        <v>33.034722000000002</v>
      </c>
      <c r="C233">
        <v>-112.6617</v>
      </c>
    </row>
    <row r="234" spans="1:3" x14ac:dyDescent="0.75">
      <c r="A234" t="s">
        <v>4911</v>
      </c>
      <c r="B234">
        <v>49.561855399999999</v>
      </c>
      <c r="C234">
        <v>-114.10749939999999</v>
      </c>
    </row>
    <row r="235" spans="1:3" x14ac:dyDescent="0.75">
      <c r="A235" t="s">
        <v>4923</v>
      </c>
      <c r="B235">
        <v>46.738332999999997</v>
      </c>
      <c r="C235">
        <v>-123.34777800000001</v>
      </c>
    </row>
    <row r="236" spans="1:3" x14ac:dyDescent="0.75">
      <c r="A236" t="s">
        <v>11795</v>
      </c>
      <c r="B236">
        <v>32.096972999999998</v>
      </c>
      <c r="C236">
        <v>-110.81059999999999</v>
      </c>
    </row>
    <row r="237" spans="1:3" x14ac:dyDescent="0.75">
      <c r="A237" t="s">
        <v>2256</v>
      </c>
      <c r="B237">
        <v>32.753332999999998</v>
      </c>
      <c r="C237">
        <v>-115.7264</v>
      </c>
    </row>
    <row r="238" spans="1:3" x14ac:dyDescent="0.75">
      <c r="A238" t="s">
        <v>2259</v>
      </c>
      <c r="B238">
        <v>33.012222000000001</v>
      </c>
      <c r="C238">
        <v>-116.875</v>
      </c>
    </row>
    <row r="239" spans="1:3" x14ac:dyDescent="0.75">
      <c r="A239" t="s">
        <v>2262</v>
      </c>
      <c r="B239">
        <v>33.012222000000001</v>
      </c>
      <c r="C239">
        <v>-116.875</v>
      </c>
    </row>
    <row r="240" spans="1:3" x14ac:dyDescent="0.75">
      <c r="A240" t="s">
        <v>10147</v>
      </c>
      <c r="B240">
        <v>33.018486000000003</v>
      </c>
      <c r="C240">
        <v>-116.86069999999999</v>
      </c>
    </row>
    <row r="241" spans="1:3" x14ac:dyDescent="0.75">
      <c r="A241" t="s">
        <v>4940</v>
      </c>
      <c r="B241">
        <v>38.238889</v>
      </c>
      <c r="C241">
        <v>-117.36360999999999</v>
      </c>
    </row>
    <row r="242" spans="1:3" x14ac:dyDescent="0.75">
      <c r="A242" t="s">
        <v>2331</v>
      </c>
      <c r="B242">
        <v>32.705556000000001</v>
      </c>
      <c r="C242">
        <v>-116.3425</v>
      </c>
    </row>
    <row r="243" spans="1:3" x14ac:dyDescent="0.75">
      <c r="A243" t="s">
        <v>3266</v>
      </c>
    </row>
    <row r="244" spans="1:3" x14ac:dyDescent="0.75">
      <c r="A244" t="s">
        <v>2244</v>
      </c>
      <c r="B244">
        <v>32.663288999999999</v>
      </c>
      <c r="C244">
        <v>-115.6583</v>
      </c>
    </row>
    <row r="245" spans="1:3" x14ac:dyDescent="0.75">
      <c r="A245" t="s">
        <v>936</v>
      </c>
      <c r="B245">
        <v>35.026667000000003</v>
      </c>
      <c r="C245">
        <v>-118.18559999999999</v>
      </c>
    </row>
    <row r="246" spans="1:3" x14ac:dyDescent="0.75">
      <c r="A246" t="s">
        <v>10168</v>
      </c>
      <c r="B246">
        <v>34.901000000000003</v>
      </c>
      <c r="C246">
        <v>-119.596</v>
      </c>
    </row>
    <row r="247" spans="1:3" x14ac:dyDescent="0.75">
      <c r="A247" t="s">
        <v>10169</v>
      </c>
      <c r="B247">
        <v>37.056468000000002</v>
      </c>
      <c r="C247">
        <v>-120.167</v>
      </c>
    </row>
    <row r="248" spans="1:3" x14ac:dyDescent="0.75">
      <c r="A248" t="s">
        <v>948</v>
      </c>
      <c r="B248">
        <v>38.502135000000003</v>
      </c>
      <c r="C248">
        <v>-121.695517</v>
      </c>
    </row>
    <row r="249" spans="1:3" x14ac:dyDescent="0.75">
      <c r="A249" t="s">
        <v>951</v>
      </c>
      <c r="B249">
        <v>38.502135000000003</v>
      </c>
      <c r="C249">
        <v>-121.695517</v>
      </c>
    </row>
    <row r="250" spans="1:3" x14ac:dyDescent="0.75">
      <c r="A250" t="s">
        <v>1852</v>
      </c>
      <c r="B250">
        <v>33.910899999999998</v>
      </c>
      <c r="C250">
        <v>-118.048841</v>
      </c>
    </row>
    <row r="251" spans="1:3" x14ac:dyDescent="0.75">
      <c r="A251" t="s">
        <v>1855</v>
      </c>
      <c r="B251">
        <v>33.910800000000002</v>
      </c>
      <c r="C251">
        <v>-118.04435700000001</v>
      </c>
    </row>
    <row r="252" spans="1:3" x14ac:dyDescent="0.75">
      <c r="A252" t="s">
        <v>1958</v>
      </c>
      <c r="B252">
        <v>33.911999999999999</v>
      </c>
      <c r="C252">
        <v>-118.048</v>
      </c>
    </row>
    <row r="253" spans="1:3" x14ac:dyDescent="0.75">
      <c r="A253" t="s">
        <v>1955</v>
      </c>
      <c r="B253">
        <v>33.914000000000001</v>
      </c>
      <c r="C253">
        <v>-118.048</v>
      </c>
    </row>
    <row r="254" spans="1:3" x14ac:dyDescent="0.75">
      <c r="A254" t="s">
        <v>1961</v>
      </c>
      <c r="B254">
        <v>33.911999999999999</v>
      </c>
      <c r="C254">
        <v>-118.041</v>
      </c>
    </row>
    <row r="255" spans="1:3" x14ac:dyDescent="0.75">
      <c r="A255" t="s">
        <v>1964</v>
      </c>
      <c r="B255">
        <v>33.892614000000002</v>
      </c>
      <c r="C255">
        <v>-118.0376</v>
      </c>
    </row>
    <row r="256" spans="1:3" x14ac:dyDescent="0.75">
      <c r="A256" t="s">
        <v>1499</v>
      </c>
      <c r="B256">
        <v>33.914166999999999</v>
      </c>
      <c r="C256">
        <v>-118.0536</v>
      </c>
    </row>
    <row r="257" spans="1:3" x14ac:dyDescent="0.75">
      <c r="A257" t="s">
        <v>1502</v>
      </c>
      <c r="B257">
        <v>33.911943999999998</v>
      </c>
      <c r="C257">
        <v>-118.0522</v>
      </c>
    </row>
    <row r="258" spans="1:3" x14ac:dyDescent="0.75">
      <c r="A258" t="s">
        <v>10181</v>
      </c>
      <c r="B258">
        <v>34.705548999999998</v>
      </c>
      <c r="C258">
        <v>-118.3014</v>
      </c>
    </row>
    <row r="259" spans="1:3" x14ac:dyDescent="0.75">
      <c r="A259" t="s">
        <v>10184</v>
      </c>
      <c r="B259">
        <v>33.018549</v>
      </c>
      <c r="C259">
        <v>-117.141148</v>
      </c>
    </row>
    <row r="260" spans="1:3" x14ac:dyDescent="0.75">
      <c r="A260" t="s">
        <v>11794</v>
      </c>
      <c r="B260">
        <v>33.018549</v>
      </c>
      <c r="C260">
        <v>-117.141148</v>
      </c>
    </row>
    <row r="261" spans="1:3" x14ac:dyDescent="0.75">
      <c r="A261" t="s">
        <v>1541</v>
      </c>
      <c r="B261">
        <v>34.716943999999998</v>
      </c>
      <c r="C261">
        <v>-118.2894</v>
      </c>
    </row>
    <row r="262" spans="1:3" x14ac:dyDescent="0.75">
      <c r="A262" t="s">
        <v>1918</v>
      </c>
      <c r="B262">
        <v>34.723056</v>
      </c>
      <c r="C262">
        <v>-118.2897</v>
      </c>
    </row>
    <row r="263" spans="1:3" x14ac:dyDescent="0.75">
      <c r="A263" t="s">
        <v>10187</v>
      </c>
      <c r="B263">
        <v>34.6663</v>
      </c>
      <c r="C263">
        <v>-118.28814300000001</v>
      </c>
    </row>
    <row r="264" spans="1:3" x14ac:dyDescent="0.75">
      <c r="A264" t="s">
        <v>10188</v>
      </c>
      <c r="B264">
        <v>34.6646</v>
      </c>
      <c r="C264">
        <v>-118.28679099999999</v>
      </c>
    </row>
    <row r="265" spans="1:3" x14ac:dyDescent="0.75">
      <c r="A265" t="s">
        <v>5041</v>
      </c>
      <c r="B265">
        <v>32.165832999999999</v>
      </c>
      <c r="C265">
        <v>-107.75055999999999</v>
      </c>
    </row>
    <row r="266" spans="1:3" x14ac:dyDescent="0.75">
      <c r="A266" t="s">
        <v>11793</v>
      </c>
    </row>
    <row r="267" spans="1:3" x14ac:dyDescent="0.75">
      <c r="A267" t="s">
        <v>5056</v>
      </c>
      <c r="B267">
        <v>43.056621999999997</v>
      </c>
      <c r="C267">
        <v>-115.45202500000001</v>
      </c>
    </row>
    <row r="268" spans="1:3" x14ac:dyDescent="0.75">
      <c r="A268" t="s">
        <v>2002</v>
      </c>
      <c r="B268">
        <v>33.968299999999999</v>
      </c>
      <c r="C268">
        <v>-116.5347</v>
      </c>
    </row>
    <row r="269" spans="1:3" x14ac:dyDescent="0.75">
      <c r="A269" t="s">
        <v>2002</v>
      </c>
      <c r="B269">
        <v>33.968299999999999</v>
      </c>
      <c r="C269">
        <v>-116.5347</v>
      </c>
    </row>
    <row r="270" spans="1:3" x14ac:dyDescent="0.75">
      <c r="A270" t="s">
        <v>1515</v>
      </c>
      <c r="B270">
        <v>34.172199999999997</v>
      </c>
      <c r="C270">
        <v>-115.8475</v>
      </c>
    </row>
    <row r="271" spans="1:3" x14ac:dyDescent="0.75">
      <c r="A271" t="s">
        <v>2291</v>
      </c>
      <c r="B271">
        <v>34.157221999999997</v>
      </c>
      <c r="C271">
        <v>-116.23439999999999</v>
      </c>
    </row>
    <row r="272" spans="1:3" x14ac:dyDescent="0.75">
      <c r="A272" t="s">
        <v>1398</v>
      </c>
      <c r="B272">
        <v>34.171944000000003</v>
      </c>
      <c r="C272">
        <v>-116.1525</v>
      </c>
    </row>
    <row r="273" spans="1:3" x14ac:dyDescent="0.75">
      <c r="A273" t="s">
        <v>1401</v>
      </c>
      <c r="B273">
        <v>34.192222000000001</v>
      </c>
      <c r="C273">
        <v>-116.0903</v>
      </c>
    </row>
    <row r="274" spans="1:3" x14ac:dyDescent="0.75">
      <c r="A274" t="s">
        <v>10194</v>
      </c>
    </row>
    <row r="275" spans="1:3" x14ac:dyDescent="0.75">
      <c r="A275" t="s">
        <v>10196</v>
      </c>
      <c r="B275">
        <v>33.923056000000003</v>
      </c>
      <c r="C275">
        <v>-116.53</v>
      </c>
    </row>
    <row r="276" spans="1:3" x14ac:dyDescent="0.75">
      <c r="A276" t="s">
        <v>11792</v>
      </c>
    </row>
    <row r="277" spans="1:3" x14ac:dyDescent="0.75">
      <c r="A277" t="s">
        <v>11791</v>
      </c>
      <c r="B277">
        <v>32.182499999999997</v>
      </c>
      <c r="C277">
        <v>-110.863333</v>
      </c>
    </row>
    <row r="278" spans="1:3" x14ac:dyDescent="0.75">
      <c r="A278" t="s">
        <v>5096</v>
      </c>
      <c r="B278">
        <v>55.811774700000001</v>
      </c>
      <c r="C278">
        <v>-122.24735339999999</v>
      </c>
    </row>
    <row r="279" spans="1:3" x14ac:dyDescent="0.75">
      <c r="A279" t="s">
        <v>5098</v>
      </c>
      <c r="B279">
        <v>55.811774700000001</v>
      </c>
      <c r="C279">
        <v>-122.24735339999999</v>
      </c>
    </row>
    <row r="280" spans="1:3" x14ac:dyDescent="0.75">
      <c r="A280" t="s">
        <v>5100</v>
      </c>
      <c r="B280">
        <v>55.811774700000001</v>
      </c>
      <c r="C280">
        <v>-122.24735339999999</v>
      </c>
    </row>
    <row r="281" spans="1:3" x14ac:dyDescent="0.75">
      <c r="A281" t="s">
        <v>5102</v>
      </c>
      <c r="B281">
        <v>55.811774700000001</v>
      </c>
      <c r="C281">
        <v>-122.24735339999999</v>
      </c>
    </row>
    <row r="282" spans="1:3" x14ac:dyDescent="0.75">
      <c r="A282" t="s">
        <v>5104</v>
      </c>
      <c r="B282">
        <v>55.811774700000001</v>
      </c>
      <c r="C282">
        <v>-122.24735339999999</v>
      </c>
    </row>
    <row r="283" spans="1:3" x14ac:dyDescent="0.75">
      <c r="A283" t="s">
        <v>5106</v>
      </c>
      <c r="B283">
        <v>55.811774700000001</v>
      </c>
      <c r="C283">
        <v>-122.24735339999999</v>
      </c>
    </row>
    <row r="284" spans="1:3" x14ac:dyDescent="0.75">
      <c r="A284" t="s">
        <v>3281</v>
      </c>
      <c r="B284">
        <v>33.68</v>
      </c>
      <c r="C284">
        <v>-114.742</v>
      </c>
    </row>
    <row r="285" spans="1:3" x14ac:dyDescent="0.75">
      <c r="A285" t="s">
        <v>2397</v>
      </c>
      <c r="B285">
        <v>33.68</v>
      </c>
      <c r="C285">
        <v>-114.73</v>
      </c>
    </row>
    <row r="286" spans="1:3" x14ac:dyDescent="0.75">
      <c r="A286" t="s">
        <v>5167</v>
      </c>
      <c r="B286">
        <v>34.659599999999998</v>
      </c>
      <c r="C286">
        <v>-110.2842</v>
      </c>
    </row>
    <row r="287" spans="1:3" x14ac:dyDescent="0.75">
      <c r="A287" t="s">
        <v>5170</v>
      </c>
      <c r="B287">
        <v>34.659599999999998</v>
      </c>
      <c r="C287">
        <v>-110.2842</v>
      </c>
    </row>
    <row r="288" spans="1:3" x14ac:dyDescent="0.75">
      <c r="A288" t="s">
        <v>5173</v>
      </c>
      <c r="B288">
        <v>34.659599999999998</v>
      </c>
      <c r="C288">
        <v>-110.2842</v>
      </c>
    </row>
    <row r="289" spans="1:3" x14ac:dyDescent="0.75">
      <c r="A289" t="s">
        <v>5176</v>
      </c>
      <c r="B289">
        <v>34.606200000000001</v>
      </c>
      <c r="C289">
        <v>-110.1734</v>
      </c>
    </row>
    <row r="290" spans="1:3" x14ac:dyDescent="0.75">
      <c r="A290" t="s">
        <v>5179</v>
      </c>
      <c r="B290">
        <v>34.606200000000001</v>
      </c>
      <c r="C290">
        <v>-110.1734</v>
      </c>
    </row>
    <row r="291" spans="1:3" x14ac:dyDescent="0.75">
      <c r="A291" t="s">
        <v>5182</v>
      </c>
      <c r="B291">
        <v>34.606200000000001</v>
      </c>
      <c r="C291">
        <v>-110.1734</v>
      </c>
    </row>
    <row r="292" spans="1:3" x14ac:dyDescent="0.75">
      <c r="A292" t="s">
        <v>10223</v>
      </c>
      <c r="B292">
        <v>34.840000000000003</v>
      </c>
      <c r="C292">
        <v>-118.325</v>
      </c>
    </row>
    <row r="293" spans="1:3" x14ac:dyDescent="0.75">
      <c r="A293" t="s">
        <v>1467</v>
      </c>
      <c r="B293">
        <v>33.805500000000002</v>
      </c>
      <c r="C293">
        <v>-115.3947</v>
      </c>
    </row>
    <row r="294" spans="1:3" x14ac:dyDescent="0.75">
      <c r="A294" t="s">
        <v>1464</v>
      </c>
      <c r="B294">
        <v>33.811500000000002</v>
      </c>
      <c r="C294">
        <v>-115.39879999999999</v>
      </c>
    </row>
    <row r="295" spans="1:3" x14ac:dyDescent="0.75">
      <c r="A295" t="s">
        <v>844</v>
      </c>
      <c r="B295">
        <v>38.516388999999997</v>
      </c>
      <c r="C295">
        <v>-121.4753</v>
      </c>
    </row>
    <row r="296" spans="1:3" x14ac:dyDescent="0.75">
      <c r="A296" t="s">
        <v>11790</v>
      </c>
      <c r="B296">
        <v>33.823056000000001</v>
      </c>
      <c r="C296">
        <v>-115.3939</v>
      </c>
    </row>
    <row r="297" spans="1:3" x14ac:dyDescent="0.75">
      <c r="A297" t="s">
        <v>11789</v>
      </c>
      <c r="B297">
        <v>33.823056000000001</v>
      </c>
      <c r="C297">
        <v>-115.3939</v>
      </c>
    </row>
    <row r="298" spans="1:3" x14ac:dyDescent="0.75">
      <c r="A298" t="s">
        <v>11788</v>
      </c>
      <c r="B298">
        <v>33.805500000000002</v>
      </c>
      <c r="C298">
        <v>-115.3947</v>
      </c>
    </row>
    <row r="299" spans="1:3" x14ac:dyDescent="0.75">
      <c r="A299" t="s">
        <v>11787</v>
      </c>
      <c r="B299">
        <v>33.805500000000002</v>
      </c>
      <c r="C299">
        <v>-115.3947</v>
      </c>
    </row>
    <row r="300" spans="1:3" x14ac:dyDescent="0.75">
      <c r="A300" t="s">
        <v>10225</v>
      </c>
      <c r="B300">
        <v>35.008333</v>
      </c>
      <c r="C300">
        <v>-118.2414</v>
      </c>
    </row>
    <row r="301" spans="1:3" x14ac:dyDescent="0.75">
      <c r="A301" t="s">
        <v>10227</v>
      </c>
      <c r="B301">
        <v>35.008333</v>
      </c>
      <c r="C301">
        <v>-118.2414</v>
      </c>
    </row>
    <row r="302" spans="1:3" x14ac:dyDescent="0.75">
      <c r="A302" t="s">
        <v>5191</v>
      </c>
      <c r="B302">
        <v>42.043610999999999</v>
      </c>
      <c r="C302">
        <v>-106.16027800000001</v>
      </c>
    </row>
    <row r="303" spans="1:3" x14ac:dyDescent="0.75">
      <c r="A303" t="s">
        <v>11786</v>
      </c>
    </row>
    <row r="304" spans="1:3" x14ac:dyDescent="0.75">
      <c r="A304" t="s">
        <v>5232</v>
      </c>
    </row>
    <row r="305" spans="1:3" x14ac:dyDescent="0.75">
      <c r="A305" t="s">
        <v>5202</v>
      </c>
      <c r="B305">
        <v>42.840555999999999</v>
      </c>
      <c r="C305">
        <v>-114.989722</v>
      </c>
    </row>
    <row r="306" spans="1:3" x14ac:dyDescent="0.75">
      <c r="A306" t="s">
        <v>2707</v>
      </c>
      <c r="B306">
        <v>36.050832999999997</v>
      </c>
      <c r="C306">
        <v>-119.94750000000001</v>
      </c>
    </row>
    <row r="307" spans="1:3" x14ac:dyDescent="0.75">
      <c r="A307" t="s">
        <v>11226</v>
      </c>
      <c r="B307">
        <v>34.651111</v>
      </c>
      <c r="C307">
        <v>-105.46169999999999</v>
      </c>
    </row>
    <row r="308" spans="1:3" x14ac:dyDescent="0.75">
      <c r="A308" t="s">
        <v>784</v>
      </c>
      <c r="B308">
        <v>37.352221999999998</v>
      </c>
      <c r="C308">
        <v>-120.5069</v>
      </c>
    </row>
    <row r="309" spans="1:3" x14ac:dyDescent="0.75">
      <c r="A309" t="s">
        <v>5269</v>
      </c>
    </row>
    <row r="310" spans="1:3" x14ac:dyDescent="0.75">
      <c r="A310" t="s">
        <v>5271</v>
      </c>
    </row>
    <row r="311" spans="1:3" x14ac:dyDescent="0.75">
      <c r="A311" t="s">
        <v>5274</v>
      </c>
      <c r="B311">
        <v>45.085220999999997</v>
      </c>
      <c r="C311">
        <v>-117.816273</v>
      </c>
    </row>
    <row r="312" spans="1:3" x14ac:dyDescent="0.75">
      <c r="A312" t="s">
        <v>11785</v>
      </c>
      <c r="B312">
        <v>45.573442</v>
      </c>
      <c r="C312">
        <v>-119.779225</v>
      </c>
    </row>
    <row r="313" spans="1:3" x14ac:dyDescent="0.75">
      <c r="A313" t="s">
        <v>11435</v>
      </c>
      <c r="B313">
        <v>33.643300000000004</v>
      </c>
      <c r="C313">
        <v>-117.9556</v>
      </c>
    </row>
    <row r="314" spans="1:3" x14ac:dyDescent="0.75">
      <c r="A314" t="s">
        <v>5310</v>
      </c>
    </row>
    <row r="315" spans="1:3" x14ac:dyDescent="0.75">
      <c r="A315" t="s">
        <v>3419</v>
      </c>
      <c r="B315">
        <v>32.597135999999999</v>
      </c>
      <c r="C315">
        <v>-116.07871299999999</v>
      </c>
    </row>
    <row r="316" spans="1:3" x14ac:dyDescent="0.75">
      <c r="A316" t="s">
        <v>2353</v>
      </c>
    </row>
    <row r="317" spans="1:3" x14ac:dyDescent="0.75">
      <c r="A317" t="s">
        <v>2034</v>
      </c>
      <c r="B317">
        <v>35.075000000000003</v>
      </c>
      <c r="C317">
        <v>-118.3158</v>
      </c>
    </row>
    <row r="318" spans="1:3" x14ac:dyDescent="0.75">
      <c r="A318" t="s">
        <v>1999</v>
      </c>
      <c r="B318">
        <v>35.073999999999998</v>
      </c>
      <c r="C318">
        <v>-118.31529999999999</v>
      </c>
    </row>
    <row r="319" spans="1:3" x14ac:dyDescent="0.75">
      <c r="A319" t="s">
        <v>11784</v>
      </c>
      <c r="B319">
        <v>32.08034</v>
      </c>
      <c r="C319">
        <v>-110.87886</v>
      </c>
    </row>
    <row r="320" spans="1:3" x14ac:dyDescent="0.75">
      <c r="A320" t="s">
        <v>11783</v>
      </c>
      <c r="B320">
        <v>32.145833000000003</v>
      </c>
      <c r="C320">
        <v>-110.866944</v>
      </c>
    </row>
    <row r="321" spans="1:3" x14ac:dyDescent="0.75">
      <c r="A321" t="s">
        <v>5208</v>
      </c>
      <c r="B321">
        <v>31.771640000000001</v>
      </c>
      <c r="C321">
        <v>-106.37067999999999</v>
      </c>
    </row>
    <row r="322" spans="1:3" x14ac:dyDescent="0.75">
      <c r="A322" t="s">
        <v>1730</v>
      </c>
      <c r="B322">
        <v>34.043889</v>
      </c>
      <c r="C322">
        <v>-117.5311</v>
      </c>
    </row>
    <row r="323" spans="1:3" x14ac:dyDescent="0.75">
      <c r="A323" t="s">
        <v>1404</v>
      </c>
      <c r="B323">
        <v>34.075000000000003</v>
      </c>
      <c r="C323">
        <v>-117.51690000000001</v>
      </c>
    </row>
    <row r="324" spans="1:3" x14ac:dyDescent="0.75">
      <c r="A324" t="s">
        <v>1415</v>
      </c>
      <c r="B324">
        <v>34.079166999999998</v>
      </c>
      <c r="C324">
        <v>-117.5167</v>
      </c>
    </row>
    <row r="325" spans="1:3" x14ac:dyDescent="0.75">
      <c r="A325" t="s">
        <v>1421</v>
      </c>
      <c r="B325">
        <v>34.072778</v>
      </c>
      <c r="C325">
        <v>-117.5033</v>
      </c>
    </row>
    <row r="326" spans="1:3" x14ac:dyDescent="0.75">
      <c r="A326" t="s">
        <v>1424</v>
      </c>
      <c r="B326">
        <v>34.083333000000003</v>
      </c>
      <c r="C326">
        <v>-117.5164</v>
      </c>
    </row>
    <row r="327" spans="1:3" x14ac:dyDescent="0.75">
      <c r="A327" t="s">
        <v>1430</v>
      </c>
      <c r="B327">
        <v>34.080832999999998</v>
      </c>
      <c r="C327">
        <v>-117.52030000000001</v>
      </c>
    </row>
    <row r="328" spans="1:3" x14ac:dyDescent="0.75">
      <c r="A328" t="s">
        <v>1433</v>
      </c>
      <c r="B328">
        <v>34.131214</v>
      </c>
      <c r="C328">
        <v>-117.42529999999999</v>
      </c>
    </row>
    <row r="329" spans="1:3" x14ac:dyDescent="0.75">
      <c r="A329" t="s">
        <v>1436</v>
      </c>
      <c r="B329">
        <v>34.131110999999997</v>
      </c>
      <c r="C329">
        <v>-117.4217</v>
      </c>
    </row>
    <row r="330" spans="1:3" x14ac:dyDescent="0.75">
      <c r="A330" t="s">
        <v>11782</v>
      </c>
      <c r="B330">
        <v>34.073205999999999</v>
      </c>
      <c r="C330">
        <v>-117.5128</v>
      </c>
    </row>
    <row r="331" spans="1:3" x14ac:dyDescent="0.75">
      <c r="A331" t="s">
        <v>10288</v>
      </c>
      <c r="B331">
        <v>34.035269999999997</v>
      </c>
      <c r="C331">
        <v>-117.5341</v>
      </c>
    </row>
    <row r="332" spans="1:3" x14ac:dyDescent="0.75">
      <c r="A332" t="s">
        <v>1842</v>
      </c>
      <c r="B332">
        <v>34.0976</v>
      </c>
      <c r="C332">
        <v>-117.5445</v>
      </c>
    </row>
    <row r="333" spans="1:3" x14ac:dyDescent="0.75">
      <c r="A333" t="s">
        <v>1967</v>
      </c>
      <c r="B333">
        <v>34.030118999999999</v>
      </c>
      <c r="C333">
        <v>-117.51779999999999</v>
      </c>
    </row>
    <row r="334" spans="1:3" x14ac:dyDescent="0.75">
      <c r="A334" t="s">
        <v>5345</v>
      </c>
      <c r="B334">
        <v>45.942999999999998</v>
      </c>
      <c r="C334">
        <v>-118.59099999999999</v>
      </c>
    </row>
    <row r="335" spans="1:3" x14ac:dyDescent="0.75">
      <c r="A335" t="s">
        <v>3235</v>
      </c>
      <c r="B335">
        <v>36.386944</v>
      </c>
      <c r="C335">
        <v>-120.236667</v>
      </c>
    </row>
    <row r="336" spans="1:3" x14ac:dyDescent="0.75">
      <c r="A336" t="s">
        <v>5356</v>
      </c>
      <c r="B336">
        <v>47.723332999999997</v>
      </c>
      <c r="C336">
        <v>-111.965278</v>
      </c>
    </row>
    <row r="337" spans="1:3" x14ac:dyDescent="0.75">
      <c r="A337" t="s">
        <v>11781</v>
      </c>
    </row>
    <row r="338" spans="1:3" x14ac:dyDescent="0.75">
      <c r="A338" t="s">
        <v>10297</v>
      </c>
      <c r="B338">
        <v>35.069699999999997</v>
      </c>
      <c r="C338">
        <v>-118.3167</v>
      </c>
    </row>
    <row r="339" spans="1:3" x14ac:dyDescent="0.75">
      <c r="A339" t="s">
        <v>2175</v>
      </c>
      <c r="B339">
        <v>35.075000000000003</v>
      </c>
      <c r="C339">
        <v>-118.3158</v>
      </c>
    </row>
    <row r="340" spans="1:3" x14ac:dyDescent="0.75">
      <c r="A340" t="s">
        <v>11780</v>
      </c>
      <c r="B340">
        <v>37.690277999999999</v>
      </c>
      <c r="C340">
        <v>-121.6619</v>
      </c>
    </row>
    <row r="341" spans="1:3" x14ac:dyDescent="0.75">
      <c r="A341" t="s">
        <v>1105</v>
      </c>
      <c r="B341">
        <v>37.763652999999998</v>
      </c>
      <c r="C341">
        <v>-121.6144</v>
      </c>
    </row>
    <row r="342" spans="1:3" x14ac:dyDescent="0.75">
      <c r="A342" t="s">
        <v>11779</v>
      </c>
      <c r="B342">
        <v>37.690277999999999</v>
      </c>
      <c r="C342">
        <v>-121.6619</v>
      </c>
    </row>
    <row r="343" spans="1:3" x14ac:dyDescent="0.75">
      <c r="A343" t="s">
        <v>5459</v>
      </c>
      <c r="B343">
        <v>41.628300000000003</v>
      </c>
      <c r="C343">
        <v>-106.2013</v>
      </c>
    </row>
    <row r="344" spans="1:3" x14ac:dyDescent="0.75">
      <c r="A344" t="s">
        <v>5461</v>
      </c>
      <c r="B344">
        <v>41.657539</v>
      </c>
      <c r="C344">
        <v>-106.189183</v>
      </c>
    </row>
    <row r="345" spans="1:3" x14ac:dyDescent="0.75">
      <c r="A345" t="s">
        <v>5463</v>
      </c>
      <c r="B345">
        <v>41.666468999999999</v>
      </c>
      <c r="C345">
        <v>-106.183278</v>
      </c>
    </row>
    <row r="346" spans="1:3" x14ac:dyDescent="0.75">
      <c r="A346" t="s">
        <v>5465</v>
      </c>
      <c r="B346">
        <v>41.674399999999999</v>
      </c>
      <c r="C346">
        <v>-106.18049999999999</v>
      </c>
    </row>
    <row r="347" spans="1:3" x14ac:dyDescent="0.75">
      <c r="A347" t="s">
        <v>5471</v>
      </c>
      <c r="B347">
        <v>32.648560000000003</v>
      </c>
      <c r="C347">
        <v>-114.42870000000001</v>
      </c>
    </row>
    <row r="348" spans="1:3" x14ac:dyDescent="0.75">
      <c r="A348" t="s">
        <v>5474</v>
      </c>
      <c r="B348">
        <v>32.648560000000003</v>
      </c>
      <c r="C348">
        <v>-114.42870000000001</v>
      </c>
    </row>
    <row r="349" spans="1:3" x14ac:dyDescent="0.75">
      <c r="A349" t="s">
        <v>5499</v>
      </c>
      <c r="B349">
        <v>31.555278000000001</v>
      </c>
      <c r="C349">
        <v>-110.35</v>
      </c>
    </row>
    <row r="350" spans="1:3" x14ac:dyDescent="0.75">
      <c r="A350" t="s">
        <v>5502</v>
      </c>
      <c r="B350">
        <v>31.555278000000001</v>
      </c>
      <c r="C350">
        <v>-110.35</v>
      </c>
    </row>
    <row r="351" spans="1:3" x14ac:dyDescent="0.75">
      <c r="A351" t="s">
        <v>5564</v>
      </c>
    </row>
    <row r="352" spans="1:3" x14ac:dyDescent="0.75">
      <c r="A352" t="s">
        <v>2380</v>
      </c>
      <c r="B352">
        <v>36.150419999999997</v>
      </c>
      <c r="C352">
        <v>-119.588542</v>
      </c>
    </row>
    <row r="353" spans="1:3" x14ac:dyDescent="0.75">
      <c r="A353" t="s">
        <v>10310</v>
      </c>
      <c r="B353">
        <v>37.379919000000001</v>
      </c>
      <c r="C353">
        <v>-121.1307</v>
      </c>
    </row>
    <row r="354" spans="1:3" x14ac:dyDescent="0.75">
      <c r="A354" t="s">
        <v>5359</v>
      </c>
      <c r="B354">
        <v>32.369722000000003</v>
      </c>
      <c r="C354">
        <v>-111.242778</v>
      </c>
    </row>
    <row r="355" spans="1:3" x14ac:dyDescent="0.75">
      <c r="A355" t="s">
        <v>11778</v>
      </c>
      <c r="B355">
        <v>34.8673</v>
      </c>
      <c r="C355">
        <v>-116.825249</v>
      </c>
    </row>
    <row r="356" spans="1:3" x14ac:dyDescent="0.75">
      <c r="A356" t="s">
        <v>10318</v>
      </c>
      <c r="B356">
        <v>34.863356000000003</v>
      </c>
      <c r="C356">
        <v>-116.8276</v>
      </c>
    </row>
    <row r="357" spans="1:3" x14ac:dyDescent="0.75">
      <c r="A357" t="s">
        <v>2409</v>
      </c>
      <c r="B357">
        <v>34.825266999999997</v>
      </c>
      <c r="C357">
        <v>-118.52500000000001</v>
      </c>
    </row>
    <row r="358" spans="1:3" x14ac:dyDescent="0.75">
      <c r="A358" t="s">
        <v>1901</v>
      </c>
      <c r="B358">
        <v>34.821452999999998</v>
      </c>
      <c r="C358">
        <v>-118.497406</v>
      </c>
    </row>
    <row r="359" spans="1:3" x14ac:dyDescent="0.75">
      <c r="A359" t="s">
        <v>1521</v>
      </c>
      <c r="B359">
        <v>33.909722000000002</v>
      </c>
      <c r="C359">
        <v>-116.5625</v>
      </c>
    </row>
    <row r="360" spans="1:3" x14ac:dyDescent="0.75">
      <c r="A360" t="s">
        <v>1570</v>
      </c>
      <c r="B360">
        <v>33.890599999999999</v>
      </c>
      <c r="C360">
        <v>-116.5431</v>
      </c>
    </row>
    <row r="361" spans="1:3" x14ac:dyDescent="0.75">
      <c r="A361" t="s">
        <v>2328</v>
      </c>
      <c r="B361">
        <v>35.416649999999997</v>
      </c>
      <c r="C361">
        <v>-115.584</v>
      </c>
    </row>
    <row r="362" spans="1:3" x14ac:dyDescent="0.75">
      <c r="A362" t="s">
        <v>2570</v>
      </c>
      <c r="B362">
        <v>33.905299999999997</v>
      </c>
      <c r="C362">
        <v>-116.5825</v>
      </c>
    </row>
    <row r="363" spans="1:3" x14ac:dyDescent="0.75">
      <c r="A363" t="s">
        <v>10328</v>
      </c>
      <c r="B363">
        <v>33.905299999999997</v>
      </c>
      <c r="C363">
        <v>-116.5825</v>
      </c>
    </row>
    <row r="364" spans="1:3" x14ac:dyDescent="0.75">
      <c r="A364" t="s">
        <v>3012</v>
      </c>
      <c r="B364">
        <v>33.908889000000002</v>
      </c>
      <c r="C364">
        <v>-116.5556</v>
      </c>
    </row>
    <row r="365" spans="1:3" x14ac:dyDescent="0.75">
      <c r="A365" t="s">
        <v>10331</v>
      </c>
      <c r="B365">
        <v>33.8917</v>
      </c>
      <c r="C365">
        <v>-116.591666</v>
      </c>
    </row>
    <row r="366" spans="1:3" x14ac:dyDescent="0.75">
      <c r="A366" t="s">
        <v>2364</v>
      </c>
      <c r="B366">
        <v>33.916666999999997</v>
      </c>
      <c r="C366">
        <v>-116.55</v>
      </c>
    </row>
    <row r="367" spans="1:3" x14ac:dyDescent="0.75">
      <c r="A367" t="s">
        <v>2042</v>
      </c>
      <c r="B367">
        <v>33.921939999999999</v>
      </c>
      <c r="C367">
        <v>-116.5622</v>
      </c>
    </row>
    <row r="368" spans="1:3" x14ac:dyDescent="0.75">
      <c r="A368" t="s">
        <v>10336</v>
      </c>
      <c r="B368">
        <v>33.926110999999999</v>
      </c>
      <c r="C368">
        <v>-116.61499999999999</v>
      </c>
    </row>
    <row r="369" spans="1:3" x14ac:dyDescent="0.75">
      <c r="A369" t="s">
        <v>2037</v>
      </c>
      <c r="B369">
        <v>35.095799999999997</v>
      </c>
      <c r="C369">
        <v>-118.32083299999999</v>
      </c>
    </row>
    <row r="370" spans="1:3" x14ac:dyDescent="0.75">
      <c r="A370" t="s">
        <v>2023</v>
      </c>
      <c r="B370">
        <v>33.890912999999998</v>
      </c>
      <c r="C370">
        <v>-116.5415</v>
      </c>
    </row>
    <row r="371" spans="1:3" x14ac:dyDescent="0.75">
      <c r="A371" t="s">
        <v>10340</v>
      </c>
      <c r="B371">
        <v>33.9131</v>
      </c>
      <c r="C371">
        <v>-116.56310000000001</v>
      </c>
    </row>
    <row r="372" spans="1:3" x14ac:dyDescent="0.75">
      <c r="A372" t="s">
        <v>10342</v>
      </c>
      <c r="B372">
        <v>34.832786110000001</v>
      </c>
      <c r="C372">
        <v>-118.5636111</v>
      </c>
    </row>
    <row r="373" spans="1:3" x14ac:dyDescent="0.75">
      <c r="A373" t="s">
        <v>689</v>
      </c>
      <c r="B373">
        <v>36.176389</v>
      </c>
      <c r="C373">
        <v>-120.1142</v>
      </c>
    </row>
    <row r="374" spans="1:3" x14ac:dyDescent="0.75">
      <c r="A374" t="s">
        <v>692</v>
      </c>
      <c r="B374">
        <v>36.142221999999997</v>
      </c>
      <c r="C374">
        <v>-120.13249999999999</v>
      </c>
    </row>
    <row r="375" spans="1:3" x14ac:dyDescent="0.75">
      <c r="A375" t="s">
        <v>976</v>
      </c>
      <c r="B375">
        <v>33.664999999999999</v>
      </c>
      <c r="C375">
        <v>-114.99809999999999</v>
      </c>
    </row>
    <row r="376" spans="1:3" x14ac:dyDescent="0.75">
      <c r="A376" t="s">
        <v>11777</v>
      </c>
      <c r="B376">
        <v>33.664999999999999</v>
      </c>
      <c r="C376">
        <v>-114.99809999999999</v>
      </c>
    </row>
    <row r="377" spans="1:3" x14ac:dyDescent="0.75">
      <c r="A377" t="s">
        <v>11776</v>
      </c>
      <c r="B377">
        <v>33.664999999999999</v>
      </c>
      <c r="C377">
        <v>-114.99809999999999</v>
      </c>
    </row>
    <row r="378" spans="1:3" x14ac:dyDescent="0.75">
      <c r="A378" t="s">
        <v>5687</v>
      </c>
      <c r="B378">
        <v>51.8723478</v>
      </c>
      <c r="C378">
        <v>-113.31805199999999</v>
      </c>
    </row>
    <row r="379" spans="1:3" x14ac:dyDescent="0.75">
      <c r="A379" t="s">
        <v>5689</v>
      </c>
      <c r="B379">
        <v>51.8723478</v>
      </c>
      <c r="C379">
        <v>-113.31805199999999</v>
      </c>
    </row>
    <row r="380" spans="1:3" x14ac:dyDescent="0.75">
      <c r="A380" t="s">
        <v>5691</v>
      </c>
      <c r="B380">
        <v>51.8723478</v>
      </c>
      <c r="C380">
        <v>-113.31805199999999</v>
      </c>
    </row>
    <row r="381" spans="1:3" x14ac:dyDescent="0.75">
      <c r="A381" t="s">
        <v>5693</v>
      </c>
      <c r="B381">
        <v>51.8723478</v>
      </c>
      <c r="C381">
        <v>-113.31805199999999</v>
      </c>
    </row>
    <row r="382" spans="1:3" x14ac:dyDescent="0.75">
      <c r="A382" t="s">
        <v>5695</v>
      </c>
      <c r="B382">
        <v>51.8723478</v>
      </c>
      <c r="C382">
        <v>-113.31805199999999</v>
      </c>
    </row>
    <row r="383" spans="1:3" x14ac:dyDescent="0.75">
      <c r="A383" t="s">
        <v>10365</v>
      </c>
      <c r="B383">
        <v>36.530278000000003</v>
      </c>
      <c r="C383">
        <v>-120.31610000000001</v>
      </c>
    </row>
    <row r="384" spans="1:3" x14ac:dyDescent="0.75">
      <c r="A384" t="s">
        <v>686</v>
      </c>
      <c r="B384">
        <v>36.530278000000003</v>
      </c>
      <c r="C384">
        <v>-120.31610000000001</v>
      </c>
    </row>
    <row r="385" spans="1:3" x14ac:dyDescent="0.75">
      <c r="A385" t="s">
        <v>10367</v>
      </c>
      <c r="B385">
        <v>36.552185999999999</v>
      </c>
      <c r="C385">
        <v>-120.35250000000001</v>
      </c>
    </row>
    <row r="386" spans="1:3" x14ac:dyDescent="0.75">
      <c r="A386" t="s">
        <v>11775</v>
      </c>
      <c r="B386">
        <v>33.026389000000002</v>
      </c>
      <c r="C386">
        <v>-112.6658</v>
      </c>
    </row>
    <row r="387" spans="1:3" x14ac:dyDescent="0.75">
      <c r="A387" t="s">
        <v>5709</v>
      </c>
      <c r="B387">
        <v>48.51</v>
      </c>
      <c r="C387">
        <v>-112.1097</v>
      </c>
    </row>
    <row r="388" spans="1:3" x14ac:dyDescent="0.75">
      <c r="A388" t="s">
        <v>5711</v>
      </c>
      <c r="B388">
        <v>48.533299999999997</v>
      </c>
      <c r="C388">
        <v>-112.18470000000001</v>
      </c>
    </row>
    <row r="389" spans="1:3" x14ac:dyDescent="0.75">
      <c r="A389" t="s">
        <v>1881</v>
      </c>
      <c r="B389">
        <v>34.716470000000001</v>
      </c>
      <c r="C389">
        <v>-118.2821</v>
      </c>
    </row>
    <row r="390" spans="1:3" x14ac:dyDescent="0.75">
      <c r="A390" t="s">
        <v>704</v>
      </c>
      <c r="B390">
        <v>34.714120000000001</v>
      </c>
      <c r="C390">
        <v>-118.2739</v>
      </c>
    </row>
    <row r="391" spans="1:3" x14ac:dyDescent="0.75">
      <c r="A391" t="s">
        <v>1576</v>
      </c>
      <c r="B391">
        <v>35.024721999999997</v>
      </c>
      <c r="C391">
        <v>-118.16419999999999</v>
      </c>
    </row>
    <row r="392" spans="1:3" x14ac:dyDescent="0.75">
      <c r="A392" t="s">
        <v>1470</v>
      </c>
      <c r="B392">
        <v>35.007449999999999</v>
      </c>
      <c r="C392">
        <v>-118.1645</v>
      </c>
    </row>
    <row r="393" spans="1:3" x14ac:dyDescent="0.75">
      <c r="A393" t="s">
        <v>11774</v>
      </c>
    </row>
    <row r="394" spans="1:3" x14ac:dyDescent="0.75">
      <c r="A394" t="s">
        <v>5737</v>
      </c>
      <c r="B394">
        <v>43.018099999999997</v>
      </c>
      <c r="C394">
        <v>-105.835278</v>
      </c>
    </row>
    <row r="395" spans="1:3" x14ac:dyDescent="0.75">
      <c r="A395" t="s">
        <v>5739</v>
      </c>
      <c r="B395">
        <v>43.018099999999997</v>
      </c>
      <c r="C395">
        <v>-105.835278</v>
      </c>
    </row>
    <row r="396" spans="1:3" x14ac:dyDescent="0.75">
      <c r="A396" t="s">
        <v>1479</v>
      </c>
      <c r="B396">
        <v>34.708888999999999</v>
      </c>
      <c r="C396">
        <v>-118.3047</v>
      </c>
    </row>
    <row r="397" spans="1:3" x14ac:dyDescent="0.75">
      <c r="A397" t="s">
        <v>5745</v>
      </c>
    </row>
    <row r="398" spans="1:3" x14ac:dyDescent="0.75">
      <c r="A398" t="s">
        <v>5749</v>
      </c>
      <c r="B398">
        <v>42.436804000000002</v>
      </c>
      <c r="C398">
        <v>-113.92553599999999</v>
      </c>
    </row>
    <row r="399" spans="1:3" x14ac:dyDescent="0.75">
      <c r="A399" t="s">
        <v>11773</v>
      </c>
    </row>
    <row r="400" spans="1:3" x14ac:dyDescent="0.75">
      <c r="A400" t="s">
        <v>11556</v>
      </c>
      <c r="B400">
        <v>34.464818999999999</v>
      </c>
      <c r="C400">
        <v>-120.0444</v>
      </c>
    </row>
    <row r="401" spans="1:3" x14ac:dyDescent="0.75">
      <c r="A401" t="s">
        <v>5754</v>
      </c>
      <c r="B401">
        <v>45.781824999999998</v>
      </c>
      <c r="C401">
        <v>-120.521151</v>
      </c>
    </row>
    <row r="402" spans="1:3" x14ac:dyDescent="0.75">
      <c r="A402" t="s">
        <v>5756</v>
      </c>
      <c r="B402">
        <v>45.781824999999998</v>
      </c>
      <c r="C402">
        <v>-120.521151</v>
      </c>
    </row>
    <row r="403" spans="1:3" x14ac:dyDescent="0.75">
      <c r="A403" t="s">
        <v>2898</v>
      </c>
      <c r="B403">
        <v>35.593611000000003</v>
      </c>
      <c r="C403">
        <v>-119.58</v>
      </c>
    </row>
    <row r="404" spans="1:3" x14ac:dyDescent="0.75">
      <c r="A404" t="s">
        <v>5758</v>
      </c>
      <c r="B404">
        <v>46.411943999999998</v>
      </c>
      <c r="C404">
        <v>-110.337777</v>
      </c>
    </row>
    <row r="405" spans="1:3" x14ac:dyDescent="0.75">
      <c r="A405" t="s">
        <v>5789</v>
      </c>
      <c r="B405">
        <v>43.467056999999997</v>
      </c>
      <c r="C405">
        <v>-111.836381</v>
      </c>
    </row>
    <row r="406" spans="1:3" x14ac:dyDescent="0.75">
      <c r="A406" t="s">
        <v>5792</v>
      </c>
      <c r="B406">
        <v>43.467056999999997</v>
      </c>
      <c r="C406">
        <v>-111.836381</v>
      </c>
    </row>
    <row r="407" spans="1:3" x14ac:dyDescent="0.75">
      <c r="A407" t="s">
        <v>11772</v>
      </c>
    </row>
    <row r="408" spans="1:3" x14ac:dyDescent="0.75">
      <c r="A408" t="s">
        <v>5847</v>
      </c>
      <c r="B408">
        <v>37.685467000000003</v>
      </c>
      <c r="C408">
        <v>-105.8909</v>
      </c>
    </row>
    <row r="409" spans="1:3" x14ac:dyDescent="0.75">
      <c r="A409" t="s">
        <v>11771</v>
      </c>
      <c r="B409">
        <v>37.685467000000003</v>
      </c>
      <c r="C409">
        <v>-105.8909</v>
      </c>
    </row>
    <row r="410" spans="1:3" x14ac:dyDescent="0.75">
      <c r="A410" t="s">
        <v>5852</v>
      </c>
      <c r="B410">
        <v>37.703299999999999</v>
      </c>
      <c r="C410">
        <v>-102.62309999999999</v>
      </c>
    </row>
    <row r="411" spans="1:3" x14ac:dyDescent="0.75">
      <c r="A411" t="s">
        <v>5855</v>
      </c>
      <c r="B411">
        <v>37.703299999999999</v>
      </c>
      <c r="C411">
        <v>-102.62309999999999</v>
      </c>
    </row>
    <row r="412" spans="1:3" x14ac:dyDescent="0.75">
      <c r="A412" t="s">
        <v>2742</v>
      </c>
      <c r="B412">
        <v>39.373333000000002</v>
      </c>
      <c r="C412">
        <v>-121.68170000000001</v>
      </c>
    </row>
    <row r="413" spans="1:3" x14ac:dyDescent="0.75">
      <c r="A413" t="s">
        <v>695</v>
      </c>
      <c r="B413">
        <v>36.163888999999998</v>
      </c>
      <c r="C413">
        <v>-119.6506</v>
      </c>
    </row>
    <row r="414" spans="1:3" x14ac:dyDescent="0.75">
      <c r="A414" t="s">
        <v>11770</v>
      </c>
      <c r="B414">
        <v>37.240153650000003</v>
      </c>
      <c r="C414">
        <v>-121.0479658</v>
      </c>
    </row>
    <row r="415" spans="1:3" x14ac:dyDescent="0.75">
      <c r="A415" t="s">
        <v>5925</v>
      </c>
      <c r="B415">
        <v>52.260947799999997</v>
      </c>
      <c r="C415">
        <v>-112.0270519</v>
      </c>
    </row>
    <row r="416" spans="1:3" x14ac:dyDescent="0.75">
      <c r="A416" t="s">
        <v>5927</v>
      </c>
      <c r="B416">
        <v>52.260947799999997</v>
      </c>
      <c r="C416">
        <v>-112.0270519</v>
      </c>
    </row>
    <row r="417" spans="1:3" x14ac:dyDescent="0.75">
      <c r="A417" t="s">
        <v>5929</v>
      </c>
      <c r="B417">
        <v>43.006132999999998</v>
      </c>
      <c r="C417">
        <v>-115.463289</v>
      </c>
    </row>
    <row r="418" spans="1:3" x14ac:dyDescent="0.75">
      <c r="A418" t="s">
        <v>5932</v>
      </c>
      <c r="B418">
        <v>41.139721999999999</v>
      </c>
      <c r="C418">
        <v>-104.997778</v>
      </c>
    </row>
    <row r="419" spans="1:3" x14ac:dyDescent="0.75">
      <c r="A419" t="s">
        <v>5982</v>
      </c>
      <c r="B419">
        <v>45.813099999999999</v>
      </c>
      <c r="C419">
        <v>-120.3475</v>
      </c>
    </row>
    <row r="420" spans="1:3" x14ac:dyDescent="0.75">
      <c r="A420" t="s">
        <v>5984</v>
      </c>
      <c r="B420">
        <v>32.630000000000003</v>
      </c>
      <c r="C420">
        <v>-107.259722</v>
      </c>
    </row>
    <row r="421" spans="1:3" x14ac:dyDescent="0.75">
      <c r="A421" t="s">
        <v>1084</v>
      </c>
      <c r="B421">
        <v>40.898099999999999</v>
      </c>
      <c r="C421">
        <v>-121.8036</v>
      </c>
    </row>
    <row r="422" spans="1:3" x14ac:dyDescent="0.75">
      <c r="A422" t="s">
        <v>6001</v>
      </c>
      <c r="B422">
        <v>45.52</v>
      </c>
      <c r="C422">
        <v>-120.5744</v>
      </c>
    </row>
    <row r="423" spans="1:3" x14ac:dyDescent="0.75">
      <c r="A423" t="s">
        <v>623</v>
      </c>
      <c r="B423">
        <v>36.257938000000003</v>
      </c>
      <c r="C423">
        <v>-119.79810000000001</v>
      </c>
    </row>
    <row r="424" spans="1:3" x14ac:dyDescent="0.75">
      <c r="A424" t="s">
        <v>10423</v>
      </c>
      <c r="B424">
        <v>36.219000000000001</v>
      </c>
      <c r="C424">
        <v>-119.907</v>
      </c>
    </row>
    <row r="425" spans="1:3" x14ac:dyDescent="0.75">
      <c r="A425" t="s">
        <v>890</v>
      </c>
      <c r="B425">
        <v>36.218806000000001</v>
      </c>
      <c r="C425">
        <v>-119.8058</v>
      </c>
    </row>
    <row r="426" spans="1:3" x14ac:dyDescent="0.75">
      <c r="A426" t="s">
        <v>6098</v>
      </c>
      <c r="B426">
        <v>34.466667000000001</v>
      </c>
      <c r="C426">
        <v>-105.96250000000001</v>
      </c>
    </row>
    <row r="427" spans="1:3" x14ac:dyDescent="0.75">
      <c r="A427" t="s">
        <v>6100</v>
      </c>
      <c r="B427">
        <v>42.88</v>
      </c>
      <c r="C427">
        <v>-115.03666699999999</v>
      </c>
    </row>
    <row r="428" spans="1:3" x14ac:dyDescent="0.75">
      <c r="A428" t="s">
        <v>6102</v>
      </c>
      <c r="B428">
        <v>41.675052000000001</v>
      </c>
      <c r="C428">
        <v>-106.011124</v>
      </c>
    </row>
    <row r="429" spans="1:3" x14ac:dyDescent="0.75">
      <c r="A429" t="s">
        <v>6105</v>
      </c>
      <c r="B429">
        <v>40.756943999999997</v>
      </c>
      <c r="C429">
        <v>-102.743055</v>
      </c>
    </row>
    <row r="430" spans="1:3" x14ac:dyDescent="0.75">
      <c r="A430" t="s">
        <v>6108</v>
      </c>
      <c r="B430">
        <v>40.756943999999997</v>
      </c>
      <c r="C430">
        <v>-102.743055</v>
      </c>
    </row>
    <row r="431" spans="1:3" x14ac:dyDescent="0.75">
      <c r="A431" t="s">
        <v>10451</v>
      </c>
      <c r="B431">
        <v>35.032899999999998</v>
      </c>
      <c r="C431">
        <v>-117.70099999999999</v>
      </c>
    </row>
    <row r="432" spans="1:3" x14ac:dyDescent="0.75">
      <c r="A432" t="s">
        <v>808</v>
      </c>
      <c r="B432">
        <v>36.828026000000001</v>
      </c>
      <c r="C432">
        <v>-121.401349</v>
      </c>
    </row>
    <row r="433" spans="1:3" x14ac:dyDescent="0.75">
      <c r="A433" t="s">
        <v>954</v>
      </c>
      <c r="B433">
        <v>36.858420000000002</v>
      </c>
      <c r="C433">
        <v>-121.43485</v>
      </c>
    </row>
    <row r="434" spans="1:3" x14ac:dyDescent="0.75">
      <c r="A434" t="s">
        <v>6186</v>
      </c>
      <c r="B434">
        <v>46.421100000000003</v>
      </c>
      <c r="C434">
        <v>-117.8331</v>
      </c>
    </row>
    <row r="435" spans="1:3" x14ac:dyDescent="0.75">
      <c r="A435" t="s">
        <v>11769</v>
      </c>
      <c r="B435">
        <v>46.421100000000003</v>
      </c>
      <c r="C435">
        <v>-117.8331</v>
      </c>
    </row>
    <row r="436" spans="1:3" x14ac:dyDescent="0.75">
      <c r="A436" t="s">
        <v>6203</v>
      </c>
      <c r="B436">
        <v>43.386389000000001</v>
      </c>
      <c r="C436">
        <v>-111.726389</v>
      </c>
    </row>
    <row r="437" spans="1:3" x14ac:dyDescent="0.75">
      <c r="A437" t="s">
        <v>6212</v>
      </c>
      <c r="B437">
        <v>45.585549999999998</v>
      </c>
      <c r="C437">
        <v>-120.00824900000001</v>
      </c>
    </row>
    <row r="438" spans="1:3" x14ac:dyDescent="0.75">
      <c r="A438" t="s">
        <v>6209</v>
      </c>
      <c r="B438">
        <v>47.4983</v>
      </c>
      <c r="C438">
        <v>-111.4392</v>
      </c>
    </row>
    <row r="439" spans="1:3" x14ac:dyDescent="0.75">
      <c r="A439" t="s">
        <v>6222</v>
      </c>
      <c r="B439">
        <v>43.027200000000001</v>
      </c>
      <c r="C439">
        <v>-115.46559999999999</v>
      </c>
    </row>
    <row r="440" spans="1:3" x14ac:dyDescent="0.75">
      <c r="A440" t="s">
        <v>6231</v>
      </c>
      <c r="B440">
        <v>31.715800000000002</v>
      </c>
      <c r="C440">
        <v>-105.99079999999999</v>
      </c>
    </row>
    <row r="441" spans="1:3" x14ac:dyDescent="0.75">
      <c r="A441" t="s">
        <v>683</v>
      </c>
      <c r="B441">
        <v>36.181389000000003</v>
      </c>
      <c r="C441">
        <v>-120.03060000000001</v>
      </c>
    </row>
    <row r="442" spans="1:3" x14ac:dyDescent="0.75">
      <c r="A442" t="s">
        <v>11768</v>
      </c>
      <c r="B442">
        <v>33.025660000000002</v>
      </c>
      <c r="C442">
        <v>-113.34399999999999</v>
      </c>
    </row>
    <row r="443" spans="1:3" x14ac:dyDescent="0.75">
      <c r="A443" t="s">
        <v>11767</v>
      </c>
      <c r="B443">
        <v>33.027000000000001</v>
      </c>
      <c r="C443">
        <v>-113.3489</v>
      </c>
    </row>
    <row r="444" spans="1:3" x14ac:dyDescent="0.75">
      <c r="A444" t="s">
        <v>11359</v>
      </c>
    </row>
    <row r="445" spans="1:3" x14ac:dyDescent="0.75">
      <c r="A445" t="s">
        <v>6284</v>
      </c>
      <c r="B445">
        <v>32.671098999999998</v>
      </c>
      <c r="C445">
        <v>-115.5873</v>
      </c>
    </row>
    <row r="446" spans="1:3" x14ac:dyDescent="0.75">
      <c r="A446" t="s">
        <v>11766</v>
      </c>
      <c r="B446">
        <v>32.363900000000001</v>
      </c>
      <c r="C446">
        <v>-111.19580000000001</v>
      </c>
    </row>
    <row r="447" spans="1:3" x14ac:dyDescent="0.75">
      <c r="A447" t="s">
        <v>11765</v>
      </c>
      <c r="B447">
        <v>37.896648999999996</v>
      </c>
      <c r="C447">
        <v>-119.9675</v>
      </c>
    </row>
    <row r="448" spans="1:3" x14ac:dyDescent="0.75">
      <c r="A448" t="s">
        <v>11764</v>
      </c>
      <c r="B448">
        <v>37.896648999999996</v>
      </c>
      <c r="C448">
        <v>-119.9675</v>
      </c>
    </row>
    <row r="449" spans="1:3" x14ac:dyDescent="0.75">
      <c r="A449" t="s">
        <v>11763</v>
      </c>
      <c r="B449">
        <v>37.877667000000002</v>
      </c>
      <c r="C449">
        <v>-119.9532</v>
      </c>
    </row>
    <row r="450" spans="1:3" x14ac:dyDescent="0.75">
      <c r="A450" t="s">
        <v>11762</v>
      </c>
      <c r="B450">
        <v>37.877667000000002</v>
      </c>
      <c r="C450">
        <v>-119.9532</v>
      </c>
    </row>
    <row r="451" spans="1:3" x14ac:dyDescent="0.75">
      <c r="A451" t="s">
        <v>11761</v>
      </c>
      <c r="B451">
        <v>37.877667000000002</v>
      </c>
      <c r="C451">
        <v>-119.9532</v>
      </c>
    </row>
    <row r="452" spans="1:3" x14ac:dyDescent="0.75">
      <c r="A452" t="s">
        <v>1034</v>
      </c>
      <c r="B452">
        <v>37.047800000000002</v>
      </c>
      <c r="C452">
        <v>-121.1708</v>
      </c>
    </row>
    <row r="453" spans="1:3" x14ac:dyDescent="0.75">
      <c r="A453" t="s">
        <v>981</v>
      </c>
      <c r="B453">
        <v>35.533056000000002</v>
      </c>
      <c r="C453">
        <v>-115.4525</v>
      </c>
    </row>
    <row r="454" spans="1:3" x14ac:dyDescent="0.75">
      <c r="A454" t="s">
        <v>1991</v>
      </c>
      <c r="B454">
        <v>35.556111000000001</v>
      </c>
      <c r="C454">
        <v>-115.4686</v>
      </c>
    </row>
    <row r="455" spans="1:3" x14ac:dyDescent="0.75">
      <c r="A455" t="s">
        <v>986</v>
      </c>
      <c r="B455">
        <v>35.580832999999998</v>
      </c>
      <c r="C455">
        <v>-115.4825</v>
      </c>
    </row>
    <row r="456" spans="1:3" x14ac:dyDescent="0.75">
      <c r="A456" t="s">
        <v>2285</v>
      </c>
      <c r="B456">
        <v>32.671098999999998</v>
      </c>
      <c r="C456">
        <v>-115.5873</v>
      </c>
    </row>
    <row r="457" spans="1:3" x14ac:dyDescent="0.75">
      <c r="A457" t="s">
        <v>2247</v>
      </c>
      <c r="B457">
        <v>32.772224999999999</v>
      </c>
      <c r="C457">
        <v>-115.77930000000001</v>
      </c>
    </row>
    <row r="458" spans="1:3" x14ac:dyDescent="0.75">
      <c r="A458" t="s">
        <v>11760</v>
      </c>
      <c r="B458">
        <v>32.772224999999999</v>
      </c>
      <c r="C458">
        <v>-115.77930000000001</v>
      </c>
    </row>
    <row r="459" spans="1:3" x14ac:dyDescent="0.75">
      <c r="A459" t="s">
        <v>11759</v>
      </c>
      <c r="B459">
        <v>32.772224999999999</v>
      </c>
      <c r="C459">
        <v>-115.77930000000001</v>
      </c>
    </row>
    <row r="460" spans="1:3" x14ac:dyDescent="0.75">
      <c r="A460" t="s">
        <v>6305</v>
      </c>
    </row>
    <row r="461" spans="1:3" x14ac:dyDescent="0.75">
      <c r="A461" t="s">
        <v>6308</v>
      </c>
    </row>
    <row r="462" spans="1:3" x14ac:dyDescent="0.75">
      <c r="A462" t="s">
        <v>10482</v>
      </c>
      <c r="B462">
        <v>32.621200000000002</v>
      </c>
      <c r="C462">
        <v>-116.129</v>
      </c>
    </row>
    <row r="463" spans="1:3" x14ac:dyDescent="0.75">
      <c r="A463" t="s">
        <v>1111</v>
      </c>
      <c r="B463">
        <v>35.347777999999998</v>
      </c>
      <c r="C463">
        <v>-118.18640000000001</v>
      </c>
    </row>
    <row r="464" spans="1:3" x14ac:dyDescent="0.75">
      <c r="A464" t="s">
        <v>2047</v>
      </c>
      <c r="B464">
        <v>35.260800000000003</v>
      </c>
      <c r="C464">
        <v>-118.2469</v>
      </c>
    </row>
    <row r="465" spans="1:3" x14ac:dyDescent="0.75">
      <c r="A465" t="s">
        <v>813</v>
      </c>
      <c r="B465">
        <v>36.138055999999999</v>
      </c>
      <c r="C465">
        <v>-120.0758</v>
      </c>
    </row>
    <row r="466" spans="1:3" x14ac:dyDescent="0.75">
      <c r="A466" t="s">
        <v>6369</v>
      </c>
      <c r="B466">
        <v>46.572499999999998</v>
      </c>
      <c r="C466">
        <v>-109.7531</v>
      </c>
    </row>
    <row r="467" spans="1:3" x14ac:dyDescent="0.75">
      <c r="A467" t="s">
        <v>6374</v>
      </c>
      <c r="B467">
        <v>45.921500000000002</v>
      </c>
      <c r="C467">
        <v>-120.2355</v>
      </c>
    </row>
    <row r="468" spans="1:3" x14ac:dyDescent="0.75">
      <c r="A468" t="s">
        <v>6376</v>
      </c>
      <c r="B468">
        <v>45.921500000000002</v>
      </c>
      <c r="C468">
        <v>-120.2355</v>
      </c>
    </row>
    <row r="469" spans="1:3" x14ac:dyDescent="0.75">
      <c r="A469" t="s">
        <v>11758</v>
      </c>
      <c r="B469">
        <v>31.944330000000001</v>
      </c>
      <c r="C469">
        <v>-106.40797000000001</v>
      </c>
    </row>
    <row r="470" spans="1:3" x14ac:dyDescent="0.75">
      <c r="A470" t="s">
        <v>11757</v>
      </c>
      <c r="B470">
        <v>37.771943999999998</v>
      </c>
      <c r="C470">
        <v>-121.74</v>
      </c>
    </row>
    <row r="471" spans="1:3" x14ac:dyDescent="0.75">
      <c r="A471" t="s">
        <v>6379</v>
      </c>
      <c r="B471">
        <v>36.529949999999999</v>
      </c>
      <c r="C471">
        <v>-114.770308</v>
      </c>
    </row>
    <row r="472" spans="1:3" x14ac:dyDescent="0.75">
      <c r="A472" t="s">
        <v>6382</v>
      </c>
      <c r="B472">
        <v>37.734166999999999</v>
      </c>
      <c r="C472">
        <v>-120.99555599999999</v>
      </c>
    </row>
    <row r="473" spans="1:3" x14ac:dyDescent="0.75">
      <c r="A473" t="s">
        <v>805</v>
      </c>
      <c r="B473">
        <v>36.226111000000003</v>
      </c>
      <c r="C473">
        <v>-119.8342</v>
      </c>
    </row>
    <row r="474" spans="1:3" x14ac:dyDescent="0.75">
      <c r="A474" t="s">
        <v>965</v>
      </c>
      <c r="B474">
        <v>36.617699999999999</v>
      </c>
      <c r="C474">
        <v>-120.099</v>
      </c>
    </row>
    <row r="475" spans="1:3" x14ac:dyDescent="0.75">
      <c r="A475" t="s">
        <v>968</v>
      </c>
      <c r="B475">
        <v>36.617699999999999</v>
      </c>
      <c r="C475">
        <v>-120.099</v>
      </c>
    </row>
    <row r="476" spans="1:3" x14ac:dyDescent="0.75">
      <c r="A476" t="s">
        <v>6464</v>
      </c>
      <c r="B476">
        <v>49.515876400000003</v>
      </c>
      <c r="C476">
        <v>-113.82177419999999</v>
      </c>
    </row>
    <row r="477" spans="1:3" x14ac:dyDescent="0.75">
      <c r="A477" t="s">
        <v>6466</v>
      </c>
      <c r="B477">
        <v>49.515876400000003</v>
      </c>
      <c r="C477">
        <v>-113.82177419999999</v>
      </c>
    </row>
    <row r="478" spans="1:3" x14ac:dyDescent="0.75">
      <c r="A478" t="s">
        <v>6468</v>
      </c>
      <c r="B478">
        <v>49.515876400000003</v>
      </c>
      <c r="C478">
        <v>-113.82177419999999</v>
      </c>
    </row>
    <row r="479" spans="1:3" x14ac:dyDescent="0.75">
      <c r="A479" t="s">
        <v>6470</v>
      </c>
      <c r="B479">
        <v>49.515876400000003</v>
      </c>
      <c r="C479">
        <v>-113.82177419999999</v>
      </c>
    </row>
    <row r="480" spans="1:3" x14ac:dyDescent="0.75">
      <c r="A480" t="s">
        <v>6472</v>
      </c>
      <c r="B480">
        <v>49.515876400000003</v>
      </c>
      <c r="C480">
        <v>-113.82177419999999</v>
      </c>
    </row>
    <row r="481" spans="1:3" x14ac:dyDescent="0.75">
      <c r="A481" t="s">
        <v>6474</v>
      </c>
      <c r="B481">
        <v>49.515876400000003</v>
      </c>
      <c r="C481">
        <v>-113.82177419999999</v>
      </c>
    </row>
    <row r="482" spans="1:3" x14ac:dyDescent="0.75">
      <c r="A482" t="s">
        <v>6476</v>
      </c>
      <c r="B482">
        <v>49.515876400000003</v>
      </c>
      <c r="C482">
        <v>-113.82177419999999</v>
      </c>
    </row>
    <row r="483" spans="1:3" x14ac:dyDescent="0.75">
      <c r="A483" t="s">
        <v>6478</v>
      </c>
      <c r="B483">
        <v>49.515876400000003</v>
      </c>
      <c r="C483">
        <v>-113.82177419999999</v>
      </c>
    </row>
    <row r="484" spans="1:3" x14ac:dyDescent="0.75">
      <c r="A484" t="s">
        <v>6480</v>
      </c>
      <c r="B484">
        <v>49.515876400000003</v>
      </c>
      <c r="C484">
        <v>-113.82177419999999</v>
      </c>
    </row>
    <row r="485" spans="1:3" x14ac:dyDescent="0.75">
      <c r="A485" t="s">
        <v>6482</v>
      </c>
      <c r="B485">
        <v>49.515876400000003</v>
      </c>
      <c r="C485">
        <v>-113.82177419999999</v>
      </c>
    </row>
    <row r="486" spans="1:3" x14ac:dyDescent="0.75">
      <c r="A486" t="s">
        <v>11756</v>
      </c>
      <c r="B486">
        <v>35.145833000000003</v>
      </c>
      <c r="C486">
        <v>-114.0675</v>
      </c>
    </row>
    <row r="487" spans="1:3" x14ac:dyDescent="0.75">
      <c r="A487" t="s">
        <v>6500</v>
      </c>
    </row>
    <row r="488" spans="1:3" x14ac:dyDescent="0.75">
      <c r="A488" t="s">
        <v>6503</v>
      </c>
      <c r="B488">
        <v>39.338299999999997</v>
      </c>
      <c r="C488">
        <v>-102.3533</v>
      </c>
    </row>
    <row r="489" spans="1:3" x14ac:dyDescent="0.75">
      <c r="A489" t="s">
        <v>6513</v>
      </c>
      <c r="B489">
        <v>45.5563</v>
      </c>
      <c r="C489">
        <v>-120.55070000000001</v>
      </c>
    </row>
    <row r="490" spans="1:3" x14ac:dyDescent="0.75">
      <c r="A490" t="s">
        <v>6516</v>
      </c>
      <c r="B490">
        <v>45.583599999999997</v>
      </c>
      <c r="C490">
        <v>-120.5042</v>
      </c>
    </row>
    <row r="491" spans="1:3" x14ac:dyDescent="0.75">
      <c r="A491" t="s">
        <v>6519</v>
      </c>
      <c r="B491">
        <v>45.583599999999997</v>
      </c>
      <c r="C491">
        <v>-120.5042</v>
      </c>
    </row>
    <row r="492" spans="1:3" x14ac:dyDescent="0.75">
      <c r="A492" t="s">
        <v>11755</v>
      </c>
      <c r="B492">
        <v>45.570999999999998</v>
      </c>
      <c r="C492">
        <v>-120.593</v>
      </c>
    </row>
    <row r="493" spans="1:3" x14ac:dyDescent="0.75">
      <c r="A493" t="s">
        <v>3268</v>
      </c>
      <c r="B493">
        <v>34.819000000000003</v>
      </c>
      <c r="C493">
        <v>-118.432</v>
      </c>
    </row>
    <row r="494" spans="1:3" x14ac:dyDescent="0.75">
      <c r="A494" t="s">
        <v>3270</v>
      </c>
      <c r="B494">
        <v>34.824205999999997</v>
      </c>
      <c r="C494">
        <v>-118.4385</v>
      </c>
    </row>
    <row r="495" spans="1:3" x14ac:dyDescent="0.75">
      <c r="A495" t="s">
        <v>745</v>
      </c>
      <c r="B495">
        <v>36.505277999999997</v>
      </c>
      <c r="C495">
        <v>-119.5403</v>
      </c>
    </row>
    <row r="496" spans="1:3" x14ac:dyDescent="0.75">
      <c r="A496" t="s">
        <v>748</v>
      </c>
      <c r="B496">
        <v>36.505277999999997</v>
      </c>
      <c r="C496">
        <v>-119.5403</v>
      </c>
    </row>
    <row r="497" spans="1:3" x14ac:dyDescent="0.75">
      <c r="A497" t="s">
        <v>923</v>
      </c>
      <c r="B497">
        <v>36.226111000000003</v>
      </c>
      <c r="C497">
        <v>-119.9053</v>
      </c>
    </row>
    <row r="498" spans="1:3" x14ac:dyDescent="0.75">
      <c r="A498" t="s">
        <v>10516</v>
      </c>
      <c r="B498">
        <v>35.014200000000002</v>
      </c>
      <c r="C498">
        <v>-117.54765999999999</v>
      </c>
    </row>
    <row r="499" spans="1:3" x14ac:dyDescent="0.75">
      <c r="A499" t="s">
        <v>1979</v>
      </c>
      <c r="B499">
        <v>35.014200000000002</v>
      </c>
      <c r="C499">
        <v>-117.54765999999999</v>
      </c>
    </row>
    <row r="500" spans="1:3" x14ac:dyDescent="0.75">
      <c r="A500" t="s">
        <v>1973</v>
      </c>
      <c r="B500">
        <v>35.014200000000002</v>
      </c>
      <c r="C500">
        <v>-117.54765999999999</v>
      </c>
    </row>
    <row r="501" spans="1:3" x14ac:dyDescent="0.75">
      <c r="A501" t="s">
        <v>1976</v>
      </c>
      <c r="B501">
        <v>35.014200000000002</v>
      </c>
      <c r="C501">
        <v>-117.54765999999999</v>
      </c>
    </row>
    <row r="502" spans="1:3" x14ac:dyDescent="0.75">
      <c r="A502" t="s">
        <v>1986</v>
      </c>
      <c r="B502">
        <v>35.033000000000001</v>
      </c>
      <c r="C502">
        <v>-117.34909</v>
      </c>
    </row>
    <row r="503" spans="1:3" x14ac:dyDescent="0.75">
      <c r="A503" t="s">
        <v>6608</v>
      </c>
      <c r="B503">
        <v>34.81</v>
      </c>
      <c r="C503">
        <v>-105.74</v>
      </c>
    </row>
    <row r="504" spans="1:3" x14ac:dyDescent="0.75">
      <c r="A504" t="s">
        <v>11754</v>
      </c>
      <c r="B504">
        <v>35.241675000000001</v>
      </c>
      <c r="C504">
        <v>-114.004591</v>
      </c>
    </row>
    <row r="505" spans="1:3" x14ac:dyDescent="0.75">
      <c r="A505" t="s">
        <v>11442</v>
      </c>
    </row>
    <row r="506" spans="1:3" x14ac:dyDescent="0.75">
      <c r="A506" t="s">
        <v>11753</v>
      </c>
      <c r="B506">
        <v>38.033327</v>
      </c>
      <c r="C506">
        <v>-102.537915</v>
      </c>
    </row>
    <row r="507" spans="1:3" x14ac:dyDescent="0.75">
      <c r="A507" t="s">
        <v>11752</v>
      </c>
      <c r="B507">
        <v>38.033327</v>
      </c>
      <c r="C507">
        <v>-102.537915</v>
      </c>
    </row>
    <row r="508" spans="1:3" x14ac:dyDescent="0.75">
      <c r="A508" t="s">
        <v>11751</v>
      </c>
      <c r="B508">
        <v>38.033327</v>
      </c>
      <c r="C508">
        <v>-102.537915</v>
      </c>
    </row>
    <row r="509" spans="1:3" x14ac:dyDescent="0.75">
      <c r="A509" t="s">
        <v>11750</v>
      </c>
      <c r="B509">
        <v>38.033327</v>
      </c>
      <c r="C509">
        <v>-102.537915</v>
      </c>
    </row>
    <row r="510" spans="1:3" x14ac:dyDescent="0.75">
      <c r="A510" t="s">
        <v>1493</v>
      </c>
      <c r="B510">
        <v>35.299999999999997</v>
      </c>
      <c r="C510">
        <v>-118.8519</v>
      </c>
    </row>
    <row r="511" spans="1:3" x14ac:dyDescent="0.75">
      <c r="A511" t="s">
        <v>10533</v>
      </c>
      <c r="B511">
        <v>35.314197999999998</v>
      </c>
      <c r="C511">
        <v>-118.81189999999999</v>
      </c>
    </row>
    <row r="512" spans="1:3" x14ac:dyDescent="0.75">
      <c r="A512" t="s">
        <v>634</v>
      </c>
      <c r="B512">
        <v>35.323056000000001</v>
      </c>
      <c r="C512">
        <v>-118.8214</v>
      </c>
    </row>
    <row r="513" spans="1:3" x14ac:dyDescent="0.75">
      <c r="A513" t="s">
        <v>2710</v>
      </c>
      <c r="B513">
        <v>35.325277999999997</v>
      </c>
      <c r="C513">
        <v>-118.87860000000001</v>
      </c>
    </row>
    <row r="514" spans="1:3" x14ac:dyDescent="0.75">
      <c r="A514" t="s">
        <v>1810</v>
      </c>
      <c r="B514">
        <v>35.321944000000002</v>
      </c>
      <c r="C514">
        <v>-118.8128</v>
      </c>
    </row>
    <row r="515" spans="1:3" x14ac:dyDescent="0.75">
      <c r="A515" t="s">
        <v>11749</v>
      </c>
    </row>
    <row r="516" spans="1:3" x14ac:dyDescent="0.75">
      <c r="A516" t="s">
        <v>11748</v>
      </c>
    </row>
    <row r="517" spans="1:3" x14ac:dyDescent="0.75">
      <c r="A517" t="s">
        <v>6668</v>
      </c>
      <c r="B517">
        <v>35.643332999999998</v>
      </c>
      <c r="C517">
        <v>-105.206667</v>
      </c>
    </row>
    <row r="518" spans="1:3" x14ac:dyDescent="0.75">
      <c r="A518" t="s">
        <v>6676</v>
      </c>
      <c r="B518">
        <v>45.652456999999998</v>
      </c>
      <c r="C518">
        <v>-120.209783</v>
      </c>
    </row>
    <row r="519" spans="1:3" x14ac:dyDescent="0.75">
      <c r="A519" t="s">
        <v>6679</v>
      </c>
      <c r="B519">
        <v>45.651000000000003</v>
      </c>
      <c r="C519">
        <v>-120.2598</v>
      </c>
    </row>
    <row r="520" spans="1:3" x14ac:dyDescent="0.75">
      <c r="A520" t="s">
        <v>6682</v>
      </c>
      <c r="B520">
        <v>45.651000000000003</v>
      </c>
      <c r="C520">
        <v>-120.2598</v>
      </c>
    </row>
    <row r="521" spans="1:3" x14ac:dyDescent="0.75">
      <c r="A521" t="s">
        <v>6684</v>
      </c>
      <c r="B521">
        <v>45.585700000000003</v>
      </c>
      <c r="C521">
        <v>-120.0904</v>
      </c>
    </row>
    <row r="522" spans="1:3" x14ac:dyDescent="0.75">
      <c r="A522" t="s">
        <v>893</v>
      </c>
      <c r="B522">
        <v>36.247777999999997</v>
      </c>
      <c r="C522">
        <v>-119.8339</v>
      </c>
    </row>
    <row r="523" spans="1:3" x14ac:dyDescent="0.75">
      <c r="A523" t="s">
        <v>11747</v>
      </c>
      <c r="B523">
        <v>37.701956000000003</v>
      </c>
      <c r="C523">
        <v>-121.61369999999999</v>
      </c>
    </row>
    <row r="524" spans="1:3" x14ac:dyDescent="0.75">
      <c r="A524" t="s">
        <v>637</v>
      </c>
      <c r="B524">
        <v>35.604089000000002</v>
      </c>
      <c r="C524">
        <v>-119.849811</v>
      </c>
    </row>
    <row r="525" spans="1:3" x14ac:dyDescent="0.75">
      <c r="A525" t="s">
        <v>2316</v>
      </c>
      <c r="B525">
        <v>33.267648999999999</v>
      </c>
      <c r="C525">
        <v>-117.59433</v>
      </c>
    </row>
    <row r="526" spans="1:3" x14ac:dyDescent="0.75">
      <c r="A526" t="s">
        <v>6710</v>
      </c>
      <c r="B526">
        <v>44.396943999999998</v>
      </c>
      <c r="C526">
        <v>-117.271944</v>
      </c>
    </row>
    <row r="527" spans="1:3" x14ac:dyDescent="0.75">
      <c r="A527" t="s">
        <v>6719</v>
      </c>
      <c r="B527">
        <v>39.380974999999999</v>
      </c>
      <c r="C527">
        <v>-103.57323599999999</v>
      </c>
    </row>
    <row r="528" spans="1:3" x14ac:dyDescent="0.75">
      <c r="A528" t="s">
        <v>6722</v>
      </c>
      <c r="B528">
        <v>39.341388999999999</v>
      </c>
      <c r="C528">
        <v>-103.58111100000001</v>
      </c>
    </row>
    <row r="529" spans="1:3" x14ac:dyDescent="0.75">
      <c r="A529" t="s">
        <v>6725</v>
      </c>
      <c r="B529">
        <v>39.341388999999999</v>
      </c>
      <c r="C529">
        <v>-103.58111100000001</v>
      </c>
    </row>
    <row r="530" spans="1:3" x14ac:dyDescent="0.75">
      <c r="A530" t="s">
        <v>6727</v>
      </c>
      <c r="B530">
        <v>45.744171000000001</v>
      </c>
      <c r="C530">
        <v>-120.783568</v>
      </c>
    </row>
    <row r="531" spans="1:3" x14ac:dyDescent="0.75">
      <c r="A531" t="s">
        <v>10560</v>
      </c>
      <c r="B531">
        <v>34.597000000000001</v>
      </c>
      <c r="C531">
        <v>-117.931</v>
      </c>
    </row>
    <row r="532" spans="1:3" x14ac:dyDescent="0.75">
      <c r="A532" t="s">
        <v>1511</v>
      </c>
      <c r="B532">
        <v>34.618099999999998</v>
      </c>
      <c r="C532">
        <v>-116.0775</v>
      </c>
    </row>
    <row r="533" spans="1:3" x14ac:dyDescent="0.75">
      <c r="A533" t="s">
        <v>1813</v>
      </c>
      <c r="B533">
        <v>34.599443999999998</v>
      </c>
      <c r="C533">
        <v>-117.9328</v>
      </c>
    </row>
    <row r="534" spans="1:3" x14ac:dyDescent="0.75">
      <c r="A534" t="s">
        <v>1713</v>
      </c>
      <c r="B534">
        <v>34.613056</v>
      </c>
      <c r="C534">
        <v>-117.9389</v>
      </c>
    </row>
    <row r="535" spans="1:3" x14ac:dyDescent="0.75">
      <c r="A535" t="s">
        <v>10565</v>
      </c>
      <c r="B535">
        <v>34.615622000000002</v>
      </c>
      <c r="C535">
        <v>-117.9366</v>
      </c>
    </row>
    <row r="536" spans="1:3" x14ac:dyDescent="0.75">
      <c r="A536" t="s">
        <v>1589</v>
      </c>
      <c r="B536">
        <v>34.600231000000001</v>
      </c>
      <c r="C536">
        <v>-117.94750000000001</v>
      </c>
    </row>
    <row r="537" spans="1:3" x14ac:dyDescent="0.75">
      <c r="A537" t="s">
        <v>780</v>
      </c>
      <c r="B537">
        <v>39.291811000000003</v>
      </c>
      <c r="C537">
        <v>-121.66991400000001</v>
      </c>
    </row>
    <row r="538" spans="1:3" x14ac:dyDescent="0.75">
      <c r="A538" t="s">
        <v>10579</v>
      </c>
    </row>
    <row r="539" spans="1:3" x14ac:dyDescent="0.75">
      <c r="A539" t="s">
        <v>11746</v>
      </c>
      <c r="B539">
        <v>34.730600000000003</v>
      </c>
      <c r="C539">
        <v>-118.13500000000001</v>
      </c>
    </row>
    <row r="540" spans="1:3" x14ac:dyDescent="0.75">
      <c r="A540" t="s">
        <v>735</v>
      </c>
      <c r="B540">
        <v>38.136389000000001</v>
      </c>
      <c r="C540">
        <v>-121.1489</v>
      </c>
    </row>
    <row r="541" spans="1:3" x14ac:dyDescent="0.75">
      <c r="A541" t="s">
        <v>853</v>
      </c>
      <c r="B541">
        <v>35.99</v>
      </c>
      <c r="C541">
        <v>-120.12</v>
      </c>
    </row>
    <row r="542" spans="1:3" x14ac:dyDescent="0.75">
      <c r="A542" t="s">
        <v>6754</v>
      </c>
      <c r="B542">
        <v>40.941000000000003</v>
      </c>
      <c r="C542">
        <v>-103.259</v>
      </c>
    </row>
    <row r="543" spans="1:3" x14ac:dyDescent="0.75">
      <c r="A543" t="s">
        <v>6763</v>
      </c>
      <c r="B543">
        <v>41.287399999999998</v>
      </c>
      <c r="C543">
        <v>-110.5556</v>
      </c>
    </row>
    <row r="544" spans="1:3" x14ac:dyDescent="0.75">
      <c r="A544" t="s">
        <v>6802</v>
      </c>
      <c r="B544">
        <v>34.833136000000003</v>
      </c>
      <c r="C544">
        <v>-106.772413</v>
      </c>
    </row>
    <row r="545" spans="1:3" x14ac:dyDescent="0.75">
      <c r="A545" t="s">
        <v>11745</v>
      </c>
      <c r="B545">
        <v>35.875556000000003</v>
      </c>
      <c r="C545">
        <v>-106.31</v>
      </c>
    </row>
    <row r="546" spans="1:3" x14ac:dyDescent="0.75">
      <c r="A546" t="s">
        <v>6828</v>
      </c>
      <c r="B546">
        <v>46.524166999999998</v>
      </c>
      <c r="C546">
        <v>-117.82166599999999</v>
      </c>
    </row>
    <row r="547" spans="1:3" x14ac:dyDescent="0.75">
      <c r="A547" t="s">
        <v>6831</v>
      </c>
      <c r="B547">
        <v>46.524166999999998</v>
      </c>
      <c r="C547">
        <v>-117.82166599999999</v>
      </c>
    </row>
    <row r="548" spans="1:3" x14ac:dyDescent="0.75">
      <c r="A548" t="s">
        <v>6594</v>
      </c>
      <c r="B548">
        <v>46.524166999999998</v>
      </c>
      <c r="C548">
        <v>-117.82166599999999</v>
      </c>
    </row>
    <row r="549" spans="1:3" x14ac:dyDescent="0.75">
      <c r="A549" t="s">
        <v>6596</v>
      </c>
      <c r="B549">
        <v>46.524166999999998</v>
      </c>
      <c r="C549">
        <v>-117.82166599999999</v>
      </c>
    </row>
    <row r="550" spans="1:3" x14ac:dyDescent="0.75">
      <c r="A550" t="s">
        <v>11744</v>
      </c>
      <c r="B550">
        <v>33.526111</v>
      </c>
      <c r="C550">
        <v>-112.3794</v>
      </c>
    </row>
    <row r="551" spans="1:3" x14ac:dyDescent="0.75">
      <c r="A551" t="s">
        <v>6866</v>
      </c>
      <c r="B551">
        <v>45.887999999999998</v>
      </c>
      <c r="C551">
        <v>-120.355</v>
      </c>
    </row>
    <row r="552" spans="1:3" x14ac:dyDescent="0.75">
      <c r="A552" t="s">
        <v>6918</v>
      </c>
      <c r="B552">
        <v>32.554340000000003</v>
      </c>
      <c r="C552">
        <v>-107.50928999999999</v>
      </c>
    </row>
    <row r="553" spans="1:3" x14ac:dyDescent="0.75">
      <c r="A553" t="s">
        <v>6920</v>
      </c>
      <c r="B553">
        <v>49.686779100000003</v>
      </c>
      <c r="C553">
        <v>-113.4752247</v>
      </c>
    </row>
    <row r="554" spans="1:3" x14ac:dyDescent="0.75">
      <c r="A554" t="s">
        <v>6922</v>
      </c>
      <c r="B554">
        <v>49.686779100000003</v>
      </c>
      <c r="C554">
        <v>-113.4752247</v>
      </c>
    </row>
    <row r="555" spans="1:3" x14ac:dyDescent="0.75">
      <c r="A555" t="s">
        <v>6941</v>
      </c>
      <c r="B555">
        <v>49.385938000000003</v>
      </c>
      <c r="C555">
        <v>-112.9487846</v>
      </c>
    </row>
    <row r="556" spans="1:3" x14ac:dyDescent="0.75">
      <c r="A556" t="s">
        <v>10590</v>
      </c>
      <c r="B556">
        <v>35.330032000000003</v>
      </c>
      <c r="C556">
        <v>-118.9931</v>
      </c>
    </row>
    <row r="557" spans="1:3" x14ac:dyDescent="0.75">
      <c r="A557" t="s">
        <v>10592</v>
      </c>
    </row>
    <row r="558" spans="1:3" x14ac:dyDescent="0.75">
      <c r="A558" t="s">
        <v>6945</v>
      </c>
      <c r="B558">
        <v>43.048349999999999</v>
      </c>
      <c r="C558">
        <v>-115.412886</v>
      </c>
    </row>
    <row r="559" spans="1:3" x14ac:dyDescent="0.75">
      <c r="A559" t="s">
        <v>11231</v>
      </c>
    </row>
    <row r="560" spans="1:3" x14ac:dyDescent="0.75">
      <c r="A560" t="s">
        <v>11231</v>
      </c>
    </row>
    <row r="561" spans="1:3" x14ac:dyDescent="0.75">
      <c r="A561" t="s">
        <v>11233</v>
      </c>
    </row>
    <row r="562" spans="1:3" x14ac:dyDescent="0.75">
      <c r="A562" t="s">
        <v>11233</v>
      </c>
    </row>
    <row r="563" spans="1:3" x14ac:dyDescent="0.75">
      <c r="A563" t="s">
        <v>11235</v>
      </c>
      <c r="B563">
        <v>45.653745000000001</v>
      </c>
      <c r="C563">
        <v>-120.60339999999999</v>
      </c>
    </row>
    <row r="564" spans="1:3" x14ac:dyDescent="0.75">
      <c r="A564" t="s">
        <v>11235</v>
      </c>
      <c r="B564">
        <v>45.653745000000001</v>
      </c>
      <c r="C564">
        <v>-120.60339999999999</v>
      </c>
    </row>
    <row r="565" spans="1:3" x14ac:dyDescent="0.75">
      <c r="A565" t="s">
        <v>10598</v>
      </c>
      <c r="B565">
        <v>37.840130000000002</v>
      </c>
      <c r="C565">
        <v>-121.2162</v>
      </c>
    </row>
    <row r="566" spans="1:3" x14ac:dyDescent="0.75">
      <c r="A566" t="s">
        <v>6960</v>
      </c>
      <c r="B566">
        <v>34.746667000000002</v>
      </c>
      <c r="C566">
        <v>-106.654444</v>
      </c>
    </row>
    <row r="567" spans="1:3" x14ac:dyDescent="0.75">
      <c r="A567" t="s">
        <v>2358</v>
      </c>
      <c r="B567">
        <v>34.934899999999999</v>
      </c>
      <c r="C567">
        <v>-118.46120000000001</v>
      </c>
    </row>
    <row r="568" spans="1:3" x14ac:dyDescent="0.75">
      <c r="A568" t="s">
        <v>2301</v>
      </c>
      <c r="B568">
        <v>35.115278000000004</v>
      </c>
      <c r="C568">
        <v>-119.31780000000001</v>
      </c>
    </row>
    <row r="569" spans="1:3" x14ac:dyDescent="0.75">
      <c r="A569" t="s">
        <v>6973</v>
      </c>
      <c r="B569">
        <v>46.374699999999997</v>
      </c>
      <c r="C569">
        <v>-117.77719999999999</v>
      </c>
    </row>
    <row r="570" spans="1:3" x14ac:dyDescent="0.75">
      <c r="A570" t="s">
        <v>6975</v>
      </c>
      <c r="B570">
        <v>46.374699999999997</v>
      </c>
      <c r="C570">
        <v>-117.77719999999999</v>
      </c>
    </row>
    <row r="571" spans="1:3" x14ac:dyDescent="0.75">
      <c r="A571" t="s">
        <v>11743</v>
      </c>
      <c r="B571">
        <v>33.558100000000003</v>
      </c>
      <c r="C571">
        <v>-112.2186</v>
      </c>
    </row>
    <row r="572" spans="1:3" x14ac:dyDescent="0.75">
      <c r="A572" t="s">
        <v>2672</v>
      </c>
      <c r="B572">
        <v>37.750894000000002</v>
      </c>
      <c r="C572">
        <v>-122.48180000000001</v>
      </c>
    </row>
    <row r="573" spans="1:3" x14ac:dyDescent="0.75">
      <c r="A573" t="s">
        <v>3383</v>
      </c>
      <c r="B573">
        <v>33.698999999999998</v>
      </c>
      <c r="C573">
        <v>-115.218</v>
      </c>
    </row>
    <row r="574" spans="1:3" x14ac:dyDescent="0.75">
      <c r="A574" t="s">
        <v>10603</v>
      </c>
      <c r="B574">
        <v>41.031388999999997</v>
      </c>
      <c r="C574">
        <v>-121.4225</v>
      </c>
    </row>
    <row r="575" spans="1:3" x14ac:dyDescent="0.75">
      <c r="A575" t="s">
        <v>7015</v>
      </c>
      <c r="B575">
        <v>49.612278000000003</v>
      </c>
      <c r="C575">
        <v>-113.4815249</v>
      </c>
    </row>
    <row r="576" spans="1:3" x14ac:dyDescent="0.75">
      <c r="A576" t="s">
        <v>7017</v>
      </c>
      <c r="B576">
        <v>49.612278000000003</v>
      </c>
      <c r="C576">
        <v>-113.4815249</v>
      </c>
    </row>
    <row r="577" spans="1:3" x14ac:dyDescent="0.75">
      <c r="A577" t="s">
        <v>7019</v>
      </c>
      <c r="B577">
        <v>49.612278000000003</v>
      </c>
      <c r="C577">
        <v>-113.4815249</v>
      </c>
    </row>
    <row r="578" spans="1:3" x14ac:dyDescent="0.75">
      <c r="A578" t="s">
        <v>7021</v>
      </c>
      <c r="B578">
        <v>49.612278000000003</v>
      </c>
      <c r="C578">
        <v>-113.4815249</v>
      </c>
    </row>
    <row r="579" spans="1:3" x14ac:dyDescent="0.75">
      <c r="A579" t="s">
        <v>7031</v>
      </c>
      <c r="B579">
        <v>41.724400000000003</v>
      </c>
      <c r="C579">
        <v>-105.9906</v>
      </c>
    </row>
    <row r="580" spans="1:3" x14ac:dyDescent="0.75">
      <c r="A580" t="s">
        <v>7065</v>
      </c>
      <c r="B580">
        <v>43.524428999999998</v>
      </c>
      <c r="C580">
        <v>-111.803921</v>
      </c>
    </row>
    <row r="581" spans="1:3" x14ac:dyDescent="0.75">
      <c r="A581" t="s">
        <v>11742</v>
      </c>
      <c r="B581">
        <v>41.273600000000002</v>
      </c>
      <c r="C581">
        <v>-103.6983</v>
      </c>
    </row>
    <row r="582" spans="1:3" x14ac:dyDescent="0.75">
      <c r="A582" t="s">
        <v>11741</v>
      </c>
      <c r="B582">
        <v>41.835278000000002</v>
      </c>
      <c r="C582">
        <v>-106.2428</v>
      </c>
    </row>
    <row r="583" spans="1:3" x14ac:dyDescent="0.75">
      <c r="A583" t="s">
        <v>7079</v>
      </c>
      <c r="B583">
        <v>55.2855597</v>
      </c>
      <c r="C583">
        <v>-121.4690559</v>
      </c>
    </row>
    <row r="584" spans="1:3" x14ac:dyDescent="0.75">
      <c r="A584" t="s">
        <v>7081</v>
      </c>
      <c r="B584">
        <v>55.2855597</v>
      </c>
      <c r="C584">
        <v>-121.4690559</v>
      </c>
    </row>
    <row r="585" spans="1:3" x14ac:dyDescent="0.75">
      <c r="A585" t="s">
        <v>7082</v>
      </c>
      <c r="B585">
        <v>55.2855597</v>
      </c>
      <c r="C585">
        <v>-121.4690559</v>
      </c>
    </row>
    <row r="586" spans="1:3" x14ac:dyDescent="0.75">
      <c r="A586" t="s">
        <v>7083</v>
      </c>
      <c r="B586">
        <v>55.2855597</v>
      </c>
      <c r="C586">
        <v>-121.4690559</v>
      </c>
    </row>
    <row r="587" spans="1:3" x14ac:dyDescent="0.75">
      <c r="A587" t="s">
        <v>654</v>
      </c>
      <c r="B587">
        <v>36.7575</v>
      </c>
      <c r="C587">
        <v>-120.36579999999999</v>
      </c>
    </row>
    <row r="588" spans="1:3" x14ac:dyDescent="0.75">
      <c r="A588" t="s">
        <v>960</v>
      </c>
      <c r="B588">
        <v>37.267778</v>
      </c>
      <c r="C588">
        <v>-120.4825</v>
      </c>
    </row>
    <row r="589" spans="1:3" x14ac:dyDescent="0.75">
      <c r="A589" t="s">
        <v>957</v>
      </c>
      <c r="B589">
        <v>37.265942000000003</v>
      </c>
      <c r="C589">
        <v>-120.48790099999999</v>
      </c>
    </row>
    <row r="590" spans="1:3" x14ac:dyDescent="0.75">
      <c r="A590" t="s">
        <v>11740</v>
      </c>
      <c r="B590">
        <v>37.267778</v>
      </c>
      <c r="C590">
        <v>-120.48439999999999</v>
      </c>
    </row>
    <row r="591" spans="1:3" x14ac:dyDescent="0.75">
      <c r="A591" t="s">
        <v>11444</v>
      </c>
    </row>
    <row r="592" spans="1:3" x14ac:dyDescent="0.75">
      <c r="A592" t="s">
        <v>2936</v>
      </c>
      <c r="B592">
        <v>33.768300000000004</v>
      </c>
      <c r="C592">
        <v>-118.28360000000001</v>
      </c>
    </row>
    <row r="593" spans="1:3" x14ac:dyDescent="0.75">
      <c r="A593" t="s">
        <v>2073</v>
      </c>
      <c r="B593">
        <v>35.052199999999999</v>
      </c>
      <c r="C593">
        <v>-118.35809999999999</v>
      </c>
    </row>
    <row r="594" spans="1:3" x14ac:dyDescent="0.75">
      <c r="A594" t="s">
        <v>2028</v>
      </c>
      <c r="B594">
        <v>35.070799999999998</v>
      </c>
      <c r="C594">
        <v>-118.329167</v>
      </c>
    </row>
    <row r="595" spans="1:3" x14ac:dyDescent="0.75">
      <c r="A595" t="s">
        <v>2172</v>
      </c>
      <c r="B595">
        <v>35.088999999999999</v>
      </c>
      <c r="C595">
        <v>-118.337</v>
      </c>
    </row>
    <row r="596" spans="1:3" x14ac:dyDescent="0.75">
      <c r="A596" t="s">
        <v>2347</v>
      </c>
      <c r="B596">
        <v>35.060555999999998</v>
      </c>
      <c r="C596">
        <v>-118.3897</v>
      </c>
    </row>
    <row r="597" spans="1:3" x14ac:dyDescent="0.75">
      <c r="A597" t="s">
        <v>11237</v>
      </c>
      <c r="B597">
        <v>33.154761000000001</v>
      </c>
      <c r="C597">
        <v>-115.5449</v>
      </c>
    </row>
    <row r="598" spans="1:3" x14ac:dyDescent="0.75">
      <c r="A598" t="s">
        <v>11239</v>
      </c>
      <c r="B598">
        <v>33.176627000000003</v>
      </c>
      <c r="C598">
        <v>-115.5728</v>
      </c>
    </row>
    <row r="599" spans="1:3" x14ac:dyDescent="0.75">
      <c r="A599" t="s">
        <v>7148</v>
      </c>
      <c r="B599">
        <v>38.535690000000002</v>
      </c>
      <c r="C599">
        <v>-112.935</v>
      </c>
    </row>
    <row r="600" spans="1:3" x14ac:dyDescent="0.75">
      <c r="A600" t="s">
        <v>7152</v>
      </c>
      <c r="B600">
        <v>38.535690000000002</v>
      </c>
      <c r="C600">
        <v>-112.935</v>
      </c>
    </row>
    <row r="601" spans="1:3" x14ac:dyDescent="0.75">
      <c r="A601" t="s">
        <v>7155</v>
      </c>
      <c r="B601">
        <v>38.585230000000003</v>
      </c>
      <c r="C601">
        <v>-112.931</v>
      </c>
    </row>
    <row r="602" spans="1:3" x14ac:dyDescent="0.75">
      <c r="A602" t="s">
        <v>7158</v>
      </c>
      <c r="B602">
        <v>38.535690000000002</v>
      </c>
      <c r="C602">
        <v>-112.935</v>
      </c>
    </row>
    <row r="603" spans="1:3" x14ac:dyDescent="0.75">
      <c r="A603" t="s">
        <v>7161</v>
      </c>
      <c r="B603">
        <v>38.535690000000002</v>
      </c>
      <c r="C603">
        <v>-112.935</v>
      </c>
    </row>
    <row r="604" spans="1:3" x14ac:dyDescent="0.75">
      <c r="A604" t="s">
        <v>7163</v>
      </c>
      <c r="B604">
        <v>38.535690000000002</v>
      </c>
      <c r="C604">
        <v>-112.935</v>
      </c>
    </row>
    <row r="605" spans="1:3" x14ac:dyDescent="0.75">
      <c r="A605" t="s">
        <v>11241</v>
      </c>
      <c r="B605">
        <v>38.535690000000002</v>
      </c>
      <c r="C605">
        <v>-112.935</v>
      </c>
    </row>
    <row r="606" spans="1:3" x14ac:dyDescent="0.75">
      <c r="A606" t="s">
        <v>7179</v>
      </c>
    </row>
    <row r="607" spans="1:3" x14ac:dyDescent="0.75">
      <c r="A607" t="s">
        <v>7177</v>
      </c>
    </row>
    <row r="608" spans="1:3" x14ac:dyDescent="0.75">
      <c r="A608" t="s">
        <v>7181</v>
      </c>
      <c r="B608">
        <v>42.460628999999997</v>
      </c>
      <c r="C608">
        <v>-114.017297</v>
      </c>
    </row>
    <row r="609" spans="1:3" x14ac:dyDescent="0.75">
      <c r="A609" t="s">
        <v>10619</v>
      </c>
    </row>
    <row r="610" spans="1:3" x14ac:dyDescent="0.75">
      <c r="A610" t="s">
        <v>1392</v>
      </c>
      <c r="B610">
        <v>34.041389000000002</v>
      </c>
      <c r="C610">
        <v>-117.5731</v>
      </c>
    </row>
    <row r="611" spans="1:3" x14ac:dyDescent="0.75">
      <c r="A611" t="s">
        <v>1442</v>
      </c>
      <c r="B611">
        <v>34.031666999999999</v>
      </c>
      <c r="C611">
        <v>-117.5719</v>
      </c>
    </row>
    <row r="612" spans="1:3" x14ac:dyDescent="0.75">
      <c r="A612" t="s">
        <v>1445</v>
      </c>
      <c r="B612">
        <v>34.032499999999999</v>
      </c>
      <c r="C612">
        <v>-117.5692</v>
      </c>
    </row>
    <row r="613" spans="1:3" x14ac:dyDescent="0.75">
      <c r="A613" t="s">
        <v>6888</v>
      </c>
      <c r="B613">
        <v>55.2855597</v>
      </c>
      <c r="C613">
        <v>-121.4690559</v>
      </c>
    </row>
    <row r="614" spans="1:3" x14ac:dyDescent="0.75">
      <c r="A614" t="s">
        <v>6891</v>
      </c>
      <c r="B614">
        <v>55.2855597</v>
      </c>
      <c r="C614">
        <v>-121.4690559</v>
      </c>
    </row>
    <row r="615" spans="1:3" x14ac:dyDescent="0.75">
      <c r="A615" t="s">
        <v>6894</v>
      </c>
      <c r="B615">
        <v>55.2855597</v>
      </c>
      <c r="C615">
        <v>-121.4690559</v>
      </c>
    </row>
    <row r="616" spans="1:3" x14ac:dyDescent="0.75">
      <c r="A616" t="s">
        <v>898</v>
      </c>
      <c r="B616">
        <v>36.729999999999997</v>
      </c>
      <c r="C616">
        <v>-120.41</v>
      </c>
    </row>
    <row r="617" spans="1:3" x14ac:dyDescent="0.75">
      <c r="A617" t="s">
        <v>1801</v>
      </c>
      <c r="B617">
        <v>36.723806000000003</v>
      </c>
      <c r="C617">
        <v>-120.43210000000001</v>
      </c>
    </row>
    <row r="618" spans="1:3" x14ac:dyDescent="0.75">
      <c r="A618" t="s">
        <v>11739</v>
      </c>
      <c r="B618">
        <v>37.809387999999998</v>
      </c>
      <c r="C618">
        <v>-120.2993</v>
      </c>
    </row>
    <row r="619" spans="1:3" x14ac:dyDescent="0.75">
      <c r="A619" t="s">
        <v>11738</v>
      </c>
      <c r="B619">
        <v>37.809387999999998</v>
      </c>
      <c r="C619">
        <v>-120.2993</v>
      </c>
    </row>
    <row r="620" spans="1:3" x14ac:dyDescent="0.75">
      <c r="A620" t="s">
        <v>1824</v>
      </c>
      <c r="B620">
        <v>35.045999999999999</v>
      </c>
      <c r="C620">
        <v>-118.2757</v>
      </c>
    </row>
    <row r="621" spans="1:3" x14ac:dyDescent="0.75">
      <c r="A621" t="s">
        <v>10646</v>
      </c>
      <c r="B621">
        <v>35.087499999999999</v>
      </c>
      <c r="C621">
        <v>-118.35</v>
      </c>
    </row>
    <row r="622" spans="1:3" x14ac:dyDescent="0.75">
      <c r="A622" t="s">
        <v>10648</v>
      </c>
      <c r="B622">
        <v>35.087499999999999</v>
      </c>
      <c r="C622">
        <v>-118.35</v>
      </c>
    </row>
    <row r="623" spans="1:3" x14ac:dyDescent="0.75">
      <c r="A623" t="s">
        <v>10650</v>
      </c>
      <c r="B623">
        <v>35.087499999999999</v>
      </c>
      <c r="C623">
        <v>-118.35</v>
      </c>
    </row>
    <row r="624" spans="1:3" x14ac:dyDescent="0.75">
      <c r="A624" t="s">
        <v>10652</v>
      </c>
      <c r="B624">
        <v>35.087499999999999</v>
      </c>
      <c r="C624">
        <v>-118.35</v>
      </c>
    </row>
    <row r="625" spans="1:3" x14ac:dyDescent="0.75">
      <c r="A625" t="s">
        <v>7209</v>
      </c>
      <c r="B625">
        <v>45.585700000000003</v>
      </c>
      <c r="C625">
        <v>-120.0904</v>
      </c>
    </row>
    <row r="626" spans="1:3" x14ac:dyDescent="0.75">
      <c r="A626" t="s">
        <v>11737</v>
      </c>
      <c r="B626">
        <v>38.513055999999999</v>
      </c>
      <c r="C626">
        <v>-122.1044</v>
      </c>
    </row>
    <row r="627" spans="1:3" x14ac:dyDescent="0.75">
      <c r="A627" t="s">
        <v>11736</v>
      </c>
      <c r="B627">
        <v>38.513055999999999</v>
      </c>
      <c r="C627">
        <v>-122.1044</v>
      </c>
    </row>
    <row r="628" spans="1:3" x14ac:dyDescent="0.75">
      <c r="A628" t="s">
        <v>11735</v>
      </c>
      <c r="B628">
        <v>38.513055999999999</v>
      </c>
      <c r="C628">
        <v>-122.1044</v>
      </c>
    </row>
    <row r="629" spans="1:3" x14ac:dyDescent="0.75">
      <c r="A629" t="s">
        <v>1369</v>
      </c>
      <c r="B629">
        <v>34.161951000000002</v>
      </c>
      <c r="C629">
        <v>-119.0479</v>
      </c>
    </row>
    <row r="630" spans="1:3" x14ac:dyDescent="0.75">
      <c r="A630" t="s">
        <v>10656</v>
      </c>
      <c r="B630">
        <v>35.0625</v>
      </c>
      <c r="C630">
        <v>-118.279167</v>
      </c>
    </row>
    <row r="631" spans="1:3" x14ac:dyDescent="0.75">
      <c r="A631" t="s">
        <v>11363</v>
      </c>
      <c r="B631">
        <v>36.886167</v>
      </c>
      <c r="C631">
        <v>-121.78612699999999</v>
      </c>
    </row>
    <row r="632" spans="1:3" x14ac:dyDescent="0.75">
      <c r="A632" t="s">
        <v>11734</v>
      </c>
      <c r="B632">
        <v>36.390555999999997</v>
      </c>
      <c r="C632">
        <v>-114.964444</v>
      </c>
    </row>
    <row r="633" spans="1:3" x14ac:dyDescent="0.75">
      <c r="A633" t="s">
        <v>7255</v>
      </c>
      <c r="B633">
        <v>41.288055999999997</v>
      </c>
      <c r="C633">
        <v>-110.48074099999999</v>
      </c>
    </row>
    <row r="634" spans="1:3" x14ac:dyDescent="0.75">
      <c r="A634" t="s">
        <v>7257</v>
      </c>
      <c r="B634">
        <v>41.263888999999999</v>
      </c>
      <c r="C634">
        <v>-110.544444</v>
      </c>
    </row>
    <row r="635" spans="1:3" x14ac:dyDescent="0.75">
      <c r="A635" t="s">
        <v>942</v>
      </c>
      <c r="B635">
        <v>35.731361999999997</v>
      </c>
      <c r="C635">
        <v>-119.81870000000001</v>
      </c>
    </row>
    <row r="636" spans="1:3" x14ac:dyDescent="0.75">
      <c r="A636" t="s">
        <v>6903</v>
      </c>
      <c r="B636">
        <v>32.57</v>
      </c>
      <c r="C636">
        <v>-107.48</v>
      </c>
    </row>
    <row r="637" spans="1:3" x14ac:dyDescent="0.75">
      <c r="A637" t="s">
        <v>6905</v>
      </c>
      <c r="B637">
        <v>32.57</v>
      </c>
      <c r="C637">
        <v>-107.48</v>
      </c>
    </row>
    <row r="638" spans="1:3" x14ac:dyDescent="0.75">
      <c r="A638" t="s">
        <v>756</v>
      </c>
      <c r="B638">
        <v>33.341833000000001</v>
      </c>
      <c r="C638">
        <v>-112.904</v>
      </c>
    </row>
    <row r="639" spans="1:3" x14ac:dyDescent="0.75">
      <c r="A639" t="s">
        <v>10669</v>
      </c>
      <c r="B639">
        <v>33.332777</v>
      </c>
      <c r="C639">
        <v>-112.9114</v>
      </c>
    </row>
    <row r="640" spans="1:3" x14ac:dyDescent="0.75">
      <c r="A640" t="s">
        <v>3221</v>
      </c>
      <c r="B640">
        <v>33.347583</v>
      </c>
      <c r="C640">
        <v>-112.93680000000001</v>
      </c>
    </row>
    <row r="641" spans="1:3" x14ac:dyDescent="0.75">
      <c r="A641" t="s">
        <v>2229</v>
      </c>
      <c r="B641">
        <v>33.051000000000002</v>
      </c>
      <c r="C641">
        <v>-117.175</v>
      </c>
    </row>
    <row r="642" spans="1:3" x14ac:dyDescent="0.75">
      <c r="A642" t="s">
        <v>2229</v>
      </c>
      <c r="B642">
        <v>32.7149</v>
      </c>
      <c r="C642">
        <v>-117.16889999999999</v>
      </c>
    </row>
    <row r="643" spans="1:3" x14ac:dyDescent="0.75">
      <c r="A643" t="s">
        <v>2229</v>
      </c>
      <c r="B643">
        <v>32.7149</v>
      </c>
      <c r="C643">
        <v>-117.16889999999999</v>
      </c>
    </row>
    <row r="644" spans="1:3" x14ac:dyDescent="0.75">
      <c r="A644" t="s">
        <v>2229</v>
      </c>
      <c r="B644">
        <v>32.819674999999997</v>
      </c>
      <c r="C644">
        <v>-117.1405</v>
      </c>
    </row>
    <row r="645" spans="1:3" x14ac:dyDescent="0.75">
      <c r="A645" t="s">
        <v>3255</v>
      </c>
      <c r="B645">
        <v>36.221666999999997</v>
      </c>
      <c r="C645">
        <v>-119.90305600000001</v>
      </c>
    </row>
    <row r="646" spans="1:3" x14ac:dyDescent="0.75">
      <c r="A646" t="s">
        <v>3252</v>
      </c>
      <c r="B646">
        <v>36.221666999999997</v>
      </c>
      <c r="C646">
        <v>-119.90305600000001</v>
      </c>
    </row>
    <row r="647" spans="1:3" x14ac:dyDescent="0.75">
      <c r="A647" t="s">
        <v>3257</v>
      </c>
      <c r="B647">
        <v>36.221666999999997</v>
      </c>
      <c r="C647">
        <v>-119.90305600000001</v>
      </c>
    </row>
    <row r="648" spans="1:3" x14ac:dyDescent="0.75">
      <c r="A648" t="s">
        <v>10672</v>
      </c>
      <c r="B648">
        <v>33.921100000000003</v>
      </c>
      <c r="C648">
        <v>-116.5642</v>
      </c>
    </row>
    <row r="649" spans="1:3" x14ac:dyDescent="0.75">
      <c r="A649" t="s">
        <v>10675</v>
      </c>
      <c r="B649">
        <v>33.921100000000003</v>
      </c>
      <c r="C649">
        <v>-116.5642</v>
      </c>
    </row>
    <row r="650" spans="1:3" x14ac:dyDescent="0.75">
      <c r="A650" t="s">
        <v>10677</v>
      </c>
      <c r="B650">
        <v>33.914099999999998</v>
      </c>
      <c r="C650">
        <v>-116.59139999999999</v>
      </c>
    </row>
    <row r="651" spans="1:3" x14ac:dyDescent="0.75">
      <c r="A651" t="s">
        <v>7272</v>
      </c>
      <c r="B651">
        <v>43.213000000000001</v>
      </c>
      <c r="C651">
        <v>-116.43899999999999</v>
      </c>
    </row>
    <row r="652" spans="1:3" x14ac:dyDescent="0.75">
      <c r="A652" t="s">
        <v>7285</v>
      </c>
      <c r="B652">
        <v>46.275278</v>
      </c>
      <c r="C652">
        <v>-109.482778</v>
      </c>
    </row>
    <row r="653" spans="1:3" x14ac:dyDescent="0.75">
      <c r="A653" t="s">
        <v>11733</v>
      </c>
      <c r="B653">
        <v>32.287469999999999</v>
      </c>
      <c r="C653">
        <v>-110.94213999999999</v>
      </c>
    </row>
    <row r="654" spans="1:3" x14ac:dyDescent="0.75">
      <c r="A654" t="s">
        <v>11732</v>
      </c>
      <c r="B654">
        <v>36.019199999999998</v>
      </c>
      <c r="C654">
        <v>-117.79170000000001</v>
      </c>
    </row>
    <row r="655" spans="1:3" x14ac:dyDescent="0.75">
      <c r="A655" t="s">
        <v>11731</v>
      </c>
      <c r="B655">
        <v>36.019199999999998</v>
      </c>
      <c r="C655">
        <v>-117.79170000000001</v>
      </c>
    </row>
    <row r="656" spans="1:3" x14ac:dyDescent="0.75">
      <c r="A656" t="s">
        <v>11730</v>
      </c>
      <c r="B656">
        <v>36.019199999999998</v>
      </c>
      <c r="C656">
        <v>-117.79170000000001</v>
      </c>
    </row>
    <row r="657" spans="1:3" x14ac:dyDescent="0.75">
      <c r="A657" t="s">
        <v>822</v>
      </c>
      <c r="B657">
        <v>34.789200000000001</v>
      </c>
      <c r="C657">
        <v>-118.5047</v>
      </c>
    </row>
    <row r="658" spans="1:3" x14ac:dyDescent="0.75">
      <c r="A658" t="s">
        <v>7401</v>
      </c>
      <c r="B658">
        <v>35.799798000000003</v>
      </c>
      <c r="C658">
        <v>-114.98173</v>
      </c>
    </row>
    <row r="659" spans="1:3" x14ac:dyDescent="0.75">
      <c r="A659" t="s">
        <v>7422</v>
      </c>
      <c r="B659">
        <v>34.635660000000001</v>
      </c>
      <c r="C659">
        <v>-104.04733</v>
      </c>
    </row>
    <row r="660" spans="1:3" x14ac:dyDescent="0.75">
      <c r="A660" t="s">
        <v>11410</v>
      </c>
    </row>
    <row r="661" spans="1:3" x14ac:dyDescent="0.75">
      <c r="A661" t="s">
        <v>7441</v>
      </c>
      <c r="B661">
        <v>31.978332999999999</v>
      </c>
      <c r="C661">
        <v>-106.42749999999999</v>
      </c>
    </row>
    <row r="662" spans="1:3" x14ac:dyDescent="0.75">
      <c r="A662" t="s">
        <v>11729</v>
      </c>
      <c r="B662">
        <v>38.149582000000002</v>
      </c>
      <c r="C662">
        <v>-120.81489999999999</v>
      </c>
    </row>
    <row r="663" spans="1:3" x14ac:dyDescent="0.75">
      <c r="A663" t="s">
        <v>11728</v>
      </c>
      <c r="B663">
        <v>38.149582000000002</v>
      </c>
      <c r="C663">
        <v>-120.81489999999999</v>
      </c>
    </row>
    <row r="664" spans="1:3" x14ac:dyDescent="0.75">
      <c r="A664" t="s">
        <v>11415</v>
      </c>
      <c r="B664">
        <v>32.705159999999999</v>
      </c>
      <c r="C664">
        <v>-117.1897</v>
      </c>
    </row>
    <row r="665" spans="1:3" x14ac:dyDescent="0.75">
      <c r="A665" t="s">
        <v>7457</v>
      </c>
      <c r="B665">
        <v>46.095799999999997</v>
      </c>
      <c r="C665">
        <v>-119.0964</v>
      </c>
    </row>
    <row r="666" spans="1:3" x14ac:dyDescent="0.75">
      <c r="A666" t="s">
        <v>11727</v>
      </c>
      <c r="B666">
        <v>46.095799999999997</v>
      </c>
      <c r="C666">
        <v>-119.0964</v>
      </c>
    </row>
    <row r="667" spans="1:3" x14ac:dyDescent="0.75">
      <c r="A667" t="s">
        <v>11726</v>
      </c>
      <c r="B667">
        <v>46.095799999999997</v>
      </c>
      <c r="C667">
        <v>-119.0964</v>
      </c>
    </row>
    <row r="668" spans="1:3" x14ac:dyDescent="0.75">
      <c r="A668" t="s">
        <v>7511</v>
      </c>
      <c r="B668">
        <v>40.988100000000003</v>
      </c>
      <c r="C668">
        <v>-102.8969</v>
      </c>
    </row>
    <row r="669" spans="1:3" x14ac:dyDescent="0.75">
      <c r="A669" t="s">
        <v>11725</v>
      </c>
      <c r="B669">
        <v>45.731611000000001</v>
      </c>
      <c r="C669">
        <v>-120.083466</v>
      </c>
    </row>
    <row r="670" spans="1:3" x14ac:dyDescent="0.75">
      <c r="A670" t="s">
        <v>11724</v>
      </c>
      <c r="B670">
        <v>45.731611000000001</v>
      </c>
      <c r="C670">
        <v>-120.083466</v>
      </c>
    </row>
    <row r="671" spans="1:3" x14ac:dyDescent="0.75">
      <c r="A671" t="s">
        <v>10697</v>
      </c>
    </row>
    <row r="672" spans="1:3" x14ac:dyDescent="0.75">
      <c r="A672" t="s">
        <v>1124</v>
      </c>
      <c r="B672">
        <v>35.06</v>
      </c>
      <c r="C672">
        <v>-118.4</v>
      </c>
    </row>
    <row r="673" spans="1:3" x14ac:dyDescent="0.75">
      <c r="A673" t="s">
        <v>10700</v>
      </c>
    </row>
    <row r="674" spans="1:3" x14ac:dyDescent="0.75">
      <c r="A674" t="s">
        <v>2007</v>
      </c>
      <c r="B674">
        <v>35.070833299999997</v>
      </c>
      <c r="C674">
        <v>-118.3791666</v>
      </c>
    </row>
    <row r="675" spans="1:3" x14ac:dyDescent="0.75">
      <c r="A675" t="s">
        <v>2010</v>
      </c>
    </row>
    <row r="676" spans="1:3" x14ac:dyDescent="0.75">
      <c r="A676" t="s">
        <v>2013</v>
      </c>
    </row>
    <row r="677" spans="1:3" x14ac:dyDescent="0.75">
      <c r="A677" t="s">
        <v>10720</v>
      </c>
      <c r="B677">
        <v>35.043889</v>
      </c>
      <c r="C677">
        <v>-118.2764</v>
      </c>
    </row>
    <row r="678" spans="1:3" x14ac:dyDescent="0.75">
      <c r="A678" t="s">
        <v>2361</v>
      </c>
      <c r="B678">
        <v>35.015300000000003</v>
      </c>
      <c r="C678">
        <v>-118.211</v>
      </c>
    </row>
    <row r="679" spans="1:3" x14ac:dyDescent="0.75">
      <c r="A679" t="s">
        <v>10723</v>
      </c>
      <c r="B679">
        <v>34.654975999999998</v>
      </c>
      <c r="C679">
        <v>-118.0822</v>
      </c>
    </row>
    <row r="680" spans="1:3" x14ac:dyDescent="0.75">
      <c r="A680" t="s">
        <v>1784</v>
      </c>
      <c r="B680">
        <v>34.660800000000002</v>
      </c>
      <c r="C680">
        <v>-118.0836</v>
      </c>
    </row>
    <row r="681" spans="1:3" x14ac:dyDescent="0.75">
      <c r="A681" t="s">
        <v>1818</v>
      </c>
      <c r="B681">
        <v>34.648888999999997</v>
      </c>
      <c r="C681">
        <v>-118.0767</v>
      </c>
    </row>
    <row r="682" spans="1:3" x14ac:dyDescent="0.75">
      <c r="A682" t="s">
        <v>10727</v>
      </c>
      <c r="B682">
        <v>34.660719999999998</v>
      </c>
      <c r="C682">
        <v>-118.0812</v>
      </c>
    </row>
    <row r="683" spans="1:3" x14ac:dyDescent="0.75">
      <c r="A683" t="s">
        <v>11723</v>
      </c>
      <c r="B683">
        <v>33.422499999999999</v>
      </c>
      <c r="C683">
        <v>-111.9122</v>
      </c>
    </row>
    <row r="684" spans="1:3" x14ac:dyDescent="0.75">
      <c r="A684" t="s">
        <v>11722</v>
      </c>
      <c r="B684">
        <v>33.422499999999999</v>
      </c>
      <c r="C684">
        <v>-111.9122</v>
      </c>
    </row>
    <row r="685" spans="1:3" x14ac:dyDescent="0.75">
      <c r="A685" t="s">
        <v>11721</v>
      </c>
      <c r="B685">
        <v>33.422499999999999</v>
      </c>
      <c r="C685">
        <v>-111.9122</v>
      </c>
    </row>
    <row r="686" spans="1:3" x14ac:dyDescent="0.75">
      <c r="A686" t="s">
        <v>2350</v>
      </c>
      <c r="B686">
        <v>32.752777999999999</v>
      </c>
      <c r="C686">
        <v>-116.04470000000001</v>
      </c>
    </row>
    <row r="687" spans="1:3" x14ac:dyDescent="0.75">
      <c r="A687" t="s">
        <v>7559</v>
      </c>
      <c r="B687">
        <v>49.577719700000003</v>
      </c>
      <c r="C687">
        <v>-113.87024359999999</v>
      </c>
    </row>
    <row r="688" spans="1:3" x14ac:dyDescent="0.75">
      <c r="A688" t="s">
        <v>945</v>
      </c>
      <c r="B688">
        <v>35.223332999999997</v>
      </c>
      <c r="C688">
        <v>-119.0889</v>
      </c>
    </row>
    <row r="689" spans="1:3" x14ac:dyDescent="0.75">
      <c r="A689" t="s">
        <v>1346</v>
      </c>
    </row>
    <row r="690" spans="1:3" x14ac:dyDescent="0.75">
      <c r="A690" t="s">
        <v>865</v>
      </c>
      <c r="B690">
        <v>35.878900000000002</v>
      </c>
      <c r="C690">
        <v>-119.4556</v>
      </c>
    </row>
    <row r="691" spans="1:3" x14ac:dyDescent="0.75">
      <c r="A691" t="s">
        <v>901</v>
      </c>
      <c r="B691">
        <v>35.874721999999998</v>
      </c>
      <c r="C691">
        <v>-119.0461</v>
      </c>
    </row>
    <row r="692" spans="1:3" x14ac:dyDescent="0.75">
      <c r="A692" t="s">
        <v>11720</v>
      </c>
      <c r="B692">
        <v>45.712200000000003</v>
      </c>
      <c r="C692">
        <v>-119.4044</v>
      </c>
    </row>
    <row r="693" spans="1:3" x14ac:dyDescent="0.75">
      <c r="A693" t="s">
        <v>10767</v>
      </c>
      <c r="B693">
        <v>39.698963980000002</v>
      </c>
      <c r="C693">
        <v>-122.1762138</v>
      </c>
    </row>
    <row r="694" spans="1:3" x14ac:dyDescent="0.75">
      <c r="A694" t="s">
        <v>3421</v>
      </c>
      <c r="B694">
        <v>33.269426000000003</v>
      </c>
      <c r="C694">
        <v>-115.502954</v>
      </c>
    </row>
    <row r="695" spans="1:3" x14ac:dyDescent="0.75">
      <c r="A695" t="s">
        <v>708</v>
      </c>
      <c r="B695">
        <v>36.876846999999998</v>
      </c>
      <c r="C695">
        <v>-120.66759999999999</v>
      </c>
    </row>
    <row r="696" spans="1:3" x14ac:dyDescent="0.75">
      <c r="A696" t="s">
        <v>717</v>
      </c>
      <c r="B696">
        <v>36.876846999999998</v>
      </c>
      <c r="C696">
        <v>-120.66759999999999</v>
      </c>
    </row>
    <row r="697" spans="1:3" x14ac:dyDescent="0.75">
      <c r="A697" t="s">
        <v>10777</v>
      </c>
      <c r="B697">
        <v>36.989474999999999</v>
      </c>
      <c r="C697">
        <v>-120.8781</v>
      </c>
    </row>
    <row r="698" spans="1:3" x14ac:dyDescent="0.75">
      <c r="A698" t="s">
        <v>7622</v>
      </c>
      <c r="B698">
        <v>32.976388999999998</v>
      </c>
      <c r="C698">
        <v>-105.97111099999999</v>
      </c>
    </row>
    <row r="699" spans="1:3" x14ac:dyDescent="0.75">
      <c r="A699" t="s">
        <v>7624</v>
      </c>
      <c r="B699">
        <v>43.236944000000001</v>
      </c>
      <c r="C699">
        <v>-120.49</v>
      </c>
    </row>
    <row r="700" spans="1:3" x14ac:dyDescent="0.75">
      <c r="A700" t="s">
        <v>1834</v>
      </c>
      <c r="B700">
        <v>34.100290000000001</v>
      </c>
      <c r="C700">
        <v>-117.55235</v>
      </c>
    </row>
    <row r="701" spans="1:3" x14ac:dyDescent="0.75">
      <c r="A701" t="s">
        <v>1318</v>
      </c>
    </row>
    <row r="702" spans="1:3" x14ac:dyDescent="0.75">
      <c r="A702" t="s">
        <v>2383</v>
      </c>
      <c r="B702">
        <v>36.378999999999998</v>
      </c>
      <c r="C702">
        <v>-120.13800000000001</v>
      </c>
    </row>
    <row r="703" spans="1:3" x14ac:dyDescent="0.75">
      <c r="A703" t="s">
        <v>11719</v>
      </c>
      <c r="B703">
        <v>33.021110999999998</v>
      </c>
      <c r="C703">
        <v>-112.6614</v>
      </c>
    </row>
    <row r="704" spans="1:3" x14ac:dyDescent="0.75">
      <c r="A704" t="s">
        <v>11718</v>
      </c>
      <c r="B704">
        <v>33.119700000000002</v>
      </c>
      <c r="C704">
        <v>-117.1178</v>
      </c>
    </row>
    <row r="705" spans="1:3" x14ac:dyDescent="0.75">
      <c r="A705" t="s">
        <v>11717</v>
      </c>
      <c r="B705">
        <v>33.119700000000002</v>
      </c>
      <c r="C705">
        <v>-117.1178</v>
      </c>
    </row>
    <row r="706" spans="1:3" x14ac:dyDescent="0.75">
      <c r="A706" t="s">
        <v>11716</v>
      </c>
      <c r="B706">
        <v>33.119700000000002</v>
      </c>
      <c r="C706">
        <v>-117.1178</v>
      </c>
    </row>
    <row r="707" spans="1:3" x14ac:dyDescent="0.75">
      <c r="A707" t="s">
        <v>7713</v>
      </c>
      <c r="B707">
        <v>47.155833000000001</v>
      </c>
      <c r="C707">
        <v>-117.36444400000001</v>
      </c>
    </row>
    <row r="708" spans="1:3" x14ac:dyDescent="0.75">
      <c r="A708" t="s">
        <v>2563</v>
      </c>
      <c r="B708">
        <v>33.946100000000001</v>
      </c>
      <c r="C708">
        <v>-116.6769</v>
      </c>
    </row>
    <row r="709" spans="1:3" x14ac:dyDescent="0.75">
      <c r="A709" t="s">
        <v>7723</v>
      </c>
    </row>
    <row r="710" spans="1:3" x14ac:dyDescent="0.75">
      <c r="A710" t="s">
        <v>7696</v>
      </c>
      <c r="B710">
        <v>45.613061000000002</v>
      </c>
      <c r="C710">
        <v>-120.616906</v>
      </c>
    </row>
    <row r="711" spans="1:3" x14ac:dyDescent="0.75">
      <c r="A711" t="s">
        <v>7739</v>
      </c>
      <c r="B711">
        <v>42.825277999999997</v>
      </c>
      <c r="C711">
        <v>-115.01083300000001</v>
      </c>
    </row>
    <row r="712" spans="1:3" x14ac:dyDescent="0.75">
      <c r="A712" t="s">
        <v>3275</v>
      </c>
      <c r="B712">
        <v>34.511888999999996</v>
      </c>
      <c r="C712">
        <v>-117.922819</v>
      </c>
    </row>
    <row r="713" spans="1:3" x14ac:dyDescent="0.75">
      <c r="A713" t="s">
        <v>7779</v>
      </c>
      <c r="B713">
        <v>45.7119</v>
      </c>
      <c r="C713">
        <v>-120.125</v>
      </c>
    </row>
    <row r="714" spans="1:3" x14ac:dyDescent="0.75">
      <c r="A714" t="s">
        <v>7782</v>
      </c>
      <c r="B714">
        <v>40.985999999999997</v>
      </c>
      <c r="C714">
        <v>-103.43600000000001</v>
      </c>
    </row>
    <row r="715" spans="1:3" x14ac:dyDescent="0.75">
      <c r="A715" t="s">
        <v>7785</v>
      </c>
      <c r="B715">
        <v>40.985999999999997</v>
      </c>
      <c r="C715">
        <v>-103.43600000000001</v>
      </c>
    </row>
    <row r="716" spans="1:3" x14ac:dyDescent="0.75">
      <c r="A716" t="s">
        <v>732</v>
      </c>
      <c r="B716">
        <v>37.889752999999999</v>
      </c>
      <c r="C716">
        <v>-120.5287</v>
      </c>
    </row>
    <row r="717" spans="1:3" x14ac:dyDescent="0.75">
      <c r="A717" t="s">
        <v>7796</v>
      </c>
      <c r="B717">
        <v>35.415556000000002</v>
      </c>
      <c r="C717">
        <v>-112.271111</v>
      </c>
    </row>
    <row r="718" spans="1:3" x14ac:dyDescent="0.75">
      <c r="A718" t="s">
        <v>7800</v>
      </c>
      <c r="B718">
        <v>42.797499999999999</v>
      </c>
      <c r="C718">
        <v>-114.998611</v>
      </c>
    </row>
    <row r="719" spans="1:3" x14ac:dyDescent="0.75">
      <c r="A719" t="s">
        <v>7807</v>
      </c>
      <c r="B719">
        <v>35.229635000000002</v>
      </c>
      <c r="C719">
        <v>-118.1957</v>
      </c>
    </row>
    <row r="720" spans="1:3" x14ac:dyDescent="0.75">
      <c r="A720" t="s">
        <v>7810</v>
      </c>
      <c r="B720">
        <v>35.248005999999997</v>
      </c>
      <c r="C720">
        <v>-118.17535599999999</v>
      </c>
    </row>
    <row r="721" spans="1:3" x14ac:dyDescent="0.75">
      <c r="A721" t="s">
        <v>11715</v>
      </c>
      <c r="B721">
        <v>36.832599999999999</v>
      </c>
      <c r="C721">
        <v>-119.327</v>
      </c>
    </row>
    <row r="722" spans="1:3" x14ac:dyDescent="0.75">
      <c r="A722" t="s">
        <v>10812</v>
      </c>
      <c r="B722">
        <v>41.031388999999997</v>
      </c>
      <c r="C722">
        <v>-121.4225</v>
      </c>
    </row>
    <row r="723" spans="1:3" x14ac:dyDescent="0.75">
      <c r="A723" t="s">
        <v>920</v>
      </c>
      <c r="B723">
        <v>34.681666999999997</v>
      </c>
      <c r="C723">
        <v>-118.32470000000001</v>
      </c>
    </row>
    <row r="724" spans="1:3" x14ac:dyDescent="0.75">
      <c r="A724" t="s">
        <v>3272</v>
      </c>
      <c r="B724">
        <v>34.688889000000003</v>
      </c>
      <c r="C724">
        <v>-118.3203</v>
      </c>
    </row>
    <row r="725" spans="1:3" x14ac:dyDescent="0.75">
      <c r="A725" t="s">
        <v>1553</v>
      </c>
      <c r="B725">
        <v>34.719538</v>
      </c>
      <c r="C725">
        <v>-118.313</v>
      </c>
    </row>
    <row r="726" spans="1:3" x14ac:dyDescent="0.75">
      <c r="A726" t="s">
        <v>1556</v>
      </c>
      <c r="B726">
        <v>34.755099999999999</v>
      </c>
      <c r="C726">
        <v>-118.1598</v>
      </c>
    </row>
    <row r="727" spans="1:3" x14ac:dyDescent="0.75">
      <c r="A727" t="s">
        <v>1550</v>
      </c>
      <c r="B727">
        <v>34.720498999999997</v>
      </c>
      <c r="C727">
        <v>-118.3005</v>
      </c>
    </row>
    <row r="728" spans="1:3" x14ac:dyDescent="0.75">
      <c r="A728" t="s">
        <v>7777</v>
      </c>
      <c r="B728">
        <v>37.390300000000003</v>
      </c>
      <c r="C728">
        <v>-104.30522999999999</v>
      </c>
    </row>
    <row r="729" spans="1:3" x14ac:dyDescent="0.75">
      <c r="A729" t="s">
        <v>11714</v>
      </c>
    </row>
    <row r="730" spans="1:3" x14ac:dyDescent="0.75">
      <c r="A730" t="s">
        <v>1789</v>
      </c>
      <c r="B730">
        <v>34.613056</v>
      </c>
      <c r="C730">
        <v>-117.9389</v>
      </c>
    </row>
    <row r="731" spans="1:3" x14ac:dyDescent="0.75">
      <c r="A731" t="s">
        <v>1887</v>
      </c>
      <c r="B731">
        <v>35.422499999999999</v>
      </c>
      <c r="C731">
        <v>-119.6292</v>
      </c>
    </row>
    <row r="732" spans="1:3" x14ac:dyDescent="0.75">
      <c r="A732" t="s">
        <v>1795</v>
      </c>
      <c r="B732">
        <v>35.305556000000003</v>
      </c>
      <c r="C732">
        <v>-119.6225</v>
      </c>
    </row>
    <row r="733" spans="1:3" x14ac:dyDescent="0.75">
      <c r="A733" t="s">
        <v>1884</v>
      </c>
      <c r="B733">
        <v>35.416111000000001</v>
      </c>
      <c r="C733">
        <v>-119.6825</v>
      </c>
    </row>
    <row r="734" spans="1:3" x14ac:dyDescent="0.75">
      <c r="A734" t="s">
        <v>10854</v>
      </c>
      <c r="B734">
        <v>36.780050000000003</v>
      </c>
      <c r="C734">
        <v>-120.7298</v>
      </c>
    </row>
    <row r="735" spans="1:3" x14ac:dyDescent="0.75">
      <c r="A735" t="s">
        <v>11713</v>
      </c>
    </row>
    <row r="736" spans="1:3" x14ac:dyDescent="0.75">
      <c r="A736" t="s">
        <v>11712</v>
      </c>
      <c r="B736">
        <v>40.990488999999997</v>
      </c>
      <c r="C736">
        <v>-104.8167</v>
      </c>
    </row>
    <row r="737" spans="1:3" x14ac:dyDescent="0.75">
      <c r="A737" t="s">
        <v>11711</v>
      </c>
      <c r="B737">
        <v>40.990488999999997</v>
      </c>
      <c r="C737">
        <v>-104.8167</v>
      </c>
    </row>
    <row r="738" spans="1:3" x14ac:dyDescent="0.75">
      <c r="A738" t="s">
        <v>11710</v>
      </c>
      <c r="B738">
        <v>40.996160000000003</v>
      </c>
      <c r="C738">
        <v>-104.824943</v>
      </c>
    </row>
    <row r="739" spans="1:3" x14ac:dyDescent="0.75">
      <c r="A739" t="s">
        <v>11709</v>
      </c>
      <c r="B739">
        <v>34.6584</v>
      </c>
      <c r="C739">
        <v>-112.4008</v>
      </c>
    </row>
    <row r="740" spans="1:3" x14ac:dyDescent="0.75">
      <c r="A740" t="s">
        <v>1490</v>
      </c>
      <c r="B740">
        <v>35.371499999999997</v>
      </c>
      <c r="C740">
        <v>-115.19569</v>
      </c>
    </row>
    <row r="741" spans="1:3" x14ac:dyDescent="0.75">
      <c r="A741" t="s">
        <v>11708</v>
      </c>
      <c r="B741">
        <v>34.649444000000003</v>
      </c>
      <c r="C741">
        <v>-112.42749999999999</v>
      </c>
    </row>
    <row r="742" spans="1:3" x14ac:dyDescent="0.75">
      <c r="A742" t="s">
        <v>11707</v>
      </c>
      <c r="B742">
        <v>38.869314510000002</v>
      </c>
      <c r="C742">
        <v>-121.38371410000001</v>
      </c>
    </row>
    <row r="743" spans="1:3" x14ac:dyDescent="0.75">
      <c r="A743" t="s">
        <v>11706</v>
      </c>
    </row>
    <row r="744" spans="1:3" x14ac:dyDescent="0.75">
      <c r="A744" t="s">
        <v>11705</v>
      </c>
    </row>
    <row r="745" spans="1:3" x14ac:dyDescent="0.75">
      <c r="A745" t="s">
        <v>11412</v>
      </c>
    </row>
    <row r="746" spans="1:3" x14ac:dyDescent="0.75">
      <c r="A746" t="s">
        <v>8041</v>
      </c>
    </row>
    <row r="747" spans="1:3" x14ac:dyDescent="0.75">
      <c r="A747" t="s">
        <v>8043</v>
      </c>
    </row>
    <row r="748" spans="1:3" x14ac:dyDescent="0.75">
      <c r="A748" t="s">
        <v>10872</v>
      </c>
      <c r="B748">
        <v>32.735300000000002</v>
      </c>
      <c r="C748">
        <v>-117.20829999999999</v>
      </c>
    </row>
    <row r="749" spans="1:3" x14ac:dyDescent="0.75">
      <c r="A749" t="s">
        <v>641</v>
      </c>
      <c r="B749">
        <v>38.521110999999998</v>
      </c>
      <c r="C749">
        <v>-121.9939</v>
      </c>
    </row>
    <row r="750" spans="1:3" x14ac:dyDescent="0.75">
      <c r="A750" t="s">
        <v>2325</v>
      </c>
      <c r="B750">
        <v>33.890099999999997</v>
      </c>
      <c r="C750">
        <v>-116.586</v>
      </c>
    </row>
    <row r="751" spans="1:3" x14ac:dyDescent="0.75">
      <c r="A751" t="s">
        <v>8064</v>
      </c>
      <c r="B751">
        <v>42.738889</v>
      </c>
      <c r="C751">
        <v>-112.748611</v>
      </c>
    </row>
    <row r="752" spans="1:3" x14ac:dyDescent="0.75">
      <c r="A752" t="s">
        <v>8066</v>
      </c>
      <c r="B752">
        <v>42.703333000000001</v>
      </c>
      <c r="C752">
        <v>-112.757778</v>
      </c>
    </row>
    <row r="753" spans="1:3" x14ac:dyDescent="0.75">
      <c r="A753" t="s">
        <v>8080</v>
      </c>
      <c r="B753">
        <v>55.184598899999997</v>
      </c>
      <c r="C753">
        <v>-120.8546767</v>
      </c>
    </row>
    <row r="754" spans="1:3" x14ac:dyDescent="0.75">
      <c r="A754" t="s">
        <v>8082</v>
      </c>
      <c r="B754">
        <v>55.184598899999997</v>
      </c>
      <c r="C754">
        <v>-120.8546767</v>
      </c>
    </row>
    <row r="755" spans="1:3" x14ac:dyDescent="0.75">
      <c r="A755" t="s">
        <v>8084</v>
      </c>
      <c r="B755">
        <v>55.184598899999997</v>
      </c>
      <c r="C755">
        <v>-120.8546767</v>
      </c>
    </row>
    <row r="756" spans="1:3" x14ac:dyDescent="0.75">
      <c r="A756" t="s">
        <v>8086</v>
      </c>
      <c r="B756">
        <v>55.184598899999997</v>
      </c>
      <c r="C756">
        <v>-120.8546767</v>
      </c>
    </row>
    <row r="757" spans="1:3" x14ac:dyDescent="0.75">
      <c r="A757" t="s">
        <v>8088</v>
      </c>
      <c r="B757">
        <v>55.184598899999997</v>
      </c>
      <c r="C757">
        <v>-120.8546767</v>
      </c>
    </row>
    <row r="758" spans="1:3" x14ac:dyDescent="0.75">
      <c r="A758" t="s">
        <v>8090</v>
      </c>
      <c r="B758">
        <v>55.184598899999997</v>
      </c>
      <c r="C758">
        <v>-120.8546767</v>
      </c>
    </row>
    <row r="759" spans="1:3" x14ac:dyDescent="0.75">
      <c r="A759" t="s">
        <v>8092</v>
      </c>
      <c r="B759">
        <v>55.184598899999997</v>
      </c>
      <c r="C759">
        <v>-120.8546767</v>
      </c>
    </row>
    <row r="760" spans="1:3" x14ac:dyDescent="0.75">
      <c r="A760" t="s">
        <v>11704</v>
      </c>
    </row>
    <row r="761" spans="1:3" x14ac:dyDescent="0.75">
      <c r="A761" t="s">
        <v>8108</v>
      </c>
    </row>
    <row r="762" spans="1:3" x14ac:dyDescent="0.75">
      <c r="A762" t="s">
        <v>11703</v>
      </c>
      <c r="B762">
        <v>33.267499999999998</v>
      </c>
      <c r="C762">
        <v>-111.612222</v>
      </c>
    </row>
    <row r="763" spans="1:3" x14ac:dyDescent="0.75">
      <c r="A763" t="s">
        <v>11702</v>
      </c>
      <c r="B763">
        <v>33.063310000000001</v>
      </c>
      <c r="C763">
        <v>-110.90889799999999</v>
      </c>
    </row>
    <row r="764" spans="1:3" x14ac:dyDescent="0.75">
      <c r="A764" t="s">
        <v>11701</v>
      </c>
      <c r="B764">
        <v>33.065156999999999</v>
      </c>
      <c r="C764">
        <v>-110.914085</v>
      </c>
    </row>
    <row r="765" spans="1:3" x14ac:dyDescent="0.75">
      <c r="A765" t="s">
        <v>11700</v>
      </c>
      <c r="B765">
        <v>33.063310000000001</v>
      </c>
      <c r="C765">
        <v>-110.90889799999999</v>
      </c>
    </row>
    <row r="766" spans="1:3" x14ac:dyDescent="0.75">
      <c r="A766" t="s">
        <v>11699</v>
      </c>
      <c r="B766">
        <v>32.367013</v>
      </c>
      <c r="C766">
        <v>-112.831401</v>
      </c>
    </row>
    <row r="767" spans="1:3" x14ac:dyDescent="0.75">
      <c r="A767" t="s">
        <v>3373</v>
      </c>
      <c r="B767">
        <v>34.834899999999998</v>
      </c>
      <c r="C767">
        <v>-118.55119999999999</v>
      </c>
    </row>
    <row r="768" spans="1:3" x14ac:dyDescent="0.75">
      <c r="A768" t="s">
        <v>3375</v>
      </c>
      <c r="B768">
        <v>34.8279</v>
      </c>
      <c r="C768">
        <v>-118.5682</v>
      </c>
    </row>
    <row r="769" spans="1:3" x14ac:dyDescent="0.75">
      <c r="A769" t="s">
        <v>3377</v>
      </c>
      <c r="B769">
        <v>34.834899999999998</v>
      </c>
      <c r="C769">
        <v>-118.55119999999999</v>
      </c>
    </row>
    <row r="770" spans="1:3" x14ac:dyDescent="0.75">
      <c r="A770" t="s">
        <v>8172</v>
      </c>
    </row>
    <row r="771" spans="1:3" x14ac:dyDescent="0.75">
      <c r="A771" t="s">
        <v>1325</v>
      </c>
      <c r="B771">
        <v>36.415599999999998</v>
      </c>
      <c r="C771">
        <v>-119.0069</v>
      </c>
    </row>
    <row r="772" spans="1:3" x14ac:dyDescent="0.75">
      <c r="A772" t="s">
        <v>8175</v>
      </c>
      <c r="B772">
        <v>32.286099999999998</v>
      </c>
      <c r="C772">
        <v>-110.0881</v>
      </c>
    </row>
    <row r="773" spans="1:3" x14ac:dyDescent="0.75">
      <c r="A773" t="s">
        <v>8178</v>
      </c>
      <c r="B773">
        <v>32.286099999999998</v>
      </c>
      <c r="C773">
        <v>-110.0881</v>
      </c>
    </row>
    <row r="774" spans="1:3" x14ac:dyDescent="0.75">
      <c r="A774" t="s">
        <v>8181</v>
      </c>
      <c r="B774">
        <v>32.13597</v>
      </c>
      <c r="C774">
        <v>-110.0513</v>
      </c>
    </row>
    <row r="775" spans="1:3" x14ac:dyDescent="0.75">
      <c r="A775" t="s">
        <v>8184</v>
      </c>
      <c r="B775">
        <v>35.268900000000002</v>
      </c>
      <c r="C775">
        <v>-107.3828</v>
      </c>
    </row>
    <row r="776" spans="1:3" x14ac:dyDescent="0.75">
      <c r="A776" t="s">
        <v>8186</v>
      </c>
      <c r="B776">
        <v>37.882778000000002</v>
      </c>
      <c r="C776">
        <v>-112.904167</v>
      </c>
    </row>
    <row r="777" spans="1:3" x14ac:dyDescent="0.75">
      <c r="A777" t="s">
        <v>10893</v>
      </c>
      <c r="B777">
        <v>34.715000000000003</v>
      </c>
      <c r="C777">
        <v>-118.095</v>
      </c>
    </row>
    <row r="778" spans="1:3" x14ac:dyDescent="0.75">
      <c r="A778" t="s">
        <v>10895</v>
      </c>
    </row>
    <row r="779" spans="1:3" x14ac:dyDescent="0.75">
      <c r="A779" t="s">
        <v>802</v>
      </c>
      <c r="B779">
        <v>36.671099300000002</v>
      </c>
      <c r="C779">
        <v>-119.4131379</v>
      </c>
    </row>
    <row r="780" spans="1:3" x14ac:dyDescent="0.75">
      <c r="A780" t="s">
        <v>11698</v>
      </c>
      <c r="B780">
        <v>34.585833000000001</v>
      </c>
      <c r="C780">
        <v>-113.177222</v>
      </c>
    </row>
    <row r="781" spans="1:3" x14ac:dyDescent="0.75">
      <c r="A781" t="s">
        <v>10910</v>
      </c>
      <c r="B781">
        <v>33.926110999999999</v>
      </c>
      <c r="C781">
        <v>-116.61499999999999</v>
      </c>
    </row>
    <row r="782" spans="1:3" x14ac:dyDescent="0.75">
      <c r="A782" t="s">
        <v>11697</v>
      </c>
      <c r="B782">
        <v>32.096972999999998</v>
      </c>
      <c r="C782">
        <v>-110.81059999999999</v>
      </c>
    </row>
    <row r="783" spans="1:3" x14ac:dyDescent="0.75">
      <c r="A783" t="s">
        <v>10912</v>
      </c>
    </row>
    <row r="784" spans="1:3" x14ac:dyDescent="0.75">
      <c r="A784" t="s">
        <v>10914</v>
      </c>
    </row>
    <row r="785" spans="1:3" x14ac:dyDescent="0.75">
      <c r="A785" t="s">
        <v>8238</v>
      </c>
      <c r="B785">
        <v>40.945911000000002</v>
      </c>
      <c r="C785">
        <v>-103.16202800000001</v>
      </c>
    </row>
    <row r="786" spans="1:3" x14ac:dyDescent="0.75">
      <c r="A786" t="s">
        <v>11696</v>
      </c>
      <c r="B786">
        <v>34.065800000000003</v>
      </c>
      <c r="C786">
        <v>-114.81529999999999</v>
      </c>
    </row>
    <row r="787" spans="1:3" x14ac:dyDescent="0.75">
      <c r="A787" t="s">
        <v>8249</v>
      </c>
      <c r="B787">
        <v>48.820278000000002</v>
      </c>
      <c r="C787">
        <v>-112.10333300000001</v>
      </c>
    </row>
    <row r="788" spans="1:3" x14ac:dyDescent="0.75">
      <c r="A788" t="s">
        <v>8306</v>
      </c>
      <c r="B788">
        <v>41.717199999999998</v>
      </c>
      <c r="C788">
        <v>-106.10769999999999</v>
      </c>
    </row>
    <row r="789" spans="1:3" x14ac:dyDescent="0.75">
      <c r="A789" t="s">
        <v>8308</v>
      </c>
      <c r="B789">
        <v>42.674722000000003</v>
      </c>
      <c r="C789">
        <v>-112.901944</v>
      </c>
    </row>
    <row r="790" spans="1:3" x14ac:dyDescent="0.75">
      <c r="A790" t="s">
        <v>11695</v>
      </c>
    </row>
    <row r="791" spans="1:3" x14ac:dyDescent="0.75">
      <c r="A791" t="s">
        <v>8325</v>
      </c>
      <c r="B791">
        <v>43.057200000000002</v>
      </c>
      <c r="C791">
        <v>-105.85429999999999</v>
      </c>
    </row>
    <row r="792" spans="1:3" x14ac:dyDescent="0.75">
      <c r="A792" t="s">
        <v>2344</v>
      </c>
      <c r="B792">
        <v>34.891388999999997</v>
      </c>
      <c r="C792">
        <v>-118.4325</v>
      </c>
    </row>
    <row r="793" spans="1:3" x14ac:dyDescent="0.75">
      <c r="A793" t="s">
        <v>1792</v>
      </c>
      <c r="B793">
        <v>34.776699999999998</v>
      </c>
      <c r="C793">
        <v>-118.193513</v>
      </c>
    </row>
    <row r="794" spans="1:3" x14ac:dyDescent="0.75">
      <c r="A794" t="s">
        <v>3155</v>
      </c>
      <c r="B794">
        <v>34.9</v>
      </c>
      <c r="C794">
        <v>-118.2469</v>
      </c>
    </row>
    <row r="795" spans="1:3" x14ac:dyDescent="0.75">
      <c r="A795" t="s">
        <v>1473</v>
      </c>
      <c r="B795">
        <v>34.900278</v>
      </c>
      <c r="C795">
        <v>-118.2383</v>
      </c>
    </row>
    <row r="796" spans="1:3" x14ac:dyDescent="0.75">
      <c r="A796" t="s">
        <v>3240</v>
      </c>
      <c r="B796">
        <v>34.9</v>
      </c>
      <c r="C796">
        <v>-118.2469</v>
      </c>
    </row>
    <row r="797" spans="1:3" x14ac:dyDescent="0.75">
      <c r="A797" t="s">
        <v>3238</v>
      </c>
      <c r="B797">
        <v>34.900278</v>
      </c>
      <c r="C797">
        <v>-118.2383</v>
      </c>
    </row>
    <row r="798" spans="1:3" x14ac:dyDescent="0.75">
      <c r="A798" t="s">
        <v>2167</v>
      </c>
      <c r="B798">
        <v>35.077500000000001</v>
      </c>
      <c r="C798">
        <v>-118.2183</v>
      </c>
    </row>
    <row r="799" spans="1:3" x14ac:dyDescent="0.75">
      <c r="A799" t="s">
        <v>1006</v>
      </c>
      <c r="B799">
        <v>35.088889000000002</v>
      </c>
      <c r="C799">
        <v>-118.2064</v>
      </c>
    </row>
    <row r="800" spans="1:3" x14ac:dyDescent="0.75">
      <c r="A800" t="s">
        <v>2164</v>
      </c>
      <c r="B800">
        <v>35.060555999999998</v>
      </c>
      <c r="C800">
        <v>-118.2433</v>
      </c>
    </row>
    <row r="801" spans="1:3" x14ac:dyDescent="0.75">
      <c r="A801" t="s">
        <v>3019</v>
      </c>
      <c r="B801">
        <v>33.978189999999998</v>
      </c>
      <c r="C801">
        <v>-117.38509999999999</v>
      </c>
    </row>
    <row r="802" spans="1:3" x14ac:dyDescent="0.75">
      <c r="A802" t="s">
        <v>11694</v>
      </c>
      <c r="B802">
        <v>33.930799999999998</v>
      </c>
      <c r="C802">
        <v>-117.2933</v>
      </c>
    </row>
    <row r="803" spans="1:3" x14ac:dyDescent="0.75">
      <c r="A803" t="s">
        <v>11693</v>
      </c>
      <c r="B803">
        <v>33.930799999999998</v>
      </c>
      <c r="C803">
        <v>-117.2933</v>
      </c>
    </row>
    <row r="804" spans="1:3" x14ac:dyDescent="0.75">
      <c r="A804" t="s">
        <v>11692</v>
      </c>
      <c r="B804">
        <v>33.930799999999998</v>
      </c>
      <c r="C804">
        <v>-117.2933</v>
      </c>
    </row>
    <row r="805" spans="1:3" x14ac:dyDescent="0.75">
      <c r="A805" t="s">
        <v>11691</v>
      </c>
      <c r="B805">
        <v>33.930799999999998</v>
      </c>
      <c r="C805">
        <v>-117.2933</v>
      </c>
    </row>
    <row r="806" spans="1:3" x14ac:dyDescent="0.75">
      <c r="A806" t="s">
        <v>8398</v>
      </c>
      <c r="B806">
        <v>43.037146999999997</v>
      </c>
      <c r="C806">
        <v>-115.43973099999999</v>
      </c>
    </row>
    <row r="807" spans="1:3" x14ac:dyDescent="0.75">
      <c r="A807" t="s">
        <v>644</v>
      </c>
      <c r="B807">
        <v>37.057292870399998</v>
      </c>
      <c r="C807">
        <v>-120.64912078899999</v>
      </c>
    </row>
    <row r="808" spans="1:3" x14ac:dyDescent="0.75">
      <c r="A808" t="s">
        <v>11690</v>
      </c>
      <c r="B808">
        <v>32.289400000000001</v>
      </c>
      <c r="C808">
        <v>-111.0331</v>
      </c>
    </row>
    <row r="809" spans="1:3" x14ac:dyDescent="0.75">
      <c r="A809" t="s">
        <v>8480</v>
      </c>
      <c r="B809">
        <v>47.135599999999997</v>
      </c>
      <c r="C809">
        <v>-120.6872</v>
      </c>
    </row>
    <row r="810" spans="1:3" x14ac:dyDescent="0.75">
      <c r="A810" t="s">
        <v>11689</v>
      </c>
      <c r="B810">
        <v>33.378332999999998</v>
      </c>
      <c r="C810">
        <v>-113.1808</v>
      </c>
    </row>
    <row r="811" spans="1:3" x14ac:dyDescent="0.75">
      <c r="A811" t="s">
        <v>8506</v>
      </c>
      <c r="B811">
        <v>42.681944000000001</v>
      </c>
      <c r="C811">
        <v>-114.98916699999999</v>
      </c>
    </row>
    <row r="812" spans="1:3" x14ac:dyDescent="0.75">
      <c r="A812" t="s">
        <v>11368</v>
      </c>
      <c r="B812">
        <v>32.694699999999997</v>
      </c>
      <c r="C812">
        <v>-117.14360000000001</v>
      </c>
    </row>
    <row r="813" spans="1:3" x14ac:dyDescent="0.75">
      <c r="A813" t="s">
        <v>11368</v>
      </c>
      <c r="B813">
        <v>32.694699999999997</v>
      </c>
      <c r="C813">
        <v>-117.14360000000001</v>
      </c>
    </row>
    <row r="814" spans="1:3" x14ac:dyDescent="0.75">
      <c r="A814" t="s">
        <v>11368</v>
      </c>
      <c r="B814">
        <v>32.694699999999997</v>
      </c>
      <c r="C814">
        <v>-117.14360000000001</v>
      </c>
    </row>
    <row r="815" spans="1:3" x14ac:dyDescent="0.75">
      <c r="A815" t="s">
        <v>8568</v>
      </c>
      <c r="B815">
        <v>37.694535000000002</v>
      </c>
      <c r="C815">
        <v>-105.927622</v>
      </c>
    </row>
    <row r="816" spans="1:3" x14ac:dyDescent="0.75">
      <c r="A816" t="s">
        <v>11688</v>
      </c>
      <c r="B816">
        <v>32.551699999999997</v>
      </c>
      <c r="C816">
        <v>-111.3</v>
      </c>
    </row>
    <row r="817" spans="1:3" x14ac:dyDescent="0.75">
      <c r="A817" t="s">
        <v>11687</v>
      </c>
      <c r="B817">
        <v>35.017716999999998</v>
      </c>
      <c r="C817">
        <v>-117.3391</v>
      </c>
    </row>
    <row r="818" spans="1:3" x14ac:dyDescent="0.75">
      <c r="A818" t="s">
        <v>989</v>
      </c>
      <c r="B818">
        <v>35.045999999999999</v>
      </c>
      <c r="C818">
        <v>-118.2757</v>
      </c>
    </row>
    <row r="819" spans="1:3" x14ac:dyDescent="0.75">
      <c r="A819" t="s">
        <v>11686</v>
      </c>
      <c r="B819">
        <v>35.017716999999998</v>
      </c>
      <c r="C819">
        <v>-117.3391</v>
      </c>
    </row>
    <row r="820" spans="1:3" x14ac:dyDescent="0.75">
      <c r="A820" t="s">
        <v>11685</v>
      </c>
      <c r="B820">
        <v>38.7879</v>
      </c>
      <c r="C820">
        <v>-122.74339999999999</v>
      </c>
    </row>
    <row r="821" spans="1:3" x14ac:dyDescent="0.75">
      <c r="A821" t="s">
        <v>11684</v>
      </c>
      <c r="B821">
        <v>38.7879</v>
      </c>
      <c r="C821">
        <v>-122.74339999999999</v>
      </c>
    </row>
    <row r="822" spans="1:3" x14ac:dyDescent="0.75">
      <c r="A822" t="s">
        <v>10953</v>
      </c>
      <c r="B822">
        <v>33.926110999999999</v>
      </c>
      <c r="C822">
        <v>-116.61499999999999</v>
      </c>
    </row>
    <row r="823" spans="1:3" x14ac:dyDescent="0.75">
      <c r="A823" t="s">
        <v>1298</v>
      </c>
      <c r="B823">
        <v>34.261899999999997</v>
      </c>
      <c r="C823">
        <v>-118.6242</v>
      </c>
    </row>
    <row r="824" spans="1:3" x14ac:dyDescent="0.75">
      <c r="A824" t="s">
        <v>8603</v>
      </c>
      <c r="B824">
        <v>42.982222</v>
      </c>
      <c r="C824">
        <v>-115.393333</v>
      </c>
    </row>
    <row r="825" spans="1:3" x14ac:dyDescent="0.75">
      <c r="A825" t="s">
        <v>11543</v>
      </c>
      <c r="B825">
        <v>34.050390999999998</v>
      </c>
      <c r="C825">
        <v>-117.2484</v>
      </c>
    </row>
    <row r="826" spans="1:3" x14ac:dyDescent="0.75">
      <c r="A826" t="s">
        <v>1427</v>
      </c>
      <c r="B826">
        <v>34.08</v>
      </c>
      <c r="C826">
        <v>-117.2114</v>
      </c>
    </row>
    <row r="827" spans="1:3" x14ac:dyDescent="0.75">
      <c r="A827" t="s">
        <v>1389</v>
      </c>
      <c r="B827">
        <v>34.086275999999998</v>
      </c>
      <c r="C827">
        <v>-117.2306</v>
      </c>
    </row>
    <row r="828" spans="1:3" x14ac:dyDescent="0.75">
      <c r="A828" t="s">
        <v>1395</v>
      </c>
      <c r="B828">
        <v>34.086111000000002</v>
      </c>
      <c r="C828">
        <v>-117.22750000000001</v>
      </c>
    </row>
    <row r="829" spans="1:3" x14ac:dyDescent="0.75">
      <c r="A829" t="s">
        <v>1407</v>
      </c>
      <c r="B829">
        <v>34.075833000000003</v>
      </c>
      <c r="C829">
        <v>-117.2414</v>
      </c>
    </row>
    <row r="830" spans="1:3" x14ac:dyDescent="0.75">
      <c r="A830" t="s">
        <v>1412</v>
      </c>
      <c r="B830">
        <v>34.083499000000003</v>
      </c>
      <c r="C830">
        <v>-117.23560000000001</v>
      </c>
    </row>
    <row r="831" spans="1:3" x14ac:dyDescent="0.75">
      <c r="A831" t="s">
        <v>1418</v>
      </c>
      <c r="B831">
        <v>34.085555999999997</v>
      </c>
      <c r="C831">
        <v>-117.2336</v>
      </c>
    </row>
    <row r="832" spans="1:3" x14ac:dyDescent="0.75">
      <c r="A832" t="s">
        <v>1454</v>
      </c>
      <c r="B832">
        <v>34.081111</v>
      </c>
      <c r="C832">
        <v>-117.2281</v>
      </c>
    </row>
    <row r="833" spans="1:3" x14ac:dyDescent="0.75">
      <c r="A833" t="s">
        <v>10961</v>
      </c>
      <c r="B833">
        <v>34.081800000000001</v>
      </c>
      <c r="C833">
        <v>-117.2418</v>
      </c>
    </row>
    <row r="834" spans="1:3" x14ac:dyDescent="0.75">
      <c r="A834" t="s">
        <v>11683</v>
      </c>
      <c r="B834">
        <v>34.081800000000001</v>
      </c>
      <c r="C834">
        <v>-117.2418</v>
      </c>
    </row>
    <row r="835" spans="1:3" x14ac:dyDescent="0.75">
      <c r="A835" t="s">
        <v>11682</v>
      </c>
      <c r="B835">
        <v>34.081800000000001</v>
      </c>
      <c r="C835">
        <v>-117.2418</v>
      </c>
    </row>
    <row r="836" spans="1:3" x14ac:dyDescent="0.75">
      <c r="A836" t="s">
        <v>10963</v>
      </c>
      <c r="B836">
        <v>34.081800000000001</v>
      </c>
      <c r="C836">
        <v>-117.2418</v>
      </c>
    </row>
    <row r="837" spans="1:3" x14ac:dyDescent="0.75">
      <c r="A837" t="s">
        <v>11681</v>
      </c>
      <c r="B837">
        <v>34.081800000000001</v>
      </c>
      <c r="C837">
        <v>-117.2418</v>
      </c>
    </row>
    <row r="838" spans="1:3" x14ac:dyDescent="0.75">
      <c r="A838" t="s">
        <v>11680</v>
      </c>
      <c r="B838">
        <v>34.081800000000001</v>
      </c>
      <c r="C838">
        <v>-117.2418</v>
      </c>
    </row>
    <row r="839" spans="1:3" x14ac:dyDescent="0.75">
      <c r="A839" t="s">
        <v>674</v>
      </c>
      <c r="B839">
        <v>36.400278</v>
      </c>
      <c r="C839">
        <v>-120.1033</v>
      </c>
    </row>
    <row r="840" spans="1:3" x14ac:dyDescent="0.75">
      <c r="A840" t="s">
        <v>671</v>
      </c>
      <c r="B840">
        <v>36.378726</v>
      </c>
      <c r="C840">
        <v>-120.1249</v>
      </c>
    </row>
    <row r="841" spans="1:3" x14ac:dyDescent="0.75">
      <c r="A841" t="s">
        <v>8623</v>
      </c>
    </row>
    <row r="842" spans="1:3" x14ac:dyDescent="0.75">
      <c r="A842" t="s">
        <v>8628</v>
      </c>
      <c r="B842">
        <v>35.479722000000002</v>
      </c>
      <c r="C842">
        <v>-114.936111</v>
      </c>
    </row>
    <row r="843" spans="1:3" x14ac:dyDescent="0.75">
      <c r="A843" t="s">
        <v>11547</v>
      </c>
      <c r="B843">
        <v>35.765000000000001</v>
      </c>
      <c r="C843">
        <v>-117.38330000000001</v>
      </c>
    </row>
    <row r="844" spans="1:3" x14ac:dyDescent="0.75">
      <c r="A844" t="s">
        <v>11679</v>
      </c>
      <c r="B844">
        <v>31.467400000000001</v>
      </c>
      <c r="C844">
        <v>-110.9742</v>
      </c>
    </row>
    <row r="845" spans="1:3" x14ac:dyDescent="0.75">
      <c r="A845" t="s">
        <v>11678</v>
      </c>
      <c r="B845">
        <v>37.745234000000004</v>
      </c>
      <c r="C845">
        <v>-121.603399</v>
      </c>
    </row>
    <row r="846" spans="1:3" x14ac:dyDescent="0.75">
      <c r="A846" t="s">
        <v>10973</v>
      </c>
      <c r="B846">
        <v>37.349899999999998</v>
      </c>
      <c r="C846">
        <v>-118.4628</v>
      </c>
    </row>
    <row r="847" spans="1:3" x14ac:dyDescent="0.75">
      <c r="A847" t="s">
        <v>8644</v>
      </c>
      <c r="B847">
        <v>41.920299999999997</v>
      </c>
      <c r="C847">
        <v>-106.3758</v>
      </c>
    </row>
    <row r="848" spans="1:3" x14ac:dyDescent="0.75">
      <c r="A848" t="s">
        <v>8646</v>
      </c>
      <c r="B848">
        <v>41.920299999999997</v>
      </c>
      <c r="C848">
        <v>-106.3758</v>
      </c>
    </row>
    <row r="849" spans="1:3" x14ac:dyDescent="0.75">
      <c r="A849" t="s">
        <v>1970</v>
      </c>
    </row>
    <row r="850" spans="1:3" x14ac:dyDescent="0.75">
      <c r="A850" t="s">
        <v>8648</v>
      </c>
    </row>
    <row r="851" spans="1:3" x14ac:dyDescent="0.75">
      <c r="A851" t="s">
        <v>11677</v>
      </c>
    </row>
    <row r="852" spans="1:3" x14ac:dyDescent="0.75">
      <c r="A852" t="s">
        <v>8716</v>
      </c>
      <c r="B852">
        <v>41.12968</v>
      </c>
      <c r="C852">
        <v>-105.024</v>
      </c>
    </row>
    <row r="853" spans="1:3" x14ac:dyDescent="0.75">
      <c r="A853" t="s">
        <v>8719</v>
      </c>
      <c r="B853">
        <v>35.371499999999997</v>
      </c>
      <c r="C853">
        <v>-115.19569</v>
      </c>
    </row>
    <row r="854" spans="1:3" x14ac:dyDescent="0.75">
      <c r="A854" t="s">
        <v>8722</v>
      </c>
      <c r="B854">
        <v>35.630000000000003</v>
      </c>
      <c r="C854">
        <v>-115.32</v>
      </c>
    </row>
    <row r="855" spans="1:3" x14ac:dyDescent="0.75">
      <c r="A855" t="s">
        <v>926</v>
      </c>
      <c r="B855">
        <v>35.119999999999997</v>
      </c>
      <c r="C855">
        <v>-119.248</v>
      </c>
    </row>
    <row r="856" spans="1:3" x14ac:dyDescent="0.75">
      <c r="A856" t="s">
        <v>1878</v>
      </c>
      <c r="B856">
        <v>35.126111000000002</v>
      </c>
      <c r="C856">
        <v>-119.24339999999999</v>
      </c>
    </row>
    <row r="857" spans="1:3" x14ac:dyDescent="0.75">
      <c r="A857" t="s">
        <v>11676</v>
      </c>
    </row>
    <row r="858" spans="1:3" x14ac:dyDescent="0.75">
      <c r="A858" t="s">
        <v>10989</v>
      </c>
      <c r="B858">
        <v>32.678800000000003</v>
      </c>
      <c r="C858">
        <v>-115.5672</v>
      </c>
    </row>
    <row r="859" spans="1:3" x14ac:dyDescent="0.75">
      <c r="A859" t="s">
        <v>1530</v>
      </c>
      <c r="B859">
        <v>37.130277999999997</v>
      </c>
      <c r="C859">
        <v>-121.0522</v>
      </c>
    </row>
    <row r="860" spans="1:3" x14ac:dyDescent="0.75">
      <c r="A860" t="s">
        <v>1524</v>
      </c>
      <c r="B860">
        <v>34.818100000000001</v>
      </c>
      <c r="C860">
        <v>-118.4036</v>
      </c>
    </row>
    <row r="861" spans="1:3" x14ac:dyDescent="0.75">
      <c r="A861" t="s">
        <v>11675</v>
      </c>
      <c r="B861">
        <v>36.907778</v>
      </c>
      <c r="C861">
        <v>-105.98527799999999</v>
      </c>
    </row>
    <row r="862" spans="1:3" x14ac:dyDescent="0.75">
      <c r="A862" t="s">
        <v>11674</v>
      </c>
      <c r="B862">
        <v>34.818100000000001</v>
      </c>
      <c r="C862">
        <v>-118.4036</v>
      </c>
    </row>
    <row r="863" spans="1:3" x14ac:dyDescent="0.75">
      <c r="A863" t="s">
        <v>1527</v>
      </c>
      <c r="B863">
        <v>34.848610999999998</v>
      </c>
      <c r="C863">
        <v>-118.3528</v>
      </c>
    </row>
    <row r="864" spans="1:3" x14ac:dyDescent="0.75">
      <c r="A864" t="s">
        <v>11673</v>
      </c>
      <c r="B864">
        <v>34.818100000000001</v>
      </c>
      <c r="C864">
        <v>-118.4036</v>
      </c>
    </row>
    <row r="865" spans="1:3" x14ac:dyDescent="0.75">
      <c r="A865" t="s">
        <v>11672</v>
      </c>
      <c r="B865">
        <v>34.848610999999998</v>
      </c>
      <c r="C865">
        <v>-118.3528</v>
      </c>
    </row>
    <row r="866" spans="1:3" x14ac:dyDescent="0.75">
      <c r="A866" t="s">
        <v>11002</v>
      </c>
      <c r="B866">
        <v>35.761217000000002</v>
      </c>
      <c r="C866">
        <v>-119.34439999999999</v>
      </c>
    </row>
    <row r="867" spans="1:3" x14ac:dyDescent="0.75">
      <c r="A867" t="s">
        <v>1341</v>
      </c>
      <c r="B867">
        <v>34.140501</v>
      </c>
      <c r="C867">
        <v>-119.1845</v>
      </c>
    </row>
    <row r="868" spans="1:3" x14ac:dyDescent="0.75">
      <c r="A868" t="s">
        <v>2282</v>
      </c>
    </row>
    <row r="869" spans="1:3" x14ac:dyDescent="0.75">
      <c r="A869" t="s">
        <v>8436</v>
      </c>
      <c r="B869">
        <v>49.538450699999999</v>
      </c>
      <c r="C869">
        <v>-113.523146</v>
      </c>
    </row>
    <row r="870" spans="1:3" x14ac:dyDescent="0.75">
      <c r="A870" t="s">
        <v>8438</v>
      </c>
      <c r="B870">
        <v>49.538450699999999</v>
      </c>
      <c r="C870">
        <v>-113.523146</v>
      </c>
    </row>
    <row r="871" spans="1:3" x14ac:dyDescent="0.75">
      <c r="A871" t="s">
        <v>8441</v>
      </c>
      <c r="B871">
        <v>32.803333000000002</v>
      </c>
      <c r="C871">
        <v>-115.546389</v>
      </c>
    </row>
    <row r="872" spans="1:3" x14ac:dyDescent="0.75">
      <c r="A872" t="s">
        <v>8801</v>
      </c>
      <c r="B872">
        <v>32.922294000000001</v>
      </c>
      <c r="C872">
        <v>-112.95594</v>
      </c>
    </row>
    <row r="873" spans="1:3" x14ac:dyDescent="0.75">
      <c r="A873" t="s">
        <v>8804</v>
      </c>
      <c r="B873">
        <v>32.922294000000001</v>
      </c>
      <c r="C873">
        <v>-112.95594</v>
      </c>
    </row>
    <row r="874" spans="1:3" x14ac:dyDescent="0.75">
      <c r="A874" t="s">
        <v>11671</v>
      </c>
      <c r="B874">
        <v>34.848610999999998</v>
      </c>
      <c r="C874">
        <v>-118.3528</v>
      </c>
    </row>
    <row r="875" spans="1:3" x14ac:dyDescent="0.75">
      <c r="A875" t="s">
        <v>11670</v>
      </c>
      <c r="B875">
        <v>32.730899999999998</v>
      </c>
      <c r="C875">
        <v>-115.52970000000001</v>
      </c>
    </row>
    <row r="876" spans="1:3" x14ac:dyDescent="0.75">
      <c r="A876" t="s">
        <v>11669</v>
      </c>
      <c r="B876">
        <v>36.797739</v>
      </c>
      <c r="C876">
        <v>-118.0838</v>
      </c>
    </row>
    <row r="877" spans="1:3" x14ac:dyDescent="0.75">
      <c r="A877" t="s">
        <v>11668</v>
      </c>
      <c r="B877">
        <v>36.797739</v>
      </c>
      <c r="C877">
        <v>-118.0838</v>
      </c>
    </row>
    <row r="878" spans="1:3" x14ac:dyDescent="0.75">
      <c r="A878" t="s">
        <v>11667</v>
      </c>
      <c r="B878">
        <v>36.797739</v>
      </c>
      <c r="C878">
        <v>-118.0838</v>
      </c>
    </row>
    <row r="879" spans="1:3" x14ac:dyDescent="0.75">
      <c r="A879" t="s">
        <v>11666</v>
      </c>
      <c r="B879">
        <v>36.797739</v>
      </c>
      <c r="C879">
        <v>-118.0838</v>
      </c>
    </row>
    <row r="880" spans="1:3" x14ac:dyDescent="0.75">
      <c r="A880" t="s">
        <v>11665</v>
      </c>
    </row>
    <row r="881" spans="1:3" x14ac:dyDescent="0.75">
      <c r="A881" t="s">
        <v>11664</v>
      </c>
    </row>
    <row r="882" spans="1:3" x14ac:dyDescent="0.75">
      <c r="A882" t="s">
        <v>11663</v>
      </c>
    </row>
    <row r="883" spans="1:3" x14ac:dyDescent="0.75">
      <c r="A883" t="s">
        <v>11662</v>
      </c>
    </row>
    <row r="884" spans="1:3" x14ac:dyDescent="0.75">
      <c r="A884" t="s">
        <v>11661</v>
      </c>
    </row>
    <row r="885" spans="1:3" x14ac:dyDescent="0.75">
      <c r="A885" t="s">
        <v>11660</v>
      </c>
    </row>
    <row r="886" spans="1:3" x14ac:dyDescent="0.75">
      <c r="A886" t="s">
        <v>11659</v>
      </c>
      <c r="B886">
        <v>32.08034</v>
      </c>
      <c r="C886">
        <v>-110.87886</v>
      </c>
    </row>
    <row r="887" spans="1:3" x14ac:dyDescent="0.75">
      <c r="A887" t="s">
        <v>11658</v>
      </c>
      <c r="B887">
        <v>32.116388999999998</v>
      </c>
      <c r="C887">
        <v>-110.82</v>
      </c>
    </row>
    <row r="888" spans="1:3" x14ac:dyDescent="0.75">
      <c r="A888" t="s">
        <v>11210</v>
      </c>
      <c r="B888">
        <v>38.254416999999997</v>
      </c>
      <c r="C888">
        <v>-122.4442</v>
      </c>
    </row>
    <row r="889" spans="1:3" x14ac:dyDescent="0.75">
      <c r="A889" t="s">
        <v>11657</v>
      </c>
      <c r="B889">
        <v>45.706262000000002</v>
      </c>
      <c r="C889">
        <v>-120.079987</v>
      </c>
    </row>
    <row r="890" spans="1:3" x14ac:dyDescent="0.75">
      <c r="A890" t="s">
        <v>11656</v>
      </c>
      <c r="B890">
        <v>45.706262000000002</v>
      </c>
      <c r="C890">
        <v>-120.079987</v>
      </c>
    </row>
    <row r="891" spans="1:3" x14ac:dyDescent="0.75">
      <c r="A891" t="s">
        <v>8827</v>
      </c>
      <c r="B891">
        <v>36.229999999999997</v>
      </c>
      <c r="C891">
        <v>-114.87</v>
      </c>
    </row>
    <row r="892" spans="1:3" x14ac:dyDescent="0.75">
      <c r="A892" t="s">
        <v>8841</v>
      </c>
      <c r="B892">
        <v>47.333333000000003</v>
      </c>
      <c r="C892">
        <v>-110.639167</v>
      </c>
    </row>
    <row r="893" spans="1:3" x14ac:dyDescent="0.75">
      <c r="A893" t="s">
        <v>1127</v>
      </c>
      <c r="B893">
        <v>36.058635000000002</v>
      </c>
      <c r="C893">
        <v>-118.9241</v>
      </c>
    </row>
    <row r="894" spans="1:3" x14ac:dyDescent="0.75">
      <c r="A894" t="s">
        <v>8853</v>
      </c>
      <c r="B894">
        <v>40.982999999999997</v>
      </c>
      <c r="C894">
        <v>-102.96469999999999</v>
      </c>
    </row>
    <row r="895" spans="1:3" x14ac:dyDescent="0.75">
      <c r="A895" t="s">
        <v>8856</v>
      </c>
      <c r="B895">
        <v>40.982999999999997</v>
      </c>
      <c r="C895">
        <v>-102.96469999999999</v>
      </c>
    </row>
    <row r="896" spans="1:3" x14ac:dyDescent="0.75">
      <c r="A896" t="s">
        <v>8865</v>
      </c>
      <c r="B896">
        <v>39.104166999999997</v>
      </c>
      <c r="C896">
        <v>-114.492222</v>
      </c>
    </row>
    <row r="897" spans="1:3" x14ac:dyDescent="0.75">
      <c r="A897" t="s">
        <v>8868</v>
      </c>
      <c r="B897">
        <v>35.171199999999999</v>
      </c>
      <c r="C897">
        <v>-118.0017</v>
      </c>
    </row>
    <row r="898" spans="1:3" x14ac:dyDescent="0.75">
      <c r="A898" t="s">
        <v>8871</v>
      </c>
      <c r="B898">
        <v>35.171199999999999</v>
      </c>
      <c r="C898">
        <v>-118.0017</v>
      </c>
    </row>
    <row r="899" spans="1:3" x14ac:dyDescent="0.75">
      <c r="A899" t="s">
        <v>8874</v>
      </c>
      <c r="B899">
        <v>35.171199999999999</v>
      </c>
      <c r="C899">
        <v>-118.0017</v>
      </c>
    </row>
    <row r="900" spans="1:3" x14ac:dyDescent="0.75">
      <c r="A900" t="s">
        <v>8825</v>
      </c>
      <c r="B900">
        <v>40.071389000000003</v>
      </c>
      <c r="C900">
        <v>-111.582222</v>
      </c>
    </row>
    <row r="901" spans="1:3" x14ac:dyDescent="0.75">
      <c r="A901" t="s">
        <v>11655</v>
      </c>
      <c r="B901">
        <v>34.318600000000004</v>
      </c>
      <c r="C901">
        <v>-109.1639</v>
      </c>
    </row>
    <row r="902" spans="1:3" x14ac:dyDescent="0.75">
      <c r="A902" t="s">
        <v>8454</v>
      </c>
      <c r="B902">
        <v>31.792777999999998</v>
      </c>
      <c r="C902">
        <v>-106.673333</v>
      </c>
    </row>
    <row r="903" spans="1:3" x14ac:dyDescent="0.75">
      <c r="A903" t="s">
        <v>8892</v>
      </c>
      <c r="B903">
        <v>31.758980000000001</v>
      </c>
      <c r="C903">
        <v>-106.485544</v>
      </c>
    </row>
    <row r="904" spans="1:3" x14ac:dyDescent="0.75">
      <c r="A904" t="s">
        <v>8895</v>
      </c>
      <c r="B904">
        <v>45.51</v>
      </c>
      <c r="C904">
        <v>-120.48</v>
      </c>
    </row>
    <row r="905" spans="1:3" x14ac:dyDescent="0.75">
      <c r="A905" t="s">
        <v>8933</v>
      </c>
      <c r="B905">
        <v>39.547536999999998</v>
      </c>
      <c r="C905">
        <v>-118.55561299999999</v>
      </c>
    </row>
    <row r="906" spans="1:3" x14ac:dyDescent="0.75">
      <c r="A906" t="s">
        <v>11654</v>
      </c>
      <c r="B906">
        <v>37.932222000000003</v>
      </c>
      <c r="C906">
        <v>-122.3897</v>
      </c>
    </row>
    <row r="907" spans="1:3" x14ac:dyDescent="0.75">
      <c r="A907" t="s">
        <v>11653</v>
      </c>
      <c r="B907">
        <v>37.932222000000003</v>
      </c>
      <c r="C907">
        <v>-122.3897</v>
      </c>
    </row>
    <row r="908" spans="1:3" x14ac:dyDescent="0.75">
      <c r="A908" t="s">
        <v>677</v>
      </c>
      <c r="B908">
        <v>36.531388999999997</v>
      </c>
      <c r="C908">
        <v>-120.1069</v>
      </c>
    </row>
    <row r="909" spans="1:3" x14ac:dyDescent="0.75">
      <c r="A909" t="s">
        <v>11040</v>
      </c>
      <c r="B909">
        <v>36.531388999999997</v>
      </c>
      <c r="C909">
        <v>-120.106944</v>
      </c>
    </row>
    <row r="910" spans="1:3" x14ac:dyDescent="0.75">
      <c r="A910" t="s">
        <v>8987</v>
      </c>
      <c r="B910">
        <v>49.582899699999999</v>
      </c>
      <c r="C910">
        <v>-113.7931167</v>
      </c>
    </row>
    <row r="911" spans="1:3" x14ac:dyDescent="0.75">
      <c r="A911" t="s">
        <v>8989</v>
      </c>
      <c r="B911">
        <v>49.602616300000001</v>
      </c>
      <c r="C911">
        <v>-113.7340839</v>
      </c>
    </row>
    <row r="912" spans="1:3" x14ac:dyDescent="0.75">
      <c r="A912" t="s">
        <v>8991</v>
      </c>
      <c r="B912">
        <v>49.602616300000001</v>
      </c>
      <c r="C912">
        <v>-113.7340839</v>
      </c>
    </row>
    <row r="913" spans="1:3" x14ac:dyDescent="0.75">
      <c r="A913" t="s">
        <v>8993</v>
      </c>
      <c r="B913">
        <v>49.582899699999999</v>
      </c>
      <c r="C913">
        <v>-113.7931167</v>
      </c>
    </row>
    <row r="914" spans="1:3" x14ac:dyDescent="0.75">
      <c r="A914" t="s">
        <v>11042</v>
      </c>
      <c r="B914">
        <v>36.5261</v>
      </c>
      <c r="C914">
        <v>-120.1473</v>
      </c>
    </row>
    <row r="915" spans="1:3" x14ac:dyDescent="0.75">
      <c r="A915" t="s">
        <v>3403</v>
      </c>
      <c r="B915">
        <v>33.348840000000003</v>
      </c>
      <c r="C915">
        <v>-112.8348</v>
      </c>
    </row>
    <row r="916" spans="1:3" x14ac:dyDescent="0.75">
      <c r="A916" t="s">
        <v>9005</v>
      </c>
      <c r="B916">
        <v>33.242167500000001</v>
      </c>
      <c r="C916">
        <v>-115.5012</v>
      </c>
    </row>
    <row r="917" spans="1:3" x14ac:dyDescent="0.75">
      <c r="A917" t="s">
        <v>3406</v>
      </c>
      <c r="B917">
        <v>36.518000000000001</v>
      </c>
      <c r="C917">
        <v>-116.497</v>
      </c>
    </row>
    <row r="918" spans="1:3" x14ac:dyDescent="0.75">
      <c r="A918" t="s">
        <v>9105</v>
      </c>
      <c r="B918">
        <v>47.139167</v>
      </c>
      <c r="C918">
        <v>-120.753056</v>
      </c>
    </row>
    <row r="919" spans="1:3" x14ac:dyDescent="0.75">
      <c r="A919" t="s">
        <v>11652</v>
      </c>
      <c r="B919">
        <v>34.318600000000004</v>
      </c>
      <c r="C919">
        <v>-109.1639</v>
      </c>
    </row>
    <row r="920" spans="1:3" x14ac:dyDescent="0.75">
      <c r="A920" t="s">
        <v>9122</v>
      </c>
      <c r="B920">
        <v>49.718360400000002</v>
      </c>
      <c r="C920">
        <v>-111.92656580000001</v>
      </c>
    </row>
    <row r="921" spans="1:3" x14ac:dyDescent="0.75">
      <c r="A921" t="s">
        <v>9124</v>
      </c>
      <c r="B921">
        <v>49.718360400000002</v>
      </c>
      <c r="C921">
        <v>-111.92656580000001</v>
      </c>
    </row>
    <row r="922" spans="1:3" x14ac:dyDescent="0.75">
      <c r="A922" t="s">
        <v>9142</v>
      </c>
      <c r="B922">
        <v>56.1526</v>
      </c>
      <c r="C922">
        <v>-120.6814</v>
      </c>
    </row>
    <row r="923" spans="1:3" x14ac:dyDescent="0.75">
      <c r="A923" t="s">
        <v>9144</v>
      </c>
      <c r="B923">
        <v>56.1526</v>
      </c>
      <c r="C923">
        <v>-120.6814</v>
      </c>
    </row>
    <row r="924" spans="1:3" x14ac:dyDescent="0.75">
      <c r="A924" t="s">
        <v>9146</v>
      </c>
      <c r="B924">
        <v>56.1526</v>
      </c>
      <c r="C924">
        <v>-120.6814</v>
      </c>
    </row>
    <row r="925" spans="1:3" x14ac:dyDescent="0.75">
      <c r="A925" t="s">
        <v>11651</v>
      </c>
    </row>
    <row r="926" spans="1:3" x14ac:dyDescent="0.75">
      <c r="A926" t="s">
        <v>11650</v>
      </c>
      <c r="B926">
        <v>32.217799999999997</v>
      </c>
      <c r="C926">
        <v>-110.974</v>
      </c>
    </row>
    <row r="927" spans="1:3" x14ac:dyDescent="0.75">
      <c r="A927" t="s">
        <v>11059</v>
      </c>
      <c r="B927">
        <v>35.087499999999999</v>
      </c>
      <c r="C927">
        <v>-118.35</v>
      </c>
    </row>
    <row r="928" spans="1:3" x14ac:dyDescent="0.75">
      <c r="A928" t="s">
        <v>11061</v>
      </c>
      <c r="B928">
        <v>35.087499999999999</v>
      </c>
      <c r="C928">
        <v>-118.35</v>
      </c>
    </row>
    <row r="929" spans="1:3" x14ac:dyDescent="0.75">
      <c r="A929" t="s">
        <v>11649</v>
      </c>
      <c r="B929">
        <v>34.384070000000001</v>
      </c>
      <c r="C929">
        <v>-118.4949</v>
      </c>
    </row>
    <row r="930" spans="1:3" x14ac:dyDescent="0.75">
      <c r="A930" t="s">
        <v>9149</v>
      </c>
      <c r="B930">
        <v>35.782220000000002</v>
      </c>
      <c r="C930">
        <v>-114.97539999999999</v>
      </c>
    </row>
    <row r="931" spans="1:3" x14ac:dyDescent="0.75">
      <c r="A931" t="s">
        <v>235</v>
      </c>
    </row>
    <row r="932" spans="1:3" x14ac:dyDescent="0.75">
      <c r="A932" t="s">
        <v>9188</v>
      </c>
      <c r="B932">
        <v>42.870277999999999</v>
      </c>
      <c r="C932">
        <v>-114.967778</v>
      </c>
    </row>
    <row r="933" spans="1:3" x14ac:dyDescent="0.75">
      <c r="A933" t="s">
        <v>9195</v>
      </c>
      <c r="B933">
        <v>43.930970000000002</v>
      </c>
      <c r="C933">
        <v>-116.9876</v>
      </c>
    </row>
    <row r="934" spans="1:3" x14ac:dyDescent="0.75">
      <c r="A934" t="s">
        <v>11648</v>
      </c>
      <c r="B934">
        <v>32.101944000000003</v>
      </c>
      <c r="C934">
        <v>-110.813333</v>
      </c>
    </row>
    <row r="935" spans="1:3" x14ac:dyDescent="0.75">
      <c r="A935" t="s">
        <v>3329</v>
      </c>
      <c r="B935">
        <v>32.633056000000003</v>
      </c>
      <c r="C935">
        <v>-116.3353</v>
      </c>
    </row>
    <row r="936" spans="1:3" x14ac:dyDescent="0.75">
      <c r="A936" t="s">
        <v>2105</v>
      </c>
      <c r="B936">
        <v>33.939300000000003</v>
      </c>
      <c r="C936">
        <v>-116.5527</v>
      </c>
    </row>
    <row r="937" spans="1:3" x14ac:dyDescent="0.75">
      <c r="A937" t="s">
        <v>862</v>
      </c>
      <c r="B937">
        <v>35.557949999999998</v>
      </c>
      <c r="C937">
        <v>-120.6829</v>
      </c>
    </row>
    <row r="938" spans="1:3" x14ac:dyDescent="0.75">
      <c r="A938" t="s">
        <v>11647</v>
      </c>
    </row>
    <row r="939" spans="1:3" x14ac:dyDescent="0.75">
      <c r="A939" t="s">
        <v>11646</v>
      </c>
      <c r="B939">
        <v>31.91835</v>
      </c>
      <c r="C939">
        <v>-111.87926</v>
      </c>
    </row>
    <row r="940" spans="1:3" x14ac:dyDescent="0.75">
      <c r="A940" t="s">
        <v>874</v>
      </c>
      <c r="B940">
        <v>35.405555999999997</v>
      </c>
      <c r="C940">
        <v>-120.0686</v>
      </c>
    </row>
    <row r="941" spans="1:3" x14ac:dyDescent="0.75">
      <c r="A941" t="s">
        <v>9214</v>
      </c>
      <c r="B941">
        <v>42.925800000000002</v>
      </c>
      <c r="C941">
        <v>-105.7872</v>
      </c>
    </row>
    <row r="942" spans="1:3" x14ac:dyDescent="0.75">
      <c r="A942" t="s">
        <v>1875</v>
      </c>
      <c r="B942">
        <v>34.540999999999997</v>
      </c>
      <c r="C942">
        <v>-117.06100000000001</v>
      </c>
    </row>
    <row r="943" spans="1:3" x14ac:dyDescent="0.75">
      <c r="A943" t="s">
        <v>11519</v>
      </c>
      <c r="B943">
        <v>36.581364999999998</v>
      </c>
      <c r="C943">
        <v>-120.40447</v>
      </c>
    </row>
    <row r="944" spans="1:3" x14ac:dyDescent="0.75">
      <c r="A944" t="s">
        <v>11521</v>
      </c>
      <c r="B944">
        <v>36.584000000000003</v>
      </c>
      <c r="C944">
        <v>-120.3822</v>
      </c>
    </row>
    <row r="945" spans="1:3" x14ac:dyDescent="0.75">
      <c r="A945" t="s">
        <v>11523</v>
      </c>
      <c r="B945">
        <v>36.581364999999998</v>
      </c>
      <c r="C945">
        <v>-120.40447</v>
      </c>
    </row>
    <row r="946" spans="1:3" x14ac:dyDescent="0.75">
      <c r="A946" t="s">
        <v>11525</v>
      </c>
      <c r="B946">
        <v>36.581364999999998</v>
      </c>
      <c r="C946">
        <v>-120.40447</v>
      </c>
    </row>
    <row r="947" spans="1:3" x14ac:dyDescent="0.75">
      <c r="A947" t="s">
        <v>11071</v>
      </c>
      <c r="B947">
        <v>36.581364999999998</v>
      </c>
      <c r="C947">
        <v>-120.40447</v>
      </c>
    </row>
    <row r="948" spans="1:3" x14ac:dyDescent="0.75">
      <c r="A948" t="s">
        <v>1994</v>
      </c>
      <c r="B948">
        <v>33.920833330000001</v>
      </c>
      <c r="C948">
        <v>-116.708333</v>
      </c>
    </row>
    <row r="949" spans="1:3" x14ac:dyDescent="0.75">
      <c r="A949" t="s">
        <v>9244</v>
      </c>
      <c r="B949">
        <v>42.836854000000002</v>
      </c>
      <c r="C949">
        <v>-114.969342</v>
      </c>
    </row>
    <row r="950" spans="1:3" x14ac:dyDescent="0.75">
      <c r="A950" t="s">
        <v>9246</v>
      </c>
      <c r="B950">
        <v>42.892499999999998</v>
      </c>
      <c r="C950">
        <v>-115.0164</v>
      </c>
    </row>
    <row r="951" spans="1:3" x14ac:dyDescent="0.75">
      <c r="A951" t="s">
        <v>11073</v>
      </c>
      <c r="B951">
        <v>32.663888999999998</v>
      </c>
      <c r="C951">
        <v>-116.2897</v>
      </c>
    </row>
    <row r="952" spans="1:3" x14ac:dyDescent="0.75">
      <c r="A952" t="s">
        <v>11645</v>
      </c>
      <c r="B952">
        <v>37.876111000000002</v>
      </c>
      <c r="C952">
        <v>-120.605</v>
      </c>
    </row>
    <row r="953" spans="1:3" x14ac:dyDescent="0.75">
      <c r="A953" t="s">
        <v>11644</v>
      </c>
      <c r="B953">
        <v>37.876111000000002</v>
      </c>
      <c r="C953">
        <v>-120.605</v>
      </c>
    </row>
    <row r="954" spans="1:3" x14ac:dyDescent="0.75">
      <c r="A954" t="s">
        <v>9250</v>
      </c>
      <c r="B954">
        <v>55.2855597</v>
      </c>
      <c r="C954">
        <v>-121.4690559</v>
      </c>
    </row>
    <row r="955" spans="1:3" x14ac:dyDescent="0.75">
      <c r="A955" t="s">
        <v>9252</v>
      </c>
      <c r="B955">
        <v>55.2855597</v>
      </c>
      <c r="C955">
        <v>-121.4690559</v>
      </c>
    </row>
    <row r="956" spans="1:3" x14ac:dyDescent="0.75">
      <c r="A956" t="s">
        <v>9254</v>
      </c>
      <c r="B956">
        <v>55.2855597</v>
      </c>
      <c r="C956">
        <v>-121.4690559</v>
      </c>
    </row>
    <row r="957" spans="1:3" x14ac:dyDescent="0.75">
      <c r="A957" t="s">
        <v>9256</v>
      </c>
      <c r="B957">
        <v>55.2855597</v>
      </c>
      <c r="C957">
        <v>-121.4690559</v>
      </c>
    </row>
    <row r="958" spans="1:3" x14ac:dyDescent="0.75">
      <c r="A958" t="s">
        <v>9258</v>
      </c>
      <c r="B958">
        <v>55.2855597</v>
      </c>
      <c r="C958">
        <v>-121.4690559</v>
      </c>
    </row>
    <row r="959" spans="1:3" x14ac:dyDescent="0.75">
      <c r="A959" t="s">
        <v>9263</v>
      </c>
      <c r="B959">
        <v>45.8797</v>
      </c>
      <c r="C959">
        <v>-120.80719999999999</v>
      </c>
    </row>
    <row r="960" spans="1:3" x14ac:dyDescent="0.75">
      <c r="A960" t="s">
        <v>9276</v>
      </c>
      <c r="B960">
        <v>37.673499999999997</v>
      </c>
      <c r="C960">
        <v>-102.8622</v>
      </c>
    </row>
    <row r="961" spans="1:3" x14ac:dyDescent="0.75">
      <c r="A961" t="s">
        <v>9279</v>
      </c>
      <c r="B961">
        <v>37.673499999999997</v>
      </c>
      <c r="C961">
        <v>-102.8622</v>
      </c>
    </row>
    <row r="962" spans="1:3" x14ac:dyDescent="0.75">
      <c r="A962" t="s">
        <v>763</v>
      </c>
      <c r="B962">
        <v>35.647295</v>
      </c>
      <c r="C962">
        <v>-119.7165</v>
      </c>
    </row>
    <row r="963" spans="1:3" x14ac:dyDescent="0.75">
      <c r="A963" t="s">
        <v>1707</v>
      </c>
      <c r="B963">
        <v>35.726666999999999</v>
      </c>
      <c r="C963">
        <v>-119.9058</v>
      </c>
    </row>
    <row r="964" spans="1:3" x14ac:dyDescent="0.75">
      <c r="A964" t="s">
        <v>9289</v>
      </c>
      <c r="B964">
        <v>46.449444</v>
      </c>
      <c r="C964">
        <v>-110.087222</v>
      </c>
    </row>
    <row r="965" spans="1:3" x14ac:dyDescent="0.75">
      <c r="A965" t="s">
        <v>9291</v>
      </c>
      <c r="B965">
        <v>43.033780999999998</v>
      </c>
      <c r="C965">
        <v>-115.482592</v>
      </c>
    </row>
    <row r="966" spans="1:3" x14ac:dyDescent="0.75">
      <c r="A966" t="s">
        <v>11079</v>
      </c>
      <c r="B966">
        <v>35.211044000000001</v>
      </c>
      <c r="C966">
        <v>-119.3873</v>
      </c>
    </row>
    <row r="967" spans="1:3" x14ac:dyDescent="0.75">
      <c r="A967" t="s">
        <v>11643</v>
      </c>
      <c r="B967">
        <v>31.91835</v>
      </c>
      <c r="C967">
        <v>-111.87926</v>
      </c>
    </row>
    <row r="968" spans="1:3" x14ac:dyDescent="0.75">
      <c r="A968" t="s">
        <v>11642</v>
      </c>
      <c r="B968">
        <v>32.096972999999998</v>
      </c>
      <c r="C968">
        <v>-110.81059999999999</v>
      </c>
    </row>
    <row r="969" spans="1:3" x14ac:dyDescent="0.75">
      <c r="A969" t="s">
        <v>11641</v>
      </c>
      <c r="B969">
        <v>32.096972999999998</v>
      </c>
      <c r="C969">
        <v>-110.81059999999999</v>
      </c>
    </row>
    <row r="970" spans="1:3" x14ac:dyDescent="0.75">
      <c r="A970" t="s">
        <v>11640</v>
      </c>
    </row>
    <row r="971" spans="1:3" x14ac:dyDescent="0.75">
      <c r="A971" t="s">
        <v>3279</v>
      </c>
      <c r="B971">
        <v>37.713310999999997</v>
      </c>
      <c r="C971">
        <v>-121.640353</v>
      </c>
    </row>
    <row r="972" spans="1:3" x14ac:dyDescent="0.75">
      <c r="A972" t="s">
        <v>3246</v>
      </c>
      <c r="B972">
        <v>37.713310999999997</v>
      </c>
      <c r="C972">
        <v>-121.640353</v>
      </c>
    </row>
    <row r="973" spans="1:3" x14ac:dyDescent="0.75">
      <c r="A973" t="s">
        <v>11088</v>
      </c>
      <c r="B973">
        <v>37.769188999999997</v>
      </c>
      <c r="C973">
        <v>-121.6302</v>
      </c>
    </row>
    <row r="974" spans="1:3" x14ac:dyDescent="0.75">
      <c r="A974" t="s">
        <v>3067</v>
      </c>
      <c r="B974">
        <v>38.116415000000003</v>
      </c>
      <c r="C974">
        <v>-121.76900000000001</v>
      </c>
    </row>
    <row r="975" spans="1:3" x14ac:dyDescent="0.75">
      <c r="A975" t="s">
        <v>3070</v>
      </c>
      <c r="B975">
        <v>38.116415000000003</v>
      </c>
      <c r="C975">
        <v>-121.76900000000001</v>
      </c>
    </row>
    <row r="976" spans="1:3" x14ac:dyDescent="0.75">
      <c r="A976" t="s">
        <v>1013</v>
      </c>
    </row>
    <row r="977" spans="1:3" x14ac:dyDescent="0.75">
      <c r="A977" t="s">
        <v>1013</v>
      </c>
    </row>
    <row r="978" spans="1:3" x14ac:dyDescent="0.75">
      <c r="A978" t="s">
        <v>11639</v>
      </c>
    </row>
    <row r="979" spans="1:3" x14ac:dyDescent="0.75">
      <c r="A979" t="s">
        <v>1067</v>
      </c>
      <c r="B979">
        <v>37.790832999999999</v>
      </c>
      <c r="C979">
        <v>-121.71810000000001</v>
      </c>
    </row>
    <row r="980" spans="1:3" x14ac:dyDescent="0.75">
      <c r="A980" t="s">
        <v>11638</v>
      </c>
    </row>
    <row r="981" spans="1:3" x14ac:dyDescent="0.75">
      <c r="A981" t="s">
        <v>11097</v>
      </c>
      <c r="B981">
        <v>38.410600000000002</v>
      </c>
      <c r="C981">
        <v>-121.9264</v>
      </c>
    </row>
    <row r="982" spans="1:3" x14ac:dyDescent="0.75">
      <c r="A982" t="s">
        <v>9409</v>
      </c>
      <c r="B982">
        <v>44.157899999999998</v>
      </c>
      <c r="C982">
        <v>-117.4443</v>
      </c>
    </row>
    <row r="983" spans="1:3" x14ac:dyDescent="0.75">
      <c r="A983" t="s">
        <v>11637</v>
      </c>
    </row>
    <row r="984" spans="1:3" x14ac:dyDescent="0.75">
      <c r="A984" t="s">
        <v>3400</v>
      </c>
      <c r="B984">
        <v>34.905999999999999</v>
      </c>
      <c r="C984">
        <v>-118.384</v>
      </c>
    </row>
    <row r="985" spans="1:3" x14ac:dyDescent="0.75">
      <c r="A985" t="s">
        <v>9411</v>
      </c>
      <c r="B985">
        <v>44.157899999999998</v>
      </c>
      <c r="C985">
        <v>-117.4443</v>
      </c>
    </row>
    <row r="986" spans="1:3" x14ac:dyDescent="0.75">
      <c r="A986" t="s">
        <v>1451</v>
      </c>
      <c r="B986">
        <v>33.839167000000003</v>
      </c>
      <c r="C986">
        <v>-117.2208</v>
      </c>
    </row>
    <row r="987" spans="1:3" x14ac:dyDescent="0.75">
      <c r="A987" t="s">
        <v>11104</v>
      </c>
      <c r="B987">
        <v>35.670278000000003</v>
      </c>
      <c r="C987">
        <v>-120.5669</v>
      </c>
    </row>
    <row r="988" spans="1:3" x14ac:dyDescent="0.75">
      <c r="A988" t="s">
        <v>3016</v>
      </c>
      <c r="B988">
        <v>33.74</v>
      </c>
      <c r="C988">
        <v>-117.0106</v>
      </c>
    </row>
    <row r="989" spans="1:3" x14ac:dyDescent="0.75">
      <c r="A989" t="s">
        <v>9448</v>
      </c>
      <c r="B989">
        <v>31.041530000000002</v>
      </c>
      <c r="C989">
        <v>-104.83329999999999</v>
      </c>
    </row>
    <row r="990" spans="1:3" x14ac:dyDescent="0.75">
      <c r="A990" t="s">
        <v>9459</v>
      </c>
      <c r="B990">
        <v>45.936157000000001</v>
      </c>
      <c r="C990">
        <v>-118.65998999999999</v>
      </c>
    </row>
    <row r="991" spans="1:3" x14ac:dyDescent="0.75">
      <c r="A991" t="s">
        <v>9462</v>
      </c>
      <c r="B991">
        <v>45.899166999999998</v>
      </c>
      <c r="C991">
        <v>-118.59138900000001</v>
      </c>
    </row>
    <row r="992" spans="1:3" x14ac:dyDescent="0.75">
      <c r="A992" t="s">
        <v>9464</v>
      </c>
      <c r="B992">
        <v>46.012790000000003</v>
      </c>
      <c r="C992">
        <v>-118.81624600000001</v>
      </c>
    </row>
    <row r="993" spans="1:3" x14ac:dyDescent="0.75">
      <c r="A993" t="s">
        <v>9466</v>
      </c>
      <c r="B993">
        <v>46.06</v>
      </c>
      <c r="C993">
        <v>-118.917</v>
      </c>
    </row>
    <row r="994" spans="1:3" x14ac:dyDescent="0.75">
      <c r="A994" t="s">
        <v>9468</v>
      </c>
      <c r="B994">
        <v>46.954700000000003</v>
      </c>
      <c r="C994">
        <v>-120.1819</v>
      </c>
    </row>
    <row r="995" spans="1:3" x14ac:dyDescent="0.75">
      <c r="A995" t="s">
        <v>11107</v>
      </c>
      <c r="B995">
        <v>32.982778000000003</v>
      </c>
      <c r="C995">
        <v>-115.4819</v>
      </c>
    </row>
    <row r="996" spans="1:3" x14ac:dyDescent="0.75">
      <c r="A996" t="s">
        <v>1710</v>
      </c>
      <c r="B996">
        <v>36.925832999999997</v>
      </c>
      <c r="C996">
        <v>-120.82</v>
      </c>
    </row>
    <row r="997" spans="1:3" x14ac:dyDescent="0.75">
      <c r="A997" t="s">
        <v>11110</v>
      </c>
      <c r="B997">
        <v>33.944699999999997</v>
      </c>
      <c r="C997">
        <v>-116.62220000000001</v>
      </c>
    </row>
    <row r="998" spans="1:3" x14ac:dyDescent="0.75">
      <c r="A998" t="s">
        <v>11112</v>
      </c>
      <c r="B998">
        <v>33.930999999999997</v>
      </c>
      <c r="C998">
        <v>-116.6302</v>
      </c>
    </row>
    <row r="999" spans="1:3" x14ac:dyDescent="0.75">
      <c r="A999" t="s">
        <v>11114</v>
      </c>
      <c r="B999">
        <v>33.932777999999999</v>
      </c>
      <c r="C999">
        <v>-116.6153</v>
      </c>
    </row>
    <row r="1000" spans="1:3" x14ac:dyDescent="0.75">
      <c r="A1000" t="s">
        <v>3218</v>
      </c>
      <c r="B1000">
        <v>33.998600000000003</v>
      </c>
      <c r="C1000">
        <v>-118.22190000000001</v>
      </c>
    </row>
    <row r="1001" spans="1:3" x14ac:dyDescent="0.75">
      <c r="A1001" t="s">
        <v>11636</v>
      </c>
      <c r="B1001">
        <v>33.998600000000003</v>
      </c>
      <c r="C1001">
        <v>-118.22190000000001</v>
      </c>
    </row>
    <row r="1002" spans="1:3" x14ac:dyDescent="0.75">
      <c r="A1002" t="s">
        <v>11635</v>
      </c>
      <c r="B1002">
        <v>33.998600000000003</v>
      </c>
      <c r="C1002">
        <v>-118.22190000000001</v>
      </c>
    </row>
    <row r="1003" spans="1:3" x14ac:dyDescent="0.75">
      <c r="A1003" t="s">
        <v>1448</v>
      </c>
      <c r="B1003">
        <v>36.028055999999999</v>
      </c>
      <c r="C1003">
        <v>-119.07470000000001</v>
      </c>
    </row>
    <row r="1004" spans="1:3" x14ac:dyDescent="0.75">
      <c r="A1004" t="s">
        <v>1448</v>
      </c>
      <c r="B1004">
        <v>36.028055999999999</v>
      </c>
      <c r="C1004">
        <v>-119.07470000000001</v>
      </c>
    </row>
    <row r="1005" spans="1:3" x14ac:dyDescent="0.75">
      <c r="A1005" t="s">
        <v>1448</v>
      </c>
      <c r="B1005">
        <v>36.028055999999999</v>
      </c>
      <c r="C1005">
        <v>-119.07470000000001</v>
      </c>
    </row>
    <row r="1006" spans="1:3" x14ac:dyDescent="0.75">
      <c r="A1006" t="s">
        <v>1567</v>
      </c>
      <c r="B1006">
        <v>35.835833000000001</v>
      </c>
      <c r="C1006">
        <v>-119.0561</v>
      </c>
    </row>
    <row r="1007" spans="1:3" x14ac:dyDescent="0.75">
      <c r="A1007" t="s">
        <v>1573</v>
      </c>
      <c r="B1007">
        <v>35.834000000000003</v>
      </c>
      <c r="C1007">
        <v>-119.053</v>
      </c>
    </row>
    <row r="1008" spans="1:3" x14ac:dyDescent="0.75">
      <c r="A1008" t="s">
        <v>1561</v>
      </c>
      <c r="B1008">
        <v>34.582222000000002</v>
      </c>
      <c r="C1008">
        <v>-117.3417</v>
      </c>
    </row>
    <row r="1009" spans="1:3" x14ac:dyDescent="0.75">
      <c r="A1009" t="s">
        <v>1564</v>
      </c>
      <c r="B1009">
        <v>34.583333000000003</v>
      </c>
      <c r="C1009">
        <v>-117.3403</v>
      </c>
    </row>
    <row r="1010" spans="1:3" x14ac:dyDescent="0.75">
      <c r="A1010" t="s">
        <v>1696</v>
      </c>
      <c r="B1010">
        <v>34.398059000000003</v>
      </c>
      <c r="C1010">
        <v>-116.8655</v>
      </c>
    </row>
    <row r="1011" spans="1:3" x14ac:dyDescent="0.75">
      <c r="A1011" t="s">
        <v>1699</v>
      </c>
      <c r="B1011">
        <v>34.408332999999999</v>
      </c>
      <c r="C1011">
        <v>-116.8625</v>
      </c>
    </row>
    <row r="1012" spans="1:3" x14ac:dyDescent="0.75">
      <c r="A1012" t="s">
        <v>1727</v>
      </c>
      <c r="B1012">
        <v>34.435000000000002</v>
      </c>
      <c r="C1012">
        <v>-117.3781</v>
      </c>
    </row>
    <row r="1013" spans="1:3" x14ac:dyDescent="0.75">
      <c r="A1013" t="s">
        <v>1476</v>
      </c>
      <c r="B1013">
        <v>34.512309999999999</v>
      </c>
      <c r="C1013">
        <v>-117.47750000000001</v>
      </c>
    </row>
    <row r="1014" spans="1:3" x14ac:dyDescent="0.75">
      <c r="A1014" t="s">
        <v>929</v>
      </c>
      <c r="B1014">
        <v>34.682222000000003</v>
      </c>
      <c r="C1014">
        <v>-117.3475</v>
      </c>
    </row>
    <row r="1015" spans="1:3" x14ac:dyDescent="0.75">
      <c r="A1015" t="s">
        <v>1858</v>
      </c>
      <c r="B1015">
        <v>34.557222000000003</v>
      </c>
      <c r="C1015">
        <v>-117.3775</v>
      </c>
    </row>
    <row r="1016" spans="1:3" x14ac:dyDescent="0.75">
      <c r="A1016" t="s">
        <v>1807</v>
      </c>
      <c r="B1016">
        <v>34.557222000000003</v>
      </c>
      <c r="C1016">
        <v>-117.3775</v>
      </c>
    </row>
    <row r="1017" spans="1:3" x14ac:dyDescent="0.75">
      <c r="A1017" t="s">
        <v>1544</v>
      </c>
      <c r="B1017">
        <v>34.501111000000002</v>
      </c>
      <c r="C1017">
        <v>-117.4667</v>
      </c>
    </row>
    <row r="1018" spans="1:3" x14ac:dyDescent="0.75">
      <c r="A1018" t="s">
        <v>1547</v>
      </c>
      <c r="B1018">
        <v>34.497777999999997</v>
      </c>
      <c r="C1018">
        <v>-117.47110000000001</v>
      </c>
    </row>
    <row r="1019" spans="1:3" x14ac:dyDescent="0.75">
      <c r="A1019" t="s">
        <v>2016</v>
      </c>
      <c r="B1019">
        <v>35.085299999999997</v>
      </c>
      <c r="C1019">
        <v>-118.35469999999999</v>
      </c>
    </row>
    <row r="1020" spans="1:3" x14ac:dyDescent="0.75">
      <c r="A1020" t="s">
        <v>2016</v>
      </c>
      <c r="B1020">
        <v>35.068600000000004</v>
      </c>
      <c r="C1020">
        <v>-118.38330000000001</v>
      </c>
    </row>
    <row r="1021" spans="1:3" x14ac:dyDescent="0.75">
      <c r="A1021" t="s">
        <v>2319</v>
      </c>
      <c r="B1021">
        <v>35.060940000000002</v>
      </c>
      <c r="C1021">
        <v>-118.2924</v>
      </c>
    </row>
    <row r="1022" spans="1:3" x14ac:dyDescent="0.75">
      <c r="A1022" t="s">
        <v>1386</v>
      </c>
      <c r="B1022">
        <v>34.094279</v>
      </c>
      <c r="C1022">
        <v>-117.40009999999999</v>
      </c>
    </row>
    <row r="1023" spans="1:3" x14ac:dyDescent="0.75">
      <c r="A1023" t="s">
        <v>1439</v>
      </c>
      <c r="B1023">
        <v>34.094166999999999</v>
      </c>
      <c r="C1023">
        <v>-117.27419999999999</v>
      </c>
    </row>
    <row r="1024" spans="1:3" x14ac:dyDescent="0.75">
      <c r="A1024" t="s">
        <v>1293</v>
      </c>
      <c r="B1024">
        <v>34.209000000000003</v>
      </c>
      <c r="C1024">
        <v>-117.387816</v>
      </c>
    </row>
    <row r="1025" spans="1:3" x14ac:dyDescent="0.75">
      <c r="A1025" t="s">
        <v>2386</v>
      </c>
      <c r="B1025">
        <v>33.24947478</v>
      </c>
      <c r="C1025">
        <v>-117.022375</v>
      </c>
    </row>
    <row r="1026" spans="1:3" x14ac:dyDescent="0.75">
      <c r="A1026" t="s">
        <v>11147</v>
      </c>
      <c r="B1026">
        <v>33.234166999999999</v>
      </c>
      <c r="C1026">
        <v>-117.0017</v>
      </c>
    </row>
    <row r="1027" spans="1:3" x14ac:dyDescent="0.75">
      <c r="A1027" t="s">
        <v>2267</v>
      </c>
      <c r="B1027">
        <v>33.234166999999999</v>
      </c>
      <c r="C1027">
        <v>-117.0017</v>
      </c>
    </row>
    <row r="1028" spans="1:3" x14ac:dyDescent="0.75">
      <c r="A1028" t="s">
        <v>3410</v>
      </c>
      <c r="B1028">
        <v>35.073377000000001</v>
      </c>
      <c r="C1028">
        <v>-118.26860000000001</v>
      </c>
    </row>
    <row r="1029" spans="1:3" x14ac:dyDescent="0.75">
      <c r="A1029" t="s">
        <v>11504</v>
      </c>
      <c r="B1029">
        <v>35.073377000000001</v>
      </c>
      <c r="C1029">
        <v>-118.26860000000001</v>
      </c>
    </row>
    <row r="1030" spans="1:3" x14ac:dyDescent="0.75">
      <c r="A1030" t="s">
        <v>11502</v>
      </c>
      <c r="B1030">
        <v>35.060768000000003</v>
      </c>
      <c r="C1030">
        <v>-118.2647</v>
      </c>
    </row>
    <row r="1031" spans="1:3" x14ac:dyDescent="0.75">
      <c r="A1031" t="s">
        <v>11503</v>
      </c>
      <c r="B1031">
        <v>35.077871999999999</v>
      </c>
      <c r="C1031">
        <v>-118.2497</v>
      </c>
    </row>
    <row r="1032" spans="1:3" x14ac:dyDescent="0.75">
      <c r="A1032" t="s">
        <v>9413</v>
      </c>
      <c r="B1032">
        <v>44.157899999999998</v>
      </c>
      <c r="C1032">
        <v>-117.4443</v>
      </c>
    </row>
    <row r="1033" spans="1:3" x14ac:dyDescent="0.75">
      <c r="A1033" t="s">
        <v>11634</v>
      </c>
    </row>
    <row r="1034" spans="1:3" x14ac:dyDescent="0.75">
      <c r="A1034" t="s">
        <v>11633</v>
      </c>
    </row>
    <row r="1035" spans="1:3" x14ac:dyDescent="0.75">
      <c r="A1035" t="s">
        <v>11632</v>
      </c>
    </row>
    <row r="1036" spans="1:3" x14ac:dyDescent="0.75">
      <c r="A1036" t="s">
        <v>1505</v>
      </c>
      <c r="B1036">
        <v>34.008660999999996</v>
      </c>
      <c r="C1036">
        <v>-117.8456</v>
      </c>
    </row>
    <row r="1037" spans="1:3" x14ac:dyDescent="0.75">
      <c r="A1037" t="s">
        <v>841</v>
      </c>
      <c r="B1037">
        <v>36.138333000000003</v>
      </c>
      <c r="C1037">
        <v>-119.5733</v>
      </c>
    </row>
    <row r="1038" spans="1:3" x14ac:dyDescent="0.75">
      <c r="A1038" t="s">
        <v>1487</v>
      </c>
      <c r="B1038">
        <v>36.141944000000002</v>
      </c>
      <c r="C1038">
        <v>-119.5817</v>
      </c>
    </row>
    <row r="1039" spans="1:3" x14ac:dyDescent="0.75">
      <c r="A1039" t="s">
        <v>11631</v>
      </c>
    </row>
    <row r="1040" spans="1:3" x14ac:dyDescent="0.75">
      <c r="A1040" t="s">
        <v>9603</v>
      </c>
      <c r="B1040">
        <v>43.964167000000003</v>
      </c>
      <c r="C1040">
        <v>-120.81222200000001</v>
      </c>
    </row>
    <row r="1041" spans="1:3" x14ac:dyDescent="0.75">
      <c r="A1041" t="s">
        <v>753</v>
      </c>
      <c r="B1041">
        <v>36.678610999999997</v>
      </c>
      <c r="C1041">
        <v>-119.7975</v>
      </c>
    </row>
    <row r="1042" spans="1:3" x14ac:dyDescent="0.75">
      <c r="A1042" t="s">
        <v>9675</v>
      </c>
      <c r="B1042">
        <v>45.675803999999999</v>
      </c>
      <c r="C1042">
        <v>-120.31832</v>
      </c>
    </row>
    <row r="1043" spans="1:3" x14ac:dyDescent="0.75">
      <c r="A1043" t="s">
        <v>9678</v>
      </c>
    </row>
    <row r="1044" spans="1:3" x14ac:dyDescent="0.75">
      <c r="A1044" t="s">
        <v>9688</v>
      </c>
      <c r="B1044">
        <v>45.815466999999998</v>
      </c>
      <c r="C1044">
        <v>-120.341883</v>
      </c>
    </row>
    <row r="1045" spans="1:3" x14ac:dyDescent="0.75">
      <c r="A1045" t="s">
        <v>9690</v>
      </c>
      <c r="B1045">
        <v>45.815466999999998</v>
      </c>
      <c r="C1045">
        <v>-120.341883</v>
      </c>
    </row>
    <row r="1046" spans="1:3" x14ac:dyDescent="0.75">
      <c r="A1046" t="s">
        <v>11179</v>
      </c>
      <c r="B1046">
        <v>36.376888999999998</v>
      </c>
      <c r="C1046">
        <v>-120.13849999999999</v>
      </c>
    </row>
    <row r="1047" spans="1:3" x14ac:dyDescent="0.75">
      <c r="A1047" t="s">
        <v>2730</v>
      </c>
      <c r="B1047">
        <v>33.924999999999997</v>
      </c>
      <c r="C1047">
        <v>-116.6178</v>
      </c>
    </row>
    <row r="1048" spans="1:3" x14ac:dyDescent="0.75">
      <c r="A1048" t="s">
        <v>9730</v>
      </c>
      <c r="B1048">
        <v>47.036268999999997</v>
      </c>
      <c r="C1048">
        <v>-120.20649400000001</v>
      </c>
    </row>
    <row r="1049" spans="1:3" x14ac:dyDescent="0.75">
      <c r="A1049" t="s">
        <v>9705</v>
      </c>
      <c r="B1049">
        <v>47.036268999999997</v>
      </c>
      <c r="C1049">
        <v>-120.20649400000001</v>
      </c>
    </row>
    <row r="1050" spans="1:3" x14ac:dyDescent="0.75">
      <c r="A1050" t="s">
        <v>9708</v>
      </c>
      <c r="B1050">
        <v>47.036268999999997</v>
      </c>
      <c r="C1050">
        <v>-120.20649400000001</v>
      </c>
    </row>
    <row r="1051" spans="1:3" x14ac:dyDescent="0.75">
      <c r="A1051" t="s">
        <v>9732</v>
      </c>
      <c r="B1051">
        <v>56.246499999999997</v>
      </c>
      <c r="C1051">
        <v>-120.8476</v>
      </c>
    </row>
    <row r="1052" spans="1:3" x14ac:dyDescent="0.75">
      <c r="A1052" t="s">
        <v>9734</v>
      </c>
      <c r="B1052">
        <v>56.246499999999997</v>
      </c>
      <c r="C1052">
        <v>-120.8476</v>
      </c>
    </row>
    <row r="1053" spans="1:3" x14ac:dyDescent="0.75">
      <c r="A1053" t="s">
        <v>9736</v>
      </c>
      <c r="B1053">
        <v>56.246499999999997</v>
      </c>
      <c r="C1053">
        <v>-120.8476</v>
      </c>
    </row>
    <row r="1054" spans="1:3" x14ac:dyDescent="0.75">
      <c r="A1054" t="s">
        <v>9716</v>
      </c>
      <c r="B1054">
        <v>50.323999999999998</v>
      </c>
      <c r="C1054">
        <v>-110.70659999999999</v>
      </c>
    </row>
    <row r="1055" spans="1:3" x14ac:dyDescent="0.75">
      <c r="A1055" t="s">
        <v>11630</v>
      </c>
      <c r="B1055">
        <v>39.560299999999998</v>
      </c>
      <c r="C1055">
        <v>-119.5108</v>
      </c>
    </row>
    <row r="1056" spans="1:3" x14ac:dyDescent="0.75">
      <c r="A1056" t="s">
        <v>9718</v>
      </c>
      <c r="B1056">
        <v>50.323999999999998</v>
      </c>
      <c r="C1056">
        <v>-110.70659999999999</v>
      </c>
    </row>
    <row r="1057" spans="1:3" x14ac:dyDescent="0.75">
      <c r="A1057" t="s">
        <v>9720</v>
      </c>
      <c r="B1057">
        <v>50.323999999999998</v>
      </c>
      <c r="C1057">
        <v>-110.70659999999999</v>
      </c>
    </row>
    <row r="1058" spans="1:3" x14ac:dyDescent="0.75">
      <c r="A1058" t="s">
        <v>9722</v>
      </c>
      <c r="B1058">
        <v>50.323999999999998</v>
      </c>
      <c r="C1058">
        <v>-110.70659999999999</v>
      </c>
    </row>
    <row r="1059" spans="1:3" x14ac:dyDescent="0.75">
      <c r="A1059" t="s">
        <v>11629</v>
      </c>
      <c r="B1059">
        <v>50.323999999999998</v>
      </c>
      <c r="C1059">
        <v>-110.70659999999999</v>
      </c>
    </row>
    <row r="1060" spans="1:3" x14ac:dyDescent="0.75">
      <c r="A1060" t="s">
        <v>9724</v>
      </c>
      <c r="B1060">
        <v>50.323999999999998</v>
      </c>
      <c r="C1060">
        <v>-110.70659999999999</v>
      </c>
    </row>
    <row r="1061" spans="1:3" x14ac:dyDescent="0.75">
      <c r="A1061" t="s">
        <v>9726</v>
      </c>
      <c r="B1061">
        <v>50.323999999999998</v>
      </c>
      <c r="C1061">
        <v>-110.70659999999999</v>
      </c>
    </row>
    <row r="1062" spans="1:3" x14ac:dyDescent="0.75">
      <c r="A1062" t="s">
        <v>9728</v>
      </c>
      <c r="B1062">
        <v>50.323999999999998</v>
      </c>
      <c r="C1062">
        <v>-110.70659999999999</v>
      </c>
    </row>
    <row r="1063" spans="1:3" x14ac:dyDescent="0.75">
      <c r="A1063" t="s">
        <v>11628</v>
      </c>
      <c r="B1063">
        <v>50.323999999999998</v>
      </c>
      <c r="C1063">
        <v>-110.70659999999999</v>
      </c>
    </row>
    <row r="1064" spans="1:3" x14ac:dyDescent="0.75">
      <c r="A1064" t="s">
        <v>9738</v>
      </c>
    </row>
    <row r="1065" spans="1:3" x14ac:dyDescent="0.75">
      <c r="A1065" t="s">
        <v>3405</v>
      </c>
      <c r="B1065">
        <v>34.840000000000003</v>
      </c>
      <c r="C1065">
        <v>-118.325</v>
      </c>
    </row>
    <row r="1066" spans="1:3" x14ac:dyDescent="0.75">
      <c r="A1066" t="s">
        <v>9743</v>
      </c>
      <c r="B1066">
        <v>45.653300000000002</v>
      </c>
      <c r="C1066">
        <v>-119.9914</v>
      </c>
    </row>
    <row r="1067" spans="1:3" x14ac:dyDescent="0.75">
      <c r="A1067" t="s">
        <v>11627</v>
      </c>
      <c r="B1067">
        <v>50.323999999999998</v>
      </c>
      <c r="C1067">
        <v>-110.70659999999999</v>
      </c>
    </row>
    <row r="1068" spans="1:3" x14ac:dyDescent="0.75">
      <c r="A1068" t="s">
        <v>9750</v>
      </c>
      <c r="B1068">
        <v>45.726900000000001</v>
      </c>
      <c r="C1068">
        <v>-120.8339</v>
      </c>
    </row>
    <row r="1069" spans="1:3" x14ac:dyDescent="0.75">
      <c r="A1069" t="s">
        <v>9752</v>
      </c>
      <c r="B1069">
        <v>45.726900000000001</v>
      </c>
      <c r="C1069">
        <v>-120.8339</v>
      </c>
    </row>
    <row r="1070" spans="1:3" x14ac:dyDescent="0.75">
      <c r="A1070" t="s">
        <v>9754</v>
      </c>
      <c r="B1070">
        <v>45.726900000000001</v>
      </c>
      <c r="C1070">
        <v>-120.8339</v>
      </c>
    </row>
    <row r="1071" spans="1:3" x14ac:dyDescent="0.75">
      <c r="A1071" t="s">
        <v>9756</v>
      </c>
      <c r="B1071">
        <v>51.221363400000001</v>
      </c>
      <c r="C1071">
        <v>-112.5778815</v>
      </c>
    </row>
    <row r="1072" spans="1:3" x14ac:dyDescent="0.75">
      <c r="A1072" t="s">
        <v>9758</v>
      </c>
      <c r="B1072">
        <v>51.221363400000001</v>
      </c>
      <c r="C1072">
        <v>-112.5778815</v>
      </c>
    </row>
    <row r="1073" spans="1:3" x14ac:dyDescent="0.75">
      <c r="A1073" t="s">
        <v>9760</v>
      </c>
      <c r="B1073">
        <v>51.221363400000001</v>
      </c>
      <c r="C1073">
        <v>-112.5778815</v>
      </c>
    </row>
    <row r="1074" spans="1:3" x14ac:dyDescent="0.75">
      <c r="A1074" t="s">
        <v>9762</v>
      </c>
      <c r="B1074">
        <v>51.221363400000001</v>
      </c>
      <c r="C1074">
        <v>-112.5778815</v>
      </c>
    </row>
    <row r="1075" spans="1:3" x14ac:dyDescent="0.75">
      <c r="A1075" t="s">
        <v>9764</v>
      </c>
      <c r="B1075">
        <v>51.221363400000001</v>
      </c>
      <c r="C1075">
        <v>-112.5778815</v>
      </c>
    </row>
    <row r="1076" spans="1:3" x14ac:dyDescent="0.75">
      <c r="A1076" t="s">
        <v>9766</v>
      </c>
      <c r="B1076">
        <v>51.221363400000001</v>
      </c>
      <c r="C1076">
        <v>-112.5778815</v>
      </c>
    </row>
    <row r="1077" spans="1:3" x14ac:dyDescent="0.75">
      <c r="A1077" t="s">
        <v>11626</v>
      </c>
    </row>
    <row r="1078" spans="1:3" x14ac:dyDescent="0.75">
      <c r="A1078" t="s">
        <v>1804</v>
      </c>
      <c r="B1078">
        <v>35.615833000000002</v>
      </c>
      <c r="C1078">
        <v>-119.5783</v>
      </c>
    </row>
    <row r="1079" spans="1:3" x14ac:dyDescent="0.75">
      <c r="A1079" t="s">
        <v>1890</v>
      </c>
      <c r="B1079">
        <v>35.392099999999999</v>
      </c>
      <c r="C1079">
        <v>-119.332994</v>
      </c>
    </row>
    <row r="1080" spans="1:3" x14ac:dyDescent="0.75">
      <c r="A1080" t="s">
        <v>11193</v>
      </c>
      <c r="B1080">
        <v>37.805</v>
      </c>
      <c r="C1080">
        <v>-121.66719999999999</v>
      </c>
    </row>
    <row r="1081" spans="1:3" x14ac:dyDescent="0.75">
      <c r="A1081" t="s">
        <v>2108</v>
      </c>
      <c r="B1081">
        <v>35.054167</v>
      </c>
      <c r="C1081">
        <v>-118.35469999999999</v>
      </c>
    </row>
    <row r="1082" spans="1:3" x14ac:dyDescent="0.75">
      <c r="A1082" t="s">
        <v>9794</v>
      </c>
      <c r="B1082">
        <v>31.758980000000001</v>
      </c>
      <c r="C1082">
        <v>-106.485544</v>
      </c>
    </row>
    <row r="1083" spans="1:3" x14ac:dyDescent="0.75">
      <c r="A1083" t="s">
        <v>9510</v>
      </c>
      <c r="B1083">
        <v>32.395833000000003</v>
      </c>
      <c r="C1083">
        <v>-106.47722</v>
      </c>
    </row>
    <row r="1084" spans="1:3" x14ac:dyDescent="0.75">
      <c r="A1084" t="s">
        <v>9512</v>
      </c>
      <c r="B1084">
        <v>32.395833000000003</v>
      </c>
      <c r="C1084">
        <v>-106.47722</v>
      </c>
    </row>
    <row r="1085" spans="1:3" x14ac:dyDescent="0.75">
      <c r="A1085" t="s">
        <v>9809</v>
      </c>
      <c r="B1085">
        <v>42.770833000000003</v>
      </c>
      <c r="C1085">
        <v>-114.98861100000001</v>
      </c>
    </row>
    <row r="1086" spans="1:3" x14ac:dyDescent="0.75">
      <c r="A1086" t="s">
        <v>11189</v>
      </c>
      <c r="B1086">
        <v>32.672612999999998</v>
      </c>
      <c r="C1086">
        <v>-115.6199</v>
      </c>
    </row>
    <row r="1087" spans="1:3" x14ac:dyDescent="0.75">
      <c r="A1087" t="s">
        <v>3172</v>
      </c>
      <c r="B1087">
        <v>37.7361</v>
      </c>
      <c r="C1087">
        <v>-121.64749999999999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S1459"/>
  <sheetViews>
    <sheetView topLeftCell="A1433" workbookViewId="0">
      <selection activeCell="S1459" sqref="S1459"/>
    </sheetView>
  </sheetViews>
  <sheetFormatPr defaultRowHeight="14.75" x14ac:dyDescent="0.75"/>
  <sheetData>
    <row r="1" spans="1:19" x14ac:dyDescent="0.75">
      <c r="A1" t="s">
        <v>11852</v>
      </c>
      <c r="B1" t="s">
        <v>11853</v>
      </c>
      <c r="C1" t="s">
        <v>11854</v>
      </c>
      <c r="D1" t="s">
        <v>11855</v>
      </c>
      <c r="E1" t="s">
        <v>11856</v>
      </c>
      <c r="F1" t="s">
        <v>11857</v>
      </c>
      <c r="G1" t="s">
        <v>11858</v>
      </c>
      <c r="H1" t="s">
        <v>11859</v>
      </c>
      <c r="I1" t="s">
        <v>11860</v>
      </c>
      <c r="J1" t="s">
        <v>11861</v>
      </c>
      <c r="K1" t="s">
        <v>11862</v>
      </c>
      <c r="L1" t="s">
        <v>11863</v>
      </c>
      <c r="M1" t="s">
        <v>11864</v>
      </c>
      <c r="N1" t="s">
        <v>11865</v>
      </c>
      <c r="O1" t="s">
        <v>11866</v>
      </c>
      <c r="P1" t="s">
        <v>11867</v>
      </c>
      <c r="Q1" t="s">
        <v>11868</v>
      </c>
      <c r="R1" t="s">
        <v>11869</v>
      </c>
      <c r="S1" t="s">
        <v>11625</v>
      </c>
    </row>
    <row r="2" spans="1:19" x14ac:dyDescent="0.75">
      <c r="A2" t="s">
        <v>11870</v>
      </c>
      <c r="B2" t="s">
        <v>11871</v>
      </c>
      <c r="C2" t="s">
        <v>11871</v>
      </c>
      <c r="E2" t="s">
        <v>10201</v>
      </c>
      <c r="F2" t="s">
        <v>11872</v>
      </c>
      <c r="G2" t="s">
        <v>10203</v>
      </c>
      <c r="H2">
        <v>1150</v>
      </c>
      <c r="I2">
        <v>1176</v>
      </c>
      <c r="J2" t="s">
        <v>11873</v>
      </c>
      <c r="K2" t="s">
        <v>11874</v>
      </c>
      <c r="L2" t="s">
        <v>11875</v>
      </c>
      <c r="M2" t="s">
        <v>11876</v>
      </c>
      <c r="N2" t="s">
        <v>11877</v>
      </c>
      <c r="O2">
        <v>31413</v>
      </c>
      <c r="Q2" t="s">
        <v>11878</v>
      </c>
      <c r="R2" t="s">
        <v>11873</v>
      </c>
      <c r="S2">
        <v>1176</v>
      </c>
    </row>
    <row r="3" spans="1:19" x14ac:dyDescent="0.75">
      <c r="A3" t="s">
        <v>11870</v>
      </c>
      <c r="B3" t="s">
        <v>11871</v>
      </c>
      <c r="C3" t="s">
        <v>11871</v>
      </c>
      <c r="E3" t="s">
        <v>10197</v>
      </c>
      <c r="F3" t="s">
        <v>11872</v>
      </c>
      <c r="G3" t="s">
        <v>10199</v>
      </c>
      <c r="H3">
        <v>1150</v>
      </c>
      <c r="I3">
        <v>1176</v>
      </c>
      <c r="J3" t="s">
        <v>11873</v>
      </c>
      <c r="K3" t="s">
        <v>11874</v>
      </c>
      <c r="L3" t="s">
        <v>11875</v>
      </c>
      <c r="M3" t="s">
        <v>11876</v>
      </c>
      <c r="N3" t="s">
        <v>11877</v>
      </c>
      <c r="O3">
        <v>31048</v>
      </c>
      <c r="Q3" t="s">
        <v>11878</v>
      </c>
      <c r="R3" t="s">
        <v>11873</v>
      </c>
      <c r="S3">
        <v>1176</v>
      </c>
    </row>
    <row r="4" spans="1:19" x14ac:dyDescent="0.75">
      <c r="A4" t="s">
        <v>11870</v>
      </c>
      <c r="B4" t="s">
        <v>11871</v>
      </c>
      <c r="C4" t="s">
        <v>11879</v>
      </c>
      <c r="D4" t="s">
        <v>10460</v>
      </c>
      <c r="E4" t="s">
        <v>10460</v>
      </c>
      <c r="F4" t="s">
        <v>11872</v>
      </c>
      <c r="G4" t="s">
        <v>10461</v>
      </c>
      <c r="H4">
        <v>933.1</v>
      </c>
      <c r="J4" t="s">
        <v>11873</v>
      </c>
      <c r="K4" t="s">
        <v>11880</v>
      </c>
      <c r="L4" t="s">
        <v>7359</v>
      </c>
      <c r="M4" t="s">
        <v>11881</v>
      </c>
      <c r="N4" t="s">
        <v>11882</v>
      </c>
      <c r="O4">
        <v>24838</v>
      </c>
      <c r="Q4" t="s">
        <v>11878</v>
      </c>
      <c r="R4" t="s">
        <v>11883</v>
      </c>
      <c r="S4">
        <v>933.1</v>
      </c>
    </row>
    <row r="5" spans="1:19" x14ac:dyDescent="0.75">
      <c r="A5" t="s">
        <v>11870</v>
      </c>
      <c r="B5" t="s">
        <v>11871</v>
      </c>
      <c r="C5" t="s">
        <v>11879</v>
      </c>
      <c r="D5" t="s">
        <v>10189</v>
      </c>
      <c r="E5" t="s">
        <v>10189</v>
      </c>
      <c r="F5" t="s">
        <v>11872</v>
      </c>
      <c r="G5" t="s">
        <v>10190</v>
      </c>
      <c r="H5">
        <v>880</v>
      </c>
      <c r="J5" t="s">
        <v>11873</v>
      </c>
      <c r="K5" t="s">
        <v>11884</v>
      </c>
      <c r="L5" t="s">
        <v>11885</v>
      </c>
      <c r="M5" t="s">
        <v>11886</v>
      </c>
      <c r="N5" t="s">
        <v>11882</v>
      </c>
      <c r="O5">
        <v>37424</v>
      </c>
      <c r="Q5" t="s">
        <v>11878</v>
      </c>
      <c r="R5" t="s">
        <v>11873</v>
      </c>
      <c r="S5">
        <v>880</v>
      </c>
    </row>
    <row r="6" spans="1:19" x14ac:dyDescent="0.75">
      <c r="A6" t="s">
        <v>11870</v>
      </c>
      <c r="B6" t="s">
        <v>11871</v>
      </c>
      <c r="C6" t="s">
        <v>11871</v>
      </c>
      <c r="E6" t="s">
        <v>11887</v>
      </c>
      <c r="F6" t="s">
        <v>11872</v>
      </c>
      <c r="G6" t="s">
        <v>11887</v>
      </c>
      <c r="H6">
        <v>775.8</v>
      </c>
      <c r="I6">
        <v>840</v>
      </c>
      <c r="J6" t="s">
        <v>1128</v>
      </c>
      <c r="L6" t="s">
        <v>11888</v>
      </c>
      <c r="M6" t="s">
        <v>11881</v>
      </c>
      <c r="N6" t="s">
        <v>11889</v>
      </c>
      <c r="Q6" t="s">
        <v>11878</v>
      </c>
      <c r="R6" t="s">
        <v>11890</v>
      </c>
      <c r="S6">
        <v>840</v>
      </c>
    </row>
    <row r="7" spans="1:19" x14ac:dyDescent="0.75">
      <c r="A7" t="s">
        <v>11870</v>
      </c>
      <c r="B7" t="s">
        <v>11871</v>
      </c>
      <c r="C7" t="s">
        <v>11879</v>
      </c>
      <c r="D7" t="s">
        <v>10428</v>
      </c>
      <c r="E7" t="s">
        <v>10428</v>
      </c>
      <c r="F7" t="s">
        <v>11872</v>
      </c>
      <c r="G7" t="s">
        <v>10429</v>
      </c>
      <c r="H7">
        <v>830</v>
      </c>
      <c r="J7" t="s">
        <v>1128</v>
      </c>
      <c r="K7" t="s">
        <v>11891</v>
      </c>
      <c r="L7" t="s">
        <v>11885</v>
      </c>
      <c r="M7" t="s">
        <v>11886</v>
      </c>
      <c r="N7" t="s">
        <v>11889</v>
      </c>
      <c r="O7">
        <v>37732</v>
      </c>
      <c r="Q7" t="s">
        <v>11878</v>
      </c>
      <c r="R7" t="s">
        <v>1128</v>
      </c>
      <c r="S7">
        <v>830</v>
      </c>
    </row>
    <row r="8" spans="1:19" x14ac:dyDescent="0.75">
      <c r="A8" t="s">
        <v>11870</v>
      </c>
      <c r="B8" t="s">
        <v>11871</v>
      </c>
      <c r="C8" t="s">
        <v>11879</v>
      </c>
      <c r="D8" t="s">
        <v>9985</v>
      </c>
      <c r="E8" t="s">
        <v>9985</v>
      </c>
      <c r="F8" t="s">
        <v>11872</v>
      </c>
      <c r="G8" t="s">
        <v>9986</v>
      </c>
      <c r="H8">
        <v>820</v>
      </c>
      <c r="J8" t="s">
        <v>1128</v>
      </c>
      <c r="K8" t="s">
        <v>11892</v>
      </c>
      <c r="L8" t="s">
        <v>7359</v>
      </c>
      <c r="M8" t="s">
        <v>11881</v>
      </c>
      <c r="N8" t="s">
        <v>11889</v>
      </c>
      <c r="O8">
        <v>4750</v>
      </c>
      <c r="Q8" t="s">
        <v>11878</v>
      </c>
      <c r="R8" t="s">
        <v>1128</v>
      </c>
      <c r="S8">
        <v>820</v>
      </c>
    </row>
    <row r="9" spans="1:19" x14ac:dyDescent="0.75">
      <c r="A9" t="s">
        <v>11870</v>
      </c>
      <c r="B9" t="s">
        <v>11871</v>
      </c>
      <c r="C9" t="s">
        <v>11879</v>
      </c>
      <c r="D9" t="s">
        <v>10555</v>
      </c>
      <c r="E9" t="s">
        <v>10555</v>
      </c>
      <c r="F9" t="s">
        <v>11872</v>
      </c>
      <c r="G9" t="s">
        <v>10556</v>
      </c>
      <c r="H9">
        <v>799.47</v>
      </c>
      <c r="J9" t="s">
        <v>1128</v>
      </c>
      <c r="K9" t="s">
        <v>11893</v>
      </c>
      <c r="L9" t="s">
        <v>11885</v>
      </c>
      <c r="M9" t="s">
        <v>11886</v>
      </c>
      <c r="N9" t="s">
        <v>11889</v>
      </c>
      <c r="O9">
        <v>38476</v>
      </c>
      <c r="Q9" t="s">
        <v>11878</v>
      </c>
      <c r="R9" t="s">
        <v>1128</v>
      </c>
      <c r="S9">
        <v>799.47</v>
      </c>
    </row>
    <row r="10" spans="1:19" x14ac:dyDescent="0.75">
      <c r="A10" t="s">
        <v>11870</v>
      </c>
      <c r="B10" t="s">
        <v>11871</v>
      </c>
      <c r="C10" t="s">
        <v>11871</v>
      </c>
      <c r="E10" t="s">
        <v>10769</v>
      </c>
      <c r="F10" t="s">
        <v>11872</v>
      </c>
      <c r="G10" t="s">
        <v>10771</v>
      </c>
      <c r="H10">
        <v>741.27</v>
      </c>
      <c r="I10">
        <v>750</v>
      </c>
      <c r="J10" t="s">
        <v>1128</v>
      </c>
      <c r="K10" t="s">
        <v>11894</v>
      </c>
      <c r="L10" t="s">
        <v>11875</v>
      </c>
      <c r="M10" t="s">
        <v>11886</v>
      </c>
      <c r="N10" t="s">
        <v>11889</v>
      </c>
      <c r="O10">
        <v>25934</v>
      </c>
      <c r="Q10" t="s">
        <v>11878</v>
      </c>
      <c r="R10" t="s">
        <v>1128</v>
      </c>
      <c r="S10">
        <v>750</v>
      </c>
    </row>
    <row r="11" spans="1:19" x14ac:dyDescent="0.75">
      <c r="A11" t="s">
        <v>11870</v>
      </c>
      <c r="B11" t="s">
        <v>11871</v>
      </c>
      <c r="C11" t="s">
        <v>11871</v>
      </c>
      <c r="E11" t="s">
        <v>10772</v>
      </c>
      <c r="F11" t="s">
        <v>11872</v>
      </c>
      <c r="G11" t="s">
        <v>10774</v>
      </c>
      <c r="H11">
        <v>750</v>
      </c>
      <c r="I11">
        <v>750</v>
      </c>
      <c r="J11" t="s">
        <v>1128</v>
      </c>
      <c r="K11" t="s">
        <v>11894</v>
      </c>
      <c r="L11" t="s">
        <v>11875</v>
      </c>
      <c r="M11" t="s">
        <v>11886</v>
      </c>
      <c r="N11" t="s">
        <v>11889</v>
      </c>
      <c r="O11">
        <v>25934</v>
      </c>
      <c r="Q11" t="s">
        <v>11878</v>
      </c>
      <c r="R11" t="s">
        <v>1128</v>
      </c>
      <c r="S11">
        <v>750</v>
      </c>
    </row>
    <row r="12" spans="1:19" x14ac:dyDescent="0.75">
      <c r="A12" t="s">
        <v>11870</v>
      </c>
      <c r="B12" t="s">
        <v>11871</v>
      </c>
      <c r="C12" t="s">
        <v>11879</v>
      </c>
      <c r="D12" t="s">
        <v>10784</v>
      </c>
      <c r="E12" t="s">
        <v>10784</v>
      </c>
      <c r="F12" t="s">
        <v>11872</v>
      </c>
      <c r="G12" t="s">
        <v>10785</v>
      </c>
      <c r="H12">
        <v>603.67999999999995</v>
      </c>
      <c r="I12">
        <v>689</v>
      </c>
      <c r="J12" t="s">
        <v>3319</v>
      </c>
      <c r="K12" t="s">
        <v>11895</v>
      </c>
      <c r="L12" t="s">
        <v>11885</v>
      </c>
      <c r="M12" t="s">
        <v>11886</v>
      </c>
      <c r="N12" t="s">
        <v>11889</v>
      </c>
      <c r="O12">
        <v>40088</v>
      </c>
      <c r="Q12" t="s">
        <v>11878</v>
      </c>
      <c r="R12" t="s">
        <v>3319</v>
      </c>
      <c r="S12">
        <v>689</v>
      </c>
    </row>
    <row r="13" spans="1:19" x14ac:dyDescent="0.75">
      <c r="A13" t="s">
        <v>11870</v>
      </c>
      <c r="B13" t="s">
        <v>11871</v>
      </c>
      <c r="C13" t="s">
        <v>11879</v>
      </c>
      <c r="D13" t="s">
        <v>11896</v>
      </c>
      <c r="E13" t="s">
        <v>11896</v>
      </c>
      <c r="F13" t="s">
        <v>11872</v>
      </c>
      <c r="G13" t="s">
        <v>11897</v>
      </c>
      <c r="H13">
        <v>680</v>
      </c>
      <c r="J13" t="s">
        <v>1128</v>
      </c>
      <c r="K13" t="s">
        <v>11898</v>
      </c>
      <c r="L13" t="s">
        <v>11885</v>
      </c>
      <c r="M13" t="s">
        <v>11886</v>
      </c>
      <c r="N13" t="s">
        <v>11889</v>
      </c>
      <c r="Q13" t="s">
        <v>11878</v>
      </c>
      <c r="R13" t="s">
        <v>1128</v>
      </c>
      <c r="S13">
        <v>680</v>
      </c>
    </row>
    <row r="14" spans="1:19" x14ac:dyDescent="0.75">
      <c r="A14" t="s">
        <v>11870</v>
      </c>
      <c r="B14" t="s">
        <v>11871</v>
      </c>
      <c r="C14" t="s">
        <v>11879</v>
      </c>
      <c r="D14" t="s">
        <v>11899</v>
      </c>
      <c r="E14" t="s">
        <v>11899</v>
      </c>
      <c r="F14" t="s">
        <v>11872</v>
      </c>
      <c r="G14" t="s">
        <v>11900</v>
      </c>
      <c r="H14">
        <v>669</v>
      </c>
      <c r="J14" t="s">
        <v>1128</v>
      </c>
      <c r="K14" t="s">
        <v>11901</v>
      </c>
      <c r="L14" t="s">
        <v>11885</v>
      </c>
      <c r="M14" t="s">
        <v>11886</v>
      </c>
      <c r="N14" t="s">
        <v>11889</v>
      </c>
      <c r="Q14" t="s">
        <v>11878</v>
      </c>
      <c r="R14" t="s">
        <v>1128</v>
      </c>
      <c r="S14">
        <v>669</v>
      </c>
    </row>
    <row r="15" spans="1:19" x14ac:dyDescent="0.75">
      <c r="A15" t="s">
        <v>11870</v>
      </c>
      <c r="B15" t="s">
        <v>11871</v>
      </c>
      <c r="C15" t="s">
        <v>11879</v>
      </c>
      <c r="D15" t="s">
        <v>10116</v>
      </c>
      <c r="E15" t="s">
        <v>10116</v>
      </c>
      <c r="F15" t="s">
        <v>11872</v>
      </c>
      <c r="G15" t="s">
        <v>10117</v>
      </c>
      <c r="H15">
        <v>641</v>
      </c>
      <c r="J15" t="s">
        <v>11873</v>
      </c>
      <c r="K15" t="s">
        <v>11874</v>
      </c>
      <c r="L15" t="s">
        <v>11885</v>
      </c>
      <c r="M15" t="s">
        <v>11886</v>
      </c>
      <c r="N15" t="s">
        <v>11882</v>
      </c>
      <c r="O15">
        <v>40534</v>
      </c>
      <c r="Q15" t="s">
        <v>11878</v>
      </c>
      <c r="R15" t="s">
        <v>11873</v>
      </c>
      <c r="S15">
        <v>641</v>
      </c>
    </row>
    <row r="16" spans="1:19" x14ac:dyDescent="0.75">
      <c r="A16" t="s">
        <v>11870</v>
      </c>
      <c r="B16" t="s">
        <v>11871</v>
      </c>
      <c r="C16" t="s">
        <v>11871</v>
      </c>
      <c r="E16" t="s">
        <v>11422</v>
      </c>
      <c r="F16" t="s">
        <v>11902</v>
      </c>
      <c r="G16" t="s">
        <v>11422</v>
      </c>
      <c r="H16">
        <v>635</v>
      </c>
      <c r="J16" t="s">
        <v>1128</v>
      </c>
      <c r="K16" t="s">
        <v>11903</v>
      </c>
      <c r="M16" t="s">
        <v>11876</v>
      </c>
      <c r="N16" t="s">
        <v>11889</v>
      </c>
      <c r="Q16" t="s">
        <v>3404</v>
      </c>
      <c r="R16" t="s">
        <v>1128</v>
      </c>
      <c r="S16">
        <v>635</v>
      </c>
    </row>
    <row r="17" spans="1:19" x14ac:dyDescent="0.75">
      <c r="A17" t="s">
        <v>11870</v>
      </c>
      <c r="B17" t="s">
        <v>11871</v>
      </c>
      <c r="C17" t="s">
        <v>11879</v>
      </c>
      <c r="D17" t="s">
        <v>11063</v>
      </c>
      <c r="E17" t="s">
        <v>11063</v>
      </c>
      <c r="F17" t="s">
        <v>11872</v>
      </c>
      <c r="G17" t="s">
        <v>11064</v>
      </c>
      <c r="H17">
        <v>625</v>
      </c>
      <c r="J17" t="s">
        <v>3319</v>
      </c>
      <c r="K17" t="s">
        <v>11904</v>
      </c>
      <c r="L17" t="s">
        <v>11885</v>
      </c>
      <c r="M17" t="s">
        <v>11886</v>
      </c>
      <c r="N17" t="s">
        <v>11889</v>
      </c>
      <c r="O17">
        <v>37832</v>
      </c>
      <c r="Q17" t="s">
        <v>11878</v>
      </c>
      <c r="R17" t="s">
        <v>3319</v>
      </c>
      <c r="S17">
        <v>625</v>
      </c>
    </row>
    <row r="18" spans="1:19" x14ac:dyDescent="0.75">
      <c r="A18" t="s">
        <v>11870</v>
      </c>
      <c r="B18" t="s">
        <v>11871</v>
      </c>
      <c r="C18" t="s">
        <v>11871</v>
      </c>
      <c r="E18" t="s">
        <v>11905</v>
      </c>
      <c r="F18" t="s">
        <v>11902</v>
      </c>
      <c r="G18" t="s">
        <v>11905</v>
      </c>
      <c r="H18">
        <v>625</v>
      </c>
      <c r="J18" t="s">
        <v>1128</v>
      </c>
      <c r="K18" t="s">
        <v>11903</v>
      </c>
      <c r="L18" t="s">
        <v>11885</v>
      </c>
      <c r="M18" t="s">
        <v>11886</v>
      </c>
      <c r="N18" t="s">
        <v>11889</v>
      </c>
      <c r="Q18" t="s">
        <v>3404</v>
      </c>
      <c r="R18" t="s">
        <v>1128</v>
      </c>
      <c r="S18">
        <v>625</v>
      </c>
    </row>
    <row r="19" spans="1:19" x14ac:dyDescent="0.75">
      <c r="A19" t="s">
        <v>11870</v>
      </c>
      <c r="B19" t="s">
        <v>11871</v>
      </c>
      <c r="C19" t="s">
        <v>11879</v>
      </c>
      <c r="D19" t="s">
        <v>10929</v>
      </c>
      <c r="E19" t="s">
        <v>10929</v>
      </c>
      <c r="F19" t="s">
        <v>11872</v>
      </c>
      <c r="G19" t="s">
        <v>10930</v>
      </c>
      <c r="H19">
        <v>620.5</v>
      </c>
      <c r="J19" t="s">
        <v>11873</v>
      </c>
      <c r="K19" t="s">
        <v>11906</v>
      </c>
      <c r="L19" t="s">
        <v>11885</v>
      </c>
      <c r="M19" t="s">
        <v>11886</v>
      </c>
      <c r="N19" t="s">
        <v>11882</v>
      </c>
      <c r="O19">
        <v>41494</v>
      </c>
      <c r="Q19" t="s">
        <v>11878</v>
      </c>
      <c r="R19" t="s">
        <v>11873</v>
      </c>
      <c r="S19">
        <v>620.5</v>
      </c>
    </row>
    <row r="20" spans="1:19" x14ac:dyDescent="0.75">
      <c r="A20" t="s">
        <v>11870</v>
      </c>
      <c r="B20" t="s">
        <v>11871</v>
      </c>
      <c r="C20" t="s">
        <v>11879</v>
      </c>
      <c r="D20" t="s">
        <v>11375</v>
      </c>
      <c r="E20" t="s">
        <v>11375</v>
      </c>
      <c r="F20" t="s">
        <v>11872</v>
      </c>
      <c r="G20" t="s">
        <v>11907</v>
      </c>
      <c r="H20">
        <v>593.16</v>
      </c>
      <c r="J20" t="s">
        <v>11873</v>
      </c>
      <c r="K20" t="s">
        <v>11908</v>
      </c>
      <c r="L20" t="s">
        <v>11885</v>
      </c>
      <c r="M20" t="s">
        <v>11886</v>
      </c>
      <c r="N20" t="s">
        <v>11882</v>
      </c>
      <c r="O20">
        <v>38499</v>
      </c>
      <c r="Q20" t="s">
        <v>11878</v>
      </c>
      <c r="R20" t="s">
        <v>11873</v>
      </c>
      <c r="S20">
        <v>593.16</v>
      </c>
    </row>
    <row r="21" spans="1:19" x14ac:dyDescent="0.75">
      <c r="A21" t="s">
        <v>11870</v>
      </c>
      <c r="B21" t="s">
        <v>11871</v>
      </c>
      <c r="C21" t="s">
        <v>11879</v>
      </c>
      <c r="D21" t="s">
        <v>11043</v>
      </c>
      <c r="E21" t="s">
        <v>11043</v>
      </c>
      <c r="F21" t="s">
        <v>11872</v>
      </c>
      <c r="G21" t="s">
        <v>11044</v>
      </c>
      <c r="H21">
        <v>586.02</v>
      </c>
      <c r="J21" t="s">
        <v>11873</v>
      </c>
      <c r="K21" t="s">
        <v>11909</v>
      </c>
      <c r="L21" t="s">
        <v>11885</v>
      </c>
      <c r="M21" t="s">
        <v>11886</v>
      </c>
      <c r="N21" t="s">
        <v>11877</v>
      </c>
      <c r="O21">
        <v>37049</v>
      </c>
      <c r="Q21" t="s">
        <v>11878</v>
      </c>
      <c r="R21" t="s">
        <v>11873</v>
      </c>
      <c r="S21">
        <v>586.02</v>
      </c>
    </row>
    <row r="22" spans="1:19" x14ac:dyDescent="0.75">
      <c r="A22" t="s">
        <v>11870</v>
      </c>
      <c r="B22" t="s">
        <v>11871</v>
      </c>
      <c r="C22" t="s">
        <v>11879</v>
      </c>
      <c r="D22" t="s">
        <v>10344</v>
      </c>
      <c r="E22" t="s">
        <v>10344</v>
      </c>
      <c r="F22" t="s">
        <v>11872</v>
      </c>
      <c r="G22" t="s">
        <v>10345</v>
      </c>
      <c r="H22">
        <v>585</v>
      </c>
      <c r="J22" t="s">
        <v>11873</v>
      </c>
      <c r="K22" t="s">
        <v>11874</v>
      </c>
      <c r="L22" t="s">
        <v>11885</v>
      </c>
      <c r="M22" t="s">
        <v>11886</v>
      </c>
      <c r="N22" t="s">
        <v>11882</v>
      </c>
      <c r="O22">
        <v>39819</v>
      </c>
      <c r="Q22" t="s">
        <v>11878</v>
      </c>
      <c r="R22" t="s">
        <v>11873</v>
      </c>
      <c r="S22">
        <v>585</v>
      </c>
    </row>
    <row r="23" spans="1:19" x14ac:dyDescent="0.75">
      <c r="A23" t="s">
        <v>11870</v>
      </c>
      <c r="B23" t="s">
        <v>11871</v>
      </c>
      <c r="C23" t="s">
        <v>11879</v>
      </c>
      <c r="D23" t="s">
        <v>10577</v>
      </c>
      <c r="E23" t="s">
        <v>10577</v>
      </c>
      <c r="F23" t="s">
        <v>11872</v>
      </c>
      <c r="G23" t="s">
        <v>10578</v>
      </c>
      <c r="H23">
        <v>580</v>
      </c>
      <c r="J23" t="s">
        <v>11873</v>
      </c>
      <c r="K23" t="s">
        <v>11910</v>
      </c>
      <c r="L23" t="s">
        <v>11885</v>
      </c>
      <c r="M23" t="s">
        <v>11886</v>
      </c>
      <c r="N23" t="s">
        <v>11882</v>
      </c>
      <c r="O23">
        <v>37051</v>
      </c>
      <c r="Q23" t="s">
        <v>11878</v>
      </c>
      <c r="R23" t="s">
        <v>11873</v>
      </c>
      <c r="S23">
        <v>580</v>
      </c>
    </row>
    <row r="24" spans="1:19" x14ac:dyDescent="0.75">
      <c r="A24" t="s">
        <v>11870</v>
      </c>
      <c r="B24" t="s">
        <v>11871</v>
      </c>
      <c r="C24" t="s">
        <v>11879</v>
      </c>
      <c r="D24" t="s">
        <v>10798</v>
      </c>
      <c r="E24" t="s">
        <v>10798</v>
      </c>
      <c r="F24" t="s">
        <v>11872</v>
      </c>
      <c r="G24" t="s">
        <v>10799</v>
      </c>
      <c r="H24">
        <v>575</v>
      </c>
      <c r="J24" t="s">
        <v>3319</v>
      </c>
      <c r="K24" t="s">
        <v>11911</v>
      </c>
      <c r="L24" t="s">
        <v>11885</v>
      </c>
      <c r="M24" t="s">
        <v>11886</v>
      </c>
      <c r="N24" t="s">
        <v>11889</v>
      </c>
      <c r="O24">
        <v>38639</v>
      </c>
      <c r="Q24" t="s">
        <v>11878</v>
      </c>
      <c r="R24" t="s">
        <v>3319</v>
      </c>
      <c r="S24">
        <v>575</v>
      </c>
    </row>
    <row r="25" spans="1:19" x14ac:dyDescent="0.75">
      <c r="A25" t="s">
        <v>11870</v>
      </c>
      <c r="B25" t="s">
        <v>11871</v>
      </c>
      <c r="C25" t="s">
        <v>11871</v>
      </c>
      <c r="E25" t="s">
        <v>11912</v>
      </c>
      <c r="F25" t="s">
        <v>11902</v>
      </c>
      <c r="G25" t="s">
        <v>11913</v>
      </c>
      <c r="H25">
        <v>570</v>
      </c>
      <c r="J25" t="s">
        <v>1128</v>
      </c>
      <c r="K25" t="s">
        <v>11914</v>
      </c>
      <c r="L25" t="s">
        <v>11885</v>
      </c>
      <c r="M25" t="s">
        <v>11886</v>
      </c>
      <c r="N25" t="s">
        <v>11889</v>
      </c>
      <c r="Q25" t="s">
        <v>3666</v>
      </c>
      <c r="R25" t="s">
        <v>1128</v>
      </c>
      <c r="S25">
        <v>570</v>
      </c>
    </row>
    <row r="26" spans="1:19" x14ac:dyDescent="0.75">
      <c r="A26" t="s">
        <v>11870</v>
      </c>
      <c r="B26" t="s">
        <v>11871</v>
      </c>
      <c r="C26" t="s">
        <v>11871</v>
      </c>
      <c r="E26" t="s">
        <v>11915</v>
      </c>
      <c r="F26" t="s">
        <v>11902</v>
      </c>
      <c r="G26" t="s">
        <v>11916</v>
      </c>
      <c r="H26">
        <v>565</v>
      </c>
      <c r="J26" t="s">
        <v>1128</v>
      </c>
      <c r="K26" t="s">
        <v>11903</v>
      </c>
      <c r="L26" t="s">
        <v>11885</v>
      </c>
      <c r="M26" t="s">
        <v>11886</v>
      </c>
      <c r="N26" t="s">
        <v>11889</v>
      </c>
      <c r="Q26" t="s">
        <v>3718</v>
      </c>
      <c r="R26" t="s">
        <v>1128</v>
      </c>
      <c r="S26">
        <v>565</v>
      </c>
    </row>
    <row r="27" spans="1:19" x14ac:dyDescent="0.75">
      <c r="A27" t="s">
        <v>11870</v>
      </c>
      <c r="B27" t="s">
        <v>11871</v>
      </c>
      <c r="C27" t="s">
        <v>11879</v>
      </c>
      <c r="D27" t="s">
        <v>10962</v>
      </c>
      <c r="E27" t="s">
        <v>10962</v>
      </c>
      <c r="F27" t="s">
        <v>11872</v>
      </c>
      <c r="G27" t="s">
        <v>11917</v>
      </c>
      <c r="H27">
        <v>555</v>
      </c>
      <c r="J27" t="s">
        <v>1128</v>
      </c>
      <c r="K27" t="s">
        <v>11918</v>
      </c>
      <c r="L27" t="s">
        <v>11885</v>
      </c>
      <c r="M27" t="s">
        <v>11886</v>
      </c>
      <c r="N27" t="s">
        <v>11889</v>
      </c>
      <c r="O27">
        <v>38736</v>
      </c>
      <c r="Q27" t="s">
        <v>11878</v>
      </c>
      <c r="R27" t="s">
        <v>1128</v>
      </c>
      <c r="S27">
        <v>555</v>
      </c>
    </row>
    <row r="28" spans="1:19" x14ac:dyDescent="0.75">
      <c r="A28" t="s">
        <v>11870</v>
      </c>
      <c r="B28" t="s">
        <v>11871</v>
      </c>
      <c r="C28" t="s">
        <v>11879</v>
      </c>
      <c r="D28" t="s">
        <v>10960</v>
      </c>
      <c r="E28" t="s">
        <v>10960</v>
      </c>
      <c r="F28" t="s">
        <v>11872</v>
      </c>
      <c r="G28" t="s">
        <v>11919</v>
      </c>
      <c r="H28">
        <v>555</v>
      </c>
      <c r="J28" t="s">
        <v>1128</v>
      </c>
      <c r="K28" t="s">
        <v>11918</v>
      </c>
      <c r="L28" t="s">
        <v>11885</v>
      </c>
      <c r="M28" t="s">
        <v>11886</v>
      </c>
      <c r="N28" t="s">
        <v>11889</v>
      </c>
      <c r="O28">
        <v>38696</v>
      </c>
      <c r="Q28" t="s">
        <v>11878</v>
      </c>
      <c r="R28" t="s">
        <v>1128</v>
      </c>
      <c r="S28">
        <v>555</v>
      </c>
    </row>
    <row r="29" spans="1:19" x14ac:dyDescent="0.75">
      <c r="A29" t="s">
        <v>11870</v>
      </c>
      <c r="B29" t="s">
        <v>11871</v>
      </c>
      <c r="C29" t="s">
        <v>11879</v>
      </c>
      <c r="D29" t="s">
        <v>11549</v>
      </c>
      <c r="E29" t="s">
        <v>11549</v>
      </c>
      <c r="F29" t="s">
        <v>11872</v>
      </c>
      <c r="G29" t="s">
        <v>11920</v>
      </c>
      <c r="H29">
        <v>551.70000000000005</v>
      </c>
      <c r="J29" t="s">
        <v>11873</v>
      </c>
      <c r="K29" t="s">
        <v>11921</v>
      </c>
      <c r="L29" t="s">
        <v>11885</v>
      </c>
      <c r="M29" t="s">
        <v>11886</v>
      </c>
      <c r="N29" t="s">
        <v>11877</v>
      </c>
      <c r="O29">
        <v>37826</v>
      </c>
      <c r="Q29" t="s">
        <v>11878</v>
      </c>
      <c r="R29" t="s">
        <v>11873</v>
      </c>
      <c r="S29">
        <v>551.70000000000005</v>
      </c>
    </row>
    <row r="30" spans="1:19" x14ac:dyDescent="0.75">
      <c r="A30" t="s">
        <v>11870</v>
      </c>
      <c r="B30" t="s">
        <v>11871</v>
      </c>
      <c r="C30" t="s">
        <v>11871</v>
      </c>
      <c r="E30" t="s">
        <v>874</v>
      </c>
      <c r="F30" t="s">
        <v>11872</v>
      </c>
      <c r="G30" t="s">
        <v>11070</v>
      </c>
      <c r="H30">
        <v>550</v>
      </c>
      <c r="I30">
        <v>550</v>
      </c>
      <c r="J30" t="s">
        <v>11873</v>
      </c>
      <c r="K30" t="s">
        <v>11922</v>
      </c>
      <c r="L30" t="s">
        <v>11923</v>
      </c>
      <c r="M30" t="s">
        <v>11924</v>
      </c>
      <c r="N30" t="s">
        <v>11877</v>
      </c>
      <c r="O30">
        <v>41939</v>
      </c>
      <c r="Q30" t="s">
        <v>11878</v>
      </c>
      <c r="R30" t="s">
        <v>11873</v>
      </c>
      <c r="S30">
        <v>550</v>
      </c>
    </row>
    <row r="31" spans="1:19" x14ac:dyDescent="0.75">
      <c r="A31" t="s">
        <v>11870</v>
      </c>
      <c r="B31" t="s">
        <v>11871</v>
      </c>
      <c r="C31" t="s">
        <v>11879</v>
      </c>
      <c r="D31" t="s">
        <v>10659</v>
      </c>
      <c r="E31" t="s">
        <v>10659</v>
      </c>
      <c r="F31" t="s">
        <v>11872</v>
      </c>
      <c r="G31" t="s">
        <v>10660</v>
      </c>
      <c r="H31">
        <v>510</v>
      </c>
      <c r="J31" t="s">
        <v>11873</v>
      </c>
      <c r="K31" t="s">
        <v>11925</v>
      </c>
      <c r="L31" t="s">
        <v>11885</v>
      </c>
      <c r="M31" t="s">
        <v>11886</v>
      </c>
      <c r="N31" t="s">
        <v>11882</v>
      </c>
      <c r="O31">
        <v>37448</v>
      </c>
      <c r="Q31" t="s">
        <v>11878</v>
      </c>
      <c r="R31" t="s">
        <v>11873</v>
      </c>
      <c r="S31">
        <v>510</v>
      </c>
    </row>
    <row r="32" spans="1:19" x14ac:dyDescent="0.75">
      <c r="A32" t="s">
        <v>11870</v>
      </c>
      <c r="B32" t="s">
        <v>11871</v>
      </c>
      <c r="C32" t="s">
        <v>11879</v>
      </c>
      <c r="D32" t="s">
        <v>10657</v>
      </c>
      <c r="E32" t="s">
        <v>10657</v>
      </c>
      <c r="F32" t="s">
        <v>11872</v>
      </c>
      <c r="G32" t="s">
        <v>10658</v>
      </c>
      <c r="H32">
        <v>510</v>
      </c>
      <c r="J32" t="s">
        <v>11873</v>
      </c>
      <c r="K32" t="s">
        <v>11925</v>
      </c>
      <c r="L32" t="s">
        <v>11885</v>
      </c>
      <c r="M32" t="s">
        <v>11886</v>
      </c>
      <c r="N32" t="s">
        <v>11882</v>
      </c>
      <c r="O32">
        <v>37438</v>
      </c>
      <c r="Q32" t="s">
        <v>11878</v>
      </c>
      <c r="R32" t="s">
        <v>11873</v>
      </c>
      <c r="S32">
        <v>510</v>
      </c>
    </row>
    <row r="33" spans="1:19" x14ac:dyDescent="0.75">
      <c r="A33" t="s">
        <v>11870</v>
      </c>
      <c r="B33" t="s">
        <v>11871</v>
      </c>
      <c r="C33" t="s">
        <v>11871</v>
      </c>
      <c r="E33" t="s">
        <v>9912</v>
      </c>
      <c r="F33" t="s">
        <v>11872</v>
      </c>
      <c r="G33" t="s">
        <v>9914</v>
      </c>
      <c r="H33">
        <v>497.97</v>
      </c>
      <c r="I33">
        <v>482</v>
      </c>
      <c r="J33" t="s">
        <v>1128</v>
      </c>
      <c r="K33" t="s">
        <v>11926</v>
      </c>
      <c r="L33" t="s">
        <v>11875</v>
      </c>
      <c r="M33" t="s">
        <v>11886</v>
      </c>
      <c r="N33" t="s">
        <v>11889</v>
      </c>
      <c r="O33">
        <v>36161</v>
      </c>
      <c r="Q33" t="s">
        <v>11878</v>
      </c>
      <c r="R33" t="s">
        <v>1128</v>
      </c>
      <c r="S33">
        <v>497.97</v>
      </c>
    </row>
    <row r="34" spans="1:19" x14ac:dyDescent="0.75">
      <c r="A34" t="s">
        <v>11870</v>
      </c>
      <c r="B34" t="s">
        <v>11871</v>
      </c>
      <c r="C34" t="s">
        <v>11871</v>
      </c>
      <c r="E34" t="s">
        <v>10906</v>
      </c>
      <c r="F34" t="s">
        <v>11872</v>
      </c>
      <c r="G34" t="s">
        <v>10908</v>
      </c>
      <c r="H34">
        <v>495.9</v>
      </c>
      <c r="I34">
        <v>480</v>
      </c>
      <c r="J34" t="s">
        <v>1128</v>
      </c>
      <c r="K34" t="s">
        <v>11927</v>
      </c>
      <c r="L34" t="s">
        <v>11875</v>
      </c>
      <c r="M34" t="s">
        <v>11886</v>
      </c>
      <c r="N34" t="s">
        <v>11889</v>
      </c>
      <c r="O34">
        <v>24473</v>
      </c>
      <c r="Q34" t="s">
        <v>11878</v>
      </c>
      <c r="R34" t="s">
        <v>1128</v>
      </c>
      <c r="S34">
        <v>495.9</v>
      </c>
    </row>
    <row r="35" spans="1:19" x14ac:dyDescent="0.75">
      <c r="A35" t="s">
        <v>11870</v>
      </c>
      <c r="B35" t="s">
        <v>11871</v>
      </c>
      <c r="C35" t="s">
        <v>11871</v>
      </c>
      <c r="E35" t="s">
        <v>9915</v>
      </c>
      <c r="F35" t="s">
        <v>11872</v>
      </c>
      <c r="G35" t="s">
        <v>9917</v>
      </c>
      <c r="H35">
        <v>495</v>
      </c>
      <c r="I35">
        <v>481</v>
      </c>
      <c r="J35" t="s">
        <v>1128</v>
      </c>
      <c r="K35" t="s">
        <v>11926</v>
      </c>
      <c r="L35" t="s">
        <v>11875</v>
      </c>
      <c r="M35" t="s">
        <v>11886</v>
      </c>
      <c r="N35" t="s">
        <v>11889</v>
      </c>
      <c r="O35">
        <v>24108</v>
      </c>
      <c r="Q35" t="s">
        <v>11878</v>
      </c>
      <c r="R35" t="s">
        <v>1128</v>
      </c>
      <c r="S35">
        <v>495</v>
      </c>
    </row>
    <row r="36" spans="1:19" x14ac:dyDescent="0.75">
      <c r="A36" t="s">
        <v>11870</v>
      </c>
      <c r="B36" t="s">
        <v>11871</v>
      </c>
      <c r="C36" t="s">
        <v>11879</v>
      </c>
      <c r="D36" t="s">
        <v>10661</v>
      </c>
      <c r="E36" t="s">
        <v>10661</v>
      </c>
      <c r="F36" t="s">
        <v>11872</v>
      </c>
      <c r="G36" t="s">
        <v>10662</v>
      </c>
      <c r="H36">
        <v>494.58</v>
      </c>
      <c r="J36" t="s">
        <v>1128</v>
      </c>
      <c r="K36" t="s">
        <v>11928</v>
      </c>
      <c r="L36" t="s">
        <v>11885</v>
      </c>
      <c r="M36" t="s">
        <v>11886</v>
      </c>
      <c r="N36" t="s">
        <v>11889</v>
      </c>
      <c r="O36">
        <v>41078</v>
      </c>
      <c r="Q36" t="s">
        <v>11878</v>
      </c>
      <c r="R36" t="s">
        <v>1128</v>
      </c>
      <c r="S36">
        <v>494.58</v>
      </c>
    </row>
    <row r="37" spans="1:19" x14ac:dyDescent="0.75">
      <c r="A37" t="s">
        <v>11870</v>
      </c>
      <c r="B37" t="s">
        <v>11871</v>
      </c>
      <c r="C37" t="s">
        <v>11879</v>
      </c>
      <c r="D37" t="s">
        <v>10020</v>
      </c>
      <c r="E37" t="s">
        <v>10020</v>
      </c>
      <c r="F37" t="s">
        <v>11872</v>
      </c>
      <c r="G37" t="s">
        <v>10021</v>
      </c>
      <c r="H37">
        <v>493.63</v>
      </c>
      <c r="J37" t="s">
        <v>1128</v>
      </c>
      <c r="K37" t="s">
        <v>11929</v>
      </c>
      <c r="L37" t="s">
        <v>11885</v>
      </c>
      <c r="M37" t="s">
        <v>11886</v>
      </c>
      <c r="N37" t="s">
        <v>11889</v>
      </c>
      <c r="O37">
        <v>40390</v>
      </c>
      <c r="Q37" t="s">
        <v>11878</v>
      </c>
      <c r="R37" t="s">
        <v>1128</v>
      </c>
      <c r="S37">
        <v>493.63</v>
      </c>
    </row>
    <row r="38" spans="1:19" x14ac:dyDescent="0.75">
      <c r="A38" t="s">
        <v>11870</v>
      </c>
      <c r="B38" t="s">
        <v>11871</v>
      </c>
      <c r="C38" t="s">
        <v>11871</v>
      </c>
      <c r="E38" t="s">
        <v>11219</v>
      </c>
      <c r="F38" t="s">
        <v>11902</v>
      </c>
      <c r="G38" t="s">
        <v>11219</v>
      </c>
      <c r="H38">
        <v>428</v>
      </c>
      <c r="J38" t="s">
        <v>11873</v>
      </c>
      <c r="K38" t="s">
        <v>11930</v>
      </c>
      <c r="M38" t="s">
        <v>11881</v>
      </c>
      <c r="N38" t="s">
        <v>11882</v>
      </c>
      <c r="Q38" t="s">
        <v>3482</v>
      </c>
      <c r="R38" t="s">
        <v>11873</v>
      </c>
      <c r="S38">
        <v>428</v>
      </c>
    </row>
    <row r="39" spans="1:19" x14ac:dyDescent="0.75">
      <c r="A39" t="s">
        <v>11870</v>
      </c>
      <c r="B39" t="s">
        <v>11871</v>
      </c>
      <c r="C39" t="s">
        <v>11879</v>
      </c>
      <c r="D39" t="s">
        <v>11400</v>
      </c>
      <c r="E39" t="s">
        <v>11400</v>
      </c>
      <c r="F39" t="s">
        <v>11872</v>
      </c>
      <c r="G39" t="s">
        <v>11931</v>
      </c>
      <c r="H39">
        <v>422</v>
      </c>
      <c r="J39" t="s">
        <v>3319</v>
      </c>
      <c r="K39" t="s">
        <v>11932</v>
      </c>
      <c r="L39" t="s">
        <v>11933</v>
      </c>
      <c r="M39" t="s">
        <v>11886</v>
      </c>
      <c r="N39" t="s">
        <v>11889</v>
      </c>
      <c r="O39">
        <v>43423</v>
      </c>
      <c r="Q39" t="s">
        <v>11878</v>
      </c>
      <c r="R39" t="s">
        <v>3319</v>
      </c>
      <c r="S39">
        <v>422</v>
      </c>
    </row>
    <row r="40" spans="1:19" x14ac:dyDescent="0.75">
      <c r="A40" t="s">
        <v>11870</v>
      </c>
      <c r="B40" t="s">
        <v>11871</v>
      </c>
      <c r="C40" t="s">
        <v>11871</v>
      </c>
      <c r="E40" t="s">
        <v>11535</v>
      </c>
      <c r="F40" t="s">
        <v>11872</v>
      </c>
      <c r="G40" t="s">
        <v>11934</v>
      </c>
      <c r="H40">
        <v>416.6</v>
      </c>
      <c r="I40">
        <v>416.6</v>
      </c>
      <c r="J40" t="s">
        <v>1128</v>
      </c>
      <c r="K40" t="s">
        <v>11935</v>
      </c>
      <c r="L40" t="s">
        <v>11885</v>
      </c>
      <c r="M40" t="s">
        <v>11886</v>
      </c>
      <c r="N40" t="s">
        <v>11889</v>
      </c>
      <c r="O40">
        <v>32115</v>
      </c>
      <c r="Q40" t="s">
        <v>11878</v>
      </c>
      <c r="R40" t="s">
        <v>1128</v>
      </c>
      <c r="S40">
        <v>416.6</v>
      </c>
    </row>
    <row r="41" spans="1:19" x14ac:dyDescent="0.75">
      <c r="A41" t="s">
        <v>11870</v>
      </c>
      <c r="B41" t="s">
        <v>11871</v>
      </c>
      <c r="C41" t="s">
        <v>11879</v>
      </c>
      <c r="D41" t="s">
        <v>10059</v>
      </c>
      <c r="E41" t="s">
        <v>10059</v>
      </c>
      <c r="F41" t="s">
        <v>11872</v>
      </c>
      <c r="G41" t="s">
        <v>10059</v>
      </c>
      <c r="H41">
        <v>415.3</v>
      </c>
      <c r="J41" t="s">
        <v>11873</v>
      </c>
      <c r="K41" t="s">
        <v>3225</v>
      </c>
      <c r="L41" t="s">
        <v>11888</v>
      </c>
      <c r="M41" t="s">
        <v>11881</v>
      </c>
      <c r="N41" t="s">
        <v>11882</v>
      </c>
      <c r="Q41" t="s">
        <v>11878</v>
      </c>
      <c r="R41" t="s">
        <v>11883</v>
      </c>
      <c r="S41">
        <v>415.3</v>
      </c>
    </row>
    <row r="42" spans="1:19" x14ac:dyDescent="0.75">
      <c r="A42" t="s">
        <v>11936</v>
      </c>
      <c r="B42" t="s">
        <v>11871</v>
      </c>
      <c r="C42" t="s">
        <v>11879</v>
      </c>
      <c r="D42" t="s">
        <v>10116</v>
      </c>
      <c r="E42" t="s">
        <v>11937</v>
      </c>
      <c r="F42" t="s">
        <v>11872</v>
      </c>
      <c r="G42" t="s">
        <v>10117</v>
      </c>
      <c r="H42">
        <v>411</v>
      </c>
      <c r="I42">
        <v>411</v>
      </c>
      <c r="K42" t="s">
        <v>11874</v>
      </c>
      <c r="L42" t="s">
        <v>11933</v>
      </c>
      <c r="M42" t="s">
        <v>11886</v>
      </c>
      <c r="N42" t="s">
        <v>11882</v>
      </c>
      <c r="Q42" t="s">
        <v>11878</v>
      </c>
      <c r="S42">
        <v>411</v>
      </c>
    </row>
    <row r="43" spans="1:19" x14ac:dyDescent="0.75">
      <c r="A43" t="s">
        <v>11870</v>
      </c>
      <c r="B43" t="s">
        <v>11871</v>
      </c>
      <c r="C43" t="s">
        <v>11871</v>
      </c>
      <c r="E43" t="s">
        <v>10416</v>
      </c>
      <c r="F43" t="s">
        <v>11872</v>
      </c>
      <c r="G43" t="s">
        <v>11938</v>
      </c>
      <c r="H43">
        <v>407</v>
      </c>
      <c r="I43">
        <v>407</v>
      </c>
      <c r="J43" t="s">
        <v>11873</v>
      </c>
      <c r="K43" t="s">
        <v>11874</v>
      </c>
      <c r="L43" t="s">
        <v>11939</v>
      </c>
      <c r="M43" t="s">
        <v>11881</v>
      </c>
      <c r="N43" t="s">
        <v>11882</v>
      </c>
      <c r="O43">
        <v>30682</v>
      </c>
      <c r="Q43" t="s">
        <v>11878</v>
      </c>
      <c r="R43" t="s">
        <v>11873</v>
      </c>
      <c r="S43">
        <v>407</v>
      </c>
    </row>
    <row r="44" spans="1:19" x14ac:dyDescent="0.75">
      <c r="A44" t="s">
        <v>11870</v>
      </c>
      <c r="B44" t="s">
        <v>11871</v>
      </c>
      <c r="C44" t="s">
        <v>11871</v>
      </c>
      <c r="E44" t="s">
        <v>10418</v>
      </c>
      <c r="F44" t="s">
        <v>11872</v>
      </c>
      <c r="G44" t="s">
        <v>11940</v>
      </c>
      <c r="H44">
        <v>407</v>
      </c>
      <c r="I44">
        <v>407</v>
      </c>
      <c r="J44" t="s">
        <v>11873</v>
      </c>
      <c r="K44" t="s">
        <v>11874</v>
      </c>
      <c r="L44" t="s">
        <v>11939</v>
      </c>
      <c r="M44" t="s">
        <v>11881</v>
      </c>
      <c r="N44" t="s">
        <v>11882</v>
      </c>
      <c r="O44">
        <v>30682</v>
      </c>
      <c r="Q44" t="s">
        <v>11878</v>
      </c>
      <c r="R44" t="s">
        <v>11873</v>
      </c>
      <c r="S44">
        <v>407</v>
      </c>
    </row>
    <row r="45" spans="1:19" x14ac:dyDescent="0.75">
      <c r="A45" t="s">
        <v>11870</v>
      </c>
      <c r="B45" t="s">
        <v>11871</v>
      </c>
      <c r="C45" t="s">
        <v>11879</v>
      </c>
      <c r="D45" t="s">
        <v>2675</v>
      </c>
      <c r="E45" t="s">
        <v>2675</v>
      </c>
      <c r="F45" t="s">
        <v>11872</v>
      </c>
      <c r="G45" t="s">
        <v>10476</v>
      </c>
      <c r="H45">
        <v>405</v>
      </c>
      <c r="J45" t="s">
        <v>11873</v>
      </c>
      <c r="K45" t="s">
        <v>11941</v>
      </c>
      <c r="L45" t="s">
        <v>7359</v>
      </c>
      <c r="M45" t="s">
        <v>11881</v>
      </c>
      <c r="N45" t="s">
        <v>11882</v>
      </c>
      <c r="O45">
        <v>38899</v>
      </c>
      <c r="Q45" t="s">
        <v>11878</v>
      </c>
      <c r="R45" t="s">
        <v>11873</v>
      </c>
      <c r="S45">
        <v>405</v>
      </c>
    </row>
    <row r="46" spans="1:19" x14ac:dyDescent="0.75">
      <c r="A46" t="s">
        <v>11870</v>
      </c>
      <c r="B46" t="s">
        <v>11871</v>
      </c>
      <c r="C46" t="s">
        <v>11871</v>
      </c>
      <c r="E46" t="s">
        <v>10420</v>
      </c>
      <c r="F46" t="s">
        <v>11872</v>
      </c>
      <c r="G46" t="s">
        <v>11942</v>
      </c>
      <c r="H46">
        <v>404</v>
      </c>
      <c r="I46">
        <v>404</v>
      </c>
      <c r="J46" t="s">
        <v>11873</v>
      </c>
      <c r="K46" t="s">
        <v>11874</v>
      </c>
      <c r="L46" t="s">
        <v>11939</v>
      </c>
      <c r="M46" t="s">
        <v>11881</v>
      </c>
      <c r="N46" t="s">
        <v>11882</v>
      </c>
      <c r="O46">
        <v>30682</v>
      </c>
      <c r="Q46" t="s">
        <v>11878</v>
      </c>
      <c r="R46" t="s">
        <v>11873</v>
      </c>
      <c r="S46">
        <v>404</v>
      </c>
    </row>
    <row r="47" spans="1:19" x14ac:dyDescent="0.75">
      <c r="A47" t="s">
        <v>11870</v>
      </c>
      <c r="B47" t="s">
        <v>11871</v>
      </c>
      <c r="C47" t="s">
        <v>11879</v>
      </c>
      <c r="D47" t="s">
        <v>10850</v>
      </c>
      <c r="E47" t="s">
        <v>10850</v>
      </c>
      <c r="F47" t="s">
        <v>11872</v>
      </c>
      <c r="G47" t="s">
        <v>10851</v>
      </c>
      <c r="H47">
        <v>401</v>
      </c>
      <c r="J47" t="s">
        <v>11873</v>
      </c>
      <c r="K47" t="s">
        <v>11943</v>
      </c>
      <c r="L47" t="s">
        <v>11933</v>
      </c>
      <c r="M47" t="s">
        <v>11886</v>
      </c>
      <c r="N47" t="s">
        <v>11882</v>
      </c>
      <c r="O47">
        <v>39960</v>
      </c>
      <c r="Q47" t="s">
        <v>11878</v>
      </c>
      <c r="R47" t="s">
        <v>11873</v>
      </c>
      <c r="S47">
        <v>401</v>
      </c>
    </row>
    <row r="48" spans="1:19" x14ac:dyDescent="0.75">
      <c r="A48" t="s">
        <v>11870</v>
      </c>
      <c r="B48" t="s">
        <v>11871</v>
      </c>
      <c r="C48" t="s">
        <v>11879</v>
      </c>
      <c r="D48" t="s">
        <v>10994</v>
      </c>
      <c r="E48" t="s">
        <v>10994</v>
      </c>
      <c r="F48" t="s">
        <v>11872</v>
      </c>
      <c r="G48" t="s">
        <v>10995</v>
      </c>
      <c r="H48">
        <v>374.43</v>
      </c>
      <c r="J48" t="s">
        <v>11873</v>
      </c>
      <c r="K48" t="s">
        <v>11880</v>
      </c>
      <c r="L48" t="s">
        <v>11939</v>
      </c>
      <c r="M48" t="s">
        <v>11881</v>
      </c>
      <c r="N48" t="s">
        <v>11882</v>
      </c>
      <c r="O48">
        <v>24473</v>
      </c>
      <c r="Q48" t="s">
        <v>11878</v>
      </c>
      <c r="R48" t="s">
        <v>11883</v>
      </c>
      <c r="S48">
        <v>374.43</v>
      </c>
    </row>
    <row r="49" spans="1:19" x14ac:dyDescent="0.75">
      <c r="A49" t="s">
        <v>11870</v>
      </c>
      <c r="B49" t="s">
        <v>11871</v>
      </c>
      <c r="C49" t="s">
        <v>11871</v>
      </c>
      <c r="E49" t="s">
        <v>11243</v>
      </c>
      <c r="F49" t="s">
        <v>11902</v>
      </c>
      <c r="G49" t="s">
        <v>11243</v>
      </c>
      <c r="H49">
        <v>359.6</v>
      </c>
      <c r="J49" t="s">
        <v>1128</v>
      </c>
      <c r="K49" t="s">
        <v>11944</v>
      </c>
      <c r="L49" t="s">
        <v>11945</v>
      </c>
      <c r="M49" t="s">
        <v>11946</v>
      </c>
      <c r="N49" t="s">
        <v>11889</v>
      </c>
      <c r="Q49" t="s">
        <v>906</v>
      </c>
      <c r="R49" t="s">
        <v>1128</v>
      </c>
      <c r="S49">
        <v>359.6</v>
      </c>
    </row>
    <row r="50" spans="1:19" x14ac:dyDescent="0.75">
      <c r="A50" t="s">
        <v>11870</v>
      </c>
      <c r="B50" t="s">
        <v>11871</v>
      </c>
      <c r="C50" t="s">
        <v>11879</v>
      </c>
      <c r="D50" t="s">
        <v>11379</v>
      </c>
      <c r="E50" t="s">
        <v>11379</v>
      </c>
      <c r="F50" t="s">
        <v>11872</v>
      </c>
      <c r="G50" t="s">
        <v>11947</v>
      </c>
      <c r="H50">
        <v>336.04</v>
      </c>
      <c r="J50" t="s">
        <v>11873</v>
      </c>
      <c r="K50" t="s">
        <v>11948</v>
      </c>
      <c r="L50" t="s">
        <v>11885</v>
      </c>
      <c r="M50" t="s">
        <v>11886</v>
      </c>
      <c r="N50" t="s">
        <v>11882</v>
      </c>
      <c r="O50">
        <v>41213</v>
      </c>
      <c r="Q50" t="s">
        <v>11878</v>
      </c>
      <c r="R50" t="s">
        <v>11873</v>
      </c>
      <c r="S50">
        <v>336.04</v>
      </c>
    </row>
    <row r="51" spans="1:19" x14ac:dyDescent="0.75">
      <c r="A51" t="s">
        <v>11870</v>
      </c>
      <c r="B51" t="s">
        <v>11871</v>
      </c>
      <c r="C51" t="s">
        <v>11871</v>
      </c>
      <c r="E51" t="s">
        <v>9909</v>
      </c>
      <c r="F51" t="s">
        <v>11872</v>
      </c>
      <c r="G51" t="s">
        <v>9911</v>
      </c>
      <c r="H51">
        <v>335.67</v>
      </c>
      <c r="I51">
        <v>320</v>
      </c>
      <c r="J51" t="s">
        <v>1128</v>
      </c>
      <c r="K51" t="s">
        <v>11926</v>
      </c>
      <c r="L51" t="s">
        <v>11875</v>
      </c>
      <c r="M51" t="s">
        <v>11886</v>
      </c>
      <c r="N51" t="s">
        <v>11889</v>
      </c>
      <c r="O51">
        <v>22647</v>
      </c>
      <c r="Q51" t="s">
        <v>11878</v>
      </c>
      <c r="R51" t="s">
        <v>1128</v>
      </c>
      <c r="S51">
        <v>335.67</v>
      </c>
    </row>
    <row r="52" spans="1:19" x14ac:dyDescent="0.75">
      <c r="A52" t="s">
        <v>11870</v>
      </c>
      <c r="B52" t="s">
        <v>11871</v>
      </c>
      <c r="C52" t="s">
        <v>11871</v>
      </c>
      <c r="E52" t="s">
        <v>9906</v>
      </c>
      <c r="F52" t="s">
        <v>11872</v>
      </c>
      <c r="G52" t="s">
        <v>9908</v>
      </c>
      <c r="H52">
        <v>332.18</v>
      </c>
      <c r="I52">
        <v>322</v>
      </c>
      <c r="J52" t="s">
        <v>1128</v>
      </c>
      <c r="K52" t="s">
        <v>11926</v>
      </c>
      <c r="L52" t="s">
        <v>11875</v>
      </c>
      <c r="M52" t="s">
        <v>11886</v>
      </c>
      <c r="N52" t="s">
        <v>11889</v>
      </c>
      <c r="O52">
        <v>22282</v>
      </c>
      <c r="Q52" t="s">
        <v>11878</v>
      </c>
      <c r="R52" t="s">
        <v>1128</v>
      </c>
      <c r="S52">
        <v>332.18</v>
      </c>
    </row>
    <row r="53" spans="1:19" x14ac:dyDescent="0.75">
      <c r="A53" t="s">
        <v>11870</v>
      </c>
      <c r="B53" t="s">
        <v>11871</v>
      </c>
      <c r="C53" t="s">
        <v>11871</v>
      </c>
      <c r="E53" t="s">
        <v>11949</v>
      </c>
      <c r="F53" t="s">
        <v>11902</v>
      </c>
      <c r="G53" t="s">
        <v>11949</v>
      </c>
      <c r="H53">
        <v>325</v>
      </c>
      <c r="J53" t="s">
        <v>1128</v>
      </c>
      <c r="K53" t="s">
        <v>11914</v>
      </c>
      <c r="L53" t="s">
        <v>11885</v>
      </c>
      <c r="M53" t="s">
        <v>11886</v>
      </c>
      <c r="N53" t="s">
        <v>11889</v>
      </c>
      <c r="O53">
        <v>43679</v>
      </c>
      <c r="Q53" t="s">
        <v>3666</v>
      </c>
      <c r="R53" t="s">
        <v>1128</v>
      </c>
      <c r="S53">
        <v>325</v>
      </c>
    </row>
    <row r="54" spans="1:19" x14ac:dyDescent="0.75">
      <c r="A54" t="s">
        <v>11936</v>
      </c>
      <c r="B54" t="s">
        <v>11871</v>
      </c>
      <c r="C54" t="s">
        <v>11879</v>
      </c>
      <c r="D54" t="s">
        <v>10428</v>
      </c>
      <c r="E54" t="s">
        <v>11950</v>
      </c>
      <c r="F54" t="s">
        <v>11872</v>
      </c>
      <c r="G54" t="s">
        <v>11951</v>
      </c>
      <c r="H54">
        <v>323</v>
      </c>
      <c r="I54">
        <v>323</v>
      </c>
      <c r="K54" t="s">
        <v>11891</v>
      </c>
      <c r="L54" t="s">
        <v>11875</v>
      </c>
      <c r="M54" t="s">
        <v>11952</v>
      </c>
      <c r="N54" t="s">
        <v>11889</v>
      </c>
      <c r="Q54" t="s">
        <v>11878</v>
      </c>
      <c r="S54">
        <v>323</v>
      </c>
    </row>
    <row r="55" spans="1:19" x14ac:dyDescent="0.75">
      <c r="A55" t="s">
        <v>11870</v>
      </c>
      <c r="B55" t="s">
        <v>11871</v>
      </c>
      <c r="C55" t="s">
        <v>11879</v>
      </c>
      <c r="D55" t="s">
        <v>10551</v>
      </c>
      <c r="E55" t="s">
        <v>10551</v>
      </c>
      <c r="F55" t="s">
        <v>11872</v>
      </c>
      <c r="G55" t="s">
        <v>10552</v>
      </c>
      <c r="H55">
        <v>322</v>
      </c>
      <c r="J55" t="s">
        <v>3319</v>
      </c>
      <c r="K55" t="s">
        <v>11953</v>
      </c>
      <c r="L55" t="s">
        <v>11885</v>
      </c>
      <c r="M55" t="s">
        <v>11886</v>
      </c>
      <c r="N55" t="s">
        <v>11889</v>
      </c>
      <c r="O55">
        <v>37824</v>
      </c>
      <c r="Q55" t="s">
        <v>11878</v>
      </c>
      <c r="R55" t="s">
        <v>3319</v>
      </c>
      <c r="S55">
        <v>322</v>
      </c>
    </row>
    <row r="56" spans="1:19" x14ac:dyDescent="0.75">
      <c r="A56" t="s">
        <v>11870</v>
      </c>
      <c r="B56" t="s">
        <v>11879</v>
      </c>
      <c r="C56" t="s">
        <v>11871</v>
      </c>
      <c r="E56" t="s">
        <v>2016</v>
      </c>
      <c r="F56" t="s">
        <v>11872</v>
      </c>
      <c r="G56" t="s">
        <v>11142</v>
      </c>
      <c r="H56">
        <v>207</v>
      </c>
      <c r="I56">
        <v>316.39999999999998</v>
      </c>
      <c r="J56" t="s">
        <v>1128</v>
      </c>
      <c r="K56" t="s">
        <v>11892</v>
      </c>
      <c r="L56" t="s">
        <v>11954</v>
      </c>
      <c r="M56" t="s">
        <v>11954</v>
      </c>
      <c r="N56" t="s">
        <v>11889</v>
      </c>
      <c r="O56">
        <v>31048</v>
      </c>
      <c r="Q56" t="s">
        <v>11878</v>
      </c>
      <c r="R56" t="s">
        <v>1128</v>
      </c>
      <c r="S56">
        <v>316.39999999999998</v>
      </c>
    </row>
    <row r="57" spans="1:19" x14ac:dyDescent="0.75">
      <c r="A57" t="s">
        <v>11870</v>
      </c>
      <c r="B57" t="s">
        <v>11871</v>
      </c>
      <c r="C57" t="s">
        <v>11879</v>
      </c>
      <c r="D57" t="s">
        <v>1524</v>
      </c>
      <c r="E57" t="s">
        <v>1524</v>
      </c>
      <c r="F57" t="s">
        <v>11872</v>
      </c>
      <c r="G57" t="s">
        <v>10992</v>
      </c>
      <c r="H57">
        <v>310</v>
      </c>
      <c r="J57" t="s">
        <v>1128</v>
      </c>
      <c r="K57" t="s">
        <v>11955</v>
      </c>
      <c r="L57" t="s">
        <v>11923</v>
      </c>
      <c r="M57" t="s">
        <v>11924</v>
      </c>
      <c r="N57" t="s">
        <v>11889</v>
      </c>
      <c r="O57">
        <v>41934</v>
      </c>
      <c r="Q57" t="s">
        <v>11878</v>
      </c>
      <c r="R57" t="s">
        <v>1128</v>
      </c>
      <c r="S57">
        <v>310</v>
      </c>
    </row>
    <row r="58" spans="1:19" x14ac:dyDescent="0.75">
      <c r="A58" t="s">
        <v>11870</v>
      </c>
      <c r="B58" t="s">
        <v>11871</v>
      </c>
      <c r="C58" t="s">
        <v>11879</v>
      </c>
      <c r="D58" t="s">
        <v>10557</v>
      </c>
      <c r="E58" t="s">
        <v>10557</v>
      </c>
      <c r="F58" t="s">
        <v>11872</v>
      </c>
      <c r="G58" t="s">
        <v>10558</v>
      </c>
      <c r="H58">
        <v>309.83999999999997</v>
      </c>
      <c r="J58" t="s">
        <v>11873</v>
      </c>
      <c r="K58" t="s">
        <v>11956</v>
      </c>
      <c r="L58" t="s">
        <v>11933</v>
      </c>
      <c r="M58" t="s">
        <v>11886</v>
      </c>
      <c r="N58" t="s">
        <v>11882</v>
      </c>
      <c r="O58">
        <v>41486</v>
      </c>
      <c r="Q58" t="s">
        <v>11878</v>
      </c>
      <c r="R58" t="s">
        <v>11873</v>
      </c>
      <c r="S58">
        <v>309.83999999999997</v>
      </c>
    </row>
    <row r="59" spans="1:19" x14ac:dyDescent="0.75">
      <c r="A59" t="s">
        <v>11936</v>
      </c>
      <c r="B59" t="s">
        <v>11871</v>
      </c>
      <c r="C59" t="s">
        <v>11879</v>
      </c>
      <c r="D59" t="s">
        <v>11063</v>
      </c>
      <c r="E59" t="s">
        <v>11957</v>
      </c>
      <c r="F59" t="s">
        <v>11872</v>
      </c>
      <c r="G59" t="s">
        <v>11958</v>
      </c>
      <c r="H59">
        <v>308</v>
      </c>
      <c r="I59">
        <v>308</v>
      </c>
      <c r="K59" t="s">
        <v>11959</v>
      </c>
      <c r="L59" t="s">
        <v>11875</v>
      </c>
      <c r="M59" t="s">
        <v>11952</v>
      </c>
      <c r="N59" t="s">
        <v>11889</v>
      </c>
      <c r="Q59" t="s">
        <v>11878</v>
      </c>
      <c r="S59">
        <v>308</v>
      </c>
    </row>
    <row r="60" spans="1:19" x14ac:dyDescent="0.75">
      <c r="A60" t="s">
        <v>11936</v>
      </c>
      <c r="B60" t="s">
        <v>11871</v>
      </c>
      <c r="C60" t="s">
        <v>11879</v>
      </c>
      <c r="D60" t="s">
        <v>10189</v>
      </c>
      <c r="E60" t="s">
        <v>11960</v>
      </c>
      <c r="F60" t="s">
        <v>11872</v>
      </c>
      <c r="G60" t="s">
        <v>11961</v>
      </c>
      <c r="H60">
        <v>306</v>
      </c>
      <c r="I60">
        <v>306</v>
      </c>
      <c r="K60" t="s">
        <v>11884</v>
      </c>
      <c r="L60" t="s">
        <v>11875</v>
      </c>
      <c r="M60" t="s">
        <v>11952</v>
      </c>
      <c r="N60" t="s">
        <v>11882</v>
      </c>
      <c r="Q60" t="s">
        <v>11878</v>
      </c>
      <c r="S60">
        <v>306</v>
      </c>
    </row>
    <row r="61" spans="1:19" x14ac:dyDescent="0.75">
      <c r="A61" t="s">
        <v>11870</v>
      </c>
      <c r="B61" t="s">
        <v>11871</v>
      </c>
      <c r="C61" t="s">
        <v>11879</v>
      </c>
      <c r="D61" t="s">
        <v>10585</v>
      </c>
      <c r="E61" t="s">
        <v>10585</v>
      </c>
      <c r="F61" t="s">
        <v>11872</v>
      </c>
      <c r="G61" t="s">
        <v>10586</v>
      </c>
      <c r="H61">
        <v>302.58</v>
      </c>
      <c r="J61" t="s">
        <v>11873</v>
      </c>
      <c r="K61" t="s">
        <v>11962</v>
      </c>
      <c r="L61" t="s">
        <v>11885</v>
      </c>
      <c r="M61" t="s">
        <v>11886</v>
      </c>
      <c r="N61" t="s">
        <v>11882</v>
      </c>
      <c r="O61">
        <v>41240</v>
      </c>
      <c r="Q61" t="s">
        <v>11878</v>
      </c>
      <c r="R61" t="s">
        <v>11873</v>
      </c>
      <c r="S61">
        <v>302.58</v>
      </c>
    </row>
    <row r="62" spans="1:19" x14ac:dyDescent="0.75">
      <c r="A62" t="s">
        <v>11870</v>
      </c>
      <c r="B62" t="s">
        <v>11871</v>
      </c>
      <c r="C62" t="s">
        <v>11879</v>
      </c>
      <c r="D62" t="s">
        <v>1464</v>
      </c>
      <c r="E62" t="s">
        <v>1464</v>
      </c>
      <c r="F62" t="s">
        <v>11872</v>
      </c>
      <c r="G62" t="s">
        <v>10224</v>
      </c>
      <c r="H62">
        <v>300</v>
      </c>
      <c r="J62" t="s">
        <v>1128</v>
      </c>
      <c r="K62" t="s">
        <v>11963</v>
      </c>
      <c r="L62" t="s">
        <v>11923</v>
      </c>
      <c r="M62" t="s">
        <v>11924</v>
      </c>
      <c r="N62" t="s">
        <v>11889</v>
      </c>
      <c r="O62">
        <v>41569</v>
      </c>
      <c r="Q62" t="s">
        <v>11878</v>
      </c>
      <c r="R62" t="s">
        <v>1128</v>
      </c>
      <c r="S62">
        <v>300</v>
      </c>
    </row>
    <row r="63" spans="1:19" x14ac:dyDescent="0.75">
      <c r="A63" t="s">
        <v>11870</v>
      </c>
      <c r="B63" t="s">
        <v>11871</v>
      </c>
      <c r="C63" t="s">
        <v>11871</v>
      </c>
      <c r="E63" t="s">
        <v>2358</v>
      </c>
      <c r="F63" t="s">
        <v>11872</v>
      </c>
      <c r="G63" t="s">
        <v>10600</v>
      </c>
      <c r="H63">
        <v>189</v>
      </c>
      <c r="I63">
        <v>300</v>
      </c>
      <c r="J63" t="s">
        <v>1128</v>
      </c>
      <c r="K63" t="s">
        <v>10600</v>
      </c>
      <c r="L63" t="s">
        <v>11954</v>
      </c>
      <c r="M63" t="s">
        <v>11954</v>
      </c>
      <c r="N63" t="s">
        <v>11889</v>
      </c>
      <c r="O63">
        <v>41263</v>
      </c>
      <c r="Q63" t="s">
        <v>11878</v>
      </c>
      <c r="R63" t="s">
        <v>1128</v>
      </c>
      <c r="S63">
        <v>300</v>
      </c>
    </row>
    <row r="64" spans="1:19" x14ac:dyDescent="0.75">
      <c r="A64" t="s">
        <v>11870</v>
      </c>
      <c r="B64" t="s">
        <v>11871</v>
      </c>
      <c r="C64" t="s">
        <v>11871</v>
      </c>
      <c r="E64" t="s">
        <v>11226</v>
      </c>
      <c r="F64" t="s">
        <v>11902</v>
      </c>
      <c r="G64" t="s">
        <v>11227</v>
      </c>
      <c r="H64">
        <v>298</v>
      </c>
      <c r="J64" t="s">
        <v>1128</v>
      </c>
      <c r="K64" t="s">
        <v>11964</v>
      </c>
      <c r="L64" t="s">
        <v>11954</v>
      </c>
      <c r="M64" t="s">
        <v>11954</v>
      </c>
      <c r="N64" t="s">
        <v>11889</v>
      </c>
      <c r="O64">
        <v>42888</v>
      </c>
      <c r="Q64" t="s">
        <v>3718</v>
      </c>
      <c r="R64" t="s">
        <v>1128</v>
      </c>
      <c r="S64">
        <v>298</v>
      </c>
    </row>
    <row r="65" spans="1:19" x14ac:dyDescent="0.75">
      <c r="A65" t="s">
        <v>11870</v>
      </c>
      <c r="B65" t="s">
        <v>11871</v>
      </c>
      <c r="C65" t="s">
        <v>11879</v>
      </c>
      <c r="D65" t="s">
        <v>1467</v>
      </c>
      <c r="E65" t="s">
        <v>1467</v>
      </c>
      <c r="F65" t="s">
        <v>11872</v>
      </c>
      <c r="G65" t="s">
        <v>1466</v>
      </c>
      <c r="H65">
        <v>296.19</v>
      </c>
      <c r="J65" t="s">
        <v>1128</v>
      </c>
      <c r="K65" t="s">
        <v>11965</v>
      </c>
      <c r="L65" t="s">
        <v>11923</v>
      </c>
      <c r="M65" t="s">
        <v>11924</v>
      </c>
      <c r="N65" t="s">
        <v>11889</v>
      </c>
      <c r="O65">
        <v>42612</v>
      </c>
      <c r="Q65" t="s">
        <v>11878</v>
      </c>
      <c r="R65" t="s">
        <v>1128</v>
      </c>
      <c r="S65">
        <v>296.19</v>
      </c>
    </row>
    <row r="66" spans="1:19" x14ac:dyDescent="0.75">
      <c r="A66" t="s">
        <v>11870</v>
      </c>
      <c r="B66" t="s">
        <v>11871</v>
      </c>
      <c r="C66" t="s">
        <v>11871</v>
      </c>
      <c r="E66" t="s">
        <v>11469</v>
      </c>
      <c r="F66" t="s">
        <v>11872</v>
      </c>
      <c r="G66" t="s">
        <v>11966</v>
      </c>
      <c r="H66">
        <v>253.29</v>
      </c>
      <c r="I66">
        <v>295</v>
      </c>
      <c r="J66" t="s">
        <v>11873</v>
      </c>
      <c r="K66" t="s">
        <v>11967</v>
      </c>
      <c r="L66" t="s">
        <v>11885</v>
      </c>
      <c r="M66" t="s">
        <v>11886</v>
      </c>
      <c r="N66" t="s">
        <v>11877</v>
      </c>
      <c r="O66">
        <v>37685</v>
      </c>
      <c r="Q66" t="s">
        <v>11878</v>
      </c>
      <c r="R66" t="s">
        <v>11873</v>
      </c>
      <c r="S66">
        <v>295</v>
      </c>
    </row>
    <row r="67" spans="1:19" x14ac:dyDescent="0.75">
      <c r="A67" t="s">
        <v>11870</v>
      </c>
      <c r="B67" t="s">
        <v>11871</v>
      </c>
      <c r="C67" t="s">
        <v>11871</v>
      </c>
      <c r="E67" t="s">
        <v>10539</v>
      </c>
      <c r="F67" t="s">
        <v>11872</v>
      </c>
      <c r="G67" t="s">
        <v>10541</v>
      </c>
      <c r="H67">
        <v>259.8</v>
      </c>
      <c r="I67">
        <v>295</v>
      </c>
      <c r="J67" t="s">
        <v>11873</v>
      </c>
      <c r="K67" t="s">
        <v>11967</v>
      </c>
      <c r="L67" t="s">
        <v>11885</v>
      </c>
      <c r="M67" t="s">
        <v>11886</v>
      </c>
      <c r="N67" t="s">
        <v>11877</v>
      </c>
      <c r="O67">
        <v>37631</v>
      </c>
      <c r="Q67" t="s">
        <v>11878</v>
      </c>
      <c r="R67" t="s">
        <v>11873</v>
      </c>
      <c r="S67">
        <v>295</v>
      </c>
    </row>
    <row r="68" spans="1:19" x14ac:dyDescent="0.75">
      <c r="A68" t="s">
        <v>11870</v>
      </c>
      <c r="B68" t="s">
        <v>11871</v>
      </c>
      <c r="C68" t="s">
        <v>11871</v>
      </c>
      <c r="E68" t="s">
        <v>10542</v>
      </c>
      <c r="F68" t="s">
        <v>11872</v>
      </c>
      <c r="G68" t="s">
        <v>10544</v>
      </c>
      <c r="H68">
        <v>260.2</v>
      </c>
      <c r="I68">
        <v>295</v>
      </c>
      <c r="J68" t="s">
        <v>11873</v>
      </c>
      <c r="K68" t="s">
        <v>11967</v>
      </c>
      <c r="L68" t="s">
        <v>11885</v>
      </c>
      <c r="M68" t="s">
        <v>11886</v>
      </c>
      <c r="N68" t="s">
        <v>11877</v>
      </c>
      <c r="O68">
        <v>37685</v>
      </c>
      <c r="Q68" t="s">
        <v>11878</v>
      </c>
      <c r="R68" t="s">
        <v>11873</v>
      </c>
      <c r="S68">
        <v>295</v>
      </c>
    </row>
    <row r="69" spans="1:19" x14ac:dyDescent="0.75">
      <c r="A69" t="s">
        <v>11870</v>
      </c>
      <c r="B69" t="s">
        <v>11871</v>
      </c>
      <c r="C69" t="s">
        <v>11871</v>
      </c>
      <c r="E69" t="s">
        <v>11467</v>
      </c>
      <c r="F69" t="s">
        <v>11872</v>
      </c>
      <c r="G69" t="s">
        <v>11968</v>
      </c>
      <c r="H69">
        <v>256.14999999999998</v>
      </c>
      <c r="I69">
        <v>295</v>
      </c>
      <c r="J69" t="s">
        <v>11873</v>
      </c>
      <c r="K69" t="s">
        <v>11967</v>
      </c>
      <c r="L69" t="s">
        <v>11885</v>
      </c>
      <c r="M69" t="s">
        <v>11886</v>
      </c>
      <c r="N69" t="s">
        <v>11877</v>
      </c>
      <c r="O69">
        <v>37634</v>
      </c>
      <c r="Q69" t="s">
        <v>11878</v>
      </c>
      <c r="R69" t="s">
        <v>11873</v>
      </c>
      <c r="S69">
        <v>295</v>
      </c>
    </row>
    <row r="70" spans="1:19" x14ac:dyDescent="0.75">
      <c r="A70" t="s">
        <v>11870</v>
      </c>
      <c r="B70" t="s">
        <v>11879</v>
      </c>
      <c r="C70" t="s">
        <v>11871</v>
      </c>
      <c r="E70" t="s">
        <v>11545</v>
      </c>
      <c r="F70" t="s">
        <v>11872</v>
      </c>
      <c r="G70" t="s">
        <v>11546</v>
      </c>
      <c r="H70">
        <v>248</v>
      </c>
      <c r="I70">
        <v>291</v>
      </c>
      <c r="J70" t="s">
        <v>11873</v>
      </c>
      <c r="K70" t="s">
        <v>11969</v>
      </c>
      <c r="L70" t="s">
        <v>11933</v>
      </c>
      <c r="M70" t="s">
        <v>11886</v>
      </c>
      <c r="N70" t="s">
        <v>11877</v>
      </c>
      <c r="O70">
        <v>32860</v>
      </c>
      <c r="Q70" t="s">
        <v>11878</v>
      </c>
      <c r="R70" t="s">
        <v>11873</v>
      </c>
      <c r="S70">
        <v>291</v>
      </c>
    </row>
    <row r="71" spans="1:19" x14ac:dyDescent="0.75">
      <c r="A71" t="s">
        <v>11936</v>
      </c>
      <c r="C71" t="s">
        <v>11879</v>
      </c>
      <c r="D71" t="s">
        <v>10784</v>
      </c>
      <c r="E71" t="s">
        <v>11970</v>
      </c>
      <c r="F71" t="s">
        <v>11872</v>
      </c>
      <c r="G71" t="s">
        <v>11971</v>
      </c>
      <c r="H71">
        <v>290.7</v>
      </c>
      <c r="I71">
        <v>290.7</v>
      </c>
      <c r="K71" t="s">
        <v>11895</v>
      </c>
      <c r="L71" t="s">
        <v>11875</v>
      </c>
      <c r="M71" t="s">
        <v>11952</v>
      </c>
      <c r="N71" t="s">
        <v>11889</v>
      </c>
      <c r="Q71" t="s">
        <v>11878</v>
      </c>
      <c r="S71">
        <v>290.7</v>
      </c>
    </row>
    <row r="72" spans="1:19" x14ac:dyDescent="0.75">
      <c r="A72" t="s">
        <v>11870</v>
      </c>
      <c r="B72" t="s">
        <v>11871</v>
      </c>
      <c r="C72" t="s">
        <v>11871</v>
      </c>
      <c r="E72" t="s">
        <v>877</v>
      </c>
      <c r="F72" t="s">
        <v>11872</v>
      </c>
      <c r="G72" t="s">
        <v>9898</v>
      </c>
      <c r="H72">
        <v>290</v>
      </c>
      <c r="I72">
        <v>290</v>
      </c>
      <c r="J72" t="s">
        <v>3319</v>
      </c>
      <c r="K72" t="s">
        <v>11972</v>
      </c>
      <c r="L72" t="s">
        <v>11923</v>
      </c>
      <c r="M72" t="s">
        <v>11924</v>
      </c>
      <c r="N72" t="s">
        <v>11889</v>
      </c>
      <c r="O72">
        <v>41800</v>
      </c>
      <c r="Q72" t="s">
        <v>11878</v>
      </c>
      <c r="R72" t="s">
        <v>3319</v>
      </c>
      <c r="S72">
        <v>290</v>
      </c>
    </row>
    <row r="73" spans="1:19" x14ac:dyDescent="0.75">
      <c r="A73" t="s">
        <v>11870</v>
      </c>
      <c r="B73" t="s">
        <v>11871</v>
      </c>
      <c r="C73" t="s">
        <v>11871</v>
      </c>
      <c r="E73" t="s">
        <v>11245</v>
      </c>
      <c r="F73" t="s">
        <v>11902</v>
      </c>
      <c r="G73" t="s">
        <v>11245</v>
      </c>
      <c r="H73">
        <v>287.01</v>
      </c>
      <c r="J73" t="s">
        <v>1128</v>
      </c>
      <c r="K73" t="s">
        <v>11914</v>
      </c>
      <c r="M73" t="s">
        <v>11881</v>
      </c>
      <c r="N73" t="s">
        <v>11889</v>
      </c>
      <c r="Q73" t="s">
        <v>3666</v>
      </c>
      <c r="R73" t="s">
        <v>1128</v>
      </c>
      <c r="S73">
        <v>287.01</v>
      </c>
    </row>
    <row r="74" spans="1:19" x14ac:dyDescent="0.75">
      <c r="A74" t="s">
        <v>11870</v>
      </c>
      <c r="B74" t="s">
        <v>11871</v>
      </c>
      <c r="C74" t="s">
        <v>11879</v>
      </c>
      <c r="D74" t="s">
        <v>1527</v>
      </c>
      <c r="E74" t="s">
        <v>1527</v>
      </c>
      <c r="F74" t="s">
        <v>11872</v>
      </c>
      <c r="G74" t="s">
        <v>10993</v>
      </c>
      <c r="H74">
        <v>276</v>
      </c>
      <c r="J74" t="s">
        <v>1128</v>
      </c>
      <c r="K74" t="s">
        <v>11973</v>
      </c>
      <c r="L74" t="s">
        <v>11923</v>
      </c>
      <c r="M74" t="s">
        <v>11924</v>
      </c>
      <c r="N74" t="s">
        <v>11889</v>
      </c>
      <c r="O74">
        <v>41851</v>
      </c>
      <c r="Q74" t="s">
        <v>11878</v>
      </c>
      <c r="R74" t="s">
        <v>1128</v>
      </c>
      <c r="S74">
        <v>276</v>
      </c>
    </row>
    <row r="75" spans="1:19" x14ac:dyDescent="0.75">
      <c r="A75" t="s">
        <v>11870</v>
      </c>
      <c r="B75" t="s">
        <v>11871</v>
      </c>
      <c r="C75" t="s">
        <v>11879</v>
      </c>
      <c r="D75" t="s">
        <v>989</v>
      </c>
      <c r="E75" t="s">
        <v>989</v>
      </c>
      <c r="F75" t="s">
        <v>11872</v>
      </c>
      <c r="G75" t="s">
        <v>10945</v>
      </c>
      <c r="H75">
        <v>275</v>
      </c>
      <c r="J75" t="s">
        <v>1128</v>
      </c>
      <c r="K75" t="s">
        <v>11974</v>
      </c>
      <c r="L75" t="s">
        <v>11875</v>
      </c>
      <c r="M75" t="s">
        <v>11924</v>
      </c>
      <c r="N75" t="s">
        <v>11889</v>
      </c>
      <c r="O75">
        <v>41977</v>
      </c>
      <c r="Q75" t="s">
        <v>11878</v>
      </c>
      <c r="R75" t="s">
        <v>1128</v>
      </c>
      <c r="S75">
        <v>275</v>
      </c>
    </row>
    <row r="76" spans="1:19" x14ac:dyDescent="0.75">
      <c r="A76" t="s">
        <v>11936</v>
      </c>
      <c r="B76" t="s">
        <v>11871</v>
      </c>
      <c r="C76" t="s">
        <v>11879</v>
      </c>
      <c r="D76" t="s">
        <v>11043</v>
      </c>
      <c r="E76" t="s">
        <v>11975</v>
      </c>
      <c r="F76" t="s">
        <v>11872</v>
      </c>
      <c r="G76" t="s">
        <v>11976</v>
      </c>
      <c r="H76">
        <v>272</v>
      </c>
      <c r="I76">
        <v>272</v>
      </c>
      <c r="K76" t="s">
        <v>11909</v>
      </c>
      <c r="L76" t="s">
        <v>11875</v>
      </c>
      <c r="M76" t="s">
        <v>11952</v>
      </c>
      <c r="N76" t="s">
        <v>11877</v>
      </c>
      <c r="Q76" t="s">
        <v>11878</v>
      </c>
      <c r="S76">
        <v>272</v>
      </c>
    </row>
    <row r="77" spans="1:19" x14ac:dyDescent="0.75">
      <c r="A77" t="s">
        <v>11870</v>
      </c>
      <c r="B77" t="s">
        <v>11871</v>
      </c>
      <c r="C77" t="s">
        <v>11871</v>
      </c>
      <c r="E77" t="s">
        <v>11977</v>
      </c>
      <c r="F77" t="s">
        <v>11902</v>
      </c>
      <c r="G77" t="s">
        <v>11978</v>
      </c>
      <c r="H77">
        <v>270</v>
      </c>
      <c r="J77" t="s">
        <v>11873</v>
      </c>
      <c r="K77" t="s">
        <v>11979</v>
      </c>
      <c r="L77" t="s">
        <v>11885</v>
      </c>
      <c r="M77" t="s">
        <v>11886</v>
      </c>
      <c r="N77" t="s">
        <v>11882</v>
      </c>
      <c r="Q77" t="s">
        <v>11980</v>
      </c>
      <c r="R77" t="s">
        <v>11873</v>
      </c>
      <c r="S77">
        <v>270</v>
      </c>
    </row>
    <row r="78" spans="1:19" x14ac:dyDescent="0.75">
      <c r="A78" t="s">
        <v>11870</v>
      </c>
      <c r="B78" t="s">
        <v>11871</v>
      </c>
      <c r="C78" t="s">
        <v>11871</v>
      </c>
      <c r="E78" t="s">
        <v>11981</v>
      </c>
      <c r="F78" t="s">
        <v>11902</v>
      </c>
      <c r="G78" t="s">
        <v>11982</v>
      </c>
      <c r="H78">
        <v>270</v>
      </c>
      <c r="J78" t="s">
        <v>11873</v>
      </c>
      <c r="K78" t="s">
        <v>11983</v>
      </c>
      <c r="L78" t="s">
        <v>11885</v>
      </c>
      <c r="M78" t="s">
        <v>11886</v>
      </c>
      <c r="N78" t="s">
        <v>11882</v>
      </c>
      <c r="Q78" t="s">
        <v>11980</v>
      </c>
      <c r="R78" t="s">
        <v>11873</v>
      </c>
      <c r="S78">
        <v>270</v>
      </c>
    </row>
    <row r="79" spans="1:19" x14ac:dyDescent="0.75">
      <c r="A79" t="s">
        <v>11870</v>
      </c>
      <c r="B79" t="s">
        <v>11871</v>
      </c>
      <c r="C79" t="s">
        <v>11871</v>
      </c>
      <c r="E79" t="s">
        <v>11984</v>
      </c>
      <c r="F79" t="s">
        <v>11872</v>
      </c>
      <c r="G79" t="s">
        <v>11984</v>
      </c>
      <c r="H79">
        <v>270</v>
      </c>
      <c r="I79">
        <v>270</v>
      </c>
      <c r="J79" t="s">
        <v>11873</v>
      </c>
      <c r="L79" t="s">
        <v>11888</v>
      </c>
      <c r="M79" t="s">
        <v>11881</v>
      </c>
      <c r="N79" t="s">
        <v>11882</v>
      </c>
      <c r="Q79" t="s">
        <v>11878</v>
      </c>
      <c r="R79" t="s">
        <v>11883</v>
      </c>
      <c r="S79">
        <v>270</v>
      </c>
    </row>
    <row r="80" spans="1:19" x14ac:dyDescent="0.75">
      <c r="A80" t="s">
        <v>11870</v>
      </c>
      <c r="B80" t="s">
        <v>11871</v>
      </c>
      <c r="C80" t="s">
        <v>11871</v>
      </c>
      <c r="E80" t="s">
        <v>2350</v>
      </c>
      <c r="F80" t="s">
        <v>11872</v>
      </c>
      <c r="G80" t="s">
        <v>10729</v>
      </c>
      <c r="H80">
        <v>265</v>
      </c>
      <c r="I80">
        <v>265</v>
      </c>
      <c r="J80" t="s">
        <v>3319</v>
      </c>
      <c r="K80" t="s">
        <v>11985</v>
      </c>
      <c r="L80" t="s">
        <v>11954</v>
      </c>
      <c r="M80" t="s">
        <v>11954</v>
      </c>
      <c r="N80" t="s">
        <v>11889</v>
      </c>
      <c r="O80">
        <v>41485</v>
      </c>
      <c r="Q80" t="s">
        <v>11878</v>
      </c>
      <c r="R80" t="s">
        <v>3319</v>
      </c>
      <c r="S80">
        <v>265</v>
      </c>
    </row>
    <row r="81" spans="1:19" x14ac:dyDescent="0.75">
      <c r="A81" t="s">
        <v>11870</v>
      </c>
      <c r="B81" t="s">
        <v>11871</v>
      </c>
      <c r="C81" t="s">
        <v>11879</v>
      </c>
      <c r="D81" t="s">
        <v>10257</v>
      </c>
      <c r="E81" t="s">
        <v>10257</v>
      </c>
      <c r="F81" t="s">
        <v>11872</v>
      </c>
      <c r="G81" t="s">
        <v>10258</v>
      </c>
      <c r="H81">
        <v>263.68</v>
      </c>
      <c r="J81" t="s">
        <v>1128</v>
      </c>
      <c r="K81" t="s">
        <v>11986</v>
      </c>
      <c r="L81" t="s">
        <v>11885</v>
      </c>
      <c r="M81" t="s">
        <v>11886</v>
      </c>
      <c r="N81" t="s">
        <v>11889</v>
      </c>
      <c r="O81">
        <v>41454</v>
      </c>
      <c r="Q81" t="s">
        <v>11878</v>
      </c>
      <c r="R81" t="s">
        <v>1128</v>
      </c>
      <c r="S81">
        <v>263.68</v>
      </c>
    </row>
    <row r="82" spans="1:19" x14ac:dyDescent="0.75">
      <c r="A82" t="s">
        <v>11870</v>
      </c>
      <c r="B82" t="s">
        <v>11871</v>
      </c>
      <c r="C82" t="s">
        <v>11879</v>
      </c>
      <c r="D82" t="s">
        <v>10255</v>
      </c>
      <c r="E82" t="s">
        <v>10255</v>
      </c>
      <c r="F82" t="s">
        <v>11872</v>
      </c>
      <c r="G82" t="s">
        <v>10256</v>
      </c>
      <c r="H82">
        <v>263</v>
      </c>
      <c r="J82" t="s">
        <v>1128</v>
      </c>
      <c r="K82" t="s">
        <v>11986</v>
      </c>
      <c r="L82" t="s">
        <v>11885</v>
      </c>
      <c r="M82" t="s">
        <v>11886</v>
      </c>
      <c r="N82" t="s">
        <v>11889</v>
      </c>
      <c r="O82">
        <v>41454</v>
      </c>
      <c r="Q82" t="s">
        <v>11878</v>
      </c>
      <c r="R82" t="s">
        <v>1128</v>
      </c>
      <c r="S82">
        <v>263</v>
      </c>
    </row>
    <row r="83" spans="1:19" x14ac:dyDescent="0.75">
      <c r="A83" t="s">
        <v>11936</v>
      </c>
      <c r="C83" t="s">
        <v>11879</v>
      </c>
      <c r="D83" t="s">
        <v>10798</v>
      </c>
      <c r="E83" t="s">
        <v>11716</v>
      </c>
      <c r="F83" t="s">
        <v>11872</v>
      </c>
      <c r="G83" t="s">
        <v>11716</v>
      </c>
      <c r="H83">
        <v>260</v>
      </c>
      <c r="I83">
        <v>260</v>
      </c>
      <c r="L83" t="s">
        <v>11875</v>
      </c>
      <c r="N83" t="s">
        <v>11889</v>
      </c>
      <c r="Q83" t="s">
        <v>11878</v>
      </c>
      <c r="S83">
        <v>260</v>
      </c>
    </row>
    <row r="84" spans="1:19" x14ac:dyDescent="0.75">
      <c r="A84" t="s">
        <v>11936</v>
      </c>
      <c r="B84" t="s">
        <v>11871</v>
      </c>
      <c r="C84" t="s">
        <v>11879</v>
      </c>
      <c r="D84" t="s">
        <v>10929</v>
      </c>
      <c r="E84" t="s">
        <v>11987</v>
      </c>
      <c r="F84" t="s">
        <v>11872</v>
      </c>
      <c r="G84" t="s">
        <v>11988</v>
      </c>
      <c r="H84">
        <v>254</v>
      </c>
      <c r="I84">
        <v>254</v>
      </c>
      <c r="K84" t="s">
        <v>11906</v>
      </c>
      <c r="L84" t="s">
        <v>11885</v>
      </c>
      <c r="M84" t="s">
        <v>11886</v>
      </c>
      <c r="N84" t="s">
        <v>11882</v>
      </c>
      <c r="Q84" t="s">
        <v>11878</v>
      </c>
      <c r="S84">
        <v>254</v>
      </c>
    </row>
    <row r="85" spans="1:19" x14ac:dyDescent="0.75">
      <c r="A85" t="s">
        <v>11870</v>
      </c>
      <c r="B85" t="s">
        <v>11871</v>
      </c>
      <c r="C85" t="s">
        <v>11879</v>
      </c>
      <c r="D85" t="s">
        <v>844</v>
      </c>
      <c r="E85" t="s">
        <v>844</v>
      </c>
      <c r="F85" t="s">
        <v>11872</v>
      </c>
      <c r="G85" t="s">
        <v>11505</v>
      </c>
      <c r="H85">
        <v>250</v>
      </c>
      <c r="J85" t="s">
        <v>1128</v>
      </c>
      <c r="K85" t="s">
        <v>11963</v>
      </c>
      <c r="L85" t="s">
        <v>11923</v>
      </c>
      <c r="M85" t="s">
        <v>11924</v>
      </c>
      <c r="N85" t="s">
        <v>11889</v>
      </c>
      <c r="O85">
        <v>41559</v>
      </c>
      <c r="Q85" t="s">
        <v>11878</v>
      </c>
      <c r="R85" t="s">
        <v>1128</v>
      </c>
      <c r="S85">
        <v>250</v>
      </c>
    </row>
    <row r="86" spans="1:19" x14ac:dyDescent="0.75">
      <c r="A86" t="s">
        <v>11870</v>
      </c>
      <c r="B86" t="s">
        <v>11871</v>
      </c>
      <c r="C86" t="s">
        <v>11871</v>
      </c>
      <c r="E86" t="s">
        <v>825</v>
      </c>
      <c r="F86" t="s">
        <v>11872</v>
      </c>
      <c r="G86" t="s">
        <v>9962</v>
      </c>
      <c r="H86">
        <v>241.5</v>
      </c>
      <c r="I86">
        <v>250</v>
      </c>
      <c r="J86" t="s">
        <v>1128</v>
      </c>
      <c r="K86" t="s">
        <v>11989</v>
      </c>
      <c r="L86" t="s">
        <v>11923</v>
      </c>
      <c r="M86" t="s">
        <v>11924</v>
      </c>
      <c r="N86" t="s">
        <v>11889</v>
      </c>
      <c r="O86">
        <v>41809</v>
      </c>
      <c r="Q86" t="s">
        <v>11878</v>
      </c>
      <c r="R86" t="s">
        <v>1128</v>
      </c>
      <c r="S86">
        <v>250</v>
      </c>
    </row>
    <row r="87" spans="1:19" x14ac:dyDescent="0.75">
      <c r="A87" t="s">
        <v>11870</v>
      </c>
      <c r="B87" t="s">
        <v>11871</v>
      </c>
      <c r="C87" t="s">
        <v>11871</v>
      </c>
      <c r="E87" t="s">
        <v>2344</v>
      </c>
      <c r="F87" t="s">
        <v>11872</v>
      </c>
      <c r="G87" t="s">
        <v>10924</v>
      </c>
      <c r="H87">
        <v>140</v>
      </c>
      <c r="I87">
        <v>250</v>
      </c>
      <c r="J87" t="s">
        <v>1128</v>
      </c>
      <c r="K87" t="s">
        <v>11990</v>
      </c>
      <c r="L87" t="s">
        <v>11954</v>
      </c>
      <c r="M87" t="s">
        <v>11954</v>
      </c>
      <c r="N87" t="s">
        <v>11889</v>
      </c>
      <c r="O87">
        <v>41110</v>
      </c>
      <c r="Q87" t="s">
        <v>11878</v>
      </c>
      <c r="R87" t="s">
        <v>1128</v>
      </c>
      <c r="S87">
        <v>250</v>
      </c>
    </row>
    <row r="88" spans="1:19" x14ac:dyDescent="0.75">
      <c r="A88" t="s">
        <v>11870</v>
      </c>
      <c r="B88" t="s">
        <v>11871</v>
      </c>
      <c r="C88" t="s">
        <v>11879</v>
      </c>
      <c r="D88" t="s">
        <v>1579</v>
      </c>
      <c r="E88" t="s">
        <v>1579</v>
      </c>
      <c r="F88" t="s">
        <v>11872</v>
      </c>
      <c r="G88" t="s">
        <v>10001</v>
      </c>
      <c r="H88">
        <v>250</v>
      </c>
      <c r="J88" t="s">
        <v>1128</v>
      </c>
      <c r="K88" t="s">
        <v>1578</v>
      </c>
      <c r="L88" t="s">
        <v>11923</v>
      </c>
      <c r="M88" t="s">
        <v>11924</v>
      </c>
      <c r="N88" t="s">
        <v>11889</v>
      </c>
      <c r="O88">
        <v>42535</v>
      </c>
      <c r="Q88" t="s">
        <v>11878</v>
      </c>
      <c r="R88" t="s">
        <v>1128</v>
      </c>
      <c r="S88">
        <v>250</v>
      </c>
    </row>
    <row r="89" spans="1:19" x14ac:dyDescent="0.75">
      <c r="A89" t="s">
        <v>11870</v>
      </c>
      <c r="B89" t="s">
        <v>11871</v>
      </c>
      <c r="C89" t="s">
        <v>11871</v>
      </c>
      <c r="E89" t="s">
        <v>10989</v>
      </c>
      <c r="F89" t="s">
        <v>11872</v>
      </c>
      <c r="G89" t="s">
        <v>10990</v>
      </c>
      <c r="H89">
        <v>250</v>
      </c>
      <c r="I89">
        <v>250</v>
      </c>
      <c r="J89" t="s">
        <v>3319</v>
      </c>
      <c r="K89" t="s">
        <v>11991</v>
      </c>
      <c r="L89" t="s">
        <v>11923</v>
      </c>
      <c r="M89" t="s">
        <v>11924</v>
      </c>
      <c r="N89" t="s">
        <v>11889</v>
      </c>
      <c r="O89">
        <v>43382</v>
      </c>
      <c r="Q89" t="s">
        <v>11878</v>
      </c>
      <c r="R89" t="s">
        <v>3319</v>
      </c>
      <c r="S89">
        <v>250</v>
      </c>
    </row>
    <row r="90" spans="1:19" x14ac:dyDescent="0.75">
      <c r="A90" t="s">
        <v>11870</v>
      </c>
      <c r="B90" t="s">
        <v>11871</v>
      </c>
      <c r="C90" t="s">
        <v>11879</v>
      </c>
      <c r="D90" t="s">
        <v>976</v>
      </c>
      <c r="E90" t="s">
        <v>976</v>
      </c>
      <c r="F90" t="s">
        <v>11872</v>
      </c>
      <c r="G90" t="s">
        <v>10346</v>
      </c>
      <c r="H90">
        <v>250</v>
      </c>
      <c r="J90" t="s">
        <v>1128</v>
      </c>
      <c r="K90" t="s">
        <v>11992</v>
      </c>
      <c r="L90" t="s">
        <v>11875</v>
      </c>
      <c r="M90" t="s">
        <v>11924</v>
      </c>
      <c r="N90" t="s">
        <v>11889</v>
      </c>
      <c r="O90">
        <v>41605</v>
      </c>
      <c r="Q90" t="s">
        <v>11878</v>
      </c>
      <c r="R90" t="s">
        <v>1128</v>
      </c>
      <c r="S90">
        <v>250</v>
      </c>
    </row>
    <row r="91" spans="1:19" x14ac:dyDescent="0.75">
      <c r="A91" t="s">
        <v>11870</v>
      </c>
      <c r="B91" t="s">
        <v>11871</v>
      </c>
      <c r="C91" t="s">
        <v>11879</v>
      </c>
      <c r="D91" t="s">
        <v>1490</v>
      </c>
      <c r="E91" t="s">
        <v>1490</v>
      </c>
      <c r="F91" t="s">
        <v>11872</v>
      </c>
      <c r="G91" t="s">
        <v>10871</v>
      </c>
      <c r="H91">
        <v>250</v>
      </c>
      <c r="J91" t="s">
        <v>1128</v>
      </c>
      <c r="K91" t="s">
        <v>11993</v>
      </c>
      <c r="L91" t="s">
        <v>11923</v>
      </c>
      <c r="M91" t="s">
        <v>11924</v>
      </c>
      <c r="N91" t="s">
        <v>11889</v>
      </c>
      <c r="O91">
        <v>42605</v>
      </c>
      <c r="Q91" t="s">
        <v>11878</v>
      </c>
      <c r="R91" t="s">
        <v>1128</v>
      </c>
      <c r="S91">
        <v>250</v>
      </c>
    </row>
    <row r="92" spans="1:19" x14ac:dyDescent="0.75">
      <c r="A92" t="s">
        <v>11870</v>
      </c>
      <c r="B92" t="s">
        <v>11871</v>
      </c>
      <c r="C92" t="s">
        <v>11871</v>
      </c>
      <c r="E92" t="s">
        <v>11228</v>
      </c>
      <c r="F92" t="s">
        <v>11902</v>
      </c>
      <c r="G92" t="s">
        <v>11228</v>
      </c>
      <c r="H92">
        <v>250</v>
      </c>
      <c r="J92" t="s">
        <v>11873</v>
      </c>
      <c r="K92" t="s">
        <v>11930</v>
      </c>
      <c r="M92" t="s">
        <v>11881</v>
      </c>
      <c r="N92" t="s">
        <v>11882</v>
      </c>
      <c r="Q92" t="s">
        <v>3482</v>
      </c>
      <c r="R92" t="s">
        <v>11873</v>
      </c>
      <c r="S92">
        <v>250</v>
      </c>
    </row>
    <row r="93" spans="1:19" x14ac:dyDescent="0.75">
      <c r="A93" t="s">
        <v>11870</v>
      </c>
      <c r="B93" t="s">
        <v>11871</v>
      </c>
      <c r="C93" t="s">
        <v>11879</v>
      </c>
      <c r="D93" t="s">
        <v>10118</v>
      </c>
      <c r="E93" t="s">
        <v>10118</v>
      </c>
      <c r="F93" t="s">
        <v>11872</v>
      </c>
      <c r="G93" t="s">
        <v>10119</v>
      </c>
      <c r="H93">
        <v>246.86</v>
      </c>
      <c r="J93" t="s">
        <v>11873</v>
      </c>
      <c r="K93" t="s">
        <v>11994</v>
      </c>
      <c r="L93" t="s">
        <v>7359</v>
      </c>
      <c r="M93" t="s">
        <v>11881</v>
      </c>
      <c r="N93" t="s">
        <v>11882</v>
      </c>
      <c r="Q93" t="s">
        <v>11878</v>
      </c>
      <c r="R93" t="s">
        <v>11995</v>
      </c>
      <c r="S93">
        <v>246.86</v>
      </c>
    </row>
    <row r="94" spans="1:19" x14ac:dyDescent="0.75">
      <c r="A94" t="s">
        <v>11936</v>
      </c>
      <c r="B94" t="s">
        <v>11871</v>
      </c>
      <c r="C94" t="s">
        <v>11879</v>
      </c>
      <c r="D94" t="s">
        <v>11896</v>
      </c>
      <c r="E94" t="s">
        <v>11996</v>
      </c>
      <c r="F94" t="s">
        <v>11872</v>
      </c>
      <c r="G94" t="s">
        <v>11996</v>
      </c>
      <c r="H94">
        <v>241.5</v>
      </c>
      <c r="I94">
        <v>241.5</v>
      </c>
      <c r="K94" t="s">
        <v>11898</v>
      </c>
      <c r="L94" t="s">
        <v>11885</v>
      </c>
      <c r="M94" t="s">
        <v>11886</v>
      </c>
      <c r="N94" t="s">
        <v>11889</v>
      </c>
      <c r="Q94" t="s">
        <v>11878</v>
      </c>
      <c r="S94">
        <v>241.5</v>
      </c>
    </row>
    <row r="95" spans="1:19" x14ac:dyDescent="0.75">
      <c r="A95" t="s">
        <v>11936</v>
      </c>
      <c r="B95" t="s">
        <v>11871</v>
      </c>
      <c r="C95" t="s">
        <v>11879</v>
      </c>
      <c r="D95" t="s">
        <v>11899</v>
      </c>
      <c r="E95" t="s">
        <v>11997</v>
      </c>
      <c r="F95" t="s">
        <v>11872</v>
      </c>
      <c r="G95" t="s">
        <v>11997</v>
      </c>
      <c r="H95">
        <v>241.5</v>
      </c>
      <c r="I95">
        <v>241.5</v>
      </c>
      <c r="K95" t="s">
        <v>11901</v>
      </c>
      <c r="L95" t="s">
        <v>11885</v>
      </c>
      <c r="M95" t="s">
        <v>11886</v>
      </c>
      <c r="N95" t="s">
        <v>11889</v>
      </c>
      <c r="Q95" t="s">
        <v>11878</v>
      </c>
      <c r="S95">
        <v>241.5</v>
      </c>
    </row>
    <row r="96" spans="1:19" x14ac:dyDescent="0.75">
      <c r="A96" t="s">
        <v>11870</v>
      </c>
      <c r="B96" t="s">
        <v>11879</v>
      </c>
      <c r="C96" t="s">
        <v>11871</v>
      </c>
      <c r="E96" t="s">
        <v>11536</v>
      </c>
      <c r="F96" t="s">
        <v>11872</v>
      </c>
      <c r="G96" t="s">
        <v>11537</v>
      </c>
      <c r="H96">
        <v>240</v>
      </c>
      <c r="I96">
        <v>240</v>
      </c>
      <c r="J96" t="s">
        <v>11873</v>
      </c>
      <c r="K96" t="s">
        <v>11874</v>
      </c>
      <c r="L96" t="s">
        <v>11875</v>
      </c>
      <c r="M96" t="s">
        <v>11886</v>
      </c>
      <c r="N96" t="s">
        <v>11882</v>
      </c>
      <c r="O96">
        <v>35053</v>
      </c>
      <c r="Q96" t="s">
        <v>11878</v>
      </c>
      <c r="R96" t="s">
        <v>11873</v>
      </c>
      <c r="S96">
        <v>240</v>
      </c>
    </row>
    <row r="97" spans="1:19" x14ac:dyDescent="0.75">
      <c r="A97" t="s">
        <v>11936</v>
      </c>
      <c r="B97" t="s">
        <v>11871</v>
      </c>
      <c r="C97" t="s">
        <v>11879</v>
      </c>
      <c r="D97" t="s">
        <v>10059</v>
      </c>
      <c r="E97" t="s">
        <v>10060</v>
      </c>
      <c r="F97" t="s">
        <v>11872</v>
      </c>
      <c r="G97" t="s">
        <v>10060</v>
      </c>
      <c r="H97">
        <v>239.1</v>
      </c>
      <c r="I97">
        <v>239.1</v>
      </c>
      <c r="L97" t="s">
        <v>11888</v>
      </c>
      <c r="M97" t="s">
        <v>11945</v>
      </c>
      <c r="N97" t="s">
        <v>11877</v>
      </c>
      <c r="Q97" t="s">
        <v>11878</v>
      </c>
      <c r="S97">
        <v>239.1</v>
      </c>
    </row>
    <row r="98" spans="1:19" x14ac:dyDescent="0.75">
      <c r="A98" t="s">
        <v>11936</v>
      </c>
      <c r="B98" t="s">
        <v>11871</v>
      </c>
      <c r="C98" t="s">
        <v>11879</v>
      </c>
      <c r="D98" t="s">
        <v>10577</v>
      </c>
      <c r="E98" t="s">
        <v>11998</v>
      </c>
      <c r="F98" t="s">
        <v>11872</v>
      </c>
      <c r="G98" t="s">
        <v>11999</v>
      </c>
      <c r="H98">
        <v>236</v>
      </c>
      <c r="I98">
        <v>236</v>
      </c>
      <c r="K98" t="s">
        <v>11910</v>
      </c>
      <c r="L98" t="s">
        <v>11875</v>
      </c>
      <c r="M98" t="s">
        <v>11952</v>
      </c>
      <c r="N98" t="s">
        <v>11882</v>
      </c>
      <c r="Q98" t="s">
        <v>11878</v>
      </c>
      <c r="S98">
        <v>236</v>
      </c>
    </row>
    <row r="99" spans="1:19" x14ac:dyDescent="0.75">
      <c r="A99" t="s">
        <v>11870</v>
      </c>
      <c r="B99" t="s">
        <v>11871</v>
      </c>
      <c r="C99" t="s">
        <v>11871</v>
      </c>
      <c r="E99" t="s">
        <v>11477</v>
      </c>
      <c r="F99" t="s">
        <v>11902</v>
      </c>
      <c r="G99" t="s">
        <v>11478</v>
      </c>
      <c r="H99">
        <v>236</v>
      </c>
      <c r="J99" t="s">
        <v>1128</v>
      </c>
      <c r="K99" t="s">
        <v>12000</v>
      </c>
      <c r="L99" t="s">
        <v>11875</v>
      </c>
      <c r="M99" t="s">
        <v>12001</v>
      </c>
      <c r="N99" t="s">
        <v>11889</v>
      </c>
      <c r="Q99" t="s">
        <v>2647</v>
      </c>
      <c r="R99" t="s">
        <v>1128</v>
      </c>
      <c r="S99">
        <v>236</v>
      </c>
    </row>
    <row r="100" spans="1:19" x14ac:dyDescent="0.75">
      <c r="A100" t="s">
        <v>11870</v>
      </c>
      <c r="B100" t="s">
        <v>11871</v>
      </c>
      <c r="C100" t="s">
        <v>11879</v>
      </c>
      <c r="D100" t="s">
        <v>10235</v>
      </c>
      <c r="E100" t="s">
        <v>10235</v>
      </c>
      <c r="F100" t="s">
        <v>11872</v>
      </c>
      <c r="G100" t="s">
        <v>10236</v>
      </c>
      <c r="H100">
        <v>235</v>
      </c>
      <c r="J100" t="s">
        <v>1128</v>
      </c>
      <c r="K100" t="s">
        <v>11880</v>
      </c>
      <c r="L100" t="s">
        <v>7359</v>
      </c>
      <c r="M100" t="s">
        <v>11881</v>
      </c>
      <c r="N100" t="s">
        <v>11889</v>
      </c>
      <c r="O100">
        <v>26299</v>
      </c>
      <c r="Q100" t="s">
        <v>11878</v>
      </c>
      <c r="R100" t="s">
        <v>11890</v>
      </c>
      <c r="S100">
        <v>235</v>
      </c>
    </row>
    <row r="101" spans="1:19" x14ac:dyDescent="0.75">
      <c r="A101" t="s">
        <v>11936</v>
      </c>
      <c r="B101" t="s">
        <v>11871</v>
      </c>
      <c r="C101" t="s">
        <v>11879</v>
      </c>
      <c r="D101" t="s">
        <v>11896</v>
      </c>
      <c r="E101" t="s">
        <v>12002</v>
      </c>
      <c r="F101" t="s">
        <v>11872</v>
      </c>
      <c r="G101" t="s">
        <v>12002</v>
      </c>
      <c r="H101">
        <v>234.5</v>
      </c>
      <c r="I101">
        <v>234.5</v>
      </c>
      <c r="K101" t="s">
        <v>11898</v>
      </c>
      <c r="L101" t="s">
        <v>11885</v>
      </c>
      <c r="M101" t="s">
        <v>11886</v>
      </c>
      <c r="N101" t="s">
        <v>11889</v>
      </c>
      <c r="Q101" t="s">
        <v>11878</v>
      </c>
      <c r="S101">
        <v>234.5</v>
      </c>
    </row>
    <row r="102" spans="1:19" x14ac:dyDescent="0.75">
      <c r="A102" t="s">
        <v>11936</v>
      </c>
      <c r="B102" t="s">
        <v>11871</v>
      </c>
      <c r="C102" t="s">
        <v>11879</v>
      </c>
      <c r="D102" t="s">
        <v>11899</v>
      </c>
      <c r="E102" t="s">
        <v>12003</v>
      </c>
      <c r="F102" t="s">
        <v>11872</v>
      </c>
      <c r="G102" t="s">
        <v>12003</v>
      </c>
      <c r="H102">
        <v>234.5</v>
      </c>
      <c r="I102">
        <v>234.5</v>
      </c>
      <c r="K102" t="s">
        <v>11901</v>
      </c>
      <c r="L102" t="s">
        <v>11885</v>
      </c>
      <c r="M102" t="s">
        <v>11886</v>
      </c>
      <c r="N102" t="s">
        <v>11889</v>
      </c>
      <c r="Q102" t="s">
        <v>11878</v>
      </c>
      <c r="S102">
        <v>234.5</v>
      </c>
    </row>
    <row r="103" spans="1:19" x14ac:dyDescent="0.75">
      <c r="A103" t="s">
        <v>11936</v>
      </c>
      <c r="B103" t="s">
        <v>11871</v>
      </c>
      <c r="C103" t="s">
        <v>11879</v>
      </c>
      <c r="D103" t="s">
        <v>11899</v>
      </c>
      <c r="E103" t="s">
        <v>12004</v>
      </c>
      <c r="F103" t="s">
        <v>11872</v>
      </c>
      <c r="G103" t="s">
        <v>12004</v>
      </c>
      <c r="H103">
        <v>234.5</v>
      </c>
      <c r="I103">
        <v>234.5</v>
      </c>
      <c r="K103" t="s">
        <v>11901</v>
      </c>
      <c r="L103" t="s">
        <v>11885</v>
      </c>
      <c r="M103" t="s">
        <v>11886</v>
      </c>
      <c r="N103" t="s">
        <v>11889</v>
      </c>
      <c r="Q103" t="s">
        <v>11878</v>
      </c>
      <c r="S103">
        <v>234.5</v>
      </c>
    </row>
    <row r="104" spans="1:19" x14ac:dyDescent="0.75">
      <c r="A104" t="s">
        <v>11936</v>
      </c>
      <c r="B104" t="s">
        <v>11871</v>
      </c>
      <c r="C104" t="s">
        <v>11879</v>
      </c>
      <c r="D104" t="s">
        <v>11896</v>
      </c>
      <c r="E104" t="s">
        <v>12005</v>
      </c>
      <c r="F104" t="s">
        <v>11872</v>
      </c>
      <c r="G104" t="s">
        <v>12005</v>
      </c>
      <c r="H104">
        <v>234.5</v>
      </c>
      <c r="I104">
        <v>234.5</v>
      </c>
      <c r="K104" t="s">
        <v>11898</v>
      </c>
      <c r="L104" t="s">
        <v>11885</v>
      </c>
      <c r="M104" t="s">
        <v>11886</v>
      </c>
      <c r="N104" t="s">
        <v>11889</v>
      </c>
      <c r="Q104" t="s">
        <v>11878</v>
      </c>
      <c r="S104">
        <v>234.5</v>
      </c>
    </row>
    <row r="105" spans="1:19" x14ac:dyDescent="0.75">
      <c r="A105" t="s">
        <v>11936</v>
      </c>
      <c r="B105" t="s">
        <v>11871</v>
      </c>
      <c r="C105" t="s">
        <v>11879</v>
      </c>
      <c r="D105" t="s">
        <v>11375</v>
      </c>
      <c r="E105" t="s">
        <v>12006</v>
      </c>
      <c r="F105" t="s">
        <v>11872</v>
      </c>
      <c r="G105" t="s">
        <v>11376</v>
      </c>
      <c r="H105">
        <v>231</v>
      </c>
      <c r="I105">
        <v>231</v>
      </c>
      <c r="K105" t="s">
        <v>11908</v>
      </c>
      <c r="L105" t="s">
        <v>11875</v>
      </c>
      <c r="M105" t="s">
        <v>11952</v>
      </c>
      <c r="N105" t="s">
        <v>11882</v>
      </c>
      <c r="Q105" t="s">
        <v>11878</v>
      </c>
      <c r="S105">
        <v>231</v>
      </c>
    </row>
    <row r="106" spans="1:19" x14ac:dyDescent="0.75">
      <c r="A106" t="s">
        <v>11936</v>
      </c>
      <c r="B106" t="s">
        <v>11871</v>
      </c>
      <c r="C106" t="s">
        <v>11879</v>
      </c>
      <c r="D106" t="s">
        <v>10661</v>
      </c>
      <c r="E106" t="s">
        <v>12007</v>
      </c>
      <c r="F106" t="s">
        <v>11872</v>
      </c>
      <c r="G106" t="s">
        <v>12008</v>
      </c>
      <c r="H106">
        <v>230</v>
      </c>
      <c r="I106">
        <v>230</v>
      </c>
      <c r="K106" t="s">
        <v>12009</v>
      </c>
      <c r="L106" t="s">
        <v>11933</v>
      </c>
      <c r="M106" t="s">
        <v>11886</v>
      </c>
      <c r="N106" t="s">
        <v>11889</v>
      </c>
      <c r="Q106" t="s">
        <v>11878</v>
      </c>
      <c r="S106">
        <v>230</v>
      </c>
    </row>
    <row r="107" spans="1:19" x14ac:dyDescent="0.75">
      <c r="A107" t="s">
        <v>11936</v>
      </c>
      <c r="B107" t="s">
        <v>11871</v>
      </c>
      <c r="C107" t="s">
        <v>11879</v>
      </c>
      <c r="D107" t="s">
        <v>10257</v>
      </c>
      <c r="E107" t="s">
        <v>12010</v>
      </c>
      <c r="F107" t="s">
        <v>11872</v>
      </c>
      <c r="G107" t="s">
        <v>12011</v>
      </c>
      <c r="H107">
        <v>228</v>
      </c>
      <c r="I107">
        <v>228</v>
      </c>
      <c r="K107" t="s">
        <v>11986</v>
      </c>
      <c r="L107" t="s">
        <v>11885</v>
      </c>
      <c r="M107" t="s">
        <v>11886</v>
      </c>
      <c r="N107" t="s">
        <v>11889</v>
      </c>
      <c r="Q107" t="s">
        <v>11878</v>
      </c>
      <c r="S107">
        <v>228</v>
      </c>
    </row>
    <row r="108" spans="1:19" x14ac:dyDescent="0.75">
      <c r="A108" t="s">
        <v>11936</v>
      </c>
      <c r="B108" t="s">
        <v>11871</v>
      </c>
      <c r="C108" t="s">
        <v>11879</v>
      </c>
      <c r="D108" t="s">
        <v>10255</v>
      </c>
      <c r="E108" t="s">
        <v>12012</v>
      </c>
      <c r="F108" t="s">
        <v>11872</v>
      </c>
      <c r="G108" t="s">
        <v>12013</v>
      </c>
      <c r="H108">
        <v>228</v>
      </c>
      <c r="I108">
        <v>228</v>
      </c>
      <c r="K108" t="s">
        <v>11986</v>
      </c>
      <c r="L108" t="s">
        <v>11885</v>
      </c>
      <c r="M108" t="s">
        <v>11886</v>
      </c>
      <c r="N108" t="s">
        <v>11889</v>
      </c>
      <c r="Q108" t="s">
        <v>11878</v>
      </c>
      <c r="S108">
        <v>228</v>
      </c>
    </row>
    <row r="109" spans="1:19" x14ac:dyDescent="0.75">
      <c r="A109" t="s">
        <v>11936</v>
      </c>
      <c r="B109" t="s">
        <v>11871</v>
      </c>
      <c r="C109" t="s">
        <v>11879</v>
      </c>
      <c r="D109" t="s">
        <v>10020</v>
      </c>
      <c r="E109" t="s">
        <v>12014</v>
      </c>
      <c r="F109" t="s">
        <v>11872</v>
      </c>
      <c r="G109" t="s">
        <v>12015</v>
      </c>
      <c r="H109">
        <v>227</v>
      </c>
      <c r="I109">
        <v>227</v>
      </c>
      <c r="K109" t="s">
        <v>12016</v>
      </c>
      <c r="L109" t="s">
        <v>11875</v>
      </c>
      <c r="M109" t="s">
        <v>11886</v>
      </c>
      <c r="N109" t="s">
        <v>11889</v>
      </c>
      <c r="Q109" t="s">
        <v>11878</v>
      </c>
      <c r="S109">
        <v>227</v>
      </c>
    </row>
    <row r="110" spans="1:19" x14ac:dyDescent="0.75">
      <c r="A110" t="s">
        <v>11870</v>
      </c>
      <c r="B110" t="s">
        <v>11871</v>
      </c>
      <c r="C110" t="s">
        <v>11871</v>
      </c>
      <c r="E110" t="s">
        <v>10448</v>
      </c>
      <c r="F110" t="s">
        <v>11872</v>
      </c>
      <c r="G110" t="s">
        <v>10450</v>
      </c>
      <c r="H110">
        <v>225.8</v>
      </c>
      <c r="I110">
        <v>226</v>
      </c>
      <c r="J110" t="s">
        <v>1128</v>
      </c>
      <c r="K110" t="s">
        <v>12017</v>
      </c>
      <c r="L110" t="s">
        <v>11875</v>
      </c>
      <c r="M110" t="s">
        <v>11886</v>
      </c>
      <c r="N110" t="s">
        <v>11889</v>
      </c>
      <c r="Q110" t="s">
        <v>11878</v>
      </c>
      <c r="R110" t="s">
        <v>1128</v>
      </c>
      <c r="S110">
        <v>226</v>
      </c>
    </row>
    <row r="111" spans="1:19" x14ac:dyDescent="0.75">
      <c r="A111" t="s">
        <v>11870</v>
      </c>
      <c r="B111" t="s">
        <v>11871</v>
      </c>
      <c r="C111" t="s">
        <v>11871</v>
      </c>
      <c r="E111" t="s">
        <v>10445</v>
      </c>
      <c r="F111" t="s">
        <v>11872</v>
      </c>
      <c r="G111" t="s">
        <v>10447</v>
      </c>
      <c r="H111">
        <v>225.75</v>
      </c>
      <c r="I111">
        <v>226</v>
      </c>
      <c r="J111" t="s">
        <v>1128</v>
      </c>
      <c r="K111" t="s">
        <v>12017</v>
      </c>
      <c r="L111" t="s">
        <v>11875</v>
      </c>
      <c r="M111" t="s">
        <v>11886</v>
      </c>
      <c r="N111" t="s">
        <v>11889</v>
      </c>
      <c r="Q111" t="s">
        <v>11878</v>
      </c>
      <c r="R111" t="s">
        <v>1128</v>
      </c>
      <c r="S111">
        <v>226</v>
      </c>
    </row>
    <row r="112" spans="1:19" x14ac:dyDescent="0.75">
      <c r="A112" t="s">
        <v>11936</v>
      </c>
      <c r="B112" t="s">
        <v>11871</v>
      </c>
      <c r="C112" t="s">
        <v>11879</v>
      </c>
      <c r="D112" t="s">
        <v>11549</v>
      </c>
      <c r="E112" t="s">
        <v>12018</v>
      </c>
      <c r="F112" t="s">
        <v>11872</v>
      </c>
      <c r="G112" t="s">
        <v>11550</v>
      </c>
      <c r="H112">
        <v>223</v>
      </c>
      <c r="I112">
        <v>223</v>
      </c>
      <c r="K112" t="s">
        <v>11921</v>
      </c>
      <c r="L112" t="s">
        <v>11875</v>
      </c>
      <c r="M112" t="s">
        <v>11952</v>
      </c>
      <c r="N112" t="s">
        <v>11877</v>
      </c>
      <c r="Q112" t="s">
        <v>11878</v>
      </c>
      <c r="S112">
        <v>223</v>
      </c>
    </row>
    <row r="113" spans="1:19" x14ac:dyDescent="0.75">
      <c r="A113" t="s">
        <v>11870</v>
      </c>
      <c r="B113" t="s">
        <v>11871</v>
      </c>
      <c r="C113" t="s">
        <v>11871</v>
      </c>
      <c r="E113" t="s">
        <v>10099</v>
      </c>
      <c r="F113" t="s">
        <v>11872</v>
      </c>
      <c r="G113" t="s">
        <v>10100</v>
      </c>
      <c r="H113">
        <v>204.2</v>
      </c>
      <c r="I113">
        <v>222</v>
      </c>
      <c r="J113" t="s">
        <v>11873</v>
      </c>
      <c r="K113" t="s">
        <v>12019</v>
      </c>
      <c r="L113" t="s">
        <v>11933</v>
      </c>
      <c r="M113" t="s">
        <v>11886</v>
      </c>
      <c r="N113" t="s">
        <v>11882</v>
      </c>
      <c r="O113">
        <v>41395</v>
      </c>
      <c r="Q113" t="s">
        <v>11878</v>
      </c>
      <c r="R113" t="s">
        <v>11873</v>
      </c>
      <c r="S113">
        <v>222</v>
      </c>
    </row>
    <row r="114" spans="1:19" x14ac:dyDescent="0.75">
      <c r="A114" t="s">
        <v>11870</v>
      </c>
      <c r="B114" t="s">
        <v>11871</v>
      </c>
      <c r="C114" t="s">
        <v>11871</v>
      </c>
      <c r="E114" t="s">
        <v>10103</v>
      </c>
      <c r="F114" t="s">
        <v>11872</v>
      </c>
      <c r="G114" t="s">
        <v>10104</v>
      </c>
      <c r="H114">
        <v>208.96</v>
      </c>
      <c r="I114">
        <v>222</v>
      </c>
      <c r="J114" t="s">
        <v>11873</v>
      </c>
      <c r="K114" t="s">
        <v>12019</v>
      </c>
      <c r="L114" t="s">
        <v>11933</v>
      </c>
      <c r="M114" t="s">
        <v>11886</v>
      </c>
      <c r="N114" t="s">
        <v>11882</v>
      </c>
      <c r="O114">
        <v>41395</v>
      </c>
      <c r="Q114" t="s">
        <v>11878</v>
      </c>
      <c r="R114" t="s">
        <v>11873</v>
      </c>
      <c r="S114">
        <v>222</v>
      </c>
    </row>
    <row r="115" spans="1:19" x14ac:dyDescent="0.75">
      <c r="A115" t="s">
        <v>11870</v>
      </c>
      <c r="B115" t="s">
        <v>11871</v>
      </c>
      <c r="C115" t="s">
        <v>11871</v>
      </c>
      <c r="E115" t="s">
        <v>10105</v>
      </c>
      <c r="F115" t="s">
        <v>11872</v>
      </c>
      <c r="G115" t="s">
        <v>12020</v>
      </c>
      <c r="H115">
        <v>204.29</v>
      </c>
      <c r="I115">
        <v>222</v>
      </c>
      <c r="J115" t="s">
        <v>11873</v>
      </c>
      <c r="K115" t="s">
        <v>12019</v>
      </c>
      <c r="L115" t="s">
        <v>11933</v>
      </c>
      <c r="M115" t="s">
        <v>11886</v>
      </c>
      <c r="N115" t="s">
        <v>11882</v>
      </c>
      <c r="O115">
        <v>41395</v>
      </c>
      <c r="Q115" t="s">
        <v>11878</v>
      </c>
      <c r="R115" t="s">
        <v>11873</v>
      </c>
      <c r="S115">
        <v>222</v>
      </c>
    </row>
    <row r="116" spans="1:19" x14ac:dyDescent="0.75">
      <c r="A116" t="s">
        <v>11870</v>
      </c>
      <c r="B116" t="s">
        <v>11871</v>
      </c>
      <c r="C116" t="s">
        <v>11871</v>
      </c>
      <c r="E116" t="s">
        <v>10101</v>
      </c>
      <c r="F116" t="s">
        <v>11872</v>
      </c>
      <c r="G116" t="s">
        <v>10102</v>
      </c>
      <c r="H116">
        <v>202.7</v>
      </c>
      <c r="I116">
        <v>222</v>
      </c>
      <c r="J116" t="s">
        <v>11873</v>
      </c>
      <c r="K116" t="s">
        <v>12019</v>
      </c>
      <c r="L116" t="s">
        <v>11933</v>
      </c>
      <c r="M116" t="s">
        <v>11886</v>
      </c>
      <c r="N116" t="s">
        <v>11882</v>
      </c>
      <c r="O116">
        <v>41395</v>
      </c>
      <c r="Q116" t="s">
        <v>11878</v>
      </c>
      <c r="R116" t="s">
        <v>11873</v>
      </c>
      <c r="S116">
        <v>222</v>
      </c>
    </row>
    <row r="117" spans="1:19" x14ac:dyDescent="0.75">
      <c r="A117" t="s">
        <v>11870</v>
      </c>
      <c r="B117" t="s">
        <v>11871</v>
      </c>
      <c r="C117" t="s">
        <v>11871</v>
      </c>
      <c r="E117" t="s">
        <v>12021</v>
      </c>
      <c r="F117" t="s">
        <v>11902</v>
      </c>
      <c r="G117" t="s">
        <v>12022</v>
      </c>
      <c r="H117">
        <v>200</v>
      </c>
      <c r="I117">
        <v>220.5</v>
      </c>
      <c r="J117" t="s">
        <v>1128</v>
      </c>
      <c r="K117" t="s">
        <v>11964</v>
      </c>
      <c r="L117" t="s">
        <v>11954</v>
      </c>
      <c r="M117" t="s">
        <v>11954</v>
      </c>
      <c r="N117" t="s">
        <v>11889</v>
      </c>
      <c r="O117">
        <v>43678</v>
      </c>
      <c r="Q117" t="s">
        <v>3718</v>
      </c>
      <c r="R117" t="s">
        <v>1128</v>
      </c>
      <c r="S117">
        <v>220.5</v>
      </c>
    </row>
    <row r="118" spans="1:19" x14ac:dyDescent="0.75">
      <c r="A118" t="s">
        <v>11936</v>
      </c>
      <c r="B118" t="s">
        <v>11871</v>
      </c>
      <c r="C118" t="s">
        <v>11879</v>
      </c>
      <c r="D118" t="s">
        <v>10585</v>
      </c>
      <c r="E118" t="s">
        <v>12023</v>
      </c>
      <c r="F118" t="s">
        <v>11872</v>
      </c>
      <c r="G118" t="s">
        <v>10586</v>
      </c>
      <c r="H118">
        <v>220</v>
      </c>
      <c r="I118">
        <v>220</v>
      </c>
      <c r="K118" t="s">
        <v>12024</v>
      </c>
      <c r="L118" t="s">
        <v>11933</v>
      </c>
      <c r="M118" t="s">
        <v>11886</v>
      </c>
      <c r="N118" t="s">
        <v>11882</v>
      </c>
      <c r="Q118" t="s">
        <v>11878</v>
      </c>
      <c r="S118">
        <v>220</v>
      </c>
    </row>
    <row r="119" spans="1:19" x14ac:dyDescent="0.75">
      <c r="A119" t="s">
        <v>11936</v>
      </c>
      <c r="B119" t="s">
        <v>11871</v>
      </c>
      <c r="C119" t="s">
        <v>11879</v>
      </c>
      <c r="D119" t="s">
        <v>1527</v>
      </c>
      <c r="E119" t="s">
        <v>11672</v>
      </c>
      <c r="F119" t="s">
        <v>11872</v>
      </c>
      <c r="G119" t="s">
        <v>10993</v>
      </c>
      <c r="H119">
        <v>219</v>
      </c>
      <c r="I119">
        <v>219</v>
      </c>
      <c r="K119" t="s">
        <v>11892</v>
      </c>
      <c r="L119" t="s">
        <v>11923</v>
      </c>
      <c r="M119" t="s">
        <v>11924</v>
      </c>
      <c r="N119" t="s">
        <v>11889</v>
      </c>
      <c r="Q119" t="s">
        <v>11878</v>
      </c>
      <c r="S119">
        <v>219</v>
      </c>
    </row>
    <row r="120" spans="1:19" x14ac:dyDescent="0.75">
      <c r="A120" t="s">
        <v>11936</v>
      </c>
      <c r="B120" t="s">
        <v>11871</v>
      </c>
      <c r="C120" t="s">
        <v>11879</v>
      </c>
      <c r="D120" t="s">
        <v>10116</v>
      </c>
      <c r="E120" t="s">
        <v>12025</v>
      </c>
      <c r="F120" t="s">
        <v>11872</v>
      </c>
      <c r="G120" t="s">
        <v>10117</v>
      </c>
      <c r="H120">
        <v>213.5</v>
      </c>
      <c r="I120">
        <v>213.5</v>
      </c>
      <c r="K120" t="s">
        <v>11874</v>
      </c>
      <c r="L120" t="s">
        <v>11933</v>
      </c>
      <c r="M120" t="s">
        <v>11886</v>
      </c>
      <c r="N120" t="s">
        <v>11882</v>
      </c>
      <c r="Q120" t="s">
        <v>11878</v>
      </c>
      <c r="S120">
        <v>213.5</v>
      </c>
    </row>
    <row r="121" spans="1:19" x14ac:dyDescent="0.75">
      <c r="A121" t="s">
        <v>11936</v>
      </c>
      <c r="B121" t="s">
        <v>11871</v>
      </c>
      <c r="C121" t="s">
        <v>11879</v>
      </c>
      <c r="D121" t="s">
        <v>10116</v>
      </c>
      <c r="E121" t="s">
        <v>12026</v>
      </c>
      <c r="F121" t="s">
        <v>11872</v>
      </c>
      <c r="G121" t="s">
        <v>10117</v>
      </c>
      <c r="H121">
        <v>213.5</v>
      </c>
      <c r="I121">
        <v>213.5</v>
      </c>
      <c r="K121" t="s">
        <v>11874</v>
      </c>
      <c r="L121" t="s">
        <v>11933</v>
      </c>
      <c r="M121" t="s">
        <v>11886</v>
      </c>
      <c r="N121" t="s">
        <v>11882</v>
      </c>
      <c r="Q121" t="s">
        <v>11878</v>
      </c>
      <c r="S121">
        <v>213.5</v>
      </c>
    </row>
    <row r="122" spans="1:19" x14ac:dyDescent="0.75">
      <c r="A122" t="s">
        <v>11936</v>
      </c>
      <c r="B122" t="s">
        <v>11871</v>
      </c>
      <c r="C122" t="s">
        <v>11879</v>
      </c>
      <c r="D122" t="s">
        <v>10344</v>
      </c>
      <c r="E122" t="s">
        <v>12027</v>
      </c>
      <c r="F122" t="s">
        <v>11872</v>
      </c>
      <c r="G122" t="s">
        <v>12028</v>
      </c>
      <c r="H122">
        <v>213.4</v>
      </c>
      <c r="I122">
        <v>213.4</v>
      </c>
      <c r="K122" t="s">
        <v>12029</v>
      </c>
      <c r="L122" t="s">
        <v>11875</v>
      </c>
      <c r="M122" t="s">
        <v>11886</v>
      </c>
      <c r="N122" t="s">
        <v>11882</v>
      </c>
      <c r="Q122" t="s">
        <v>11878</v>
      </c>
      <c r="S122">
        <v>213.4</v>
      </c>
    </row>
    <row r="123" spans="1:19" x14ac:dyDescent="0.75">
      <c r="A123" t="s">
        <v>11936</v>
      </c>
      <c r="B123" t="s">
        <v>11871</v>
      </c>
      <c r="C123" t="s">
        <v>11879</v>
      </c>
      <c r="D123" t="s">
        <v>10189</v>
      </c>
      <c r="E123" t="s">
        <v>12030</v>
      </c>
      <c r="F123" t="s">
        <v>11872</v>
      </c>
      <c r="G123" t="s">
        <v>12031</v>
      </c>
      <c r="H123">
        <v>212.5</v>
      </c>
      <c r="I123">
        <v>212.5</v>
      </c>
      <c r="K123" t="s">
        <v>11884</v>
      </c>
      <c r="L123" t="s">
        <v>11933</v>
      </c>
      <c r="M123" t="s">
        <v>11886</v>
      </c>
      <c r="N123" t="s">
        <v>11882</v>
      </c>
      <c r="Q123" t="s">
        <v>11878</v>
      </c>
      <c r="S123">
        <v>212.5</v>
      </c>
    </row>
    <row r="124" spans="1:19" x14ac:dyDescent="0.75">
      <c r="A124" t="s">
        <v>11936</v>
      </c>
      <c r="B124" t="s">
        <v>11871</v>
      </c>
      <c r="C124" t="s">
        <v>11879</v>
      </c>
      <c r="D124" t="s">
        <v>10189</v>
      </c>
      <c r="E124" t="s">
        <v>12032</v>
      </c>
      <c r="F124" t="s">
        <v>11872</v>
      </c>
      <c r="G124" t="s">
        <v>12033</v>
      </c>
      <c r="H124">
        <v>212.5</v>
      </c>
      <c r="I124">
        <v>212.5</v>
      </c>
      <c r="K124" t="s">
        <v>11884</v>
      </c>
      <c r="L124" t="s">
        <v>11933</v>
      </c>
      <c r="M124" t="s">
        <v>11886</v>
      </c>
      <c r="N124" t="s">
        <v>11882</v>
      </c>
      <c r="Q124" t="s">
        <v>11878</v>
      </c>
      <c r="S124">
        <v>212.5</v>
      </c>
    </row>
    <row r="125" spans="1:19" x14ac:dyDescent="0.75">
      <c r="A125" t="s">
        <v>11936</v>
      </c>
      <c r="B125" t="s">
        <v>11871</v>
      </c>
      <c r="C125" t="s">
        <v>11879</v>
      </c>
      <c r="D125" t="s">
        <v>10189</v>
      </c>
      <c r="E125" t="s">
        <v>12034</v>
      </c>
      <c r="F125" t="s">
        <v>11872</v>
      </c>
      <c r="G125" t="s">
        <v>12035</v>
      </c>
      <c r="H125">
        <v>212.5</v>
      </c>
      <c r="I125">
        <v>212.5</v>
      </c>
      <c r="K125" t="s">
        <v>11884</v>
      </c>
      <c r="L125" t="s">
        <v>11933</v>
      </c>
      <c r="M125" t="s">
        <v>11886</v>
      </c>
      <c r="N125" t="s">
        <v>11882</v>
      </c>
      <c r="Q125" t="s">
        <v>11878</v>
      </c>
      <c r="S125">
        <v>212.5</v>
      </c>
    </row>
    <row r="126" spans="1:19" x14ac:dyDescent="0.75">
      <c r="A126" t="s">
        <v>11870</v>
      </c>
      <c r="B126" t="s">
        <v>11871</v>
      </c>
      <c r="C126" t="s">
        <v>11871</v>
      </c>
      <c r="E126" t="s">
        <v>871</v>
      </c>
      <c r="F126" t="s">
        <v>11872</v>
      </c>
      <c r="G126" t="s">
        <v>10056</v>
      </c>
      <c r="H126">
        <v>210</v>
      </c>
      <c r="I126">
        <v>210</v>
      </c>
      <c r="J126" t="s">
        <v>11873</v>
      </c>
      <c r="K126" t="s">
        <v>12036</v>
      </c>
      <c r="L126" t="s">
        <v>11923</v>
      </c>
      <c r="M126" t="s">
        <v>11924</v>
      </c>
      <c r="N126" t="s">
        <v>11877</v>
      </c>
      <c r="O126">
        <v>41579</v>
      </c>
      <c r="Q126" t="s">
        <v>11878</v>
      </c>
      <c r="R126" t="s">
        <v>11873</v>
      </c>
      <c r="S126">
        <v>210</v>
      </c>
    </row>
    <row r="127" spans="1:19" x14ac:dyDescent="0.75">
      <c r="A127" t="s">
        <v>11870</v>
      </c>
      <c r="B127" t="s">
        <v>11871</v>
      </c>
      <c r="C127" t="s">
        <v>11879</v>
      </c>
      <c r="D127" t="s">
        <v>10608</v>
      </c>
      <c r="E127" t="s">
        <v>10608</v>
      </c>
      <c r="F127" t="s">
        <v>11872</v>
      </c>
      <c r="G127" t="s">
        <v>10609</v>
      </c>
      <c r="H127">
        <v>210</v>
      </c>
      <c r="J127" t="s">
        <v>11873</v>
      </c>
      <c r="K127" t="s">
        <v>12037</v>
      </c>
      <c r="L127" t="s">
        <v>7359</v>
      </c>
      <c r="M127" t="s">
        <v>11881</v>
      </c>
      <c r="N127" t="s">
        <v>11882</v>
      </c>
      <c r="O127">
        <v>24108</v>
      </c>
      <c r="Q127" t="s">
        <v>11878</v>
      </c>
      <c r="R127" t="s">
        <v>11873</v>
      </c>
      <c r="S127">
        <v>210</v>
      </c>
    </row>
    <row r="128" spans="1:19" x14ac:dyDescent="0.75">
      <c r="A128" t="s">
        <v>11936</v>
      </c>
      <c r="C128" t="s">
        <v>11879</v>
      </c>
      <c r="D128" t="s">
        <v>10784</v>
      </c>
      <c r="E128" t="s">
        <v>12038</v>
      </c>
      <c r="F128" t="s">
        <v>11872</v>
      </c>
      <c r="G128" t="s">
        <v>12039</v>
      </c>
      <c r="H128">
        <v>208</v>
      </c>
      <c r="I128">
        <v>208</v>
      </c>
      <c r="K128" t="s">
        <v>11895</v>
      </c>
      <c r="L128" t="s">
        <v>11933</v>
      </c>
      <c r="M128" t="s">
        <v>11886</v>
      </c>
      <c r="N128" t="s">
        <v>11889</v>
      </c>
      <c r="Q128" t="s">
        <v>11878</v>
      </c>
      <c r="S128">
        <v>208</v>
      </c>
    </row>
    <row r="129" spans="1:19" x14ac:dyDescent="0.75">
      <c r="A129" t="s">
        <v>11936</v>
      </c>
      <c r="C129" t="s">
        <v>11879</v>
      </c>
      <c r="D129" t="s">
        <v>10784</v>
      </c>
      <c r="E129" t="s">
        <v>12040</v>
      </c>
      <c r="F129" t="s">
        <v>11872</v>
      </c>
      <c r="G129" t="s">
        <v>12041</v>
      </c>
      <c r="H129">
        <v>208</v>
      </c>
      <c r="I129">
        <v>208</v>
      </c>
      <c r="K129" t="s">
        <v>11895</v>
      </c>
      <c r="L129" t="s">
        <v>11933</v>
      </c>
      <c r="M129" t="s">
        <v>11886</v>
      </c>
      <c r="N129" t="s">
        <v>11889</v>
      </c>
      <c r="Q129" t="s">
        <v>11878</v>
      </c>
      <c r="S129">
        <v>208</v>
      </c>
    </row>
    <row r="130" spans="1:19" x14ac:dyDescent="0.75">
      <c r="A130" t="s">
        <v>11870</v>
      </c>
      <c r="B130" t="s">
        <v>11871</v>
      </c>
      <c r="C130" t="s">
        <v>11871</v>
      </c>
      <c r="E130" t="s">
        <v>10237</v>
      </c>
      <c r="F130" t="s">
        <v>11872</v>
      </c>
      <c r="G130" t="s">
        <v>12042</v>
      </c>
      <c r="H130">
        <v>200</v>
      </c>
      <c r="I130">
        <v>207</v>
      </c>
      <c r="J130" t="s">
        <v>1128</v>
      </c>
      <c r="K130" t="s">
        <v>11892</v>
      </c>
      <c r="L130" t="s">
        <v>11939</v>
      </c>
      <c r="M130" t="s">
        <v>11881</v>
      </c>
      <c r="N130" t="s">
        <v>11889</v>
      </c>
      <c r="O130">
        <v>31778</v>
      </c>
      <c r="Q130" t="s">
        <v>11878</v>
      </c>
      <c r="R130" t="s">
        <v>1128</v>
      </c>
      <c r="S130">
        <v>207</v>
      </c>
    </row>
    <row r="131" spans="1:19" x14ac:dyDescent="0.75">
      <c r="A131" t="s">
        <v>11936</v>
      </c>
      <c r="B131" t="s">
        <v>11871</v>
      </c>
      <c r="C131" t="s">
        <v>11879</v>
      </c>
      <c r="D131" t="s">
        <v>10344</v>
      </c>
      <c r="E131" t="s">
        <v>12043</v>
      </c>
      <c r="F131" t="s">
        <v>11872</v>
      </c>
      <c r="G131" t="s">
        <v>12044</v>
      </c>
      <c r="H131">
        <v>203.1</v>
      </c>
      <c r="I131">
        <v>203.1</v>
      </c>
      <c r="K131" t="s">
        <v>12029</v>
      </c>
      <c r="L131" t="s">
        <v>11933</v>
      </c>
      <c r="M131" t="s">
        <v>11886</v>
      </c>
      <c r="N131" t="s">
        <v>11882</v>
      </c>
      <c r="Q131" t="s">
        <v>11878</v>
      </c>
      <c r="S131">
        <v>203.1</v>
      </c>
    </row>
    <row r="132" spans="1:19" x14ac:dyDescent="0.75">
      <c r="A132" t="s">
        <v>11936</v>
      </c>
      <c r="B132" t="s">
        <v>11871</v>
      </c>
      <c r="C132" t="s">
        <v>11879</v>
      </c>
      <c r="D132" t="s">
        <v>10344</v>
      </c>
      <c r="E132" t="s">
        <v>12045</v>
      </c>
      <c r="F132" t="s">
        <v>11872</v>
      </c>
      <c r="G132" t="s">
        <v>12046</v>
      </c>
      <c r="H132">
        <v>203.1</v>
      </c>
      <c r="I132">
        <v>203.1</v>
      </c>
      <c r="K132" t="s">
        <v>12029</v>
      </c>
      <c r="L132" t="s">
        <v>11933</v>
      </c>
      <c r="M132" t="s">
        <v>11886</v>
      </c>
      <c r="N132" t="s">
        <v>11882</v>
      </c>
      <c r="Q132" t="s">
        <v>11878</v>
      </c>
      <c r="S132">
        <v>203.1</v>
      </c>
    </row>
    <row r="133" spans="1:19" x14ac:dyDescent="0.75">
      <c r="A133" t="s">
        <v>11936</v>
      </c>
      <c r="C133" t="s">
        <v>11879</v>
      </c>
      <c r="D133" t="s">
        <v>10960</v>
      </c>
      <c r="E133" t="s">
        <v>11681</v>
      </c>
      <c r="F133" t="s">
        <v>11872</v>
      </c>
      <c r="G133" t="s">
        <v>11681</v>
      </c>
      <c r="H133">
        <v>202</v>
      </c>
      <c r="I133">
        <v>202</v>
      </c>
      <c r="N133" t="s">
        <v>11889</v>
      </c>
      <c r="Q133" t="s">
        <v>11878</v>
      </c>
      <c r="S133">
        <v>202</v>
      </c>
    </row>
    <row r="134" spans="1:19" x14ac:dyDescent="0.75">
      <c r="A134" t="s">
        <v>11936</v>
      </c>
      <c r="C134" t="s">
        <v>11879</v>
      </c>
      <c r="D134" t="s">
        <v>10962</v>
      </c>
      <c r="E134" t="s">
        <v>11680</v>
      </c>
      <c r="F134" t="s">
        <v>11872</v>
      </c>
      <c r="G134" t="s">
        <v>11680</v>
      </c>
      <c r="H134">
        <v>202</v>
      </c>
      <c r="I134">
        <v>202</v>
      </c>
      <c r="N134" t="s">
        <v>11889</v>
      </c>
      <c r="Q134" t="s">
        <v>11878</v>
      </c>
      <c r="S134">
        <v>202</v>
      </c>
    </row>
    <row r="135" spans="1:19" x14ac:dyDescent="0.75">
      <c r="A135" t="s">
        <v>11936</v>
      </c>
      <c r="B135" t="s">
        <v>11871</v>
      </c>
      <c r="C135" t="s">
        <v>11879</v>
      </c>
      <c r="D135" t="s">
        <v>10661</v>
      </c>
      <c r="E135" t="s">
        <v>12047</v>
      </c>
      <c r="F135" t="s">
        <v>11872</v>
      </c>
      <c r="G135" t="s">
        <v>12048</v>
      </c>
      <c r="H135">
        <v>201</v>
      </c>
      <c r="I135">
        <v>201</v>
      </c>
      <c r="K135" t="s">
        <v>12009</v>
      </c>
      <c r="L135" t="s">
        <v>11875</v>
      </c>
      <c r="M135" t="s">
        <v>11886</v>
      </c>
      <c r="N135" t="s">
        <v>11889</v>
      </c>
      <c r="Q135" t="s">
        <v>11878</v>
      </c>
      <c r="S135">
        <v>201</v>
      </c>
    </row>
    <row r="136" spans="1:19" x14ac:dyDescent="0.75">
      <c r="A136" t="s">
        <v>11936</v>
      </c>
      <c r="B136" t="s">
        <v>11871</v>
      </c>
      <c r="C136" t="s">
        <v>11879</v>
      </c>
      <c r="D136" t="s">
        <v>10661</v>
      </c>
      <c r="E136" t="s">
        <v>12049</v>
      </c>
      <c r="F136" t="s">
        <v>11872</v>
      </c>
      <c r="G136" t="s">
        <v>12050</v>
      </c>
      <c r="H136">
        <v>201</v>
      </c>
      <c r="I136">
        <v>201</v>
      </c>
      <c r="K136" t="s">
        <v>12009</v>
      </c>
      <c r="L136" t="s">
        <v>11933</v>
      </c>
      <c r="M136" t="s">
        <v>11886</v>
      </c>
      <c r="N136" t="s">
        <v>11889</v>
      </c>
      <c r="Q136" t="s">
        <v>11878</v>
      </c>
      <c r="S136">
        <v>201</v>
      </c>
    </row>
    <row r="137" spans="1:19" x14ac:dyDescent="0.75">
      <c r="A137" t="s">
        <v>11870</v>
      </c>
      <c r="B137" t="s">
        <v>11871</v>
      </c>
      <c r="C137" t="s">
        <v>11871</v>
      </c>
      <c r="E137" t="s">
        <v>2285</v>
      </c>
      <c r="F137" t="s">
        <v>11872</v>
      </c>
      <c r="G137" t="s">
        <v>10480</v>
      </c>
      <c r="H137">
        <v>200</v>
      </c>
      <c r="I137">
        <v>200</v>
      </c>
      <c r="J137" t="s">
        <v>3319</v>
      </c>
      <c r="K137" t="s">
        <v>12051</v>
      </c>
      <c r="L137" t="s">
        <v>11923</v>
      </c>
      <c r="M137" t="s">
        <v>11924</v>
      </c>
      <c r="N137" t="s">
        <v>11889</v>
      </c>
      <c r="O137">
        <v>41575</v>
      </c>
      <c r="Q137" t="s">
        <v>11878</v>
      </c>
      <c r="R137" t="s">
        <v>3319</v>
      </c>
      <c r="S137">
        <v>200</v>
      </c>
    </row>
    <row r="138" spans="1:19" x14ac:dyDescent="0.75">
      <c r="A138" t="s">
        <v>11870</v>
      </c>
      <c r="B138" t="s">
        <v>11871</v>
      </c>
      <c r="C138" t="s">
        <v>11871</v>
      </c>
      <c r="E138" t="s">
        <v>11071</v>
      </c>
      <c r="F138" t="s">
        <v>11872</v>
      </c>
      <c r="G138" t="s">
        <v>11072</v>
      </c>
      <c r="H138">
        <v>200</v>
      </c>
      <c r="I138">
        <v>200</v>
      </c>
      <c r="J138" t="s">
        <v>11873</v>
      </c>
      <c r="K138" t="s">
        <v>12052</v>
      </c>
      <c r="L138" t="s">
        <v>11923</v>
      </c>
      <c r="M138" t="s">
        <v>11924</v>
      </c>
      <c r="N138" t="s">
        <v>11882</v>
      </c>
      <c r="O138">
        <v>42579</v>
      </c>
      <c r="Q138" t="s">
        <v>11878</v>
      </c>
      <c r="R138" t="s">
        <v>11873</v>
      </c>
      <c r="S138">
        <v>200</v>
      </c>
    </row>
    <row r="139" spans="1:19" x14ac:dyDescent="0.75">
      <c r="A139" t="s">
        <v>11870</v>
      </c>
      <c r="B139" t="s">
        <v>11871</v>
      </c>
      <c r="C139" t="s">
        <v>11871</v>
      </c>
      <c r="E139" t="s">
        <v>12053</v>
      </c>
      <c r="F139" t="s">
        <v>11902</v>
      </c>
      <c r="G139" t="s">
        <v>12054</v>
      </c>
      <c r="H139">
        <v>200</v>
      </c>
      <c r="J139" t="s">
        <v>1128</v>
      </c>
      <c r="K139" t="s">
        <v>12055</v>
      </c>
      <c r="L139" t="s">
        <v>11885</v>
      </c>
      <c r="M139" t="s">
        <v>11886</v>
      </c>
      <c r="N139" t="s">
        <v>11889</v>
      </c>
      <c r="O139">
        <v>43679</v>
      </c>
      <c r="Q139" t="s">
        <v>3666</v>
      </c>
      <c r="R139" t="s">
        <v>1128</v>
      </c>
      <c r="S139">
        <v>200</v>
      </c>
    </row>
    <row r="140" spans="1:19" x14ac:dyDescent="0.75">
      <c r="A140" t="s">
        <v>11870</v>
      </c>
      <c r="B140" t="s">
        <v>11871</v>
      </c>
      <c r="C140" t="s">
        <v>11871</v>
      </c>
      <c r="E140" t="s">
        <v>12056</v>
      </c>
      <c r="F140" t="s">
        <v>11872</v>
      </c>
      <c r="G140" t="s">
        <v>12057</v>
      </c>
      <c r="H140">
        <v>200</v>
      </c>
      <c r="I140">
        <v>200</v>
      </c>
      <c r="J140" t="s">
        <v>11873</v>
      </c>
      <c r="K140" t="s">
        <v>12058</v>
      </c>
      <c r="L140" t="s">
        <v>11923</v>
      </c>
      <c r="M140" t="s">
        <v>11924</v>
      </c>
      <c r="N140" t="s">
        <v>11882</v>
      </c>
      <c r="O140">
        <v>43830</v>
      </c>
      <c r="Q140" t="s">
        <v>11878</v>
      </c>
      <c r="R140" t="s">
        <v>11873</v>
      </c>
      <c r="S140">
        <v>200</v>
      </c>
    </row>
    <row r="141" spans="1:19" x14ac:dyDescent="0.75">
      <c r="A141" t="s">
        <v>11936</v>
      </c>
      <c r="B141" t="s">
        <v>11871</v>
      </c>
      <c r="C141" t="s">
        <v>11879</v>
      </c>
      <c r="D141" t="s">
        <v>10555</v>
      </c>
      <c r="E141" t="s">
        <v>12059</v>
      </c>
      <c r="F141" t="s">
        <v>11872</v>
      </c>
      <c r="G141" t="s">
        <v>12060</v>
      </c>
      <c r="H141">
        <v>198.9</v>
      </c>
      <c r="I141">
        <v>198.9</v>
      </c>
      <c r="K141" t="s">
        <v>10556</v>
      </c>
      <c r="L141" t="s">
        <v>11933</v>
      </c>
      <c r="M141" t="s">
        <v>11886</v>
      </c>
      <c r="N141" t="s">
        <v>11889</v>
      </c>
      <c r="Q141" t="s">
        <v>11878</v>
      </c>
      <c r="S141">
        <v>198.9</v>
      </c>
    </row>
    <row r="142" spans="1:19" x14ac:dyDescent="0.75">
      <c r="A142" t="s">
        <v>11936</v>
      </c>
      <c r="B142" t="s">
        <v>11871</v>
      </c>
      <c r="C142" t="s">
        <v>11879</v>
      </c>
      <c r="D142" t="s">
        <v>10555</v>
      </c>
      <c r="E142" t="s">
        <v>12061</v>
      </c>
      <c r="F142" t="s">
        <v>11872</v>
      </c>
      <c r="G142" t="s">
        <v>12062</v>
      </c>
      <c r="H142">
        <v>198.9</v>
      </c>
      <c r="I142">
        <v>198.9</v>
      </c>
      <c r="K142" t="s">
        <v>10556</v>
      </c>
      <c r="L142" t="s">
        <v>11933</v>
      </c>
      <c r="M142" t="s">
        <v>11886</v>
      </c>
      <c r="N142" t="s">
        <v>11889</v>
      </c>
      <c r="Q142" t="s">
        <v>11878</v>
      </c>
      <c r="S142">
        <v>198.9</v>
      </c>
    </row>
    <row r="143" spans="1:19" x14ac:dyDescent="0.75">
      <c r="A143" t="s">
        <v>11936</v>
      </c>
      <c r="B143" t="s">
        <v>11871</v>
      </c>
      <c r="C143" t="s">
        <v>11879</v>
      </c>
      <c r="D143" t="s">
        <v>10555</v>
      </c>
      <c r="E143" t="s">
        <v>12063</v>
      </c>
      <c r="F143" t="s">
        <v>11872</v>
      </c>
      <c r="G143" t="s">
        <v>12064</v>
      </c>
      <c r="H143">
        <v>198.9</v>
      </c>
      <c r="I143">
        <v>198.9</v>
      </c>
      <c r="K143" t="s">
        <v>10556</v>
      </c>
      <c r="L143" t="s">
        <v>11933</v>
      </c>
      <c r="M143" t="s">
        <v>11886</v>
      </c>
      <c r="N143" t="s">
        <v>11889</v>
      </c>
      <c r="Q143" t="s">
        <v>11878</v>
      </c>
      <c r="S143">
        <v>198.9</v>
      </c>
    </row>
    <row r="144" spans="1:19" x14ac:dyDescent="0.75">
      <c r="A144" t="s">
        <v>11870</v>
      </c>
      <c r="B144" t="s">
        <v>11871</v>
      </c>
      <c r="C144" t="s">
        <v>11879</v>
      </c>
      <c r="D144" t="s">
        <v>10807</v>
      </c>
      <c r="E144" t="s">
        <v>10807</v>
      </c>
      <c r="F144" t="s">
        <v>11872</v>
      </c>
      <c r="G144" t="s">
        <v>10808</v>
      </c>
      <c r="H144">
        <v>198.51</v>
      </c>
      <c r="J144" t="s">
        <v>11873</v>
      </c>
      <c r="K144" t="s">
        <v>11880</v>
      </c>
      <c r="L144" t="s">
        <v>7359</v>
      </c>
      <c r="M144" t="s">
        <v>11881</v>
      </c>
      <c r="N144" t="s">
        <v>11882</v>
      </c>
      <c r="O144">
        <v>30682</v>
      </c>
      <c r="Q144" t="s">
        <v>11878</v>
      </c>
      <c r="R144" t="s">
        <v>11883</v>
      </c>
      <c r="S144">
        <v>198.51</v>
      </c>
    </row>
    <row r="145" spans="1:19" x14ac:dyDescent="0.75">
      <c r="A145" t="s">
        <v>11870</v>
      </c>
      <c r="B145" t="s">
        <v>11871</v>
      </c>
      <c r="C145" t="s">
        <v>11879</v>
      </c>
      <c r="D145" t="s">
        <v>10490</v>
      </c>
      <c r="E145" t="s">
        <v>10490</v>
      </c>
      <c r="F145" t="s">
        <v>11872</v>
      </c>
      <c r="G145" t="s">
        <v>10491</v>
      </c>
      <c r="H145">
        <v>198.03</v>
      </c>
      <c r="J145" t="s">
        <v>11873</v>
      </c>
      <c r="K145" t="s">
        <v>12065</v>
      </c>
      <c r="L145" t="s">
        <v>11933</v>
      </c>
      <c r="M145" t="s">
        <v>11886</v>
      </c>
      <c r="N145" t="s">
        <v>11882</v>
      </c>
      <c r="O145">
        <v>41183</v>
      </c>
      <c r="Q145" t="s">
        <v>11878</v>
      </c>
      <c r="R145" t="s">
        <v>11873</v>
      </c>
      <c r="S145">
        <v>198.03</v>
      </c>
    </row>
    <row r="146" spans="1:19" x14ac:dyDescent="0.75">
      <c r="A146" t="s">
        <v>11936</v>
      </c>
      <c r="B146" t="s">
        <v>11871</v>
      </c>
      <c r="C146" t="s">
        <v>11879</v>
      </c>
      <c r="D146" t="s">
        <v>10659</v>
      </c>
      <c r="E146" t="s">
        <v>12066</v>
      </c>
      <c r="F146" t="s">
        <v>11872</v>
      </c>
      <c r="G146" t="s">
        <v>12067</v>
      </c>
      <c r="H146">
        <v>198</v>
      </c>
      <c r="I146">
        <v>198</v>
      </c>
      <c r="K146" t="s">
        <v>12068</v>
      </c>
      <c r="L146" t="s">
        <v>11875</v>
      </c>
      <c r="M146" t="s">
        <v>11952</v>
      </c>
      <c r="N146" t="s">
        <v>11882</v>
      </c>
      <c r="Q146" t="s">
        <v>11878</v>
      </c>
      <c r="S146">
        <v>198</v>
      </c>
    </row>
    <row r="147" spans="1:19" x14ac:dyDescent="0.75">
      <c r="A147" t="s">
        <v>11936</v>
      </c>
      <c r="B147" t="s">
        <v>11871</v>
      </c>
      <c r="C147" t="s">
        <v>11879</v>
      </c>
      <c r="D147" t="s">
        <v>10657</v>
      </c>
      <c r="E147" t="s">
        <v>12069</v>
      </c>
      <c r="F147" t="s">
        <v>11872</v>
      </c>
      <c r="G147" t="s">
        <v>12070</v>
      </c>
      <c r="H147">
        <v>198</v>
      </c>
      <c r="I147">
        <v>198</v>
      </c>
      <c r="K147" t="s">
        <v>12068</v>
      </c>
      <c r="L147" t="s">
        <v>11875</v>
      </c>
      <c r="M147" t="s">
        <v>11952</v>
      </c>
      <c r="N147" t="s">
        <v>11882</v>
      </c>
      <c r="Q147" t="s">
        <v>11878</v>
      </c>
      <c r="S147">
        <v>198</v>
      </c>
    </row>
    <row r="148" spans="1:19" x14ac:dyDescent="0.75">
      <c r="A148" t="s">
        <v>11936</v>
      </c>
      <c r="B148" t="s">
        <v>11871</v>
      </c>
      <c r="C148" t="s">
        <v>11879</v>
      </c>
      <c r="D148" t="s">
        <v>11375</v>
      </c>
      <c r="E148" t="s">
        <v>12071</v>
      </c>
      <c r="F148" t="s">
        <v>11872</v>
      </c>
      <c r="G148" t="s">
        <v>12072</v>
      </c>
      <c r="H148">
        <v>193</v>
      </c>
      <c r="I148">
        <v>193</v>
      </c>
      <c r="K148" t="s">
        <v>11908</v>
      </c>
      <c r="L148" t="s">
        <v>11933</v>
      </c>
      <c r="M148" t="s">
        <v>11886</v>
      </c>
      <c r="N148" t="s">
        <v>11882</v>
      </c>
      <c r="Q148" t="s">
        <v>11878</v>
      </c>
      <c r="S148">
        <v>193</v>
      </c>
    </row>
    <row r="149" spans="1:19" x14ac:dyDescent="0.75">
      <c r="A149" t="s">
        <v>11936</v>
      </c>
      <c r="B149" t="s">
        <v>11871</v>
      </c>
      <c r="C149" t="s">
        <v>11879</v>
      </c>
      <c r="D149" t="s">
        <v>11375</v>
      </c>
      <c r="E149" t="s">
        <v>12073</v>
      </c>
      <c r="F149" t="s">
        <v>11872</v>
      </c>
      <c r="G149" t="s">
        <v>12074</v>
      </c>
      <c r="H149">
        <v>193</v>
      </c>
      <c r="I149">
        <v>193</v>
      </c>
      <c r="K149" t="s">
        <v>11908</v>
      </c>
      <c r="L149" t="s">
        <v>11933</v>
      </c>
      <c r="M149" t="s">
        <v>11886</v>
      </c>
      <c r="N149" t="s">
        <v>11882</v>
      </c>
      <c r="Q149" t="s">
        <v>11878</v>
      </c>
      <c r="S149">
        <v>193</v>
      </c>
    </row>
    <row r="150" spans="1:19" x14ac:dyDescent="0.75">
      <c r="A150" t="s">
        <v>11936</v>
      </c>
      <c r="C150" t="s">
        <v>11879</v>
      </c>
      <c r="D150" t="s">
        <v>10798</v>
      </c>
      <c r="E150" t="s">
        <v>11717</v>
      </c>
      <c r="F150" t="s">
        <v>11872</v>
      </c>
      <c r="G150" t="s">
        <v>11717</v>
      </c>
      <c r="H150">
        <v>188</v>
      </c>
      <c r="I150">
        <v>188</v>
      </c>
      <c r="L150" t="s">
        <v>11933</v>
      </c>
      <c r="N150" t="s">
        <v>11889</v>
      </c>
      <c r="Q150" t="s">
        <v>11878</v>
      </c>
      <c r="S150">
        <v>188</v>
      </c>
    </row>
    <row r="151" spans="1:19" x14ac:dyDescent="0.75">
      <c r="A151" t="s">
        <v>11936</v>
      </c>
      <c r="C151" t="s">
        <v>11879</v>
      </c>
      <c r="D151" t="s">
        <v>10798</v>
      </c>
      <c r="E151" t="s">
        <v>11718</v>
      </c>
      <c r="F151" t="s">
        <v>11872</v>
      </c>
      <c r="G151" t="s">
        <v>11718</v>
      </c>
      <c r="H151">
        <v>188</v>
      </c>
      <c r="I151">
        <v>188</v>
      </c>
      <c r="L151" t="s">
        <v>11933</v>
      </c>
      <c r="N151" t="s">
        <v>11889</v>
      </c>
      <c r="Q151" t="s">
        <v>11878</v>
      </c>
      <c r="S151">
        <v>188</v>
      </c>
    </row>
    <row r="152" spans="1:19" x14ac:dyDescent="0.75">
      <c r="A152" t="s">
        <v>11936</v>
      </c>
      <c r="B152" t="s">
        <v>11871</v>
      </c>
      <c r="C152" t="s">
        <v>11879</v>
      </c>
      <c r="D152" t="s">
        <v>10555</v>
      </c>
      <c r="E152" t="s">
        <v>12075</v>
      </c>
      <c r="F152" t="s">
        <v>11872</v>
      </c>
      <c r="G152" t="s">
        <v>12076</v>
      </c>
      <c r="H152">
        <v>184</v>
      </c>
      <c r="I152">
        <v>184</v>
      </c>
      <c r="K152" t="s">
        <v>10556</v>
      </c>
      <c r="L152" t="s">
        <v>11875</v>
      </c>
      <c r="M152" t="s">
        <v>11886</v>
      </c>
      <c r="N152" t="s">
        <v>11889</v>
      </c>
      <c r="Q152" t="s">
        <v>11878</v>
      </c>
      <c r="S152">
        <v>184</v>
      </c>
    </row>
    <row r="153" spans="1:19" x14ac:dyDescent="0.75">
      <c r="A153" t="s">
        <v>11936</v>
      </c>
      <c r="C153" t="s">
        <v>11879</v>
      </c>
      <c r="D153" t="s">
        <v>10960</v>
      </c>
      <c r="E153" t="s">
        <v>11683</v>
      </c>
      <c r="F153" t="s">
        <v>11872</v>
      </c>
      <c r="G153" t="s">
        <v>11683</v>
      </c>
      <c r="H153">
        <v>182</v>
      </c>
      <c r="I153">
        <v>182</v>
      </c>
      <c r="N153" t="s">
        <v>11889</v>
      </c>
      <c r="Q153" t="s">
        <v>11878</v>
      </c>
      <c r="S153">
        <v>182</v>
      </c>
    </row>
    <row r="154" spans="1:19" x14ac:dyDescent="0.75">
      <c r="A154" t="s">
        <v>11936</v>
      </c>
      <c r="C154" t="s">
        <v>11879</v>
      </c>
      <c r="D154" t="s">
        <v>10960</v>
      </c>
      <c r="E154" t="s">
        <v>10961</v>
      </c>
      <c r="F154" t="s">
        <v>11872</v>
      </c>
      <c r="G154" t="s">
        <v>10961</v>
      </c>
      <c r="H154">
        <v>182</v>
      </c>
      <c r="I154">
        <v>182</v>
      </c>
      <c r="N154" t="s">
        <v>11889</v>
      </c>
      <c r="Q154" t="s">
        <v>11878</v>
      </c>
      <c r="S154">
        <v>182</v>
      </c>
    </row>
    <row r="155" spans="1:19" x14ac:dyDescent="0.75">
      <c r="A155" t="s">
        <v>11936</v>
      </c>
      <c r="B155" t="s">
        <v>11871</v>
      </c>
      <c r="C155" t="s">
        <v>11879</v>
      </c>
      <c r="D155" t="s">
        <v>10020</v>
      </c>
      <c r="E155" t="s">
        <v>12077</v>
      </c>
      <c r="F155" t="s">
        <v>11872</v>
      </c>
      <c r="G155" t="s">
        <v>12078</v>
      </c>
      <c r="H155">
        <v>182</v>
      </c>
      <c r="I155">
        <v>182</v>
      </c>
      <c r="K155" t="s">
        <v>12016</v>
      </c>
      <c r="L155" t="s">
        <v>11933</v>
      </c>
      <c r="M155" t="s">
        <v>11886</v>
      </c>
      <c r="N155" t="s">
        <v>11889</v>
      </c>
      <c r="Q155" t="s">
        <v>11878</v>
      </c>
      <c r="S155">
        <v>182</v>
      </c>
    </row>
    <row r="156" spans="1:19" x14ac:dyDescent="0.75">
      <c r="A156" t="s">
        <v>11936</v>
      </c>
      <c r="C156" t="s">
        <v>11879</v>
      </c>
      <c r="D156" t="s">
        <v>10962</v>
      </c>
      <c r="E156" t="s">
        <v>11682</v>
      </c>
      <c r="F156" t="s">
        <v>11872</v>
      </c>
      <c r="G156" t="s">
        <v>11682</v>
      </c>
      <c r="H156">
        <v>182</v>
      </c>
      <c r="I156">
        <v>182</v>
      </c>
      <c r="N156" t="s">
        <v>11889</v>
      </c>
      <c r="Q156" t="s">
        <v>11878</v>
      </c>
      <c r="S156">
        <v>182</v>
      </c>
    </row>
    <row r="157" spans="1:19" x14ac:dyDescent="0.75">
      <c r="A157" t="s">
        <v>11936</v>
      </c>
      <c r="C157" t="s">
        <v>11879</v>
      </c>
      <c r="D157" t="s">
        <v>10962</v>
      </c>
      <c r="E157" t="s">
        <v>10963</v>
      </c>
      <c r="F157" t="s">
        <v>11872</v>
      </c>
      <c r="G157" t="s">
        <v>10963</v>
      </c>
      <c r="H157">
        <v>182</v>
      </c>
      <c r="I157">
        <v>182</v>
      </c>
      <c r="N157" t="s">
        <v>11889</v>
      </c>
      <c r="Q157" t="s">
        <v>11878</v>
      </c>
      <c r="S157">
        <v>182</v>
      </c>
    </row>
    <row r="158" spans="1:19" x14ac:dyDescent="0.75">
      <c r="A158" t="s">
        <v>11936</v>
      </c>
      <c r="B158" t="s">
        <v>11871</v>
      </c>
      <c r="C158" t="s">
        <v>11879</v>
      </c>
      <c r="D158" t="s">
        <v>10020</v>
      </c>
      <c r="E158" t="s">
        <v>12079</v>
      </c>
      <c r="F158" t="s">
        <v>11872</v>
      </c>
      <c r="G158" t="s">
        <v>12080</v>
      </c>
      <c r="H158">
        <v>182</v>
      </c>
      <c r="I158">
        <v>182</v>
      </c>
      <c r="K158" t="s">
        <v>12016</v>
      </c>
      <c r="L158" t="s">
        <v>11933</v>
      </c>
      <c r="M158" t="s">
        <v>11886</v>
      </c>
      <c r="N158" t="s">
        <v>11889</v>
      </c>
      <c r="Q158" t="s">
        <v>11878</v>
      </c>
      <c r="S158">
        <v>182</v>
      </c>
    </row>
    <row r="159" spans="1:19" x14ac:dyDescent="0.75">
      <c r="A159" t="s">
        <v>11936</v>
      </c>
      <c r="B159" t="s">
        <v>11871</v>
      </c>
      <c r="C159" t="s">
        <v>11879</v>
      </c>
      <c r="D159" t="s">
        <v>10551</v>
      </c>
      <c r="E159" t="s">
        <v>12081</v>
      </c>
      <c r="F159" t="s">
        <v>11872</v>
      </c>
      <c r="G159" t="s">
        <v>12082</v>
      </c>
      <c r="H159">
        <v>181.5</v>
      </c>
      <c r="I159">
        <v>181.5</v>
      </c>
      <c r="K159" t="s">
        <v>11953</v>
      </c>
      <c r="L159" t="s">
        <v>11933</v>
      </c>
      <c r="M159" t="s">
        <v>11886</v>
      </c>
      <c r="N159" t="s">
        <v>11889</v>
      </c>
      <c r="Q159" t="s">
        <v>11878</v>
      </c>
      <c r="S159">
        <v>181.5</v>
      </c>
    </row>
    <row r="160" spans="1:19" x14ac:dyDescent="0.75">
      <c r="A160" t="s">
        <v>11936</v>
      </c>
      <c r="C160" t="s">
        <v>11879</v>
      </c>
      <c r="D160" t="s">
        <v>11063</v>
      </c>
      <c r="E160" t="s">
        <v>12083</v>
      </c>
      <c r="F160" t="s">
        <v>11872</v>
      </c>
      <c r="G160" t="s">
        <v>12083</v>
      </c>
      <c r="H160">
        <v>180</v>
      </c>
      <c r="I160">
        <v>180</v>
      </c>
      <c r="N160" t="s">
        <v>11889</v>
      </c>
      <c r="Q160" t="s">
        <v>11878</v>
      </c>
      <c r="S160">
        <v>180</v>
      </c>
    </row>
    <row r="161" spans="1:19" x14ac:dyDescent="0.75">
      <c r="A161" t="s">
        <v>11936</v>
      </c>
      <c r="B161" t="s">
        <v>11871</v>
      </c>
      <c r="C161" t="s">
        <v>11879</v>
      </c>
      <c r="D161" t="s">
        <v>10929</v>
      </c>
      <c r="E161" t="s">
        <v>12084</v>
      </c>
      <c r="F161" t="s">
        <v>11872</v>
      </c>
      <c r="G161" t="s">
        <v>11988</v>
      </c>
      <c r="H161">
        <v>180</v>
      </c>
      <c r="I161">
        <v>180</v>
      </c>
      <c r="K161" t="s">
        <v>11906</v>
      </c>
      <c r="L161" t="s">
        <v>11885</v>
      </c>
      <c r="M161" t="s">
        <v>11886</v>
      </c>
      <c r="N161" t="s">
        <v>11882</v>
      </c>
      <c r="Q161" t="s">
        <v>11878</v>
      </c>
      <c r="S161">
        <v>180</v>
      </c>
    </row>
    <row r="162" spans="1:19" x14ac:dyDescent="0.75">
      <c r="A162" t="s">
        <v>11870</v>
      </c>
      <c r="B162" t="s">
        <v>11871</v>
      </c>
      <c r="C162" t="s">
        <v>11871</v>
      </c>
      <c r="E162" t="s">
        <v>2409</v>
      </c>
      <c r="F162" t="s">
        <v>11872</v>
      </c>
      <c r="G162" t="s">
        <v>10323</v>
      </c>
      <c r="H162">
        <v>180</v>
      </c>
      <c r="I162">
        <v>180</v>
      </c>
      <c r="J162" t="s">
        <v>1128</v>
      </c>
      <c r="K162" t="s">
        <v>12085</v>
      </c>
      <c r="L162" t="s">
        <v>11923</v>
      </c>
      <c r="M162" t="s">
        <v>11924</v>
      </c>
      <c r="N162" t="s">
        <v>11889</v>
      </c>
      <c r="O162">
        <v>42670</v>
      </c>
      <c r="Q162" t="s">
        <v>11878</v>
      </c>
      <c r="R162" t="s">
        <v>1128</v>
      </c>
      <c r="S162">
        <v>180</v>
      </c>
    </row>
    <row r="163" spans="1:19" x14ac:dyDescent="0.75">
      <c r="A163" t="s">
        <v>11936</v>
      </c>
      <c r="C163" t="s">
        <v>11879</v>
      </c>
      <c r="D163" t="s">
        <v>11063</v>
      </c>
      <c r="E163" t="s">
        <v>12086</v>
      </c>
      <c r="F163" t="s">
        <v>11872</v>
      </c>
      <c r="G163" t="s">
        <v>12086</v>
      </c>
      <c r="H163">
        <v>180</v>
      </c>
      <c r="I163">
        <v>180</v>
      </c>
      <c r="N163" t="s">
        <v>11889</v>
      </c>
      <c r="Q163" t="s">
        <v>11878</v>
      </c>
      <c r="S163">
        <v>180</v>
      </c>
    </row>
    <row r="164" spans="1:19" x14ac:dyDescent="0.75">
      <c r="A164" t="s">
        <v>11936</v>
      </c>
      <c r="B164" t="s">
        <v>11871</v>
      </c>
      <c r="C164" t="s">
        <v>11879</v>
      </c>
      <c r="D164" t="s">
        <v>10929</v>
      </c>
      <c r="E164" t="s">
        <v>12087</v>
      </c>
      <c r="F164" t="s">
        <v>11872</v>
      </c>
      <c r="G164" t="s">
        <v>11988</v>
      </c>
      <c r="H164">
        <v>180</v>
      </c>
      <c r="I164">
        <v>180</v>
      </c>
      <c r="K164" t="s">
        <v>11906</v>
      </c>
      <c r="L164" t="s">
        <v>11885</v>
      </c>
      <c r="M164" t="s">
        <v>11886</v>
      </c>
      <c r="N164" t="s">
        <v>11882</v>
      </c>
      <c r="Q164" t="s">
        <v>11878</v>
      </c>
      <c r="S164">
        <v>180</v>
      </c>
    </row>
    <row r="165" spans="1:19" x14ac:dyDescent="0.75">
      <c r="A165" t="s">
        <v>11870</v>
      </c>
      <c r="B165" t="s">
        <v>11871</v>
      </c>
      <c r="C165" t="s">
        <v>11871</v>
      </c>
      <c r="E165" t="s">
        <v>10897</v>
      </c>
      <c r="F165" t="s">
        <v>11872</v>
      </c>
      <c r="G165" t="s">
        <v>10899</v>
      </c>
      <c r="H165">
        <v>178.87</v>
      </c>
      <c r="I165">
        <v>175</v>
      </c>
      <c r="J165" t="s">
        <v>1128</v>
      </c>
      <c r="K165" t="s">
        <v>11927</v>
      </c>
      <c r="L165" t="s">
        <v>11875</v>
      </c>
      <c r="M165" t="s">
        <v>11886</v>
      </c>
      <c r="N165" t="s">
        <v>11889</v>
      </c>
      <c r="O165">
        <v>19725</v>
      </c>
      <c r="Q165" t="s">
        <v>11878</v>
      </c>
      <c r="R165" t="s">
        <v>1128</v>
      </c>
      <c r="S165">
        <v>178.87</v>
      </c>
    </row>
    <row r="166" spans="1:19" x14ac:dyDescent="0.75">
      <c r="A166" t="s">
        <v>11936</v>
      </c>
      <c r="B166" t="s">
        <v>11871</v>
      </c>
      <c r="C166" t="s">
        <v>11879</v>
      </c>
      <c r="D166" t="s">
        <v>10428</v>
      </c>
      <c r="E166" t="s">
        <v>12088</v>
      </c>
      <c r="F166" t="s">
        <v>11872</v>
      </c>
      <c r="G166" t="s">
        <v>12089</v>
      </c>
      <c r="H166">
        <v>177.3</v>
      </c>
      <c r="I166">
        <v>177.3</v>
      </c>
      <c r="K166" t="s">
        <v>11891</v>
      </c>
      <c r="L166" t="s">
        <v>11933</v>
      </c>
      <c r="M166" t="s">
        <v>11886</v>
      </c>
      <c r="N166" t="s">
        <v>11889</v>
      </c>
      <c r="Q166" t="s">
        <v>11878</v>
      </c>
      <c r="S166">
        <v>177.3</v>
      </c>
    </row>
    <row r="167" spans="1:19" x14ac:dyDescent="0.75">
      <c r="A167" t="s">
        <v>11936</v>
      </c>
      <c r="B167" t="s">
        <v>11871</v>
      </c>
      <c r="C167" t="s">
        <v>11879</v>
      </c>
      <c r="D167" t="s">
        <v>10428</v>
      </c>
      <c r="E167" t="s">
        <v>12090</v>
      </c>
      <c r="F167" t="s">
        <v>11872</v>
      </c>
      <c r="G167" t="s">
        <v>12091</v>
      </c>
      <c r="H167">
        <v>177.3</v>
      </c>
      <c r="I167">
        <v>177.3</v>
      </c>
      <c r="K167" t="s">
        <v>11891</v>
      </c>
      <c r="L167" t="s">
        <v>11933</v>
      </c>
      <c r="M167" t="s">
        <v>11886</v>
      </c>
      <c r="N167" t="s">
        <v>11889</v>
      </c>
      <c r="Q167" t="s">
        <v>11878</v>
      </c>
      <c r="S167">
        <v>177.3</v>
      </c>
    </row>
    <row r="168" spans="1:19" x14ac:dyDescent="0.75">
      <c r="A168" t="s">
        <v>11936</v>
      </c>
      <c r="B168" t="s">
        <v>11871</v>
      </c>
      <c r="C168" t="s">
        <v>11879</v>
      </c>
      <c r="D168" t="s">
        <v>10428</v>
      </c>
      <c r="E168" t="s">
        <v>12092</v>
      </c>
      <c r="F168" t="s">
        <v>11872</v>
      </c>
      <c r="G168" t="s">
        <v>12093</v>
      </c>
      <c r="H168">
        <v>177.3</v>
      </c>
      <c r="I168">
        <v>177.3</v>
      </c>
      <c r="K168" t="s">
        <v>11891</v>
      </c>
      <c r="L168" t="s">
        <v>11933</v>
      </c>
      <c r="M168" t="s">
        <v>11886</v>
      </c>
      <c r="N168" t="s">
        <v>11889</v>
      </c>
      <c r="Q168" t="s">
        <v>11878</v>
      </c>
      <c r="S168">
        <v>177.3</v>
      </c>
    </row>
    <row r="169" spans="1:19" x14ac:dyDescent="0.75">
      <c r="A169" t="s">
        <v>11870</v>
      </c>
      <c r="B169" t="s">
        <v>11871</v>
      </c>
      <c r="C169" t="s">
        <v>11871</v>
      </c>
      <c r="E169" t="s">
        <v>10108</v>
      </c>
      <c r="F169" t="s">
        <v>11872</v>
      </c>
      <c r="G169" t="s">
        <v>10110</v>
      </c>
      <c r="H169">
        <v>176.72</v>
      </c>
      <c r="I169">
        <v>176.7</v>
      </c>
      <c r="J169" t="s">
        <v>11873</v>
      </c>
      <c r="K169" t="s">
        <v>12094</v>
      </c>
      <c r="L169" t="s">
        <v>7359</v>
      </c>
      <c r="M169" t="s">
        <v>11881</v>
      </c>
      <c r="N169" t="s">
        <v>11882</v>
      </c>
      <c r="O169">
        <v>25204</v>
      </c>
      <c r="Q169" t="s">
        <v>11878</v>
      </c>
      <c r="R169" t="s">
        <v>11873</v>
      </c>
      <c r="S169">
        <v>176.72</v>
      </c>
    </row>
    <row r="170" spans="1:19" x14ac:dyDescent="0.75">
      <c r="A170" t="s">
        <v>11936</v>
      </c>
      <c r="B170" t="s">
        <v>11871</v>
      </c>
      <c r="C170" t="s">
        <v>11879</v>
      </c>
      <c r="D170" t="s">
        <v>10659</v>
      </c>
      <c r="E170" t="s">
        <v>12095</v>
      </c>
      <c r="F170" t="s">
        <v>11872</v>
      </c>
      <c r="G170" t="s">
        <v>12096</v>
      </c>
      <c r="H170">
        <v>176</v>
      </c>
      <c r="I170">
        <v>176</v>
      </c>
      <c r="K170" t="s">
        <v>12068</v>
      </c>
      <c r="L170" t="s">
        <v>11933</v>
      </c>
      <c r="M170" t="s">
        <v>11886</v>
      </c>
      <c r="N170" t="s">
        <v>11882</v>
      </c>
      <c r="Q170" t="s">
        <v>11878</v>
      </c>
      <c r="S170">
        <v>176</v>
      </c>
    </row>
    <row r="171" spans="1:19" x14ac:dyDescent="0.75">
      <c r="A171" t="s">
        <v>11870</v>
      </c>
      <c r="B171" t="s">
        <v>11871</v>
      </c>
      <c r="C171" t="s">
        <v>11871</v>
      </c>
      <c r="E171" t="s">
        <v>9903</v>
      </c>
      <c r="F171" t="s">
        <v>11872</v>
      </c>
      <c r="G171" t="s">
        <v>9905</v>
      </c>
      <c r="H171">
        <v>175</v>
      </c>
      <c r="I171">
        <v>176</v>
      </c>
      <c r="J171" t="s">
        <v>1128</v>
      </c>
      <c r="K171" t="s">
        <v>11926</v>
      </c>
      <c r="L171" t="s">
        <v>11875</v>
      </c>
      <c r="M171" t="s">
        <v>11886</v>
      </c>
      <c r="N171" t="s">
        <v>11889</v>
      </c>
      <c r="O171">
        <v>20821</v>
      </c>
      <c r="Q171" t="s">
        <v>11878</v>
      </c>
      <c r="R171" t="s">
        <v>1128</v>
      </c>
      <c r="S171">
        <v>176</v>
      </c>
    </row>
    <row r="172" spans="1:19" x14ac:dyDescent="0.75">
      <c r="A172" t="s">
        <v>11936</v>
      </c>
      <c r="B172" t="s">
        <v>11871</v>
      </c>
      <c r="C172" t="s">
        <v>11879</v>
      </c>
      <c r="D172" t="s">
        <v>10659</v>
      </c>
      <c r="E172" t="s">
        <v>12097</v>
      </c>
      <c r="F172" t="s">
        <v>11872</v>
      </c>
      <c r="G172" t="s">
        <v>12098</v>
      </c>
      <c r="H172">
        <v>176</v>
      </c>
      <c r="I172">
        <v>176</v>
      </c>
      <c r="K172" t="s">
        <v>12068</v>
      </c>
      <c r="L172" t="s">
        <v>11933</v>
      </c>
      <c r="M172" t="s">
        <v>11886</v>
      </c>
      <c r="N172" t="s">
        <v>11882</v>
      </c>
      <c r="Q172" t="s">
        <v>11878</v>
      </c>
      <c r="S172">
        <v>176</v>
      </c>
    </row>
    <row r="173" spans="1:19" x14ac:dyDescent="0.75">
      <c r="A173" t="s">
        <v>11936</v>
      </c>
      <c r="B173" t="s">
        <v>11871</v>
      </c>
      <c r="C173" t="s">
        <v>11879</v>
      </c>
      <c r="D173" t="s">
        <v>10657</v>
      </c>
      <c r="E173" t="s">
        <v>12099</v>
      </c>
      <c r="F173" t="s">
        <v>11872</v>
      </c>
      <c r="G173" t="s">
        <v>12100</v>
      </c>
      <c r="H173">
        <v>176</v>
      </c>
      <c r="I173">
        <v>176</v>
      </c>
      <c r="K173" t="s">
        <v>12068</v>
      </c>
      <c r="L173" t="s">
        <v>11933</v>
      </c>
      <c r="M173" t="s">
        <v>11886</v>
      </c>
      <c r="N173" t="s">
        <v>11882</v>
      </c>
      <c r="Q173" t="s">
        <v>11878</v>
      </c>
      <c r="S173">
        <v>176</v>
      </c>
    </row>
    <row r="174" spans="1:19" x14ac:dyDescent="0.75">
      <c r="A174" t="s">
        <v>11936</v>
      </c>
      <c r="B174" t="s">
        <v>11871</v>
      </c>
      <c r="C174" t="s">
        <v>11879</v>
      </c>
      <c r="D174" t="s">
        <v>10657</v>
      </c>
      <c r="E174" t="s">
        <v>12101</v>
      </c>
      <c r="F174" t="s">
        <v>11872</v>
      </c>
      <c r="G174" t="s">
        <v>12102</v>
      </c>
      <c r="H174">
        <v>176</v>
      </c>
      <c r="I174">
        <v>176</v>
      </c>
      <c r="K174" t="s">
        <v>12068</v>
      </c>
      <c r="L174" t="s">
        <v>11933</v>
      </c>
      <c r="M174" t="s">
        <v>11886</v>
      </c>
      <c r="N174" t="s">
        <v>11882</v>
      </c>
      <c r="Q174" t="s">
        <v>11878</v>
      </c>
      <c r="S174">
        <v>176</v>
      </c>
    </row>
    <row r="175" spans="1:19" x14ac:dyDescent="0.75">
      <c r="A175" t="s">
        <v>11870</v>
      </c>
      <c r="B175" t="s">
        <v>11871</v>
      </c>
      <c r="C175" t="s">
        <v>11871</v>
      </c>
      <c r="E175" t="s">
        <v>10111</v>
      </c>
      <c r="F175" t="s">
        <v>11872</v>
      </c>
      <c r="G175" t="s">
        <v>10113</v>
      </c>
      <c r="H175">
        <v>175.67</v>
      </c>
      <c r="I175">
        <v>175.7</v>
      </c>
      <c r="J175" t="s">
        <v>11873</v>
      </c>
      <c r="K175" t="s">
        <v>12094</v>
      </c>
      <c r="L175" t="s">
        <v>7359</v>
      </c>
      <c r="M175" t="s">
        <v>11881</v>
      </c>
      <c r="N175" t="s">
        <v>11882</v>
      </c>
      <c r="O175">
        <v>25204</v>
      </c>
      <c r="Q175" t="s">
        <v>11878</v>
      </c>
      <c r="R175" t="s">
        <v>11873</v>
      </c>
      <c r="S175">
        <v>175.7</v>
      </c>
    </row>
    <row r="176" spans="1:19" x14ac:dyDescent="0.75">
      <c r="A176" t="s">
        <v>11870</v>
      </c>
      <c r="B176" t="s">
        <v>11871</v>
      </c>
      <c r="C176" t="s">
        <v>11871</v>
      </c>
      <c r="E176" t="s">
        <v>10900</v>
      </c>
      <c r="F176" t="s">
        <v>11872</v>
      </c>
      <c r="G176" t="s">
        <v>10902</v>
      </c>
      <c r="H176">
        <v>175</v>
      </c>
      <c r="I176">
        <v>175</v>
      </c>
      <c r="J176" t="s">
        <v>1128</v>
      </c>
      <c r="K176" t="s">
        <v>11927</v>
      </c>
      <c r="L176" t="s">
        <v>11875</v>
      </c>
      <c r="M176" t="s">
        <v>11886</v>
      </c>
      <c r="N176" t="s">
        <v>11889</v>
      </c>
      <c r="O176">
        <v>20821</v>
      </c>
      <c r="Q176" t="s">
        <v>11878</v>
      </c>
      <c r="R176" t="s">
        <v>1128</v>
      </c>
      <c r="S176">
        <v>175</v>
      </c>
    </row>
    <row r="177" spans="1:19" x14ac:dyDescent="0.75">
      <c r="A177" t="s">
        <v>11870</v>
      </c>
      <c r="B177" t="s">
        <v>11871</v>
      </c>
      <c r="C177" t="s">
        <v>11871</v>
      </c>
      <c r="E177" t="s">
        <v>9899</v>
      </c>
      <c r="F177" t="s">
        <v>11872</v>
      </c>
      <c r="G177" t="s">
        <v>9901</v>
      </c>
      <c r="H177">
        <v>174.56</v>
      </c>
      <c r="I177">
        <v>175</v>
      </c>
      <c r="J177" t="s">
        <v>1128</v>
      </c>
      <c r="K177" t="s">
        <v>11926</v>
      </c>
      <c r="L177" t="s">
        <v>11875</v>
      </c>
      <c r="M177" t="s">
        <v>11886</v>
      </c>
      <c r="N177" t="s">
        <v>11889</v>
      </c>
      <c r="O177">
        <v>20455</v>
      </c>
      <c r="Q177" t="s">
        <v>11878</v>
      </c>
      <c r="R177" t="s">
        <v>1128</v>
      </c>
      <c r="S177">
        <v>175</v>
      </c>
    </row>
    <row r="178" spans="1:19" x14ac:dyDescent="0.75">
      <c r="A178" t="s">
        <v>11936</v>
      </c>
      <c r="B178" t="s">
        <v>11871</v>
      </c>
      <c r="C178" t="s">
        <v>11879</v>
      </c>
      <c r="D178" t="s">
        <v>10577</v>
      </c>
      <c r="E178" t="s">
        <v>12103</v>
      </c>
      <c r="F178" t="s">
        <v>11872</v>
      </c>
      <c r="G178" t="s">
        <v>12104</v>
      </c>
      <c r="H178">
        <v>172</v>
      </c>
      <c r="I178">
        <v>172</v>
      </c>
      <c r="K178" t="s">
        <v>11910</v>
      </c>
      <c r="L178" t="s">
        <v>11933</v>
      </c>
      <c r="M178" t="s">
        <v>11886</v>
      </c>
      <c r="N178" t="s">
        <v>11882</v>
      </c>
      <c r="Q178" t="s">
        <v>11878</v>
      </c>
      <c r="S178">
        <v>172</v>
      </c>
    </row>
    <row r="179" spans="1:19" x14ac:dyDescent="0.75">
      <c r="A179" t="s">
        <v>11936</v>
      </c>
      <c r="B179" t="s">
        <v>11871</v>
      </c>
      <c r="C179" t="s">
        <v>11879</v>
      </c>
      <c r="D179" t="s">
        <v>10577</v>
      </c>
      <c r="E179" t="s">
        <v>12105</v>
      </c>
      <c r="F179" t="s">
        <v>11872</v>
      </c>
      <c r="G179" t="s">
        <v>12106</v>
      </c>
      <c r="H179">
        <v>172</v>
      </c>
      <c r="I179">
        <v>172</v>
      </c>
      <c r="K179" t="s">
        <v>11910</v>
      </c>
      <c r="L179" t="s">
        <v>11933</v>
      </c>
      <c r="M179" t="s">
        <v>11886</v>
      </c>
      <c r="N179" t="s">
        <v>11882</v>
      </c>
      <c r="Q179" t="s">
        <v>11878</v>
      </c>
      <c r="S179">
        <v>172</v>
      </c>
    </row>
    <row r="180" spans="1:19" x14ac:dyDescent="0.75">
      <c r="A180" t="s">
        <v>11870</v>
      </c>
      <c r="B180" t="s">
        <v>11879</v>
      </c>
      <c r="C180" t="s">
        <v>11871</v>
      </c>
      <c r="E180" t="s">
        <v>10069</v>
      </c>
      <c r="F180" t="s">
        <v>11872</v>
      </c>
      <c r="G180" t="s">
        <v>12107</v>
      </c>
      <c r="H180">
        <v>124.87</v>
      </c>
      <c r="I180">
        <v>170.7</v>
      </c>
      <c r="J180" t="s">
        <v>1128</v>
      </c>
      <c r="K180" t="s">
        <v>12108</v>
      </c>
      <c r="M180" t="s">
        <v>11945</v>
      </c>
      <c r="N180" t="s">
        <v>11889</v>
      </c>
      <c r="O180">
        <v>32140</v>
      </c>
      <c r="Q180" t="s">
        <v>11878</v>
      </c>
      <c r="R180" t="s">
        <v>1128</v>
      </c>
      <c r="S180">
        <v>170.7</v>
      </c>
    </row>
    <row r="181" spans="1:19" x14ac:dyDescent="0.75">
      <c r="A181" t="s">
        <v>11870</v>
      </c>
      <c r="B181" t="s">
        <v>11871</v>
      </c>
      <c r="C181" t="s">
        <v>11871</v>
      </c>
      <c r="E181" t="s">
        <v>756</v>
      </c>
      <c r="F181" t="s">
        <v>11872</v>
      </c>
      <c r="G181" t="s">
        <v>755</v>
      </c>
      <c r="H181">
        <v>165</v>
      </c>
      <c r="I181">
        <v>170</v>
      </c>
      <c r="J181" t="s">
        <v>3319</v>
      </c>
      <c r="K181" t="s">
        <v>12109</v>
      </c>
      <c r="L181" t="s">
        <v>11923</v>
      </c>
      <c r="M181" t="s">
        <v>11924</v>
      </c>
      <c r="N181" t="s">
        <v>11889</v>
      </c>
      <c r="O181">
        <v>41640</v>
      </c>
      <c r="Q181" t="s">
        <v>11878</v>
      </c>
      <c r="R181" t="s">
        <v>3319</v>
      </c>
      <c r="S181">
        <v>170</v>
      </c>
    </row>
    <row r="182" spans="1:19" x14ac:dyDescent="0.75">
      <c r="A182" t="s">
        <v>11936</v>
      </c>
      <c r="B182" t="s">
        <v>11871</v>
      </c>
      <c r="C182" t="s">
        <v>11879</v>
      </c>
      <c r="D182" t="s">
        <v>11549</v>
      </c>
      <c r="E182" t="s">
        <v>12110</v>
      </c>
      <c r="F182" t="s">
        <v>11872</v>
      </c>
      <c r="G182" t="s">
        <v>12111</v>
      </c>
      <c r="H182">
        <v>169</v>
      </c>
      <c r="I182">
        <v>169</v>
      </c>
      <c r="K182" t="s">
        <v>11921</v>
      </c>
      <c r="L182" t="s">
        <v>11933</v>
      </c>
      <c r="M182" t="s">
        <v>11886</v>
      </c>
      <c r="N182" t="s">
        <v>11877</v>
      </c>
      <c r="Q182" t="s">
        <v>11878</v>
      </c>
      <c r="S182">
        <v>169</v>
      </c>
    </row>
    <row r="183" spans="1:19" x14ac:dyDescent="0.75">
      <c r="A183" t="s">
        <v>11936</v>
      </c>
      <c r="B183" t="s">
        <v>11871</v>
      </c>
      <c r="C183" t="s">
        <v>11879</v>
      </c>
      <c r="D183" t="s">
        <v>11549</v>
      </c>
      <c r="E183" t="s">
        <v>12112</v>
      </c>
      <c r="F183" t="s">
        <v>11872</v>
      </c>
      <c r="G183" t="s">
        <v>12113</v>
      </c>
      <c r="H183">
        <v>169</v>
      </c>
      <c r="I183">
        <v>169</v>
      </c>
      <c r="K183" t="s">
        <v>11921</v>
      </c>
      <c r="L183" t="s">
        <v>11933</v>
      </c>
      <c r="M183" t="s">
        <v>11886</v>
      </c>
      <c r="N183" t="s">
        <v>11877</v>
      </c>
      <c r="Q183" t="s">
        <v>11878</v>
      </c>
      <c r="S183">
        <v>169</v>
      </c>
    </row>
    <row r="184" spans="1:19" x14ac:dyDescent="0.75">
      <c r="A184" t="s">
        <v>11870</v>
      </c>
      <c r="B184" t="s">
        <v>11871</v>
      </c>
      <c r="C184" t="s">
        <v>11871</v>
      </c>
      <c r="E184" t="s">
        <v>2123</v>
      </c>
      <c r="F184" t="s">
        <v>11872</v>
      </c>
      <c r="G184" t="s">
        <v>9931</v>
      </c>
      <c r="H184">
        <v>168</v>
      </c>
      <c r="I184">
        <v>168</v>
      </c>
      <c r="J184" t="s">
        <v>1128</v>
      </c>
      <c r="K184" t="s">
        <v>12114</v>
      </c>
      <c r="L184" t="s">
        <v>11954</v>
      </c>
      <c r="M184" t="s">
        <v>11954</v>
      </c>
      <c r="N184" t="s">
        <v>11889</v>
      </c>
      <c r="O184">
        <v>40654</v>
      </c>
      <c r="Q184" t="s">
        <v>11878</v>
      </c>
      <c r="R184" t="s">
        <v>1128</v>
      </c>
      <c r="S184">
        <v>168</v>
      </c>
    </row>
    <row r="185" spans="1:19" x14ac:dyDescent="0.75">
      <c r="A185" t="s">
        <v>11870</v>
      </c>
      <c r="B185" t="s">
        <v>11871</v>
      </c>
      <c r="C185" t="s">
        <v>11871</v>
      </c>
      <c r="E185" t="s">
        <v>2129</v>
      </c>
      <c r="F185" t="s">
        <v>11872</v>
      </c>
      <c r="G185" t="s">
        <v>9928</v>
      </c>
      <c r="H185">
        <v>168</v>
      </c>
      <c r="I185">
        <v>168</v>
      </c>
      <c r="J185" t="s">
        <v>1128</v>
      </c>
      <c r="K185" t="s">
        <v>12115</v>
      </c>
      <c r="L185" t="s">
        <v>11954</v>
      </c>
      <c r="M185" t="s">
        <v>11954</v>
      </c>
      <c r="N185" t="s">
        <v>11889</v>
      </c>
      <c r="O185">
        <v>41275</v>
      </c>
      <c r="Q185" t="s">
        <v>11878</v>
      </c>
      <c r="R185" t="s">
        <v>1128</v>
      </c>
      <c r="S185">
        <v>168</v>
      </c>
    </row>
    <row r="186" spans="1:19" x14ac:dyDescent="0.75">
      <c r="A186" t="s">
        <v>11870</v>
      </c>
      <c r="B186" t="s">
        <v>11871</v>
      </c>
      <c r="C186" t="s">
        <v>11871</v>
      </c>
      <c r="E186" t="s">
        <v>11221</v>
      </c>
      <c r="F186" t="s">
        <v>11902</v>
      </c>
      <c r="G186" t="s">
        <v>11222</v>
      </c>
      <c r="H186">
        <v>167</v>
      </c>
      <c r="J186" t="s">
        <v>1128</v>
      </c>
      <c r="K186" t="s">
        <v>11964</v>
      </c>
      <c r="L186" t="s">
        <v>11954</v>
      </c>
      <c r="M186" t="s">
        <v>11954</v>
      </c>
      <c r="N186" t="s">
        <v>11889</v>
      </c>
      <c r="O186">
        <v>42762</v>
      </c>
      <c r="Q186" t="s">
        <v>3718</v>
      </c>
      <c r="R186" t="s">
        <v>1128</v>
      </c>
      <c r="S186">
        <v>167</v>
      </c>
    </row>
    <row r="187" spans="1:19" x14ac:dyDescent="0.75">
      <c r="A187" t="s">
        <v>11936</v>
      </c>
      <c r="B187" t="s">
        <v>11871</v>
      </c>
      <c r="C187" t="s">
        <v>11879</v>
      </c>
      <c r="D187" t="s">
        <v>1524</v>
      </c>
      <c r="E187" t="s">
        <v>11673</v>
      </c>
      <c r="F187" t="s">
        <v>11872</v>
      </c>
      <c r="G187" t="s">
        <v>10992</v>
      </c>
      <c r="H187">
        <v>166.5</v>
      </c>
      <c r="I187">
        <v>166.5</v>
      </c>
      <c r="K187" t="s">
        <v>11892</v>
      </c>
      <c r="L187" t="s">
        <v>11923</v>
      </c>
      <c r="M187" t="s">
        <v>11924</v>
      </c>
      <c r="N187" t="s">
        <v>11889</v>
      </c>
      <c r="Q187" t="s">
        <v>11878</v>
      </c>
      <c r="S187">
        <v>166.5</v>
      </c>
    </row>
    <row r="188" spans="1:19" x14ac:dyDescent="0.75">
      <c r="A188" t="s">
        <v>11870</v>
      </c>
      <c r="B188" t="s">
        <v>11871</v>
      </c>
      <c r="C188" t="s">
        <v>11871</v>
      </c>
      <c r="E188" t="s">
        <v>10669</v>
      </c>
      <c r="F188" t="s">
        <v>11872</v>
      </c>
      <c r="G188" t="s">
        <v>2413</v>
      </c>
      <c r="H188">
        <v>100.81</v>
      </c>
      <c r="I188">
        <v>165</v>
      </c>
      <c r="J188" t="s">
        <v>3319</v>
      </c>
      <c r="K188" t="s">
        <v>12116</v>
      </c>
      <c r="L188" t="s">
        <v>11923</v>
      </c>
      <c r="M188" t="s">
        <v>11924</v>
      </c>
      <c r="N188" t="s">
        <v>11889</v>
      </c>
      <c r="O188">
        <v>43020</v>
      </c>
      <c r="Q188" t="s">
        <v>11878</v>
      </c>
      <c r="R188" t="s">
        <v>3319</v>
      </c>
      <c r="S188">
        <v>165</v>
      </c>
    </row>
    <row r="189" spans="1:19" x14ac:dyDescent="0.75">
      <c r="A189" t="s">
        <v>11936</v>
      </c>
      <c r="B189" t="s">
        <v>11871</v>
      </c>
      <c r="C189" t="s">
        <v>11879</v>
      </c>
      <c r="D189" t="s">
        <v>11379</v>
      </c>
      <c r="E189" t="s">
        <v>12117</v>
      </c>
      <c r="F189" t="s">
        <v>11872</v>
      </c>
      <c r="G189" t="s">
        <v>11380</v>
      </c>
      <c r="H189">
        <v>165</v>
      </c>
      <c r="I189">
        <v>165</v>
      </c>
      <c r="K189" t="s">
        <v>12118</v>
      </c>
      <c r="L189" t="s">
        <v>11933</v>
      </c>
      <c r="M189" t="s">
        <v>11886</v>
      </c>
      <c r="N189" t="s">
        <v>11882</v>
      </c>
      <c r="Q189" t="s">
        <v>11878</v>
      </c>
      <c r="S189">
        <v>165</v>
      </c>
    </row>
    <row r="190" spans="1:19" x14ac:dyDescent="0.75">
      <c r="A190" t="s">
        <v>11936</v>
      </c>
      <c r="B190" t="s">
        <v>11871</v>
      </c>
      <c r="C190" t="s">
        <v>11879</v>
      </c>
      <c r="D190" t="s">
        <v>11043</v>
      </c>
      <c r="E190" t="s">
        <v>12119</v>
      </c>
      <c r="F190" t="s">
        <v>11872</v>
      </c>
      <c r="G190" t="s">
        <v>12120</v>
      </c>
      <c r="H190">
        <v>164</v>
      </c>
      <c r="I190">
        <v>164</v>
      </c>
      <c r="K190" t="s">
        <v>11909</v>
      </c>
      <c r="L190" t="s">
        <v>11933</v>
      </c>
      <c r="M190" t="s">
        <v>11886</v>
      </c>
      <c r="N190" t="s">
        <v>11877</v>
      </c>
      <c r="Q190" t="s">
        <v>11878</v>
      </c>
      <c r="S190">
        <v>164</v>
      </c>
    </row>
    <row r="191" spans="1:19" x14ac:dyDescent="0.75">
      <c r="A191" t="s">
        <v>11936</v>
      </c>
      <c r="B191" t="s">
        <v>11871</v>
      </c>
      <c r="C191" t="s">
        <v>11879</v>
      </c>
      <c r="D191" t="s">
        <v>11043</v>
      </c>
      <c r="E191" t="s">
        <v>12121</v>
      </c>
      <c r="F191" t="s">
        <v>11872</v>
      </c>
      <c r="G191" t="s">
        <v>12122</v>
      </c>
      <c r="H191">
        <v>164</v>
      </c>
      <c r="I191">
        <v>164</v>
      </c>
      <c r="K191" t="s">
        <v>11909</v>
      </c>
      <c r="L191" t="s">
        <v>11933</v>
      </c>
      <c r="M191" t="s">
        <v>11886</v>
      </c>
      <c r="N191" t="s">
        <v>11877</v>
      </c>
      <c r="Q191" t="s">
        <v>11878</v>
      </c>
      <c r="S191">
        <v>164</v>
      </c>
    </row>
    <row r="192" spans="1:19" x14ac:dyDescent="0.75">
      <c r="A192" t="s">
        <v>11870</v>
      </c>
      <c r="B192" t="s">
        <v>11871</v>
      </c>
      <c r="C192" t="s">
        <v>11871</v>
      </c>
      <c r="E192" t="s">
        <v>2566</v>
      </c>
      <c r="F192" t="s">
        <v>11872</v>
      </c>
      <c r="G192" t="s">
        <v>10012</v>
      </c>
      <c r="H192">
        <v>162</v>
      </c>
      <c r="I192">
        <v>162</v>
      </c>
      <c r="J192" t="s">
        <v>11873</v>
      </c>
      <c r="K192" t="s">
        <v>12123</v>
      </c>
      <c r="L192" t="s">
        <v>11954</v>
      </c>
      <c r="M192" t="s">
        <v>11954</v>
      </c>
      <c r="N192" t="s">
        <v>11882</v>
      </c>
      <c r="O192">
        <v>37978</v>
      </c>
      <c r="Q192" t="s">
        <v>11878</v>
      </c>
      <c r="R192" t="s">
        <v>11873</v>
      </c>
      <c r="S192">
        <v>162</v>
      </c>
    </row>
    <row r="193" spans="1:19" x14ac:dyDescent="0.75">
      <c r="A193" t="s">
        <v>11870</v>
      </c>
      <c r="B193" t="s">
        <v>11871</v>
      </c>
      <c r="C193" t="s">
        <v>11871</v>
      </c>
      <c r="E193" t="s">
        <v>1111</v>
      </c>
      <c r="F193" t="s">
        <v>11872</v>
      </c>
      <c r="G193" t="s">
        <v>10484</v>
      </c>
      <c r="H193">
        <v>160</v>
      </c>
      <c r="I193">
        <v>162</v>
      </c>
      <c r="J193" t="s">
        <v>1128</v>
      </c>
      <c r="K193" t="s">
        <v>12124</v>
      </c>
      <c r="L193" t="s">
        <v>11954</v>
      </c>
      <c r="M193" t="s">
        <v>11954</v>
      </c>
      <c r="N193" t="s">
        <v>11889</v>
      </c>
      <c r="O193">
        <v>41251</v>
      </c>
      <c r="Q193" t="s">
        <v>11878</v>
      </c>
      <c r="R193" t="s">
        <v>1128</v>
      </c>
      <c r="S193">
        <v>162</v>
      </c>
    </row>
    <row r="194" spans="1:19" x14ac:dyDescent="0.75">
      <c r="A194" t="s">
        <v>11870</v>
      </c>
      <c r="B194" t="s">
        <v>11879</v>
      </c>
      <c r="C194" t="s">
        <v>11879</v>
      </c>
      <c r="D194" t="s">
        <v>1986</v>
      </c>
      <c r="E194" t="s">
        <v>1986</v>
      </c>
      <c r="F194" t="s">
        <v>11872</v>
      </c>
      <c r="G194" t="s">
        <v>10522</v>
      </c>
      <c r="H194">
        <v>160</v>
      </c>
      <c r="J194" t="s">
        <v>1128</v>
      </c>
      <c r="K194" t="s">
        <v>11892</v>
      </c>
      <c r="L194" t="s">
        <v>11945</v>
      </c>
      <c r="M194" t="s">
        <v>11924</v>
      </c>
      <c r="N194" t="s">
        <v>11889</v>
      </c>
      <c r="O194">
        <v>31413</v>
      </c>
      <c r="Q194" t="s">
        <v>11878</v>
      </c>
      <c r="R194" t="s">
        <v>1128</v>
      </c>
      <c r="S194">
        <v>160</v>
      </c>
    </row>
    <row r="195" spans="1:19" x14ac:dyDescent="0.75">
      <c r="A195" t="s">
        <v>11870</v>
      </c>
      <c r="B195" t="s">
        <v>11871</v>
      </c>
      <c r="C195" t="s">
        <v>11871</v>
      </c>
      <c r="E195" t="s">
        <v>12125</v>
      </c>
      <c r="F195" t="s">
        <v>11872</v>
      </c>
      <c r="G195" t="s">
        <v>12125</v>
      </c>
      <c r="H195">
        <v>159</v>
      </c>
      <c r="I195">
        <v>159</v>
      </c>
      <c r="J195" t="s">
        <v>11873</v>
      </c>
      <c r="L195" t="s">
        <v>11888</v>
      </c>
      <c r="M195" t="s">
        <v>11881</v>
      </c>
      <c r="N195" t="s">
        <v>11882</v>
      </c>
      <c r="Q195" t="s">
        <v>11878</v>
      </c>
      <c r="R195" t="s">
        <v>11883</v>
      </c>
      <c r="S195">
        <v>159</v>
      </c>
    </row>
    <row r="196" spans="1:19" x14ac:dyDescent="0.75">
      <c r="A196" t="s">
        <v>11936</v>
      </c>
      <c r="C196" t="s">
        <v>11879</v>
      </c>
      <c r="D196" t="s">
        <v>1464</v>
      </c>
      <c r="E196" t="s">
        <v>11790</v>
      </c>
      <c r="F196" t="s">
        <v>11872</v>
      </c>
      <c r="G196" t="s">
        <v>10224</v>
      </c>
      <c r="H196">
        <v>156.9</v>
      </c>
      <c r="I196">
        <v>156.9</v>
      </c>
      <c r="K196" t="s">
        <v>11963</v>
      </c>
      <c r="L196" t="s">
        <v>11923</v>
      </c>
      <c r="M196" t="s">
        <v>11924</v>
      </c>
      <c r="N196" t="s">
        <v>11889</v>
      </c>
      <c r="Q196" t="s">
        <v>11878</v>
      </c>
      <c r="S196">
        <v>156.9</v>
      </c>
    </row>
    <row r="197" spans="1:19" x14ac:dyDescent="0.75">
      <c r="A197" t="s">
        <v>11936</v>
      </c>
      <c r="C197" t="s">
        <v>11879</v>
      </c>
      <c r="D197" t="s">
        <v>1464</v>
      </c>
      <c r="E197" t="s">
        <v>11789</v>
      </c>
      <c r="F197" t="s">
        <v>11872</v>
      </c>
      <c r="G197" t="s">
        <v>10224</v>
      </c>
      <c r="H197">
        <v>156.9</v>
      </c>
      <c r="I197">
        <v>156.9</v>
      </c>
      <c r="K197" t="s">
        <v>11963</v>
      </c>
      <c r="L197" t="s">
        <v>11923</v>
      </c>
      <c r="M197" t="s">
        <v>11924</v>
      </c>
      <c r="N197" t="s">
        <v>11889</v>
      </c>
      <c r="Q197" t="s">
        <v>11878</v>
      </c>
      <c r="S197">
        <v>156.9</v>
      </c>
    </row>
    <row r="198" spans="1:19" x14ac:dyDescent="0.75">
      <c r="A198" t="s">
        <v>11870</v>
      </c>
      <c r="B198" t="s">
        <v>11871</v>
      </c>
      <c r="C198" t="s">
        <v>11871</v>
      </c>
      <c r="E198" t="s">
        <v>2353</v>
      </c>
      <c r="F198" t="s">
        <v>11872</v>
      </c>
      <c r="G198" t="s">
        <v>10264</v>
      </c>
      <c r="H198">
        <v>155.1</v>
      </c>
      <c r="I198">
        <v>155.1</v>
      </c>
      <c r="J198" t="s">
        <v>3319</v>
      </c>
      <c r="K198" t="s">
        <v>12126</v>
      </c>
      <c r="L198" t="s">
        <v>11954</v>
      </c>
      <c r="M198" t="s">
        <v>11954</v>
      </c>
      <c r="N198" t="s">
        <v>11889</v>
      </c>
      <c r="O198">
        <v>42159</v>
      </c>
      <c r="Q198" t="s">
        <v>11878</v>
      </c>
      <c r="R198" t="s">
        <v>3319</v>
      </c>
      <c r="S198">
        <v>155.1</v>
      </c>
    </row>
    <row r="199" spans="1:19" x14ac:dyDescent="0.75">
      <c r="A199" t="s">
        <v>11870</v>
      </c>
      <c r="B199" t="s">
        <v>11871</v>
      </c>
      <c r="C199" t="s">
        <v>11871</v>
      </c>
      <c r="E199" t="s">
        <v>885</v>
      </c>
      <c r="F199" t="s">
        <v>11872</v>
      </c>
      <c r="G199" t="s">
        <v>10126</v>
      </c>
      <c r="H199">
        <v>155</v>
      </c>
      <c r="I199">
        <v>155</v>
      </c>
      <c r="J199" t="s">
        <v>1128</v>
      </c>
      <c r="K199" t="s">
        <v>12127</v>
      </c>
      <c r="L199" t="s">
        <v>11923</v>
      </c>
      <c r="M199" t="s">
        <v>11924</v>
      </c>
      <c r="N199" t="s">
        <v>11889</v>
      </c>
      <c r="O199">
        <v>41087</v>
      </c>
      <c r="Q199" t="s">
        <v>11878</v>
      </c>
      <c r="R199" t="s">
        <v>1128</v>
      </c>
      <c r="S199">
        <v>155</v>
      </c>
    </row>
    <row r="200" spans="1:19" x14ac:dyDescent="0.75">
      <c r="A200" t="s">
        <v>11936</v>
      </c>
      <c r="B200" t="s">
        <v>11871</v>
      </c>
      <c r="C200" t="s">
        <v>11879</v>
      </c>
      <c r="D200" t="s">
        <v>10551</v>
      </c>
      <c r="E200" t="s">
        <v>12128</v>
      </c>
      <c r="F200" t="s">
        <v>11872</v>
      </c>
      <c r="G200" t="s">
        <v>12129</v>
      </c>
      <c r="H200">
        <v>155</v>
      </c>
      <c r="I200">
        <v>155</v>
      </c>
      <c r="K200" t="s">
        <v>11953</v>
      </c>
      <c r="L200" t="s">
        <v>11875</v>
      </c>
      <c r="M200" t="s">
        <v>11952</v>
      </c>
      <c r="N200" t="s">
        <v>11889</v>
      </c>
      <c r="Q200" t="s">
        <v>11878</v>
      </c>
      <c r="S200">
        <v>155</v>
      </c>
    </row>
    <row r="201" spans="1:19" x14ac:dyDescent="0.75">
      <c r="A201" t="s">
        <v>11870</v>
      </c>
      <c r="B201" t="s">
        <v>11871</v>
      </c>
      <c r="C201" t="s">
        <v>11871</v>
      </c>
      <c r="E201" t="s">
        <v>10498</v>
      </c>
      <c r="F201" t="s">
        <v>11872</v>
      </c>
      <c r="G201" t="s">
        <v>10500</v>
      </c>
      <c r="H201">
        <v>153.9</v>
      </c>
      <c r="I201">
        <v>153.9</v>
      </c>
      <c r="J201" t="s">
        <v>11873</v>
      </c>
      <c r="K201" t="s">
        <v>11874</v>
      </c>
      <c r="L201" t="s">
        <v>7359</v>
      </c>
      <c r="M201" t="s">
        <v>11881</v>
      </c>
      <c r="N201" t="s">
        <v>11882</v>
      </c>
      <c r="O201">
        <v>30317</v>
      </c>
      <c r="Q201" t="s">
        <v>11878</v>
      </c>
      <c r="R201" t="s">
        <v>11873</v>
      </c>
      <c r="S201">
        <v>153.9</v>
      </c>
    </row>
    <row r="202" spans="1:19" x14ac:dyDescent="0.75">
      <c r="A202" t="s">
        <v>11870</v>
      </c>
      <c r="B202" t="s">
        <v>11871</v>
      </c>
      <c r="C202" t="s">
        <v>11871</v>
      </c>
      <c r="E202" t="s">
        <v>11503</v>
      </c>
      <c r="F202" t="s">
        <v>11872</v>
      </c>
      <c r="G202" t="s">
        <v>12130</v>
      </c>
      <c r="H202">
        <v>152.69999999999999</v>
      </c>
      <c r="I202">
        <v>21.6</v>
      </c>
      <c r="J202" t="s">
        <v>1128</v>
      </c>
      <c r="K202" t="s">
        <v>12115</v>
      </c>
      <c r="L202" t="s">
        <v>11954</v>
      </c>
      <c r="M202" t="s">
        <v>11954</v>
      </c>
      <c r="N202" t="s">
        <v>11889</v>
      </c>
      <c r="O202">
        <v>43463</v>
      </c>
      <c r="Q202" t="s">
        <v>11878</v>
      </c>
      <c r="R202" t="s">
        <v>1128</v>
      </c>
      <c r="S202">
        <v>152.69999999999999</v>
      </c>
    </row>
    <row r="203" spans="1:19" x14ac:dyDescent="0.75">
      <c r="A203" t="s">
        <v>11870</v>
      </c>
      <c r="B203" t="s">
        <v>11871</v>
      </c>
      <c r="C203" t="s">
        <v>11871</v>
      </c>
      <c r="E203" t="s">
        <v>3221</v>
      </c>
      <c r="F203" t="s">
        <v>11872</v>
      </c>
      <c r="G203" t="s">
        <v>3220</v>
      </c>
      <c r="H203">
        <v>152</v>
      </c>
      <c r="I203">
        <v>152</v>
      </c>
      <c r="J203" t="s">
        <v>3319</v>
      </c>
      <c r="K203" t="s">
        <v>3220</v>
      </c>
      <c r="L203" t="s">
        <v>11923</v>
      </c>
      <c r="M203" t="s">
        <v>11924</v>
      </c>
      <c r="N203" t="s">
        <v>11889</v>
      </c>
      <c r="O203">
        <v>42710</v>
      </c>
      <c r="Q203" t="s">
        <v>11878</v>
      </c>
      <c r="R203" t="s">
        <v>3319</v>
      </c>
      <c r="S203">
        <v>152</v>
      </c>
    </row>
    <row r="204" spans="1:19" x14ac:dyDescent="0.75">
      <c r="A204" t="s">
        <v>11936</v>
      </c>
      <c r="B204" t="s">
        <v>11871</v>
      </c>
      <c r="C204" t="s">
        <v>11879</v>
      </c>
      <c r="D204" t="s">
        <v>1524</v>
      </c>
      <c r="E204" t="s">
        <v>11674</v>
      </c>
      <c r="F204" t="s">
        <v>11872</v>
      </c>
      <c r="G204" t="s">
        <v>10992</v>
      </c>
      <c r="H204">
        <v>151.5</v>
      </c>
      <c r="I204">
        <v>151.5</v>
      </c>
      <c r="K204" t="s">
        <v>11892</v>
      </c>
      <c r="L204" t="s">
        <v>11923</v>
      </c>
      <c r="M204" t="s">
        <v>11924</v>
      </c>
      <c r="N204" t="s">
        <v>11889</v>
      </c>
      <c r="Q204" t="s">
        <v>11878</v>
      </c>
      <c r="S204">
        <v>151.5</v>
      </c>
    </row>
    <row r="205" spans="1:19" x14ac:dyDescent="0.75">
      <c r="A205" t="s">
        <v>11870</v>
      </c>
      <c r="B205" t="s">
        <v>11871</v>
      </c>
      <c r="C205" t="s">
        <v>11871</v>
      </c>
      <c r="E205" t="s">
        <v>12131</v>
      </c>
      <c r="F205" t="s">
        <v>11872</v>
      </c>
      <c r="G205" t="s">
        <v>12131</v>
      </c>
      <c r="H205">
        <v>118</v>
      </c>
      <c r="I205">
        <v>151.19999999999999</v>
      </c>
      <c r="J205" t="s">
        <v>1128</v>
      </c>
      <c r="L205" t="s">
        <v>11888</v>
      </c>
      <c r="M205" t="s">
        <v>11881</v>
      </c>
      <c r="N205" t="s">
        <v>11889</v>
      </c>
      <c r="Q205" t="s">
        <v>11878</v>
      </c>
      <c r="R205" t="s">
        <v>11890</v>
      </c>
      <c r="S205">
        <v>151.19999999999999</v>
      </c>
    </row>
    <row r="206" spans="1:19" x14ac:dyDescent="0.75">
      <c r="A206" t="s">
        <v>11870</v>
      </c>
      <c r="B206" t="s">
        <v>11871</v>
      </c>
      <c r="C206" t="s">
        <v>11871</v>
      </c>
      <c r="E206" t="s">
        <v>1102</v>
      </c>
      <c r="F206" t="s">
        <v>11872</v>
      </c>
      <c r="G206" t="s">
        <v>1101</v>
      </c>
      <c r="H206">
        <v>150</v>
      </c>
      <c r="I206">
        <v>150</v>
      </c>
      <c r="J206" t="s">
        <v>11873</v>
      </c>
      <c r="K206" t="s">
        <v>12132</v>
      </c>
      <c r="L206" t="s">
        <v>11954</v>
      </c>
      <c r="M206" t="s">
        <v>11954</v>
      </c>
      <c r="N206" t="s">
        <v>11882</v>
      </c>
      <c r="O206">
        <v>38806</v>
      </c>
      <c r="Q206" t="s">
        <v>11878</v>
      </c>
      <c r="R206" t="s">
        <v>11873</v>
      </c>
      <c r="S206">
        <v>150</v>
      </c>
    </row>
    <row r="207" spans="1:19" x14ac:dyDescent="0.75">
      <c r="A207" t="s">
        <v>11870</v>
      </c>
      <c r="B207" t="s">
        <v>11871</v>
      </c>
      <c r="C207" t="s">
        <v>11871</v>
      </c>
      <c r="E207" t="s">
        <v>11500</v>
      </c>
      <c r="F207" t="s">
        <v>11872</v>
      </c>
      <c r="G207" t="s">
        <v>12133</v>
      </c>
      <c r="H207">
        <v>150</v>
      </c>
      <c r="I207">
        <v>150</v>
      </c>
      <c r="J207" t="s">
        <v>1128</v>
      </c>
      <c r="K207" t="s">
        <v>2437</v>
      </c>
      <c r="L207" t="s">
        <v>11923</v>
      </c>
      <c r="M207" t="s">
        <v>11924</v>
      </c>
      <c r="N207" t="s">
        <v>11889</v>
      </c>
      <c r="O207">
        <v>43627</v>
      </c>
      <c r="Q207" t="s">
        <v>11878</v>
      </c>
      <c r="R207" t="s">
        <v>1128</v>
      </c>
      <c r="S207">
        <v>150</v>
      </c>
    </row>
    <row r="208" spans="1:19" x14ac:dyDescent="0.75">
      <c r="A208" t="s">
        <v>11870</v>
      </c>
      <c r="B208" t="s">
        <v>11871</v>
      </c>
      <c r="C208" t="s">
        <v>11871</v>
      </c>
      <c r="E208" t="s">
        <v>2114</v>
      </c>
      <c r="F208" t="s">
        <v>11872</v>
      </c>
      <c r="G208" t="s">
        <v>9934</v>
      </c>
      <c r="H208">
        <v>150</v>
      </c>
      <c r="I208">
        <v>150</v>
      </c>
      <c r="J208" t="s">
        <v>1128</v>
      </c>
      <c r="K208" t="s">
        <v>12134</v>
      </c>
      <c r="L208" t="s">
        <v>11954</v>
      </c>
      <c r="M208" t="s">
        <v>11954</v>
      </c>
      <c r="N208" t="s">
        <v>11889</v>
      </c>
      <c r="O208">
        <v>40541</v>
      </c>
      <c r="Q208" t="s">
        <v>11878</v>
      </c>
      <c r="R208" t="s">
        <v>1128</v>
      </c>
      <c r="S208">
        <v>150</v>
      </c>
    </row>
    <row r="209" spans="1:19" x14ac:dyDescent="0.75">
      <c r="A209" t="s">
        <v>11870</v>
      </c>
      <c r="B209" t="s">
        <v>11871</v>
      </c>
      <c r="C209" t="s">
        <v>11871</v>
      </c>
      <c r="E209" t="s">
        <v>2117</v>
      </c>
      <c r="F209" t="s">
        <v>11872</v>
      </c>
      <c r="G209" t="s">
        <v>9935</v>
      </c>
      <c r="H209">
        <v>150</v>
      </c>
      <c r="I209">
        <v>150</v>
      </c>
      <c r="J209" t="s">
        <v>1128</v>
      </c>
      <c r="K209" t="s">
        <v>12134</v>
      </c>
      <c r="L209" t="s">
        <v>11954</v>
      </c>
      <c r="M209" t="s">
        <v>11954</v>
      </c>
      <c r="N209" t="s">
        <v>11889</v>
      </c>
      <c r="O209">
        <v>40586</v>
      </c>
      <c r="Q209" t="s">
        <v>11878</v>
      </c>
      <c r="R209" t="s">
        <v>1128</v>
      </c>
      <c r="S209">
        <v>150</v>
      </c>
    </row>
    <row r="210" spans="1:19" x14ac:dyDescent="0.75">
      <c r="A210" t="s">
        <v>11870</v>
      </c>
      <c r="B210" t="s">
        <v>11871</v>
      </c>
      <c r="C210" t="s">
        <v>11871</v>
      </c>
      <c r="E210" t="s">
        <v>12135</v>
      </c>
      <c r="F210" t="s">
        <v>11902</v>
      </c>
      <c r="G210" t="s">
        <v>12136</v>
      </c>
      <c r="H210">
        <v>150</v>
      </c>
      <c r="J210" t="s">
        <v>1128</v>
      </c>
      <c r="K210" t="s">
        <v>11903</v>
      </c>
      <c r="L210" t="s">
        <v>11923</v>
      </c>
      <c r="M210" t="s">
        <v>11924</v>
      </c>
      <c r="N210" t="s">
        <v>11889</v>
      </c>
      <c r="Q210" t="s">
        <v>3718</v>
      </c>
      <c r="R210" t="s">
        <v>1128</v>
      </c>
      <c r="S210">
        <v>150</v>
      </c>
    </row>
    <row r="211" spans="1:19" x14ac:dyDescent="0.75">
      <c r="A211" t="s">
        <v>11870</v>
      </c>
      <c r="B211" t="s">
        <v>11871</v>
      </c>
      <c r="C211" t="s">
        <v>11871</v>
      </c>
      <c r="E211" t="s">
        <v>10037</v>
      </c>
      <c r="F211" t="s">
        <v>11872</v>
      </c>
      <c r="G211" t="s">
        <v>12137</v>
      </c>
      <c r="H211">
        <v>150</v>
      </c>
      <c r="I211">
        <v>150</v>
      </c>
      <c r="J211" t="s">
        <v>11873</v>
      </c>
      <c r="K211" t="s">
        <v>12138</v>
      </c>
      <c r="L211" t="s">
        <v>11923</v>
      </c>
      <c r="M211" t="s">
        <v>11924</v>
      </c>
      <c r="N211" t="s">
        <v>11882</v>
      </c>
      <c r="O211">
        <v>43529</v>
      </c>
      <c r="Q211" t="s">
        <v>11878</v>
      </c>
      <c r="R211" t="s">
        <v>11873</v>
      </c>
      <c r="S211">
        <v>150</v>
      </c>
    </row>
    <row r="212" spans="1:19" x14ac:dyDescent="0.75">
      <c r="A212" t="s">
        <v>11870</v>
      </c>
      <c r="B212" t="s">
        <v>11871</v>
      </c>
      <c r="C212" t="s">
        <v>11871</v>
      </c>
      <c r="E212" t="s">
        <v>2132</v>
      </c>
      <c r="F212" t="s">
        <v>11872</v>
      </c>
      <c r="G212" t="s">
        <v>9932</v>
      </c>
      <c r="H212">
        <v>150</v>
      </c>
      <c r="I212">
        <v>150</v>
      </c>
      <c r="J212" t="s">
        <v>1128</v>
      </c>
      <c r="K212" t="s">
        <v>12114</v>
      </c>
      <c r="L212" t="s">
        <v>11954</v>
      </c>
      <c r="M212" t="s">
        <v>11954</v>
      </c>
      <c r="N212" t="s">
        <v>11889</v>
      </c>
      <c r="O212">
        <v>40940</v>
      </c>
      <c r="Q212" t="s">
        <v>11878</v>
      </c>
      <c r="R212" t="s">
        <v>1128</v>
      </c>
      <c r="S212">
        <v>150</v>
      </c>
    </row>
    <row r="213" spans="1:19" x14ac:dyDescent="0.75">
      <c r="A213" t="s">
        <v>11870</v>
      </c>
      <c r="B213" t="s">
        <v>11871</v>
      </c>
      <c r="C213" t="s">
        <v>11871</v>
      </c>
      <c r="E213" t="s">
        <v>1096</v>
      </c>
      <c r="F213" t="s">
        <v>11872</v>
      </c>
      <c r="G213" t="s">
        <v>10015</v>
      </c>
      <c r="H213">
        <v>150</v>
      </c>
      <c r="I213">
        <v>150</v>
      </c>
      <c r="J213" t="s">
        <v>11873</v>
      </c>
      <c r="K213" t="s">
        <v>12139</v>
      </c>
      <c r="L213" t="s">
        <v>11954</v>
      </c>
      <c r="M213" t="s">
        <v>11954</v>
      </c>
      <c r="N213" t="s">
        <v>11882</v>
      </c>
      <c r="O213">
        <v>39840</v>
      </c>
      <c r="Q213" t="s">
        <v>11878</v>
      </c>
      <c r="R213" t="s">
        <v>11873</v>
      </c>
      <c r="S213">
        <v>150</v>
      </c>
    </row>
    <row r="214" spans="1:19" x14ac:dyDescent="0.75">
      <c r="A214" t="s">
        <v>11870</v>
      </c>
      <c r="B214" t="s">
        <v>11871</v>
      </c>
      <c r="C214" t="s">
        <v>11871</v>
      </c>
      <c r="E214" t="s">
        <v>2111</v>
      </c>
      <c r="F214" t="s">
        <v>11872</v>
      </c>
      <c r="G214" t="s">
        <v>9933</v>
      </c>
      <c r="H214">
        <v>150</v>
      </c>
      <c r="I214">
        <v>150</v>
      </c>
      <c r="J214" t="s">
        <v>1128</v>
      </c>
      <c r="K214" t="s">
        <v>12134</v>
      </c>
      <c r="L214" t="s">
        <v>11954</v>
      </c>
      <c r="M214" t="s">
        <v>11954</v>
      </c>
      <c r="N214" t="s">
        <v>11889</v>
      </c>
      <c r="O214">
        <v>40541</v>
      </c>
      <c r="Q214" t="s">
        <v>11878</v>
      </c>
      <c r="R214" t="s">
        <v>1128</v>
      </c>
      <c r="S214">
        <v>150</v>
      </c>
    </row>
    <row r="215" spans="1:19" x14ac:dyDescent="0.75">
      <c r="A215" t="s">
        <v>11870</v>
      </c>
      <c r="B215" t="s">
        <v>11871</v>
      </c>
      <c r="C215" t="s">
        <v>11871</v>
      </c>
      <c r="E215" t="s">
        <v>2126</v>
      </c>
      <c r="F215" t="s">
        <v>11872</v>
      </c>
      <c r="G215" t="s">
        <v>9936</v>
      </c>
      <c r="H215">
        <v>150</v>
      </c>
      <c r="I215">
        <v>150</v>
      </c>
      <c r="J215" t="s">
        <v>1128</v>
      </c>
      <c r="K215" t="s">
        <v>12134</v>
      </c>
      <c r="L215" t="s">
        <v>11954</v>
      </c>
      <c r="M215" t="s">
        <v>11954</v>
      </c>
      <c r="N215" t="s">
        <v>11889</v>
      </c>
      <c r="O215">
        <v>41038</v>
      </c>
      <c r="Q215" t="s">
        <v>11878</v>
      </c>
      <c r="R215" t="s">
        <v>1128</v>
      </c>
      <c r="S215">
        <v>150</v>
      </c>
    </row>
    <row r="216" spans="1:19" x14ac:dyDescent="0.75">
      <c r="A216" t="s">
        <v>11870</v>
      </c>
      <c r="B216" t="s">
        <v>11871</v>
      </c>
      <c r="C216" t="s">
        <v>11879</v>
      </c>
      <c r="D216" t="s">
        <v>2247</v>
      </c>
      <c r="E216" t="s">
        <v>2247</v>
      </c>
      <c r="F216" t="s">
        <v>11872</v>
      </c>
      <c r="G216" t="s">
        <v>10481</v>
      </c>
      <c r="H216">
        <v>150</v>
      </c>
      <c r="J216" t="s">
        <v>3319</v>
      </c>
      <c r="K216" t="s">
        <v>12140</v>
      </c>
      <c r="L216" t="s">
        <v>11923</v>
      </c>
      <c r="M216" t="s">
        <v>11924</v>
      </c>
      <c r="N216" t="s">
        <v>11889</v>
      </c>
      <c r="O216">
        <v>42277</v>
      </c>
      <c r="Q216" t="s">
        <v>11878</v>
      </c>
      <c r="R216" t="s">
        <v>3319</v>
      </c>
      <c r="S216">
        <v>150</v>
      </c>
    </row>
    <row r="217" spans="1:19" x14ac:dyDescent="0.75">
      <c r="A217" t="s">
        <v>11870</v>
      </c>
      <c r="B217" t="s">
        <v>11871</v>
      </c>
      <c r="C217" t="s">
        <v>11871</v>
      </c>
      <c r="E217" t="s">
        <v>12141</v>
      </c>
      <c r="F217" t="s">
        <v>11872</v>
      </c>
      <c r="G217" t="s">
        <v>12142</v>
      </c>
      <c r="H217">
        <v>150</v>
      </c>
      <c r="I217">
        <v>150</v>
      </c>
      <c r="J217" t="s">
        <v>3319</v>
      </c>
      <c r="K217" t="s">
        <v>12143</v>
      </c>
      <c r="L217" t="s">
        <v>11923</v>
      </c>
      <c r="M217" t="s">
        <v>11924</v>
      </c>
      <c r="N217" t="s">
        <v>11889</v>
      </c>
      <c r="O217">
        <v>43805</v>
      </c>
      <c r="Q217" t="s">
        <v>11878</v>
      </c>
      <c r="R217" t="s">
        <v>3319</v>
      </c>
      <c r="S217">
        <v>150</v>
      </c>
    </row>
    <row r="218" spans="1:19" x14ac:dyDescent="0.75">
      <c r="A218" t="s">
        <v>11936</v>
      </c>
      <c r="B218" t="s">
        <v>11871</v>
      </c>
      <c r="C218" t="s">
        <v>11879</v>
      </c>
      <c r="D218" t="s">
        <v>1467</v>
      </c>
      <c r="E218" t="s">
        <v>12144</v>
      </c>
      <c r="F218" t="s">
        <v>11872</v>
      </c>
      <c r="G218" t="s">
        <v>12144</v>
      </c>
      <c r="H218">
        <v>148.1</v>
      </c>
      <c r="I218">
        <v>148.1</v>
      </c>
      <c r="K218" t="s">
        <v>11965</v>
      </c>
      <c r="L218" t="s">
        <v>11923</v>
      </c>
      <c r="M218" t="s">
        <v>11924</v>
      </c>
      <c r="N218" t="s">
        <v>11889</v>
      </c>
      <c r="Q218" t="s">
        <v>11878</v>
      </c>
      <c r="S218">
        <v>148.1</v>
      </c>
    </row>
    <row r="219" spans="1:19" x14ac:dyDescent="0.75">
      <c r="A219" t="s">
        <v>11936</v>
      </c>
      <c r="B219" t="s">
        <v>11871</v>
      </c>
      <c r="C219" t="s">
        <v>11879</v>
      </c>
      <c r="D219" t="s">
        <v>1467</v>
      </c>
      <c r="E219" t="s">
        <v>12145</v>
      </c>
      <c r="F219" t="s">
        <v>11872</v>
      </c>
      <c r="G219" t="s">
        <v>12145</v>
      </c>
      <c r="H219">
        <v>148.1</v>
      </c>
      <c r="I219">
        <v>148.1</v>
      </c>
      <c r="K219" t="s">
        <v>11965</v>
      </c>
      <c r="L219" t="s">
        <v>11923</v>
      </c>
      <c r="M219" t="s">
        <v>11924</v>
      </c>
      <c r="N219" t="s">
        <v>11889</v>
      </c>
      <c r="Q219" t="s">
        <v>11878</v>
      </c>
      <c r="S219">
        <v>148.1</v>
      </c>
    </row>
    <row r="220" spans="1:19" x14ac:dyDescent="0.75">
      <c r="A220" t="s">
        <v>11870</v>
      </c>
      <c r="B220" t="s">
        <v>11871</v>
      </c>
      <c r="C220" t="s">
        <v>11879</v>
      </c>
      <c r="D220" t="s">
        <v>10229</v>
      </c>
      <c r="E220" t="s">
        <v>10229</v>
      </c>
      <c r="F220" t="s">
        <v>11872</v>
      </c>
      <c r="G220" t="s">
        <v>10230</v>
      </c>
      <c r="H220">
        <v>147.80000000000001</v>
      </c>
      <c r="J220" t="s">
        <v>11873</v>
      </c>
      <c r="K220" t="s">
        <v>12146</v>
      </c>
      <c r="L220" t="s">
        <v>11885</v>
      </c>
      <c r="M220" t="s">
        <v>11886</v>
      </c>
      <c r="N220" t="s">
        <v>11882</v>
      </c>
      <c r="O220">
        <v>38435</v>
      </c>
      <c r="Q220" t="s">
        <v>11878</v>
      </c>
      <c r="R220" t="s">
        <v>11995</v>
      </c>
      <c r="S220">
        <v>147.80000000000001</v>
      </c>
    </row>
    <row r="221" spans="1:19" x14ac:dyDescent="0.75">
      <c r="A221" t="s">
        <v>11870</v>
      </c>
      <c r="B221" t="s">
        <v>11871</v>
      </c>
      <c r="C221" t="s">
        <v>11871</v>
      </c>
      <c r="E221" t="s">
        <v>2256</v>
      </c>
      <c r="F221" t="s">
        <v>11872</v>
      </c>
      <c r="G221" t="s">
        <v>2255</v>
      </c>
      <c r="H221">
        <v>139</v>
      </c>
      <c r="I221">
        <v>147</v>
      </c>
      <c r="J221" t="s">
        <v>3319</v>
      </c>
      <c r="K221" t="s">
        <v>12147</v>
      </c>
      <c r="L221" t="s">
        <v>11923</v>
      </c>
      <c r="M221" t="s">
        <v>11924</v>
      </c>
      <c r="N221" t="s">
        <v>11889</v>
      </c>
      <c r="O221">
        <v>41569</v>
      </c>
      <c r="Q221" t="s">
        <v>11878</v>
      </c>
      <c r="R221" t="s">
        <v>3319</v>
      </c>
      <c r="S221">
        <v>147</v>
      </c>
    </row>
    <row r="222" spans="1:19" x14ac:dyDescent="0.75">
      <c r="A222" t="s">
        <v>11870</v>
      </c>
      <c r="B222" t="s">
        <v>11871</v>
      </c>
      <c r="C222" t="s">
        <v>11879</v>
      </c>
      <c r="D222" t="s">
        <v>10405</v>
      </c>
      <c r="E222" t="s">
        <v>10405</v>
      </c>
      <c r="F222" t="s">
        <v>11872</v>
      </c>
      <c r="G222" t="s">
        <v>10406</v>
      </c>
      <c r="H222">
        <v>144</v>
      </c>
      <c r="J222" t="s">
        <v>11873</v>
      </c>
      <c r="K222" t="s">
        <v>11874</v>
      </c>
      <c r="L222" t="s">
        <v>7359</v>
      </c>
      <c r="M222" t="s">
        <v>11881</v>
      </c>
      <c r="N222" t="s">
        <v>11882</v>
      </c>
      <c r="O222">
        <v>21186</v>
      </c>
      <c r="Q222" t="s">
        <v>11878</v>
      </c>
      <c r="R222" t="s">
        <v>11873</v>
      </c>
      <c r="S222">
        <v>144</v>
      </c>
    </row>
    <row r="223" spans="1:19" x14ac:dyDescent="0.75">
      <c r="A223" t="s">
        <v>11936</v>
      </c>
      <c r="B223" t="s">
        <v>11871</v>
      </c>
      <c r="C223" t="s">
        <v>11879</v>
      </c>
      <c r="D223" t="s">
        <v>10460</v>
      </c>
      <c r="E223" t="s">
        <v>12148</v>
      </c>
      <c r="F223" t="s">
        <v>11872</v>
      </c>
      <c r="G223" t="s">
        <v>12149</v>
      </c>
      <c r="H223">
        <v>141.6</v>
      </c>
      <c r="I223">
        <v>141.6</v>
      </c>
      <c r="K223" t="s">
        <v>11880</v>
      </c>
      <c r="L223" t="s">
        <v>7359</v>
      </c>
      <c r="M223" t="s">
        <v>11881</v>
      </c>
      <c r="N223" t="s">
        <v>11882</v>
      </c>
      <c r="Q223" t="s">
        <v>11878</v>
      </c>
      <c r="S223">
        <v>141.6</v>
      </c>
    </row>
    <row r="224" spans="1:19" x14ac:dyDescent="0.75">
      <c r="A224" t="s">
        <v>11936</v>
      </c>
      <c r="B224" t="s">
        <v>11871</v>
      </c>
      <c r="C224" t="s">
        <v>11879</v>
      </c>
      <c r="D224" t="s">
        <v>10460</v>
      </c>
      <c r="E224" t="s">
        <v>12150</v>
      </c>
      <c r="F224" t="s">
        <v>11872</v>
      </c>
      <c r="G224" t="s">
        <v>12151</v>
      </c>
      <c r="H224">
        <v>141.6</v>
      </c>
      <c r="I224">
        <v>141.6</v>
      </c>
      <c r="K224" t="s">
        <v>11880</v>
      </c>
      <c r="L224" t="s">
        <v>7359</v>
      </c>
      <c r="M224" t="s">
        <v>11881</v>
      </c>
      <c r="N224" t="s">
        <v>11882</v>
      </c>
      <c r="Q224" t="s">
        <v>11878</v>
      </c>
      <c r="S224">
        <v>141.6</v>
      </c>
    </row>
    <row r="225" spans="1:19" x14ac:dyDescent="0.75">
      <c r="A225" t="s">
        <v>11936</v>
      </c>
      <c r="B225" t="s">
        <v>11871</v>
      </c>
      <c r="C225" t="s">
        <v>11879</v>
      </c>
      <c r="D225" t="s">
        <v>10460</v>
      </c>
      <c r="E225" t="s">
        <v>12152</v>
      </c>
      <c r="F225" t="s">
        <v>11872</v>
      </c>
      <c r="G225" t="s">
        <v>12153</v>
      </c>
      <c r="H225">
        <v>141.6</v>
      </c>
      <c r="I225">
        <v>141.6</v>
      </c>
      <c r="K225" t="s">
        <v>11880</v>
      </c>
      <c r="L225" t="s">
        <v>7359</v>
      </c>
      <c r="M225" t="s">
        <v>11881</v>
      </c>
      <c r="N225" t="s">
        <v>11882</v>
      </c>
      <c r="Q225" t="s">
        <v>11878</v>
      </c>
      <c r="S225">
        <v>141.6</v>
      </c>
    </row>
    <row r="226" spans="1:19" x14ac:dyDescent="0.75">
      <c r="A226" t="s">
        <v>11870</v>
      </c>
      <c r="B226" t="s">
        <v>11871</v>
      </c>
      <c r="C226" t="s">
        <v>11879</v>
      </c>
      <c r="D226" t="s">
        <v>10854</v>
      </c>
      <c r="E226" t="s">
        <v>10854</v>
      </c>
      <c r="F226" t="s">
        <v>11872</v>
      </c>
      <c r="G226" t="s">
        <v>12154</v>
      </c>
      <c r="H226">
        <v>140</v>
      </c>
      <c r="J226" t="s">
        <v>11873</v>
      </c>
      <c r="K226" t="s">
        <v>1872</v>
      </c>
      <c r="L226" t="s">
        <v>11923</v>
      </c>
      <c r="M226" t="s">
        <v>11924</v>
      </c>
      <c r="N226" t="s">
        <v>11882</v>
      </c>
      <c r="O226">
        <v>43430</v>
      </c>
      <c r="Q226" t="s">
        <v>11878</v>
      </c>
      <c r="R226" t="s">
        <v>11873</v>
      </c>
      <c r="S226">
        <v>140</v>
      </c>
    </row>
    <row r="227" spans="1:19" x14ac:dyDescent="0.75">
      <c r="A227" t="s">
        <v>11936</v>
      </c>
      <c r="B227" t="s">
        <v>11871</v>
      </c>
      <c r="C227" t="s">
        <v>11879</v>
      </c>
      <c r="D227" t="s">
        <v>976</v>
      </c>
      <c r="E227" t="s">
        <v>11777</v>
      </c>
      <c r="F227" t="s">
        <v>11872</v>
      </c>
      <c r="G227" t="s">
        <v>12155</v>
      </c>
      <c r="H227">
        <v>140</v>
      </c>
      <c r="I227">
        <v>140</v>
      </c>
      <c r="K227" t="s">
        <v>11892</v>
      </c>
      <c r="L227" t="s">
        <v>11875</v>
      </c>
      <c r="M227" t="s">
        <v>11924</v>
      </c>
      <c r="N227" t="s">
        <v>11889</v>
      </c>
      <c r="Q227" t="s">
        <v>11878</v>
      </c>
      <c r="S227">
        <v>140</v>
      </c>
    </row>
    <row r="228" spans="1:19" x14ac:dyDescent="0.75">
      <c r="A228" t="s">
        <v>11936</v>
      </c>
      <c r="B228" t="s">
        <v>11871</v>
      </c>
      <c r="C228" t="s">
        <v>11879</v>
      </c>
      <c r="D228" t="s">
        <v>976</v>
      </c>
      <c r="E228" t="s">
        <v>11776</v>
      </c>
      <c r="F228" t="s">
        <v>11872</v>
      </c>
      <c r="G228" t="s">
        <v>12155</v>
      </c>
      <c r="H228">
        <v>140</v>
      </c>
      <c r="I228">
        <v>140</v>
      </c>
      <c r="K228" t="s">
        <v>11892</v>
      </c>
      <c r="L228" t="s">
        <v>11875</v>
      </c>
      <c r="M228" t="s">
        <v>11924</v>
      </c>
      <c r="N228" t="s">
        <v>11889</v>
      </c>
      <c r="Q228" t="s">
        <v>11878</v>
      </c>
      <c r="S228">
        <v>140</v>
      </c>
    </row>
    <row r="229" spans="1:19" x14ac:dyDescent="0.75">
      <c r="A229" t="s">
        <v>11870</v>
      </c>
      <c r="B229" t="s">
        <v>11871</v>
      </c>
      <c r="C229" t="s">
        <v>11871</v>
      </c>
      <c r="E229" t="s">
        <v>2138</v>
      </c>
      <c r="F229" t="s">
        <v>11872</v>
      </c>
      <c r="G229" t="s">
        <v>9938</v>
      </c>
      <c r="H229">
        <v>138</v>
      </c>
      <c r="I229">
        <v>138</v>
      </c>
      <c r="J229" t="s">
        <v>1128</v>
      </c>
      <c r="K229" t="s">
        <v>12115</v>
      </c>
      <c r="L229" t="s">
        <v>11954</v>
      </c>
      <c r="M229" t="s">
        <v>11954</v>
      </c>
      <c r="N229" t="s">
        <v>11889</v>
      </c>
      <c r="O229">
        <v>41711</v>
      </c>
      <c r="Q229" t="s">
        <v>11878</v>
      </c>
      <c r="R229" t="s">
        <v>1128</v>
      </c>
      <c r="S229">
        <v>138</v>
      </c>
    </row>
    <row r="230" spans="1:19" x14ac:dyDescent="0.75">
      <c r="A230" t="s">
        <v>11936</v>
      </c>
      <c r="B230" t="s">
        <v>11871</v>
      </c>
      <c r="C230" t="s">
        <v>11879</v>
      </c>
      <c r="D230" t="s">
        <v>989</v>
      </c>
      <c r="E230" t="s">
        <v>11687</v>
      </c>
      <c r="F230" t="s">
        <v>11872</v>
      </c>
      <c r="G230" t="s">
        <v>11687</v>
      </c>
      <c r="H230">
        <v>137.5</v>
      </c>
      <c r="I230">
        <v>137.5</v>
      </c>
      <c r="K230" t="s">
        <v>12156</v>
      </c>
      <c r="L230" t="s">
        <v>11875</v>
      </c>
      <c r="M230" t="s">
        <v>11924</v>
      </c>
      <c r="N230" t="s">
        <v>11889</v>
      </c>
      <c r="Q230" t="s">
        <v>11878</v>
      </c>
      <c r="S230">
        <v>137.5</v>
      </c>
    </row>
    <row r="231" spans="1:19" x14ac:dyDescent="0.75">
      <c r="A231" t="s">
        <v>11936</v>
      </c>
      <c r="B231" t="s">
        <v>11871</v>
      </c>
      <c r="C231" t="s">
        <v>11879</v>
      </c>
      <c r="D231" t="s">
        <v>989</v>
      </c>
      <c r="E231" t="s">
        <v>11686</v>
      </c>
      <c r="F231" t="s">
        <v>11872</v>
      </c>
      <c r="G231" t="s">
        <v>11686</v>
      </c>
      <c r="H231">
        <v>137.5</v>
      </c>
      <c r="I231">
        <v>137.5</v>
      </c>
      <c r="K231" t="s">
        <v>12156</v>
      </c>
      <c r="L231" t="s">
        <v>11875</v>
      </c>
      <c r="M231" t="s">
        <v>11924</v>
      </c>
      <c r="N231" t="s">
        <v>11889</v>
      </c>
      <c r="Q231" t="s">
        <v>11878</v>
      </c>
      <c r="S231">
        <v>137.5</v>
      </c>
    </row>
    <row r="232" spans="1:19" x14ac:dyDescent="0.75">
      <c r="A232" t="s">
        <v>11936</v>
      </c>
      <c r="B232" t="s">
        <v>11871</v>
      </c>
      <c r="C232" t="s">
        <v>11879</v>
      </c>
      <c r="D232" t="s">
        <v>1490</v>
      </c>
      <c r="E232" t="s">
        <v>12157</v>
      </c>
      <c r="F232" t="s">
        <v>11872</v>
      </c>
      <c r="G232" t="s">
        <v>12157</v>
      </c>
      <c r="H232">
        <v>136.5</v>
      </c>
      <c r="I232">
        <v>136.5</v>
      </c>
      <c r="K232" t="s">
        <v>11993</v>
      </c>
      <c r="L232" t="s">
        <v>11923</v>
      </c>
      <c r="M232" t="s">
        <v>11924</v>
      </c>
      <c r="N232" t="s">
        <v>11889</v>
      </c>
      <c r="Q232" t="s">
        <v>11878</v>
      </c>
      <c r="S232">
        <v>136.5</v>
      </c>
    </row>
    <row r="233" spans="1:19" x14ac:dyDescent="0.75">
      <c r="A233" t="s">
        <v>11936</v>
      </c>
      <c r="B233" t="s">
        <v>11871</v>
      </c>
      <c r="C233" t="s">
        <v>11879</v>
      </c>
      <c r="D233" t="s">
        <v>1490</v>
      </c>
      <c r="E233" t="s">
        <v>12158</v>
      </c>
      <c r="F233" t="s">
        <v>11872</v>
      </c>
      <c r="G233" t="s">
        <v>12158</v>
      </c>
      <c r="H233">
        <v>136.5</v>
      </c>
      <c r="I233">
        <v>136.5</v>
      </c>
      <c r="K233" t="s">
        <v>11993</v>
      </c>
      <c r="L233" t="s">
        <v>11923</v>
      </c>
      <c r="M233" t="s">
        <v>11924</v>
      </c>
      <c r="N233" t="s">
        <v>11889</v>
      </c>
      <c r="Q233" t="s">
        <v>11878</v>
      </c>
      <c r="S233">
        <v>136.5</v>
      </c>
    </row>
    <row r="234" spans="1:19" x14ac:dyDescent="0.75">
      <c r="A234" t="s">
        <v>11870</v>
      </c>
      <c r="B234" t="s">
        <v>11871</v>
      </c>
      <c r="C234" t="s">
        <v>11871</v>
      </c>
      <c r="E234" t="s">
        <v>11482</v>
      </c>
      <c r="F234" t="s">
        <v>11902</v>
      </c>
      <c r="G234" t="s">
        <v>11483</v>
      </c>
      <c r="H234">
        <v>136</v>
      </c>
      <c r="J234" t="s">
        <v>1128</v>
      </c>
      <c r="K234" t="s">
        <v>12000</v>
      </c>
      <c r="L234" t="s">
        <v>11875</v>
      </c>
      <c r="M234" t="s">
        <v>12001</v>
      </c>
      <c r="N234" t="s">
        <v>11889</v>
      </c>
      <c r="Q234" t="s">
        <v>2647</v>
      </c>
      <c r="R234" t="s">
        <v>1128</v>
      </c>
      <c r="S234">
        <v>136</v>
      </c>
    </row>
    <row r="235" spans="1:19" x14ac:dyDescent="0.75">
      <c r="A235" t="s">
        <v>11870</v>
      </c>
      <c r="B235" t="s">
        <v>11871</v>
      </c>
      <c r="C235" t="s">
        <v>11871</v>
      </c>
      <c r="E235" t="s">
        <v>11475</v>
      </c>
      <c r="F235" t="s">
        <v>11872</v>
      </c>
      <c r="G235" t="s">
        <v>12159</v>
      </c>
      <c r="H235">
        <v>120</v>
      </c>
      <c r="I235">
        <v>135</v>
      </c>
      <c r="J235" t="s">
        <v>11873</v>
      </c>
      <c r="K235" t="s">
        <v>12160</v>
      </c>
      <c r="L235" t="s">
        <v>11885</v>
      </c>
      <c r="M235" t="s">
        <v>11886</v>
      </c>
      <c r="N235" t="s">
        <v>11882</v>
      </c>
      <c r="O235">
        <v>32581</v>
      </c>
      <c r="Q235" t="s">
        <v>11878</v>
      </c>
      <c r="R235" t="s">
        <v>11873</v>
      </c>
      <c r="S235">
        <v>135</v>
      </c>
    </row>
    <row r="236" spans="1:19" x14ac:dyDescent="0.75">
      <c r="A236" t="s">
        <v>11870</v>
      </c>
      <c r="B236" t="s">
        <v>11871</v>
      </c>
      <c r="C236" t="s">
        <v>11879</v>
      </c>
      <c r="D236" t="s">
        <v>11120</v>
      </c>
      <c r="E236" t="s">
        <v>11120</v>
      </c>
      <c r="F236" t="s">
        <v>11872</v>
      </c>
      <c r="G236" t="s">
        <v>3217</v>
      </c>
      <c r="H236">
        <v>134</v>
      </c>
      <c r="J236" t="s">
        <v>1128</v>
      </c>
      <c r="K236" t="s">
        <v>3231</v>
      </c>
      <c r="L236" t="s">
        <v>11885</v>
      </c>
      <c r="M236" t="s">
        <v>11886</v>
      </c>
      <c r="N236" t="s">
        <v>11889</v>
      </c>
      <c r="O236">
        <v>38642</v>
      </c>
      <c r="Q236" t="s">
        <v>11878</v>
      </c>
      <c r="R236" t="s">
        <v>12161</v>
      </c>
      <c r="S236">
        <v>134</v>
      </c>
    </row>
    <row r="237" spans="1:19" x14ac:dyDescent="0.75">
      <c r="A237" t="s">
        <v>11870</v>
      </c>
      <c r="B237" t="s">
        <v>11871</v>
      </c>
      <c r="C237" t="s">
        <v>11871</v>
      </c>
      <c r="E237" t="s">
        <v>1991</v>
      </c>
      <c r="F237" t="s">
        <v>11872</v>
      </c>
      <c r="G237" t="s">
        <v>10478</v>
      </c>
      <c r="H237">
        <v>133</v>
      </c>
      <c r="I237">
        <v>133.4</v>
      </c>
      <c r="J237" t="s">
        <v>1128</v>
      </c>
      <c r="K237" t="s">
        <v>12162</v>
      </c>
      <c r="L237" t="s">
        <v>11875</v>
      </c>
      <c r="M237" t="s">
        <v>11924</v>
      </c>
      <c r="N237" t="s">
        <v>11889</v>
      </c>
      <c r="O237">
        <v>41638</v>
      </c>
      <c r="Q237" t="s">
        <v>11878</v>
      </c>
      <c r="R237" t="s">
        <v>1128</v>
      </c>
      <c r="S237">
        <v>133.4</v>
      </c>
    </row>
    <row r="238" spans="1:19" x14ac:dyDescent="0.75">
      <c r="A238" t="s">
        <v>11870</v>
      </c>
      <c r="B238" t="s">
        <v>11871</v>
      </c>
      <c r="C238" t="s">
        <v>11871</v>
      </c>
      <c r="E238" t="s">
        <v>986</v>
      </c>
      <c r="F238" t="s">
        <v>11872</v>
      </c>
      <c r="G238" t="s">
        <v>10479</v>
      </c>
      <c r="H238">
        <v>133</v>
      </c>
      <c r="I238">
        <v>133.4</v>
      </c>
      <c r="J238" t="s">
        <v>1128</v>
      </c>
      <c r="K238" t="s">
        <v>12163</v>
      </c>
      <c r="L238" t="s">
        <v>11875</v>
      </c>
      <c r="M238" t="s">
        <v>11924</v>
      </c>
      <c r="N238" t="s">
        <v>11889</v>
      </c>
      <c r="O238">
        <v>41634</v>
      </c>
      <c r="Q238" t="s">
        <v>11878</v>
      </c>
      <c r="R238" t="s">
        <v>1128</v>
      </c>
      <c r="S238">
        <v>133.4</v>
      </c>
    </row>
    <row r="239" spans="1:19" x14ac:dyDescent="0.75">
      <c r="A239" t="s">
        <v>11936</v>
      </c>
      <c r="B239" t="s">
        <v>11871</v>
      </c>
      <c r="C239" t="s">
        <v>11879</v>
      </c>
      <c r="D239" t="s">
        <v>10460</v>
      </c>
      <c r="E239" t="s">
        <v>12164</v>
      </c>
      <c r="F239" t="s">
        <v>11872</v>
      </c>
      <c r="G239" t="s">
        <v>12165</v>
      </c>
      <c r="H239">
        <v>132.19999999999999</v>
      </c>
      <c r="I239">
        <v>132.19999999999999</v>
      </c>
      <c r="K239" t="s">
        <v>11880</v>
      </c>
      <c r="L239" t="s">
        <v>7359</v>
      </c>
      <c r="M239" t="s">
        <v>11881</v>
      </c>
      <c r="N239" t="s">
        <v>11882</v>
      </c>
      <c r="Q239" t="s">
        <v>11878</v>
      </c>
      <c r="S239">
        <v>132.19999999999999</v>
      </c>
    </row>
    <row r="240" spans="1:19" x14ac:dyDescent="0.75">
      <c r="A240" t="s">
        <v>11936</v>
      </c>
      <c r="B240" t="s">
        <v>11871</v>
      </c>
      <c r="C240" t="s">
        <v>11879</v>
      </c>
      <c r="D240" t="s">
        <v>10460</v>
      </c>
      <c r="E240" t="s">
        <v>12166</v>
      </c>
      <c r="F240" t="s">
        <v>11872</v>
      </c>
      <c r="G240" t="s">
        <v>12167</v>
      </c>
      <c r="H240">
        <v>132.19999999999999</v>
      </c>
      <c r="I240">
        <v>132.19999999999999</v>
      </c>
      <c r="K240" t="s">
        <v>11880</v>
      </c>
      <c r="L240" t="s">
        <v>7359</v>
      </c>
      <c r="M240" t="s">
        <v>11881</v>
      </c>
      <c r="N240" t="s">
        <v>11882</v>
      </c>
      <c r="Q240" t="s">
        <v>11878</v>
      </c>
      <c r="S240">
        <v>132.19999999999999</v>
      </c>
    </row>
    <row r="241" spans="1:19" x14ac:dyDescent="0.75">
      <c r="A241" t="s">
        <v>11936</v>
      </c>
      <c r="B241" t="s">
        <v>11871</v>
      </c>
      <c r="C241" t="s">
        <v>11879</v>
      </c>
      <c r="D241" t="s">
        <v>10460</v>
      </c>
      <c r="E241" t="s">
        <v>12168</v>
      </c>
      <c r="F241" t="s">
        <v>11872</v>
      </c>
      <c r="G241" t="s">
        <v>12169</v>
      </c>
      <c r="H241">
        <v>132.19999999999999</v>
      </c>
      <c r="I241">
        <v>132.19999999999999</v>
      </c>
      <c r="K241" t="s">
        <v>11880</v>
      </c>
      <c r="L241" t="s">
        <v>7359</v>
      </c>
      <c r="M241" t="s">
        <v>11881</v>
      </c>
      <c r="N241" t="s">
        <v>11882</v>
      </c>
      <c r="Q241" t="s">
        <v>11878</v>
      </c>
      <c r="S241">
        <v>132.19999999999999</v>
      </c>
    </row>
    <row r="242" spans="1:19" x14ac:dyDescent="0.75">
      <c r="A242" t="s">
        <v>11870</v>
      </c>
      <c r="B242" t="s">
        <v>11871</v>
      </c>
      <c r="C242" t="s">
        <v>11871</v>
      </c>
      <c r="E242" t="s">
        <v>2135</v>
      </c>
      <c r="F242" t="s">
        <v>11872</v>
      </c>
      <c r="G242" t="s">
        <v>9929</v>
      </c>
      <c r="H242">
        <v>132</v>
      </c>
      <c r="I242">
        <v>132</v>
      </c>
      <c r="J242" t="s">
        <v>1128</v>
      </c>
      <c r="K242" t="s">
        <v>12114</v>
      </c>
      <c r="L242" t="s">
        <v>11954</v>
      </c>
      <c r="M242" t="s">
        <v>11954</v>
      </c>
      <c r="N242" t="s">
        <v>11889</v>
      </c>
      <c r="O242">
        <v>41275</v>
      </c>
      <c r="Q242" t="s">
        <v>11878</v>
      </c>
      <c r="R242" t="s">
        <v>1128</v>
      </c>
      <c r="S242">
        <v>132</v>
      </c>
    </row>
    <row r="243" spans="1:19" x14ac:dyDescent="0.75">
      <c r="A243" t="s">
        <v>11870</v>
      </c>
      <c r="B243" t="s">
        <v>11871</v>
      </c>
      <c r="C243" t="s">
        <v>11871</v>
      </c>
      <c r="E243" t="s">
        <v>10982</v>
      </c>
      <c r="F243" t="s">
        <v>11872</v>
      </c>
      <c r="G243" t="s">
        <v>12170</v>
      </c>
      <c r="H243">
        <v>101.8</v>
      </c>
      <c r="I243">
        <v>131.80000000000001</v>
      </c>
      <c r="J243" t="s">
        <v>1128</v>
      </c>
      <c r="K243" t="s">
        <v>12171</v>
      </c>
      <c r="L243" t="s">
        <v>11933</v>
      </c>
      <c r="M243" t="s">
        <v>11886</v>
      </c>
      <c r="N243" t="s">
        <v>11889</v>
      </c>
      <c r="O243">
        <v>41400</v>
      </c>
      <c r="Q243" t="s">
        <v>11878</v>
      </c>
      <c r="R243" t="s">
        <v>1128</v>
      </c>
      <c r="S243">
        <v>131.80000000000001</v>
      </c>
    </row>
    <row r="244" spans="1:19" x14ac:dyDescent="0.75">
      <c r="A244" t="s">
        <v>11870</v>
      </c>
      <c r="B244" t="s">
        <v>11871</v>
      </c>
      <c r="C244" t="s">
        <v>11871</v>
      </c>
      <c r="E244" t="s">
        <v>10978</v>
      </c>
      <c r="F244" t="s">
        <v>11872</v>
      </c>
      <c r="G244" t="s">
        <v>12172</v>
      </c>
      <c r="H244">
        <v>102.47</v>
      </c>
      <c r="I244">
        <v>131.80000000000001</v>
      </c>
      <c r="J244" t="s">
        <v>1128</v>
      </c>
      <c r="K244" t="s">
        <v>12171</v>
      </c>
      <c r="L244" t="s">
        <v>11933</v>
      </c>
      <c r="M244" t="s">
        <v>11886</v>
      </c>
      <c r="N244" t="s">
        <v>11889</v>
      </c>
      <c r="O244">
        <v>41400</v>
      </c>
      <c r="Q244" t="s">
        <v>11878</v>
      </c>
      <c r="R244" t="s">
        <v>1128</v>
      </c>
      <c r="S244">
        <v>131.80000000000001</v>
      </c>
    </row>
    <row r="245" spans="1:19" x14ac:dyDescent="0.75">
      <c r="A245" t="s">
        <v>11870</v>
      </c>
      <c r="B245" t="s">
        <v>11871</v>
      </c>
      <c r="C245" t="s">
        <v>11871</v>
      </c>
      <c r="E245" t="s">
        <v>10979</v>
      </c>
      <c r="F245" t="s">
        <v>11872</v>
      </c>
      <c r="G245" t="s">
        <v>12173</v>
      </c>
      <c r="H245">
        <v>103.81</v>
      </c>
      <c r="I245">
        <v>131.80000000000001</v>
      </c>
      <c r="J245" t="s">
        <v>1128</v>
      </c>
      <c r="K245" t="s">
        <v>12171</v>
      </c>
      <c r="L245" t="s">
        <v>11933</v>
      </c>
      <c r="M245" t="s">
        <v>11886</v>
      </c>
      <c r="N245" t="s">
        <v>11889</v>
      </c>
      <c r="O245">
        <v>41400</v>
      </c>
      <c r="Q245" t="s">
        <v>11878</v>
      </c>
      <c r="R245" t="s">
        <v>1128</v>
      </c>
      <c r="S245">
        <v>131.80000000000001</v>
      </c>
    </row>
    <row r="246" spans="1:19" x14ac:dyDescent="0.75">
      <c r="A246" t="s">
        <v>11870</v>
      </c>
      <c r="B246" t="s">
        <v>11871</v>
      </c>
      <c r="C246" t="s">
        <v>11871</v>
      </c>
      <c r="E246" t="s">
        <v>10975</v>
      </c>
      <c r="F246" t="s">
        <v>11872</v>
      </c>
      <c r="G246" t="s">
        <v>12174</v>
      </c>
      <c r="H246">
        <v>103.76</v>
      </c>
      <c r="I246">
        <v>131.80000000000001</v>
      </c>
      <c r="J246" t="s">
        <v>1128</v>
      </c>
      <c r="K246" t="s">
        <v>12171</v>
      </c>
      <c r="L246" t="s">
        <v>11933</v>
      </c>
      <c r="M246" t="s">
        <v>11886</v>
      </c>
      <c r="N246" t="s">
        <v>11889</v>
      </c>
      <c r="O246">
        <v>41400</v>
      </c>
      <c r="Q246" t="s">
        <v>11878</v>
      </c>
      <c r="R246" t="s">
        <v>1128</v>
      </c>
      <c r="S246">
        <v>131.80000000000001</v>
      </c>
    </row>
    <row r="247" spans="1:19" x14ac:dyDescent="0.75">
      <c r="A247" t="s">
        <v>11870</v>
      </c>
      <c r="B247" t="s">
        <v>11871</v>
      </c>
      <c r="C247" t="s">
        <v>11871</v>
      </c>
      <c r="E247" t="s">
        <v>10976</v>
      </c>
      <c r="F247" t="s">
        <v>11872</v>
      </c>
      <c r="G247" t="s">
        <v>12175</v>
      </c>
      <c r="H247">
        <v>95.34</v>
      </c>
      <c r="I247">
        <v>131.80000000000001</v>
      </c>
      <c r="J247" t="s">
        <v>1128</v>
      </c>
      <c r="K247" t="s">
        <v>12171</v>
      </c>
      <c r="L247" t="s">
        <v>11933</v>
      </c>
      <c r="M247" t="s">
        <v>11886</v>
      </c>
      <c r="N247" t="s">
        <v>11889</v>
      </c>
      <c r="O247">
        <v>41400</v>
      </c>
      <c r="Q247" t="s">
        <v>11878</v>
      </c>
      <c r="R247" t="s">
        <v>1128</v>
      </c>
      <c r="S247">
        <v>131.80000000000001</v>
      </c>
    </row>
    <row r="248" spans="1:19" x14ac:dyDescent="0.75">
      <c r="A248" t="s">
        <v>11870</v>
      </c>
      <c r="B248" t="s">
        <v>11871</v>
      </c>
      <c r="C248" t="s">
        <v>11871</v>
      </c>
      <c r="E248" t="s">
        <v>10981</v>
      </c>
      <c r="F248" t="s">
        <v>11872</v>
      </c>
      <c r="G248" t="s">
        <v>12176</v>
      </c>
      <c r="H248">
        <v>97.06</v>
      </c>
      <c r="I248">
        <v>131.80000000000001</v>
      </c>
      <c r="J248" t="s">
        <v>1128</v>
      </c>
      <c r="K248" t="s">
        <v>12171</v>
      </c>
      <c r="L248" t="s">
        <v>11933</v>
      </c>
      <c r="M248" t="s">
        <v>11886</v>
      </c>
      <c r="N248" t="s">
        <v>11889</v>
      </c>
      <c r="O248">
        <v>41400</v>
      </c>
      <c r="Q248" t="s">
        <v>11878</v>
      </c>
      <c r="R248" t="s">
        <v>1128</v>
      </c>
      <c r="S248">
        <v>131.80000000000001</v>
      </c>
    </row>
    <row r="249" spans="1:19" x14ac:dyDescent="0.75">
      <c r="A249" t="s">
        <v>11870</v>
      </c>
      <c r="B249" t="s">
        <v>11871</v>
      </c>
      <c r="C249" t="s">
        <v>11871</v>
      </c>
      <c r="E249" t="s">
        <v>10980</v>
      </c>
      <c r="F249" t="s">
        <v>11872</v>
      </c>
      <c r="G249" t="s">
        <v>12177</v>
      </c>
      <c r="H249">
        <v>100.99</v>
      </c>
      <c r="I249">
        <v>131.80000000000001</v>
      </c>
      <c r="J249" t="s">
        <v>1128</v>
      </c>
      <c r="K249" t="s">
        <v>12171</v>
      </c>
      <c r="L249" t="s">
        <v>11933</v>
      </c>
      <c r="M249" t="s">
        <v>11886</v>
      </c>
      <c r="N249" t="s">
        <v>11889</v>
      </c>
      <c r="O249">
        <v>41400</v>
      </c>
      <c r="Q249" t="s">
        <v>11878</v>
      </c>
      <c r="R249" t="s">
        <v>1128</v>
      </c>
      <c r="S249">
        <v>131.80000000000001</v>
      </c>
    </row>
    <row r="250" spans="1:19" x14ac:dyDescent="0.75">
      <c r="A250" t="s">
        <v>11870</v>
      </c>
      <c r="B250" t="s">
        <v>11871</v>
      </c>
      <c r="C250" t="s">
        <v>11871</v>
      </c>
      <c r="E250" t="s">
        <v>10977</v>
      </c>
      <c r="F250" t="s">
        <v>11872</v>
      </c>
      <c r="G250" t="s">
        <v>12178</v>
      </c>
      <c r="H250">
        <v>96.85</v>
      </c>
      <c r="I250">
        <v>131.80000000000001</v>
      </c>
      <c r="J250" t="s">
        <v>1128</v>
      </c>
      <c r="K250" t="s">
        <v>12171</v>
      </c>
      <c r="L250" t="s">
        <v>11933</v>
      </c>
      <c r="M250" t="s">
        <v>11886</v>
      </c>
      <c r="N250" t="s">
        <v>11889</v>
      </c>
      <c r="O250">
        <v>41400</v>
      </c>
      <c r="Q250" t="s">
        <v>11878</v>
      </c>
      <c r="R250" t="s">
        <v>1128</v>
      </c>
      <c r="S250">
        <v>131.80000000000001</v>
      </c>
    </row>
    <row r="251" spans="1:19" x14ac:dyDescent="0.75">
      <c r="A251" t="s">
        <v>11870</v>
      </c>
      <c r="B251" t="s">
        <v>11871</v>
      </c>
      <c r="C251" t="s">
        <v>11871</v>
      </c>
      <c r="E251" t="s">
        <v>11073</v>
      </c>
      <c r="F251" t="s">
        <v>11872</v>
      </c>
      <c r="G251" t="s">
        <v>2420</v>
      </c>
      <c r="H251">
        <v>127.6</v>
      </c>
      <c r="I251">
        <v>131.1</v>
      </c>
      <c r="J251" t="s">
        <v>3319</v>
      </c>
      <c r="K251" t="s">
        <v>12179</v>
      </c>
      <c r="L251" t="s">
        <v>11954</v>
      </c>
      <c r="M251" t="s">
        <v>11954</v>
      </c>
      <c r="N251" t="s">
        <v>11889</v>
      </c>
      <c r="O251">
        <v>43105</v>
      </c>
      <c r="Q251" t="s">
        <v>11878</v>
      </c>
      <c r="R251" t="s">
        <v>3319</v>
      </c>
      <c r="S251">
        <v>131.1</v>
      </c>
    </row>
    <row r="252" spans="1:19" x14ac:dyDescent="0.75">
      <c r="A252" t="s">
        <v>11870</v>
      </c>
      <c r="B252" t="s">
        <v>11871</v>
      </c>
      <c r="C252" t="s">
        <v>11871</v>
      </c>
      <c r="E252" t="s">
        <v>2244</v>
      </c>
      <c r="F252" t="s">
        <v>11872</v>
      </c>
      <c r="G252" t="s">
        <v>10162</v>
      </c>
      <c r="H252">
        <v>130</v>
      </c>
      <c r="I252">
        <v>130</v>
      </c>
      <c r="J252" t="s">
        <v>3319</v>
      </c>
      <c r="K252" t="s">
        <v>12180</v>
      </c>
      <c r="L252" t="s">
        <v>11923</v>
      </c>
      <c r="M252" t="s">
        <v>11924</v>
      </c>
      <c r="N252" t="s">
        <v>11889</v>
      </c>
      <c r="O252">
        <v>41558</v>
      </c>
      <c r="Q252" t="s">
        <v>11878</v>
      </c>
      <c r="R252" t="s">
        <v>3319</v>
      </c>
      <c r="S252">
        <v>130</v>
      </c>
    </row>
    <row r="253" spans="1:19" x14ac:dyDescent="0.75">
      <c r="A253" t="s">
        <v>11870</v>
      </c>
      <c r="B253" t="s">
        <v>11871</v>
      </c>
      <c r="C253" t="s">
        <v>11871</v>
      </c>
      <c r="E253" t="s">
        <v>10035</v>
      </c>
      <c r="F253" t="s">
        <v>11872</v>
      </c>
      <c r="G253" t="s">
        <v>10036</v>
      </c>
      <c r="H253">
        <v>130</v>
      </c>
      <c r="I253">
        <v>130</v>
      </c>
      <c r="J253" t="s">
        <v>11873</v>
      </c>
      <c r="K253" t="s">
        <v>12181</v>
      </c>
      <c r="L253" t="s">
        <v>11923</v>
      </c>
      <c r="M253" t="s">
        <v>11924</v>
      </c>
      <c r="N253" t="s">
        <v>11877</v>
      </c>
      <c r="O253">
        <v>43068</v>
      </c>
      <c r="Q253" t="s">
        <v>11878</v>
      </c>
      <c r="R253" t="s">
        <v>11873</v>
      </c>
      <c r="S253">
        <v>130</v>
      </c>
    </row>
    <row r="254" spans="1:19" x14ac:dyDescent="0.75">
      <c r="A254" t="s">
        <v>11870</v>
      </c>
      <c r="B254" t="s">
        <v>11871</v>
      </c>
      <c r="C254" t="s">
        <v>11871</v>
      </c>
      <c r="E254" t="s">
        <v>11223</v>
      </c>
      <c r="F254" t="s">
        <v>11902</v>
      </c>
      <c r="G254" t="s">
        <v>11224</v>
      </c>
      <c r="H254">
        <v>130</v>
      </c>
      <c r="J254" t="s">
        <v>1128</v>
      </c>
      <c r="K254" t="s">
        <v>11964</v>
      </c>
      <c r="L254" t="s">
        <v>11954</v>
      </c>
      <c r="M254" t="s">
        <v>11954</v>
      </c>
      <c r="N254" t="s">
        <v>11889</v>
      </c>
      <c r="O254">
        <v>42762</v>
      </c>
      <c r="Q254" t="s">
        <v>3718</v>
      </c>
      <c r="R254" t="s">
        <v>1128</v>
      </c>
      <c r="S254">
        <v>130</v>
      </c>
    </row>
    <row r="255" spans="1:19" x14ac:dyDescent="0.75">
      <c r="A255" t="s">
        <v>11936</v>
      </c>
      <c r="C255" t="s">
        <v>11879</v>
      </c>
      <c r="D255" t="s">
        <v>844</v>
      </c>
      <c r="E255" t="s">
        <v>11787</v>
      </c>
      <c r="F255" t="s">
        <v>11872</v>
      </c>
      <c r="G255" t="s">
        <v>11505</v>
      </c>
      <c r="H255">
        <v>129.80000000000001</v>
      </c>
      <c r="I255">
        <v>129.80000000000001</v>
      </c>
      <c r="K255" t="s">
        <v>11963</v>
      </c>
      <c r="L255" t="s">
        <v>11923</v>
      </c>
      <c r="M255" t="s">
        <v>11924</v>
      </c>
      <c r="N255" t="s">
        <v>11889</v>
      </c>
      <c r="Q255" t="s">
        <v>11878</v>
      </c>
      <c r="S255">
        <v>129.80000000000001</v>
      </c>
    </row>
    <row r="256" spans="1:19" x14ac:dyDescent="0.75">
      <c r="A256" t="s">
        <v>11936</v>
      </c>
      <c r="C256" t="s">
        <v>11879</v>
      </c>
      <c r="D256" t="s">
        <v>844</v>
      </c>
      <c r="E256" t="s">
        <v>11788</v>
      </c>
      <c r="F256" t="s">
        <v>11872</v>
      </c>
      <c r="G256" t="s">
        <v>11505</v>
      </c>
      <c r="H256">
        <v>129.80000000000001</v>
      </c>
      <c r="I256">
        <v>129.80000000000001</v>
      </c>
      <c r="K256" t="s">
        <v>11963</v>
      </c>
      <c r="L256" t="s">
        <v>11923</v>
      </c>
      <c r="M256" t="s">
        <v>11924</v>
      </c>
      <c r="N256" t="s">
        <v>11889</v>
      </c>
      <c r="Q256" t="s">
        <v>11878</v>
      </c>
      <c r="S256">
        <v>129.80000000000001</v>
      </c>
    </row>
    <row r="257" spans="1:19" x14ac:dyDescent="0.75">
      <c r="A257" t="s">
        <v>11870</v>
      </c>
      <c r="B257" t="s">
        <v>11871</v>
      </c>
      <c r="C257" t="s">
        <v>11871</v>
      </c>
      <c r="E257" t="s">
        <v>11504</v>
      </c>
      <c r="F257" t="s">
        <v>11872</v>
      </c>
      <c r="G257" t="s">
        <v>12182</v>
      </c>
      <c r="H257">
        <v>128.69999999999999</v>
      </c>
      <c r="I257">
        <v>128.69999999999999</v>
      </c>
      <c r="J257" t="s">
        <v>1128</v>
      </c>
      <c r="K257" t="s">
        <v>12115</v>
      </c>
      <c r="L257" t="s">
        <v>11954</v>
      </c>
      <c r="M257" t="s">
        <v>11954</v>
      </c>
      <c r="N257" t="s">
        <v>11889</v>
      </c>
      <c r="O257">
        <v>43453</v>
      </c>
      <c r="Q257" t="s">
        <v>11878</v>
      </c>
      <c r="R257" t="s">
        <v>1128</v>
      </c>
      <c r="S257">
        <v>128.69999999999999</v>
      </c>
    </row>
    <row r="258" spans="1:19" x14ac:dyDescent="0.75">
      <c r="A258" t="s">
        <v>11870</v>
      </c>
      <c r="B258" t="s">
        <v>11871</v>
      </c>
      <c r="C258" t="s">
        <v>11871</v>
      </c>
      <c r="E258" t="s">
        <v>3070</v>
      </c>
      <c r="F258" t="s">
        <v>11872</v>
      </c>
      <c r="G258" t="s">
        <v>11093</v>
      </c>
      <c r="H258">
        <v>127.8</v>
      </c>
      <c r="I258">
        <v>128</v>
      </c>
      <c r="J258" t="s">
        <v>11873</v>
      </c>
      <c r="K258" t="s">
        <v>12183</v>
      </c>
      <c r="L258" t="s">
        <v>11954</v>
      </c>
      <c r="M258" t="s">
        <v>11954</v>
      </c>
      <c r="N258" t="s">
        <v>11882</v>
      </c>
      <c r="O258">
        <v>41017</v>
      </c>
      <c r="Q258" t="s">
        <v>11878</v>
      </c>
      <c r="R258" t="s">
        <v>11873</v>
      </c>
      <c r="S258">
        <v>128</v>
      </c>
    </row>
    <row r="259" spans="1:19" x14ac:dyDescent="0.75">
      <c r="A259" t="s">
        <v>11936</v>
      </c>
      <c r="B259" t="s">
        <v>11871</v>
      </c>
      <c r="C259" t="s">
        <v>11879</v>
      </c>
      <c r="D259" t="s">
        <v>10850</v>
      </c>
      <c r="E259" t="s">
        <v>12184</v>
      </c>
      <c r="F259" t="s">
        <v>11872</v>
      </c>
      <c r="G259" t="s">
        <v>12185</v>
      </c>
      <c r="H259">
        <v>127.3</v>
      </c>
      <c r="I259">
        <v>127.3</v>
      </c>
      <c r="K259" t="s">
        <v>11943</v>
      </c>
      <c r="L259" t="s">
        <v>11933</v>
      </c>
      <c r="M259" t="s">
        <v>11886</v>
      </c>
      <c r="N259" t="s">
        <v>11882</v>
      </c>
      <c r="Q259" t="s">
        <v>11878</v>
      </c>
      <c r="S259">
        <v>127.3</v>
      </c>
    </row>
    <row r="260" spans="1:19" x14ac:dyDescent="0.75">
      <c r="A260" t="s">
        <v>11936</v>
      </c>
      <c r="B260" t="s">
        <v>11871</v>
      </c>
      <c r="C260" t="s">
        <v>11879</v>
      </c>
      <c r="D260" t="s">
        <v>10850</v>
      </c>
      <c r="E260" t="s">
        <v>12186</v>
      </c>
      <c r="F260" t="s">
        <v>11872</v>
      </c>
      <c r="G260" t="s">
        <v>12187</v>
      </c>
      <c r="H260">
        <v>127.3</v>
      </c>
      <c r="I260">
        <v>127.3</v>
      </c>
      <c r="K260" t="s">
        <v>11943</v>
      </c>
      <c r="L260" t="s">
        <v>11933</v>
      </c>
      <c r="M260" t="s">
        <v>11886</v>
      </c>
      <c r="N260" t="s">
        <v>11882</v>
      </c>
      <c r="Q260" t="s">
        <v>11878</v>
      </c>
      <c r="S260">
        <v>127.3</v>
      </c>
    </row>
    <row r="261" spans="1:19" x14ac:dyDescent="0.75">
      <c r="A261" t="s">
        <v>11936</v>
      </c>
      <c r="B261" t="s">
        <v>11871</v>
      </c>
      <c r="C261" t="s">
        <v>11879</v>
      </c>
      <c r="D261" t="s">
        <v>10850</v>
      </c>
      <c r="E261" t="s">
        <v>12188</v>
      </c>
      <c r="F261" t="s">
        <v>11872</v>
      </c>
      <c r="G261" t="s">
        <v>12189</v>
      </c>
      <c r="H261">
        <v>127.3</v>
      </c>
      <c r="I261">
        <v>127.3</v>
      </c>
      <c r="K261" t="s">
        <v>11943</v>
      </c>
      <c r="L261" t="s">
        <v>11933</v>
      </c>
      <c r="M261" t="s">
        <v>11886</v>
      </c>
      <c r="N261" t="s">
        <v>11882</v>
      </c>
      <c r="Q261" t="s">
        <v>11878</v>
      </c>
      <c r="S261">
        <v>127.3</v>
      </c>
    </row>
    <row r="262" spans="1:19" x14ac:dyDescent="0.75">
      <c r="A262" t="s">
        <v>11936</v>
      </c>
      <c r="B262" t="s">
        <v>11871</v>
      </c>
      <c r="C262" t="s">
        <v>11879</v>
      </c>
      <c r="D262" t="s">
        <v>10850</v>
      </c>
      <c r="E262" t="s">
        <v>12190</v>
      </c>
      <c r="F262" t="s">
        <v>11872</v>
      </c>
      <c r="G262" t="s">
        <v>12191</v>
      </c>
      <c r="H262">
        <v>127.3</v>
      </c>
      <c r="I262">
        <v>127.3</v>
      </c>
      <c r="K262" t="s">
        <v>11943</v>
      </c>
      <c r="L262" t="s">
        <v>11933</v>
      </c>
      <c r="M262" t="s">
        <v>11886</v>
      </c>
      <c r="N262" t="s">
        <v>11882</v>
      </c>
      <c r="Q262" t="s">
        <v>11878</v>
      </c>
      <c r="S262">
        <v>127.3</v>
      </c>
    </row>
    <row r="263" spans="1:19" x14ac:dyDescent="0.75">
      <c r="A263" t="s">
        <v>11870</v>
      </c>
      <c r="B263" t="s">
        <v>11871</v>
      </c>
      <c r="C263" t="s">
        <v>11871</v>
      </c>
      <c r="E263" t="s">
        <v>2272</v>
      </c>
      <c r="F263" t="s">
        <v>11902</v>
      </c>
      <c r="G263" t="s">
        <v>11218</v>
      </c>
      <c r="H263">
        <v>127</v>
      </c>
      <c r="I263">
        <v>127</v>
      </c>
      <c r="J263" t="s">
        <v>3319</v>
      </c>
      <c r="K263" t="s">
        <v>11903</v>
      </c>
      <c r="L263" t="s">
        <v>11923</v>
      </c>
      <c r="M263" t="s">
        <v>11924</v>
      </c>
      <c r="N263" t="s">
        <v>11889</v>
      </c>
      <c r="O263">
        <v>41575</v>
      </c>
      <c r="Q263" t="s">
        <v>3404</v>
      </c>
      <c r="R263" t="s">
        <v>3319</v>
      </c>
      <c r="S263">
        <v>127</v>
      </c>
    </row>
    <row r="264" spans="1:19" x14ac:dyDescent="0.75">
      <c r="A264" t="s">
        <v>11870</v>
      </c>
      <c r="B264" t="s">
        <v>11871</v>
      </c>
      <c r="C264" t="s">
        <v>11871</v>
      </c>
      <c r="E264" t="s">
        <v>2238</v>
      </c>
      <c r="F264" t="s">
        <v>11872</v>
      </c>
      <c r="G264" t="s">
        <v>10096</v>
      </c>
      <c r="H264">
        <v>125</v>
      </c>
      <c r="I264">
        <v>127</v>
      </c>
      <c r="J264" t="s">
        <v>3319</v>
      </c>
      <c r="K264" t="s">
        <v>12192</v>
      </c>
      <c r="L264" t="s">
        <v>11923</v>
      </c>
      <c r="M264" t="s">
        <v>11924</v>
      </c>
      <c r="N264" t="s">
        <v>11889</v>
      </c>
      <c r="O264">
        <v>41563</v>
      </c>
      <c r="Q264" t="s">
        <v>11878</v>
      </c>
      <c r="R264" t="s">
        <v>3319</v>
      </c>
      <c r="S264">
        <v>127</v>
      </c>
    </row>
    <row r="265" spans="1:19" x14ac:dyDescent="0.75">
      <c r="A265" t="s">
        <v>11936</v>
      </c>
      <c r="B265" t="s">
        <v>11871</v>
      </c>
      <c r="C265" t="s">
        <v>11879</v>
      </c>
      <c r="D265" t="s">
        <v>10118</v>
      </c>
      <c r="E265" t="s">
        <v>12193</v>
      </c>
      <c r="F265" t="s">
        <v>11872</v>
      </c>
      <c r="G265" t="s">
        <v>12194</v>
      </c>
      <c r="H265">
        <v>126.5</v>
      </c>
      <c r="I265">
        <v>126.5</v>
      </c>
      <c r="K265" t="s">
        <v>11994</v>
      </c>
      <c r="L265" t="s">
        <v>7359</v>
      </c>
      <c r="M265" t="s">
        <v>11881</v>
      </c>
      <c r="N265" t="s">
        <v>11882</v>
      </c>
      <c r="Q265" t="s">
        <v>11878</v>
      </c>
      <c r="S265">
        <v>126.5</v>
      </c>
    </row>
    <row r="266" spans="1:19" x14ac:dyDescent="0.75">
      <c r="A266" t="s">
        <v>11870</v>
      </c>
      <c r="B266" t="s">
        <v>11871</v>
      </c>
      <c r="C266" t="s">
        <v>11871</v>
      </c>
      <c r="E266" t="s">
        <v>981</v>
      </c>
      <c r="F266" t="s">
        <v>11872</v>
      </c>
      <c r="G266" t="s">
        <v>10477</v>
      </c>
      <c r="H266">
        <v>126</v>
      </c>
      <c r="I266">
        <v>126</v>
      </c>
      <c r="J266" t="s">
        <v>1128</v>
      </c>
      <c r="K266" t="s">
        <v>12195</v>
      </c>
      <c r="L266" t="s">
        <v>11875</v>
      </c>
      <c r="M266" t="s">
        <v>11924</v>
      </c>
      <c r="N266" t="s">
        <v>11889</v>
      </c>
      <c r="O266">
        <v>41595</v>
      </c>
      <c r="Q266" t="s">
        <v>11878</v>
      </c>
      <c r="R266" t="s">
        <v>1128</v>
      </c>
      <c r="S266">
        <v>126</v>
      </c>
    </row>
    <row r="267" spans="1:19" x14ac:dyDescent="0.75">
      <c r="A267" t="s">
        <v>11936</v>
      </c>
      <c r="B267" t="s">
        <v>11871</v>
      </c>
      <c r="C267" t="s">
        <v>11879</v>
      </c>
      <c r="D267" t="s">
        <v>10118</v>
      </c>
      <c r="E267" t="s">
        <v>12196</v>
      </c>
      <c r="F267" t="s">
        <v>11872</v>
      </c>
      <c r="G267" t="s">
        <v>12197</v>
      </c>
      <c r="H267">
        <v>126</v>
      </c>
      <c r="I267">
        <v>126</v>
      </c>
      <c r="K267" t="s">
        <v>11994</v>
      </c>
      <c r="L267" t="s">
        <v>7359</v>
      </c>
      <c r="M267" t="s">
        <v>11881</v>
      </c>
      <c r="N267" t="s">
        <v>11882</v>
      </c>
      <c r="Q267" t="s">
        <v>11878</v>
      </c>
      <c r="S267">
        <v>126</v>
      </c>
    </row>
    <row r="268" spans="1:19" x14ac:dyDescent="0.75">
      <c r="A268" t="s">
        <v>11936</v>
      </c>
      <c r="B268" t="s">
        <v>11871</v>
      </c>
      <c r="C268" t="s">
        <v>11879</v>
      </c>
      <c r="D268" t="s">
        <v>1579</v>
      </c>
      <c r="E268" t="s">
        <v>12198</v>
      </c>
      <c r="F268" t="s">
        <v>11872</v>
      </c>
      <c r="G268" t="s">
        <v>12198</v>
      </c>
      <c r="H268">
        <v>125</v>
      </c>
      <c r="I268">
        <v>125</v>
      </c>
      <c r="K268" t="s">
        <v>1578</v>
      </c>
      <c r="L268" t="s">
        <v>11923</v>
      </c>
      <c r="M268" t="s">
        <v>11924</v>
      </c>
      <c r="N268" t="s">
        <v>11889</v>
      </c>
      <c r="Q268" t="s">
        <v>11878</v>
      </c>
      <c r="S268">
        <v>125</v>
      </c>
    </row>
    <row r="269" spans="1:19" x14ac:dyDescent="0.75">
      <c r="A269" t="s">
        <v>11870</v>
      </c>
      <c r="B269" t="s">
        <v>11871</v>
      </c>
      <c r="C269" t="s">
        <v>11871</v>
      </c>
      <c r="E269" t="s">
        <v>2397</v>
      </c>
      <c r="F269" t="s">
        <v>11872</v>
      </c>
      <c r="G269" t="s">
        <v>10212</v>
      </c>
      <c r="H269">
        <v>125</v>
      </c>
      <c r="I269">
        <v>125</v>
      </c>
      <c r="J269" t="s">
        <v>1128</v>
      </c>
      <c r="K269" t="s">
        <v>2396</v>
      </c>
      <c r="L269" t="s">
        <v>11923</v>
      </c>
      <c r="M269" t="s">
        <v>11924</v>
      </c>
      <c r="N269" t="s">
        <v>11889</v>
      </c>
      <c r="O269">
        <v>42643</v>
      </c>
      <c r="Q269" t="s">
        <v>11878</v>
      </c>
      <c r="R269" t="s">
        <v>1128</v>
      </c>
      <c r="S269">
        <v>125</v>
      </c>
    </row>
    <row r="270" spans="1:19" x14ac:dyDescent="0.75">
      <c r="A270" t="s">
        <v>11936</v>
      </c>
      <c r="B270" t="s">
        <v>11871</v>
      </c>
      <c r="C270" t="s">
        <v>11879</v>
      </c>
      <c r="D270" t="s">
        <v>1579</v>
      </c>
      <c r="E270" t="s">
        <v>12199</v>
      </c>
      <c r="F270" t="s">
        <v>11872</v>
      </c>
      <c r="G270" t="s">
        <v>12199</v>
      </c>
      <c r="H270">
        <v>125</v>
      </c>
      <c r="I270">
        <v>125</v>
      </c>
      <c r="K270" t="s">
        <v>1578</v>
      </c>
      <c r="L270" t="s">
        <v>11923</v>
      </c>
      <c r="M270" t="s">
        <v>11924</v>
      </c>
      <c r="N270" t="s">
        <v>11889</v>
      </c>
      <c r="Q270" t="s">
        <v>11878</v>
      </c>
      <c r="S270">
        <v>125</v>
      </c>
    </row>
    <row r="271" spans="1:19" x14ac:dyDescent="0.75">
      <c r="A271" t="s">
        <v>11870</v>
      </c>
      <c r="B271" t="s">
        <v>11871</v>
      </c>
      <c r="C271" t="s">
        <v>11871</v>
      </c>
      <c r="E271" t="s">
        <v>11229</v>
      </c>
      <c r="F271" t="s">
        <v>11902</v>
      </c>
      <c r="G271" t="s">
        <v>11230</v>
      </c>
      <c r="H271">
        <v>125</v>
      </c>
      <c r="J271" t="s">
        <v>11873</v>
      </c>
      <c r="K271" t="s">
        <v>11930</v>
      </c>
      <c r="L271" t="s">
        <v>7359</v>
      </c>
      <c r="M271" t="s">
        <v>11881</v>
      </c>
      <c r="N271" t="s">
        <v>11882</v>
      </c>
      <c r="O271">
        <v>43140</v>
      </c>
      <c r="Q271" t="s">
        <v>3482</v>
      </c>
      <c r="R271" t="s">
        <v>11873</v>
      </c>
      <c r="S271">
        <v>125</v>
      </c>
    </row>
    <row r="272" spans="1:19" x14ac:dyDescent="0.75">
      <c r="A272" t="s">
        <v>11936</v>
      </c>
      <c r="B272" t="s">
        <v>11871</v>
      </c>
      <c r="C272" t="s">
        <v>11879</v>
      </c>
      <c r="D272" t="s">
        <v>10854</v>
      </c>
      <c r="E272" t="s">
        <v>10855</v>
      </c>
      <c r="F272" t="s">
        <v>11872</v>
      </c>
      <c r="G272" t="s">
        <v>10855</v>
      </c>
      <c r="H272">
        <v>124.4</v>
      </c>
      <c r="I272">
        <v>124.4</v>
      </c>
      <c r="K272" t="s">
        <v>12200</v>
      </c>
      <c r="L272" t="s">
        <v>11923</v>
      </c>
      <c r="M272" t="s">
        <v>11924</v>
      </c>
      <c r="N272" t="s">
        <v>11882</v>
      </c>
      <c r="Q272" t="s">
        <v>11878</v>
      </c>
      <c r="R272" t="s">
        <v>11873</v>
      </c>
      <c r="S272">
        <v>124.4</v>
      </c>
    </row>
    <row r="273" spans="1:19" x14ac:dyDescent="0.75">
      <c r="A273" t="s">
        <v>11870</v>
      </c>
      <c r="B273" t="s">
        <v>11871</v>
      </c>
      <c r="C273" t="s">
        <v>11871</v>
      </c>
      <c r="E273" t="s">
        <v>12201</v>
      </c>
      <c r="F273" t="s">
        <v>11902</v>
      </c>
      <c r="G273" t="s">
        <v>12202</v>
      </c>
      <c r="H273">
        <v>124</v>
      </c>
      <c r="J273" t="s">
        <v>11873</v>
      </c>
      <c r="K273" t="s">
        <v>12203</v>
      </c>
      <c r="L273" t="s">
        <v>11945</v>
      </c>
      <c r="M273" t="s">
        <v>11945</v>
      </c>
      <c r="N273" t="s">
        <v>11882</v>
      </c>
      <c r="O273">
        <v>42795</v>
      </c>
      <c r="Q273" t="s">
        <v>12204</v>
      </c>
      <c r="R273" t="s">
        <v>11873</v>
      </c>
      <c r="S273">
        <v>124</v>
      </c>
    </row>
    <row r="274" spans="1:19" x14ac:dyDescent="0.75">
      <c r="A274" t="s">
        <v>11870</v>
      </c>
      <c r="B274" t="s">
        <v>11871</v>
      </c>
      <c r="C274" t="s">
        <v>11879</v>
      </c>
      <c r="D274" t="s">
        <v>11558</v>
      </c>
      <c r="E274" t="s">
        <v>11558</v>
      </c>
      <c r="F274" t="s">
        <v>11872</v>
      </c>
      <c r="G274" t="s">
        <v>12205</v>
      </c>
      <c r="H274">
        <v>120</v>
      </c>
      <c r="J274" t="s">
        <v>11873</v>
      </c>
      <c r="K274" t="s">
        <v>12206</v>
      </c>
      <c r="L274" t="s">
        <v>11885</v>
      </c>
      <c r="M274" t="s">
        <v>11886</v>
      </c>
      <c r="N274" t="s">
        <v>11882</v>
      </c>
      <c r="O274">
        <v>31778</v>
      </c>
      <c r="Q274" t="s">
        <v>11878</v>
      </c>
      <c r="R274" t="s">
        <v>11873</v>
      </c>
      <c r="S274">
        <v>120</v>
      </c>
    </row>
    <row r="275" spans="1:19" x14ac:dyDescent="0.75">
      <c r="A275" t="s">
        <v>11870</v>
      </c>
      <c r="B275" t="s">
        <v>11871</v>
      </c>
      <c r="C275" t="s">
        <v>11879</v>
      </c>
      <c r="D275" t="s">
        <v>10047</v>
      </c>
      <c r="E275" t="s">
        <v>10047</v>
      </c>
      <c r="F275" t="s">
        <v>11872</v>
      </c>
      <c r="G275" t="s">
        <v>10048</v>
      </c>
      <c r="H275">
        <v>120</v>
      </c>
      <c r="J275" t="s">
        <v>11873</v>
      </c>
      <c r="K275" t="s">
        <v>11874</v>
      </c>
      <c r="L275" t="s">
        <v>7359</v>
      </c>
      <c r="M275" t="s">
        <v>11881</v>
      </c>
      <c r="N275" t="s">
        <v>11882</v>
      </c>
      <c r="O275">
        <v>21186</v>
      </c>
      <c r="Q275" t="s">
        <v>11878</v>
      </c>
      <c r="R275" t="s">
        <v>11873</v>
      </c>
      <c r="S275">
        <v>120</v>
      </c>
    </row>
    <row r="276" spans="1:19" x14ac:dyDescent="0.75">
      <c r="A276" t="s">
        <v>11870</v>
      </c>
      <c r="B276" t="s">
        <v>11871</v>
      </c>
      <c r="C276" t="s">
        <v>11879</v>
      </c>
      <c r="D276" t="s">
        <v>2108</v>
      </c>
      <c r="E276" t="s">
        <v>2108</v>
      </c>
      <c r="F276" t="s">
        <v>11872</v>
      </c>
      <c r="G276" t="s">
        <v>11195</v>
      </c>
      <c r="H276">
        <v>120</v>
      </c>
      <c r="J276" t="s">
        <v>1128</v>
      </c>
      <c r="K276" t="s">
        <v>2107</v>
      </c>
      <c r="L276" t="s">
        <v>11954</v>
      </c>
      <c r="M276" t="s">
        <v>11954</v>
      </c>
      <c r="N276" t="s">
        <v>11889</v>
      </c>
      <c r="O276">
        <v>40936</v>
      </c>
      <c r="Q276" t="s">
        <v>11878</v>
      </c>
      <c r="R276" t="s">
        <v>1128</v>
      </c>
      <c r="S276">
        <v>120</v>
      </c>
    </row>
    <row r="277" spans="1:19" x14ac:dyDescent="0.75">
      <c r="A277" t="s">
        <v>11936</v>
      </c>
      <c r="B277" t="s">
        <v>11871</v>
      </c>
      <c r="C277" t="s">
        <v>11879</v>
      </c>
      <c r="D277" t="s">
        <v>10557</v>
      </c>
      <c r="E277" t="s">
        <v>12207</v>
      </c>
      <c r="F277" t="s">
        <v>11872</v>
      </c>
      <c r="G277" t="s">
        <v>12208</v>
      </c>
      <c r="H277">
        <v>120</v>
      </c>
      <c r="I277">
        <v>120</v>
      </c>
      <c r="K277" t="s">
        <v>11956</v>
      </c>
      <c r="L277" t="s">
        <v>11875</v>
      </c>
      <c r="M277" t="s">
        <v>11886</v>
      </c>
      <c r="N277" t="s">
        <v>11882</v>
      </c>
      <c r="Q277" t="s">
        <v>11878</v>
      </c>
      <c r="S277">
        <v>120</v>
      </c>
    </row>
    <row r="278" spans="1:19" x14ac:dyDescent="0.75">
      <c r="A278" t="s">
        <v>11870</v>
      </c>
      <c r="B278" t="s">
        <v>11871</v>
      </c>
      <c r="C278" t="s">
        <v>11879</v>
      </c>
      <c r="D278" t="s">
        <v>10852</v>
      </c>
      <c r="E278" t="s">
        <v>10852</v>
      </c>
      <c r="F278" t="s">
        <v>11872</v>
      </c>
      <c r="G278" t="s">
        <v>10853</v>
      </c>
      <c r="H278">
        <v>119.91</v>
      </c>
      <c r="J278" t="s">
        <v>11873</v>
      </c>
      <c r="K278" t="s">
        <v>12209</v>
      </c>
      <c r="L278" t="s">
        <v>11933</v>
      </c>
      <c r="M278" t="s">
        <v>11886</v>
      </c>
      <c r="N278" t="s">
        <v>11882</v>
      </c>
      <c r="O278">
        <v>39936</v>
      </c>
      <c r="Q278" t="s">
        <v>11878</v>
      </c>
      <c r="R278" t="s">
        <v>11873</v>
      </c>
      <c r="S278">
        <v>119.91</v>
      </c>
    </row>
    <row r="279" spans="1:19" x14ac:dyDescent="0.75">
      <c r="A279" t="s">
        <v>11870</v>
      </c>
      <c r="B279" t="s">
        <v>11871</v>
      </c>
      <c r="C279" t="s">
        <v>11871</v>
      </c>
      <c r="E279" t="s">
        <v>10355</v>
      </c>
      <c r="F279" t="s">
        <v>11872</v>
      </c>
      <c r="G279" t="s">
        <v>10356</v>
      </c>
      <c r="H279">
        <v>85</v>
      </c>
      <c r="I279">
        <v>119.9</v>
      </c>
      <c r="J279" t="s">
        <v>11873</v>
      </c>
      <c r="K279" t="s">
        <v>2418</v>
      </c>
      <c r="L279" t="s">
        <v>11875</v>
      </c>
      <c r="M279" t="s">
        <v>11946</v>
      </c>
      <c r="N279" t="s">
        <v>11882</v>
      </c>
      <c r="O279">
        <v>31048</v>
      </c>
      <c r="Q279" t="s">
        <v>11878</v>
      </c>
      <c r="R279" t="s">
        <v>11873</v>
      </c>
      <c r="S279">
        <v>119.9</v>
      </c>
    </row>
    <row r="280" spans="1:19" x14ac:dyDescent="0.75">
      <c r="A280" t="s">
        <v>11870</v>
      </c>
      <c r="B280" t="s">
        <v>11871</v>
      </c>
      <c r="C280" t="s">
        <v>11871</v>
      </c>
      <c r="E280" t="s">
        <v>10361</v>
      </c>
      <c r="F280" t="s">
        <v>11872</v>
      </c>
      <c r="G280" t="s">
        <v>10362</v>
      </c>
      <c r="H280">
        <v>72</v>
      </c>
      <c r="I280">
        <v>119.9</v>
      </c>
      <c r="J280" t="s">
        <v>11873</v>
      </c>
      <c r="K280" t="s">
        <v>2418</v>
      </c>
      <c r="L280" t="s">
        <v>11875</v>
      </c>
      <c r="M280" t="s">
        <v>11946</v>
      </c>
      <c r="N280" t="s">
        <v>11882</v>
      </c>
      <c r="O280">
        <v>30317</v>
      </c>
      <c r="Q280" t="s">
        <v>11878</v>
      </c>
      <c r="R280" t="s">
        <v>11873</v>
      </c>
      <c r="S280">
        <v>119.9</v>
      </c>
    </row>
    <row r="281" spans="1:19" x14ac:dyDescent="0.75">
      <c r="A281" t="s">
        <v>11936</v>
      </c>
      <c r="B281" t="s">
        <v>11871</v>
      </c>
      <c r="C281" t="s">
        <v>11879</v>
      </c>
      <c r="D281" t="s">
        <v>10854</v>
      </c>
      <c r="E281" t="s">
        <v>12210</v>
      </c>
      <c r="F281" t="s">
        <v>11872</v>
      </c>
      <c r="G281" t="s">
        <v>12210</v>
      </c>
      <c r="H281">
        <v>119.5</v>
      </c>
      <c r="I281">
        <v>119.5</v>
      </c>
      <c r="K281" t="s">
        <v>12200</v>
      </c>
      <c r="L281" t="s">
        <v>11923</v>
      </c>
      <c r="M281" t="s">
        <v>11924</v>
      </c>
      <c r="N281" t="s">
        <v>11882</v>
      </c>
      <c r="Q281" t="s">
        <v>11878</v>
      </c>
      <c r="R281" t="s">
        <v>11873</v>
      </c>
      <c r="S281">
        <v>119.5</v>
      </c>
    </row>
    <row r="282" spans="1:19" x14ac:dyDescent="0.75">
      <c r="A282" t="s">
        <v>11870</v>
      </c>
      <c r="B282" t="s">
        <v>11871</v>
      </c>
      <c r="C282" t="s">
        <v>11871</v>
      </c>
      <c r="E282" t="s">
        <v>9982</v>
      </c>
      <c r="F282" t="s">
        <v>11872</v>
      </c>
      <c r="G282" t="s">
        <v>9984</v>
      </c>
      <c r="H282">
        <v>119</v>
      </c>
      <c r="I282">
        <v>119</v>
      </c>
      <c r="J282" t="s">
        <v>11873</v>
      </c>
      <c r="K282" t="s">
        <v>11874</v>
      </c>
      <c r="L282" t="s">
        <v>7359</v>
      </c>
      <c r="M282" t="s">
        <v>11881</v>
      </c>
      <c r="N282" t="s">
        <v>11882</v>
      </c>
      <c r="O282">
        <v>25204</v>
      </c>
      <c r="Q282" t="s">
        <v>11878</v>
      </c>
      <c r="R282" t="s">
        <v>11873</v>
      </c>
      <c r="S282">
        <v>119</v>
      </c>
    </row>
    <row r="283" spans="1:19" x14ac:dyDescent="0.75">
      <c r="A283" t="s">
        <v>11936</v>
      </c>
      <c r="B283" t="s">
        <v>11871</v>
      </c>
      <c r="C283" t="s">
        <v>11879</v>
      </c>
      <c r="D283" t="s">
        <v>10585</v>
      </c>
      <c r="E283" t="s">
        <v>12211</v>
      </c>
      <c r="F283" t="s">
        <v>11872</v>
      </c>
      <c r="G283" t="s">
        <v>10586</v>
      </c>
      <c r="H283">
        <v>116.9</v>
      </c>
      <c r="I283">
        <v>116.9</v>
      </c>
      <c r="K283" t="s">
        <v>12024</v>
      </c>
      <c r="L283" t="s">
        <v>11875</v>
      </c>
      <c r="M283" t="s">
        <v>11886</v>
      </c>
      <c r="N283" t="s">
        <v>11882</v>
      </c>
      <c r="Q283" t="s">
        <v>11878</v>
      </c>
      <c r="S283">
        <v>116.9</v>
      </c>
    </row>
    <row r="284" spans="1:19" x14ac:dyDescent="0.75">
      <c r="A284" t="s">
        <v>11870</v>
      </c>
      <c r="B284" t="s">
        <v>11879</v>
      </c>
      <c r="C284" t="s">
        <v>11871</v>
      </c>
      <c r="E284" t="s">
        <v>11560</v>
      </c>
      <c r="F284" t="s">
        <v>11872</v>
      </c>
      <c r="G284" t="s">
        <v>12212</v>
      </c>
      <c r="H284">
        <v>114.8</v>
      </c>
      <c r="I284">
        <v>114.8</v>
      </c>
      <c r="J284" t="s">
        <v>11873</v>
      </c>
      <c r="K284" t="s">
        <v>12213</v>
      </c>
      <c r="L284" t="s">
        <v>11933</v>
      </c>
      <c r="M284" t="s">
        <v>11886</v>
      </c>
      <c r="N284" t="s">
        <v>11882</v>
      </c>
      <c r="O284">
        <v>31831</v>
      </c>
      <c r="Q284" t="s">
        <v>11878</v>
      </c>
      <c r="R284" t="s">
        <v>11873</v>
      </c>
      <c r="S284">
        <v>114.8</v>
      </c>
    </row>
    <row r="285" spans="1:19" x14ac:dyDescent="0.75">
      <c r="A285" t="s">
        <v>11936</v>
      </c>
      <c r="C285" t="s">
        <v>11879</v>
      </c>
      <c r="D285" t="s">
        <v>1290</v>
      </c>
      <c r="E285" t="s">
        <v>12214</v>
      </c>
      <c r="F285" t="s">
        <v>11872</v>
      </c>
      <c r="G285" t="s">
        <v>12214</v>
      </c>
      <c r="H285">
        <v>112.9</v>
      </c>
      <c r="I285">
        <v>112.9</v>
      </c>
      <c r="N285" t="s">
        <v>11889</v>
      </c>
      <c r="Q285" t="s">
        <v>11878</v>
      </c>
      <c r="S285">
        <v>112.9</v>
      </c>
    </row>
    <row r="286" spans="1:19" x14ac:dyDescent="0.75">
      <c r="A286" t="s">
        <v>11870</v>
      </c>
      <c r="B286" t="s">
        <v>11871</v>
      </c>
      <c r="C286" t="s">
        <v>11871</v>
      </c>
      <c r="E286" t="s">
        <v>10810</v>
      </c>
      <c r="F286" t="s">
        <v>11872</v>
      </c>
      <c r="G286" t="s">
        <v>12215</v>
      </c>
      <c r="H286">
        <v>112.7</v>
      </c>
      <c r="I286">
        <v>112.7</v>
      </c>
      <c r="J286" t="s">
        <v>3319</v>
      </c>
      <c r="K286" t="s">
        <v>12216</v>
      </c>
      <c r="L286" t="s">
        <v>11933</v>
      </c>
      <c r="M286" t="s">
        <v>11886</v>
      </c>
      <c r="N286" t="s">
        <v>11889</v>
      </c>
      <c r="O286">
        <v>42677</v>
      </c>
      <c r="Q286" t="s">
        <v>11878</v>
      </c>
      <c r="R286" t="s">
        <v>3319</v>
      </c>
      <c r="S286">
        <v>112.7</v>
      </c>
    </row>
    <row r="287" spans="1:19" x14ac:dyDescent="0.75">
      <c r="A287" t="s">
        <v>11936</v>
      </c>
      <c r="B287" t="s">
        <v>11871</v>
      </c>
      <c r="C287" t="s">
        <v>11879</v>
      </c>
      <c r="D287" t="s">
        <v>10059</v>
      </c>
      <c r="E287" t="s">
        <v>12217</v>
      </c>
      <c r="F287" t="s">
        <v>11872</v>
      </c>
      <c r="G287" t="s">
        <v>12217</v>
      </c>
      <c r="H287">
        <v>112.5</v>
      </c>
      <c r="I287">
        <v>112.5</v>
      </c>
      <c r="L287" t="s">
        <v>11888</v>
      </c>
      <c r="M287" t="s">
        <v>11945</v>
      </c>
      <c r="N287" t="s">
        <v>11877</v>
      </c>
      <c r="Q287" t="s">
        <v>11878</v>
      </c>
      <c r="S287">
        <v>112.5</v>
      </c>
    </row>
    <row r="288" spans="1:19" x14ac:dyDescent="0.75">
      <c r="A288" t="s">
        <v>11870</v>
      </c>
      <c r="B288" t="s">
        <v>11871</v>
      </c>
      <c r="C288" t="s">
        <v>11871</v>
      </c>
      <c r="E288" t="s">
        <v>10811</v>
      </c>
      <c r="F288" t="s">
        <v>11872</v>
      </c>
      <c r="G288" t="s">
        <v>12218</v>
      </c>
      <c r="H288">
        <v>112</v>
      </c>
      <c r="I288">
        <v>112</v>
      </c>
      <c r="J288" t="s">
        <v>3319</v>
      </c>
      <c r="K288" t="s">
        <v>12216</v>
      </c>
      <c r="L288" t="s">
        <v>11933</v>
      </c>
      <c r="M288" t="s">
        <v>11886</v>
      </c>
      <c r="N288" t="s">
        <v>11889</v>
      </c>
      <c r="O288">
        <v>42677</v>
      </c>
      <c r="Q288" t="s">
        <v>11878</v>
      </c>
      <c r="R288" t="s">
        <v>3319</v>
      </c>
      <c r="S288">
        <v>112</v>
      </c>
    </row>
    <row r="289" spans="1:19" x14ac:dyDescent="0.75">
      <c r="A289" t="s">
        <v>11870</v>
      </c>
      <c r="B289" t="s">
        <v>11871</v>
      </c>
      <c r="C289" t="s">
        <v>11871</v>
      </c>
      <c r="E289" t="s">
        <v>10809</v>
      </c>
      <c r="F289" t="s">
        <v>11872</v>
      </c>
      <c r="G289" t="s">
        <v>12219</v>
      </c>
      <c r="H289">
        <v>111.3</v>
      </c>
      <c r="I289">
        <v>111.3</v>
      </c>
      <c r="J289" t="s">
        <v>3319</v>
      </c>
      <c r="K289" t="s">
        <v>12216</v>
      </c>
      <c r="L289" t="s">
        <v>11933</v>
      </c>
      <c r="M289" t="s">
        <v>11886</v>
      </c>
      <c r="N289" t="s">
        <v>11889</v>
      </c>
      <c r="O289">
        <v>42677</v>
      </c>
      <c r="Q289" t="s">
        <v>11878</v>
      </c>
      <c r="R289" t="s">
        <v>3319</v>
      </c>
      <c r="S289">
        <v>111.3</v>
      </c>
    </row>
    <row r="290" spans="1:19" x14ac:dyDescent="0.75">
      <c r="A290" t="s">
        <v>11870</v>
      </c>
      <c r="B290" t="s">
        <v>11871</v>
      </c>
      <c r="C290" t="s">
        <v>11871</v>
      </c>
      <c r="E290" t="s">
        <v>3281</v>
      </c>
      <c r="F290" t="s">
        <v>11872</v>
      </c>
      <c r="G290" t="s">
        <v>3280</v>
      </c>
      <c r="H290">
        <v>110</v>
      </c>
      <c r="I290">
        <v>110</v>
      </c>
      <c r="J290" t="s">
        <v>1128</v>
      </c>
      <c r="K290" t="s">
        <v>12220</v>
      </c>
      <c r="L290" t="s">
        <v>11923</v>
      </c>
      <c r="M290" t="s">
        <v>11924</v>
      </c>
      <c r="N290" t="s">
        <v>11889</v>
      </c>
      <c r="O290">
        <v>42436</v>
      </c>
      <c r="Q290" t="s">
        <v>11878</v>
      </c>
      <c r="R290" t="s">
        <v>1128</v>
      </c>
      <c r="S290">
        <v>110</v>
      </c>
    </row>
    <row r="291" spans="1:19" x14ac:dyDescent="0.75">
      <c r="A291" t="s">
        <v>11870</v>
      </c>
      <c r="B291" t="s">
        <v>11871</v>
      </c>
      <c r="C291" t="s">
        <v>11871</v>
      </c>
      <c r="E291" t="s">
        <v>2277</v>
      </c>
      <c r="F291" t="s">
        <v>11872</v>
      </c>
      <c r="G291" t="s">
        <v>10053</v>
      </c>
      <c r="H291">
        <v>110</v>
      </c>
      <c r="I291">
        <v>110</v>
      </c>
      <c r="J291" t="s">
        <v>1128</v>
      </c>
      <c r="K291" t="s">
        <v>12221</v>
      </c>
      <c r="L291" t="s">
        <v>11923</v>
      </c>
      <c r="M291" t="s">
        <v>11924</v>
      </c>
      <c r="N291" t="s">
        <v>11889</v>
      </c>
      <c r="O291">
        <v>41320</v>
      </c>
      <c r="Q291" t="s">
        <v>11878</v>
      </c>
      <c r="R291" t="s">
        <v>1128</v>
      </c>
      <c r="S291">
        <v>110</v>
      </c>
    </row>
    <row r="292" spans="1:19" x14ac:dyDescent="0.75">
      <c r="A292" t="s">
        <v>11870</v>
      </c>
      <c r="B292" t="s">
        <v>11871</v>
      </c>
      <c r="C292" t="s">
        <v>11879</v>
      </c>
      <c r="D292" t="s">
        <v>11538</v>
      </c>
      <c r="E292" t="s">
        <v>11538</v>
      </c>
      <c r="F292" t="s">
        <v>11872</v>
      </c>
      <c r="G292" t="s">
        <v>12222</v>
      </c>
      <c r="H292">
        <v>109.01</v>
      </c>
      <c r="J292" t="s">
        <v>1128</v>
      </c>
      <c r="K292" t="s">
        <v>12223</v>
      </c>
      <c r="L292" t="s">
        <v>11885</v>
      </c>
      <c r="M292" t="s">
        <v>11886</v>
      </c>
      <c r="N292" t="s">
        <v>11889</v>
      </c>
      <c r="O292">
        <v>37056</v>
      </c>
      <c r="Q292" t="s">
        <v>11878</v>
      </c>
      <c r="R292" t="s">
        <v>1128</v>
      </c>
      <c r="S292">
        <v>109.01</v>
      </c>
    </row>
    <row r="293" spans="1:19" x14ac:dyDescent="0.75">
      <c r="A293" t="s">
        <v>11870</v>
      </c>
      <c r="B293" t="s">
        <v>11871</v>
      </c>
      <c r="C293" t="s">
        <v>11871</v>
      </c>
      <c r="E293" t="s">
        <v>12224</v>
      </c>
      <c r="F293" t="s">
        <v>11902</v>
      </c>
      <c r="G293" t="s">
        <v>12225</v>
      </c>
      <c r="H293">
        <v>109</v>
      </c>
      <c r="J293" t="s">
        <v>1128</v>
      </c>
      <c r="K293" t="s">
        <v>12226</v>
      </c>
      <c r="L293" t="s">
        <v>11885</v>
      </c>
      <c r="M293" t="s">
        <v>11886</v>
      </c>
      <c r="N293" t="s">
        <v>11889</v>
      </c>
      <c r="Q293" t="s">
        <v>2647</v>
      </c>
      <c r="R293" t="s">
        <v>1128</v>
      </c>
      <c r="S293">
        <v>109</v>
      </c>
    </row>
    <row r="294" spans="1:19" x14ac:dyDescent="0.75">
      <c r="A294" t="s">
        <v>11870</v>
      </c>
      <c r="B294" t="s">
        <v>11871</v>
      </c>
      <c r="C294" t="s">
        <v>11871</v>
      </c>
      <c r="E294" t="s">
        <v>1530</v>
      </c>
      <c r="F294" t="s">
        <v>11872</v>
      </c>
      <c r="G294" t="s">
        <v>10991</v>
      </c>
      <c r="H294">
        <v>107.6</v>
      </c>
      <c r="I294">
        <v>107.6</v>
      </c>
      <c r="J294" t="s">
        <v>11873</v>
      </c>
      <c r="K294" t="s">
        <v>12227</v>
      </c>
      <c r="L294" t="s">
        <v>11923</v>
      </c>
      <c r="M294" t="s">
        <v>11924</v>
      </c>
      <c r="N294" t="s">
        <v>11882</v>
      </c>
      <c r="O294">
        <v>42338</v>
      </c>
      <c r="Q294" t="s">
        <v>11878</v>
      </c>
      <c r="R294" t="s">
        <v>11873</v>
      </c>
      <c r="S294">
        <v>107.6</v>
      </c>
    </row>
    <row r="295" spans="1:19" x14ac:dyDescent="0.75">
      <c r="A295" t="s">
        <v>11870</v>
      </c>
      <c r="B295" t="s">
        <v>11871</v>
      </c>
      <c r="C295" t="s">
        <v>11871</v>
      </c>
      <c r="E295" t="s">
        <v>11481</v>
      </c>
      <c r="F295" t="s">
        <v>11902</v>
      </c>
      <c r="G295" t="s">
        <v>11478</v>
      </c>
      <c r="H295">
        <v>107</v>
      </c>
      <c r="J295" t="s">
        <v>1128</v>
      </c>
      <c r="K295" t="s">
        <v>12000</v>
      </c>
      <c r="L295" t="s">
        <v>11875</v>
      </c>
      <c r="M295" t="s">
        <v>12001</v>
      </c>
      <c r="N295" t="s">
        <v>11889</v>
      </c>
      <c r="Q295" t="s">
        <v>2647</v>
      </c>
      <c r="R295" t="s">
        <v>1128</v>
      </c>
      <c r="S295">
        <v>107</v>
      </c>
    </row>
    <row r="296" spans="1:19" x14ac:dyDescent="0.75">
      <c r="A296" t="s">
        <v>11936</v>
      </c>
      <c r="B296" t="s">
        <v>11871</v>
      </c>
      <c r="C296" t="s">
        <v>11879</v>
      </c>
      <c r="D296" t="s">
        <v>11400</v>
      </c>
      <c r="E296" t="s">
        <v>12228</v>
      </c>
      <c r="F296" t="s">
        <v>11872</v>
      </c>
      <c r="G296" t="s">
        <v>12228</v>
      </c>
      <c r="H296">
        <v>105.5</v>
      </c>
      <c r="I296">
        <v>105.5</v>
      </c>
      <c r="K296" t="s">
        <v>11911</v>
      </c>
      <c r="L296" t="s">
        <v>11933</v>
      </c>
      <c r="M296" t="s">
        <v>11886</v>
      </c>
      <c r="N296" t="s">
        <v>11889</v>
      </c>
      <c r="Q296" t="s">
        <v>11878</v>
      </c>
      <c r="S296">
        <v>105.5</v>
      </c>
    </row>
    <row r="297" spans="1:19" x14ac:dyDescent="0.75">
      <c r="A297" t="s">
        <v>11936</v>
      </c>
      <c r="B297" t="s">
        <v>11871</v>
      </c>
      <c r="C297" t="s">
        <v>11879</v>
      </c>
      <c r="D297" t="s">
        <v>11400</v>
      </c>
      <c r="E297" t="s">
        <v>11401</v>
      </c>
      <c r="F297" t="s">
        <v>11872</v>
      </c>
      <c r="G297" t="s">
        <v>11401</v>
      </c>
      <c r="H297">
        <v>105.5</v>
      </c>
      <c r="I297">
        <v>105.5</v>
      </c>
      <c r="K297" t="s">
        <v>11911</v>
      </c>
      <c r="L297" t="s">
        <v>11933</v>
      </c>
      <c r="M297" t="s">
        <v>11886</v>
      </c>
      <c r="N297" t="s">
        <v>11889</v>
      </c>
      <c r="Q297" t="s">
        <v>11878</v>
      </c>
      <c r="S297">
        <v>105.5</v>
      </c>
    </row>
    <row r="298" spans="1:19" x14ac:dyDescent="0.75">
      <c r="A298" t="s">
        <v>11936</v>
      </c>
      <c r="B298" t="s">
        <v>11871</v>
      </c>
      <c r="C298" t="s">
        <v>11879</v>
      </c>
      <c r="D298" t="s">
        <v>11400</v>
      </c>
      <c r="E298" t="s">
        <v>12229</v>
      </c>
      <c r="F298" t="s">
        <v>11872</v>
      </c>
      <c r="G298" t="s">
        <v>12229</v>
      </c>
      <c r="H298">
        <v>105.5</v>
      </c>
      <c r="I298">
        <v>105.5</v>
      </c>
      <c r="K298" t="s">
        <v>11911</v>
      </c>
      <c r="L298" t="s">
        <v>11933</v>
      </c>
      <c r="M298" t="s">
        <v>11886</v>
      </c>
      <c r="N298" t="s">
        <v>11889</v>
      </c>
      <c r="Q298" t="s">
        <v>11878</v>
      </c>
      <c r="S298">
        <v>105.5</v>
      </c>
    </row>
    <row r="299" spans="1:19" x14ac:dyDescent="0.75">
      <c r="A299" t="s">
        <v>11870</v>
      </c>
      <c r="B299" t="s">
        <v>11871</v>
      </c>
      <c r="C299" t="s">
        <v>11871</v>
      </c>
      <c r="E299" t="s">
        <v>11403</v>
      </c>
      <c r="F299" t="s">
        <v>11872</v>
      </c>
      <c r="G299" t="s">
        <v>12230</v>
      </c>
      <c r="H299">
        <v>105.5</v>
      </c>
      <c r="I299">
        <v>105.5</v>
      </c>
      <c r="J299" t="s">
        <v>3319</v>
      </c>
      <c r="K299" t="s">
        <v>11932</v>
      </c>
      <c r="L299" t="s">
        <v>11933</v>
      </c>
      <c r="M299" t="s">
        <v>11886</v>
      </c>
      <c r="N299" t="s">
        <v>11889</v>
      </c>
      <c r="O299">
        <v>43424</v>
      </c>
      <c r="Q299" t="s">
        <v>11878</v>
      </c>
      <c r="R299" t="s">
        <v>3319</v>
      </c>
      <c r="S299">
        <v>105.5</v>
      </c>
    </row>
    <row r="300" spans="1:19" x14ac:dyDescent="0.75">
      <c r="A300" t="s">
        <v>11936</v>
      </c>
      <c r="B300" t="s">
        <v>11871</v>
      </c>
      <c r="C300" t="s">
        <v>11879</v>
      </c>
      <c r="D300" t="s">
        <v>11400</v>
      </c>
      <c r="E300" t="s">
        <v>12231</v>
      </c>
      <c r="F300" t="s">
        <v>11872</v>
      </c>
      <c r="G300" t="s">
        <v>12231</v>
      </c>
      <c r="H300">
        <v>105.5</v>
      </c>
      <c r="I300">
        <v>105.5</v>
      </c>
      <c r="K300" t="s">
        <v>11911</v>
      </c>
      <c r="L300" t="s">
        <v>11933</v>
      </c>
      <c r="M300" t="s">
        <v>11886</v>
      </c>
      <c r="N300" t="s">
        <v>11889</v>
      </c>
      <c r="Q300" t="s">
        <v>11878</v>
      </c>
      <c r="S300">
        <v>105.5</v>
      </c>
    </row>
    <row r="301" spans="1:19" x14ac:dyDescent="0.75">
      <c r="A301" t="s">
        <v>11870</v>
      </c>
      <c r="B301" t="s">
        <v>11871</v>
      </c>
      <c r="C301" t="s">
        <v>11871</v>
      </c>
      <c r="E301" t="s">
        <v>11514</v>
      </c>
      <c r="F301" t="s">
        <v>11872</v>
      </c>
      <c r="G301" t="s">
        <v>12232</v>
      </c>
      <c r="H301">
        <v>105</v>
      </c>
      <c r="I301">
        <v>105</v>
      </c>
      <c r="J301" t="s">
        <v>1128</v>
      </c>
      <c r="K301" t="s">
        <v>12233</v>
      </c>
      <c r="L301" t="s">
        <v>11923</v>
      </c>
      <c r="M301" t="s">
        <v>11924</v>
      </c>
      <c r="N301" t="s">
        <v>11889</v>
      </c>
      <c r="O301">
        <v>43452</v>
      </c>
      <c r="Q301" t="s">
        <v>11878</v>
      </c>
      <c r="R301" t="s">
        <v>1128</v>
      </c>
      <c r="S301">
        <v>105</v>
      </c>
    </row>
    <row r="302" spans="1:19" x14ac:dyDescent="0.75">
      <c r="A302" t="s">
        <v>11936</v>
      </c>
      <c r="B302" t="s">
        <v>11871</v>
      </c>
      <c r="C302" t="s">
        <v>11879</v>
      </c>
      <c r="D302" t="s">
        <v>10059</v>
      </c>
      <c r="E302" t="s">
        <v>12234</v>
      </c>
      <c r="F302" t="s">
        <v>11872</v>
      </c>
      <c r="G302" t="s">
        <v>12234</v>
      </c>
      <c r="H302">
        <v>104.4</v>
      </c>
      <c r="I302">
        <v>104.4</v>
      </c>
      <c r="K302" t="s">
        <v>12234</v>
      </c>
      <c r="L302" t="s">
        <v>11888</v>
      </c>
      <c r="M302" t="s">
        <v>11881</v>
      </c>
      <c r="N302" t="s">
        <v>11877</v>
      </c>
      <c r="Q302" t="s">
        <v>11878</v>
      </c>
      <c r="S302">
        <v>104.4</v>
      </c>
    </row>
    <row r="303" spans="1:19" x14ac:dyDescent="0.75">
      <c r="A303" t="s">
        <v>11870</v>
      </c>
      <c r="B303" t="s">
        <v>11871</v>
      </c>
      <c r="C303" t="s">
        <v>11871</v>
      </c>
      <c r="E303" t="s">
        <v>11162</v>
      </c>
      <c r="F303" t="s">
        <v>11872</v>
      </c>
      <c r="G303" t="s">
        <v>12235</v>
      </c>
      <c r="H303">
        <v>96.49</v>
      </c>
      <c r="I303">
        <v>102.5</v>
      </c>
      <c r="J303" t="s">
        <v>1128</v>
      </c>
      <c r="K303" t="s">
        <v>12236</v>
      </c>
      <c r="L303" t="s">
        <v>11933</v>
      </c>
      <c r="M303" t="s">
        <v>11886</v>
      </c>
      <c r="N303" t="s">
        <v>11889</v>
      </c>
      <c r="O303">
        <v>41362</v>
      </c>
      <c r="Q303" t="s">
        <v>11878</v>
      </c>
      <c r="R303" t="s">
        <v>1128</v>
      </c>
      <c r="S303">
        <v>102.5</v>
      </c>
    </row>
    <row r="304" spans="1:19" x14ac:dyDescent="0.75">
      <c r="A304" t="s">
        <v>11870</v>
      </c>
      <c r="B304" t="s">
        <v>11871</v>
      </c>
      <c r="C304" t="s">
        <v>11871</v>
      </c>
      <c r="E304" t="s">
        <v>11161</v>
      </c>
      <c r="F304" t="s">
        <v>11872</v>
      </c>
      <c r="G304" t="s">
        <v>12237</v>
      </c>
      <c r="H304">
        <v>96.65</v>
      </c>
      <c r="I304">
        <v>102.5</v>
      </c>
      <c r="J304" t="s">
        <v>1128</v>
      </c>
      <c r="K304" t="s">
        <v>12236</v>
      </c>
      <c r="L304" t="s">
        <v>11933</v>
      </c>
      <c r="M304" t="s">
        <v>11886</v>
      </c>
      <c r="N304" t="s">
        <v>11889</v>
      </c>
      <c r="O304">
        <v>41354</v>
      </c>
      <c r="Q304" t="s">
        <v>11878</v>
      </c>
      <c r="R304" t="s">
        <v>1128</v>
      </c>
      <c r="S304">
        <v>102.5</v>
      </c>
    </row>
    <row r="305" spans="1:19" x14ac:dyDescent="0.75">
      <c r="A305" t="s">
        <v>11870</v>
      </c>
      <c r="B305" t="s">
        <v>11871</v>
      </c>
      <c r="C305" t="s">
        <v>11871</v>
      </c>
      <c r="E305" t="s">
        <v>1064</v>
      </c>
      <c r="F305" t="s">
        <v>11872</v>
      </c>
      <c r="G305" t="s">
        <v>10016</v>
      </c>
      <c r="H305">
        <v>102.5</v>
      </c>
      <c r="I305">
        <v>100</v>
      </c>
      <c r="J305" t="s">
        <v>11873</v>
      </c>
      <c r="K305" t="s">
        <v>10016</v>
      </c>
      <c r="L305" t="s">
        <v>11954</v>
      </c>
      <c r="M305" t="s">
        <v>11954</v>
      </c>
      <c r="N305" t="s">
        <v>11882</v>
      </c>
      <c r="O305">
        <v>40899</v>
      </c>
      <c r="Q305" t="s">
        <v>11878</v>
      </c>
      <c r="R305" t="s">
        <v>11873</v>
      </c>
      <c r="S305">
        <v>102.5</v>
      </c>
    </row>
    <row r="306" spans="1:19" x14ac:dyDescent="0.75">
      <c r="A306" t="s">
        <v>11870</v>
      </c>
      <c r="B306" t="s">
        <v>11871</v>
      </c>
      <c r="C306" t="s">
        <v>11871</v>
      </c>
      <c r="E306" t="s">
        <v>11159</v>
      </c>
      <c r="F306" t="s">
        <v>11872</v>
      </c>
      <c r="G306" t="s">
        <v>12238</v>
      </c>
      <c r="H306">
        <v>96.43</v>
      </c>
      <c r="I306">
        <v>102.5</v>
      </c>
      <c r="J306" t="s">
        <v>1128</v>
      </c>
      <c r="K306" t="s">
        <v>12236</v>
      </c>
      <c r="L306" t="s">
        <v>11933</v>
      </c>
      <c r="M306" t="s">
        <v>11886</v>
      </c>
      <c r="N306" t="s">
        <v>11889</v>
      </c>
      <c r="O306">
        <v>41354</v>
      </c>
      <c r="Q306" t="s">
        <v>11878</v>
      </c>
      <c r="R306" t="s">
        <v>1128</v>
      </c>
      <c r="S306">
        <v>102.5</v>
      </c>
    </row>
    <row r="307" spans="1:19" x14ac:dyDescent="0.75">
      <c r="A307" t="s">
        <v>11870</v>
      </c>
      <c r="B307" t="s">
        <v>11871</v>
      </c>
      <c r="C307" t="s">
        <v>11871</v>
      </c>
      <c r="E307" t="s">
        <v>11160</v>
      </c>
      <c r="F307" t="s">
        <v>11872</v>
      </c>
      <c r="G307" t="s">
        <v>12239</v>
      </c>
      <c r="H307">
        <v>96.91</v>
      </c>
      <c r="I307">
        <v>102.5</v>
      </c>
      <c r="J307" t="s">
        <v>1128</v>
      </c>
      <c r="K307" t="s">
        <v>12236</v>
      </c>
      <c r="L307" t="s">
        <v>11933</v>
      </c>
      <c r="M307" t="s">
        <v>11886</v>
      </c>
      <c r="N307" t="s">
        <v>11889</v>
      </c>
      <c r="O307">
        <v>41354</v>
      </c>
      <c r="Q307" t="s">
        <v>11878</v>
      </c>
      <c r="R307" t="s">
        <v>1128</v>
      </c>
      <c r="S307">
        <v>102.5</v>
      </c>
    </row>
    <row r="308" spans="1:19" x14ac:dyDescent="0.75">
      <c r="A308" t="s">
        <v>11870</v>
      </c>
      <c r="B308" t="s">
        <v>11871</v>
      </c>
      <c r="C308" t="s">
        <v>11871</v>
      </c>
      <c r="E308" t="s">
        <v>11163</v>
      </c>
      <c r="F308" t="s">
        <v>11872</v>
      </c>
      <c r="G308" t="s">
        <v>12240</v>
      </c>
      <c r="H308">
        <v>96.65</v>
      </c>
      <c r="I308">
        <v>102.5</v>
      </c>
      <c r="J308" t="s">
        <v>1128</v>
      </c>
      <c r="K308" t="s">
        <v>12236</v>
      </c>
      <c r="L308" t="s">
        <v>11933</v>
      </c>
      <c r="M308" t="s">
        <v>11886</v>
      </c>
      <c r="N308" t="s">
        <v>11889</v>
      </c>
      <c r="O308">
        <v>41394</v>
      </c>
      <c r="Q308" t="s">
        <v>11878</v>
      </c>
      <c r="R308" t="s">
        <v>1128</v>
      </c>
      <c r="S308">
        <v>102.5</v>
      </c>
    </row>
    <row r="309" spans="1:19" x14ac:dyDescent="0.75">
      <c r="A309" t="s">
        <v>11870</v>
      </c>
      <c r="B309" t="s">
        <v>11871</v>
      </c>
      <c r="C309" t="s">
        <v>11871</v>
      </c>
      <c r="E309" t="s">
        <v>3067</v>
      </c>
      <c r="F309" t="s">
        <v>11872</v>
      </c>
      <c r="G309" t="s">
        <v>11092</v>
      </c>
      <c r="H309">
        <v>102.18</v>
      </c>
      <c r="I309">
        <v>102.2</v>
      </c>
      <c r="J309" t="s">
        <v>11873</v>
      </c>
      <c r="K309" t="s">
        <v>12183</v>
      </c>
      <c r="L309" t="s">
        <v>11954</v>
      </c>
      <c r="M309" t="s">
        <v>11954</v>
      </c>
      <c r="N309" t="s">
        <v>11882</v>
      </c>
      <c r="O309">
        <v>34335</v>
      </c>
      <c r="Q309" t="s">
        <v>11878</v>
      </c>
      <c r="R309" t="s">
        <v>11873</v>
      </c>
      <c r="S309">
        <v>102.2</v>
      </c>
    </row>
    <row r="310" spans="1:19" x14ac:dyDescent="0.75">
      <c r="A310" t="s">
        <v>11870</v>
      </c>
      <c r="B310" t="s">
        <v>11871</v>
      </c>
      <c r="C310" t="s">
        <v>11871</v>
      </c>
      <c r="E310" t="s">
        <v>890</v>
      </c>
      <c r="F310" t="s">
        <v>11872</v>
      </c>
      <c r="G310" t="s">
        <v>10427</v>
      </c>
      <c r="H310">
        <v>100</v>
      </c>
      <c r="I310">
        <v>102</v>
      </c>
      <c r="J310" t="s">
        <v>11873</v>
      </c>
      <c r="K310" t="s">
        <v>12241</v>
      </c>
      <c r="L310" t="s">
        <v>11923</v>
      </c>
      <c r="M310" t="s">
        <v>11924</v>
      </c>
      <c r="N310" t="s">
        <v>11882</v>
      </c>
      <c r="O310">
        <v>42601</v>
      </c>
      <c r="Q310" t="s">
        <v>11878</v>
      </c>
      <c r="R310" t="s">
        <v>11873</v>
      </c>
      <c r="S310">
        <v>102</v>
      </c>
    </row>
    <row r="311" spans="1:19" x14ac:dyDescent="0.75">
      <c r="A311" t="s">
        <v>11870</v>
      </c>
      <c r="B311" t="s">
        <v>11871</v>
      </c>
      <c r="C311" t="s">
        <v>11879</v>
      </c>
      <c r="D311" t="s">
        <v>1070</v>
      </c>
      <c r="E311" t="s">
        <v>1070</v>
      </c>
      <c r="F311" t="s">
        <v>11872</v>
      </c>
      <c r="G311" t="s">
        <v>10019</v>
      </c>
      <c r="H311">
        <v>102</v>
      </c>
      <c r="J311" t="s">
        <v>1128</v>
      </c>
      <c r="K311" t="s">
        <v>12242</v>
      </c>
      <c r="L311" t="s">
        <v>11954</v>
      </c>
      <c r="M311" t="s">
        <v>11954</v>
      </c>
      <c r="N311" t="s">
        <v>11889</v>
      </c>
      <c r="O311">
        <v>40997</v>
      </c>
      <c r="Q311" t="s">
        <v>11878</v>
      </c>
      <c r="R311" t="s">
        <v>1128</v>
      </c>
      <c r="S311">
        <v>102</v>
      </c>
    </row>
    <row r="312" spans="1:19" x14ac:dyDescent="0.75">
      <c r="A312" t="s">
        <v>11870</v>
      </c>
      <c r="B312" t="s">
        <v>11871</v>
      </c>
      <c r="C312" t="s">
        <v>11871</v>
      </c>
      <c r="E312" t="s">
        <v>2120</v>
      </c>
      <c r="F312" t="s">
        <v>11872</v>
      </c>
      <c r="G312" t="s">
        <v>9930</v>
      </c>
      <c r="H312">
        <v>102</v>
      </c>
      <c r="I312">
        <v>102</v>
      </c>
      <c r="J312" t="s">
        <v>1128</v>
      </c>
      <c r="K312" t="s">
        <v>12114</v>
      </c>
      <c r="L312" t="s">
        <v>11954</v>
      </c>
      <c r="M312" t="s">
        <v>11954</v>
      </c>
      <c r="N312" t="s">
        <v>11889</v>
      </c>
      <c r="O312">
        <v>40614</v>
      </c>
      <c r="Q312" t="s">
        <v>11878</v>
      </c>
      <c r="R312" t="s">
        <v>1128</v>
      </c>
      <c r="S312">
        <v>102</v>
      </c>
    </row>
    <row r="313" spans="1:19" x14ac:dyDescent="0.75">
      <c r="A313" t="s">
        <v>11870</v>
      </c>
      <c r="B313" t="s">
        <v>11871</v>
      </c>
      <c r="C313" t="s">
        <v>11871</v>
      </c>
      <c r="E313" t="s">
        <v>1084</v>
      </c>
      <c r="F313" t="s">
        <v>11872</v>
      </c>
      <c r="G313" t="s">
        <v>10414</v>
      </c>
      <c r="H313">
        <v>102</v>
      </c>
      <c r="I313">
        <v>102</v>
      </c>
      <c r="J313" t="s">
        <v>11873</v>
      </c>
      <c r="K313" t="s">
        <v>12243</v>
      </c>
      <c r="L313" t="s">
        <v>11954</v>
      </c>
      <c r="M313" t="s">
        <v>11954</v>
      </c>
      <c r="N313" t="s">
        <v>11882</v>
      </c>
      <c r="O313">
        <v>40501</v>
      </c>
      <c r="Q313" t="s">
        <v>11878</v>
      </c>
      <c r="R313" t="s">
        <v>11873</v>
      </c>
      <c r="S313">
        <v>102</v>
      </c>
    </row>
    <row r="314" spans="1:19" x14ac:dyDescent="0.75">
      <c r="A314" t="s">
        <v>11870</v>
      </c>
      <c r="B314" t="s">
        <v>11871</v>
      </c>
      <c r="C314" t="s">
        <v>11871</v>
      </c>
      <c r="E314" t="s">
        <v>10351</v>
      </c>
      <c r="F314" t="s">
        <v>11872</v>
      </c>
      <c r="G314" t="s">
        <v>10352</v>
      </c>
      <c r="H314">
        <v>95</v>
      </c>
      <c r="I314">
        <v>102</v>
      </c>
      <c r="J314" t="s">
        <v>11873</v>
      </c>
      <c r="K314" t="s">
        <v>2418</v>
      </c>
      <c r="L314" t="s">
        <v>11875</v>
      </c>
      <c r="M314" t="s">
        <v>11946</v>
      </c>
      <c r="N314" t="s">
        <v>11882</v>
      </c>
      <c r="O314">
        <v>29221</v>
      </c>
      <c r="Q314" t="s">
        <v>11878</v>
      </c>
      <c r="R314" t="s">
        <v>11873</v>
      </c>
      <c r="S314">
        <v>102</v>
      </c>
    </row>
    <row r="315" spans="1:19" x14ac:dyDescent="0.75">
      <c r="A315" t="s">
        <v>11870</v>
      </c>
      <c r="B315" t="s">
        <v>11871</v>
      </c>
      <c r="C315" t="s">
        <v>11871</v>
      </c>
      <c r="E315" t="s">
        <v>11189</v>
      </c>
      <c r="F315" t="s">
        <v>11872</v>
      </c>
      <c r="G315" t="s">
        <v>11190</v>
      </c>
      <c r="H315">
        <v>100</v>
      </c>
      <c r="I315">
        <v>100</v>
      </c>
      <c r="J315" t="s">
        <v>3319</v>
      </c>
      <c r="K315" t="s">
        <v>12244</v>
      </c>
      <c r="L315" t="s">
        <v>11923</v>
      </c>
      <c r="M315" t="s">
        <v>11924</v>
      </c>
      <c r="N315" t="s">
        <v>11889</v>
      </c>
      <c r="O315">
        <v>43410</v>
      </c>
      <c r="Q315" t="s">
        <v>11878</v>
      </c>
      <c r="R315" t="s">
        <v>3319</v>
      </c>
      <c r="S315">
        <v>100</v>
      </c>
    </row>
    <row r="316" spans="1:19" x14ac:dyDescent="0.75">
      <c r="A316" t="s">
        <v>11870</v>
      </c>
      <c r="B316" t="s">
        <v>11871</v>
      </c>
      <c r="C316" t="s">
        <v>11871</v>
      </c>
      <c r="E316" t="s">
        <v>12245</v>
      </c>
      <c r="F316" t="s">
        <v>11872</v>
      </c>
      <c r="G316" t="s">
        <v>12246</v>
      </c>
      <c r="H316">
        <v>100</v>
      </c>
      <c r="I316">
        <v>100</v>
      </c>
      <c r="J316" t="s">
        <v>1128</v>
      </c>
      <c r="K316" t="s">
        <v>12247</v>
      </c>
      <c r="L316" t="s">
        <v>11923</v>
      </c>
      <c r="M316" t="s">
        <v>11924</v>
      </c>
      <c r="N316" t="s">
        <v>11889</v>
      </c>
      <c r="O316">
        <v>43680</v>
      </c>
      <c r="Q316" t="s">
        <v>11878</v>
      </c>
      <c r="R316" t="s">
        <v>1128</v>
      </c>
      <c r="S316">
        <v>100</v>
      </c>
    </row>
    <row r="317" spans="1:19" x14ac:dyDescent="0.75">
      <c r="A317" t="s">
        <v>11870</v>
      </c>
      <c r="B317" t="s">
        <v>11871</v>
      </c>
      <c r="C317" t="s">
        <v>11871</v>
      </c>
      <c r="E317" t="s">
        <v>11231</v>
      </c>
      <c r="F317" t="s">
        <v>11902</v>
      </c>
      <c r="G317" t="s">
        <v>11232</v>
      </c>
      <c r="H317">
        <v>100</v>
      </c>
      <c r="J317" t="s">
        <v>11873</v>
      </c>
      <c r="K317" t="s">
        <v>11930</v>
      </c>
      <c r="L317" t="s">
        <v>11954</v>
      </c>
      <c r="M317" t="s">
        <v>11954</v>
      </c>
      <c r="N317" t="s">
        <v>11882</v>
      </c>
      <c r="Q317" t="s">
        <v>3482</v>
      </c>
      <c r="R317" t="s">
        <v>11873</v>
      </c>
      <c r="S317">
        <v>100</v>
      </c>
    </row>
    <row r="318" spans="1:19" x14ac:dyDescent="0.75">
      <c r="A318" t="s">
        <v>11870</v>
      </c>
      <c r="B318" t="s">
        <v>11871</v>
      </c>
      <c r="C318" t="s">
        <v>11871</v>
      </c>
      <c r="E318" t="s">
        <v>910</v>
      </c>
      <c r="F318" t="s">
        <v>11872</v>
      </c>
      <c r="G318" t="s">
        <v>12248</v>
      </c>
      <c r="H318">
        <v>100</v>
      </c>
      <c r="I318">
        <v>100</v>
      </c>
      <c r="J318" t="s">
        <v>1128</v>
      </c>
      <c r="K318" t="s">
        <v>909</v>
      </c>
      <c r="L318" t="s">
        <v>11923</v>
      </c>
      <c r="M318" t="s">
        <v>11924</v>
      </c>
      <c r="N318" t="s">
        <v>11889</v>
      </c>
      <c r="O318">
        <v>42661</v>
      </c>
      <c r="Q318" t="s">
        <v>11878</v>
      </c>
      <c r="R318" t="s">
        <v>1128</v>
      </c>
      <c r="S318">
        <v>100</v>
      </c>
    </row>
    <row r="319" spans="1:19" x14ac:dyDescent="0.75">
      <c r="A319" t="s">
        <v>11870</v>
      </c>
      <c r="B319" t="s">
        <v>11871</v>
      </c>
      <c r="C319" t="s">
        <v>11871</v>
      </c>
      <c r="E319" t="s">
        <v>12249</v>
      </c>
      <c r="F319" t="s">
        <v>11872</v>
      </c>
      <c r="G319" t="s">
        <v>12250</v>
      </c>
      <c r="H319">
        <v>100</v>
      </c>
      <c r="I319">
        <v>100</v>
      </c>
      <c r="J319" t="s">
        <v>1128</v>
      </c>
      <c r="K319" t="s">
        <v>2446</v>
      </c>
      <c r="L319" t="s">
        <v>11923</v>
      </c>
      <c r="M319" t="s">
        <v>11924</v>
      </c>
      <c r="N319" t="s">
        <v>11889</v>
      </c>
      <c r="O319">
        <v>43778</v>
      </c>
      <c r="Q319" t="s">
        <v>11878</v>
      </c>
      <c r="R319" t="s">
        <v>1128</v>
      </c>
      <c r="S319">
        <v>100</v>
      </c>
    </row>
    <row r="320" spans="1:19" x14ac:dyDescent="0.75">
      <c r="A320" t="s">
        <v>11870</v>
      </c>
      <c r="B320" t="s">
        <v>11871</v>
      </c>
      <c r="C320" t="s">
        <v>11871</v>
      </c>
      <c r="E320" t="s">
        <v>10223</v>
      </c>
      <c r="F320" t="s">
        <v>11872</v>
      </c>
      <c r="G320" t="s">
        <v>12251</v>
      </c>
      <c r="H320">
        <v>100</v>
      </c>
      <c r="I320">
        <v>100</v>
      </c>
      <c r="J320" t="s">
        <v>1128</v>
      </c>
      <c r="K320" t="s">
        <v>2441</v>
      </c>
      <c r="L320" t="s">
        <v>11923</v>
      </c>
      <c r="M320" t="s">
        <v>11924</v>
      </c>
      <c r="N320" t="s">
        <v>11889</v>
      </c>
      <c r="O320">
        <v>43494</v>
      </c>
      <c r="Q320" t="s">
        <v>11878</v>
      </c>
      <c r="R320" t="s">
        <v>1128</v>
      </c>
      <c r="S320">
        <v>100</v>
      </c>
    </row>
    <row r="321" spans="1:19" x14ac:dyDescent="0.75">
      <c r="A321" t="s">
        <v>11870</v>
      </c>
      <c r="B321" t="s">
        <v>11871</v>
      </c>
      <c r="C321" t="s">
        <v>11871</v>
      </c>
      <c r="E321" t="s">
        <v>1114</v>
      </c>
      <c r="F321" t="s">
        <v>11872</v>
      </c>
      <c r="G321" t="s">
        <v>10017</v>
      </c>
      <c r="H321">
        <v>100</v>
      </c>
      <c r="I321">
        <v>100</v>
      </c>
      <c r="J321" t="s">
        <v>11873</v>
      </c>
      <c r="K321" t="s">
        <v>12252</v>
      </c>
      <c r="L321" t="s">
        <v>11954</v>
      </c>
      <c r="M321" t="s">
        <v>11954</v>
      </c>
      <c r="N321" t="s">
        <v>11882</v>
      </c>
      <c r="O321">
        <v>41250</v>
      </c>
      <c r="Q321" t="s">
        <v>11878</v>
      </c>
      <c r="R321" t="s">
        <v>11873</v>
      </c>
      <c r="S321">
        <v>100</v>
      </c>
    </row>
    <row r="322" spans="1:19" x14ac:dyDescent="0.75">
      <c r="A322" t="s">
        <v>11870</v>
      </c>
      <c r="B322" t="s">
        <v>11879</v>
      </c>
      <c r="C322" t="s">
        <v>11879</v>
      </c>
      <c r="D322" t="s">
        <v>11563</v>
      </c>
      <c r="E322" t="s">
        <v>11563</v>
      </c>
      <c r="F322" t="s">
        <v>11872</v>
      </c>
      <c r="G322" t="s">
        <v>11564</v>
      </c>
      <c r="H322">
        <v>100</v>
      </c>
      <c r="J322" t="s">
        <v>11873</v>
      </c>
      <c r="K322" t="s">
        <v>12253</v>
      </c>
      <c r="L322" t="s">
        <v>11885</v>
      </c>
      <c r="M322" t="s">
        <v>11886</v>
      </c>
      <c r="N322" t="s">
        <v>11882</v>
      </c>
      <c r="O322">
        <v>34700</v>
      </c>
      <c r="Q322" t="s">
        <v>11878</v>
      </c>
      <c r="R322" t="s">
        <v>11873</v>
      </c>
      <c r="S322">
        <v>100</v>
      </c>
    </row>
    <row r="323" spans="1:19" x14ac:dyDescent="0.75">
      <c r="A323" t="s">
        <v>11870</v>
      </c>
      <c r="B323" t="s">
        <v>11871</v>
      </c>
      <c r="C323" t="s">
        <v>11871</v>
      </c>
      <c r="E323" t="s">
        <v>12254</v>
      </c>
      <c r="F323" t="s">
        <v>11872</v>
      </c>
      <c r="G323" t="s">
        <v>12255</v>
      </c>
      <c r="H323">
        <v>100</v>
      </c>
      <c r="I323">
        <v>100</v>
      </c>
      <c r="J323" t="s">
        <v>1128</v>
      </c>
      <c r="K323" t="s">
        <v>2443</v>
      </c>
      <c r="L323" t="s">
        <v>11923</v>
      </c>
      <c r="M323" t="s">
        <v>11924</v>
      </c>
      <c r="N323" t="s">
        <v>11889</v>
      </c>
      <c r="O323">
        <v>43817</v>
      </c>
      <c r="Q323" t="s">
        <v>11878</v>
      </c>
      <c r="R323" t="s">
        <v>9496</v>
      </c>
      <c r="S323">
        <v>100</v>
      </c>
    </row>
    <row r="324" spans="1:19" x14ac:dyDescent="0.75">
      <c r="A324" t="s">
        <v>11870</v>
      </c>
      <c r="B324" t="s">
        <v>11871</v>
      </c>
      <c r="C324" t="s">
        <v>11871</v>
      </c>
      <c r="E324" t="s">
        <v>11523</v>
      </c>
      <c r="F324" t="s">
        <v>11872</v>
      </c>
      <c r="G324" t="s">
        <v>11524</v>
      </c>
      <c r="H324">
        <v>100</v>
      </c>
      <c r="I324">
        <v>100</v>
      </c>
      <c r="J324" t="s">
        <v>11873</v>
      </c>
      <c r="K324" t="s">
        <v>12256</v>
      </c>
      <c r="L324" t="s">
        <v>11923</v>
      </c>
      <c r="M324" t="s">
        <v>11924</v>
      </c>
      <c r="N324" t="s">
        <v>11882</v>
      </c>
      <c r="O324">
        <v>43204</v>
      </c>
      <c r="Q324" t="s">
        <v>11878</v>
      </c>
      <c r="R324" t="s">
        <v>11873</v>
      </c>
      <c r="S324">
        <v>100</v>
      </c>
    </row>
    <row r="325" spans="1:19" x14ac:dyDescent="0.75">
      <c r="A325" t="s">
        <v>11870</v>
      </c>
      <c r="B325" t="s">
        <v>11871</v>
      </c>
      <c r="C325" t="s">
        <v>11871</v>
      </c>
      <c r="E325" t="s">
        <v>2164</v>
      </c>
      <c r="F325" t="s">
        <v>11872</v>
      </c>
      <c r="G325" t="s">
        <v>12257</v>
      </c>
      <c r="H325">
        <v>99</v>
      </c>
      <c r="I325">
        <v>99</v>
      </c>
      <c r="J325" t="s">
        <v>1128</v>
      </c>
      <c r="K325" t="s">
        <v>2900</v>
      </c>
      <c r="L325" t="s">
        <v>11954</v>
      </c>
      <c r="M325" t="s">
        <v>11954</v>
      </c>
      <c r="N325" t="s">
        <v>11889</v>
      </c>
      <c r="O325">
        <v>42180</v>
      </c>
      <c r="Q325" t="s">
        <v>11878</v>
      </c>
      <c r="R325" t="s">
        <v>1128</v>
      </c>
      <c r="S325">
        <v>99</v>
      </c>
    </row>
    <row r="326" spans="1:19" x14ac:dyDescent="0.75">
      <c r="A326" t="s">
        <v>11870</v>
      </c>
      <c r="B326" t="s">
        <v>11871</v>
      </c>
      <c r="C326" t="s">
        <v>11879</v>
      </c>
      <c r="D326" t="s">
        <v>10399</v>
      </c>
      <c r="E326" t="s">
        <v>10399</v>
      </c>
      <c r="F326" t="s">
        <v>11872</v>
      </c>
      <c r="G326" t="s">
        <v>12258</v>
      </c>
      <c r="H326">
        <v>98.46</v>
      </c>
      <c r="J326" t="s">
        <v>11873</v>
      </c>
      <c r="K326" t="s">
        <v>11948</v>
      </c>
      <c r="L326" t="s">
        <v>11933</v>
      </c>
      <c r="M326" t="s">
        <v>11886</v>
      </c>
      <c r="N326" t="s">
        <v>11882</v>
      </c>
      <c r="O326">
        <v>37130</v>
      </c>
      <c r="Q326" t="s">
        <v>11878</v>
      </c>
      <c r="R326" t="s">
        <v>11873</v>
      </c>
      <c r="S326">
        <v>98.46</v>
      </c>
    </row>
    <row r="327" spans="1:19" x14ac:dyDescent="0.75">
      <c r="A327" t="s">
        <v>11870</v>
      </c>
      <c r="B327" t="s">
        <v>11871</v>
      </c>
      <c r="C327" t="s">
        <v>11879</v>
      </c>
      <c r="D327" t="s">
        <v>10456</v>
      </c>
      <c r="E327" t="s">
        <v>10456</v>
      </c>
      <c r="F327" t="s">
        <v>11872</v>
      </c>
      <c r="G327" t="s">
        <v>10457</v>
      </c>
      <c r="H327">
        <v>97.62</v>
      </c>
      <c r="J327" t="s">
        <v>11873</v>
      </c>
      <c r="K327" t="s">
        <v>11874</v>
      </c>
      <c r="L327" t="s">
        <v>12259</v>
      </c>
      <c r="M327" t="s">
        <v>11886</v>
      </c>
      <c r="N327" t="s">
        <v>11882</v>
      </c>
      <c r="O327">
        <v>40450</v>
      </c>
      <c r="Q327" t="s">
        <v>11878</v>
      </c>
      <c r="R327" t="s">
        <v>11873</v>
      </c>
      <c r="S327">
        <v>97.62</v>
      </c>
    </row>
    <row r="328" spans="1:19" x14ac:dyDescent="0.75">
      <c r="A328" t="s">
        <v>11870</v>
      </c>
      <c r="B328" t="s">
        <v>11871</v>
      </c>
      <c r="C328" t="s">
        <v>11879</v>
      </c>
      <c r="D328" t="s">
        <v>10594</v>
      </c>
      <c r="E328" t="s">
        <v>10594</v>
      </c>
      <c r="F328" t="s">
        <v>11872</v>
      </c>
      <c r="G328" t="s">
        <v>10595</v>
      </c>
      <c r="H328">
        <v>96</v>
      </c>
      <c r="J328" t="s">
        <v>11873</v>
      </c>
      <c r="K328" t="s">
        <v>12260</v>
      </c>
      <c r="L328" t="s">
        <v>11933</v>
      </c>
      <c r="M328" t="s">
        <v>11886</v>
      </c>
      <c r="N328" t="s">
        <v>11882</v>
      </c>
      <c r="O328">
        <v>38614</v>
      </c>
      <c r="Q328" t="s">
        <v>11878</v>
      </c>
      <c r="R328" t="s">
        <v>11873</v>
      </c>
      <c r="S328">
        <v>96</v>
      </c>
    </row>
    <row r="329" spans="1:19" x14ac:dyDescent="0.75">
      <c r="A329" t="s">
        <v>11870</v>
      </c>
      <c r="B329" t="s">
        <v>11871</v>
      </c>
      <c r="C329" t="s">
        <v>11879</v>
      </c>
      <c r="D329" t="s">
        <v>10730</v>
      </c>
      <c r="E329" t="s">
        <v>10730</v>
      </c>
      <c r="F329" t="s">
        <v>11872</v>
      </c>
      <c r="G329" t="s">
        <v>12261</v>
      </c>
      <c r="H329">
        <v>96</v>
      </c>
      <c r="J329" t="s">
        <v>3319</v>
      </c>
      <c r="K329" t="s">
        <v>12262</v>
      </c>
      <c r="L329" t="s">
        <v>11933</v>
      </c>
      <c r="M329" t="s">
        <v>11886</v>
      </c>
      <c r="N329" t="s">
        <v>11889</v>
      </c>
      <c r="O329">
        <v>40345</v>
      </c>
      <c r="Q329" t="s">
        <v>11878</v>
      </c>
      <c r="R329" t="s">
        <v>3319</v>
      </c>
      <c r="S329">
        <v>96</v>
      </c>
    </row>
    <row r="330" spans="1:19" x14ac:dyDescent="0.75">
      <c r="A330" t="s">
        <v>11870</v>
      </c>
      <c r="B330" t="s">
        <v>11871</v>
      </c>
      <c r="C330" t="s">
        <v>11879</v>
      </c>
      <c r="D330" t="s">
        <v>10369</v>
      </c>
      <c r="E330" t="s">
        <v>10369</v>
      </c>
      <c r="F330" t="s">
        <v>11872</v>
      </c>
      <c r="G330" t="s">
        <v>10370</v>
      </c>
      <c r="H330">
        <v>95.2</v>
      </c>
      <c r="J330" t="s">
        <v>11873</v>
      </c>
      <c r="K330" t="s">
        <v>12263</v>
      </c>
      <c r="L330" t="s">
        <v>11933</v>
      </c>
      <c r="M330" t="s">
        <v>11886</v>
      </c>
      <c r="N330" t="s">
        <v>11882</v>
      </c>
      <c r="O330">
        <v>37285</v>
      </c>
      <c r="Q330" t="s">
        <v>11878</v>
      </c>
      <c r="R330" t="s">
        <v>11873</v>
      </c>
      <c r="S330">
        <v>95.2</v>
      </c>
    </row>
    <row r="331" spans="1:19" x14ac:dyDescent="0.75">
      <c r="A331" t="s">
        <v>11936</v>
      </c>
      <c r="B331" t="s">
        <v>11871</v>
      </c>
      <c r="C331" t="s">
        <v>11879</v>
      </c>
      <c r="D331" t="s">
        <v>11558</v>
      </c>
      <c r="E331" t="s">
        <v>12264</v>
      </c>
      <c r="F331" t="s">
        <v>11872</v>
      </c>
      <c r="G331" t="s">
        <v>12265</v>
      </c>
      <c r="H331">
        <v>95</v>
      </c>
      <c r="I331">
        <v>95</v>
      </c>
      <c r="K331" t="s">
        <v>12206</v>
      </c>
      <c r="L331" t="s">
        <v>11933</v>
      </c>
      <c r="M331" t="s">
        <v>11886</v>
      </c>
      <c r="N331" t="s">
        <v>11882</v>
      </c>
      <c r="Q331" t="s">
        <v>11878</v>
      </c>
      <c r="S331">
        <v>95</v>
      </c>
    </row>
    <row r="332" spans="1:19" x14ac:dyDescent="0.75">
      <c r="A332" t="s">
        <v>11936</v>
      </c>
      <c r="B332" t="s">
        <v>11871</v>
      </c>
      <c r="C332" t="s">
        <v>11879</v>
      </c>
      <c r="D332" t="s">
        <v>9985</v>
      </c>
      <c r="E332" t="s">
        <v>12266</v>
      </c>
      <c r="F332" t="s">
        <v>11872</v>
      </c>
      <c r="G332" t="s">
        <v>12267</v>
      </c>
      <c r="H332">
        <v>95</v>
      </c>
      <c r="I332">
        <v>95</v>
      </c>
      <c r="K332" t="s">
        <v>11892</v>
      </c>
      <c r="L332" t="s">
        <v>7359</v>
      </c>
      <c r="M332" t="s">
        <v>11881</v>
      </c>
      <c r="N332" t="s">
        <v>11889</v>
      </c>
      <c r="Q332" t="s">
        <v>11878</v>
      </c>
      <c r="S332">
        <v>95</v>
      </c>
    </row>
    <row r="333" spans="1:19" x14ac:dyDescent="0.75">
      <c r="A333" t="s">
        <v>11936</v>
      </c>
      <c r="B333" t="s">
        <v>11871</v>
      </c>
      <c r="C333" t="s">
        <v>11879</v>
      </c>
      <c r="D333" t="s">
        <v>9985</v>
      </c>
      <c r="E333" t="s">
        <v>12268</v>
      </c>
      <c r="F333" t="s">
        <v>11872</v>
      </c>
      <c r="G333" t="s">
        <v>12269</v>
      </c>
      <c r="H333">
        <v>95</v>
      </c>
      <c r="I333">
        <v>95</v>
      </c>
      <c r="K333" t="s">
        <v>11892</v>
      </c>
      <c r="L333" t="s">
        <v>7359</v>
      </c>
      <c r="M333" t="s">
        <v>11881</v>
      </c>
      <c r="N333" t="s">
        <v>11889</v>
      </c>
      <c r="Q333" t="s">
        <v>11878</v>
      </c>
      <c r="S333">
        <v>95</v>
      </c>
    </row>
    <row r="334" spans="1:19" x14ac:dyDescent="0.75">
      <c r="A334" t="s">
        <v>11870</v>
      </c>
      <c r="B334" t="s">
        <v>11871</v>
      </c>
      <c r="C334" t="s">
        <v>11871</v>
      </c>
      <c r="E334" t="s">
        <v>11028</v>
      </c>
      <c r="F334" t="s">
        <v>11872</v>
      </c>
      <c r="G334" t="s">
        <v>11030</v>
      </c>
      <c r="H334">
        <v>91</v>
      </c>
      <c r="I334">
        <v>95</v>
      </c>
      <c r="J334" t="s">
        <v>11873</v>
      </c>
      <c r="K334" t="s">
        <v>11874</v>
      </c>
      <c r="L334" t="s">
        <v>7359</v>
      </c>
      <c r="M334" t="s">
        <v>11881</v>
      </c>
      <c r="N334" t="s">
        <v>11882</v>
      </c>
      <c r="O334">
        <v>23012</v>
      </c>
      <c r="Q334" t="s">
        <v>11878</v>
      </c>
      <c r="R334" t="s">
        <v>11873</v>
      </c>
      <c r="S334">
        <v>95</v>
      </c>
    </row>
    <row r="335" spans="1:19" x14ac:dyDescent="0.75">
      <c r="A335" t="s">
        <v>11870</v>
      </c>
      <c r="B335" t="s">
        <v>11871</v>
      </c>
      <c r="C335" t="s">
        <v>11879</v>
      </c>
      <c r="D335" t="s">
        <v>10822</v>
      </c>
      <c r="E335" t="s">
        <v>10822</v>
      </c>
      <c r="F335" t="s">
        <v>11872</v>
      </c>
      <c r="G335" t="s">
        <v>10823</v>
      </c>
      <c r="H335">
        <v>95</v>
      </c>
      <c r="J335" t="s">
        <v>11873</v>
      </c>
      <c r="K335" t="s">
        <v>11874</v>
      </c>
      <c r="L335" t="s">
        <v>7359</v>
      </c>
      <c r="M335" t="s">
        <v>11881</v>
      </c>
      <c r="N335" t="s">
        <v>11882</v>
      </c>
      <c r="O335">
        <v>20090</v>
      </c>
      <c r="Q335" t="s">
        <v>11878</v>
      </c>
      <c r="R335" t="s">
        <v>11873</v>
      </c>
      <c r="S335">
        <v>95</v>
      </c>
    </row>
    <row r="336" spans="1:19" x14ac:dyDescent="0.75">
      <c r="A336" t="s">
        <v>11870</v>
      </c>
      <c r="B336" t="s">
        <v>11871</v>
      </c>
      <c r="C336" t="s">
        <v>11871</v>
      </c>
      <c r="E336" t="s">
        <v>10293</v>
      </c>
      <c r="F336" t="s">
        <v>11872</v>
      </c>
      <c r="G336" t="s">
        <v>12270</v>
      </c>
      <c r="H336">
        <v>94.5</v>
      </c>
      <c r="I336">
        <v>94.5</v>
      </c>
      <c r="J336" t="s">
        <v>11873</v>
      </c>
      <c r="K336" t="s">
        <v>12271</v>
      </c>
      <c r="L336" t="s">
        <v>7359</v>
      </c>
      <c r="M336" t="s">
        <v>11881</v>
      </c>
      <c r="N336" t="s">
        <v>11882</v>
      </c>
      <c r="O336">
        <v>24473</v>
      </c>
      <c r="Q336" t="s">
        <v>11878</v>
      </c>
      <c r="R336" t="s">
        <v>11873</v>
      </c>
      <c r="S336">
        <v>94.5</v>
      </c>
    </row>
    <row r="337" spans="1:19" x14ac:dyDescent="0.75">
      <c r="A337" t="s">
        <v>11870</v>
      </c>
      <c r="B337" t="s">
        <v>11871</v>
      </c>
      <c r="C337" t="s">
        <v>11879</v>
      </c>
      <c r="D337" t="s">
        <v>10251</v>
      </c>
      <c r="E337" t="s">
        <v>10251</v>
      </c>
      <c r="F337" t="s">
        <v>11872</v>
      </c>
      <c r="G337" t="s">
        <v>10252</v>
      </c>
      <c r="H337">
        <v>93</v>
      </c>
      <c r="J337" t="s">
        <v>11873</v>
      </c>
      <c r="K337" t="s">
        <v>11874</v>
      </c>
      <c r="L337" t="s">
        <v>7359</v>
      </c>
      <c r="M337" t="s">
        <v>11881</v>
      </c>
      <c r="N337" t="s">
        <v>11882</v>
      </c>
      <c r="O337">
        <v>17533</v>
      </c>
      <c r="Q337" t="s">
        <v>11878</v>
      </c>
      <c r="R337" t="s">
        <v>11873</v>
      </c>
      <c r="S337">
        <v>93</v>
      </c>
    </row>
    <row r="338" spans="1:19" x14ac:dyDescent="0.75">
      <c r="A338" t="s">
        <v>11870</v>
      </c>
      <c r="B338" t="s">
        <v>11879</v>
      </c>
      <c r="C338" t="s">
        <v>11879</v>
      </c>
      <c r="D338" t="s">
        <v>1204</v>
      </c>
      <c r="E338" t="s">
        <v>1204</v>
      </c>
      <c r="F338" t="s">
        <v>11872</v>
      </c>
      <c r="G338" t="s">
        <v>10038</v>
      </c>
      <c r="H338">
        <v>92.2</v>
      </c>
      <c r="J338" t="s">
        <v>1128</v>
      </c>
      <c r="K338" t="s">
        <v>12272</v>
      </c>
      <c r="L338" t="s">
        <v>11875</v>
      </c>
      <c r="M338" t="s">
        <v>11946</v>
      </c>
      <c r="N338" t="s">
        <v>11889</v>
      </c>
      <c r="O338">
        <v>31971</v>
      </c>
      <c r="Q338" t="s">
        <v>11878</v>
      </c>
      <c r="R338" t="s">
        <v>1128</v>
      </c>
      <c r="S338">
        <v>92.2</v>
      </c>
    </row>
    <row r="339" spans="1:19" x14ac:dyDescent="0.75">
      <c r="A339" t="s">
        <v>11870</v>
      </c>
      <c r="B339" t="s">
        <v>11871</v>
      </c>
      <c r="C339" t="s">
        <v>11879</v>
      </c>
      <c r="D339" t="s">
        <v>10947</v>
      </c>
      <c r="E339" t="s">
        <v>10947</v>
      </c>
      <c r="F339" t="s">
        <v>11872</v>
      </c>
      <c r="G339" t="s">
        <v>10948</v>
      </c>
      <c r="H339">
        <v>92.1</v>
      </c>
      <c r="J339" t="s">
        <v>11873</v>
      </c>
      <c r="K339" t="s">
        <v>12273</v>
      </c>
      <c r="L339" t="s">
        <v>11875</v>
      </c>
      <c r="M339" t="s">
        <v>11946</v>
      </c>
      <c r="N339" t="s">
        <v>11882</v>
      </c>
      <c r="O339">
        <v>30755</v>
      </c>
      <c r="Q339" t="s">
        <v>11878</v>
      </c>
      <c r="R339" t="s">
        <v>11873</v>
      </c>
      <c r="S339">
        <v>92.1</v>
      </c>
    </row>
    <row r="340" spans="1:19" x14ac:dyDescent="0.75">
      <c r="A340" t="s">
        <v>11870</v>
      </c>
      <c r="B340" t="s">
        <v>11871</v>
      </c>
      <c r="C340" t="s">
        <v>11871</v>
      </c>
      <c r="E340" t="s">
        <v>1861</v>
      </c>
      <c r="F340" t="s">
        <v>11872</v>
      </c>
      <c r="G340" t="s">
        <v>10127</v>
      </c>
      <c r="H340">
        <v>92</v>
      </c>
      <c r="I340">
        <v>92</v>
      </c>
      <c r="J340" t="s">
        <v>1128</v>
      </c>
      <c r="K340" t="s">
        <v>1860</v>
      </c>
      <c r="L340" t="s">
        <v>11923</v>
      </c>
      <c r="M340" t="s">
        <v>11924</v>
      </c>
      <c r="N340" t="s">
        <v>11889</v>
      </c>
      <c r="O340">
        <v>42706</v>
      </c>
      <c r="Q340" t="s">
        <v>11878</v>
      </c>
      <c r="R340" t="s">
        <v>1128</v>
      </c>
      <c r="S340">
        <v>92</v>
      </c>
    </row>
    <row r="341" spans="1:19" x14ac:dyDescent="0.75">
      <c r="A341" t="s">
        <v>11936</v>
      </c>
      <c r="B341" t="s">
        <v>11871</v>
      </c>
      <c r="C341" t="s">
        <v>11879</v>
      </c>
      <c r="D341" t="s">
        <v>10555</v>
      </c>
      <c r="E341" t="s">
        <v>12274</v>
      </c>
      <c r="F341" t="s">
        <v>11872</v>
      </c>
      <c r="G341" t="s">
        <v>12275</v>
      </c>
      <c r="H341">
        <v>92</v>
      </c>
      <c r="I341">
        <v>92</v>
      </c>
      <c r="K341" t="s">
        <v>10556</v>
      </c>
      <c r="L341" t="s">
        <v>11875</v>
      </c>
      <c r="M341" t="s">
        <v>11886</v>
      </c>
      <c r="N341" t="s">
        <v>11889</v>
      </c>
      <c r="Q341" t="s">
        <v>11878</v>
      </c>
      <c r="S341">
        <v>92</v>
      </c>
    </row>
    <row r="342" spans="1:19" x14ac:dyDescent="0.75">
      <c r="A342" t="s">
        <v>11936</v>
      </c>
      <c r="C342" t="s">
        <v>11879</v>
      </c>
      <c r="D342" t="s">
        <v>1986</v>
      </c>
      <c r="E342" t="s">
        <v>12276</v>
      </c>
      <c r="F342" t="s">
        <v>11872</v>
      </c>
      <c r="G342" t="s">
        <v>12276</v>
      </c>
      <c r="H342">
        <v>92</v>
      </c>
      <c r="I342">
        <v>92</v>
      </c>
      <c r="N342" t="s">
        <v>11889</v>
      </c>
      <c r="Q342" t="s">
        <v>11878</v>
      </c>
      <c r="S342">
        <v>92</v>
      </c>
    </row>
    <row r="343" spans="1:19" x14ac:dyDescent="0.75">
      <c r="A343" t="s">
        <v>11936</v>
      </c>
      <c r="C343" t="s">
        <v>11879</v>
      </c>
      <c r="D343" t="s">
        <v>1986</v>
      </c>
      <c r="E343" t="s">
        <v>12277</v>
      </c>
      <c r="F343" t="s">
        <v>11872</v>
      </c>
      <c r="G343" t="s">
        <v>12277</v>
      </c>
      <c r="H343">
        <v>92</v>
      </c>
      <c r="I343">
        <v>92</v>
      </c>
      <c r="N343" t="s">
        <v>11889</v>
      </c>
      <c r="Q343" t="s">
        <v>11878</v>
      </c>
      <c r="S343">
        <v>92</v>
      </c>
    </row>
    <row r="344" spans="1:19" x14ac:dyDescent="0.75">
      <c r="A344" t="s">
        <v>11936</v>
      </c>
      <c r="B344" t="s">
        <v>11871</v>
      </c>
      <c r="C344" t="s">
        <v>11879</v>
      </c>
      <c r="D344" t="s">
        <v>10257</v>
      </c>
      <c r="E344" t="s">
        <v>12278</v>
      </c>
      <c r="F344" t="s">
        <v>11872</v>
      </c>
      <c r="G344" t="s">
        <v>12279</v>
      </c>
      <c r="H344">
        <v>90.5</v>
      </c>
      <c r="I344">
        <v>90.5</v>
      </c>
      <c r="K344" t="s">
        <v>11986</v>
      </c>
      <c r="L344" t="s">
        <v>11885</v>
      </c>
      <c r="M344" t="s">
        <v>11886</v>
      </c>
      <c r="N344" t="s">
        <v>11889</v>
      </c>
      <c r="Q344" t="s">
        <v>11878</v>
      </c>
      <c r="S344">
        <v>90.5</v>
      </c>
    </row>
    <row r="345" spans="1:19" x14ac:dyDescent="0.75">
      <c r="A345" t="s">
        <v>11936</v>
      </c>
      <c r="B345" t="s">
        <v>11871</v>
      </c>
      <c r="C345" t="s">
        <v>11879</v>
      </c>
      <c r="D345" t="s">
        <v>10255</v>
      </c>
      <c r="E345" t="s">
        <v>12280</v>
      </c>
      <c r="F345" t="s">
        <v>11872</v>
      </c>
      <c r="G345" t="s">
        <v>12281</v>
      </c>
      <c r="H345">
        <v>90.5</v>
      </c>
      <c r="I345">
        <v>90.5</v>
      </c>
      <c r="K345" t="s">
        <v>11986</v>
      </c>
      <c r="L345" t="s">
        <v>11885</v>
      </c>
      <c r="M345" t="s">
        <v>11886</v>
      </c>
      <c r="N345" t="s">
        <v>11889</v>
      </c>
      <c r="Q345" t="s">
        <v>11878</v>
      </c>
      <c r="S345">
        <v>90.5</v>
      </c>
    </row>
    <row r="346" spans="1:19" x14ac:dyDescent="0.75">
      <c r="A346" t="s">
        <v>11870</v>
      </c>
      <c r="B346" t="s">
        <v>11871</v>
      </c>
      <c r="C346" t="s">
        <v>11871</v>
      </c>
      <c r="E346" t="s">
        <v>11050</v>
      </c>
      <c r="F346" t="s">
        <v>11872</v>
      </c>
      <c r="G346" t="s">
        <v>12282</v>
      </c>
      <c r="H346">
        <v>80</v>
      </c>
      <c r="I346">
        <v>90</v>
      </c>
      <c r="J346" t="s">
        <v>1128</v>
      </c>
      <c r="K346" t="s">
        <v>12283</v>
      </c>
      <c r="L346" t="s">
        <v>11933</v>
      </c>
      <c r="M346" t="s">
        <v>11886</v>
      </c>
      <c r="N346" t="s">
        <v>11889</v>
      </c>
      <c r="O346">
        <v>31778</v>
      </c>
      <c r="Q346" t="s">
        <v>11878</v>
      </c>
      <c r="R346" t="s">
        <v>1128</v>
      </c>
      <c r="S346">
        <v>90</v>
      </c>
    </row>
    <row r="347" spans="1:19" x14ac:dyDescent="0.75">
      <c r="A347" t="s">
        <v>11870</v>
      </c>
      <c r="B347" t="s">
        <v>11871</v>
      </c>
      <c r="C347" t="s">
        <v>11871</v>
      </c>
      <c r="E347" t="s">
        <v>11047</v>
      </c>
      <c r="F347" t="s">
        <v>11872</v>
      </c>
      <c r="G347" t="s">
        <v>11049</v>
      </c>
      <c r="H347">
        <v>80</v>
      </c>
      <c r="I347">
        <v>90</v>
      </c>
      <c r="J347" t="s">
        <v>1128</v>
      </c>
      <c r="K347" t="s">
        <v>12283</v>
      </c>
      <c r="L347" t="s">
        <v>11933</v>
      </c>
      <c r="M347" t="s">
        <v>11886</v>
      </c>
      <c r="N347" t="s">
        <v>11889</v>
      </c>
      <c r="O347">
        <v>31778</v>
      </c>
      <c r="Q347" t="s">
        <v>11878</v>
      </c>
      <c r="R347" t="s">
        <v>1128</v>
      </c>
      <c r="S347">
        <v>90</v>
      </c>
    </row>
    <row r="348" spans="1:19" x14ac:dyDescent="0.75">
      <c r="A348" t="s">
        <v>11870</v>
      </c>
      <c r="B348" t="s">
        <v>11871</v>
      </c>
      <c r="C348" t="s">
        <v>11871</v>
      </c>
      <c r="E348" t="s">
        <v>11531</v>
      </c>
      <c r="F348" t="s">
        <v>11872</v>
      </c>
      <c r="G348" t="s">
        <v>11533</v>
      </c>
      <c r="H348">
        <v>80</v>
      </c>
      <c r="I348">
        <v>90</v>
      </c>
      <c r="J348" t="s">
        <v>1128</v>
      </c>
      <c r="K348" t="s">
        <v>12283</v>
      </c>
      <c r="L348" t="s">
        <v>11933</v>
      </c>
      <c r="M348" t="s">
        <v>11886</v>
      </c>
      <c r="N348" t="s">
        <v>11889</v>
      </c>
      <c r="O348">
        <v>31778</v>
      </c>
      <c r="Q348" t="s">
        <v>11878</v>
      </c>
      <c r="R348" t="s">
        <v>1128</v>
      </c>
      <c r="S348">
        <v>90</v>
      </c>
    </row>
    <row r="349" spans="1:19" x14ac:dyDescent="0.75">
      <c r="A349" t="s">
        <v>11870</v>
      </c>
      <c r="B349" t="s">
        <v>11879</v>
      </c>
      <c r="C349" t="s">
        <v>11879</v>
      </c>
      <c r="D349" t="s">
        <v>10682</v>
      </c>
      <c r="E349" t="s">
        <v>10682</v>
      </c>
      <c r="F349" t="s">
        <v>11872</v>
      </c>
      <c r="G349" t="s">
        <v>10683</v>
      </c>
      <c r="H349">
        <v>90</v>
      </c>
      <c r="J349" t="s">
        <v>1128</v>
      </c>
      <c r="K349" t="s">
        <v>12284</v>
      </c>
      <c r="L349" t="s">
        <v>11875</v>
      </c>
      <c r="M349" t="s">
        <v>11946</v>
      </c>
      <c r="N349" t="s">
        <v>11889</v>
      </c>
      <c r="O349">
        <v>32865</v>
      </c>
      <c r="Q349" t="s">
        <v>11878</v>
      </c>
      <c r="R349" t="s">
        <v>1128</v>
      </c>
      <c r="S349">
        <v>90</v>
      </c>
    </row>
    <row r="350" spans="1:19" x14ac:dyDescent="0.75">
      <c r="A350" t="s">
        <v>11870</v>
      </c>
      <c r="B350" t="s">
        <v>11871</v>
      </c>
      <c r="C350" t="s">
        <v>11871</v>
      </c>
      <c r="E350" t="s">
        <v>2141</v>
      </c>
      <c r="F350" t="s">
        <v>11872</v>
      </c>
      <c r="G350" t="s">
        <v>9937</v>
      </c>
      <c r="H350">
        <v>90</v>
      </c>
      <c r="I350">
        <v>90</v>
      </c>
      <c r="J350" t="s">
        <v>1128</v>
      </c>
      <c r="K350" t="s">
        <v>12115</v>
      </c>
      <c r="L350" t="s">
        <v>11954</v>
      </c>
      <c r="M350" t="s">
        <v>11954</v>
      </c>
      <c r="N350" t="s">
        <v>11889</v>
      </c>
      <c r="O350">
        <v>41711</v>
      </c>
      <c r="Q350" t="s">
        <v>11878</v>
      </c>
      <c r="R350" t="s">
        <v>1128</v>
      </c>
      <c r="S350">
        <v>90</v>
      </c>
    </row>
    <row r="351" spans="1:19" x14ac:dyDescent="0.75">
      <c r="A351" t="s">
        <v>11870</v>
      </c>
      <c r="B351" t="s">
        <v>11871</v>
      </c>
      <c r="C351" t="s">
        <v>11871</v>
      </c>
      <c r="E351" t="s">
        <v>11052</v>
      </c>
      <c r="F351" t="s">
        <v>11872</v>
      </c>
      <c r="G351" t="s">
        <v>11054</v>
      </c>
      <c r="H351">
        <v>80</v>
      </c>
      <c r="I351">
        <v>90</v>
      </c>
      <c r="J351" t="s">
        <v>1128</v>
      </c>
      <c r="K351" t="s">
        <v>12283</v>
      </c>
      <c r="L351" t="s">
        <v>11933</v>
      </c>
      <c r="M351" t="s">
        <v>11886</v>
      </c>
      <c r="N351" t="s">
        <v>11889</v>
      </c>
      <c r="O351">
        <v>31778</v>
      </c>
      <c r="Q351" t="s">
        <v>11878</v>
      </c>
      <c r="R351" t="s">
        <v>1128</v>
      </c>
      <c r="S351">
        <v>90</v>
      </c>
    </row>
    <row r="352" spans="1:19" x14ac:dyDescent="0.75">
      <c r="A352" t="s">
        <v>11870</v>
      </c>
      <c r="B352" t="s">
        <v>11871</v>
      </c>
      <c r="C352" t="s">
        <v>11871</v>
      </c>
      <c r="E352" t="s">
        <v>12285</v>
      </c>
      <c r="F352" t="s">
        <v>11872</v>
      </c>
      <c r="G352" t="s">
        <v>12286</v>
      </c>
      <c r="H352">
        <v>82.65</v>
      </c>
      <c r="I352">
        <v>88.5</v>
      </c>
      <c r="J352" t="s">
        <v>1128</v>
      </c>
      <c r="K352" t="s">
        <v>12287</v>
      </c>
      <c r="L352" t="s">
        <v>11954</v>
      </c>
      <c r="M352" t="s">
        <v>11954</v>
      </c>
      <c r="N352" t="s">
        <v>11889</v>
      </c>
      <c r="O352">
        <v>43800</v>
      </c>
      <c r="Q352" t="s">
        <v>11878</v>
      </c>
      <c r="R352" t="s">
        <v>1128</v>
      </c>
      <c r="S352">
        <v>88.5</v>
      </c>
    </row>
    <row r="353" spans="1:19" x14ac:dyDescent="0.75">
      <c r="A353" t="s">
        <v>11936</v>
      </c>
      <c r="B353" t="s">
        <v>11871</v>
      </c>
      <c r="C353" t="s">
        <v>11879</v>
      </c>
      <c r="D353" t="s">
        <v>11379</v>
      </c>
      <c r="E353" t="s">
        <v>12288</v>
      </c>
      <c r="F353" t="s">
        <v>11872</v>
      </c>
      <c r="G353" t="s">
        <v>12289</v>
      </c>
      <c r="H353">
        <v>87</v>
      </c>
      <c r="I353">
        <v>87</v>
      </c>
      <c r="J353" t="s">
        <v>11873</v>
      </c>
      <c r="K353" t="s">
        <v>12290</v>
      </c>
      <c r="L353" t="s">
        <v>11933</v>
      </c>
      <c r="M353" t="s">
        <v>11886</v>
      </c>
      <c r="N353" t="s">
        <v>11882</v>
      </c>
      <c r="Q353" t="s">
        <v>11878</v>
      </c>
      <c r="R353" t="s">
        <v>11873</v>
      </c>
      <c r="S353">
        <v>87</v>
      </c>
    </row>
    <row r="354" spans="1:19" x14ac:dyDescent="0.75">
      <c r="A354" t="s">
        <v>11936</v>
      </c>
      <c r="B354" t="s">
        <v>11871</v>
      </c>
      <c r="C354" t="s">
        <v>11879</v>
      </c>
      <c r="D354" t="s">
        <v>11379</v>
      </c>
      <c r="E354" t="s">
        <v>12291</v>
      </c>
      <c r="F354" t="s">
        <v>11872</v>
      </c>
      <c r="G354" t="s">
        <v>12292</v>
      </c>
      <c r="H354">
        <v>87</v>
      </c>
      <c r="I354">
        <v>87</v>
      </c>
      <c r="J354" t="s">
        <v>11873</v>
      </c>
      <c r="K354" t="s">
        <v>12290</v>
      </c>
      <c r="L354" t="s">
        <v>11933</v>
      </c>
      <c r="M354" t="s">
        <v>11886</v>
      </c>
      <c r="N354" t="s">
        <v>11882</v>
      </c>
      <c r="Q354" t="s">
        <v>11878</v>
      </c>
      <c r="R354" t="s">
        <v>11873</v>
      </c>
      <c r="S354">
        <v>87</v>
      </c>
    </row>
    <row r="355" spans="1:19" x14ac:dyDescent="0.75">
      <c r="A355" t="s">
        <v>11870</v>
      </c>
      <c r="B355" t="s">
        <v>11871</v>
      </c>
      <c r="C355" t="s">
        <v>11871</v>
      </c>
      <c r="E355" t="s">
        <v>10685</v>
      </c>
      <c r="F355" t="s">
        <v>11872</v>
      </c>
      <c r="G355" t="s">
        <v>10686</v>
      </c>
      <c r="H355">
        <v>86.73</v>
      </c>
      <c r="I355">
        <v>55</v>
      </c>
      <c r="J355" t="s">
        <v>11873</v>
      </c>
      <c r="K355" t="s">
        <v>11994</v>
      </c>
      <c r="L355" t="s">
        <v>11875</v>
      </c>
      <c r="M355" t="s">
        <v>11946</v>
      </c>
      <c r="N355" t="s">
        <v>11882</v>
      </c>
      <c r="O355">
        <v>30317</v>
      </c>
      <c r="Q355" t="s">
        <v>11878</v>
      </c>
      <c r="R355" t="s">
        <v>11995</v>
      </c>
      <c r="S355">
        <v>86.73</v>
      </c>
    </row>
    <row r="356" spans="1:19" x14ac:dyDescent="0.75">
      <c r="A356" t="s">
        <v>11936</v>
      </c>
      <c r="B356" t="s">
        <v>11871</v>
      </c>
      <c r="C356" t="s">
        <v>11879</v>
      </c>
      <c r="D356" t="s">
        <v>10608</v>
      </c>
      <c r="E356" t="s">
        <v>12293</v>
      </c>
      <c r="F356" t="s">
        <v>11872</v>
      </c>
      <c r="G356" t="s">
        <v>12294</v>
      </c>
      <c r="H356">
        <v>86</v>
      </c>
      <c r="I356">
        <v>86</v>
      </c>
      <c r="K356" t="s">
        <v>11874</v>
      </c>
      <c r="L356" t="s">
        <v>7359</v>
      </c>
      <c r="M356" t="s">
        <v>11881</v>
      </c>
      <c r="N356" t="s">
        <v>11882</v>
      </c>
      <c r="Q356" t="s">
        <v>11878</v>
      </c>
      <c r="S356">
        <v>86</v>
      </c>
    </row>
    <row r="357" spans="1:19" x14ac:dyDescent="0.75">
      <c r="A357" t="s">
        <v>11870</v>
      </c>
      <c r="B357" t="s">
        <v>11871</v>
      </c>
      <c r="C357" t="s">
        <v>11871</v>
      </c>
      <c r="E357" t="s">
        <v>10347</v>
      </c>
      <c r="F357" t="s">
        <v>11872</v>
      </c>
      <c r="G357" t="s">
        <v>10348</v>
      </c>
      <c r="H357">
        <v>74.400000000000006</v>
      </c>
      <c r="I357">
        <v>85</v>
      </c>
      <c r="J357" t="s">
        <v>11873</v>
      </c>
      <c r="K357" t="s">
        <v>2418</v>
      </c>
      <c r="L357" t="s">
        <v>11875</v>
      </c>
      <c r="M357" t="s">
        <v>11946</v>
      </c>
      <c r="N357" t="s">
        <v>11882</v>
      </c>
      <c r="O357">
        <v>27395</v>
      </c>
      <c r="Q357" t="s">
        <v>11878</v>
      </c>
      <c r="R357" t="s">
        <v>11873</v>
      </c>
      <c r="S357">
        <v>85</v>
      </c>
    </row>
    <row r="358" spans="1:19" x14ac:dyDescent="0.75">
      <c r="A358" t="s">
        <v>11870</v>
      </c>
      <c r="B358" t="s">
        <v>11871</v>
      </c>
      <c r="C358" t="s">
        <v>11871</v>
      </c>
      <c r="E358" t="s">
        <v>3224</v>
      </c>
      <c r="F358" t="s">
        <v>11872</v>
      </c>
      <c r="G358" t="s">
        <v>3223</v>
      </c>
      <c r="H358">
        <v>85</v>
      </c>
      <c r="I358">
        <v>85</v>
      </c>
      <c r="J358" t="s">
        <v>1128</v>
      </c>
      <c r="K358" t="s">
        <v>12295</v>
      </c>
      <c r="L358" t="s">
        <v>11923</v>
      </c>
      <c r="M358" t="s">
        <v>11924</v>
      </c>
      <c r="N358" t="s">
        <v>11889</v>
      </c>
      <c r="O358">
        <v>42721</v>
      </c>
      <c r="Q358" t="s">
        <v>11878</v>
      </c>
      <c r="R358" t="s">
        <v>1128</v>
      </c>
      <c r="S358">
        <v>85</v>
      </c>
    </row>
    <row r="359" spans="1:19" x14ac:dyDescent="0.75">
      <c r="A359" t="s">
        <v>11870</v>
      </c>
      <c r="B359" t="s">
        <v>11879</v>
      </c>
      <c r="C359" t="s">
        <v>11871</v>
      </c>
      <c r="E359" t="s">
        <v>10761</v>
      </c>
      <c r="F359" t="s">
        <v>11872</v>
      </c>
      <c r="G359" t="s">
        <v>12296</v>
      </c>
      <c r="H359">
        <v>81.44</v>
      </c>
      <c r="I359">
        <v>85</v>
      </c>
      <c r="J359" t="s">
        <v>1128</v>
      </c>
      <c r="K359" t="s">
        <v>12297</v>
      </c>
      <c r="L359" t="s">
        <v>11933</v>
      </c>
      <c r="M359" t="s">
        <v>11886</v>
      </c>
      <c r="N359" t="s">
        <v>11889</v>
      </c>
      <c r="O359">
        <v>31168</v>
      </c>
      <c r="Q359" t="s">
        <v>11878</v>
      </c>
      <c r="R359" t="s">
        <v>1128</v>
      </c>
      <c r="S359">
        <v>85</v>
      </c>
    </row>
    <row r="360" spans="1:19" x14ac:dyDescent="0.75">
      <c r="A360" t="s">
        <v>11870</v>
      </c>
      <c r="B360" t="s">
        <v>11871</v>
      </c>
      <c r="C360" t="s">
        <v>11871</v>
      </c>
      <c r="E360" t="s">
        <v>10752</v>
      </c>
      <c r="F360" t="s">
        <v>11872</v>
      </c>
      <c r="G360" t="s">
        <v>10754</v>
      </c>
      <c r="H360">
        <v>78</v>
      </c>
      <c r="I360">
        <v>85</v>
      </c>
      <c r="J360" t="s">
        <v>1128</v>
      </c>
      <c r="K360" t="s">
        <v>12297</v>
      </c>
      <c r="L360" t="s">
        <v>11933</v>
      </c>
      <c r="M360" t="s">
        <v>11886</v>
      </c>
      <c r="N360" t="s">
        <v>11889</v>
      </c>
      <c r="O360">
        <v>31168</v>
      </c>
      <c r="Q360" t="s">
        <v>11878</v>
      </c>
      <c r="R360" t="s">
        <v>1128</v>
      </c>
      <c r="S360">
        <v>85</v>
      </c>
    </row>
    <row r="361" spans="1:19" x14ac:dyDescent="0.75">
      <c r="A361" t="s">
        <v>11870</v>
      </c>
      <c r="B361" t="s">
        <v>11871</v>
      </c>
      <c r="C361" t="s">
        <v>11879</v>
      </c>
      <c r="D361" t="s">
        <v>1212</v>
      </c>
      <c r="E361" t="s">
        <v>1212</v>
      </c>
      <c r="F361" t="s">
        <v>11872</v>
      </c>
      <c r="G361" t="s">
        <v>10401</v>
      </c>
      <c r="H361">
        <v>85</v>
      </c>
      <c r="J361" t="s">
        <v>11873</v>
      </c>
      <c r="K361" t="s">
        <v>2418</v>
      </c>
      <c r="L361" t="s">
        <v>11875</v>
      </c>
      <c r="M361" t="s">
        <v>11946</v>
      </c>
      <c r="N361" t="s">
        <v>11882</v>
      </c>
      <c r="O361">
        <v>25934</v>
      </c>
      <c r="Q361" t="s">
        <v>11878</v>
      </c>
      <c r="R361" t="s">
        <v>11873</v>
      </c>
      <c r="S361">
        <v>85</v>
      </c>
    </row>
    <row r="362" spans="1:19" x14ac:dyDescent="0.75">
      <c r="A362" t="s">
        <v>11870</v>
      </c>
      <c r="B362" t="s">
        <v>11871</v>
      </c>
      <c r="C362" t="s">
        <v>11871</v>
      </c>
      <c r="E362" t="s">
        <v>10755</v>
      </c>
      <c r="F362" t="s">
        <v>11872</v>
      </c>
      <c r="G362" t="s">
        <v>10757</v>
      </c>
      <c r="H362">
        <v>78.11</v>
      </c>
      <c r="I362">
        <v>85</v>
      </c>
      <c r="J362" t="s">
        <v>1128</v>
      </c>
      <c r="K362" t="s">
        <v>12297</v>
      </c>
      <c r="L362" t="s">
        <v>11933</v>
      </c>
      <c r="M362" t="s">
        <v>11886</v>
      </c>
      <c r="N362" t="s">
        <v>11889</v>
      </c>
      <c r="O362">
        <v>31168</v>
      </c>
      <c r="Q362" t="s">
        <v>11878</v>
      </c>
      <c r="R362" t="s">
        <v>1128</v>
      </c>
      <c r="S362">
        <v>85</v>
      </c>
    </row>
    <row r="363" spans="1:19" x14ac:dyDescent="0.75">
      <c r="A363" t="s">
        <v>11870</v>
      </c>
      <c r="B363" t="s">
        <v>11871</v>
      </c>
      <c r="C363" t="s">
        <v>11871</v>
      </c>
      <c r="E363" t="s">
        <v>10758</v>
      </c>
      <c r="F363" t="s">
        <v>11872</v>
      </c>
      <c r="G363" t="s">
        <v>10760</v>
      </c>
      <c r="H363">
        <v>81.41</v>
      </c>
      <c r="I363">
        <v>85</v>
      </c>
      <c r="J363" t="s">
        <v>1128</v>
      </c>
      <c r="K363" t="s">
        <v>12297</v>
      </c>
      <c r="L363" t="s">
        <v>11933</v>
      </c>
      <c r="M363" t="s">
        <v>11886</v>
      </c>
      <c r="N363" t="s">
        <v>11889</v>
      </c>
      <c r="O363">
        <v>31168</v>
      </c>
      <c r="Q363" t="s">
        <v>11878</v>
      </c>
      <c r="R363" t="s">
        <v>1128</v>
      </c>
      <c r="S363">
        <v>85</v>
      </c>
    </row>
    <row r="364" spans="1:19" x14ac:dyDescent="0.75">
      <c r="A364" t="s">
        <v>11870</v>
      </c>
      <c r="B364" t="s">
        <v>11871</v>
      </c>
      <c r="C364" t="s">
        <v>11871</v>
      </c>
      <c r="E364" t="s">
        <v>9993</v>
      </c>
      <c r="F364" t="s">
        <v>11872</v>
      </c>
      <c r="G364" t="s">
        <v>9995</v>
      </c>
      <c r="H364">
        <v>85</v>
      </c>
      <c r="I364">
        <v>84</v>
      </c>
      <c r="J364" t="s">
        <v>11873</v>
      </c>
      <c r="K364" t="s">
        <v>11874</v>
      </c>
      <c r="L364" t="s">
        <v>7359</v>
      </c>
      <c r="M364" t="s">
        <v>11881</v>
      </c>
      <c r="N364" t="s">
        <v>11882</v>
      </c>
      <c r="O364">
        <v>24108</v>
      </c>
      <c r="Q364" t="s">
        <v>11878</v>
      </c>
      <c r="R364" t="s">
        <v>11873</v>
      </c>
      <c r="S364">
        <v>85</v>
      </c>
    </row>
    <row r="365" spans="1:19" x14ac:dyDescent="0.75">
      <c r="A365" t="s">
        <v>11870</v>
      </c>
      <c r="B365" t="s">
        <v>11871</v>
      </c>
      <c r="C365" t="s">
        <v>11871</v>
      </c>
      <c r="E365" t="s">
        <v>9996</v>
      </c>
      <c r="F365" t="s">
        <v>11872</v>
      </c>
      <c r="G365" t="s">
        <v>9998</v>
      </c>
      <c r="H365">
        <v>84.1</v>
      </c>
      <c r="I365">
        <v>84.1</v>
      </c>
      <c r="J365" t="s">
        <v>11873</v>
      </c>
      <c r="K365" t="s">
        <v>11874</v>
      </c>
      <c r="L365" t="s">
        <v>7359</v>
      </c>
      <c r="M365" t="s">
        <v>11881</v>
      </c>
      <c r="N365" t="s">
        <v>11882</v>
      </c>
      <c r="O365">
        <v>23743</v>
      </c>
      <c r="Q365" t="s">
        <v>11878</v>
      </c>
      <c r="R365" t="s">
        <v>11873</v>
      </c>
      <c r="S365">
        <v>84.1</v>
      </c>
    </row>
    <row r="366" spans="1:19" x14ac:dyDescent="0.75">
      <c r="A366" t="s">
        <v>11870</v>
      </c>
      <c r="B366" t="s">
        <v>11871</v>
      </c>
      <c r="C366" t="s">
        <v>11871</v>
      </c>
      <c r="E366" t="s">
        <v>10363</v>
      </c>
      <c r="F366" t="s">
        <v>11872</v>
      </c>
      <c r="G366" t="s">
        <v>10364</v>
      </c>
      <c r="H366">
        <v>62</v>
      </c>
      <c r="I366">
        <v>84</v>
      </c>
      <c r="J366" t="s">
        <v>11873</v>
      </c>
      <c r="K366" t="s">
        <v>2418</v>
      </c>
      <c r="L366" t="s">
        <v>11875</v>
      </c>
      <c r="M366" t="s">
        <v>11946</v>
      </c>
      <c r="N366" t="s">
        <v>11882</v>
      </c>
      <c r="O366">
        <v>31048</v>
      </c>
      <c r="Q366" t="s">
        <v>11878</v>
      </c>
      <c r="R366" t="s">
        <v>11873</v>
      </c>
      <c r="S366">
        <v>84</v>
      </c>
    </row>
    <row r="367" spans="1:19" x14ac:dyDescent="0.75">
      <c r="A367" t="s">
        <v>11870</v>
      </c>
      <c r="B367" t="s">
        <v>11871</v>
      </c>
      <c r="C367" t="s">
        <v>11871</v>
      </c>
      <c r="E367" t="s">
        <v>10359</v>
      </c>
      <c r="F367" t="s">
        <v>11872</v>
      </c>
      <c r="G367" t="s">
        <v>10360</v>
      </c>
      <c r="H367">
        <v>60</v>
      </c>
      <c r="I367">
        <v>84</v>
      </c>
      <c r="J367" t="s">
        <v>11873</v>
      </c>
      <c r="K367" t="s">
        <v>2418</v>
      </c>
      <c r="L367" t="s">
        <v>11875</v>
      </c>
      <c r="M367" t="s">
        <v>11946</v>
      </c>
      <c r="N367" t="s">
        <v>11882</v>
      </c>
      <c r="O367">
        <v>29952</v>
      </c>
      <c r="Q367" t="s">
        <v>11878</v>
      </c>
      <c r="R367" t="s">
        <v>11873</v>
      </c>
      <c r="S367">
        <v>84</v>
      </c>
    </row>
    <row r="368" spans="1:19" x14ac:dyDescent="0.75">
      <c r="A368" t="s">
        <v>11936</v>
      </c>
      <c r="B368" t="s">
        <v>11871</v>
      </c>
      <c r="C368" t="s">
        <v>11879</v>
      </c>
      <c r="D368" t="s">
        <v>10456</v>
      </c>
      <c r="E368" t="s">
        <v>12298</v>
      </c>
      <c r="F368" t="s">
        <v>11872</v>
      </c>
      <c r="G368" t="s">
        <v>10457</v>
      </c>
      <c r="H368">
        <v>83.2</v>
      </c>
      <c r="I368">
        <v>83.2</v>
      </c>
      <c r="J368" t="s">
        <v>11873</v>
      </c>
      <c r="K368" t="s">
        <v>11874</v>
      </c>
      <c r="L368" t="s">
        <v>12259</v>
      </c>
      <c r="M368" t="s">
        <v>11886</v>
      </c>
      <c r="N368" t="s">
        <v>11882</v>
      </c>
      <c r="Q368" t="s">
        <v>11878</v>
      </c>
      <c r="R368" t="s">
        <v>11873</v>
      </c>
      <c r="S368">
        <v>83.2</v>
      </c>
    </row>
    <row r="369" spans="1:19" x14ac:dyDescent="0.75">
      <c r="A369" t="s">
        <v>11870</v>
      </c>
      <c r="B369" t="s">
        <v>11871</v>
      </c>
      <c r="C369" t="s">
        <v>11871</v>
      </c>
      <c r="E369" t="s">
        <v>10454</v>
      </c>
      <c r="F369" t="s">
        <v>11872</v>
      </c>
      <c r="G369" t="s">
        <v>10455</v>
      </c>
      <c r="H369">
        <v>65.08</v>
      </c>
      <c r="I369">
        <v>83.2</v>
      </c>
      <c r="J369" t="s">
        <v>11873</v>
      </c>
      <c r="K369" t="s">
        <v>11874</v>
      </c>
      <c r="L369" t="s">
        <v>12259</v>
      </c>
      <c r="M369" t="s">
        <v>11886</v>
      </c>
      <c r="N369" t="s">
        <v>11882</v>
      </c>
      <c r="O369">
        <v>40450</v>
      </c>
      <c r="Q369" t="s">
        <v>11878</v>
      </c>
      <c r="R369" t="s">
        <v>11873</v>
      </c>
      <c r="S369">
        <v>83.2</v>
      </c>
    </row>
    <row r="370" spans="1:19" x14ac:dyDescent="0.75">
      <c r="A370" t="s">
        <v>11936</v>
      </c>
      <c r="B370" t="s">
        <v>11871</v>
      </c>
      <c r="C370" t="s">
        <v>11879</v>
      </c>
      <c r="D370" t="s">
        <v>10456</v>
      </c>
      <c r="E370" t="s">
        <v>12299</v>
      </c>
      <c r="F370" t="s">
        <v>11872</v>
      </c>
      <c r="G370" t="s">
        <v>12300</v>
      </c>
      <c r="H370">
        <v>83.2</v>
      </c>
      <c r="I370">
        <v>83.2</v>
      </c>
      <c r="J370" t="s">
        <v>11873</v>
      </c>
      <c r="K370" t="s">
        <v>11874</v>
      </c>
      <c r="L370" t="s">
        <v>12259</v>
      </c>
      <c r="M370" t="s">
        <v>11886</v>
      </c>
      <c r="N370" t="s">
        <v>11882</v>
      </c>
      <c r="Q370" t="s">
        <v>11878</v>
      </c>
      <c r="R370" t="s">
        <v>11873</v>
      </c>
      <c r="S370">
        <v>83.2</v>
      </c>
    </row>
    <row r="371" spans="1:19" x14ac:dyDescent="0.75">
      <c r="A371" t="s">
        <v>11936</v>
      </c>
      <c r="B371" t="s">
        <v>11871</v>
      </c>
      <c r="C371" t="s">
        <v>11879</v>
      </c>
      <c r="D371" t="s">
        <v>2675</v>
      </c>
      <c r="E371" t="s">
        <v>12301</v>
      </c>
      <c r="F371" t="s">
        <v>11872</v>
      </c>
      <c r="G371" t="s">
        <v>12302</v>
      </c>
      <c r="H371">
        <v>83</v>
      </c>
      <c r="I371">
        <v>83</v>
      </c>
      <c r="N371" t="s">
        <v>11882</v>
      </c>
      <c r="Q371" t="s">
        <v>11878</v>
      </c>
      <c r="S371">
        <v>83</v>
      </c>
    </row>
    <row r="372" spans="1:19" x14ac:dyDescent="0.75">
      <c r="A372" t="s">
        <v>11936</v>
      </c>
      <c r="B372" t="s">
        <v>11871</v>
      </c>
      <c r="C372" t="s">
        <v>11879</v>
      </c>
      <c r="D372" t="s">
        <v>2675</v>
      </c>
      <c r="E372" t="s">
        <v>12303</v>
      </c>
      <c r="F372" t="s">
        <v>11872</v>
      </c>
      <c r="G372" t="s">
        <v>12304</v>
      </c>
      <c r="H372">
        <v>83</v>
      </c>
      <c r="I372">
        <v>83</v>
      </c>
      <c r="N372" t="s">
        <v>11882</v>
      </c>
      <c r="Q372" t="s">
        <v>11878</v>
      </c>
      <c r="S372">
        <v>83</v>
      </c>
    </row>
    <row r="373" spans="1:19" x14ac:dyDescent="0.75">
      <c r="A373" t="s">
        <v>11936</v>
      </c>
      <c r="B373" t="s">
        <v>11871</v>
      </c>
      <c r="C373" t="s">
        <v>11879</v>
      </c>
      <c r="D373" t="s">
        <v>11538</v>
      </c>
      <c r="E373" t="s">
        <v>12305</v>
      </c>
      <c r="F373" t="s">
        <v>11872</v>
      </c>
      <c r="G373" t="s">
        <v>12306</v>
      </c>
      <c r="H373">
        <v>82.3</v>
      </c>
      <c r="I373">
        <v>82.3</v>
      </c>
      <c r="L373" t="s">
        <v>11933</v>
      </c>
      <c r="M373" t="s">
        <v>11886</v>
      </c>
      <c r="N373" t="s">
        <v>11889</v>
      </c>
      <c r="Q373" t="s">
        <v>11878</v>
      </c>
      <c r="S373">
        <v>82.3</v>
      </c>
    </row>
    <row r="374" spans="1:19" x14ac:dyDescent="0.75">
      <c r="A374" t="s">
        <v>11936</v>
      </c>
      <c r="B374" t="s">
        <v>11871</v>
      </c>
      <c r="C374" t="s">
        <v>11879</v>
      </c>
      <c r="D374" t="s">
        <v>10852</v>
      </c>
      <c r="E374" t="s">
        <v>12307</v>
      </c>
      <c r="F374" t="s">
        <v>11872</v>
      </c>
      <c r="G374" t="s">
        <v>12308</v>
      </c>
      <c r="H374">
        <v>82.3</v>
      </c>
      <c r="I374">
        <v>82.3</v>
      </c>
      <c r="K374" t="s">
        <v>12309</v>
      </c>
      <c r="L374" t="s">
        <v>11933</v>
      </c>
      <c r="M374" t="s">
        <v>11886</v>
      </c>
      <c r="N374" t="s">
        <v>11882</v>
      </c>
      <c r="Q374" t="s">
        <v>11878</v>
      </c>
      <c r="S374">
        <v>82.3</v>
      </c>
    </row>
    <row r="375" spans="1:19" x14ac:dyDescent="0.75">
      <c r="A375" t="s">
        <v>11936</v>
      </c>
      <c r="B375" t="s">
        <v>11871</v>
      </c>
      <c r="C375" t="s">
        <v>11879</v>
      </c>
      <c r="D375" t="s">
        <v>10852</v>
      </c>
      <c r="E375" t="s">
        <v>12310</v>
      </c>
      <c r="F375" t="s">
        <v>11872</v>
      </c>
      <c r="G375" t="s">
        <v>12311</v>
      </c>
      <c r="H375">
        <v>82.3</v>
      </c>
      <c r="I375">
        <v>82.3</v>
      </c>
      <c r="K375" t="s">
        <v>12309</v>
      </c>
      <c r="L375" t="s">
        <v>11933</v>
      </c>
      <c r="M375" t="s">
        <v>11886</v>
      </c>
      <c r="N375" t="s">
        <v>11882</v>
      </c>
      <c r="Q375" t="s">
        <v>11878</v>
      </c>
      <c r="S375">
        <v>82.3</v>
      </c>
    </row>
    <row r="376" spans="1:19" x14ac:dyDescent="0.75">
      <c r="A376" t="s">
        <v>11870</v>
      </c>
      <c r="B376" t="s">
        <v>11871</v>
      </c>
      <c r="C376" t="s">
        <v>11879</v>
      </c>
      <c r="D376" t="s">
        <v>10824</v>
      </c>
      <c r="E376" t="s">
        <v>10824</v>
      </c>
      <c r="F376" t="s">
        <v>11872</v>
      </c>
      <c r="G376" t="s">
        <v>10825</v>
      </c>
      <c r="H376">
        <v>82</v>
      </c>
      <c r="J376" t="s">
        <v>11873</v>
      </c>
      <c r="K376" t="s">
        <v>11874</v>
      </c>
      <c r="L376" t="s">
        <v>7359</v>
      </c>
      <c r="M376" t="s">
        <v>11881</v>
      </c>
      <c r="N376" t="s">
        <v>11882</v>
      </c>
      <c r="O376">
        <v>16072</v>
      </c>
      <c r="Q376" t="s">
        <v>11878</v>
      </c>
      <c r="R376" t="s">
        <v>11873</v>
      </c>
      <c r="S376">
        <v>82</v>
      </c>
    </row>
    <row r="377" spans="1:19" x14ac:dyDescent="0.75">
      <c r="A377" t="s">
        <v>11870</v>
      </c>
      <c r="B377" t="s">
        <v>11871</v>
      </c>
      <c r="C377" t="s">
        <v>11879</v>
      </c>
      <c r="D377" t="s">
        <v>10402</v>
      </c>
      <c r="E377" t="s">
        <v>10402</v>
      </c>
      <c r="F377" t="s">
        <v>11872</v>
      </c>
      <c r="G377" t="s">
        <v>10403</v>
      </c>
      <c r="H377">
        <v>82</v>
      </c>
      <c r="J377" t="s">
        <v>11873</v>
      </c>
      <c r="K377" t="s">
        <v>2418</v>
      </c>
      <c r="L377" t="s">
        <v>11875</v>
      </c>
      <c r="M377" t="s">
        <v>11946</v>
      </c>
      <c r="N377" t="s">
        <v>11882</v>
      </c>
      <c r="O377">
        <v>26299</v>
      </c>
      <c r="Q377" t="s">
        <v>11878</v>
      </c>
      <c r="R377" t="s">
        <v>11873</v>
      </c>
      <c r="S377">
        <v>82</v>
      </c>
    </row>
    <row r="378" spans="1:19" x14ac:dyDescent="0.75">
      <c r="A378" t="s">
        <v>11870</v>
      </c>
      <c r="B378" t="s">
        <v>11871</v>
      </c>
      <c r="C378" t="s">
        <v>11879</v>
      </c>
      <c r="D378" t="s">
        <v>10826</v>
      </c>
      <c r="E378" t="s">
        <v>10826</v>
      </c>
      <c r="F378" t="s">
        <v>11872</v>
      </c>
      <c r="G378" t="s">
        <v>10827</v>
      </c>
      <c r="H378">
        <v>82</v>
      </c>
      <c r="J378" t="s">
        <v>11873</v>
      </c>
      <c r="K378" t="s">
        <v>11874</v>
      </c>
      <c r="L378" t="s">
        <v>7359</v>
      </c>
      <c r="M378" t="s">
        <v>11881</v>
      </c>
      <c r="N378" t="s">
        <v>11882</v>
      </c>
      <c r="O378">
        <v>16072</v>
      </c>
      <c r="Q378" t="s">
        <v>11878</v>
      </c>
      <c r="R378" t="s">
        <v>11873</v>
      </c>
      <c r="S378">
        <v>82</v>
      </c>
    </row>
    <row r="379" spans="1:19" x14ac:dyDescent="0.75">
      <c r="A379" t="s">
        <v>11936</v>
      </c>
      <c r="B379" t="s">
        <v>11871</v>
      </c>
      <c r="C379" t="s">
        <v>11879</v>
      </c>
      <c r="D379" t="s">
        <v>10235</v>
      </c>
      <c r="E379" t="s">
        <v>12312</v>
      </c>
      <c r="F379" t="s">
        <v>11872</v>
      </c>
      <c r="G379" t="s">
        <v>12313</v>
      </c>
      <c r="H379">
        <v>80</v>
      </c>
      <c r="I379">
        <v>80</v>
      </c>
      <c r="K379" t="s">
        <v>11880</v>
      </c>
      <c r="L379" t="s">
        <v>7359</v>
      </c>
      <c r="M379" t="s">
        <v>11881</v>
      </c>
      <c r="N379" t="s">
        <v>11889</v>
      </c>
      <c r="Q379" t="s">
        <v>11878</v>
      </c>
      <c r="S379">
        <v>80</v>
      </c>
    </row>
    <row r="380" spans="1:19" x14ac:dyDescent="0.75">
      <c r="A380" t="s">
        <v>11936</v>
      </c>
      <c r="B380" t="s">
        <v>11871</v>
      </c>
      <c r="C380" t="s">
        <v>11879</v>
      </c>
      <c r="D380" t="s">
        <v>10235</v>
      </c>
      <c r="E380" t="s">
        <v>12314</v>
      </c>
      <c r="F380" t="s">
        <v>11872</v>
      </c>
      <c r="G380" t="s">
        <v>12315</v>
      </c>
      <c r="H380">
        <v>80</v>
      </c>
      <c r="I380">
        <v>80</v>
      </c>
      <c r="K380" t="s">
        <v>11880</v>
      </c>
      <c r="L380" t="s">
        <v>7359</v>
      </c>
      <c r="M380" t="s">
        <v>11881</v>
      </c>
      <c r="N380" t="s">
        <v>11889</v>
      </c>
      <c r="Q380" t="s">
        <v>11878</v>
      </c>
      <c r="S380">
        <v>80</v>
      </c>
    </row>
    <row r="381" spans="1:19" x14ac:dyDescent="0.75">
      <c r="A381" t="s">
        <v>11870</v>
      </c>
      <c r="B381" t="s">
        <v>11871</v>
      </c>
      <c r="C381" t="s">
        <v>11871</v>
      </c>
      <c r="E381" t="s">
        <v>2167</v>
      </c>
      <c r="F381" t="s">
        <v>11872</v>
      </c>
      <c r="G381" t="s">
        <v>12316</v>
      </c>
      <c r="H381">
        <v>79.2</v>
      </c>
      <c r="I381">
        <v>79.2</v>
      </c>
      <c r="J381" t="s">
        <v>1128</v>
      </c>
      <c r="K381" t="s">
        <v>12317</v>
      </c>
      <c r="L381" t="s">
        <v>11954</v>
      </c>
      <c r="M381" t="s">
        <v>11954</v>
      </c>
      <c r="N381" t="s">
        <v>11889</v>
      </c>
      <c r="O381">
        <v>42016</v>
      </c>
      <c r="Q381" t="s">
        <v>11878</v>
      </c>
      <c r="R381" t="s">
        <v>1128</v>
      </c>
      <c r="S381">
        <v>79.2</v>
      </c>
    </row>
    <row r="382" spans="1:19" x14ac:dyDescent="0.75">
      <c r="A382" t="s">
        <v>11870</v>
      </c>
      <c r="B382" t="s">
        <v>11871</v>
      </c>
      <c r="C382" t="s">
        <v>11871</v>
      </c>
      <c r="E382" t="s">
        <v>1108</v>
      </c>
      <c r="F382" t="s">
        <v>11872</v>
      </c>
      <c r="G382" t="s">
        <v>10013</v>
      </c>
      <c r="H382">
        <v>78.2</v>
      </c>
      <c r="I382">
        <v>78.2</v>
      </c>
      <c r="J382" t="s">
        <v>11873</v>
      </c>
      <c r="K382" t="s">
        <v>12318</v>
      </c>
      <c r="L382" t="s">
        <v>11954</v>
      </c>
      <c r="M382" t="s">
        <v>11954</v>
      </c>
      <c r="N382" t="s">
        <v>11882</v>
      </c>
      <c r="O382">
        <v>40940</v>
      </c>
      <c r="Q382" t="s">
        <v>11878</v>
      </c>
      <c r="R382" t="s">
        <v>11873</v>
      </c>
      <c r="S382">
        <v>78.2</v>
      </c>
    </row>
    <row r="383" spans="1:19" x14ac:dyDescent="0.75">
      <c r="A383" t="s">
        <v>11870</v>
      </c>
      <c r="B383" t="s">
        <v>11879</v>
      </c>
      <c r="C383" t="s">
        <v>11871</v>
      </c>
      <c r="E383" t="s">
        <v>1067</v>
      </c>
      <c r="F383" t="s">
        <v>11872</v>
      </c>
      <c r="G383" t="s">
        <v>11094</v>
      </c>
      <c r="H383">
        <v>78.2</v>
      </c>
      <c r="I383">
        <v>78.2</v>
      </c>
      <c r="J383" t="s">
        <v>11873</v>
      </c>
      <c r="K383" t="s">
        <v>12319</v>
      </c>
      <c r="L383" t="s">
        <v>11954</v>
      </c>
      <c r="M383" t="s">
        <v>11954</v>
      </c>
      <c r="N383" t="s">
        <v>11882</v>
      </c>
      <c r="O383">
        <v>32143</v>
      </c>
      <c r="Q383" t="s">
        <v>11878</v>
      </c>
      <c r="R383" t="s">
        <v>11873</v>
      </c>
      <c r="S383">
        <v>78.2</v>
      </c>
    </row>
    <row r="384" spans="1:19" x14ac:dyDescent="0.75">
      <c r="A384" t="s">
        <v>11936</v>
      </c>
      <c r="B384" t="s">
        <v>11871</v>
      </c>
      <c r="C384" t="s">
        <v>11879</v>
      </c>
      <c r="D384" t="s">
        <v>1070</v>
      </c>
      <c r="E384" t="s">
        <v>12320</v>
      </c>
      <c r="F384" t="s">
        <v>11872</v>
      </c>
      <c r="G384" t="s">
        <v>12321</v>
      </c>
      <c r="H384">
        <v>78</v>
      </c>
      <c r="I384">
        <v>78</v>
      </c>
      <c r="K384" t="s">
        <v>11892</v>
      </c>
      <c r="L384" t="s">
        <v>11954</v>
      </c>
      <c r="M384" t="s">
        <v>11954</v>
      </c>
      <c r="N384" t="s">
        <v>11889</v>
      </c>
      <c r="Q384" t="s">
        <v>11878</v>
      </c>
      <c r="S384">
        <v>78</v>
      </c>
    </row>
    <row r="385" spans="1:19" x14ac:dyDescent="0.75">
      <c r="A385" t="s">
        <v>11870</v>
      </c>
      <c r="B385" t="s">
        <v>11871</v>
      </c>
      <c r="C385" t="s">
        <v>11871</v>
      </c>
      <c r="E385" t="s">
        <v>10999</v>
      </c>
      <c r="F385" t="s">
        <v>11872</v>
      </c>
      <c r="G385" t="s">
        <v>11001</v>
      </c>
      <c r="H385">
        <v>53</v>
      </c>
      <c r="I385">
        <v>78</v>
      </c>
      <c r="J385" t="s">
        <v>11873</v>
      </c>
      <c r="K385" t="s">
        <v>2418</v>
      </c>
      <c r="L385" t="s">
        <v>11875</v>
      </c>
      <c r="M385" t="s">
        <v>11946</v>
      </c>
      <c r="N385" t="s">
        <v>11882</v>
      </c>
      <c r="O385">
        <v>30317</v>
      </c>
      <c r="Q385" t="s">
        <v>11878</v>
      </c>
      <c r="R385" t="s">
        <v>11873</v>
      </c>
      <c r="S385">
        <v>78</v>
      </c>
    </row>
    <row r="386" spans="1:19" x14ac:dyDescent="0.75">
      <c r="A386" t="s">
        <v>11870</v>
      </c>
      <c r="B386" t="s">
        <v>11871</v>
      </c>
      <c r="C386" t="s">
        <v>11871</v>
      </c>
      <c r="E386" t="s">
        <v>10349</v>
      </c>
      <c r="F386" t="s">
        <v>11872</v>
      </c>
      <c r="G386" t="s">
        <v>10350</v>
      </c>
      <c r="H386">
        <v>57</v>
      </c>
      <c r="I386">
        <v>77</v>
      </c>
      <c r="J386" t="s">
        <v>11873</v>
      </c>
      <c r="K386" t="s">
        <v>2418</v>
      </c>
      <c r="L386" t="s">
        <v>11875</v>
      </c>
      <c r="M386" t="s">
        <v>11946</v>
      </c>
      <c r="N386" t="s">
        <v>11882</v>
      </c>
      <c r="O386">
        <v>28856</v>
      </c>
      <c r="Q386" t="s">
        <v>11878</v>
      </c>
      <c r="R386" t="s">
        <v>11873</v>
      </c>
      <c r="S386">
        <v>77</v>
      </c>
    </row>
    <row r="387" spans="1:19" x14ac:dyDescent="0.75">
      <c r="A387" t="s">
        <v>11870</v>
      </c>
      <c r="B387" t="s">
        <v>11879</v>
      </c>
      <c r="C387" t="s">
        <v>11871</v>
      </c>
      <c r="E387" t="s">
        <v>2047</v>
      </c>
      <c r="F387" t="s">
        <v>11872</v>
      </c>
      <c r="G387" t="s">
        <v>10485</v>
      </c>
      <c r="H387">
        <v>77</v>
      </c>
      <c r="I387">
        <v>77</v>
      </c>
      <c r="J387" t="s">
        <v>1128</v>
      </c>
      <c r="K387" t="s">
        <v>12322</v>
      </c>
      <c r="L387" t="s">
        <v>11954</v>
      </c>
      <c r="M387" t="s">
        <v>11954</v>
      </c>
      <c r="N387" t="s">
        <v>11889</v>
      </c>
      <c r="O387">
        <v>41254</v>
      </c>
      <c r="Q387" t="s">
        <v>11878</v>
      </c>
      <c r="R387" t="s">
        <v>1128</v>
      </c>
      <c r="S387">
        <v>77</v>
      </c>
    </row>
    <row r="388" spans="1:19" x14ac:dyDescent="0.75">
      <c r="A388" t="s">
        <v>11870</v>
      </c>
      <c r="B388" t="s">
        <v>11871</v>
      </c>
      <c r="C388" t="s">
        <v>11879</v>
      </c>
      <c r="D388" t="s">
        <v>11168</v>
      </c>
      <c r="E388" t="s">
        <v>11168</v>
      </c>
      <c r="F388" t="s">
        <v>11872</v>
      </c>
      <c r="G388" t="s">
        <v>11169</v>
      </c>
      <c r="H388">
        <v>76</v>
      </c>
      <c r="J388" t="s">
        <v>1128</v>
      </c>
      <c r="K388" t="s">
        <v>11880</v>
      </c>
      <c r="L388" t="s">
        <v>7359</v>
      </c>
      <c r="M388" t="s">
        <v>11881</v>
      </c>
      <c r="N388" t="s">
        <v>11889</v>
      </c>
      <c r="O388">
        <v>29952</v>
      </c>
      <c r="Q388" t="s">
        <v>11878</v>
      </c>
      <c r="R388" t="s">
        <v>11890</v>
      </c>
      <c r="S388">
        <v>76</v>
      </c>
    </row>
    <row r="389" spans="1:19" x14ac:dyDescent="0.75">
      <c r="A389" t="s">
        <v>11870</v>
      </c>
      <c r="B389" t="s">
        <v>11871</v>
      </c>
      <c r="C389" t="s">
        <v>11871</v>
      </c>
      <c r="E389" t="s">
        <v>3227</v>
      </c>
      <c r="F389" t="s">
        <v>11872</v>
      </c>
      <c r="G389" t="s">
        <v>3226</v>
      </c>
      <c r="H389">
        <v>75</v>
      </c>
      <c r="I389">
        <v>75</v>
      </c>
      <c r="J389" t="s">
        <v>1128</v>
      </c>
      <c r="K389" t="s">
        <v>12323</v>
      </c>
      <c r="L389" t="s">
        <v>11923</v>
      </c>
      <c r="M389" t="s">
        <v>11924</v>
      </c>
      <c r="N389" t="s">
        <v>11889</v>
      </c>
      <c r="O389">
        <v>42674</v>
      </c>
      <c r="Q389" t="s">
        <v>11878</v>
      </c>
      <c r="R389" t="s">
        <v>1128</v>
      </c>
      <c r="S389">
        <v>75</v>
      </c>
    </row>
    <row r="390" spans="1:19" x14ac:dyDescent="0.75">
      <c r="A390" t="s">
        <v>11936</v>
      </c>
      <c r="B390" t="s">
        <v>11871</v>
      </c>
      <c r="C390" t="s">
        <v>11879</v>
      </c>
      <c r="D390" t="s">
        <v>2247</v>
      </c>
      <c r="E390" t="s">
        <v>11760</v>
      </c>
      <c r="F390" t="s">
        <v>11872</v>
      </c>
      <c r="G390" t="s">
        <v>11760</v>
      </c>
      <c r="H390">
        <v>75</v>
      </c>
      <c r="I390">
        <v>75</v>
      </c>
      <c r="K390" t="s">
        <v>12140</v>
      </c>
      <c r="L390" t="s">
        <v>11923</v>
      </c>
      <c r="M390" t="s">
        <v>11924</v>
      </c>
      <c r="N390" t="s">
        <v>11889</v>
      </c>
      <c r="Q390" t="s">
        <v>11878</v>
      </c>
      <c r="S390">
        <v>75</v>
      </c>
    </row>
    <row r="391" spans="1:19" x14ac:dyDescent="0.75">
      <c r="A391" t="s">
        <v>11936</v>
      </c>
      <c r="C391" t="s">
        <v>11879</v>
      </c>
      <c r="D391" t="s">
        <v>10730</v>
      </c>
      <c r="E391" t="s">
        <v>12324</v>
      </c>
      <c r="F391" t="s">
        <v>11872</v>
      </c>
      <c r="G391" t="s">
        <v>10731</v>
      </c>
      <c r="H391">
        <v>75</v>
      </c>
      <c r="I391">
        <v>75</v>
      </c>
      <c r="K391" t="s">
        <v>12325</v>
      </c>
      <c r="L391" t="s">
        <v>11933</v>
      </c>
      <c r="M391" t="s">
        <v>11886</v>
      </c>
      <c r="N391" t="s">
        <v>11889</v>
      </c>
      <c r="Q391" t="s">
        <v>11878</v>
      </c>
      <c r="S391">
        <v>75</v>
      </c>
    </row>
    <row r="392" spans="1:19" x14ac:dyDescent="0.75">
      <c r="A392" t="s">
        <v>11936</v>
      </c>
      <c r="B392" t="s">
        <v>11871</v>
      </c>
      <c r="C392" t="s">
        <v>11879</v>
      </c>
      <c r="D392" t="s">
        <v>2247</v>
      </c>
      <c r="E392" t="s">
        <v>11759</v>
      </c>
      <c r="F392" t="s">
        <v>11872</v>
      </c>
      <c r="G392" t="s">
        <v>11759</v>
      </c>
      <c r="H392">
        <v>75</v>
      </c>
      <c r="I392">
        <v>75</v>
      </c>
      <c r="K392" t="s">
        <v>12140</v>
      </c>
      <c r="L392" t="s">
        <v>11923</v>
      </c>
      <c r="M392" t="s">
        <v>11924</v>
      </c>
      <c r="N392" t="s">
        <v>11889</v>
      </c>
      <c r="Q392" t="s">
        <v>11878</v>
      </c>
      <c r="S392">
        <v>75</v>
      </c>
    </row>
    <row r="393" spans="1:19" x14ac:dyDescent="0.75">
      <c r="A393" t="s">
        <v>11936</v>
      </c>
      <c r="C393" t="s">
        <v>11879</v>
      </c>
      <c r="D393" t="s">
        <v>10730</v>
      </c>
      <c r="E393" t="s">
        <v>12326</v>
      </c>
      <c r="F393" t="s">
        <v>11872</v>
      </c>
      <c r="G393" t="s">
        <v>10731</v>
      </c>
      <c r="H393">
        <v>75</v>
      </c>
      <c r="I393">
        <v>75</v>
      </c>
      <c r="K393" t="s">
        <v>12325</v>
      </c>
      <c r="L393" t="s">
        <v>11933</v>
      </c>
      <c r="M393" t="s">
        <v>11886</v>
      </c>
      <c r="N393" t="s">
        <v>11889</v>
      </c>
      <c r="Q393" t="s">
        <v>11878</v>
      </c>
      <c r="S393">
        <v>75</v>
      </c>
    </row>
    <row r="394" spans="1:19" x14ac:dyDescent="0.75">
      <c r="A394" t="s">
        <v>11870</v>
      </c>
      <c r="B394" t="s">
        <v>11871</v>
      </c>
      <c r="C394" t="s">
        <v>11871</v>
      </c>
      <c r="E394" t="s">
        <v>11802</v>
      </c>
      <c r="F394" t="s">
        <v>11902</v>
      </c>
      <c r="G394" t="s">
        <v>12327</v>
      </c>
      <c r="H394">
        <v>74.8</v>
      </c>
      <c r="I394">
        <v>74.8</v>
      </c>
      <c r="J394" t="s">
        <v>1128</v>
      </c>
      <c r="K394" t="s">
        <v>11944</v>
      </c>
      <c r="L394" t="s">
        <v>11923</v>
      </c>
      <c r="M394" t="s">
        <v>11924</v>
      </c>
      <c r="N394" t="s">
        <v>11889</v>
      </c>
      <c r="O394">
        <v>43465</v>
      </c>
      <c r="Q394" t="s">
        <v>906</v>
      </c>
      <c r="R394" t="s">
        <v>1128</v>
      </c>
      <c r="S394">
        <v>74.8</v>
      </c>
    </row>
    <row r="395" spans="1:19" x14ac:dyDescent="0.75">
      <c r="A395" t="s">
        <v>11870</v>
      </c>
      <c r="B395" t="s">
        <v>11871</v>
      </c>
      <c r="C395" t="s">
        <v>11871</v>
      </c>
      <c r="E395" t="s">
        <v>10353</v>
      </c>
      <c r="F395" t="s">
        <v>11872</v>
      </c>
      <c r="G395" t="s">
        <v>10354</v>
      </c>
      <c r="H395">
        <v>70</v>
      </c>
      <c r="I395">
        <v>74.400000000000006</v>
      </c>
      <c r="J395" t="s">
        <v>11873</v>
      </c>
      <c r="K395" t="s">
        <v>2418</v>
      </c>
      <c r="L395" t="s">
        <v>11875</v>
      </c>
      <c r="M395" t="s">
        <v>11946</v>
      </c>
      <c r="N395" t="s">
        <v>11882</v>
      </c>
      <c r="O395">
        <v>29221</v>
      </c>
      <c r="Q395" t="s">
        <v>11878</v>
      </c>
      <c r="R395" t="s">
        <v>11873</v>
      </c>
      <c r="S395">
        <v>74.400000000000006</v>
      </c>
    </row>
    <row r="396" spans="1:19" x14ac:dyDescent="0.75">
      <c r="A396" t="s">
        <v>11870</v>
      </c>
      <c r="B396" t="s">
        <v>11879</v>
      </c>
      <c r="C396" t="s">
        <v>11879</v>
      </c>
      <c r="D396" t="s">
        <v>1195</v>
      </c>
      <c r="E396" t="s">
        <v>1195</v>
      </c>
      <c r="F396" t="s">
        <v>11872</v>
      </c>
      <c r="G396" t="s">
        <v>10002</v>
      </c>
      <c r="H396">
        <v>72</v>
      </c>
      <c r="J396" t="s">
        <v>1128</v>
      </c>
      <c r="K396" t="s">
        <v>12328</v>
      </c>
      <c r="L396" t="s">
        <v>11875</v>
      </c>
      <c r="M396" t="s">
        <v>11946</v>
      </c>
      <c r="N396" t="s">
        <v>11889</v>
      </c>
      <c r="O396">
        <v>32482</v>
      </c>
      <c r="Q396" t="s">
        <v>11878</v>
      </c>
      <c r="R396" t="s">
        <v>1128</v>
      </c>
      <c r="S396">
        <v>72</v>
      </c>
    </row>
    <row r="397" spans="1:19" x14ac:dyDescent="0.75">
      <c r="A397" t="s">
        <v>11936</v>
      </c>
      <c r="B397" t="s">
        <v>11871</v>
      </c>
      <c r="C397" t="s">
        <v>11879</v>
      </c>
      <c r="D397" t="s">
        <v>10405</v>
      </c>
      <c r="E397" t="s">
        <v>12329</v>
      </c>
      <c r="F397" t="s">
        <v>11872</v>
      </c>
      <c r="G397" t="s">
        <v>12330</v>
      </c>
      <c r="H397">
        <v>72</v>
      </c>
      <c r="I397">
        <v>72</v>
      </c>
      <c r="K397" t="s">
        <v>11874</v>
      </c>
      <c r="L397" t="s">
        <v>7359</v>
      </c>
      <c r="M397" t="s">
        <v>11881</v>
      </c>
      <c r="N397" t="s">
        <v>11882</v>
      </c>
      <c r="Q397" t="s">
        <v>11878</v>
      </c>
      <c r="S397">
        <v>72</v>
      </c>
    </row>
    <row r="398" spans="1:19" x14ac:dyDescent="0.75">
      <c r="A398" t="s">
        <v>11936</v>
      </c>
      <c r="B398" t="s">
        <v>11871</v>
      </c>
      <c r="C398" t="s">
        <v>11879</v>
      </c>
      <c r="D398" t="s">
        <v>10405</v>
      </c>
      <c r="E398" t="s">
        <v>12331</v>
      </c>
      <c r="F398" t="s">
        <v>11872</v>
      </c>
      <c r="G398" t="s">
        <v>12332</v>
      </c>
      <c r="H398">
        <v>72</v>
      </c>
      <c r="I398">
        <v>72</v>
      </c>
      <c r="K398" t="s">
        <v>11874</v>
      </c>
      <c r="L398" t="s">
        <v>7359</v>
      </c>
      <c r="M398" t="s">
        <v>11881</v>
      </c>
      <c r="N398" t="s">
        <v>11882</v>
      </c>
      <c r="Q398" t="s">
        <v>11878</v>
      </c>
      <c r="S398">
        <v>72</v>
      </c>
    </row>
    <row r="399" spans="1:19" x14ac:dyDescent="0.75">
      <c r="A399" t="s">
        <v>11870</v>
      </c>
      <c r="B399" t="s">
        <v>11871</v>
      </c>
      <c r="C399" t="s">
        <v>11871</v>
      </c>
      <c r="E399" t="s">
        <v>10209</v>
      </c>
      <c r="F399" t="s">
        <v>11872</v>
      </c>
      <c r="G399" t="s">
        <v>12333</v>
      </c>
      <c r="H399">
        <v>72</v>
      </c>
      <c r="I399">
        <v>72</v>
      </c>
      <c r="J399" t="s">
        <v>11873</v>
      </c>
      <c r="K399" t="s">
        <v>12334</v>
      </c>
      <c r="L399" t="s">
        <v>7359</v>
      </c>
      <c r="M399" t="s">
        <v>11881</v>
      </c>
      <c r="N399" t="s">
        <v>11882</v>
      </c>
      <c r="O399">
        <v>20821</v>
      </c>
      <c r="Q399" t="s">
        <v>11878</v>
      </c>
      <c r="R399" t="s">
        <v>11995</v>
      </c>
      <c r="S399">
        <v>72</v>
      </c>
    </row>
    <row r="400" spans="1:19" x14ac:dyDescent="0.75">
      <c r="A400" t="s">
        <v>11870</v>
      </c>
      <c r="B400" t="s">
        <v>11871</v>
      </c>
      <c r="C400" t="s">
        <v>11871</v>
      </c>
      <c r="E400" t="s">
        <v>9946</v>
      </c>
      <c r="F400" t="s">
        <v>11872</v>
      </c>
      <c r="G400" t="s">
        <v>9947</v>
      </c>
      <c r="H400">
        <v>49.4</v>
      </c>
      <c r="I400">
        <v>71.2</v>
      </c>
      <c r="J400" t="s">
        <v>1128</v>
      </c>
      <c r="K400" t="s">
        <v>12335</v>
      </c>
      <c r="L400" t="s">
        <v>11933</v>
      </c>
      <c r="M400" t="s">
        <v>11886</v>
      </c>
      <c r="N400" t="s">
        <v>11889</v>
      </c>
      <c r="O400">
        <v>40754</v>
      </c>
      <c r="Q400" t="s">
        <v>11878</v>
      </c>
      <c r="R400" t="s">
        <v>12336</v>
      </c>
      <c r="S400">
        <v>71.2</v>
      </c>
    </row>
    <row r="401" spans="1:19" x14ac:dyDescent="0.75">
      <c r="A401" t="s">
        <v>11870</v>
      </c>
      <c r="B401" t="s">
        <v>11871</v>
      </c>
      <c r="C401" t="s">
        <v>11871</v>
      </c>
      <c r="E401" t="s">
        <v>9944</v>
      </c>
      <c r="F401" t="s">
        <v>11872</v>
      </c>
      <c r="G401" t="s">
        <v>9945</v>
      </c>
      <c r="H401">
        <v>49.4</v>
      </c>
      <c r="I401">
        <v>71.2</v>
      </c>
      <c r="J401" t="s">
        <v>1128</v>
      </c>
      <c r="K401" t="s">
        <v>12335</v>
      </c>
      <c r="L401" t="s">
        <v>11933</v>
      </c>
      <c r="M401" t="s">
        <v>11886</v>
      </c>
      <c r="N401" t="s">
        <v>11889</v>
      </c>
      <c r="O401">
        <v>40754</v>
      </c>
      <c r="Q401" t="s">
        <v>11878</v>
      </c>
      <c r="R401" t="s">
        <v>12336</v>
      </c>
      <c r="S401">
        <v>71.2</v>
      </c>
    </row>
    <row r="402" spans="1:19" x14ac:dyDescent="0.75">
      <c r="A402" t="s">
        <v>11870</v>
      </c>
      <c r="B402" t="s">
        <v>11871</v>
      </c>
      <c r="C402" t="s">
        <v>11871</v>
      </c>
      <c r="E402" t="s">
        <v>9939</v>
      </c>
      <c r="F402" t="s">
        <v>11872</v>
      </c>
      <c r="G402" t="s">
        <v>9940</v>
      </c>
      <c r="H402">
        <v>49.4</v>
      </c>
      <c r="I402">
        <v>71.2</v>
      </c>
      <c r="J402" t="s">
        <v>1128</v>
      </c>
      <c r="K402" t="s">
        <v>12335</v>
      </c>
      <c r="L402" t="s">
        <v>11933</v>
      </c>
      <c r="M402" t="s">
        <v>11886</v>
      </c>
      <c r="N402" t="s">
        <v>11889</v>
      </c>
      <c r="O402">
        <v>40802</v>
      </c>
      <c r="Q402" t="s">
        <v>11878</v>
      </c>
      <c r="R402" t="s">
        <v>12336</v>
      </c>
      <c r="S402">
        <v>71.2</v>
      </c>
    </row>
    <row r="403" spans="1:19" x14ac:dyDescent="0.75">
      <c r="A403" t="s">
        <v>11870</v>
      </c>
      <c r="B403" t="s">
        <v>11871</v>
      </c>
      <c r="C403" t="s">
        <v>11871</v>
      </c>
      <c r="E403" t="s">
        <v>9942</v>
      </c>
      <c r="F403" t="s">
        <v>11872</v>
      </c>
      <c r="G403" t="s">
        <v>9943</v>
      </c>
      <c r="H403">
        <v>49.4</v>
      </c>
      <c r="I403">
        <v>71.2</v>
      </c>
      <c r="J403" t="s">
        <v>1128</v>
      </c>
      <c r="K403" t="s">
        <v>12335</v>
      </c>
      <c r="L403" t="s">
        <v>11933</v>
      </c>
      <c r="M403" t="s">
        <v>11886</v>
      </c>
      <c r="N403" t="s">
        <v>11889</v>
      </c>
      <c r="O403">
        <v>40802</v>
      </c>
      <c r="Q403" t="s">
        <v>11878</v>
      </c>
      <c r="R403" t="s">
        <v>12336</v>
      </c>
      <c r="S403">
        <v>71.2</v>
      </c>
    </row>
    <row r="404" spans="1:19" x14ac:dyDescent="0.75">
      <c r="A404" t="s">
        <v>11870</v>
      </c>
      <c r="B404" t="s">
        <v>11871</v>
      </c>
      <c r="C404" t="s">
        <v>11871</v>
      </c>
      <c r="E404" t="s">
        <v>10935</v>
      </c>
      <c r="F404" t="s">
        <v>11872</v>
      </c>
      <c r="G404" t="s">
        <v>10936</v>
      </c>
      <c r="H404">
        <v>49</v>
      </c>
      <c r="I404">
        <v>71.2</v>
      </c>
      <c r="J404" t="s">
        <v>1128</v>
      </c>
      <c r="K404" t="s">
        <v>12337</v>
      </c>
      <c r="L404" t="s">
        <v>11933</v>
      </c>
      <c r="M404" t="s">
        <v>11886</v>
      </c>
      <c r="N404" t="s">
        <v>11889</v>
      </c>
      <c r="O404">
        <v>40634</v>
      </c>
      <c r="Q404" t="s">
        <v>11878</v>
      </c>
      <c r="R404" t="s">
        <v>12338</v>
      </c>
      <c r="S404">
        <v>71.2</v>
      </c>
    </row>
    <row r="405" spans="1:19" x14ac:dyDescent="0.75">
      <c r="A405" t="s">
        <v>11870</v>
      </c>
      <c r="B405" t="s">
        <v>11871</v>
      </c>
      <c r="C405" t="s">
        <v>11871</v>
      </c>
      <c r="E405" t="s">
        <v>10933</v>
      </c>
      <c r="F405" t="s">
        <v>11872</v>
      </c>
      <c r="G405" t="s">
        <v>10934</v>
      </c>
      <c r="H405">
        <v>49</v>
      </c>
      <c r="I405">
        <v>71</v>
      </c>
      <c r="J405" t="s">
        <v>1128</v>
      </c>
      <c r="K405" t="s">
        <v>12337</v>
      </c>
      <c r="L405" t="s">
        <v>11933</v>
      </c>
      <c r="M405" t="s">
        <v>11886</v>
      </c>
      <c r="N405" t="s">
        <v>11889</v>
      </c>
      <c r="O405">
        <v>40634</v>
      </c>
      <c r="Q405" t="s">
        <v>11878</v>
      </c>
      <c r="R405" t="s">
        <v>12338</v>
      </c>
      <c r="S405">
        <v>71</v>
      </c>
    </row>
    <row r="406" spans="1:19" x14ac:dyDescent="0.75">
      <c r="A406" t="s">
        <v>11870</v>
      </c>
      <c r="B406" t="s">
        <v>11871</v>
      </c>
      <c r="C406" t="s">
        <v>11871</v>
      </c>
      <c r="E406" t="s">
        <v>11396</v>
      </c>
      <c r="F406" t="s">
        <v>11872</v>
      </c>
      <c r="G406" t="s">
        <v>11398</v>
      </c>
      <c r="H406">
        <v>65.81</v>
      </c>
      <c r="I406">
        <v>71</v>
      </c>
      <c r="J406" t="s">
        <v>1128</v>
      </c>
      <c r="K406" t="s">
        <v>12339</v>
      </c>
      <c r="L406" t="s">
        <v>11885</v>
      </c>
      <c r="M406" t="s">
        <v>11886</v>
      </c>
      <c r="N406" t="s">
        <v>11889</v>
      </c>
      <c r="O406">
        <v>42724</v>
      </c>
      <c r="Q406" t="s">
        <v>11878</v>
      </c>
      <c r="R406" t="s">
        <v>12340</v>
      </c>
      <c r="S406">
        <v>71</v>
      </c>
    </row>
    <row r="407" spans="1:19" x14ac:dyDescent="0.75">
      <c r="A407" t="s">
        <v>11870</v>
      </c>
      <c r="B407" t="s">
        <v>11871</v>
      </c>
      <c r="C407" t="s">
        <v>11871</v>
      </c>
      <c r="E407" t="s">
        <v>12341</v>
      </c>
      <c r="F407" t="s">
        <v>11872</v>
      </c>
      <c r="G407" t="s">
        <v>12341</v>
      </c>
      <c r="H407">
        <v>70</v>
      </c>
      <c r="I407">
        <v>70.8</v>
      </c>
      <c r="J407" t="s">
        <v>1128</v>
      </c>
      <c r="L407" t="s">
        <v>11888</v>
      </c>
      <c r="M407" t="s">
        <v>11881</v>
      </c>
      <c r="N407" t="s">
        <v>11889</v>
      </c>
      <c r="Q407" t="s">
        <v>11878</v>
      </c>
      <c r="R407" t="s">
        <v>11890</v>
      </c>
      <c r="S407">
        <v>70.8</v>
      </c>
    </row>
    <row r="408" spans="1:19" x14ac:dyDescent="0.75">
      <c r="A408" t="s">
        <v>11870</v>
      </c>
      <c r="B408" t="s">
        <v>11871</v>
      </c>
      <c r="C408" t="s">
        <v>11879</v>
      </c>
      <c r="D408" t="s">
        <v>10820</v>
      </c>
      <c r="E408" t="s">
        <v>10820</v>
      </c>
      <c r="F408" t="s">
        <v>11872</v>
      </c>
      <c r="G408" t="s">
        <v>10821</v>
      </c>
      <c r="H408">
        <v>70.599999999999994</v>
      </c>
      <c r="J408" t="s">
        <v>11873</v>
      </c>
      <c r="K408" t="s">
        <v>11874</v>
      </c>
      <c r="L408" t="s">
        <v>7359</v>
      </c>
      <c r="M408" t="s">
        <v>11881</v>
      </c>
      <c r="N408" t="s">
        <v>11882</v>
      </c>
      <c r="O408">
        <v>9133</v>
      </c>
      <c r="Q408" t="s">
        <v>11878</v>
      </c>
      <c r="R408" t="s">
        <v>11873</v>
      </c>
      <c r="S408">
        <v>70.599999999999994</v>
      </c>
    </row>
    <row r="409" spans="1:19" x14ac:dyDescent="0.75">
      <c r="A409" t="s">
        <v>11870</v>
      </c>
      <c r="B409" t="s">
        <v>11871</v>
      </c>
      <c r="C409" t="s">
        <v>11879</v>
      </c>
      <c r="D409" t="s">
        <v>10150</v>
      </c>
      <c r="E409" t="s">
        <v>10150</v>
      </c>
      <c r="F409" t="s">
        <v>11872</v>
      </c>
      <c r="G409" t="s">
        <v>10151</v>
      </c>
      <c r="H409">
        <v>70.400000000000006</v>
      </c>
      <c r="J409" t="s">
        <v>11873</v>
      </c>
      <c r="K409" t="s">
        <v>11874</v>
      </c>
      <c r="L409" t="s">
        <v>7359</v>
      </c>
      <c r="M409" t="s">
        <v>11881</v>
      </c>
      <c r="N409" t="s">
        <v>11882</v>
      </c>
      <c r="O409">
        <v>17899</v>
      </c>
      <c r="Q409" t="s">
        <v>11878</v>
      </c>
      <c r="R409" t="s">
        <v>11873</v>
      </c>
      <c r="S409">
        <v>70.400000000000006</v>
      </c>
    </row>
    <row r="410" spans="1:19" x14ac:dyDescent="0.75">
      <c r="A410" t="s">
        <v>11870</v>
      </c>
      <c r="B410" t="s">
        <v>11871</v>
      </c>
      <c r="C410" t="s">
        <v>11871</v>
      </c>
      <c r="E410" t="s">
        <v>10437</v>
      </c>
      <c r="F410" t="s">
        <v>11872</v>
      </c>
      <c r="G410" t="s">
        <v>10438</v>
      </c>
      <c r="H410">
        <v>65</v>
      </c>
      <c r="I410">
        <v>70</v>
      </c>
      <c r="J410" t="s">
        <v>1128</v>
      </c>
      <c r="K410" t="s">
        <v>12342</v>
      </c>
      <c r="L410" t="s">
        <v>11933</v>
      </c>
      <c r="M410" t="s">
        <v>11886</v>
      </c>
      <c r="N410" t="s">
        <v>11889</v>
      </c>
      <c r="O410">
        <v>39295</v>
      </c>
      <c r="Q410" t="s">
        <v>11878</v>
      </c>
      <c r="R410" t="s">
        <v>1128</v>
      </c>
      <c r="S410">
        <v>70</v>
      </c>
    </row>
    <row r="411" spans="1:19" x14ac:dyDescent="0.75">
      <c r="A411" t="s">
        <v>11870</v>
      </c>
      <c r="B411" t="s">
        <v>11871</v>
      </c>
      <c r="C411" t="s">
        <v>11871</v>
      </c>
      <c r="E411" t="s">
        <v>10439</v>
      </c>
      <c r="F411" t="s">
        <v>11872</v>
      </c>
      <c r="G411" t="s">
        <v>10440</v>
      </c>
      <c r="H411">
        <v>65</v>
      </c>
      <c r="I411">
        <v>70</v>
      </c>
      <c r="J411" t="s">
        <v>1128</v>
      </c>
      <c r="K411" t="s">
        <v>12342</v>
      </c>
      <c r="L411" t="s">
        <v>11933</v>
      </c>
      <c r="M411" t="s">
        <v>11886</v>
      </c>
      <c r="N411" t="s">
        <v>11889</v>
      </c>
      <c r="O411">
        <v>39295</v>
      </c>
      <c r="Q411" t="s">
        <v>11878</v>
      </c>
      <c r="R411" t="s">
        <v>1128</v>
      </c>
      <c r="S411">
        <v>70</v>
      </c>
    </row>
    <row r="412" spans="1:19" x14ac:dyDescent="0.75">
      <c r="A412" t="s">
        <v>11870</v>
      </c>
      <c r="B412" t="s">
        <v>11871</v>
      </c>
      <c r="C412" t="s">
        <v>11871</v>
      </c>
      <c r="E412" t="s">
        <v>10435</v>
      </c>
      <c r="F412" t="s">
        <v>11872</v>
      </c>
      <c r="G412" t="s">
        <v>10436</v>
      </c>
      <c r="H412">
        <v>65</v>
      </c>
      <c r="I412">
        <v>70</v>
      </c>
      <c r="J412" t="s">
        <v>1128</v>
      </c>
      <c r="K412" t="s">
        <v>12342</v>
      </c>
      <c r="L412" t="s">
        <v>11933</v>
      </c>
      <c r="M412" t="s">
        <v>11886</v>
      </c>
      <c r="N412" t="s">
        <v>11889</v>
      </c>
      <c r="O412">
        <v>39295</v>
      </c>
      <c r="Q412" t="s">
        <v>11878</v>
      </c>
      <c r="R412" t="s">
        <v>1128</v>
      </c>
      <c r="S412">
        <v>70</v>
      </c>
    </row>
    <row r="413" spans="1:19" x14ac:dyDescent="0.75">
      <c r="A413" t="s">
        <v>11870</v>
      </c>
      <c r="B413" t="s">
        <v>11871</v>
      </c>
      <c r="C413" t="s">
        <v>11871</v>
      </c>
      <c r="E413" t="s">
        <v>10441</v>
      </c>
      <c r="F413" t="s">
        <v>11872</v>
      </c>
      <c r="G413" t="s">
        <v>10442</v>
      </c>
      <c r="H413">
        <v>65</v>
      </c>
      <c r="I413">
        <v>70</v>
      </c>
      <c r="J413" t="s">
        <v>1128</v>
      </c>
      <c r="K413" t="s">
        <v>12342</v>
      </c>
      <c r="L413" t="s">
        <v>11933</v>
      </c>
      <c r="M413" t="s">
        <v>11886</v>
      </c>
      <c r="N413" t="s">
        <v>11889</v>
      </c>
      <c r="O413">
        <v>39295</v>
      </c>
      <c r="Q413" t="s">
        <v>11878</v>
      </c>
      <c r="R413" t="s">
        <v>1128</v>
      </c>
      <c r="S413">
        <v>70</v>
      </c>
    </row>
    <row r="414" spans="1:19" x14ac:dyDescent="0.75">
      <c r="A414" t="s">
        <v>11870</v>
      </c>
      <c r="B414" t="s">
        <v>11879</v>
      </c>
      <c r="C414" t="s">
        <v>11871</v>
      </c>
      <c r="E414" t="s">
        <v>11552</v>
      </c>
      <c r="F414" t="s">
        <v>11872</v>
      </c>
      <c r="G414" t="s">
        <v>12343</v>
      </c>
      <c r="H414">
        <v>55.2</v>
      </c>
      <c r="I414">
        <v>69.599999999999994</v>
      </c>
      <c r="J414" t="s">
        <v>11873</v>
      </c>
      <c r="K414" t="s">
        <v>12344</v>
      </c>
      <c r="L414" t="s">
        <v>11933</v>
      </c>
      <c r="M414" t="s">
        <v>11886</v>
      </c>
      <c r="N414" t="s">
        <v>11877</v>
      </c>
      <c r="O414">
        <v>31048</v>
      </c>
      <c r="Q414" t="s">
        <v>11878</v>
      </c>
      <c r="R414" t="s">
        <v>11873</v>
      </c>
      <c r="S414">
        <v>69.599999999999994</v>
      </c>
    </row>
    <row r="415" spans="1:19" x14ac:dyDescent="0.75">
      <c r="A415" t="s">
        <v>11936</v>
      </c>
      <c r="B415" t="s">
        <v>11871</v>
      </c>
      <c r="C415" t="s">
        <v>11879</v>
      </c>
      <c r="D415" t="s">
        <v>10608</v>
      </c>
      <c r="E415" t="s">
        <v>12345</v>
      </c>
      <c r="F415" t="s">
        <v>11872</v>
      </c>
      <c r="G415" t="s">
        <v>12346</v>
      </c>
      <c r="H415">
        <v>69</v>
      </c>
      <c r="I415">
        <v>69</v>
      </c>
      <c r="K415" t="s">
        <v>11874</v>
      </c>
      <c r="L415" t="s">
        <v>7359</v>
      </c>
      <c r="M415" t="s">
        <v>11881</v>
      </c>
      <c r="N415" t="s">
        <v>11882</v>
      </c>
      <c r="Q415" t="s">
        <v>11878</v>
      </c>
      <c r="S415">
        <v>69</v>
      </c>
    </row>
    <row r="416" spans="1:19" x14ac:dyDescent="0.75">
      <c r="A416" t="s">
        <v>11870</v>
      </c>
      <c r="B416" t="s">
        <v>11871</v>
      </c>
      <c r="C416" t="s">
        <v>11871</v>
      </c>
      <c r="E416" t="s">
        <v>10860</v>
      </c>
      <c r="F416" t="s">
        <v>11872</v>
      </c>
      <c r="G416" t="s">
        <v>10862</v>
      </c>
      <c r="H416">
        <v>69</v>
      </c>
      <c r="I416">
        <v>68</v>
      </c>
      <c r="J416" t="s">
        <v>11873</v>
      </c>
      <c r="K416" t="s">
        <v>11874</v>
      </c>
      <c r="L416" t="s">
        <v>7359</v>
      </c>
      <c r="M416" t="s">
        <v>11881</v>
      </c>
      <c r="N416" t="s">
        <v>11882</v>
      </c>
      <c r="O416">
        <v>21186</v>
      </c>
      <c r="Q416" t="s">
        <v>11878</v>
      </c>
      <c r="R416" t="s">
        <v>11873</v>
      </c>
      <c r="S416">
        <v>69</v>
      </c>
    </row>
    <row r="417" spans="1:19" x14ac:dyDescent="0.75">
      <c r="A417" t="s">
        <v>11870</v>
      </c>
      <c r="B417" t="s">
        <v>11871</v>
      </c>
      <c r="C417" t="s">
        <v>11871</v>
      </c>
      <c r="E417" t="s">
        <v>10863</v>
      </c>
      <c r="F417" t="s">
        <v>11872</v>
      </c>
      <c r="G417" t="s">
        <v>10865</v>
      </c>
      <c r="H417">
        <v>68.5</v>
      </c>
      <c r="I417">
        <v>68.5</v>
      </c>
      <c r="J417" t="s">
        <v>11873</v>
      </c>
      <c r="K417" t="s">
        <v>11874</v>
      </c>
      <c r="L417" t="s">
        <v>7359</v>
      </c>
      <c r="M417" t="s">
        <v>11881</v>
      </c>
      <c r="N417" t="s">
        <v>11882</v>
      </c>
      <c r="O417">
        <v>21186</v>
      </c>
      <c r="Q417" t="s">
        <v>11878</v>
      </c>
      <c r="R417" t="s">
        <v>11873</v>
      </c>
      <c r="S417">
        <v>68.5</v>
      </c>
    </row>
    <row r="418" spans="1:19" x14ac:dyDescent="0.75">
      <c r="A418" t="s">
        <v>11870</v>
      </c>
      <c r="B418" t="s">
        <v>11871</v>
      </c>
      <c r="C418" t="s">
        <v>11871</v>
      </c>
      <c r="E418" t="s">
        <v>10665</v>
      </c>
      <c r="F418" t="s">
        <v>11872</v>
      </c>
      <c r="G418" t="s">
        <v>10666</v>
      </c>
      <c r="H418">
        <v>45</v>
      </c>
      <c r="I418">
        <v>68</v>
      </c>
      <c r="J418" t="s">
        <v>3319</v>
      </c>
      <c r="K418" t="s">
        <v>11911</v>
      </c>
      <c r="L418" t="s">
        <v>11933</v>
      </c>
      <c r="M418" t="s">
        <v>11886</v>
      </c>
      <c r="N418" t="s">
        <v>11889</v>
      </c>
      <c r="O418">
        <v>38560</v>
      </c>
      <c r="Q418" t="s">
        <v>11878</v>
      </c>
      <c r="R418" t="s">
        <v>3319</v>
      </c>
      <c r="S418">
        <v>68</v>
      </c>
    </row>
    <row r="419" spans="1:19" x14ac:dyDescent="0.75">
      <c r="A419" t="s">
        <v>11870</v>
      </c>
      <c r="B419" t="s">
        <v>11871</v>
      </c>
      <c r="C419" t="s">
        <v>11871</v>
      </c>
      <c r="E419" t="s">
        <v>10663</v>
      </c>
      <c r="F419" t="s">
        <v>11872</v>
      </c>
      <c r="G419" t="s">
        <v>10664</v>
      </c>
      <c r="H419">
        <v>44</v>
      </c>
      <c r="I419">
        <v>67.5</v>
      </c>
      <c r="J419" t="s">
        <v>3319</v>
      </c>
      <c r="K419" t="s">
        <v>11911</v>
      </c>
      <c r="L419" t="s">
        <v>11933</v>
      </c>
      <c r="M419" t="s">
        <v>11886</v>
      </c>
      <c r="N419" t="s">
        <v>11889</v>
      </c>
      <c r="O419">
        <v>40032</v>
      </c>
      <c r="Q419" t="s">
        <v>11878</v>
      </c>
      <c r="R419" t="s">
        <v>3319</v>
      </c>
      <c r="S419">
        <v>67.5</v>
      </c>
    </row>
    <row r="420" spans="1:19" x14ac:dyDescent="0.75">
      <c r="A420" t="s">
        <v>11936</v>
      </c>
      <c r="C420" t="s">
        <v>11879</v>
      </c>
      <c r="D420" t="s">
        <v>2002</v>
      </c>
      <c r="E420" t="s">
        <v>12347</v>
      </c>
      <c r="F420" t="s">
        <v>11872</v>
      </c>
      <c r="G420" t="s">
        <v>12347</v>
      </c>
      <c r="H420">
        <v>66.7</v>
      </c>
      <c r="I420">
        <v>66.7</v>
      </c>
      <c r="N420" t="s">
        <v>11889</v>
      </c>
      <c r="Q420" t="s">
        <v>11878</v>
      </c>
      <c r="S420">
        <v>66.7</v>
      </c>
    </row>
    <row r="421" spans="1:19" x14ac:dyDescent="0.75">
      <c r="A421" t="s">
        <v>11870</v>
      </c>
      <c r="B421" t="s">
        <v>11871</v>
      </c>
      <c r="C421" t="s">
        <v>11871</v>
      </c>
      <c r="E421" t="s">
        <v>822</v>
      </c>
      <c r="F421" t="s">
        <v>11872</v>
      </c>
      <c r="G421" t="s">
        <v>10690</v>
      </c>
      <c r="H421">
        <v>66</v>
      </c>
      <c r="I421">
        <v>66</v>
      </c>
      <c r="J421" t="s">
        <v>1128</v>
      </c>
      <c r="K421" t="s">
        <v>12348</v>
      </c>
      <c r="L421" t="s">
        <v>11923</v>
      </c>
      <c r="M421" t="s">
        <v>11924</v>
      </c>
      <c r="N421" t="s">
        <v>11889</v>
      </c>
      <c r="O421">
        <v>41292</v>
      </c>
      <c r="Q421" t="s">
        <v>11878</v>
      </c>
      <c r="R421" t="s">
        <v>1128</v>
      </c>
      <c r="S421">
        <v>66</v>
      </c>
    </row>
    <row r="422" spans="1:19" x14ac:dyDescent="0.75">
      <c r="A422" t="s">
        <v>11936</v>
      </c>
      <c r="B422" t="s">
        <v>11871</v>
      </c>
      <c r="C422" t="s">
        <v>11879</v>
      </c>
      <c r="D422" t="s">
        <v>10608</v>
      </c>
      <c r="E422" t="s">
        <v>12349</v>
      </c>
      <c r="F422" t="s">
        <v>11872</v>
      </c>
      <c r="G422" t="s">
        <v>12350</v>
      </c>
      <c r="H422">
        <v>65.7</v>
      </c>
      <c r="I422">
        <v>65.7</v>
      </c>
      <c r="K422" t="s">
        <v>11874</v>
      </c>
      <c r="L422" t="s">
        <v>7359</v>
      </c>
      <c r="M422" t="s">
        <v>11881</v>
      </c>
      <c r="N422" t="s">
        <v>11882</v>
      </c>
      <c r="Q422" t="s">
        <v>11878</v>
      </c>
      <c r="S422">
        <v>65.7</v>
      </c>
    </row>
    <row r="423" spans="1:19" x14ac:dyDescent="0.75">
      <c r="A423" t="s">
        <v>11870</v>
      </c>
      <c r="B423" t="s">
        <v>11871</v>
      </c>
      <c r="C423" t="s">
        <v>11871</v>
      </c>
      <c r="E423" t="s">
        <v>1999</v>
      </c>
      <c r="F423" t="s">
        <v>11872</v>
      </c>
      <c r="G423" t="s">
        <v>10266</v>
      </c>
      <c r="H423">
        <v>38.24</v>
      </c>
      <c r="I423">
        <v>65</v>
      </c>
      <c r="J423" t="s">
        <v>1128</v>
      </c>
      <c r="K423" t="s">
        <v>12351</v>
      </c>
      <c r="L423" t="s">
        <v>11954</v>
      </c>
      <c r="M423" t="s">
        <v>11954</v>
      </c>
      <c r="N423" t="s">
        <v>11889</v>
      </c>
      <c r="O423">
        <v>42086</v>
      </c>
      <c r="Q423" t="s">
        <v>11878</v>
      </c>
      <c r="R423" t="s">
        <v>1128</v>
      </c>
      <c r="S423">
        <v>65</v>
      </c>
    </row>
    <row r="424" spans="1:19" x14ac:dyDescent="0.75">
      <c r="A424" t="s">
        <v>11870</v>
      </c>
      <c r="B424" t="s">
        <v>11871</v>
      </c>
      <c r="C424" t="s">
        <v>11871</v>
      </c>
      <c r="E424" t="s">
        <v>1179</v>
      </c>
      <c r="F424" t="s">
        <v>11872</v>
      </c>
      <c r="G424" t="s">
        <v>10123</v>
      </c>
      <c r="H424">
        <v>60</v>
      </c>
      <c r="I424">
        <v>64.7</v>
      </c>
      <c r="J424" t="s">
        <v>1128</v>
      </c>
      <c r="K424" t="s">
        <v>1178</v>
      </c>
      <c r="L424" t="s">
        <v>11875</v>
      </c>
      <c r="M424" t="s">
        <v>11946</v>
      </c>
      <c r="N424" t="s">
        <v>11889</v>
      </c>
      <c r="O424">
        <v>43286</v>
      </c>
      <c r="Q424" t="s">
        <v>11878</v>
      </c>
      <c r="R424" t="s">
        <v>1128</v>
      </c>
      <c r="S424">
        <v>64.7</v>
      </c>
    </row>
    <row r="425" spans="1:19" x14ac:dyDescent="0.75">
      <c r="A425" t="s">
        <v>11936</v>
      </c>
      <c r="B425" t="s">
        <v>11871</v>
      </c>
      <c r="C425" t="s">
        <v>11879</v>
      </c>
      <c r="D425" t="s">
        <v>10807</v>
      </c>
      <c r="E425" t="s">
        <v>12352</v>
      </c>
      <c r="F425" t="s">
        <v>11872</v>
      </c>
      <c r="G425" t="s">
        <v>12353</v>
      </c>
      <c r="H425">
        <v>63.3</v>
      </c>
      <c r="I425">
        <v>63.3</v>
      </c>
      <c r="L425" t="s">
        <v>7359</v>
      </c>
      <c r="M425" t="s">
        <v>11881</v>
      </c>
      <c r="N425" t="s">
        <v>11882</v>
      </c>
      <c r="Q425" t="s">
        <v>11878</v>
      </c>
      <c r="S425">
        <v>63.3</v>
      </c>
    </row>
    <row r="426" spans="1:19" x14ac:dyDescent="0.75">
      <c r="A426" t="s">
        <v>11936</v>
      </c>
      <c r="C426" t="s">
        <v>11879</v>
      </c>
      <c r="D426" t="s">
        <v>10807</v>
      </c>
      <c r="E426" t="s">
        <v>12354</v>
      </c>
      <c r="F426" t="s">
        <v>11872</v>
      </c>
      <c r="G426" t="s">
        <v>12354</v>
      </c>
      <c r="H426">
        <v>63.3</v>
      </c>
      <c r="I426">
        <v>63.3</v>
      </c>
      <c r="N426" t="s">
        <v>11882</v>
      </c>
      <c r="Q426" t="s">
        <v>11878</v>
      </c>
      <c r="S426">
        <v>63.3</v>
      </c>
    </row>
    <row r="427" spans="1:19" x14ac:dyDescent="0.75">
      <c r="A427" t="s">
        <v>11936</v>
      </c>
      <c r="B427" t="s">
        <v>11871</v>
      </c>
      <c r="C427" t="s">
        <v>11879</v>
      </c>
      <c r="D427" t="s">
        <v>10807</v>
      </c>
      <c r="E427" t="s">
        <v>12355</v>
      </c>
      <c r="F427" t="s">
        <v>11872</v>
      </c>
      <c r="G427" t="s">
        <v>12356</v>
      </c>
      <c r="H427">
        <v>63.3</v>
      </c>
      <c r="I427">
        <v>63.3</v>
      </c>
      <c r="L427" t="s">
        <v>7359</v>
      </c>
      <c r="M427" t="s">
        <v>11881</v>
      </c>
      <c r="N427" t="s">
        <v>11882</v>
      </c>
      <c r="Q427" t="s">
        <v>11878</v>
      </c>
      <c r="S427">
        <v>63.3</v>
      </c>
    </row>
    <row r="428" spans="1:19" x14ac:dyDescent="0.75">
      <c r="A428" t="s">
        <v>11936</v>
      </c>
      <c r="C428" t="s">
        <v>11879</v>
      </c>
      <c r="D428" t="s">
        <v>11034</v>
      </c>
      <c r="E428" t="s">
        <v>11035</v>
      </c>
      <c r="F428" t="s">
        <v>11872</v>
      </c>
      <c r="G428" t="s">
        <v>11035</v>
      </c>
      <c r="H428">
        <v>62.5</v>
      </c>
      <c r="I428">
        <v>62.5</v>
      </c>
      <c r="N428" t="s">
        <v>11882</v>
      </c>
      <c r="Q428" t="s">
        <v>11878</v>
      </c>
      <c r="S428">
        <v>62.5</v>
      </c>
    </row>
    <row r="429" spans="1:19" x14ac:dyDescent="0.75">
      <c r="A429" t="s">
        <v>11870</v>
      </c>
      <c r="B429" t="s">
        <v>11879</v>
      </c>
      <c r="C429" t="s">
        <v>11871</v>
      </c>
      <c r="E429" t="s">
        <v>11547</v>
      </c>
      <c r="F429" t="s">
        <v>11872</v>
      </c>
      <c r="G429" t="s">
        <v>11548</v>
      </c>
      <c r="H429">
        <v>19</v>
      </c>
      <c r="I429">
        <v>62.5</v>
      </c>
      <c r="J429" t="s">
        <v>1128</v>
      </c>
      <c r="K429" t="s">
        <v>12357</v>
      </c>
      <c r="M429" t="s">
        <v>11945</v>
      </c>
      <c r="N429" t="s">
        <v>11889</v>
      </c>
      <c r="O429">
        <v>41593</v>
      </c>
      <c r="Q429" t="s">
        <v>11878</v>
      </c>
      <c r="R429" t="s">
        <v>1128</v>
      </c>
      <c r="S429">
        <v>62.5</v>
      </c>
    </row>
    <row r="430" spans="1:19" x14ac:dyDescent="0.75">
      <c r="A430" t="s">
        <v>11936</v>
      </c>
      <c r="C430" t="s">
        <v>11879</v>
      </c>
      <c r="D430" t="s">
        <v>11034</v>
      </c>
      <c r="E430" t="s">
        <v>12358</v>
      </c>
      <c r="F430" t="s">
        <v>11872</v>
      </c>
      <c r="G430" t="s">
        <v>12358</v>
      </c>
      <c r="H430">
        <v>62.5</v>
      </c>
      <c r="I430">
        <v>62.5</v>
      </c>
      <c r="N430" t="s">
        <v>11882</v>
      </c>
      <c r="Q430" t="s">
        <v>11878</v>
      </c>
      <c r="S430">
        <v>62.5</v>
      </c>
    </row>
    <row r="431" spans="1:19" x14ac:dyDescent="0.75">
      <c r="A431" t="s">
        <v>11870</v>
      </c>
      <c r="B431" t="s">
        <v>11871</v>
      </c>
      <c r="C431" t="s">
        <v>11879</v>
      </c>
      <c r="D431" t="s">
        <v>11065</v>
      </c>
      <c r="E431" t="s">
        <v>11065</v>
      </c>
      <c r="F431" t="s">
        <v>11872</v>
      </c>
      <c r="G431" t="s">
        <v>11066</v>
      </c>
      <c r="H431">
        <v>62</v>
      </c>
      <c r="J431" t="s">
        <v>11873</v>
      </c>
      <c r="K431" t="s">
        <v>11874</v>
      </c>
      <c r="L431" t="s">
        <v>7359</v>
      </c>
      <c r="M431" t="s">
        <v>11881</v>
      </c>
      <c r="N431" t="s">
        <v>11882</v>
      </c>
      <c r="O431">
        <v>11324</v>
      </c>
      <c r="Q431" t="s">
        <v>11878</v>
      </c>
      <c r="R431" t="s">
        <v>11873</v>
      </c>
      <c r="S431">
        <v>62</v>
      </c>
    </row>
    <row r="432" spans="1:19" x14ac:dyDescent="0.75">
      <c r="A432" t="s">
        <v>11870</v>
      </c>
      <c r="B432" t="s">
        <v>11871</v>
      </c>
      <c r="C432" t="s">
        <v>11871</v>
      </c>
      <c r="E432" t="s">
        <v>2730</v>
      </c>
      <c r="F432" t="s">
        <v>11872</v>
      </c>
      <c r="G432" t="s">
        <v>11181</v>
      </c>
      <c r="H432">
        <v>61.5</v>
      </c>
      <c r="I432">
        <v>61.5</v>
      </c>
      <c r="J432" t="s">
        <v>1128</v>
      </c>
      <c r="K432" t="s">
        <v>12359</v>
      </c>
      <c r="L432" t="s">
        <v>11954</v>
      </c>
      <c r="M432" t="s">
        <v>11954</v>
      </c>
      <c r="N432" t="s">
        <v>11889</v>
      </c>
      <c r="O432">
        <v>37499</v>
      </c>
      <c r="Q432" t="s">
        <v>11878</v>
      </c>
      <c r="R432" t="s">
        <v>1128</v>
      </c>
      <c r="S432">
        <v>61.5</v>
      </c>
    </row>
    <row r="433" spans="1:19" x14ac:dyDescent="0.75">
      <c r="A433" t="s">
        <v>11936</v>
      </c>
      <c r="B433" t="s">
        <v>11871</v>
      </c>
      <c r="C433" t="s">
        <v>11879</v>
      </c>
      <c r="D433" t="s">
        <v>10047</v>
      </c>
      <c r="E433" t="s">
        <v>12360</v>
      </c>
      <c r="F433" t="s">
        <v>11872</v>
      </c>
      <c r="G433" t="s">
        <v>12361</v>
      </c>
      <c r="H433">
        <v>61</v>
      </c>
      <c r="I433">
        <v>61</v>
      </c>
      <c r="K433" t="s">
        <v>11874</v>
      </c>
      <c r="L433" t="s">
        <v>7359</v>
      </c>
      <c r="M433" t="s">
        <v>11881</v>
      </c>
      <c r="N433" t="s">
        <v>11882</v>
      </c>
      <c r="Q433" t="s">
        <v>11878</v>
      </c>
      <c r="S433">
        <v>61</v>
      </c>
    </row>
    <row r="434" spans="1:19" x14ac:dyDescent="0.75">
      <c r="A434" t="s">
        <v>11936</v>
      </c>
      <c r="B434" t="s">
        <v>11871</v>
      </c>
      <c r="C434" t="s">
        <v>11879</v>
      </c>
      <c r="D434" t="s">
        <v>10047</v>
      </c>
      <c r="E434" t="s">
        <v>12362</v>
      </c>
      <c r="F434" t="s">
        <v>11872</v>
      </c>
      <c r="G434" t="s">
        <v>12363</v>
      </c>
      <c r="H434">
        <v>61</v>
      </c>
      <c r="I434">
        <v>61</v>
      </c>
      <c r="K434" t="s">
        <v>11874</v>
      </c>
      <c r="L434" t="s">
        <v>7359</v>
      </c>
      <c r="M434" t="s">
        <v>11881</v>
      </c>
      <c r="N434" t="s">
        <v>11882</v>
      </c>
      <c r="Q434" t="s">
        <v>11878</v>
      </c>
      <c r="S434">
        <v>61</v>
      </c>
    </row>
    <row r="435" spans="1:19" x14ac:dyDescent="0.75">
      <c r="A435" t="s">
        <v>11870</v>
      </c>
      <c r="B435" t="s">
        <v>11871</v>
      </c>
      <c r="C435" t="s">
        <v>11871</v>
      </c>
      <c r="E435" t="s">
        <v>11565</v>
      </c>
      <c r="F435" t="s">
        <v>11872</v>
      </c>
      <c r="G435" t="s">
        <v>11566</v>
      </c>
      <c r="H435">
        <v>52.43</v>
      </c>
      <c r="I435">
        <v>60.3</v>
      </c>
      <c r="J435" t="s">
        <v>11873</v>
      </c>
      <c r="K435" t="s">
        <v>11566</v>
      </c>
      <c r="L435" t="s">
        <v>11933</v>
      </c>
      <c r="M435" t="s">
        <v>11886</v>
      </c>
      <c r="N435" t="s">
        <v>11877</v>
      </c>
      <c r="O435">
        <v>32563</v>
      </c>
      <c r="Q435" t="s">
        <v>11878</v>
      </c>
      <c r="R435" t="s">
        <v>11873</v>
      </c>
      <c r="S435">
        <v>60.3</v>
      </c>
    </row>
    <row r="436" spans="1:19" x14ac:dyDescent="0.75">
      <c r="A436" t="s">
        <v>11936</v>
      </c>
      <c r="B436" t="s">
        <v>11871</v>
      </c>
      <c r="C436" t="s">
        <v>11879</v>
      </c>
      <c r="D436" t="s">
        <v>10235</v>
      </c>
      <c r="E436" t="s">
        <v>12364</v>
      </c>
      <c r="F436" t="s">
        <v>11872</v>
      </c>
      <c r="G436" t="s">
        <v>12365</v>
      </c>
      <c r="H436">
        <v>60</v>
      </c>
      <c r="I436">
        <v>60</v>
      </c>
      <c r="K436" t="s">
        <v>11880</v>
      </c>
      <c r="L436" t="s">
        <v>7359</v>
      </c>
      <c r="M436" t="s">
        <v>11881</v>
      </c>
      <c r="N436" t="s">
        <v>11889</v>
      </c>
      <c r="Q436" t="s">
        <v>11878</v>
      </c>
      <c r="S436">
        <v>60</v>
      </c>
    </row>
    <row r="437" spans="1:19" x14ac:dyDescent="0.75">
      <c r="A437" t="s">
        <v>11936</v>
      </c>
      <c r="B437" t="s">
        <v>11871</v>
      </c>
      <c r="C437" t="s">
        <v>11879</v>
      </c>
      <c r="D437" t="s">
        <v>10235</v>
      </c>
      <c r="E437" t="s">
        <v>12366</v>
      </c>
      <c r="F437" t="s">
        <v>11872</v>
      </c>
      <c r="G437" t="s">
        <v>12367</v>
      </c>
      <c r="H437">
        <v>60</v>
      </c>
      <c r="I437">
        <v>60</v>
      </c>
      <c r="K437" t="s">
        <v>11880</v>
      </c>
      <c r="L437" t="s">
        <v>7359</v>
      </c>
      <c r="M437" t="s">
        <v>11881</v>
      </c>
      <c r="N437" t="s">
        <v>11889</v>
      </c>
      <c r="Q437" t="s">
        <v>11878</v>
      </c>
      <c r="S437">
        <v>60</v>
      </c>
    </row>
    <row r="438" spans="1:19" x14ac:dyDescent="0.75">
      <c r="A438" t="s">
        <v>11870</v>
      </c>
      <c r="B438" t="s">
        <v>11871</v>
      </c>
      <c r="C438" t="s">
        <v>11871</v>
      </c>
      <c r="E438" t="s">
        <v>11172</v>
      </c>
      <c r="F438" t="s">
        <v>11872</v>
      </c>
      <c r="G438" t="s">
        <v>11174</v>
      </c>
      <c r="H438">
        <v>60</v>
      </c>
      <c r="I438">
        <v>60</v>
      </c>
      <c r="J438" t="s">
        <v>11873</v>
      </c>
      <c r="K438" t="s">
        <v>12368</v>
      </c>
      <c r="L438" t="s">
        <v>7359</v>
      </c>
      <c r="M438" t="s">
        <v>11881</v>
      </c>
      <c r="N438" t="s">
        <v>11882</v>
      </c>
      <c r="O438">
        <v>23012</v>
      </c>
      <c r="Q438" t="s">
        <v>11878</v>
      </c>
      <c r="R438" t="s">
        <v>11873</v>
      </c>
      <c r="S438">
        <v>60</v>
      </c>
    </row>
    <row r="439" spans="1:19" x14ac:dyDescent="0.75">
      <c r="A439" t="s">
        <v>11870</v>
      </c>
      <c r="B439" t="s">
        <v>11871</v>
      </c>
      <c r="C439" t="s">
        <v>11871</v>
      </c>
      <c r="E439" t="s">
        <v>2319</v>
      </c>
      <c r="F439" t="s">
        <v>11872</v>
      </c>
      <c r="G439" t="s">
        <v>11143</v>
      </c>
      <c r="H439">
        <v>59</v>
      </c>
      <c r="I439">
        <v>60</v>
      </c>
      <c r="J439" t="s">
        <v>1128</v>
      </c>
      <c r="K439" t="s">
        <v>12369</v>
      </c>
      <c r="L439" t="s">
        <v>11954</v>
      </c>
      <c r="M439" t="s">
        <v>11954</v>
      </c>
      <c r="N439" t="s">
        <v>11889</v>
      </c>
      <c r="O439">
        <v>38442</v>
      </c>
      <c r="Q439" t="s">
        <v>11878</v>
      </c>
      <c r="R439" t="s">
        <v>1128</v>
      </c>
      <c r="S439">
        <v>60</v>
      </c>
    </row>
    <row r="440" spans="1:19" x14ac:dyDescent="0.75">
      <c r="A440" t="s">
        <v>11936</v>
      </c>
      <c r="B440" t="s">
        <v>11871</v>
      </c>
      <c r="C440" t="s">
        <v>11879</v>
      </c>
      <c r="D440" t="s">
        <v>2108</v>
      </c>
      <c r="E440" t="s">
        <v>12370</v>
      </c>
      <c r="F440" t="s">
        <v>11872</v>
      </c>
      <c r="G440" t="s">
        <v>12371</v>
      </c>
      <c r="H440">
        <v>60</v>
      </c>
      <c r="I440">
        <v>60</v>
      </c>
      <c r="K440" t="s">
        <v>12372</v>
      </c>
      <c r="L440" t="s">
        <v>11954</v>
      </c>
      <c r="M440" t="s">
        <v>11954</v>
      </c>
      <c r="N440" t="s">
        <v>11889</v>
      </c>
      <c r="Q440" t="s">
        <v>11878</v>
      </c>
      <c r="S440">
        <v>60</v>
      </c>
    </row>
    <row r="441" spans="1:19" x14ac:dyDescent="0.75">
      <c r="A441" t="s">
        <v>11870</v>
      </c>
      <c r="B441" t="s">
        <v>11871</v>
      </c>
      <c r="C441" t="s">
        <v>11871</v>
      </c>
      <c r="E441" t="s">
        <v>898</v>
      </c>
      <c r="F441" t="s">
        <v>11872</v>
      </c>
      <c r="G441" t="s">
        <v>10639</v>
      </c>
      <c r="H441">
        <v>60</v>
      </c>
      <c r="I441">
        <v>60</v>
      </c>
      <c r="J441" t="s">
        <v>11873</v>
      </c>
      <c r="K441" t="s">
        <v>12373</v>
      </c>
      <c r="L441" t="s">
        <v>11923</v>
      </c>
      <c r="M441" t="s">
        <v>11924</v>
      </c>
      <c r="N441" t="s">
        <v>11882</v>
      </c>
      <c r="O441">
        <v>42175</v>
      </c>
      <c r="Q441" t="s">
        <v>11878</v>
      </c>
      <c r="R441" t="s">
        <v>11873</v>
      </c>
      <c r="S441">
        <v>60</v>
      </c>
    </row>
    <row r="442" spans="1:19" x14ac:dyDescent="0.75">
      <c r="A442" t="s">
        <v>11870</v>
      </c>
      <c r="B442" t="s">
        <v>11871</v>
      </c>
      <c r="C442" t="s">
        <v>11871</v>
      </c>
      <c r="E442" t="s">
        <v>3235</v>
      </c>
      <c r="F442" t="s">
        <v>11872</v>
      </c>
      <c r="G442" t="s">
        <v>3234</v>
      </c>
      <c r="H442">
        <v>60</v>
      </c>
      <c r="I442">
        <v>60</v>
      </c>
      <c r="J442" t="s">
        <v>11873</v>
      </c>
      <c r="K442" t="s">
        <v>12374</v>
      </c>
      <c r="L442" t="s">
        <v>11923</v>
      </c>
      <c r="M442" t="s">
        <v>11924</v>
      </c>
      <c r="N442" t="s">
        <v>11882</v>
      </c>
      <c r="O442">
        <v>42649</v>
      </c>
      <c r="Q442" t="s">
        <v>11878</v>
      </c>
      <c r="R442" t="s">
        <v>11873</v>
      </c>
      <c r="S442">
        <v>60</v>
      </c>
    </row>
    <row r="443" spans="1:19" x14ac:dyDescent="0.75">
      <c r="A443" t="s">
        <v>11936</v>
      </c>
      <c r="B443" t="s">
        <v>11871</v>
      </c>
      <c r="C443" t="s">
        <v>11879</v>
      </c>
      <c r="D443" t="s">
        <v>2108</v>
      </c>
      <c r="E443" t="s">
        <v>12375</v>
      </c>
      <c r="F443" t="s">
        <v>11872</v>
      </c>
      <c r="G443" t="s">
        <v>12371</v>
      </c>
      <c r="H443">
        <v>60</v>
      </c>
      <c r="I443">
        <v>60</v>
      </c>
      <c r="K443" t="s">
        <v>12372</v>
      </c>
      <c r="L443" t="s">
        <v>11954</v>
      </c>
      <c r="M443" t="s">
        <v>11954</v>
      </c>
      <c r="N443" t="s">
        <v>11889</v>
      </c>
      <c r="Q443" t="s">
        <v>11878</v>
      </c>
      <c r="S443">
        <v>60</v>
      </c>
    </row>
    <row r="444" spans="1:19" x14ac:dyDescent="0.75">
      <c r="A444" t="s">
        <v>11870</v>
      </c>
      <c r="B444" t="s">
        <v>11871</v>
      </c>
      <c r="C444" t="s">
        <v>11871</v>
      </c>
      <c r="E444" t="s">
        <v>1493</v>
      </c>
      <c r="F444" t="s">
        <v>11872</v>
      </c>
      <c r="G444" t="s">
        <v>10532</v>
      </c>
      <c r="H444">
        <v>60</v>
      </c>
      <c r="I444">
        <v>60</v>
      </c>
      <c r="J444" t="s">
        <v>11873</v>
      </c>
      <c r="K444" t="s">
        <v>1492</v>
      </c>
      <c r="L444" t="s">
        <v>11923</v>
      </c>
      <c r="M444" t="s">
        <v>11924</v>
      </c>
      <c r="N444" t="s">
        <v>11877</v>
      </c>
      <c r="O444">
        <v>41884</v>
      </c>
      <c r="Q444" t="s">
        <v>11878</v>
      </c>
      <c r="R444" t="s">
        <v>11873</v>
      </c>
      <c r="S444">
        <v>60</v>
      </c>
    </row>
    <row r="445" spans="1:19" x14ac:dyDescent="0.75">
      <c r="A445" t="s">
        <v>11870</v>
      </c>
      <c r="B445" t="s">
        <v>11871</v>
      </c>
      <c r="C445" t="s">
        <v>11871</v>
      </c>
      <c r="E445" t="s">
        <v>11553</v>
      </c>
      <c r="F445" t="s">
        <v>11872</v>
      </c>
      <c r="G445" t="s">
        <v>11554</v>
      </c>
      <c r="H445">
        <v>52.4</v>
      </c>
      <c r="I445">
        <v>60</v>
      </c>
      <c r="J445" t="s">
        <v>11873</v>
      </c>
      <c r="K445" t="s">
        <v>11554</v>
      </c>
      <c r="L445" t="s">
        <v>11933</v>
      </c>
      <c r="M445" t="s">
        <v>11886</v>
      </c>
      <c r="N445" t="s">
        <v>11877</v>
      </c>
      <c r="O445">
        <v>32515</v>
      </c>
      <c r="Q445" t="s">
        <v>11878</v>
      </c>
      <c r="R445" t="s">
        <v>11873</v>
      </c>
      <c r="S445">
        <v>60</v>
      </c>
    </row>
    <row r="446" spans="1:19" x14ac:dyDescent="0.75">
      <c r="A446" t="s">
        <v>11870</v>
      </c>
      <c r="B446" t="s">
        <v>11871</v>
      </c>
      <c r="C446" t="s">
        <v>11871</v>
      </c>
      <c r="E446" t="s">
        <v>11525</v>
      </c>
      <c r="F446" t="s">
        <v>11872</v>
      </c>
      <c r="G446" t="s">
        <v>11526</v>
      </c>
      <c r="H446">
        <v>60</v>
      </c>
      <c r="I446">
        <v>60</v>
      </c>
      <c r="J446" t="s">
        <v>11873</v>
      </c>
      <c r="K446" t="s">
        <v>12376</v>
      </c>
      <c r="L446" t="s">
        <v>11923</v>
      </c>
      <c r="M446" t="s">
        <v>11924</v>
      </c>
      <c r="N446" t="s">
        <v>11882</v>
      </c>
      <c r="O446">
        <v>43207</v>
      </c>
      <c r="Q446" t="s">
        <v>11878</v>
      </c>
      <c r="R446" t="s">
        <v>11873</v>
      </c>
      <c r="S446">
        <v>60</v>
      </c>
    </row>
    <row r="447" spans="1:19" x14ac:dyDescent="0.75">
      <c r="A447" t="s">
        <v>11870</v>
      </c>
      <c r="B447" t="s">
        <v>11871</v>
      </c>
      <c r="C447" t="s">
        <v>11871</v>
      </c>
      <c r="E447" t="s">
        <v>10630</v>
      </c>
      <c r="F447" t="s">
        <v>11872</v>
      </c>
      <c r="G447" t="s">
        <v>10631</v>
      </c>
      <c r="H447">
        <v>46</v>
      </c>
      <c r="I447">
        <v>59</v>
      </c>
      <c r="J447" t="s">
        <v>1128</v>
      </c>
      <c r="K447" t="s">
        <v>11892</v>
      </c>
      <c r="L447" t="s">
        <v>11933</v>
      </c>
      <c r="M447" t="s">
        <v>11886</v>
      </c>
      <c r="N447" t="s">
        <v>11889</v>
      </c>
      <c r="O447">
        <v>39345</v>
      </c>
      <c r="Q447" t="s">
        <v>11878</v>
      </c>
      <c r="R447" t="s">
        <v>1128</v>
      </c>
      <c r="S447">
        <v>59</v>
      </c>
    </row>
    <row r="448" spans="1:19" x14ac:dyDescent="0.75">
      <c r="A448" t="s">
        <v>11870</v>
      </c>
      <c r="B448" t="s">
        <v>11871</v>
      </c>
      <c r="C448" t="s">
        <v>11871</v>
      </c>
      <c r="E448" t="s">
        <v>9974</v>
      </c>
      <c r="F448" t="s">
        <v>11872</v>
      </c>
      <c r="G448" t="s">
        <v>9975</v>
      </c>
      <c r="H448">
        <v>47</v>
      </c>
      <c r="I448">
        <v>59</v>
      </c>
      <c r="J448" t="s">
        <v>1128</v>
      </c>
      <c r="K448" t="s">
        <v>11892</v>
      </c>
      <c r="L448" t="s">
        <v>11933</v>
      </c>
      <c r="M448" t="s">
        <v>11886</v>
      </c>
      <c r="N448" t="s">
        <v>11889</v>
      </c>
      <c r="O448">
        <v>39345</v>
      </c>
      <c r="Q448" t="s">
        <v>11878</v>
      </c>
      <c r="R448" t="s">
        <v>1128</v>
      </c>
      <c r="S448">
        <v>59</v>
      </c>
    </row>
    <row r="449" spans="1:19" x14ac:dyDescent="0.75">
      <c r="A449" t="s">
        <v>11870</v>
      </c>
      <c r="B449" t="s">
        <v>11871</v>
      </c>
      <c r="C449" t="s">
        <v>11871</v>
      </c>
      <c r="E449" t="s">
        <v>11471</v>
      </c>
      <c r="F449" t="s">
        <v>11872</v>
      </c>
      <c r="G449" t="s">
        <v>11472</v>
      </c>
      <c r="H449">
        <v>47.11</v>
      </c>
      <c r="I449">
        <v>59</v>
      </c>
      <c r="J449" t="s">
        <v>1128</v>
      </c>
      <c r="K449" t="s">
        <v>11892</v>
      </c>
      <c r="L449" t="s">
        <v>11933</v>
      </c>
      <c r="M449" t="s">
        <v>11886</v>
      </c>
      <c r="N449" t="s">
        <v>11889</v>
      </c>
      <c r="O449">
        <v>39345</v>
      </c>
      <c r="Q449" t="s">
        <v>11878</v>
      </c>
      <c r="R449" t="s">
        <v>1128</v>
      </c>
      <c r="S449">
        <v>59</v>
      </c>
    </row>
    <row r="450" spans="1:19" x14ac:dyDescent="0.75">
      <c r="A450" t="s">
        <v>11870</v>
      </c>
      <c r="B450" t="s">
        <v>11871</v>
      </c>
      <c r="C450" t="s">
        <v>11871</v>
      </c>
      <c r="E450" t="s">
        <v>11473</v>
      </c>
      <c r="F450" t="s">
        <v>11872</v>
      </c>
      <c r="G450" t="s">
        <v>11474</v>
      </c>
      <c r="H450">
        <v>47.39</v>
      </c>
      <c r="I450">
        <v>59</v>
      </c>
      <c r="J450" t="s">
        <v>1128</v>
      </c>
      <c r="K450" t="s">
        <v>11892</v>
      </c>
      <c r="L450" t="s">
        <v>11933</v>
      </c>
      <c r="M450" t="s">
        <v>11886</v>
      </c>
      <c r="N450" t="s">
        <v>11889</v>
      </c>
      <c r="O450">
        <v>39345</v>
      </c>
      <c r="Q450" t="s">
        <v>11878</v>
      </c>
      <c r="R450" t="s">
        <v>1128</v>
      </c>
      <c r="S450">
        <v>59</v>
      </c>
    </row>
    <row r="451" spans="1:19" x14ac:dyDescent="0.75">
      <c r="A451" t="s">
        <v>11870</v>
      </c>
      <c r="B451" t="s">
        <v>11871</v>
      </c>
      <c r="C451" t="s">
        <v>11871</v>
      </c>
      <c r="E451" t="s">
        <v>10637</v>
      </c>
      <c r="F451" t="s">
        <v>11872</v>
      </c>
      <c r="G451" t="s">
        <v>10638</v>
      </c>
      <c r="H451">
        <v>47.2</v>
      </c>
      <c r="I451">
        <v>59</v>
      </c>
      <c r="J451" t="s">
        <v>1128</v>
      </c>
      <c r="K451" t="s">
        <v>12377</v>
      </c>
      <c r="L451" t="s">
        <v>11933</v>
      </c>
      <c r="M451" t="s">
        <v>11886</v>
      </c>
      <c r="N451" t="s">
        <v>11889</v>
      </c>
      <c r="O451">
        <v>41214</v>
      </c>
      <c r="Q451" t="s">
        <v>11878</v>
      </c>
      <c r="R451" t="s">
        <v>1128</v>
      </c>
      <c r="S451">
        <v>59</v>
      </c>
    </row>
    <row r="452" spans="1:19" x14ac:dyDescent="0.75">
      <c r="A452" t="s">
        <v>11870</v>
      </c>
      <c r="B452" t="s">
        <v>11871</v>
      </c>
      <c r="C452" t="s">
        <v>11871</v>
      </c>
      <c r="E452" t="s">
        <v>10634</v>
      </c>
      <c r="F452" t="s">
        <v>11872</v>
      </c>
      <c r="G452" t="s">
        <v>10636</v>
      </c>
      <c r="H452">
        <v>47.49</v>
      </c>
      <c r="I452">
        <v>57.9</v>
      </c>
      <c r="J452" t="s">
        <v>11873</v>
      </c>
      <c r="K452" t="s">
        <v>12378</v>
      </c>
      <c r="L452" t="s">
        <v>11933</v>
      </c>
      <c r="M452" t="s">
        <v>11886</v>
      </c>
      <c r="N452" t="s">
        <v>11877</v>
      </c>
      <c r="O452">
        <v>33527</v>
      </c>
      <c r="Q452" t="s">
        <v>11878</v>
      </c>
      <c r="R452" t="s">
        <v>11873</v>
      </c>
      <c r="S452">
        <v>57.9</v>
      </c>
    </row>
    <row r="453" spans="1:19" x14ac:dyDescent="0.75">
      <c r="A453" t="s">
        <v>11870</v>
      </c>
      <c r="B453" t="s">
        <v>11879</v>
      </c>
      <c r="C453" t="s">
        <v>11871</v>
      </c>
      <c r="E453" t="s">
        <v>11561</v>
      </c>
      <c r="F453" t="s">
        <v>11872</v>
      </c>
      <c r="G453" t="s">
        <v>11562</v>
      </c>
      <c r="H453">
        <v>49.85</v>
      </c>
      <c r="I453">
        <v>57.3</v>
      </c>
      <c r="J453" t="s">
        <v>11873</v>
      </c>
      <c r="K453" t="s">
        <v>11874</v>
      </c>
      <c r="L453" t="s">
        <v>11933</v>
      </c>
      <c r="M453" t="s">
        <v>11886</v>
      </c>
      <c r="N453" t="s">
        <v>11882</v>
      </c>
      <c r="O453">
        <v>31918</v>
      </c>
      <c r="Q453" t="s">
        <v>11878</v>
      </c>
      <c r="R453" t="s">
        <v>11873</v>
      </c>
      <c r="S453">
        <v>57.3</v>
      </c>
    </row>
    <row r="454" spans="1:19" x14ac:dyDescent="0.75">
      <c r="A454" t="s">
        <v>11870</v>
      </c>
      <c r="B454" t="s">
        <v>11871</v>
      </c>
      <c r="C454" t="s">
        <v>11879</v>
      </c>
      <c r="D454" t="s">
        <v>10024</v>
      </c>
      <c r="E454" t="s">
        <v>10024</v>
      </c>
      <c r="F454" t="s">
        <v>11872</v>
      </c>
      <c r="G454" t="s">
        <v>10025</v>
      </c>
      <c r="H454">
        <v>57.25</v>
      </c>
      <c r="J454" t="s">
        <v>11873</v>
      </c>
      <c r="K454" t="s">
        <v>11874</v>
      </c>
      <c r="L454" t="s">
        <v>7359</v>
      </c>
      <c r="M454" t="s">
        <v>11881</v>
      </c>
      <c r="N454" t="s">
        <v>11882</v>
      </c>
      <c r="O454">
        <v>10228</v>
      </c>
      <c r="Q454" t="s">
        <v>11878</v>
      </c>
      <c r="R454" t="s">
        <v>11873</v>
      </c>
      <c r="S454">
        <v>57.25</v>
      </c>
    </row>
    <row r="455" spans="1:19" x14ac:dyDescent="0.75">
      <c r="A455" t="s">
        <v>11870</v>
      </c>
      <c r="B455" t="s">
        <v>11871</v>
      </c>
      <c r="C455" t="s">
        <v>11871</v>
      </c>
      <c r="E455" t="s">
        <v>11098</v>
      </c>
      <c r="F455" t="s">
        <v>11872</v>
      </c>
      <c r="G455" t="s">
        <v>11099</v>
      </c>
      <c r="H455">
        <v>50.61</v>
      </c>
      <c r="I455">
        <v>57</v>
      </c>
      <c r="J455" t="s">
        <v>11873</v>
      </c>
      <c r="K455" t="s">
        <v>12379</v>
      </c>
      <c r="L455" t="s">
        <v>11933</v>
      </c>
      <c r="M455" t="s">
        <v>11886</v>
      </c>
      <c r="N455" t="s">
        <v>11882</v>
      </c>
      <c r="O455">
        <v>37428</v>
      </c>
      <c r="Q455" t="s">
        <v>11878</v>
      </c>
      <c r="R455" t="s">
        <v>11873</v>
      </c>
      <c r="S455">
        <v>57</v>
      </c>
    </row>
    <row r="456" spans="1:19" x14ac:dyDescent="0.75">
      <c r="A456" t="s">
        <v>11870</v>
      </c>
      <c r="B456" t="s">
        <v>11879</v>
      </c>
      <c r="C456" t="s">
        <v>11871</v>
      </c>
      <c r="E456" t="s">
        <v>12380</v>
      </c>
      <c r="F456" t="s">
        <v>11902</v>
      </c>
      <c r="G456" t="s">
        <v>12380</v>
      </c>
      <c r="H456">
        <v>57</v>
      </c>
      <c r="J456" t="s">
        <v>1128</v>
      </c>
      <c r="K456" t="s">
        <v>12381</v>
      </c>
      <c r="L456" t="s">
        <v>11885</v>
      </c>
      <c r="M456" t="s">
        <v>11886</v>
      </c>
      <c r="N456" t="s">
        <v>11889</v>
      </c>
      <c r="Q456" t="s">
        <v>3718</v>
      </c>
      <c r="R456" t="s">
        <v>3319</v>
      </c>
      <c r="S456">
        <v>57</v>
      </c>
    </row>
    <row r="457" spans="1:19" x14ac:dyDescent="0.75">
      <c r="A457" t="s">
        <v>11870</v>
      </c>
      <c r="B457" t="s">
        <v>11879</v>
      </c>
      <c r="C457" t="s">
        <v>11871</v>
      </c>
      <c r="E457" t="s">
        <v>167</v>
      </c>
      <c r="F457" t="s">
        <v>11872</v>
      </c>
      <c r="G457" t="s">
        <v>12382</v>
      </c>
      <c r="H457">
        <v>46.64</v>
      </c>
      <c r="I457">
        <v>57</v>
      </c>
      <c r="J457" t="s">
        <v>11873</v>
      </c>
      <c r="K457" t="s">
        <v>12383</v>
      </c>
      <c r="L457" t="s">
        <v>11875</v>
      </c>
      <c r="M457" t="s">
        <v>12384</v>
      </c>
      <c r="N457" t="s">
        <v>11877</v>
      </c>
      <c r="O457">
        <v>32599</v>
      </c>
      <c r="Q457" t="s">
        <v>11878</v>
      </c>
      <c r="R457" t="s">
        <v>11873</v>
      </c>
      <c r="S457">
        <v>57</v>
      </c>
    </row>
    <row r="458" spans="1:19" x14ac:dyDescent="0.75">
      <c r="A458" t="s">
        <v>11870</v>
      </c>
      <c r="B458" t="s">
        <v>11871</v>
      </c>
      <c r="C458" t="s">
        <v>11871</v>
      </c>
      <c r="E458" t="s">
        <v>10877</v>
      </c>
      <c r="F458" t="s">
        <v>11872</v>
      </c>
      <c r="G458" t="s">
        <v>10879</v>
      </c>
      <c r="H458">
        <v>57</v>
      </c>
      <c r="I458">
        <v>57</v>
      </c>
      <c r="J458" t="s">
        <v>11873</v>
      </c>
      <c r="K458" t="s">
        <v>11874</v>
      </c>
      <c r="L458" t="s">
        <v>7359</v>
      </c>
      <c r="M458" t="s">
        <v>11881</v>
      </c>
      <c r="N458" t="s">
        <v>11882</v>
      </c>
      <c r="O458">
        <v>18264</v>
      </c>
      <c r="Q458" t="s">
        <v>11878</v>
      </c>
      <c r="R458" t="s">
        <v>11873</v>
      </c>
      <c r="S458">
        <v>57</v>
      </c>
    </row>
    <row r="459" spans="1:19" x14ac:dyDescent="0.75">
      <c r="A459" t="s">
        <v>11870</v>
      </c>
      <c r="B459" t="s">
        <v>11879</v>
      </c>
      <c r="C459" t="s">
        <v>11871</v>
      </c>
      <c r="E459" t="s">
        <v>11540</v>
      </c>
      <c r="F459" t="s">
        <v>11872</v>
      </c>
      <c r="G459" t="s">
        <v>12385</v>
      </c>
      <c r="H459">
        <v>39</v>
      </c>
      <c r="I459">
        <v>57</v>
      </c>
      <c r="J459" t="s">
        <v>11873</v>
      </c>
      <c r="K459" t="s">
        <v>12386</v>
      </c>
      <c r="L459" t="s">
        <v>11933</v>
      </c>
      <c r="M459" t="s">
        <v>11886</v>
      </c>
      <c r="N459" t="s">
        <v>11882</v>
      </c>
      <c r="O459">
        <v>33522</v>
      </c>
      <c r="Q459" t="s">
        <v>11878</v>
      </c>
      <c r="R459" t="s">
        <v>11873</v>
      </c>
      <c r="S459">
        <v>57</v>
      </c>
    </row>
    <row r="460" spans="1:19" x14ac:dyDescent="0.75">
      <c r="A460" t="s">
        <v>11936</v>
      </c>
      <c r="B460" t="s">
        <v>11871</v>
      </c>
      <c r="C460" t="s">
        <v>11879</v>
      </c>
      <c r="D460" t="s">
        <v>1527</v>
      </c>
      <c r="E460" t="s">
        <v>11671</v>
      </c>
      <c r="F460" t="s">
        <v>11872</v>
      </c>
      <c r="G460" t="s">
        <v>10993</v>
      </c>
      <c r="H460">
        <v>57</v>
      </c>
      <c r="I460">
        <v>57</v>
      </c>
      <c r="K460" t="s">
        <v>11892</v>
      </c>
      <c r="L460" t="s">
        <v>11923</v>
      </c>
      <c r="M460" t="s">
        <v>11924</v>
      </c>
      <c r="N460" t="s">
        <v>11889</v>
      </c>
      <c r="Q460" t="s">
        <v>11878</v>
      </c>
      <c r="S460">
        <v>57</v>
      </c>
    </row>
    <row r="461" spans="1:19" x14ac:dyDescent="0.75">
      <c r="A461" t="s">
        <v>11870</v>
      </c>
      <c r="B461" t="s">
        <v>11871</v>
      </c>
      <c r="C461" t="s">
        <v>11871</v>
      </c>
      <c r="E461" t="s">
        <v>10858</v>
      </c>
      <c r="F461" t="s">
        <v>11872</v>
      </c>
      <c r="G461" t="s">
        <v>10859</v>
      </c>
      <c r="H461">
        <v>52.01</v>
      </c>
      <c r="I461">
        <v>57</v>
      </c>
      <c r="J461" t="s">
        <v>11873</v>
      </c>
      <c r="K461" t="s">
        <v>12387</v>
      </c>
      <c r="L461" t="s">
        <v>11933</v>
      </c>
      <c r="M461" t="s">
        <v>11886</v>
      </c>
      <c r="N461" t="s">
        <v>11882</v>
      </c>
      <c r="O461">
        <v>37252</v>
      </c>
      <c r="Q461" t="s">
        <v>11878</v>
      </c>
      <c r="R461" t="s">
        <v>11873</v>
      </c>
      <c r="S461">
        <v>57</v>
      </c>
    </row>
    <row r="462" spans="1:19" x14ac:dyDescent="0.75">
      <c r="A462" t="s">
        <v>11870</v>
      </c>
      <c r="B462" t="s">
        <v>11871</v>
      </c>
      <c r="C462" t="s">
        <v>11871</v>
      </c>
      <c r="E462" t="s">
        <v>461</v>
      </c>
      <c r="F462" t="s">
        <v>11872</v>
      </c>
      <c r="G462" t="s">
        <v>10881</v>
      </c>
      <c r="H462">
        <v>56.9</v>
      </c>
      <c r="I462">
        <v>56.9</v>
      </c>
      <c r="J462" t="s">
        <v>11873</v>
      </c>
      <c r="K462" t="s">
        <v>11874</v>
      </c>
      <c r="L462" t="s">
        <v>7359</v>
      </c>
      <c r="M462" t="s">
        <v>11881</v>
      </c>
      <c r="N462" t="s">
        <v>11882</v>
      </c>
      <c r="O462">
        <v>18264</v>
      </c>
      <c r="Q462" t="s">
        <v>11878</v>
      </c>
      <c r="R462" t="s">
        <v>11873</v>
      </c>
      <c r="S462">
        <v>56.9</v>
      </c>
    </row>
    <row r="463" spans="1:19" x14ac:dyDescent="0.75">
      <c r="A463" t="s">
        <v>11870</v>
      </c>
      <c r="B463" t="s">
        <v>11871</v>
      </c>
      <c r="C463" t="s">
        <v>11871</v>
      </c>
      <c r="E463" t="s">
        <v>11381</v>
      </c>
      <c r="F463" t="s">
        <v>11872</v>
      </c>
      <c r="G463" t="s">
        <v>11382</v>
      </c>
      <c r="H463">
        <v>46.05</v>
      </c>
      <c r="I463">
        <v>56.9</v>
      </c>
      <c r="J463" t="s">
        <v>11873</v>
      </c>
      <c r="K463" t="s">
        <v>12388</v>
      </c>
      <c r="L463" t="s">
        <v>11933</v>
      </c>
      <c r="M463" t="s">
        <v>11886</v>
      </c>
      <c r="N463" t="s">
        <v>11882</v>
      </c>
      <c r="O463">
        <v>32252</v>
      </c>
      <c r="Q463" t="s">
        <v>11878</v>
      </c>
      <c r="R463" t="s">
        <v>11873</v>
      </c>
      <c r="S463">
        <v>56.9</v>
      </c>
    </row>
    <row r="464" spans="1:19" x14ac:dyDescent="0.75">
      <c r="A464" t="s">
        <v>11870</v>
      </c>
      <c r="B464" t="s">
        <v>11879</v>
      </c>
      <c r="C464" t="s">
        <v>11871</v>
      </c>
      <c r="E464" t="s">
        <v>11433</v>
      </c>
      <c r="F464" t="s">
        <v>11872</v>
      </c>
      <c r="G464" t="s">
        <v>11434</v>
      </c>
      <c r="H464">
        <v>48.8</v>
      </c>
      <c r="I464">
        <v>56.2</v>
      </c>
      <c r="J464" t="s">
        <v>11873</v>
      </c>
      <c r="K464" t="s">
        <v>11874</v>
      </c>
      <c r="L464" t="s">
        <v>11933</v>
      </c>
      <c r="M464" t="s">
        <v>11886</v>
      </c>
      <c r="N464" t="s">
        <v>11877</v>
      </c>
      <c r="O464">
        <v>32307</v>
      </c>
      <c r="Q464" t="s">
        <v>11878</v>
      </c>
      <c r="R464" t="s">
        <v>11873</v>
      </c>
      <c r="S464">
        <v>56.2</v>
      </c>
    </row>
    <row r="465" spans="1:19" x14ac:dyDescent="0.75">
      <c r="A465" t="s">
        <v>11870</v>
      </c>
      <c r="B465" t="s">
        <v>11879</v>
      </c>
      <c r="C465" t="s">
        <v>11879</v>
      </c>
      <c r="D465" t="s">
        <v>11034</v>
      </c>
      <c r="E465" t="s">
        <v>11034</v>
      </c>
      <c r="F465" t="s">
        <v>11872</v>
      </c>
      <c r="G465" t="s">
        <v>12389</v>
      </c>
      <c r="H465">
        <v>56.2</v>
      </c>
      <c r="J465" t="s">
        <v>11873</v>
      </c>
      <c r="K465" t="s">
        <v>12390</v>
      </c>
      <c r="L465" t="s">
        <v>11933</v>
      </c>
      <c r="M465" t="s">
        <v>11886</v>
      </c>
      <c r="N465" t="s">
        <v>11882</v>
      </c>
      <c r="O465">
        <v>33847</v>
      </c>
      <c r="Q465" t="s">
        <v>11878</v>
      </c>
      <c r="R465" t="s">
        <v>11873</v>
      </c>
      <c r="S465">
        <v>56.2</v>
      </c>
    </row>
    <row r="466" spans="1:19" x14ac:dyDescent="0.75">
      <c r="A466" t="s">
        <v>11870</v>
      </c>
      <c r="B466" t="s">
        <v>11871</v>
      </c>
      <c r="C466" t="s">
        <v>11871</v>
      </c>
      <c r="E466" t="s">
        <v>10388</v>
      </c>
      <c r="F466" t="s">
        <v>11872</v>
      </c>
      <c r="G466" t="s">
        <v>10389</v>
      </c>
      <c r="H466">
        <v>54</v>
      </c>
      <c r="I466">
        <v>56</v>
      </c>
      <c r="J466" t="s">
        <v>1128</v>
      </c>
      <c r="K466" t="s">
        <v>11894</v>
      </c>
      <c r="L466" t="s">
        <v>11933</v>
      </c>
      <c r="M466" t="s">
        <v>11886</v>
      </c>
      <c r="N466" t="s">
        <v>11889</v>
      </c>
      <c r="Q466" t="s">
        <v>11878</v>
      </c>
      <c r="R466" t="s">
        <v>1128</v>
      </c>
      <c r="S466">
        <v>56</v>
      </c>
    </row>
    <row r="467" spans="1:19" x14ac:dyDescent="0.75">
      <c r="A467" t="s">
        <v>11870</v>
      </c>
      <c r="B467" t="s">
        <v>11871</v>
      </c>
      <c r="C467" t="s">
        <v>11871</v>
      </c>
      <c r="E467" t="s">
        <v>10834</v>
      </c>
      <c r="F467" t="s">
        <v>11872</v>
      </c>
      <c r="G467" t="s">
        <v>10836</v>
      </c>
      <c r="H467">
        <v>55.7</v>
      </c>
      <c r="I467">
        <v>55.7</v>
      </c>
      <c r="J467" t="s">
        <v>11873</v>
      </c>
      <c r="K467" t="s">
        <v>11874</v>
      </c>
      <c r="L467" t="s">
        <v>7359</v>
      </c>
      <c r="M467" t="s">
        <v>11881</v>
      </c>
      <c r="N467" t="s">
        <v>11882</v>
      </c>
      <c r="O467">
        <v>23743</v>
      </c>
      <c r="Q467" t="s">
        <v>11878</v>
      </c>
      <c r="R467" t="s">
        <v>11873</v>
      </c>
      <c r="S467">
        <v>55.7</v>
      </c>
    </row>
    <row r="468" spans="1:19" x14ac:dyDescent="0.75">
      <c r="A468" t="s">
        <v>11870</v>
      </c>
      <c r="B468" t="s">
        <v>11871</v>
      </c>
      <c r="C468" t="s">
        <v>11871</v>
      </c>
      <c r="E468" t="s">
        <v>9976</v>
      </c>
      <c r="F468" t="s">
        <v>11872</v>
      </c>
      <c r="G468" t="s">
        <v>9977</v>
      </c>
      <c r="H468">
        <v>48.08</v>
      </c>
      <c r="I468">
        <v>55.3</v>
      </c>
      <c r="J468" t="s">
        <v>11873</v>
      </c>
      <c r="K468" t="s">
        <v>12391</v>
      </c>
      <c r="L468" t="s">
        <v>11933</v>
      </c>
      <c r="M468" t="s">
        <v>11886</v>
      </c>
      <c r="N468" t="s">
        <v>11877</v>
      </c>
      <c r="O468">
        <v>33329</v>
      </c>
      <c r="Q468" t="s">
        <v>11878</v>
      </c>
      <c r="R468" t="s">
        <v>11873</v>
      </c>
      <c r="S468">
        <v>55.3</v>
      </c>
    </row>
    <row r="469" spans="1:19" x14ac:dyDescent="0.75">
      <c r="A469" t="s">
        <v>11870</v>
      </c>
      <c r="B469" t="s">
        <v>11871</v>
      </c>
      <c r="C469" t="s">
        <v>11871</v>
      </c>
      <c r="E469" t="s">
        <v>10568</v>
      </c>
      <c r="F469" t="s">
        <v>11872</v>
      </c>
      <c r="G469" t="s">
        <v>10570</v>
      </c>
      <c r="H469">
        <v>49.7</v>
      </c>
      <c r="I469">
        <v>55.3</v>
      </c>
      <c r="J469" t="s">
        <v>11873</v>
      </c>
      <c r="K469" t="s">
        <v>12392</v>
      </c>
      <c r="L469" t="s">
        <v>11933</v>
      </c>
      <c r="M469" t="s">
        <v>11886</v>
      </c>
      <c r="N469" t="s">
        <v>11877</v>
      </c>
      <c r="O469">
        <v>33313</v>
      </c>
      <c r="Q469" t="s">
        <v>11878</v>
      </c>
      <c r="R469" t="s">
        <v>11873</v>
      </c>
      <c r="S469">
        <v>55.3</v>
      </c>
    </row>
    <row r="470" spans="1:19" x14ac:dyDescent="0.75">
      <c r="A470" t="s">
        <v>11870</v>
      </c>
      <c r="B470" t="s">
        <v>11871</v>
      </c>
      <c r="C470" t="s">
        <v>11871</v>
      </c>
      <c r="E470" t="s">
        <v>10210</v>
      </c>
      <c r="F470" t="s">
        <v>11872</v>
      </c>
      <c r="G470" t="s">
        <v>10211</v>
      </c>
      <c r="H470">
        <v>52.23</v>
      </c>
      <c r="I470">
        <v>55.3</v>
      </c>
      <c r="J470" t="s">
        <v>11873</v>
      </c>
      <c r="K470" t="s">
        <v>10211</v>
      </c>
      <c r="L470" t="s">
        <v>11933</v>
      </c>
      <c r="M470" t="s">
        <v>11886</v>
      </c>
      <c r="N470" t="s">
        <v>11877</v>
      </c>
      <c r="O470">
        <v>32581</v>
      </c>
      <c r="Q470" t="s">
        <v>11878</v>
      </c>
      <c r="R470" t="s">
        <v>11873</v>
      </c>
      <c r="S470">
        <v>55.3</v>
      </c>
    </row>
    <row r="471" spans="1:19" x14ac:dyDescent="0.75">
      <c r="A471" t="s">
        <v>11870</v>
      </c>
      <c r="B471" t="s">
        <v>11871</v>
      </c>
      <c r="C471" t="s">
        <v>11871</v>
      </c>
      <c r="E471" t="s">
        <v>10067</v>
      </c>
      <c r="F471" t="s">
        <v>11872</v>
      </c>
      <c r="G471" t="s">
        <v>10068</v>
      </c>
      <c r="H471">
        <v>48.67</v>
      </c>
      <c r="I471">
        <v>55.1</v>
      </c>
      <c r="J471" t="s">
        <v>11873</v>
      </c>
      <c r="K471" t="s">
        <v>12393</v>
      </c>
      <c r="L471" t="s">
        <v>11933</v>
      </c>
      <c r="M471" t="s">
        <v>11886</v>
      </c>
      <c r="N471" t="s">
        <v>11877</v>
      </c>
      <c r="O471">
        <v>32952</v>
      </c>
      <c r="Q471" t="s">
        <v>11878</v>
      </c>
      <c r="R471" t="s">
        <v>11873</v>
      </c>
      <c r="S471">
        <v>55.1</v>
      </c>
    </row>
    <row r="472" spans="1:19" x14ac:dyDescent="0.75">
      <c r="A472" t="s">
        <v>11936</v>
      </c>
      <c r="B472" t="s">
        <v>11871</v>
      </c>
      <c r="C472" t="s">
        <v>11879</v>
      </c>
      <c r="D472" t="s">
        <v>9985</v>
      </c>
      <c r="E472" t="s">
        <v>12394</v>
      </c>
      <c r="F472" t="s">
        <v>11872</v>
      </c>
      <c r="G472" t="s">
        <v>12395</v>
      </c>
      <c r="H472">
        <v>55</v>
      </c>
      <c r="I472">
        <v>55</v>
      </c>
      <c r="K472" t="s">
        <v>11892</v>
      </c>
      <c r="L472" t="s">
        <v>7359</v>
      </c>
      <c r="M472" t="s">
        <v>11881</v>
      </c>
      <c r="N472" t="s">
        <v>11889</v>
      </c>
      <c r="Q472" t="s">
        <v>11878</v>
      </c>
      <c r="S472">
        <v>55</v>
      </c>
    </row>
    <row r="473" spans="1:19" x14ac:dyDescent="0.75">
      <c r="A473" t="s">
        <v>11870</v>
      </c>
      <c r="B473" t="s">
        <v>11871</v>
      </c>
      <c r="C473" t="s">
        <v>11871</v>
      </c>
      <c r="E473" t="s">
        <v>3240</v>
      </c>
      <c r="F473" t="s">
        <v>11872</v>
      </c>
      <c r="G473" t="s">
        <v>3239</v>
      </c>
      <c r="H473">
        <v>54</v>
      </c>
      <c r="I473">
        <v>55</v>
      </c>
      <c r="J473" t="s">
        <v>1128</v>
      </c>
      <c r="K473" t="s">
        <v>12396</v>
      </c>
      <c r="L473" t="s">
        <v>11923</v>
      </c>
      <c r="M473" t="s">
        <v>11924</v>
      </c>
      <c r="N473" t="s">
        <v>11889</v>
      </c>
      <c r="O473">
        <v>42726</v>
      </c>
      <c r="Q473" t="s">
        <v>11878</v>
      </c>
      <c r="R473" t="s">
        <v>1128</v>
      </c>
      <c r="S473">
        <v>55</v>
      </c>
    </row>
    <row r="474" spans="1:19" x14ac:dyDescent="0.75">
      <c r="A474" t="s">
        <v>11870</v>
      </c>
      <c r="B474" t="s">
        <v>11871</v>
      </c>
      <c r="C474" t="s">
        <v>11871</v>
      </c>
      <c r="E474" t="s">
        <v>3238</v>
      </c>
      <c r="F474" t="s">
        <v>11872</v>
      </c>
      <c r="G474" t="s">
        <v>3237</v>
      </c>
      <c r="H474">
        <v>54</v>
      </c>
      <c r="I474">
        <v>55</v>
      </c>
      <c r="J474" t="s">
        <v>1128</v>
      </c>
      <c r="K474" t="s">
        <v>12397</v>
      </c>
      <c r="L474" t="s">
        <v>11923</v>
      </c>
      <c r="M474" t="s">
        <v>11924</v>
      </c>
      <c r="N474" t="s">
        <v>11889</v>
      </c>
      <c r="O474">
        <v>42726</v>
      </c>
      <c r="Q474" t="s">
        <v>11878</v>
      </c>
      <c r="R474" t="s">
        <v>1128</v>
      </c>
      <c r="S474">
        <v>55</v>
      </c>
    </row>
    <row r="475" spans="1:19" x14ac:dyDescent="0.75">
      <c r="A475" t="s">
        <v>11870</v>
      </c>
      <c r="B475" t="s">
        <v>11871</v>
      </c>
      <c r="C475" t="s">
        <v>11871</v>
      </c>
      <c r="E475" t="s">
        <v>10688</v>
      </c>
      <c r="F475" t="s">
        <v>11872</v>
      </c>
      <c r="G475" t="s">
        <v>10689</v>
      </c>
      <c r="H475">
        <v>52.73</v>
      </c>
      <c r="I475">
        <v>55</v>
      </c>
      <c r="J475" t="s">
        <v>11873</v>
      </c>
      <c r="K475" t="s">
        <v>11994</v>
      </c>
      <c r="L475" t="s">
        <v>11875</v>
      </c>
      <c r="M475" t="s">
        <v>11946</v>
      </c>
      <c r="N475" t="s">
        <v>11882</v>
      </c>
      <c r="O475">
        <v>31413</v>
      </c>
      <c r="Q475" t="s">
        <v>11878</v>
      </c>
      <c r="R475" t="s">
        <v>11995</v>
      </c>
      <c r="S475">
        <v>55</v>
      </c>
    </row>
    <row r="476" spans="1:19" x14ac:dyDescent="0.75">
      <c r="A476" t="s">
        <v>11870</v>
      </c>
      <c r="B476" t="s">
        <v>11871</v>
      </c>
      <c r="C476" t="s">
        <v>11871</v>
      </c>
      <c r="E476" t="s">
        <v>2616</v>
      </c>
      <c r="F476" t="s">
        <v>11872</v>
      </c>
      <c r="G476" t="s">
        <v>10687</v>
      </c>
      <c r="H476">
        <v>42.42</v>
      </c>
      <c r="I476">
        <v>55</v>
      </c>
      <c r="J476" t="s">
        <v>11873</v>
      </c>
      <c r="K476" t="s">
        <v>11994</v>
      </c>
      <c r="L476" t="s">
        <v>11875</v>
      </c>
      <c r="M476" t="s">
        <v>11946</v>
      </c>
      <c r="N476" t="s">
        <v>11882</v>
      </c>
      <c r="O476">
        <v>31048</v>
      </c>
      <c r="Q476" t="s">
        <v>11878</v>
      </c>
      <c r="R476" t="s">
        <v>11995</v>
      </c>
      <c r="S476">
        <v>55</v>
      </c>
    </row>
    <row r="477" spans="1:19" x14ac:dyDescent="0.75">
      <c r="A477" t="s">
        <v>11936</v>
      </c>
      <c r="B477" t="s">
        <v>11871</v>
      </c>
      <c r="C477" t="s">
        <v>11879</v>
      </c>
      <c r="D477" t="s">
        <v>10402</v>
      </c>
      <c r="E477" t="s">
        <v>12398</v>
      </c>
      <c r="F477" t="s">
        <v>11872</v>
      </c>
      <c r="G477" t="s">
        <v>12399</v>
      </c>
      <c r="H477">
        <v>55</v>
      </c>
      <c r="I477">
        <v>55</v>
      </c>
      <c r="K477" t="s">
        <v>2418</v>
      </c>
      <c r="L477" t="s">
        <v>11875</v>
      </c>
      <c r="M477" t="s">
        <v>11946</v>
      </c>
      <c r="N477" t="s">
        <v>11882</v>
      </c>
      <c r="Q477" t="s">
        <v>11878</v>
      </c>
      <c r="S477">
        <v>55</v>
      </c>
    </row>
    <row r="478" spans="1:19" x14ac:dyDescent="0.75">
      <c r="A478" t="s">
        <v>11870</v>
      </c>
      <c r="B478" t="s">
        <v>11871</v>
      </c>
      <c r="C478" t="s">
        <v>11871</v>
      </c>
      <c r="E478" t="s">
        <v>10714</v>
      </c>
      <c r="F478" t="s">
        <v>11872</v>
      </c>
      <c r="G478" t="s">
        <v>10716</v>
      </c>
      <c r="H478">
        <v>55</v>
      </c>
      <c r="I478">
        <v>55</v>
      </c>
      <c r="J478" t="s">
        <v>11873</v>
      </c>
      <c r="K478" t="s">
        <v>12400</v>
      </c>
      <c r="L478" t="s">
        <v>11933</v>
      </c>
      <c r="M478" t="s">
        <v>12401</v>
      </c>
      <c r="N478" t="s">
        <v>11882</v>
      </c>
      <c r="O478">
        <v>28491</v>
      </c>
      <c r="Q478" t="s">
        <v>11878</v>
      </c>
      <c r="R478" t="s">
        <v>11873</v>
      </c>
      <c r="S478">
        <v>55</v>
      </c>
    </row>
    <row r="479" spans="1:19" x14ac:dyDescent="0.75">
      <c r="A479" t="s">
        <v>11870</v>
      </c>
      <c r="B479" t="s">
        <v>11871</v>
      </c>
      <c r="C479" t="s">
        <v>11871</v>
      </c>
      <c r="E479" t="s">
        <v>10708</v>
      </c>
      <c r="F479" t="s">
        <v>11872</v>
      </c>
      <c r="G479" t="s">
        <v>10710</v>
      </c>
      <c r="H479">
        <v>55</v>
      </c>
      <c r="I479">
        <v>55</v>
      </c>
      <c r="J479" t="s">
        <v>11873</v>
      </c>
      <c r="K479" t="s">
        <v>12400</v>
      </c>
      <c r="L479" t="s">
        <v>11933</v>
      </c>
      <c r="M479" t="s">
        <v>12401</v>
      </c>
      <c r="N479" t="s">
        <v>11882</v>
      </c>
      <c r="O479">
        <v>28491</v>
      </c>
      <c r="Q479" t="s">
        <v>11878</v>
      </c>
      <c r="R479" t="s">
        <v>11873</v>
      </c>
      <c r="S479">
        <v>55</v>
      </c>
    </row>
    <row r="480" spans="1:19" x14ac:dyDescent="0.75">
      <c r="A480" t="s">
        <v>11870</v>
      </c>
      <c r="B480" t="s">
        <v>11871</v>
      </c>
      <c r="C480" t="s">
        <v>11871</v>
      </c>
      <c r="E480" t="s">
        <v>10357</v>
      </c>
      <c r="F480" t="s">
        <v>11872</v>
      </c>
      <c r="G480" t="s">
        <v>10358</v>
      </c>
      <c r="H480">
        <v>10.01</v>
      </c>
      <c r="I480">
        <v>55</v>
      </c>
      <c r="J480" t="s">
        <v>11873</v>
      </c>
      <c r="K480" t="s">
        <v>12402</v>
      </c>
      <c r="L480" t="s">
        <v>11875</v>
      </c>
      <c r="M480" t="s">
        <v>11946</v>
      </c>
      <c r="N480" t="s">
        <v>11882</v>
      </c>
      <c r="Q480" t="s">
        <v>11878</v>
      </c>
      <c r="R480" t="s">
        <v>11873</v>
      </c>
      <c r="S480">
        <v>55</v>
      </c>
    </row>
    <row r="481" spans="1:19" x14ac:dyDescent="0.75">
      <c r="A481" t="s">
        <v>11936</v>
      </c>
      <c r="B481" t="s">
        <v>11871</v>
      </c>
      <c r="C481" t="s">
        <v>11879</v>
      </c>
      <c r="D481" t="s">
        <v>10402</v>
      </c>
      <c r="E481" t="s">
        <v>12403</v>
      </c>
      <c r="F481" t="s">
        <v>11872</v>
      </c>
      <c r="G481" t="s">
        <v>12404</v>
      </c>
      <c r="H481">
        <v>55</v>
      </c>
      <c r="I481">
        <v>55</v>
      </c>
      <c r="K481" t="s">
        <v>2418</v>
      </c>
      <c r="L481" t="s">
        <v>11875</v>
      </c>
      <c r="M481" t="s">
        <v>11946</v>
      </c>
      <c r="N481" t="s">
        <v>11882</v>
      </c>
      <c r="Q481" t="s">
        <v>11878</v>
      </c>
      <c r="S481">
        <v>55</v>
      </c>
    </row>
    <row r="482" spans="1:19" x14ac:dyDescent="0.75">
      <c r="A482" t="s">
        <v>11870</v>
      </c>
      <c r="B482" t="s">
        <v>11871</v>
      </c>
      <c r="C482" t="s">
        <v>11871</v>
      </c>
      <c r="E482" t="s">
        <v>10680</v>
      </c>
      <c r="F482" t="s">
        <v>11872</v>
      </c>
      <c r="G482" t="s">
        <v>10681</v>
      </c>
      <c r="H482">
        <v>55</v>
      </c>
      <c r="I482">
        <v>55</v>
      </c>
      <c r="J482" t="s">
        <v>11873</v>
      </c>
      <c r="K482" t="s">
        <v>12094</v>
      </c>
      <c r="L482" t="s">
        <v>7359</v>
      </c>
      <c r="M482" t="s">
        <v>11881</v>
      </c>
      <c r="N482" t="s">
        <v>11882</v>
      </c>
      <c r="O482">
        <v>25204</v>
      </c>
      <c r="Q482" t="s">
        <v>11878</v>
      </c>
      <c r="R482" t="s">
        <v>11873</v>
      </c>
      <c r="S482">
        <v>55</v>
      </c>
    </row>
    <row r="483" spans="1:19" x14ac:dyDescent="0.75">
      <c r="A483" t="s">
        <v>11870</v>
      </c>
      <c r="B483" t="s">
        <v>11871</v>
      </c>
      <c r="C483" t="s">
        <v>11871</v>
      </c>
      <c r="E483" t="s">
        <v>10711</v>
      </c>
      <c r="F483" t="s">
        <v>11872</v>
      </c>
      <c r="G483" t="s">
        <v>10713</v>
      </c>
      <c r="H483">
        <v>55</v>
      </c>
      <c r="I483">
        <v>55</v>
      </c>
      <c r="J483" t="s">
        <v>11873</v>
      </c>
      <c r="K483" t="s">
        <v>12400</v>
      </c>
      <c r="L483" t="s">
        <v>11933</v>
      </c>
      <c r="M483" t="s">
        <v>12401</v>
      </c>
      <c r="N483" t="s">
        <v>11882</v>
      </c>
      <c r="O483">
        <v>28491</v>
      </c>
      <c r="Q483" t="s">
        <v>11878</v>
      </c>
      <c r="R483" t="s">
        <v>11873</v>
      </c>
      <c r="S483">
        <v>55</v>
      </c>
    </row>
    <row r="484" spans="1:19" x14ac:dyDescent="0.75">
      <c r="A484" t="s">
        <v>11936</v>
      </c>
      <c r="B484" t="s">
        <v>11871</v>
      </c>
      <c r="C484" t="s">
        <v>11879</v>
      </c>
      <c r="D484" t="s">
        <v>9985</v>
      </c>
      <c r="E484" t="s">
        <v>12405</v>
      </c>
      <c r="F484" t="s">
        <v>11872</v>
      </c>
      <c r="G484" t="s">
        <v>12406</v>
      </c>
      <c r="H484">
        <v>55</v>
      </c>
      <c r="I484">
        <v>55</v>
      </c>
      <c r="K484" t="s">
        <v>11892</v>
      </c>
      <c r="L484" t="s">
        <v>7359</v>
      </c>
      <c r="M484" t="s">
        <v>11881</v>
      </c>
      <c r="N484" t="s">
        <v>11889</v>
      </c>
      <c r="Q484" t="s">
        <v>11878</v>
      </c>
      <c r="S484">
        <v>55</v>
      </c>
    </row>
    <row r="485" spans="1:19" x14ac:dyDescent="0.75">
      <c r="A485" t="s">
        <v>11936</v>
      </c>
      <c r="B485" t="s">
        <v>11871</v>
      </c>
      <c r="C485" t="s">
        <v>11879</v>
      </c>
      <c r="D485" t="s">
        <v>10822</v>
      </c>
      <c r="E485" t="s">
        <v>12407</v>
      </c>
      <c r="F485" t="s">
        <v>11872</v>
      </c>
      <c r="G485" t="s">
        <v>12408</v>
      </c>
      <c r="H485">
        <v>55</v>
      </c>
      <c r="I485">
        <v>55</v>
      </c>
      <c r="K485" t="s">
        <v>11874</v>
      </c>
      <c r="L485" t="s">
        <v>7359</v>
      </c>
      <c r="M485" t="s">
        <v>11881</v>
      </c>
      <c r="N485" t="s">
        <v>11882</v>
      </c>
      <c r="Q485" t="s">
        <v>11878</v>
      </c>
      <c r="S485">
        <v>55</v>
      </c>
    </row>
    <row r="486" spans="1:19" x14ac:dyDescent="0.75">
      <c r="A486" t="s">
        <v>11870</v>
      </c>
      <c r="B486" t="s">
        <v>11871</v>
      </c>
      <c r="C486" t="s">
        <v>11871</v>
      </c>
      <c r="E486" t="s">
        <v>2613</v>
      </c>
      <c r="F486" t="s">
        <v>11872</v>
      </c>
      <c r="G486" t="s">
        <v>10684</v>
      </c>
      <c r="H486">
        <v>38.85</v>
      </c>
      <c r="I486">
        <v>55</v>
      </c>
      <c r="J486" t="s">
        <v>11873</v>
      </c>
      <c r="K486" t="s">
        <v>11994</v>
      </c>
      <c r="L486" t="s">
        <v>11875</v>
      </c>
      <c r="M486" t="s">
        <v>11946</v>
      </c>
      <c r="N486" t="s">
        <v>11882</v>
      </c>
      <c r="O486">
        <v>30317</v>
      </c>
      <c r="Q486" t="s">
        <v>11878</v>
      </c>
      <c r="R486" t="s">
        <v>11995</v>
      </c>
      <c r="S486">
        <v>55</v>
      </c>
    </row>
    <row r="487" spans="1:19" x14ac:dyDescent="0.75">
      <c r="A487" t="s">
        <v>11936</v>
      </c>
      <c r="B487" t="s">
        <v>11871</v>
      </c>
      <c r="C487" t="s">
        <v>11879</v>
      </c>
      <c r="D487" t="s">
        <v>1212</v>
      </c>
      <c r="E487" t="s">
        <v>12409</v>
      </c>
      <c r="F487" t="s">
        <v>11872</v>
      </c>
      <c r="G487" t="s">
        <v>12410</v>
      </c>
      <c r="H487">
        <v>55</v>
      </c>
      <c r="I487">
        <v>55</v>
      </c>
      <c r="K487" t="s">
        <v>2418</v>
      </c>
      <c r="L487" t="s">
        <v>11875</v>
      </c>
      <c r="M487" t="s">
        <v>11946</v>
      </c>
      <c r="N487" t="s">
        <v>11882</v>
      </c>
      <c r="Q487" t="s">
        <v>11878</v>
      </c>
      <c r="S487">
        <v>55</v>
      </c>
    </row>
    <row r="488" spans="1:19" x14ac:dyDescent="0.75">
      <c r="A488" t="s">
        <v>11936</v>
      </c>
      <c r="B488" t="s">
        <v>11871</v>
      </c>
      <c r="C488" t="s">
        <v>11879</v>
      </c>
      <c r="D488" t="s">
        <v>1212</v>
      </c>
      <c r="E488" t="s">
        <v>12411</v>
      </c>
      <c r="F488" t="s">
        <v>11872</v>
      </c>
      <c r="G488" t="s">
        <v>12412</v>
      </c>
      <c r="H488">
        <v>55</v>
      </c>
      <c r="I488">
        <v>55</v>
      </c>
      <c r="K488" t="s">
        <v>2418</v>
      </c>
      <c r="L488" t="s">
        <v>11875</v>
      </c>
      <c r="M488" t="s">
        <v>11946</v>
      </c>
      <c r="N488" t="s">
        <v>11882</v>
      </c>
      <c r="Q488" t="s">
        <v>11878</v>
      </c>
      <c r="S488">
        <v>55</v>
      </c>
    </row>
    <row r="489" spans="1:19" x14ac:dyDescent="0.75">
      <c r="A489" t="s">
        <v>11870</v>
      </c>
      <c r="B489" t="s">
        <v>11871</v>
      </c>
      <c r="C489" t="s">
        <v>11871</v>
      </c>
      <c r="E489" t="s">
        <v>3085</v>
      </c>
      <c r="F489" t="s">
        <v>11872</v>
      </c>
      <c r="G489" t="s">
        <v>12413</v>
      </c>
      <c r="H489">
        <v>48</v>
      </c>
      <c r="I489">
        <v>54.7</v>
      </c>
      <c r="J489" t="s">
        <v>1128</v>
      </c>
      <c r="K489" t="s">
        <v>12414</v>
      </c>
      <c r="L489" t="s">
        <v>11885</v>
      </c>
      <c r="M489" t="s">
        <v>11886</v>
      </c>
      <c r="N489" t="s">
        <v>11889</v>
      </c>
      <c r="O489">
        <v>32864</v>
      </c>
      <c r="Q489" t="s">
        <v>11878</v>
      </c>
      <c r="R489" t="s">
        <v>1128</v>
      </c>
      <c r="S489">
        <v>54.7</v>
      </c>
    </row>
    <row r="490" spans="1:19" x14ac:dyDescent="0.75">
      <c r="A490" t="s">
        <v>11870</v>
      </c>
      <c r="B490" t="s">
        <v>11871</v>
      </c>
      <c r="C490" t="s">
        <v>11871</v>
      </c>
      <c r="E490" t="s">
        <v>9969</v>
      </c>
      <c r="F490" t="s">
        <v>11872</v>
      </c>
      <c r="G490" t="s">
        <v>9971</v>
      </c>
      <c r="H490">
        <v>54.6</v>
      </c>
      <c r="I490">
        <v>54.6</v>
      </c>
      <c r="J490" t="s">
        <v>11873</v>
      </c>
      <c r="K490" t="s">
        <v>11874</v>
      </c>
      <c r="L490" t="s">
        <v>7359</v>
      </c>
      <c r="M490" t="s">
        <v>11881</v>
      </c>
      <c r="N490" t="s">
        <v>11882</v>
      </c>
      <c r="O490">
        <v>21186</v>
      </c>
      <c r="Q490" t="s">
        <v>11878</v>
      </c>
      <c r="R490" t="s">
        <v>11873</v>
      </c>
      <c r="S490">
        <v>54.6</v>
      </c>
    </row>
    <row r="491" spans="1:19" x14ac:dyDescent="0.75">
      <c r="A491" t="s">
        <v>11870</v>
      </c>
      <c r="B491" t="s">
        <v>11871</v>
      </c>
      <c r="C491" t="s">
        <v>11871</v>
      </c>
      <c r="E491" t="s">
        <v>10837</v>
      </c>
      <c r="F491" t="s">
        <v>11872</v>
      </c>
      <c r="G491" t="s">
        <v>10839</v>
      </c>
      <c r="H491">
        <v>54.6</v>
      </c>
      <c r="I491">
        <v>54.6</v>
      </c>
      <c r="J491" t="s">
        <v>11873</v>
      </c>
      <c r="K491" t="s">
        <v>11874</v>
      </c>
      <c r="L491" t="s">
        <v>7359</v>
      </c>
      <c r="M491" t="s">
        <v>11881</v>
      </c>
      <c r="N491" t="s">
        <v>11882</v>
      </c>
      <c r="O491">
        <v>23743</v>
      </c>
      <c r="Q491" t="s">
        <v>11878</v>
      </c>
      <c r="R491" t="s">
        <v>11873</v>
      </c>
      <c r="S491">
        <v>54.6</v>
      </c>
    </row>
    <row r="492" spans="1:19" x14ac:dyDescent="0.75">
      <c r="A492" t="s">
        <v>11936</v>
      </c>
      <c r="B492" t="s">
        <v>11871</v>
      </c>
      <c r="C492" t="s">
        <v>11879</v>
      </c>
      <c r="D492" t="s">
        <v>10229</v>
      </c>
      <c r="E492" t="s">
        <v>12415</v>
      </c>
      <c r="F492" t="s">
        <v>11872</v>
      </c>
      <c r="G492" t="s">
        <v>12416</v>
      </c>
      <c r="H492">
        <v>53.6</v>
      </c>
      <c r="I492">
        <v>53.6</v>
      </c>
      <c r="K492" t="s">
        <v>12417</v>
      </c>
      <c r="L492" t="s">
        <v>11875</v>
      </c>
      <c r="M492" t="s">
        <v>11952</v>
      </c>
      <c r="N492" t="s">
        <v>11882</v>
      </c>
      <c r="Q492" t="s">
        <v>11878</v>
      </c>
      <c r="S492">
        <v>53.6</v>
      </c>
    </row>
    <row r="493" spans="1:19" x14ac:dyDescent="0.75">
      <c r="A493" t="s">
        <v>11936</v>
      </c>
      <c r="B493" t="s">
        <v>11871</v>
      </c>
      <c r="C493" t="s">
        <v>11879</v>
      </c>
      <c r="D493" t="s">
        <v>10994</v>
      </c>
      <c r="E493" t="s">
        <v>12418</v>
      </c>
      <c r="F493" t="s">
        <v>11872</v>
      </c>
      <c r="G493" t="s">
        <v>12419</v>
      </c>
      <c r="H493">
        <v>53</v>
      </c>
      <c r="I493">
        <v>53</v>
      </c>
      <c r="J493" t="s">
        <v>11873</v>
      </c>
      <c r="K493" t="s">
        <v>11880</v>
      </c>
      <c r="L493" t="s">
        <v>11939</v>
      </c>
      <c r="M493" t="s">
        <v>11881</v>
      </c>
      <c r="N493" t="s">
        <v>11882</v>
      </c>
      <c r="Q493" t="s">
        <v>11878</v>
      </c>
      <c r="R493" t="s">
        <v>11873</v>
      </c>
      <c r="S493">
        <v>53</v>
      </c>
    </row>
    <row r="494" spans="1:19" x14ac:dyDescent="0.75">
      <c r="A494" t="s">
        <v>11936</v>
      </c>
      <c r="B494" t="s">
        <v>11871</v>
      </c>
      <c r="C494" t="s">
        <v>11879</v>
      </c>
      <c r="D494" t="s">
        <v>10994</v>
      </c>
      <c r="E494" t="s">
        <v>12420</v>
      </c>
      <c r="F494" t="s">
        <v>11872</v>
      </c>
      <c r="G494" t="s">
        <v>12421</v>
      </c>
      <c r="H494">
        <v>53</v>
      </c>
      <c r="I494">
        <v>53</v>
      </c>
      <c r="J494" t="s">
        <v>11873</v>
      </c>
      <c r="K494" t="s">
        <v>11880</v>
      </c>
      <c r="L494" t="s">
        <v>11939</v>
      </c>
      <c r="M494" t="s">
        <v>11881</v>
      </c>
      <c r="N494" t="s">
        <v>11882</v>
      </c>
      <c r="Q494" t="s">
        <v>11878</v>
      </c>
      <c r="R494" t="s">
        <v>11873</v>
      </c>
      <c r="S494">
        <v>53</v>
      </c>
    </row>
    <row r="495" spans="1:19" x14ac:dyDescent="0.75">
      <c r="A495" t="s">
        <v>11936</v>
      </c>
      <c r="B495" t="s">
        <v>11871</v>
      </c>
      <c r="C495" t="s">
        <v>11879</v>
      </c>
      <c r="D495" t="s">
        <v>10994</v>
      </c>
      <c r="E495" t="s">
        <v>12422</v>
      </c>
      <c r="F495" t="s">
        <v>11872</v>
      </c>
      <c r="G495" t="s">
        <v>12423</v>
      </c>
      <c r="H495">
        <v>53</v>
      </c>
      <c r="I495">
        <v>53</v>
      </c>
      <c r="J495" t="s">
        <v>11873</v>
      </c>
      <c r="K495" t="s">
        <v>11880</v>
      </c>
      <c r="L495" t="s">
        <v>11939</v>
      </c>
      <c r="M495" t="s">
        <v>11881</v>
      </c>
      <c r="N495" t="s">
        <v>11882</v>
      </c>
      <c r="Q495" t="s">
        <v>11878</v>
      </c>
      <c r="R495" t="s">
        <v>11873</v>
      </c>
      <c r="S495">
        <v>53</v>
      </c>
    </row>
    <row r="496" spans="1:19" x14ac:dyDescent="0.75">
      <c r="A496" t="s">
        <v>11936</v>
      </c>
      <c r="B496" t="s">
        <v>11871</v>
      </c>
      <c r="C496" t="s">
        <v>11879</v>
      </c>
      <c r="D496" t="s">
        <v>10994</v>
      </c>
      <c r="E496" t="s">
        <v>12424</v>
      </c>
      <c r="F496" t="s">
        <v>11872</v>
      </c>
      <c r="G496" t="s">
        <v>12425</v>
      </c>
      <c r="H496">
        <v>53</v>
      </c>
      <c r="I496">
        <v>53</v>
      </c>
      <c r="J496" t="s">
        <v>11873</v>
      </c>
      <c r="K496" t="s">
        <v>11880</v>
      </c>
      <c r="L496" t="s">
        <v>11939</v>
      </c>
      <c r="M496" t="s">
        <v>11881</v>
      </c>
      <c r="N496" t="s">
        <v>11882</v>
      </c>
      <c r="Q496" t="s">
        <v>11878</v>
      </c>
      <c r="R496" t="s">
        <v>11873</v>
      </c>
      <c r="S496">
        <v>53</v>
      </c>
    </row>
    <row r="497" spans="1:19" x14ac:dyDescent="0.75">
      <c r="A497" t="s">
        <v>11936</v>
      </c>
      <c r="B497" t="s">
        <v>11871</v>
      </c>
      <c r="C497" t="s">
        <v>11879</v>
      </c>
      <c r="D497" t="s">
        <v>10994</v>
      </c>
      <c r="E497" t="s">
        <v>12426</v>
      </c>
      <c r="F497" t="s">
        <v>11872</v>
      </c>
      <c r="G497" t="s">
        <v>12427</v>
      </c>
      <c r="H497">
        <v>53</v>
      </c>
      <c r="I497">
        <v>53</v>
      </c>
      <c r="J497" t="s">
        <v>11873</v>
      </c>
      <c r="K497" t="s">
        <v>11880</v>
      </c>
      <c r="L497" t="s">
        <v>11939</v>
      </c>
      <c r="M497" t="s">
        <v>11881</v>
      </c>
      <c r="N497" t="s">
        <v>11882</v>
      </c>
      <c r="Q497" t="s">
        <v>11878</v>
      </c>
      <c r="R497" t="s">
        <v>11873</v>
      </c>
      <c r="S497">
        <v>53</v>
      </c>
    </row>
    <row r="498" spans="1:19" x14ac:dyDescent="0.75">
      <c r="A498" t="s">
        <v>11936</v>
      </c>
      <c r="B498" t="s">
        <v>11871</v>
      </c>
      <c r="C498" t="s">
        <v>11879</v>
      </c>
      <c r="D498" t="s">
        <v>10994</v>
      </c>
      <c r="E498" t="s">
        <v>12428</v>
      </c>
      <c r="F498" t="s">
        <v>11872</v>
      </c>
      <c r="G498" t="s">
        <v>12429</v>
      </c>
      <c r="H498">
        <v>53</v>
      </c>
      <c r="I498">
        <v>53</v>
      </c>
      <c r="J498" t="s">
        <v>11873</v>
      </c>
      <c r="K498" t="s">
        <v>11880</v>
      </c>
      <c r="L498" t="s">
        <v>11939</v>
      </c>
      <c r="M498" t="s">
        <v>11881</v>
      </c>
      <c r="N498" t="s">
        <v>11882</v>
      </c>
      <c r="Q498" t="s">
        <v>11878</v>
      </c>
      <c r="R498" t="s">
        <v>11873</v>
      </c>
      <c r="S498">
        <v>53</v>
      </c>
    </row>
    <row r="499" spans="1:19" x14ac:dyDescent="0.75">
      <c r="A499" t="s">
        <v>11936</v>
      </c>
      <c r="B499" t="s">
        <v>11871</v>
      </c>
      <c r="C499" t="s">
        <v>11879</v>
      </c>
      <c r="D499" t="s">
        <v>10994</v>
      </c>
      <c r="E499" t="s">
        <v>12430</v>
      </c>
      <c r="F499" t="s">
        <v>11872</v>
      </c>
      <c r="G499" t="s">
        <v>12431</v>
      </c>
      <c r="H499">
        <v>53</v>
      </c>
      <c r="I499">
        <v>53</v>
      </c>
      <c r="J499" t="s">
        <v>11873</v>
      </c>
      <c r="K499" t="s">
        <v>11880</v>
      </c>
      <c r="L499" t="s">
        <v>11939</v>
      </c>
      <c r="M499" t="s">
        <v>11881</v>
      </c>
      <c r="N499" t="s">
        <v>11882</v>
      </c>
      <c r="Q499" t="s">
        <v>11878</v>
      </c>
      <c r="R499" t="s">
        <v>11873</v>
      </c>
      <c r="S499">
        <v>53</v>
      </c>
    </row>
    <row r="500" spans="1:19" x14ac:dyDescent="0.75">
      <c r="A500" t="s">
        <v>11936</v>
      </c>
      <c r="B500" t="s">
        <v>11871</v>
      </c>
      <c r="C500" t="s">
        <v>11879</v>
      </c>
      <c r="D500" t="s">
        <v>10994</v>
      </c>
      <c r="E500" t="s">
        <v>12432</v>
      </c>
      <c r="F500" t="s">
        <v>11872</v>
      </c>
      <c r="G500" t="s">
        <v>12433</v>
      </c>
      <c r="H500">
        <v>53</v>
      </c>
      <c r="I500">
        <v>53</v>
      </c>
      <c r="J500" t="s">
        <v>11873</v>
      </c>
      <c r="K500" t="s">
        <v>11880</v>
      </c>
      <c r="L500" t="s">
        <v>11939</v>
      </c>
      <c r="M500" t="s">
        <v>11881</v>
      </c>
      <c r="N500" t="s">
        <v>11882</v>
      </c>
      <c r="Q500" t="s">
        <v>11878</v>
      </c>
      <c r="R500" t="s">
        <v>11873</v>
      </c>
      <c r="S500">
        <v>53</v>
      </c>
    </row>
    <row r="501" spans="1:19" x14ac:dyDescent="0.75">
      <c r="A501" t="s">
        <v>11870</v>
      </c>
      <c r="B501" t="s">
        <v>11871</v>
      </c>
      <c r="C501" t="s">
        <v>11871</v>
      </c>
      <c r="E501" t="s">
        <v>9966</v>
      </c>
      <c r="F501" t="s">
        <v>11872</v>
      </c>
      <c r="G501" t="s">
        <v>9968</v>
      </c>
      <c r="H501">
        <v>52.5</v>
      </c>
      <c r="I501">
        <v>52.5</v>
      </c>
      <c r="J501" t="s">
        <v>11873</v>
      </c>
      <c r="K501" t="s">
        <v>11874</v>
      </c>
      <c r="L501" t="s">
        <v>7359</v>
      </c>
      <c r="M501" t="s">
        <v>11881</v>
      </c>
      <c r="N501" t="s">
        <v>11882</v>
      </c>
      <c r="O501">
        <v>21186</v>
      </c>
      <c r="Q501" t="s">
        <v>11878</v>
      </c>
      <c r="R501" t="s">
        <v>11873</v>
      </c>
      <c r="S501">
        <v>52.5</v>
      </c>
    </row>
    <row r="502" spans="1:19" x14ac:dyDescent="0.75">
      <c r="A502" t="s">
        <v>11936</v>
      </c>
      <c r="B502" t="s">
        <v>11871</v>
      </c>
      <c r="C502" t="s">
        <v>11879</v>
      </c>
      <c r="D502" t="s">
        <v>2675</v>
      </c>
      <c r="E502" t="s">
        <v>12434</v>
      </c>
      <c r="F502" t="s">
        <v>11872</v>
      </c>
      <c r="G502" t="s">
        <v>12435</v>
      </c>
      <c r="H502">
        <v>52</v>
      </c>
      <c r="I502">
        <v>52</v>
      </c>
      <c r="N502" t="s">
        <v>11882</v>
      </c>
      <c r="Q502" t="s">
        <v>11878</v>
      </c>
      <c r="S502">
        <v>52</v>
      </c>
    </row>
    <row r="503" spans="1:19" x14ac:dyDescent="0.75">
      <c r="A503" t="s">
        <v>11870</v>
      </c>
      <c r="B503" t="s">
        <v>11871</v>
      </c>
      <c r="C503" t="s">
        <v>11871</v>
      </c>
      <c r="E503" t="s">
        <v>10008</v>
      </c>
      <c r="F503" t="s">
        <v>11872</v>
      </c>
      <c r="G503" t="s">
        <v>10009</v>
      </c>
      <c r="H503">
        <v>51.25</v>
      </c>
      <c r="I503">
        <v>52</v>
      </c>
      <c r="J503" t="s">
        <v>3319</v>
      </c>
      <c r="K503" t="s">
        <v>12436</v>
      </c>
      <c r="L503" t="s">
        <v>11933</v>
      </c>
      <c r="M503" t="s">
        <v>11886</v>
      </c>
      <c r="N503" t="s">
        <v>11889</v>
      </c>
      <c r="O503">
        <v>37190</v>
      </c>
      <c r="Q503" t="s">
        <v>11878</v>
      </c>
      <c r="R503" t="s">
        <v>3319</v>
      </c>
      <c r="S503">
        <v>52</v>
      </c>
    </row>
    <row r="504" spans="1:19" x14ac:dyDescent="0.75">
      <c r="A504" t="s">
        <v>11936</v>
      </c>
      <c r="B504" t="s">
        <v>11871</v>
      </c>
      <c r="C504" t="s">
        <v>11879</v>
      </c>
      <c r="D504" t="s">
        <v>2675</v>
      </c>
      <c r="E504" t="s">
        <v>12437</v>
      </c>
      <c r="F504" t="s">
        <v>11872</v>
      </c>
      <c r="G504" t="s">
        <v>12438</v>
      </c>
      <c r="H504">
        <v>52</v>
      </c>
      <c r="I504">
        <v>52</v>
      </c>
      <c r="N504" t="s">
        <v>11882</v>
      </c>
      <c r="Q504" t="s">
        <v>11878</v>
      </c>
      <c r="S504">
        <v>52</v>
      </c>
    </row>
    <row r="505" spans="1:19" x14ac:dyDescent="0.75">
      <c r="A505" t="s">
        <v>11870</v>
      </c>
      <c r="B505" t="s">
        <v>11871</v>
      </c>
      <c r="C505" t="s">
        <v>11871</v>
      </c>
      <c r="E505" t="s">
        <v>10274</v>
      </c>
      <c r="F505" t="s">
        <v>11872</v>
      </c>
      <c r="G505" t="s">
        <v>10275</v>
      </c>
      <c r="H505">
        <v>48.04</v>
      </c>
      <c r="I505">
        <v>52</v>
      </c>
      <c r="J505" t="s">
        <v>3319</v>
      </c>
      <c r="K505" t="s">
        <v>12439</v>
      </c>
      <c r="L505" t="s">
        <v>11933</v>
      </c>
      <c r="M505" t="s">
        <v>11886</v>
      </c>
      <c r="N505" t="s">
        <v>11889</v>
      </c>
      <c r="O505">
        <v>37187</v>
      </c>
      <c r="Q505" t="s">
        <v>11878</v>
      </c>
      <c r="R505" t="s">
        <v>3319</v>
      </c>
      <c r="S505">
        <v>52</v>
      </c>
    </row>
    <row r="506" spans="1:19" x14ac:dyDescent="0.75">
      <c r="A506" t="s">
        <v>11870</v>
      </c>
      <c r="B506" t="s">
        <v>11871</v>
      </c>
      <c r="C506" t="s">
        <v>11871</v>
      </c>
      <c r="E506" t="s">
        <v>11031</v>
      </c>
      <c r="F506" t="s">
        <v>11872</v>
      </c>
      <c r="G506" t="s">
        <v>11032</v>
      </c>
      <c r="H506">
        <v>49.9</v>
      </c>
      <c r="I506">
        <v>51.2</v>
      </c>
      <c r="J506" t="s">
        <v>11873</v>
      </c>
      <c r="K506" t="s">
        <v>11994</v>
      </c>
      <c r="L506" t="s">
        <v>11933</v>
      </c>
      <c r="M506" t="s">
        <v>11886</v>
      </c>
      <c r="N506" t="s">
        <v>11882</v>
      </c>
      <c r="O506">
        <v>35065</v>
      </c>
      <c r="Q506" t="s">
        <v>11878</v>
      </c>
      <c r="R506" t="s">
        <v>11995</v>
      </c>
      <c r="S506">
        <v>51.2</v>
      </c>
    </row>
    <row r="507" spans="1:19" x14ac:dyDescent="0.75">
      <c r="A507" t="s">
        <v>11870</v>
      </c>
      <c r="B507" t="s">
        <v>11871</v>
      </c>
      <c r="C507" t="s">
        <v>11871</v>
      </c>
      <c r="E507" t="s">
        <v>10507</v>
      </c>
      <c r="F507" t="s">
        <v>11872</v>
      </c>
      <c r="G507" t="s">
        <v>10509</v>
      </c>
      <c r="H507">
        <v>51.2</v>
      </c>
      <c r="I507">
        <v>51.2</v>
      </c>
      <c r="J507" t="s">
        <v>11873</v>
      </c>
      <c r="K507" t="s">
        <v>11874</v>
      </c>
      <c r="L507" t="s">
        <v>7359</v>
      </c>
      <c r="M507" t="s">
        <v>11881</v>
      </c>
      <c r="N507" t="s">
        <v>11882</v>
      </c>
      <c r="O507">
        <v>22647</v>
      </c>
      <c r="Q507" t="s">
        <v>11878</v>
      </c>
      <c r="R507" t="s">
        <v>11873</v>
      </c>
      <c r="S507">
        <v>51.2</v>
      </c>
    </row>
    <row r="508" spans="1:19" x14ac:dyDescent="0.75">
      <c r="A508" t="s">
        <v>11870</v>
      </c>
      <c r="B508" t="s">
        <v>11871</v>
      </c>
      <c r="C508" t="s">
        <v>11879</v>
      </c>
      <c r="D508" t="s">
        <v>9895</v>
      </c>
      <c r="E508" t="s">
        <v>9895</v>
      </c>
      <c r="F508" t="s">
        <v>11872</v>
      </c>
      <c r="G508" t="s">
        <v>9896</v>
      </c>
      <c r="H508">
        <v>50.6</v>
      </c>
      <c r="J508" t="s">
        <v>11873</v>
      </c>
      <c r="K508" t="s">
        <v>12440</v>
      </c>
      <c r="L508" t="s">
        <v>11885</v>
      </c>
      <c r="M508" t="s">
        <v>11886</v>
      </c>
      <c r="N508" t="s">
        <v>11882</v>
      </c>
      <c r="O508">
        <v>36892</v>
      </c>
      <c r="Q508" t="s">
        <v>11878</v>
      </c>
      <c r="R508" t="s">
        <v>11873</v>
      </c>
      <c r="S508">
        <v>50.6</v>
      </c>
    </row>
    <row r="509" spans="1:19" x14ac:dyDescent="0.75">
      <c r="A509" t="s">
        <v>11936</v>
      </c>
      <c r="B509" t="s">
        <v>11871</v>
      </c>
      <c r="C509" t="s">
        <v>11879</v>
      </c>
      <c r="D509" t="s">
        <v>10229</v>
      </c>
      <c r="E509" t="s">
        <v>12441</v>
      </c>
      <c r="F509" t="s">
        <v>11872</v>
      </c>
      <c r="G509" t="s">
        <v>12442</v>
      </c>
      <c r="H509">
        <v>50.4</v>
      </c>
      <c r="I509">
        <v>50.4</v>
      </c>
      <c r="K509" t="s">
        <v>12417</v>
      </c>
      <c r="L509" t="s">
        <v>11933</v>
      </c>
      <c r="M509" t="s">
        <v>11886</v>
      </c>
      <c r="N509" t="s">
        <v>11882</v>
      </c>
      <c r="Q509" t="s">
        <v>11878</v>
      </c>
      <c r="S509">
        <v>50.4</v>
      </c>
    </row>
    <row r="510" spans="1:19" x14ac:dyDescent="0.75">
      <c r="A510" t="s">
        <v>11870</v>
      </c>
      <c r="B510" t="s">
        <v>11879</v>
      </c>
      <c r="C510" t="s">
        <v>11871</v>
      </c>
      <c r="E510" t="s">
        <v>10553</v>
      </c>
      <c r="F510" t="s">
        <v>11872</v>
      </c>
      <c r="G510" t="s">
        <v>10554</v>
      </c>
      <c r="H510">
        <v>30</v>
      </c>
      <c r="I510">
        <v>50.4</v>
      </c>
      <c r="J510" t="s">
        <v>11873</v>
      </c>
      <c r="K510" t="s">
        <v>12443</v>
      </c>
      <c r="L510" t="s">
        <v>11875</v>
      </c>
      <c r="M510" t="s">
        <v>12384</v>
      </c>
      <c r="N510" t="s">
        <v>11882</v>
      </c>
      <c r="O510">
        <v>42913</v>
      </c>
      <c r="Q510" t="s">
        <v>11878</v>
      </c>
      <c r="R510" t="s">
        <v>11873</v>
      </c>
      <c r="S510">
        <v>50.4</v>
      </c>
    </row>
    <row r="511" spans="1:19" x14ac:dyDescent="0.75">
      <c r="A511" t="s">
        <v>11936</v>
      </c>
      <c r="B511" t="s">
        <v>11871</v>
      </c>
      <c r="C511" t="s">
        <v>11879</v>
      </c>
      <c r="D511" t="s">
        <v>10229</v>
      </c>
      <c r="E511" t="s">
        <v>12444</v>
      </c>
      <c r="F511" t="s">
        <v>11872</v>
      </c>
      <c r="G511" t="s">
        <v>12445</v>
      </c>
      <c r="H511">
        <v>50.4</v>
      </c>
      <c r="I511">
        <v>50.4</v>
      </c>
      <c r="K511" t="s">
        <v>12417</v>
      </c>
      <c r="L511" t="s">
        <v>11933</v>
      </c>
      <c r="M511" t="s">
        <v>11886</v>
      </c>
      <c r="N511" t="s">
        <v>11882</v>
      </c>
      <c r="Q511" t="s">
        <v>11878</v>
      </c>
      <c r="S511">
        <v>50.4</v>
      </c>
    </row>
    <row r="512" spans="1:19" x14ac:dyDescent="0.75">
      <c r="A512" t="s">
        <v>11870</v>
      </c>
      <c r="B512" t="s">
        <v>11871</v>
      </c>
      <c r="C512" t="s">
        <v>11871</v>
      </c>
      <c r="E512" t="s">
        <v>2280</v>
      </c>
      <c r="F512" t="s">
        <v>11902</v>
      </c>
      <c r="G512" t="s">
        <v>11215</v>
      </c>
      <c r="H512">
        <v>50</v>
      </c>
      <c r="I512">
        <v>50</v>
      </c>
      <c r="J512" t="s">
        <v>3319</v>
      </c>
      <c r="K512" t="s">
        <v>12446</v>
      </c>
      <c r="L512" t="s">
        <v>11923</v>
      </c>
      <c r="M512" t="s">
        <v>11924</v>
      </c>
      <c r="N512" t="s">
        <v>11889</v>
      </c>
      <c r="O512">
        <v>42245</v>
      </c>
      <c r="Q512" t="s">
        <v>906</v>
      </c>
      <c r="R512" t="s">
        <v>3319</v>
      </c>
      <c r="S512">
        <v>50</v>
      </c>
    </row>
    <row r="513" spans="1:19" x14ac:dyDescent="0.75">
      <c r="A513" t="s">
        <v>11870</v>
      </c>
      <c r="B513" t="s">
        <v>11871</v>
      </c>
      <c r="C513" t="s">
        <v>11871</v>
      </c>
      <c r="E513" t="s">
        <v>10219</v>
      </c>
      <c r="F513" t="s">
        <v>11872</v>
      </c>
      <c r="G513" t="s">
        <v>10221</v>
      </c>
      <c r="H513">
        <v>50</v>
      </c>
      <c r="I513">
        <v>50</v>
      </c>
      <c r="J513" t="s">
        <v>11873</v>
      </c>
      <c r="K513" t="s">
        <v>11874</v>
      </c>
      <c r="L513" t="s">
        <v>7359</v>
      </c>
      <c r="M513" t="s">
        <v>11881</v>
      </c>
      <c r="N513" t="s">
        <v>11882</v>
      </c>
      <c r="O513">
        <v>23743</v>
      </c>
      <c r="Q513" t="s">
        <v>11878</v>
      </c>
      <c r="R513" t="s">
        <v>11873</v>
      </c>
      <c r="S513">
        <v>50</v>
      </c>
    </row>
    <row r="514" spans="1:19" x14ac:dyDescent="0.75">
      <c r="A514" t="s">
        <v>11870</v>
      </c>
      <c r="B514" t="s">
        <v>11871</v>
      </c>
      <c r="C514" t="s">
        <v>11871</v>
      </c>
      <c r="E514" t="s">
        <v>11239</v>
      </c>
      <c r="F514" t="s">
        <v>11902</v>
      </c>
      <c r="G514" t="s">
        <v>11240</v>
      </c>
      <c r="H514">
        <v>49.9</v>
      </c>
      <c r="I514">
        <v>50</v>
      </c>
      <c r="J514" t="s">
        <v>1128</v>
      </c>
      <c r="K514" t="s">
        <v>11944</v>
      </c>
      <c r="L514" t="s">
        <v>11923</v>
      </c>
      <c r="M514" t="s">
        <v>11924</v>
      </c>
      <c r="N514" t="s">
        <v>11889</v>
      </c>
      <c r="O514">
        <v>43113</v>
      </c>
      <c r="Q514" t="s">
        <v>906</v>
      </c>
      <c r="R514" t="s">
        <v>1128</v>
      </c>
      <c r="S514">
        <v>50</v>
      </c>
    </row>
    <row r="515" spans="1:19" x14ac:dyDescent="0.75">
      <c r="A515" t="s">
        <v>11936</v>
      </c>
      <c r="B515" t="s">
        <v>11871</v>
      </c>
      <c r="C515" t="s">
        <v>11879</v>
      </c>
      <c r="D515" t="s">
        <v>10399</v>
      </c>
      <c r="E515" t="s">
        <v>12447</v>
      </c>
      <c r="F515" t="s">
        <v>11872</v>
      </c>
      <c r="G515" t="s">
        <v>12448</v>
      </c>
      <c r="H515">
        <v>50</v>
      </c>
      <c r="I515">
        <v>50</v>
      </c>
      <c r="K515" t="s">
        <v>12290</v>
      </c>
      <c r="L515" t="s">
        <v>11933</v>
      </c>
      <c r="M515" t="s">
        <v>11886</v>
      </c>
      <c r="N515" t="s">
        <v>11882</v>
      </c>
      <c r="Q515" t="s">
        <v>11878</v>
      </c>
      <c r="S515">
        <v>50</v>
      </c>
    </row>
    <row r="516" spans="1:19" x14ac:dyDescent="0.75">
      <c r="A516" t="s">
        <v>11870</v>
      </c>
      <c r="B516" t="s">
        <v>11871</v>
      </c>
      <c r="C516" t="s">
        <v>11871</v>
      </c>
      <c r="E516" t="s">
        <v>819</v>
      </c>
      <c r="F516" t="s">
        <v>11872</v>
      </c>
      <c r="G516" t="s">
        <v>9927</v>
      </c>
      <c r="H516">
        <v>50</v>
      </c>
      <c r="I516">
        <v>50</v>
      </c>
      <c r="J516" t="s">
        <v>11873</v>
      </c>
      <c r="K516" t="s">
        <v>12449</v>
      </c>
      <c r="L516" t="s">
        <v>11923</v>
      </c>
      <c r="M516" t="s">
        <v>11924</v>
      </c>
      <c r="N516" t="s">
        <v>11877</v>
      </c>
      <c r="O516">
        <v>41341</v>
      </c>
      <c r="Q516" t="s">
        <v>11878</v>
      </c>
      <c r="R516" t="s">
        <v>11873</v>
      </c>
      <c r="S516">
        <v>50</v>
      </c>
    </row>
    <row r="517" spans="1:19" x14ac:dyDescent="0.75">
      <c r="A517" t="s">
        <v>11870</v>
      </c>
      <c r="B517" t="s">
        <v>11879</v>
      </c>
      <c r="C517" t="s">
        <v>11871</v>
      </c>
      <c r="E517" t="s">
        <v>154</v>
      </c>
      <c r="F517" t="s">
        <v>11872</v>
      </c>
      <c r="G517" t="s">
        <v>153</v>
      </c>
      <c r="H517">
        <v>50</v>
      </c>
      <c r="I517">
        <v>50</v>
      </c>
      <c r="J517" t="s">
        <v>11873</v>
      </c>
      <c r="K517" t="s">
        <v>12450</v>
      </c>
      <c r="L517" t="s">
        <v>11875</v>
      </c>
      <c r="M517" t="s">
        <v>12384</v>
      </c>
      <c r="N517" t="s">
        <v>11882</v>
      </c>
      <c r="O517">
        <v>43070</v>
      </c>
      <c r="Q517" t="s">
        <v>11878</v>
      </c>
      <c r="R517" t="s">
        <v>11873</v>
      </c>
      <c r="S517">
        <v>50</v>
      </c>
    </row>
    <row r="518" spans="1:19" x14ac:dyDescent="0.75">
      <c r="A518" t="s">
        <v>11870</v>
      </c>
      <c r="B518" t="s">
        <v>11871</v>
      </c>
      <c r="C518" t="s">
        <v>11871</v>
      </c>
      <c r="E518" t="s">
        <v>2282</v>
      </c>
      <c r="F518" t="s">
        <v>11902</v>
      </c>
      <c r="G518" t="s">
        <v>11247</v>
      </c>
      <c r="H518">
        <v>50</v>
      </c>
      <c r="J518" t="s">
        <v>3319</v>
      </c>
      <c r="K518" t="s">
        <v>12446</v>
      </c>
      <c r="L518" t="s">
        <v>11923</v>
      </c>
      <c r="M518" t="s">
        <v>11924</v>
      </c>
      <c r="N518" t="s">
        <v>11889</v>
      </c>
      <c r="O518">
        <v>42245</v>
      </c>
      <c r="Q518" t="s">
        <v>906</v>
      </c>
      <c r="R518" t="s">
        <v>3319</v>
      </c>
      <c r="S518">
        <v>50</v>
      </c>
    </row>
    <row r="519" spans="1:19" x14ac:dyDescent="0.75">
      <c r="A519" t="s">
        <v>11870</v>
      </c>
      <c r="B519" t="s">
        <v>11871</v>
      </c>
      <c r="C519" t="s">
        <v>11871</v>
      </c>
      <c r="E519" t="s">
        <v>2281</v>
      </c>
      <c r="F519" t="s">
        <v>11902</v>
      </c>
      <c r="G519" t="s">
        <v>11217</v>
      </c>
      <c r="H519">
        <v>50</v>
      </c>
      <c r="I519">
        <v>50</v>
      </c>
      <c r="J519" t="s">
        <v>3319</v>
      </c>
      <c r="K519" t="s">
        <v>12446</v>
      </c>
      <c r="L519" t="s">
        <v>11923</v>
      </c>
      <c r="M519" t="s">
        <v>11924</v>
      </c>
      <c r="N519" t="s">
        <v>11889</v>
      </c>
      <c r="O519">
        <v>42245</v>
      </c>
      <c r="Q519" t="s">
        <v>906</v>
      </c>
      <c r="R519" t="s">
        <v>3319</v>
      </c>
      <c r="S519">
        <v>50</v>
      </c>
    </row>
    <row r="520" spans="1:19" x14ac:dyDescent="0.75">
      <c r="A520" t="s">
        <v>11870</v>
      </c>
      <c r="B520" t="s">
        <v>11879</v>
      </c>
      <c r="C520" t="s">
        <v>11871</v>
      </c>
      <c r="E520" t="s">
        <v>2229</v>
      </c>
      <c r="F520" t="s">
        <v>11872</v>
      </c>
      <c r="G520" t="s">
        <v>10670</v>
      </c>
      <c r="H520">
        <v>2</v>
      </c>
      <c r="I520">
        <v>50</v>
      </c>
      <c r="J520" t="s">
        <v>3319</v>
      </c>
      <c r="K520" t="s">
        <v>12451</v>
      </c>
      <c r="M520" t="s">
        <v>11945</v>
      </c>
      <c r="N520" t="s">
        <v>11889</v>
      </c>
      <c r="O520">
        <v>29221</v>
      </c>
      <c r="Q520" t="s">
        <v>11878</v>
      </c>
      <c r="R520" t="s">
        <v>3319</v>
      </c>
      <c r="S520">
        <v>50</v>
      </c>
    </row>
    <row r="521" spans="1:19" x14ac:dyDescent="0.75">
      <c r="A521" t="s">
        <v>11870</v>
      </c>
      <c r="B521" t="s">
        <v>11871</v>
      </c>
      <c r="C521" t="s">
        <v>11871</v>
      </c>
      <c r="E521" t="s">
        <v>10425</v>
      </c>
      <c r="F521" t="s">
        <v>11872</v>
      </c>
      <c r="G521" t="s">
        <v>12452</v>
      </c>
      <c r="H521">
        <v>49.98</v>
      </c>
      <c r="I521">
        <v>50</v>
      </c>
      <c r="J521" t="s">
        <v>11873</v>
      </c>
      <c r="K521" t="s">
        <v>11948</v>
      </c>
      <c r="L521" t="s">
        <v>11933</v>
      </c>
      <c r="M521" t="s">
        <v>11886</v>
      </c>
      <c r="N521" t="s">
        <v>11882</v>
      </c>
      <c r="O521">
        <v>37438</v>
      </c>
      <c r="Q521" t="s">
        <v>11878</v>
      </c>
      <c r="R521" t="s">
        <v>11873</v>
      </c>
      <c r="S521">
        <v>50</v>
      </c>
    </row>
    <row r="522" spans="1:19" x14ac:dyDescent="0.75">
      <c r="A522" t="s">
        <v>11936</v>
      </c>
      <c r="C522" t="s">
        <v>11879</v>
      </c>
      <c r="D522" t="s">
        <v>11120</v>
      </c>
      <c r="E522" t="s">
        <v>11635</v>
      </c>
      <c r="F522" t="s">
        <v>11872</v>
      </c>
      <c r="G522" t="s">
        <v>11635</v>
      </c>
      <c r="H522">
        <v>50</v>
      </c>
      <c r="I522">
        <v>50</v>
      </c>
      <c r="N522" t="s">
        <v>11889</v>
      </c>
      <c r="Q522" t="s">
        <v>11878</v>
      </c>
      <c r="S522">
        <v>50</v>
      </c>
    </row>
    <row r="523" spans="1:19" x14ac:dyDescent="0.75">
      <c r="A523" t="s">
        <v>11936</v>
      </c>
      <c r="B523" t="s">
        <v>11871</v>
      </c>
      <c r="C523" t="s">
        <v>11879</v>
      </c>
      <c r="D523" t="s">
        <v>9985</v>
      </c>
      <c r="E523" t="s">
        <v>12453</v>
      </c>
      <c r="F523" t="s">
        <v>11872</v>
      </c>
      <c r="G523" t="s">
        <v>12454</v>
      </c>
      <c r="H523">
        <v>50</v>
      </c>
      <c r="I523">
        <v>50</v>
      </c>
      <c r="K523" t="s">
        <v>11892</v>
      </c>
      <c r="L523" t="s">
        <v>7359</v>
      </c>
      <c r="M523" t="s">
        <v>11881</v>
      </c>
      <c r="N523" t="s">
        <v>11889</v>
      </c>
      <c r="Q523" t="s">
        <v>11878</v>
      </c>
      <c r="S523">
        <v>50</v>
      </c>
    </row>
    <row r="524" spans="1:19" x14ac:dyDescent="0.75">
      <c r="A524" t="s">
        <v>11870</v>
      </c>
      <c r="B524" t="s">
        <v>11871</v>
      </c>
      <c r="C524" t="s">
        <v>11871</v>
      </c>
      <c r="E524" t="s">
        <v>3243</v>
      </c>
      <c r="F524" t="s">
        <v>11872</v>
      </c>
      <c r="G524" t="s">
        <v>3242</v>
      </c>
      <c r="H524">
        <v>50</v>
      </c>
      <c r="I524">
        <v>50</v>
      </c>
      <c r="J524" t="s">
        <v>1128</v>
      </c>
      <c r="K524" t="s">
        <v>12455</v>
      </c>
      <c r="L524" t="s">
        <v>11923</v>
      </c>
      <c r="M524" t="s">
        <v>11924</v>
      </c>
      <c r="N524" t="s">
        <v>11889</v>
      </c>
      <c r="O524">
        <v>42719</v>
      </c>
      <c r="Q524" t="s">
        <v>11878</v>
      </c>
      <c r="R524" t="s">
        <v>1128</v>
      </c>
      <c r="S524">
        <v>50</v>
      </c>
    </row>
    <row r="525" spans="1:19" x14ac:dyDescent="0.75">
      <c r="A525" t="s">
        <v>11870</v>
      </c>
      <c r="B525" t="s">
        <v>11871</v>
      </c>
      <c r="C525" t="s">
        <v>11871</v>
      </c>
      <c r="E525" t="s">
        <v>2331</v>
      </c>
      <c r="F525" t="s">
        <v>11872</v>
      </c>
      <c r="G525" t="s">
        <v>10157</v>
      </c>
      <c r="H525">
        <v>50</v>
      </c>
      <c r="I525">
        <v>50</v>
      </c>
      <c r="J525" t="s">
        <v>3319</v>
      </c>
      <c r="K525" t="s">
        <v>12456</v>
      </c>
      <c r="L525" t="s">
        <v>11954</v>
      </c>
      <c r="M525" t="s">
        <v>11954</v>
      </c>
      <c r="N525" t="s">
        <v>11889</v>
      </c>
      <c r="O525">
        <v>38707</v>
      </c>
      <c r="Q525" t="s">
        <v>11878</v>
      </c>
      <c r="R525" t="s">
        <v>3319</v>
      </c>
      <c r="S525">
        <v>50</v>
      </c>
    </row>
    <row r="526" spans="1:19" x14ac:dyDescent="0.75">
      <c r="A526" t="s">
        <v>11870</v>
      </c>
      <c r="B526" t="s">
        <v>11871</v>
      </c>
      <c r="C526" t="s">
        <v>11871</v>
      </c>
      <c r="E526" t="s">
        <v>11235</v>
      </c>
      <c r="F526" t="s">
        <v>11902</v>
      </c>
      <c r="G526" t="s">
        <v>11236</v>
      </c>
      <c r="H526">
        <v>50</v>
      </c>
      <c r="J526" t="s">
        <v>11873</v>
      </c>
      <c r="K526" t="s">
        <v>11930</v>
      </c>
      <c r="L526" t="s">
        <v>11954</v>
      </c>
      <c r="M526" t="s">
        <v>11954</v>
      </c>
      <c r="N526" t="s">
        <v>11882</v>
      </c>
      <c r="Q526" t="s">
        <v>3482</v>
      </c>
      <c r="R526" t="s">
        <v>11873</v>
      </c>
      <c r="S526">
        <v>50</v>
      </c>
    </row>
    <row r="527" spans="1:19" x14ac:dyDescent="0.75">
      <c r="A527" t="s">
        <v>11936</v>
      </c>
      <c r="B527" t="s">
        <v>11871</v>
      </c>
      <c r="C527" t="s">
        <v>11879</v>
      </c>
      <c r="D527" t="s">
        <v>10399</v>
      </c>
      <c r="E527" t="s">
        <v>12457</v>
      </c>
      <c r="F527" t="s">
        <v>11872</v>
      </c>
      <c r="G527" t="s">
        <v>10400</v>
      </c>
      <c r="H527">
        <v>50</v>
      </c>
      <c r="I527">
        <v>50</v>
      </c>
      <c r="K527" t="s">
        <v>12290</v>
      </c>
      <c r="L527" t="s">
        <v>11933</v>
      </c>
      <c r="M527" t="s">
        <v>11886</v>
      </c>
      <c r="N527" t="s">
        <v>11882</v>
      </c>
      <c r="Q527" t="s">
        <v>11878</v>
      </c>
      <c r="S527">
        <v>50</v>
      </c>
    </row>
    <row r="528" spans="1:19" x14ac:dyDescent="0.75">
      <c r="A528" t="s">
        <v>11936</v>
      </c>
      <c r="B528" t="s">
        <v>11871</v>
      </c>
      <c r="C528" t="s">
        <v>11879</v>
      </c>
      <c r="D528" t="s">
        <v>9985</v>
      </c>
      <c r="E528" t="s">
        <v>12458</v>
      </c>
      <c r="F528" t="s">
        <v>11872</v>
      </c>
      <c r="G528" t="s">
        <v>12459</v>
      </c>
      <c r="H528">
        <v>50</v>
      </c>
      <c r="I528">
        <v>50</v>
      </c>
      <c r="K528" t="s">
        <v>11892</v>
      </c>
      <c r="L528" t="s">
        <v>7359</v>
      </c>
      <c r="M528" t="s">
        <v>11881</v>
      </c>
      <c r="N528" t="s">
        <v>11889</v>
      </c>
      <c r="Q528" t="s">
        <v>11878</v>
      </c>
      <c r="S528">
        <v>50</v>
      </c>
    </row>
    <row r="529" spans="1:19" x14ac:dyDescent="0.75">
      <c r="A529" t="s">
        <v>11870</v>
      </c>
      <c r="B529" t="s">
        <v>11871</v>
      </c>
      <c r="C529" t="s">
        <v>11871</v>
      </c>
      <c r="E529" t="s">
        <v>10931</v>
      </c>
      <c r="F529" t="s">
        <v>11872</v>
      </c>
      <c r="G529" t="s">
        <v>10932</v>
      </c>
      <c r="H529">
        <v>47.6</v>
      </c>
      <c r="I529">
        <v>50</v>
      </c>
      <c r="J529" t="s">
        <v>11873</v>
      </c>
      <c r="K529" t="s">
        <v>12460</v>
      </c>
      <c r="L529" t="s">
        <v>11933</v>
      </c>
      <c r="M529" t="s">
        <v>11886</v>
      </c>
      <c r="N529" t="s">
        <v>11882</v>
      </c>
      <c r="O529">
        <v>37743</v>
      </c>
      <c r="Q529" t="s">
        <v>11878</v>
      </c>
      <c r="R529" t="s">
        <v>11873</v>
      </c>
      <c r="S529">
        <v>50</v>
      </c>
    </row>
    <row r="530" spans="1:19" x14ac:dyDescent="0.75">
      <c r="A530" t="s">
        <v>11870</v>
      </c>
      <c r="B530" t="s">
        <v>11871</v>
      </c>
      <c r="C530" t="s">
        <v>11871</v>
      </c>
      <c r="E530" t="s">
        <v>11233</v>
      </c>
      <c r="F530" t="s">
        <v>11902</v>
      </c>
      <c r="G530" t="s">
        <v>11234</v>
      </c>
      <c r="H530">
        <v>50</v>
      </c>
      <c r="J530" t="s">
        <v>11873</v>
      </c>
      <c r="K530" t="s">
        <v>11930</v>
      </c>
      <c r="L530" t="s">
        <v>11954</v>
      </c>
      <c r="M530" t="s">
        <v>11954</v>
      </c>
      <c r="N530" t="s">
        <v>11882</v>
      </c>
      <c r="Q530" t="s">
        <v>3482</v>
      </c>
      <c r="R530" t="s">
        <v>11873</v>
      </c>
      <c r="S530">
        <v>50</v>
      </c>
    </row>
    <row r="531" spans="1:19" x14ac:dyDescent="0.75">
      <c r="A531" t="s">
        <v>11870</v>
      </c>
      <c r="B531" t="s">
        <v>11871</v>
      </c>
      <c r="C531" t="s">
        <v>11871</v>
      </c>
      <c r="E531" t="s">
        <v>10426</v>
      </c>
      <c r="F531" t="s">
        <v>11872</v>
      </c>
      <c r="G531" t="s">
        <v>12461</v>
      </c>
      <c r="H531">
        <v>49.42</v>
      </c>
      <c r="I531">
        <v>50</v>
      </c>
      <c r="J531" t="s">
        <v>11873</v>
      </c>
      <c r="K531" t="s">
        <v>11948</v>
      </c>
      <c r="L531" t="s">
        <v>11933</v>
      </c>
      <c r="M531" t="s">
        <v>11886</v>
      </c>
      <c r="N531" t="s">
        <v>11882</v>
      </c>
      <c r="O531">
        <v>37438</v>
      </c>
      <c r="Q531" t="s">
        <v>11878</v>
      </c>
      <c r="R531" t="s">
        <v>11873</v>
      </c>
      <c r="S531">
        <v>50</v>
      </c>
    </row>
    <row r="532" spans="1:19" x14ac:dyDescent="0.75">
      <c r="A532" t="s">
        <v>11870</v>
      </c>
      <c r="B532" t="s">
        <v>11879</v>
      </c>
      <c r="C532" t="s">
        <v>11871</v>
      </c>
      <c r="E532" t="s">
        <v>1140</v>
      </c>
      <c r="F532" t="s">
        <v>11872</v>
      </c>
      <c r="G532" t="s">
        <v>11165</v>
      </c>
      <c r="H532">
        <v>47</v>
      </c>
      <c r="I532">
        <v>50</v>
      </c>
      <c r="J532" t="s">
        <v>1128</v>
      </c>
      <c r="K532" t="s">
        <v>12462</v>
      </c>
      <c r="L532" t="s">
        <v>11945</v>
      </c>
      <c r="M532" t="s">
        <v>12463</v>
      </c>
      <c r="N532" t="s">
        <v>11889</v>
      </c>
      <c r="O532">
        <v>42887</v>
      </c>
      <c r="Q532" t="s">
        <v>11878</v>
      </c>
      <c r="R532" t="s">
        <v>1128</v>
      </c>
      <c r="S532">
        <v>50</v>
      </c>
    </row>
    <row r="533" spans="1:19" x14ac:dyDescent="0.75">
      <c r="A533" t="s">
        <v>11870</v>
      </c>
      <c r="B533" t="s">
        <v>11871</v>
      </c>
      <c r="C533" t="s">
        <v>11879</v>
      </c>
      <c r="D533" t="s">
        <v>10856</v>
      </c>
      <c r="E533" t="s">
        <v>10856</v>
      </c>
      <c r="F533" t="s">
        <v>11872</v>
      </c>
      <c r="G533" t="s">
        <v>10857</v>
      </c>
      <c r="H533">
        <v>49.97</v>
      </c>
      <c r="J533" t="s">
        <v>11873</v>
      </c>
      <c r="K533" t="s">
        <v>12464</v>
      </c>
      <c r="L533" t="s">
        <v>11933</v>
      </c>
      <c r="M533" t="s">
        <v>11886</v>
      </c>
      <c r="N533" t="s">
        <v>11882</v>
      </c>
      <c r="O533">
        <v>38517</v>
      </c>
      <c r="Q533" t="s">
        <v>11878</v>
      </c>
      <c r="R533" t="s">
        <v>11873</v>
      </c>
      <c r="S533">
        <v>49.97</v>
      </c>
    </row>
    <row r="534" spans="1:19" x14ac:dyDescent="0.75">
      <c r="A534" t="s">
        <v>11870</v>
      </c>
      <c r="B534" t="s">
        <v>11879</v>
      </c>
      <c r="C534" t="s">
        <v>11871</v>
      </c>
      <c r="E534" t="s">
        <v>11203</v>
      </c>
      <c r="F534" t="s">
        <v>11872</v>
      </c>
      <c r="G534" t="s">
        <v>11204</v>
      </c>
      <c r="H534">
        <v>49.97</v>
      </c>
      <c r="I534">
        <v>49</v>
      </c>
      <c r="J534" t="s">
        <v>11873</v>
      </c>
      <c r="K534" t="s">
        <v>12465</v>
      </c>
      <c r="L534" t="s">
        <v>11933</v>
      </c>
      <c r="M534" t="s">
        <v>11886</v>
      </c>
      <c r="N534" t="s">
        <v>11882</v>
      </c>
      <c r="O534">
        <v>33234</v>
      </c>
      <c r="Q534" t="s">
        <v>11878</v>
      </c>
      <c r="R534" t="s">
        <v>11873</v>
      </c>
      <c r="S534">
        <v>49.97</v>
      </c>
    </row>
    <row r="535" spans="1:19" x14ac:dyDescent="0.75">
      <c r="A535" t="s">
        <v>11936</v>
      </c>
      <c r="B535" t="s">
        <v>11871</v>
      </c>
      <c r="C535" t="s">
        <v>11879</v>
      </c>
      <c r="D535" t="s">
        <v>10557</v>
      </c>
      <c r="E535" t="s">
        <v>12466</v>
      </c>
      <c r="F535" t="s">
        <v>11872</v>
      </c>
      <c r="G535" t="s">
        <v>12467</v>
      </c>
      <c r="H535">
        <v>49.9</v>
      </c>
      <c r="I535">
        <v>49.9</v>
      </c>
      <c r="K535" t="s">
        <v>11956</v>
      </c>
      <c r="L535" t="s">
        <v>11933</v>
      </c>
      <c r="M535" t="s">
        <v>11886</v>
      </c>
      <c r="N535" t="s">
        <v>11882</v>
      </c>
      <c r="Q535" t="s">
        <v>11878</v>
      </c>
      <c r="S535">
        <v>49.9</v>
      </c>
    </row>
    <row r="536" spans="1:19" x14ac:dyDescent="0.75">
      <c r="A536" t="s">
        <v>11936</v>
      </c>
      <c r="B536" t="s">
        <v>11871</v>
      </c>
      <c r="C536" t="s">
        <v>11879</v>
      </c>
      <c r="D536" t="s">
        <v>10557</v>
      </c>
      <c r="E536" t="s">
        <v>12468</v>
      </c>
      <c r="F536" t="s">
        <v>11872</v>
      </c>
      <c r="G536" t="s">
        <v>12469</v>
      </c>
      <c r="H536">
        <v>49.9</v>
      </c>
      <c r="I536">
        <v>49.9</v>
      </c>
      <c r="K536" t="s">
        <v>11956</v>
      </c>
      <c r="L536" t="s">
        <v>11933</v>
      </c>
      <c r="M536" t="s">
        <v>11886</v>
      </c>
      <c r="N536" t="s">
        <v>11882</v>
      </c>
      <c r="Q536" t="s">
        <v>11878</v>
      </c>
      <c r="S536">
        <v>49.9</v>
      </c>
    </row>
    <row r="537" spans="1:19" x14ac:dyDescent="0.75">
      <c r="A537" t="s">
        <v>11870</v>
      </c>
      <c r="B537" t="s">
        <v>11871</v>
      </c>
      <c r="C537" t="s">
        <v>11871</v>
      </c>
      <c r="E537" t="s">
        <v>10575</v>
      </c>
      <c r="F537" t="s">
        <v>11872</v>
      </c>
      <c r="G537" t="s">
        <v>10576</v>
      </c>
      <c r="H537">
        <v>47.4</v>
      </c>
      <c r="I537">
        <v>49.9</v>
      </c>
      <c r="J537" t="s">
        <v>11873</v>
      </c>
      <c r="K537" t="s">
        <v>12470</v>
      </c>
      <c r="L537" t="s">
        <v>11933</v>
      </c>
      <c r="M537" t="s">
        <v>11886</v>
      </c>
      <c r="N537" t="s">
        <v>11882</v>
      </c>
      <c r="O537">
        <v>37627</v>
      </c>
      <c r="Q537" t="s">
        <v>11878</v>
      </c>
      <c r="R537" t="s">
        <v>11873</v>
      </c>
      <c r="S537">
        <v>49.9</v>
      </c>
    </row>
    <row r="538" spans="1:19" x14ac:dyDescent="0.75">
      <c r="A538" t="s">
        <v>11870</v>
      </c>
      <c r="B538" t="s">
        <v>11879</v>
      </c>
      <c r="C538" t="s">
        <v>11871</v>
      </c>
      <c r="E538" t="s">
        <v>10276</v>
      </c>
      <c r="F538" t="s">
        <v>11872</v>
      </c>
      <c r="G538" t="s">
        <v>10277</v>
      </c>
      <c r="H538">
        <v>49.9</v>
      </c>
      <c r="I538">
        <v>49.9</v>
      </c>
      <c r="J538" t="s">
        <v>3319</v>
      </c>
      <c r="K538" t="s">
        <v>12471</v>
      </c>
      <c r="L538" t="s">
        <v>11933</v>
      </c>
      <c r="M538" t="s">
        <v>11886</v>
      </c>
      <c r="N538" t="s">
        <v>11889</v>
      </c>
      <c r="O538">
        <v>34335</v>
      </c>
      <c r="Q538" t="s">
        <v>11878</v>
      </c>
      <c r="R538" t="s">
        <v>3319</v>
      </c>
      <c r="S538">
        <v>49.9</v>
      </c>
    </row>
    <row r="539" spans="1:19" x14ac:dyDescent="0.75">
      <c r="A539" t="s">
        <v>11870</v>
      </c>
      <c r="B539" t="s">
        <v>11871</v>
      </c>
      <c r="C539" t="s">
        <v>11871</v>
      </c>
      <c r="E539" t="s">
        <v>10371</v>
      </c>
      <c r="F539" t="s">
        <v>11872</v>
      </c>
      <c r="G539" t="s">
        <v>10372</v>
      </c>
      <c r="H539">
        <v>46.2</v>
      </c>
      <c r="I539">
        <v>49.9</v>
      </c>
      <c r="J539" t="s">
        <v>11873</v>
      </c>
      <c r="K539" t="s">
        <v>12263</v>
      </c>
      <c r="L539" t="s">
        <v>11933</v>
      </c>
      <c r="M539" t="s">
        <v>11886</v>
      </c>
      <c r="N539" t="s">
        <v>11882</v>
      </c>
      <c r="O539">
        <v>37315</v>
      </c>
      <c r="Q539" t="s">
        <v>11878</v>
      </c>
      <c r="R539" t="s">
        <v>11873</v>
      </c>
      <c r="S539">
        <v>49.9</v>
      </c>
    </row>
    <row r="540" spans="1:19" x14ac:dyDescent="0.75">
      <c r="A540" t="s">
        <v>11936</v>
      </c>
      <c r="B540" t="s">
        <v>11871</v>
      </c>
      <c r="C540" t="s">
        <v>11879</v>
      </c>
      <c r="D540" t="s">
        <v>10557</v>
      </c>
      <c r="E540" t="s">
        <v>12472</v>
      </c>
      <c r="F540" t="s">
        <v>11872</v>
      </c>
      <c r="G540" t="s">
        <v>12473</v>
      </c>
      <c r="H540">
        <v>49.9</v>
      </c>
      <c r="I540">
        <v>49.9</v>
      </c>
      <c r="K540" t="s">
        <v>11956</v>
      </c>
      <c r="L540" t="s">
        <v>11933</v>
      </c>
      <c r="M540" t="s">
        <v>11886</v>
      </c>
      <c r="N540" t="s">
        <v>11882</v>
      </c>
      <c r="Q540" t="s">
        <v>11878</v>
      </c>
      <c r="S540">
        <v>49.9</v>
      </c>
    </row>
    <row r="541" spans="1:19" x14ac:dyDescent="0.75">
      <c r="A541" t="s">
        <v>11936</v>
      </c>
      <c r="B541" t="s">
        <v>11871</v>
      </c>
      <c r="C541" t="s">
        <v>11879</v>
      </c>
      <c r="D541" t="s">
        <v>10369</v>
      </c>
      <c r="E541" t="s">
        <v>12474</v>
      </c>
      <c r="F541" t="s">
        <v>11872</v>
      </c>
      <c r="G541" t="s">
        <v>12475</v>
      </c>
      <c r="H541">
        <v>49.9</v>
      </c>
      <c r="I541">
        <v>49.9</v>
      </c>
      <c r="K541" t="s">
        <v>12263</v>
      </c>
      <c r="L541" t="s">
        <v>11933</v>
      </c>
      <c r="M541" t="s">
        <v>11886</v>
      </c>
      <c r="N541" t="s">
        <v>11882</v>
      </c>
      <c r="Q541" t="s">
        <v>11878</v>
      </c>
      <c r="S541">
        <v>49.9</v>
      </c>
    </row>
    <row r="542" spans="1:19" x14ac:dyDescent="0.75">
      <c r="A542" t="s">
        <v>11870</v>
      </c>
      <c r="B542" t="s">
        <v>11871</v>
      </c>
      <c r="C542" t="s">
        <v>11871</v>
      </c>
      <c r="E542" t="s">
        <v>11205</v>
      </c>
      <c r="F542" t="s">
        <v>11872</v>
      </c>
      <c r="G542" t="s">
        <v>11206</v>
      </c>
      <c r="H542">
        <v>47.6</v>
      </c>
      <c r="I542">
        <v>49.9</v>
      </c>
      <c r="J542" t="s">
        <v>11873</v>
      </c>
      <c r="K542" t="s">
        <v>12263</v>
      </c>
      <c r="L542" t="s">
        <v>11933</v>
      </c>
      <c r="M542" t="s">
        <v>11886</v>
      </c>
      <c r="N542" t="s">
        <v>11882</v>
      </c>
      <c r="O542">
        <v>37463</v>
      </c>
      <c r="Q542" t="s">
        <v>11878</v>
      </c>
      <c r="R542" t="s">
        <v>11873</v>
      </c>
      <c r="S542">
        <v>49.9</v>
      </c>
    </row>
    <row r="543" spans="1:19" x14ac:dyDescent="0.75">
      <c r="A543" t="s">
        <v>11936</v>
      </c>
      <c r="B543" t="s">
        <v>11871</v>
      </c>
      <c r="C543" t="s">
        <v>11879</v>
      </c>
      <c r="D543" t="s">
        <v>10369</v>
      </c>
      <c r="E543" t="s">
        <v>12476</v>
      </c>
      <c r="F543" t="s">
        <v>11872</v>
      </c>
      <c r="G543" t="s">
        <v>12477</v>
      </c>
      <c r="H543">
        <v>49.9</v>
      </c>
      <c r="I543">
        <v>49.9</v>
      </c>
      <c r="K543" t="s">
        <v>12263</v>
      </c>
      <c r="L543" t="s">
        <v>11933</v>
      </c>
      <c r="M543" t="s">
        <v>11886</v>
      </c>
      <c r="N543" t="s">
        <v>11882</v>
      </c>
      <c r="Q543" t="s">
        <v>11878</v>
      </c>
      <c r="S543">
        <v>49.9</v>
      </c>
    </row>
    <row r="544" spans="1:19" x14ac:dyDescent="0.75">
      <c r="A544" t="s">
        <v>11870</v>
      </c>
      <c r="B544" t="s">
        <v>11871</v>
      </c>
      <c r="C544" t="s">
        <v>11871</v>
      </c>
      <c r="E544" t="s">
        <v>11196</v>
      </c>
      <c r="F544" t="s">
        <v>11872</v>
      </c>
      <c r="G544" t="s">
        <v>11197</v>
      </c>
      <c r="H544">
        <v>46.9</v>
      </c>
      <c r="I544">
        <v>49.9</v>
      </c>
      <c r="J544" t="s">
        <v>11873</v>
      </c>
      <c r="K544" t="s">
        <v>12263</v>
      </c>
      <c r="L544" t="s">
        <v>11933</v>
      </c>
      <c r="M544" t="s">
        <v>11886</v>
      </c>
      <c r="N544" t="s">
        <v>11882</v>
      </c>
      <c r="O544">
        <v>37702</v>
      </c>
      <c r="Q544" t="s">
        <v>11878</v>
      </c>
      <c r="R544" t="s">
        <v>11873</v>
      </c>
      <c r="S544">
        <v>49.9</v>
      </c>
    </row>
    <row r="545" spans="1:19" x14ac:dyDescent="0.75">
      <c r="A545" t="s">
        <v>11870</v>
      </c>
      <c r="B545" t="s">
        <v>11871</v>
      </c>
      <c r="C545" t="s">
        <v>11871</v>
      </c>
      <c r="E545" t="s">
        <v>10573</v>
      </c>
      <c r="F545" t="s">
        <v>11872</v>
      </c>
      <c r="G545" t="s">
        <v>10574</v>
      </c>
      <c r="H545">
        <v>47.6</v>
      </c>
      <c r="I545">
        <v>49.9</v>
      </c>
      <c r="J545" t="s">
        <v>11873</v>
      </c>
      <c r="K545" t="s">
        <v>12478</v>
      </c>
      <c r="L545" t="s">
        <v>11933</v>
      </c>
      <c r="M545" t="s">
        <v>11886</v>
      </c>
      <c r="N545" t="s">
        <v>11882</v>
      </c>
      <c r="O545">
        <v>37627</v>
      </c>
      <c r="Q545" t="s">
        <v>11878</v>
      </c>
      <c r="R545" t="s">
        <v>11873</v>
      </c>
      <c r="S545">
        <v>49.9</v>
      </c>
    </row>
    <row r="546" spans="1:19" x14ac:dyDescent="0.75">
      <c r="A546" t="s">
        <v>11870</v>
      </c>
      <c r="B546" t="s">
        <v>11871</v>
      </c>
      <c r="C546" t="s">
        <v>11871</v>
      </c>
      <c r="E546" t="s">
        <v>10006</v>
      </c>
      <c r="F546" t="s">
        <v>11872</v>
      </c>
      <c r="G546" t="s">
        <v>10007</v>
      </c>
      <c r="H546">
        <v>47.6</v>
      </c>
      <c r="I546">
        <v>49.9</v>
      </c>
      <c r="J546" t="s">
        <v>11873</v>
      </c>
      <c r="K546" t="s">
        <v>12263</v>
      </c>
      <c r="L546" t="s">
        <v>11933</v>
      </c>
      <c r="M546" t="s">
        <v>11886</v>
      </c>
      <c r="N546" t="s">
        <v>11882</v>
      </c>
      <c r="O546">
        <v>37613</v>
      </c>
      <c r="Q546" t="s">
        <v>11878</v>
      </c>
      <c r="R546" t="s">
        <v>11873</v>
      </c>
      <c r="S546">
        <v>49.9</v>
      </c>
    </row>
    <row r="547" spans="1:19" x14ac:dyDescent="0.75">
      <c r="A547" t="s">
        <v>11870</v>
      </c>
      <c r="B547" t="s">
        <v>11871</v>
      </c>
      <c r="C547" t="s">
        <v>11871</v>
      </c>
      <c r="E547" t="s">
        <v>10513</v>
      </c>
      <c r="F547" t="s">
        <v>11872</v>
      </c>
      <c r="G547" t="s">
        <v>10514</v>
      </c>
      <c r="H547">
        <v>44.6</v>
      </c>
      <c r="I547">
        <v>49.9</v>
      </c>
      <c r="J547" t="s">
        <v>11873</v>
      </c>
      <c r="K547" t="s">
        <v>12263</v>
      </c>
      <c r="L547" t="s">
        <v>11933</v>
      </c>
      <c r="M547" t="s">
        <v>11886</v>
      </c>
      <c r="N547" t="s">
        <v>11882</v>
      </c>
      <c r="O547">
        <v>37270</v>
      </c>
      <c r="Q547" t="s">
        <v>11878</v>
      </c>
      <c r="R547" t="s">
        <v>11873</v>
      </c>
      <c r="S547">
        <v>49.9</v>
      </c>
    </row>
    <row r="548" spans="1:19" x14ac:dyDescent="0.75">
      <c r="A548" t="s">
        <v>11936</v>
      </c>
      <c r="B548" t="s">
        <v>11871</v>
      </c>
      <c r="C548" t="s">
        <v>11879</v>
      </c>
      <c r="D548" t="s">
        <v>10557</v>
      </c>
      <c r="E548" t="s">
        <v>12479</v>
      </c>
      <c r="F548" t="s">
        <v>11872</v>
      </c>
      <c r="G548" t="s">
        <v>12480</v>
      </c>
      <c r="H548">
        <v>49.9</v>
      </c>
      <c r="I548">
        <v>49.9</v>
      </c>
      <c r="K548" t="s">
        <v>11956</v>
      </c>
      <c r="L548" t="s">
        <v>11933</v>
      </c>
      <c r="M548" t="s">
        <v>11886</v>
      </c>
      <c r="N548" t="s">
        <v>11882</v>
      </c>
      <c r="Q548" t="s">
        <v>11878</v>
      </c>
      <c r="S548">
        <v>49.9</v>
      </c>
    </row>
    <row r="549" spans="1:19" x14ac:dyDescent="0.75">
      <c r="A549" t="s">
        <v>11870</v>
      </c>
      <c r="B549" t="s">
        <v>11871</v>
      </c>
      <c r="C549" t="s">
        <v>11871</v>
      </c>
      <c r="E549" t="s">
        <v>10571</v>
      </c>
      <c r="F549" t="s">
        <v>11872</v>
      </c>
      <c r="G549" t="s">
        <v>10572</v>
      </c>
      <c r="H549">
        <v>47.5</v>
      </c>
      <c r="I549">
        <v>49.9</v>
      </c>
      <c r="J549" t="s">
        <v>11873</v>
      </c>
      <c r="K549" t="s">
        <v>12263</v>
      </c>
      <c r="L549" t="s">
        <v>11933</v>
      </c>
      <c r="M549" t="s">
        <v>11886</v>
      </c>
      <c r="N549" t="s">
        <v>11882</v>
      </c>
      <c r="O549">
        <v>37627</v>
      </c>
      <c r="Q549" t="s">
        <v>11878</v>
      </c>
      <c r="R549" t="s">
        <v>11873</v>
      </c>
      <c r="S549">
        <v>49.9</v>
      </c>
    </row>
    <row r="550" spans="1:19" x14ac:dyDescent="0.75">
      <c r="A550" t="s">
        <v>11870</v>
      </c>
      <c r="B550" t="s">
        <v>11871</v>
      </c>
      <c r="C550" t="s">
        <v>11871</v>
      </c>
      <c r="E550" t="s">
        <v>10243</v>
      </c>
      <c r="F550" t="s">
        <v>11872</v>
      </c>
      <c r="G550" t="s">
        <v>12481</v>
      </c>
      <c r="H550">
        <v>48.1</v>
      </c>
      <c r="I550">
        <v>49.7</v>
      </c>
      <c r="J550" t="s">
        <v>3319</v>
      </c>
      <c r="K550" t="s">
        <v>12482</v>
      </c>
      <c r="L550" t="s">
        <v>11933</v>
      </c>
      <c r="M550" t="s">
        <v>11886</v>
      </c>
      <c r="N550" t="s">
        <v>11889</v>
      </c>
      <c r="O550">
        <v>40345</v>
      </c>
      <c r="Q550" t="s">
        <v>11878</v>
      </c>
      <c r="R550" t="s">
        <v>3319</v>
      </c>
      <c r="S550">
        <v>49.7</v>
      </c>
    </row>
    <row r="551" spans="1:19" x14ac:dyDescent="0.75">
      <c r="A551" t="s">
        <v>11870</v>
      </c>
      <c r="B551" t="s">
        <v>11871</v>
      </c>
      <c r="C551" t="s">
        <v>11871</v>
      </c>
      <c r="E551" t="s">
        <v>11009</v>
      </c>
      <c r="F551" t="s">
        <v>11872</v>
      </c>
      <c r="G551" t="s">
        <v>12483</v>
      </c>
      <c r="H551">
        <v>47.9</v>
      </c>
      <c r="I551">
        <v>49.5</v>
      </c>
      <c r="J551" t="s">
        <v>1128</v>
      </c>
      <c r="K551" t="s">
        <v>12484</v>
      </c>
      <c r="L551" t="s">
        <v>11933</v>
      </c>
      <c r="M551" t="s">
        <v>11886</v>
      </c>
      <c r="N551" t="s">
        <v>11889</v>
      </c>
      <c r="O551">
        <v>36116</v>
      </c>
      <c r="Q551" t="s">
        <v>11878</v>
      </c>
      <c r="R551" t="s">
        <v>1128</v>
      </c>
      <c r="S551">
        <v>49.5</v>
      </c>
    </row>
    <row r="552" spans="1:19" x14ac:dyDescent="0.75">
      <c r="A552" t="s">
        <v>11870</v>
      </c>
      <c r="B552" t="s">
        <v>11871</v>
      </c>
      <c r="C552" t="s">
        <v>11871</v>
      </c>
      <c r="E552" t="s">
        <v>11127</v>
      </c>
      <c r="F552" t="s">
        <v>11872</v>
      </c>
      <c r="G552" t="s">
        <v>11128</v>
      </c>
      <c r="H552">
        <v>49</v>
      </c>
      <c r="I552">
        <v>49.5</v>
      </c>
      <c r="J552" t="s">
        <v>1128</v>
      </c>
      <c r="K552" t="s">
        <v>12485</v>
      </c>
      <c r="L552" t="s">
        <v>11933</v>
      </c>
      <c r="M552" t="s">
        <v>11886</v>
      </c>
      <c r="N552" t="s">
        <v>11889</v>
      </c>
      <c r="O552">
        <v>41290</v>
      </c>
      <c r="Q552" t="s">
        <v>11878</v>
      </c>
      <c r="R552" t="s">
        <v>1128</v>
      </c>
      <c r="S552">
        <v>49.5</v>
      </c>
    </row>
    <row r="553" spans="1:19" x14ac:dyDescent="0.75">
      <c r="A553" t="s">
        <v>11870</v>
      </c>
      <c r="B553" t="s">
        <v>11871</v>
      </c>
      <c r="C553" t="s">
        <v>11871</v>
      </c>
      <c r="E553" t="s">
        <v>10273</v>
      </c>
      <c r="F553" t="s">
        <v>11872</v>
      </c>
      <c r="G553" t="s">
        <v>12486</v>
      </c>
      <c r="H553">
        <v>48.71</v>
      </c>
      <c r="I553">
        <v>49.5</v>
      </c>
      <c r="J553" t="s">
        <v>3319</v>
      </c>
      <c r="K553" t="s">
        <v>12487</v>
      </c>
      <c r="L553" t="s">
        <v>11933</v>
      </c>
      <c r="M553" t="s">
        <v>11886</v>
      </c>
      <c r="N553" t="s">
        <v>11889</v>
      </c>
      <c r="O553">
        <v>41664</v>
      </c>
      <c r="Q553" t="s">
        <v>11878</v>
      </c>
      <c r="R553" t="s">
        <v>3319</v>
      </c>
      <c r="S553">
        <v>49.5</v>
      </c>
    </row>
    <row r="554" spans="1:19" x14ac:dyDescent="0.75">
      <c r="A554" t="s">
        <v>11936</v>
      </c>
      <c r="B554" t="s">
        <v>11871</v>
      </c>
      <c r="C554" t="s">
        <v>11879</v>
      </c>
      <c r="D554" t="s">
        <v>10490</v>
      </c>
      <c r="E554" t="s">
        <v>12488</v>
      </c>
      <c r="F554" t="s">
        <v>11872</v>
      </c>
      <c r="G554" t="s">
        <v>12489</v>
      </c>
      <c r="H554">
        <v>49.4</v>
      </c>
      <c r="I554">
        <v>49.4</v>
      </c>
      <c r="K554" t="s">
        <v>11874</v>
      </c>
      <c r="L554" t="s">
        <v>11933</v>
      </c>
      <c r="M554" t="s">
        <v>11886</v>
      </c>
      <c r="N554" t="s">
        <v>11882</v>
      </c>
      <c r="Q554" t="s">
        <v>11878</v>
      </c>
      <c r="S554">
        <v>49.4</v>
      </c>
    </row>
    <row r="555" spans="1:19" x14ac:dyDescent="0.75">
      <c r="A555" t="s">
        <v>11936</v>
      </c>
      <c r="B555" t="s">
        <v>11871</v>
      </c>
      <c r="C555" t="s">
        <v>11879</v>
      </c>
      <c r="D555" t="s">
        <v>10490</v>
      </c>
      <c r="E555" t="s">
        <v>12490</v>
      </c>
      <c r="F555" t="s">
        <v>11872</v>
      </c>
      <c r="G555" t="s">
        <v>12489</v>
      </c>
      <c r="H555">
        <v>49.4</v>
      </c>
      <c r="I555">
        <v>49.4</v>
      </c>
      <c r="K555" t="s">
        <v>11874</v>
      </c>
      <c r="L555" t="s">
        <v>11933</v>
      </c>
      <c r="M555" t="s">
        <v>11886</v>
      </c>
      <c r="N555" t="s">
        <v>11882</v>
      </c>
      <c r="Q555" t="s">
        <v>11878</v>
      </c>
      <c r="S555">
        <v>49.4</v>
      </c>
    </row>
    <row r="556" spans="1:19" x14ac:dyDescent="0.75">
      <c r="A556" t="s">
        <v>11936</v>
      </c>
      <c r="B556" t="s">
        <v>11871</v>
      </c>
      <c r="C556" t="s">
        <v>11879</v>
      </c>
      <c r="D556" t="s">
        <v>10490</v>
      </c>
      <c r="E556" t="s">
        <v>12491</v>
      </c>
      <c r="F556" t="s">
        <v>11872</v>
      </c>
      <c r="G556" t="s">
        <v>12489</v>
      </c>
      <c r="H556">
        <v>49.4</v>
      </c>
      <c r="I556">
        <v>49.4</v>
      </c>
      <c r="K556" t="s">
        <v>11874</v>
      </c>
      <c r="L556" t="s">
        <v>11933</v>
      </c>
      <c r="M556" t="s">
        <v>11886</v>
      </c>
      <c r="N556" t="s">
        <v>11882</v>
      </c>
      <c r="Q556" t="s">
        <v>11878</v>
      </c>
      <c r="S556">
        <v>49.4</v>
      </c>
    </row>
    <row r="557" spans="1:19" x14ac:dyDescent="0.75">
      <c r="A557" t="s">
        <v>11936</v>
      </c>
      <c r="B557" t="s">
        <v>11871</v>
      </c>
      <c r="C557" t="s">
        <v>11879</v>
      </c>
      <c r="D557" t="s">
        <v>10490</v>
      </c>
      <c r="E557" t="s">
        <v>12492</v>
      </c>
      <c r="F557" t="s">
        <v>11872</v>
      </c>
      <c r="G557" t="s">
        <v>12489</v>
      </c>
      <c r="H557">
        <v>49.4</v>
      </c>
      <c r="I557">
        <v>49.4</v>
      </c>
      <c r="K557" t="s">
        <v>11874</v>
      </c>
      <c r="L557" t="s">
        <v>11933</v>
      </c>
      <c r="M557" t="s">
        <v>11886</v>
      </c>
      <c r="Q557" t="s">
        <v>11878</v>
      </c>
      <c r="S557">
        <v>49.4</v>
      </c>
    </row>
    <row r="558" spans="1:19" x14ac:dyDescent="0.75">
      <c r="A558" t="s">
        <v>11870</v>
      </c>
      <c r="B558" t="s">
        <v>11879</v>
      </c>
      <c r="C558" t="s">
        <v>11871</v>
      </c>
      <c r="E558" t="s">
        <v>11007</v>
      </c>
      <c r="F558" t="s">
        <v>11872</v>
      </c>
      <c r="G558" t="s">
        <v>11008</v>
      </c>
      <c r="H558">
        <v>48.5</v>
      </c>
      <c r="I558">
        <v>49.3</v>
      </c>
      <c r="J558" t="s">
        <v>1128</v>
      </c>
      <c r="K558" t="s">
        <v>12493</v>
      </c>
      <c r="M558" t="s">
        <v>11886</v>
      </c>
      <c r="N558" t="s">
        <v>11889</v>
      </c>
      <c r="O558">
        <v>32976</v>
      </c>
      <c r="Q558" t="s">
        <v>11878</v>
      </c>
      <c r="R558" t="s">
        <v>1128</v>
      </c>
      <c r="S558">
        <v>49.3</v>
      </c>
    </row>
    <row r="559" spans="1:19" x14ac:dyDescent="0.75">
      <c r="A559" t="s">
        <v>11870</v>
      </c>
      <c r="B559" t="s">
        <v>11871</v>
      </c>
      <c r="C559" t="s">
        <v>11871</v>
      </c>
      <c r="E559" t="s">
        <v>9980</v>
      </c>
      <c r="F559" t="s">
        <v>11872</v>
      </c>
      <c r="G559" t="s">
        <v>9981</v>
      </c>
      <c r="H559">
        <v>49.21</v>
      </c>
      <c r="I559">
        <v>48.1</v>
      </c>
      <c r="J559" t="s">
        <v>11873</v>
      </c>
      <c r="K559" t="s">
        <v>9981</v>
      </c>
      <c r="L559" t="s">
        <v>11933</v>
      </c>
      <c r="M559" t="s">
        <v>11886</v>
      </c>
      <c r="N559" t="s">
        <v>11877</v>
      </c>
      <c r="O559">
        <v>34792</v>
      </c>
      <c r="Q559" t="s">
        <v>11878</v>
      </c>
      <c r="R559" t="s">
        <v>11873</v>
      </c>
      <c r="S559">
        <v>49.21</v>
      </c>
    </row>
    <row r="560" spans="1:19" x14ac:dyDescent="0.75">
      <c r="A560" t="s">
        <v>11870</v>
      </c>
      <c r="B560" t="s">
        <v>11871</v>
      </c>
      <c r="C560" t="s">
        <v>11871</v>
      </c>
      <c r="E560" t="s">
        <v>9948</v>
      </c>
      <c r="F560" t="s">
        <v>11872</v>
      </c>
      <c r="G560" t="s">
        <v>9949</v>
      </c>
      <c r="H560">
        <v>42.81</v>
      </c>
      <c r="I560">
        <v>49.2</v>
      </c>
      <c r="J560" t="s">
        <v>1128</v>
      </c>
      <c r="K560" t="s">
        <v>12335</v>
      </c>
      <c r="L560" t="s">
        <v>11933</v>
      </c>
      <c r="M560" t="s">
        <v>11886</v>
      </c>
      <c r="N560" t="s">
        <v>11889</v>
      </c>
      <c r="O560">
        <v>32874</v>
      </c>
      <c r="Q560" t="s">
        <v>11878</v>
      </c>
      <c r="R560" t="s">
        <v>12336</v>
      </c>
      <c r="S560">
        <v>49.2</v>
      </c>
    </row>
    <row r="561" spans="1:19" x14ac:dyDescent="0.75">
      <c r="A561" t="s">
        <v>11870</v>
      </c>
      <c r="B561" t="s">
        <v>11871</v>
      </c>
      <c r="C561" t="s">
        <v>11871</v>
      </c>
      <c r="E561" t="s">
        <v>2102</v>
      </c>
      <c r="F561" t="s">
        <v>11872</v>
      </c>
      <c r="G561" t="s">
        <v>9999</v>
      </c>
      <c r="H561">
        <v>49</v>
      </c>
      <c r="I561">
        <v>49</v>
      </c>
      <c r="J561" t="s">
        <v>1128</v>
      </c>
      <c r="K561" t="s">
        <v>2101</v>
      </c>
      <c r="L561" t="s">
        <v>11954</v>
      </c>
      <c r="M561" t="s">
        <v>11954</v>
      </c>
      <c r="N561" t="s">
        <v>11889</v>
      </c>
      <c r="O561">
        <v>40962</v>
      </c>
      <c r="Q561" t="s">
        <v>11878</v>
      </c>
      <c r="R561" t="s">
        <v>1128</v>
      </c>
      <c r="S561">
        <v>49</v>
      </c>
    </row>
    <row r="562" spans="1:19" x14ac:dyDescent="0.75">
      <c r="A562" t="s">
        <v>11936</v>
      </c>
      <c r="B562" t="s">
        <v>11871</v>
      </c>
      <c r="C562" t="s">
        <v>11879</v>
      </c>
      <c r="D562" t="s">
        <v>10856</v>
      </c>
      <c r="E562" t="s">
        <v>12494</v>
      </c>
      <c r="F562" t="s">
        <v>11872</v>
      </c>
      <c r="G562" t="s">
        <v>12495</v>
      </c>
      <c r="H562">
        <v>49</v>
      </c>
      <c r="I562">
        <v>49</v>
      </c>
      <c r="K562" t="s">
        <v>12464</v>
      </c>
      <c r="L562" t="s">
        <v>11933</v>
      </c>
      <c r="M562" t="s">
        <v>11886</v>
      </c>
      <c r="N562" t="s">
        <v>11882</v>
      </c>
      <c r="Q562" t="s">
        <v>11878</v>
      </c>
      <c r="S562">
        <v>49</v>
      </c>
    </row>
    <row r="563" spans="1:19" x14ac:dyDescent="0.75">
      <c r="A563" t="s">
        <v>11870</v>
      </c>
      <c r="B563" t="s">
        <v>11871</v>
      </c>
      <c r="C563" t="s">
        <v>11879</v>
      </c>
      <c r="D563" t="s">
        <v>10045</v>
      </c>
      <c r="E563" t="s">
        <v>10045</v>
      </c>
      <c r="F563" t="s">
        <v>11872</v>
      </c>
      <c r="G563" t="s">
        <v>10046</v>
      </c>
      <c r="H563">
        <v>49</v>
      </c>
      <c r="J563" t="s">
        <v>11873</v>
      </c>
      <c r="K563" t="s">
        <v>11874</v>
      </c>
      <c r="L563" t="s">
        <v>7359</v>
      </c>
      <c r="M563" t="s">
        <v>11881</v>
      </c>
      <c r="N563" t="s">
        <v>11882</v>
      </c>
      <c r="O563">
        <v>7672</v>
      </c>
      <c r="Q563" t="s">
        <v>11878</v>
      </c>
      <c r="R563" t="s">
        <v>11873</v>
      </c>
      <c r="S563">
        <v>49</v>
      </c>
    </row>
    <row r="564" spans="1:19" x14ac:dyDescent="0.75">
      <c r="A564" t="s">
        <v>11870</v>
      </c>
      <c r="B564" t="s">
        <v>11871</v>
      </c>
      <c r="C564" t="s">
        <v>11871</v>
      </c>
      <c r="E564" t="s">
        <v>10090</v>
      </c>
      <c r="F564" t="s">
        <v>11872</v>
      </c>
      <c r="G564" t="s">
        <v>10091</v>
      </c>
      <c r="H564">
        <v>48.6</v>
      </c>
      <c r="I564">
        <v>48.6</v>
      </c>
      <c r="J564" t="s">
        <v>11873</v>
      </c>
      <c r="K564" t="s">
        <v>12496</v>
      </c>
      <c r="L564" t="s">
        <v>12259</v>
      </c>
      <c r="M564" t="s">
        <v>11886</v>
      </c>
      <c r="N564" t="s">
        <v>11882</v>
      </c>
      <c r="O564">
        <v>37055</v>
      </c>
      <c r="Q564" t="s">
        <v>11878</v>
      </c>
      <c r="R564" t="s">
        <v>11873</v>
      </c>
      <c r="S564">
        <v>48.6</v>
      </c>
    </row>
    <row r="565" spans="1:19" x14ac:dyDescent="0.75">
      <c r="A565" t="s">
        <v>11870</v>
      </c>
      <c r="B565" t="s">
        <v>11871</v>
      </c>
      <c r="C565" t="s">
        <v>11871</v>
      </c>
      <c r="E565" t="s">
        <v>10937</v>
      </c>
      <c r="F565" t="s">
        <v>11872</v>
      </c>
      <c r="G565" t="s">
        <v>10938</v>
      </c>
      <c r="H565">
        <v>48.35</v>
      </c>
      <c r="I565">
        <v>48.5</v>
      </c>
      <c r="J565" t="s">
        <v>1128</v>
      </c>
      <c r="K565" t="s">
        <v>12337</v>
      </c>
      <c r="L565" t="s">
        <v>11933</v>
      </c>
      <c r="M565" t="s">
        <v>11886</v>
      </c>
      <c r="N565" t="s">
        <v>11889</v>
      </c>
      <c r="O565">
        <v>38869</v>
      </c>
      <c r="Q565" t="s">
        <v>11878</v>
      </c>
      <c r="R565" t="s">
        <v>12338</v>
      </c>
      <c r="S565">
        <v>48.5</v>
      </c>
    </row>
    <row r="566" spans="1:19" x14ac:dyDescent="0.75">
      <c r="A566" t="s">
        <v>11870</v>
      </c>
      <c r="B566" t="s">
        <v>11871</v>
      </c>
      <c r="C566" t="s">
        <v>11871</v>
      </c>
      <c r="E566" t="s">
        <v>10939</v>
      </c>
      <c r="F566" t="s">
        <v>11872</v>
      </c>
      <c r="G566" t="s">
        <v>10940</v>
      </c>
      <c r="H566">
        <v>48.5</v>
      </c>
      <c r="I566">
        <v>48.5</v>
      </c>
      <c r="J566" t="s">
        <v>1128</v>
      </c>
      <c r="K566" t="s">
        <v>12337</v>
      </c>
      <c r="L566" t="s">
        <v>11933</v>
      </c>
      <c r="M566" t="s">
        <v>11886</v>
      </c>
      <c r="N566" t="s">
        <v>11889</v>
      </c>
      <c r="O566">
        <v>38869</v>
      </c>
      <c r="Q566" t="s">
        <v>11878</v>
      </c>
      <c r="R566" t="s">
        <v>12338</v>
      </c>
      <c r="S566">
        <v>48.5</v>
      </c>
    </row>
    <row r="567" spans="1:19" x14ac:dyDescent="0.75">
      <c r="A567" t="s">
        <v>11936</v>
      </c>
      <c r="B567" t="s">
        <v>11871</v>
      </c>
      <c r="C567" t="s">
        <v>11879</v>
      </c>
      <c r="D567" t="s">
        <v>10594</v>
      </c>
      <c r="E567" t="s">
        <v>12497</v>
      </c>
      <c r="F567" t="s">
        <v>11872</v>
      </c>
      <c r="G567" t="s">
        <v>12498</v>
      </c>
      <c r="H567">
        <v>48.5</v>
      </c>
      <c r="I567">
        <v>48.5</v>
      </c>
      <c r="K567" t="s">
        <v>12499</v>
      </c>
      <c r="L567" t="s">
        <v>11933</v>
      </c>
      <c r="M567" t="s">
        <v>11886</v>
      </c>
      <c r="N567" t="s">
        <v>11882</v>
      </c>
      <c r="Q567" t="s">
        <v>11878</v>
      </c>
      <c r="S567">
        <v>48.5</v>
      </c>
    </row>
    <row r="568" spans="1:19" x14ac:dyDescent="0.75">
      <c r="A568" t="s">
        <v>11936</v>
      </c>
      <c r="B568" t="s">
        <v>11871</v>
      </c>
      <c r="C568" t="s">
        <v>11879</v>
      </c>
      <c r="D568" t="s">
        <v>10594</v>
      </c>
      <c r="E568" t="s">
        <v>12500</v>
      </c>
      <c r="F568" t="s">
        <v>11872</v>
      </c>
      <c r="G568" t="s">
        <v>12501</v>
      </c>
      <c r="H568">
        <v>48.5</v>
      </c>
      <c r="I568">
        <v>48.5</v>
      </c>
      <c r="K568" t="s">
        <v>12499</v>
      </c>
      <c r="L568" t="s">
        <v>11933</v>
      </c>
      <c r="M568" t="s">
        <v>11886</v>
      </c>
      <c r="N568" t="s">
        <v>11882</v>
      </c>
      <c r="Q568" t="s">
        <v>11878</v>
      </c>
      <c r="S568">
        <v>48.5</v>
      </c>
    </row>
    <row r="569" spans="1:19" x14ac:dyDescent="0.75">
      <c r="A569" t="s">
        <v>11870</v>
      </c>
      <c r="B569" t="s">
        <v>11871</v>
      </c>
      <c r="C569" t="s">
        <v>11871</v>
      </c>
      <c r="E569" t="s">
        <v>10983</v>
      </c>
      <c r="F569" t="s">
        <v>11872</v>
      </c>
      <c r="G569" t="s">
        <v>10984</v>
      </c>
      <c r="H569">
        <v>48.3</v>
      </c>
      <c r="I569">
        <v>48.3</v>
      </c>
      <c r="J569" t="s">
        <v>11873</v>
      </c>
      <c r="K569" t="s">
        <v>12502</v>
      </c>
      <c r="L569" t="s">
        <v>11885</v>
      </c>
      <c r="M569" t="s">
        <v>11886</v>
      </c>
      <c r="N569" t="s">
        <v>11882</v>
      </c>
      <c r="O569">
        <v>42887</v>
      </c>
      <c r="Q569" t="s">
        <v>11878</v>
      </c>
      <c r="R569" t="s">
        <v>11873</v>
      </c>
      <c r="S569">
        <v>48.3</v>
      </c>
    </row>
    <row r="570" spans="1:19" x14ac:dyDescent="0.75">
      <c r="A570" t="s">
        <v>11870</v>
      </c>
      <c r="B570" t="s">
        <v>11879</v>
      </c>
      <c r="C570" t="s">
        <v>11871</v>
      </c>
      <c r="E570" t="s">
        <v>10451</v>
      </c>
      <c r="F570" t="s">
        <v>11872</v>
      </c>
      <c r="G570" t="s">
        <v>12503</v>
      </c>
      <c r="H570">
        <v>48.2</v>
      </c>
      <c r="I570">
        <v>48.2</v>
      </c>
      <c r="J570" t="s">
        <v>1128</v>
      </c>
      <c r="K570" t="s">
        <v>12504</v>
      </c>
      <c r="M570" t="s">
        <v>11945</v>
      </c>
      <c r="N570" t="s">
        <v>11889</v>
      </c>
      <c r="O570">
        <v>30834</v>
      </c>
      <c r="Q570" t="s">
        <v>11878</v>
      </c>
      <c r="R570" t="s">
        <v>1128</v>
      </c>
      <c r="S570">
        <v>48.2</v>
      </c>
    </row>
    <row r="571" spans="1:19" x14ac:dyDescent="0.75">
      <c r="A571" t="s">
        <v>11870</v>
      </c>
      <c r="B571" t="s">
        <v>11879</v>
      </c>
      <c r="C571" t="s">
        <v>11871</v>
      </c>
      <c r="E571" t="s">
        <v>11556</v>
      </c>
      <c r="F571" t="s">
        <v>11872</v>
      </c>
      <c r="G571" t="s">
        <v>11557</v>
      </c>
      <c r="H571">
        <v>48.2</v>
      </c>
      <c r="I571">
        <v>48.2</v>
      </c>
      <c r="J571" t="s">
        <v>1128</v>
      </c>
      <c r="K571" t="s">
        <v>12493</v>
      </c>
      <c r="M571" t="s">
        <v>11945</v>
      </c>
      <c r="N571" t="s">
        <v>11889</v>
      </c>
      <c r="O571">
        <v>34200</v>
      </c>
      <c r="Q571" t="s">
        <v>11878</v>
      </c>
      <c r="R571" t="s">
        <v>1128</v>
      </c>
      <c r="S571">
        <v>48.2</v>
      </c>
    </row>
    <row r="572" spans="1:19" x14ac:dyDescent="0.75">
      <c r="A572" t="s">
        <v>11870</v>
      </c>
      <c r="B572" t="s">
        <v>11871</v>
      </c>
      <c r="C572" t="s">
        <v>11871</v>
      </c>
      <c r="E572" t="s">
        <v>834</v>
      </c>
      <c r="F572" t="s">
        <v>11872</v>
      </c>
      <c r="G572" t="s">
        <v>10129</v>
      </c>
      <c r="H572">
        <v>48</v>
      </c>
      <c r="I572">
        <v>48</v>
      </c>
      <c r="J572" t="s">
        <v>1128</v>
      </c>
      <c r="K572" t="s">
        <v>12505</v>
      </c>
      <c r="L572" t="s">
        <v>11923</v>
      </c>
      <c r="M572" t="s">
        <v>11924</v>
      </c>
      <c r="N572" t="s">
        <v>11889</v>
      </c>
      <c r="O572">
        <v>40344</v>
      </c>
      <c r="Q572" t="s">
        <v>11878</v>
      </c>
      <c r="R572" t="s">
        <v>1128</v>
      </c>
      <c r="S572">
        <v>48</v>
      </c>
    </row>
    <row r="573" spans="1:19" x14ac:dyDescent="0.75">
      <c r="A573" t="s">
        <v>11870</v>
      </c>
      <c r="B573" t="s">
        <v>11871</v>
      </c>
      <c r="C573" t="s">
        <v>11871</v>
      </c>
      <c r="E573" t="s">
        <v>10244</v>
      </c>
      <c r="F573" t="s">
        <v>11872</v>
      </c>
      <c r="G573" t="s">
        <v>10245</v>
      </c>
      <c r="H573">
        <v>45.42</v>
      </c>
      <c r="I573">
        <v>48</v>
      </c>
      <c r="J573" t="s">
        <v>3319</v>
      </c>
      <c r="K573" t="s">
        <v>11911</v>
      </c>
      <c r="L573" t="s">
        <v>11933</v>
      </c>
      <c r="M573" t="s">
        <v>11886</v>
      </c>
      <c r="N573" t="s">
        <v>11889</v>
      </c>
      <c r="O573">
        <v>37405</v>
      </c>
      <c r="Q573" t="s">
        <v>11878</v>
      </c>
      <c r="R573" t="s">
        <v>3319</v>
      </c>
      <c r="S573">
        <v>48</v>
      </c>
    </row>
    <row r="574" spans="1:19" x14ac:dyDescent="0.75">
      <c r="A574" t="s">
        <v>11870</v>
      </c>
      <c r="B574" t="s">
        <v>11871</v>
      </c>
      <c r="C574" t="s">
        <v>11871</v>
      </c>
      <c r="E574" t="s">
        <v>10548</v>
      </c>
      <c r="F574" t="s">
        <v>11872</v>
      </c>
      <c r="G574" t="s">
        <v>10550</v>
      </c>
      <c r="H574">
        <v>47.98</v>
      </c>
      <c r="I574">
        <v>45</v>
      </c>
      <c r="J574" t="s">
        <v>3319</v>
      </c>
      <c r="K574" t="s">
        <v>12506</v>
      </c>
      <c r="L574" t="s">
        <v>11933</v>
      </c>
      <c r="M574" t="s">
        <v>11886</v>
      </c>
      <c r="N574" t="s">
        <v>11889</v>
      </c>
      <c r="O574">
        <v>37147</v>
      </c>
      <c r="Q574" t="s">
        <v>11878</v>
      </c>
      <c r="R574" t="s">
        <v>3319</v>
      </c>
      <c r="S574">
        <v>47.98</v>
      </c>
    </row>
    <row r="575" spans="1:19" x14ac:dyDescent="0.75">
      <c r="A575" t="s">
        <v>11870</v>
      </c>
      <c r="B575" t="s">
        <v>11871</v>
      </c>
      <c r="C575" t="s">
        <v>11871</v>
      </c>
      <c r="E575" t="s">
        <v>2970</v>
      </c>
      <c r="F575" t="s">
        <v>11872</v>
      </c>
      <c r="G575" t="s">
        <v>12507</v>
      </c>
      <c r="H575">
        <v>44.83</v>
      </c>
      <c r="I575">
        <v>47.3</v>
      </c>
      <c r="J575" t="s">
        <v>1128</v>
      </c>
      <c r="K575" t="s">
        <v>12339</v>
      </c>
      <c r="L575" t="s">
        <v>11933</v>
      </c>
      <c r="M575" t="s">
        <v>11886</v>
      </c>
      <c r="N575" t="s">
        <v>11889</v>
      </c>
      <c r="O575">
        <v>37994</v>
      </c>
      <c r="Q575" t="s">
        <v>11878</v>
      </c>
      <c r="R575" t="s">
        <v>12340</v>
      </c>
      <c r="S575">
        <v>47.3</v>
      </c>
    </row>
    <row r="576" spans="1:19" x14ac:dyDescent="0.75">
      <c r="A576" t="s">
        <v>11870</v>
      </c>
      <c r="B576" t="s">
        <v>11871</v>
      </c>
      <c r="C576" t="s">
        <v>11871</v>
      </c>
      <c r="E576" t="s">
        <v>10384</v>
      </c>
      <c r="F576" t="s">
        <v>11872</v>
      </c>
      <c r="G576" t="s">
        <v>10386</v>
      </c>
      <c r="H576">
        <v>42.42</v>
      </c>
      <c r="I576">
        <v>47.3</v>
      </c>
      <c r="J576" t="s">
        <v>1128</v>
      </c>
      <c r="K576" t="s">
        <v>12339</v>
      </c>
      <c r="L576" t="s">
        <v>11933</v>
      </c>
      <c r="M576" t="s">
        <v>11886</v>
      </c>
      <c r="N576" t="s">
        <v>11889</v>
      </c>
      <c r="O576">
        <v>37994</v>
      </c>
      <c r="Q576" t="s">
        <v>11878</v>
      </c>
      <c r="R576" t="s">
        <v>12340</v>
      </c>
      <c r="S576">
        <v>47.3</v>
      </c>
    </row>
    <row r="577" spans="1:19" x14ac:dyDescent="0.75">
      <c r="A577" t="s">
        <v>11870</v>
      </c>
      <c r="B577" t="s">
        <v>11871</v>
      </c>
      <c r="C577" t="s">
        <v>11871</v>
      </c>
      <c r="E577" t="s">
        <v>2034</v>
      </c>
      <c r="F577" t="s">
        <v>11872</v>
      </c>
      <c r="G577" t="s">
        <v>10265</v>
      </c>
      <c r="H577">
        <v>47.1</v>
      </c>
      <c r="I577">
        <v>47.1</v>
      </c>
      <c r="J577" t="s">
        <v>1128</v>
      </c>
      <c r="K577" t="s">
        <v>12508</v>
      </c>
      <c r="L577" t="s">
        <v>11954</v>
      </c>
      <c r="M577" t="s">
        <v>11954</v>
      </c>
      <c r="N577" t="s">
        <v>11889</v>
      </c>
      <c r="O577">
        <v>41983</v>
      </c>
      <c r="Q577" t="s">
        <v>11878</v>
      </c>
      <c r="R577" t="s">
        <v>1128</v>
      </c>
      <c r="S577">
        <v>47.1</v>
      </c>
    </row>
    <row r="578" spans="1:19" x14ac:dyDescent="0.75">
      <c r="A578" t="s">
        <v>11870</v>
      </c>
      <c r="B578" t="s">
        <v>11871</v>
      </c>
      <c r="C578" t="s">
        <v>11871</v>
      </c>
      <c r="E578" t="s">
        <v>2241</v>
      </c>
      <c r="F578" t="s">
        <v>11872</v>
      </c>
      <c r="G578" t="s">
        <v>10097</v>
      </c>
      <c r="H578">
        <v>45.6</v>
      </c>
      <c r="I578">
        <v>47</v>
      </c>
      <c r="J578" t="s">
        <v>3319</v>
      </c>
      <c r="K578" t="s">
        <v>12192</v>
      </c>
      <c r="L578" t="s">
        <v>11923</v>
      </c>
      <c r="M578" t="s">
        <v>11924</v>
      </c>
      <c r="N578" t="s">
        <v>11889</v>
      </c>
      <c r="O578">
        <v>41866</v>
      </c>
      <c r="Q578" t="s">
        <v>11878</v>
      </c>
      <c r="R578" t="s">
        <v>3319</v>
      </c>
      <c r="S578">
        <v>47</v>
      </c>
    </row>
    <row r="579" spans="1:19" x14ac:dyDescent="0.75">
      <c r="A579" t="s">
        <v>11936</v>
      </c>
      <c r="B579" t="s">
        <v>11871</v>
      </c>
      <c r="C579" t="s">
        <v>11879</v>
      </c>
      <c r="D579" t="s">
        <v>10822</v>
      </c>
      <c r="E579" t="s">
        <v>12509</v>
      </c>
      <c r="F579" t="s">
        <v>11872</v>
      </c>
      <c r="G579" t="s">
        <v>12510</v>
      </c>
      <c r="H579">
        <v>47</v>
      </c>
      <c r="I579">
        <v>47</v>
      </c>
      <c r="K579" t="s">
        <v>11874</v>
      </c>
      <c r="L579" t="s">
        <v>7359</v>
      </c>
      <c r="M579" t="s">
        <v>11881</v>
      </c>
      <c r="N579" t="s">
        <v>11882</v>
      </c>
      <c r="Q579" t="s">
        <v>11878</v>
      </c>
      <c r="S579">
        <v>47</v>
      </c>
    </row>
    <row r="580" spans="1:19" x14ac:dyDescent="0.75">
      <c r="A580" t="s">
        <v>11936</v>
      </c>
      <c r="B580" t="s">
        <v>11871</v>
      </c>
      <c r="C580" t="s">
        <v>11879</v>
      </c>
      <c r="D580" t="s">
        <v>9895</v>
      </c>
      <c r="E580" t="s">
        <v>12511</v>
      </c>
      <c r="F580" t="s">
        <v>11872</v>
      </c>
      <c r="G580" t="s">
        <v>12512</v>
      </c>
      <c r="H580">
        <v>46.5</v>
      </c>
      <c r="I580">
        <v>46.5</v>
      </c>
      <c r="K580" t="s">
        <v>12440</v>
      </c>
      <c r="L580" t="s">
        <v>11933</v>
      </c>
      <c r="M580" t="s">
        <v>11886</v>
      </c>
      <c r="N580" t="s">
        <v>11882</v>
      </c>
      <c r="Q580" t="s">
        <v>11878</v>
      </c>
      <c r="S580">
        <v>46.5</v>
      </c>
    </row>
    <row r="581" spans="1:19" x14ac:dyDescent="0.75">
      <c r="A581" t="s">
        <v>11870</v>
      </c>
      <c r="B581" t="s">
        <v>11871</v>
      </c>
      <c r="C581" t="s">
        <v>11871</v>
      </c>
      <c r="E581" t="s">
        <v>10545</v>
      </c>
      <c r="F581" t="s">
        <v>11872</v>
      </c>
      <c r="G581" t="s">
        <v>10547</v>
      </c>
      <c r="H581">
        <v>46.1</v>
      </c>
      <c r="I581">
        <v>45</v>
      </c>
      <c r="J581" t="s">
        <v>3319</v>
      </c>
      <c r="K581" t="s">
        <v>12506</v>
      </c>
      <c r="L581" t="s">
        <v>11933</v>
      </c>
      <c r="M581" t="s">
        <v>11886</v>
      </c>
      <c r="N581" t="s">
        <v>11889</v>
      </c>
      <c r="O581">
        <v>37147</v>
      </c>
      <c r="Q581" t="s">
        <v>11878</v>
      </c>
      <c r="R581" t="s">
        <v>3319</v>
      </c>
      <c r="S581">
        <v>46.1</v>
      </c>
    </row>
    <row r="582" spans="1:19" x14ac:dyDescent="0.75">
      <c r="A582" t="s">
        <v>11870</v>
      </c>
      <c r="B582" t="s">
        <v>11871</v>
      </c>
      <c r="C582" t="s">
        <v>11879</v>
      </c>
      <c r="D582" t="s">
        <v>10943</v>
      </c>
      <c r="E582" t="s">
        <v>10943</v>
      </c>
      <c r="F582" t="s">
        <v>11872</v>
      </c>
      <c r="G582" t="s">
        <v>10944</v>
      </c>
      <c r="H582">
        <v>46</v>
      </c>
      <c r="J582" t="s">
        <v>11873</v>
      </c>
      <c r="K582" t="s">
        <v>11874</v>
      </c>
      <c r="L582" t="s">
        <v>7359</v>
      </c>
      <c r="M582" t="s">
        <v>11881</v>
      </c>
      <c r="N582" t="s">
        <v>11882</v>
      </c>
      <c r="O582">
        <v>11324</v>
      </c>
      <c r="Q582" t="s">
        <v>11878</v>
      </c>
      <c r="R582" t="s">
        <v>11873</v>
      </c>
      <c r="S582">
        <v>46</v>
      </c>
    </row>
    <row r="583" spans="1:19" x14ac:dyDescent="0.75">
      <c r="A583" t="s">
        <v>11936</v>
      </c>
      <c r="C583" t="s">
        <v>11879</v>
      </c>
      <c r="D583" t="s">
        <v>10947</v>
      </c>
      <c r="E583" t="s">
        <v>12513</v>
      </c>
      <c r="F583" t="s">
        <v>11872</v>
      </c>
      <c r="G583" t="s">
        <v>12513</v>
      </c>
      <c r="H583">
        <v>46</v>
      </c>
      <c r="I583">
        <v>46</v>
      </c>
      <c r="N583" t="s">
        <v>11882</v>
      </c>
      <c r="Q583" t="s">
        <v>11878</v>
      </c>
      <c r="S583">
        <v>46</v>
      </c>
    </row>
    <row r="584" spans="1:19" x14ac:dyDescent="0.75">
      <c r="A584" t="s">
        <v>11936</v>
      </c>
      <c r="C584" t="s">
        <v>11879</v>
      </c>
      <c r="D584" t="s">
        <v>10947</v>
      </c>
      <c r="E584" t="s">
        <v>12514</v>
      </c>
      <c r="F584" t="s">
        <v>11872</v>
      </c>
      <c r="G584" t="s">
        <v>12514</v>
      </c>
      <c r="H584">
        <v>46</v>
      </c>
      <c r="I584">
        <v>46</v>
      </c>
      <c r="N584" t="s">
        <v>11882</v>
      </c>
      <c r="Q584" t="s">
        <v>11878</v>
      </c>
      <c r="S584">
        <v>46</v>
      </c>
    </row>
    <row r="585" spans="1:19" x14ac:dyDescent="0.75">
      <c r="A585" t="s">
        <v>11870</v>
      </c>
      <c r="B585" t="s">
        <v>11871</v>
      </c>
      <c r="C585" t="s">
        <v>11871</v>
      </c>
      <c r="E585" t="s">
        <v>11088</v>
      </c>
      <c r="F585" t="s">
        <v>11872</v>
      </c>
      <c r="G585" t="s">
        <v>11089</v>
      </c>
      <c r="H585">
        <v>46</v>
      </c>
      <c r="I585">
        <v>46</v>
      </c>
      <c r="J585" t="s">
        <v>11873</v>
      </c>
      <c r="K585" t="s">
        <v>12515</v>
      </c>
      <c r="L585" t="s">
        <v>11954</v>
      </c>
      <c r="M585" t="s">
        <v>11954</v>
      </c>
      <c r="N585" t="s">
        <v>11882</v>
      </c>
      <c r="O585">
        <v>43048</v>
      </c>
      <c r="Q585" t="s">
        <v>11878</v>
      </c>
      <c r="R585" t="s">
        <v>11873</v>
      </c>
      <c r="S585">
        <v>46</v>
      </c>
    </row>
    <row r="586" spans="1:19" x14ac:dyDescent="0.75">
      <c r="A586" t="s">
        <v>11870</v>
      </c>
      <c r="B586" t="s">
        <v>11871</v>
      </c>
      <c r="C586" t="s">
        <v>11871</v>
      </c>
      <c r="E586" t="s">
        <v>10114</v>
      </c>
      <c r="F586" t="s">
        <v>11872</v>
      </c>
      <c r="G586" t="s">
        <v>10115</v>
      </c>
      <c r="H586">
        <v>43</v>
      </c>
      <c r="I586">
        <v>45.5</v>
      </c>
      <c r="J586" t="s">
        <v>1128</v>
      </c>
      <c r="K586" t="s">
        <v>3230</v>
      </c>
      <c r="L586" t="s">
        <v>11933</v>
      </c>
      <c r="M586" t="s">
        <v>11886</v>
      </c>
      <c r="N586" t="s">
        <v>11889</v>
      </c>
      <c r="O586">
        <v>37799</v>
      </c>
      <c r="Q586" t="s">
        <v>11878</v>
      </c>
      <c r="R586" t="s">
        <v>12516</v>
      </c>
      <c r="S586">
        <v>45.5</v>
      </c>
    </row>
    <row r="587" spans="1:19" x14ac:dyDescent="0.75">
      <c r="A587" t="s">
        <v>11870</v>
      </c>
      <c r="B587" t="s">
        <v>11871</v>
      </c>
      <c r="C587" t="s">
        <v>11871</v>
      </c>
      <c r="E587" t="s">
        <v>2105</v>
      </c>
      <c r="F587" t="s">
        <v>11872</v>
      </c>
      <c r="G587" t="s">
        <v>2105</v>
      </c>
      <c r="H587">
        <v>45</v>
      </c>
      <c r="I587">
        <v>45</v>
      </c>
      <c r="J587" t="s">
        <v>1128</v>
      </c>
      <c r="K587" t="s">
        <v>12517</v>
      </c>
      <c r="L587" t="s">
        <v>11954</v>
      </c>
      <c r="M587" t="s">
        <v>11954</v>
      </c>
      <c r="N587" t="s">
        <v>11889</v>
      </c>
      <c r="O587">
        <v>39556</v>
      </c>
      <c r="Q587" t="s">
        <v>11878</v>
      </c>
      <c r="R587" t="s">
        <v>1128</v>
      </c>
      <c r="S587">
        <v>45</v>
      </c>
    </row>
    <row r="588" spans="1:19" x14ac:dyDescent="0.75">
      <c r="A588" t="s">
        <v>11936</v>
      </c>
      <c r="B588" t="s">
        <v>11871</v>
      </c>
      <c r="C588" t="s">
        <v>11879</v>
      </c>
      <c r="D588" t="s">
        <v>9985</v>
      </c>
      <c r="E588" t="s">
        <v>12518</v>
      </c>
      <c r="F588" t="s">
        <v>11872</v>
      </c>
      <c r="G588" t="s">
        <v>12519</v>
      </c>
      <c r="H588">
        <v>45</v>
      </c>
      <c r="I588">
        <v>45</v>
      </c>
      <c r="K588" t="s">
        <v>11892</v>
      </c>
      <c r="L588" t="s">
        <v>7359</v>
      </c>
      <c r="M588" t="s">
        <v>11881</v>
      </c>
      <c r="N588" t="s">
        <v>11889</v>
      </c>
      <c r="Q588" t="s">
        <v>11878</v>
      </c>
      <c r="S588">
        <v>45</v>
      </c>
    </row>
    <row r="589" spans="1:19" x14ac:dyDescent="0.75">
      <c r="A589" t="s">
        <v>11936</v>
      </c>
      <c r="B589" t="s">
        <v>11871</v>
      </c>
      <c r="C589" t="s">
        <v>11879</v>
      </c>
      <c r="D589" t="s">
        <v>2675</v>
      </c>
      <c r="E589" t="s">
        <v>11761</v>
      </c>
      <c r="F589" t="s">
        <v>11872</v>
      </c>
      <c r="G589" t="s">
        <v>12520</v>
      </c>
      <c r="H589">
        <v>45</v>
      </c>
      <c r="I589">
        <v>45</v>
      </c>
      <c r="N589" t="s">
        <v>11882</v>
      </c>
      <c r="Q589" t="s">
        <v>11878</v>
      </c>
      <c r="S589">
        <v>45</v>
      </c>
    </row>
    <row r="590" spans="1:19" x14ac:dyDescent="0.75">
      <c r="A590" t="s">
        <v>11870</v>
      </c>
      <c r="B590" t="s">
        <v>11879</v>
      </c>
      <c r="C590" t="s">
        <v>11871</v>
      </c>
      <c r="E590" t="s">
        <v>182</v>
      </c>
      <c r="F590" t="s">
        <v>11872</v>
      </c>
      <c r="G590" t="s">
        <v>12521</v>
      </c>
      <c r="H590">
        <v>45</v>
      </c>
      <c r="I590">
        <v>45</v>
      </c>
      <c r="J590" t="s">
        <v>11873</v>
      </c>
      <c r="K590" t="s">
        <v>12522</v>
      </c>
      <c r="L590" t="s">
        <v>11875</v>
      </c>
      <c r="M590" t="s">
        <v>12384</v>
      </c>
      <c r="N590" t="s">
        <v>11882</v>
      </c>
      <c r="O590">
        <v>41682</v>
      </c>
      <c r="Q590" t="s">
        <v>11878</v>
      </c>
      <c r="R590" t="s">
        <v>11873</v>
      </c>
      <c r="S590">
        <v>45</v>
      </c>
    </row>
    <row r="591" spans="1:19" x14ac:dyDescent="0.75">
      <c r="A591" t="s">
        <v>11936</v>
      </c>
      <c r="B591" t="s">
        <v>11871</v>
      </c>
      <c r="C591" t="s">
        <v>11879</v>
      </c>
      <c r="D591" t="s">
        <v>2675</v>
      </c>
      <c r="E591" t="s">
        <v>11762</v>
      </c>
      <c r="F591" t="s">
        <v>11872</v>
      </c>
      <c r="G591" t="s">
        <v>12523</v>
      </c>
      <c r="H591">
        <v>45</v>
      </c>
      <c r="I591">
        <v>45</v>
      </c>
      <c r="N591" t="s">
        <v>11882</v>
      </c>
      <c r="Q591" t="s">
        <v>11878</v>
      </c>
      <c r="S591">
        <v>45</v>
      </c>
    </row>
    <row r="592" spans="1:19" x14ac:dyDescent="0.75">
      <c r="A592" t="s">
        <v>11936</v>
      </c>
      <c r="B592" t="s">
        <v>11871</v>
      </c>
      <c r="C592" t="s">
        <v>11879</v>
      </c>
      <c r="D592" t="s">
        <v>11558</v>
      </c>
      <c r="E592" t="s">
        <v>12524</v>
      </c>
      <c r="F592" t="s">
        <v>11872</v>
      </c>
      <c r="G592" t="s">
        <v>11559</v>
      </c>
      <c r="H592">
        <v>45</v>
      </c>
      <c r="I592">
        <v>45</v>
      </c>
      <c r="K592" t="s">
        <v>12206</v>
      </c>
      <c r="L592" t="s">
        <v>11875</v>
      </c>
      <c r="M592" t="s">
        <v>11952</v>
      </c>
      <c r="N592" t="s">
        <v>11882</v>
      </c>
      <c r="Q592" t="s">
        <v>11878</v>
      </c>
      <c r="S592">
        <v>45</v>
      </c>
    </row>
    <row r="593" spans="1:19" x14ac:dyDescent="0.75">
      <c r="A593" t="s">
        <v>11870</v>
      </c>
      <c r="B593" t="s">
        <v>11871</v>
      </c>
      <c r="C593" t="s">
        <v>11871</v>
      </c>
      <c r="E593" t="s">
        <v>10465</v>
      </c>
      <c r="F593" t="s">
        <v>11872</v>
      </c>
      <c r="G593" t="s">
        <v>10467</v>
      </c>
      <c r="H593">
        <v>44.53</v>
      </c>
      <c r="I593">
        <v>45</v>
      </c>
      <c r="J593" t="s">
        <v>1128</v>
      </c>
      <c r="K593" t="s">
        <v>12506</v>
      </c>
      <c r="L593" t="s">
        <v>11933</v>
      </c>
      <c r="M593" t="s">
        <v>11886</v>
      </c>
      <c r="N593" t="s">
        <v>11889</v>
      </c>
      <c r="O593">
        <v>37153</v>
      </c>
      <c r="Q593" t="s">
        <v>11878</v>
      </c>
      <c r="R593" t="s">
        <v>1128</v>
      </c>
      <c r="S593">
        <v>45</v>
      </c>
    </row>
    <row r="594" spans="1:19" x14ac:dyDescent="0.75">
      <c r="A594" t="s">
        <v>11936</v>
      </c>
      <c r="B594" t="s">
        <v>11871</v>
      </c>
      <c r="C594" t="s">
        <v>11879</v>
      </c>
      <c r="D594" t="s">
        <v>2675</v>
      </c>
      <c r="E594" t="s">
        <v>11763</v>
      </c>
      <c r="F594" t="s">
        <v>11872</v>
      </c>
      <c r="G594" t="s">
        <v>12525</v>
      </c>
      <c r="H594">
        <v>45</v>
      </c>
      <c r="I594">
        <v>45</v>
      </c>
      <c r="N594" t="s">
        <v>11882</v>
      </c>
      <c r="Q594" t="s">
        <v>11878</v>
      </c>
      <c r="S594">
        <v>45</v>
      </c>
    </row>
    <row r="595" spans="1:19" x14ac:dyDescent="0.75">
      <c r="A595" t="s">
        <v>11870</v>
      </c>
      <c r="B595" t="s">
        <v>11871</v>
      </c>
      <c r="C595" t="s">
        <v>11871</v>
      </c>
      <c r="E595" t="s">
        <v>10468</v>
      </c>
      <c r="F595" t="s">
        <v>11872</v>
      </c>
      <c r="G595" t="s">
        <v>10470</v>
      </c>
      <c r="H595">
        <v>43.69</v>
      </c>
      <c r="I595">
        <v>45</v>
      </c>
      <c r="J595" t="s">
        <v>1128</v>
      </c>
      <c r="K595" t="s">
        <v>12506</v>
      </c>
      <c r="L595" t="s">
        <v>11933</v>
      </c>
      <c r="M595" t="s">
        <v>11886</v>
      </c>
      <c r="N595" t="s">
        <v>11889</v>
      </c>
      <c r="O595">
        <v>37153</v>
      </c>
      <c r="Q595" t="s">
        <v>11878</v>
      </c>
      <c r="R595" t="s">
        <v>1128</v>
      </c>
      <c r="S595">
        <v>45</v>
      </c>
    </row>
    <row r="596" spans="1:19" x14ac:dyDescent="0.75">
      <c r="A596" t="s">
        <v>11870</v>
      </c>
      <c r="B596" t="s">
        <v>11871</v>
      </c>
      <c r="C596" t="s">
        <v>11871</v>
      </c>
      <c r="E596" t="s">
        <v>10462</v>
      </c>
      <c r="F596" t="s">
        <v>11872</v>
      </c>
      <c r="G596" t="s">
        <v>10464</v>
      </c>
      <c r="H596">
        <v>44</v>
      </c>
      <c r="I596">
        <v>45</v>
      </c>
      <c r="J596" t="s">
        <v>1128</v>
      </c>
      <c r="K596" t="s">
        <v>12506</v>
      </c>
      <c r="L596" t="s">
        <v>11933</v>
      </c>
      <c r="M596" t="s">
        <v>11886</v>
      </c>
      <c r="N596" t="s">
        <v>11889</v>
      </c>
      <c r="O596">
        <v>37153</v>
      </c>
      <c r="Q596" t="s">
        <v>11878</v>
      </c>
      <c r="R596" t="s">
        <v>1128</v>
      </c>
      <c r="S596">
        <v>45</v>
      </c>
    </row>
    <row r="597" spans="1:19" x14ac:dyDescent="0.75">
      <c r="A597" t="s">
        <v>11870</v>
      </c>
      <c r="B597" t="s">
        <v>11871</v>
      </c>
      <c r="C597" t="s">
        <v>11871</v>
      </c>
      <c r="E597" t="s">
        <v>10041</v>
      </c>
      <c r="F597" t="s">
        <v>11872</v>
      </c>
      <c r="G597" t="s">
        <v>10042</v>
      </c>
      <c r="H597">
        <v>45</v>
      </c>
      <c r="I597">
        <v>45</v>
      </c>
      <c r="J597" t="s">
        <v>1128</v>
      </c>
      <c r="K597" t="s">
        <v>12526</v>
      </c>
      <c r="L597" t="s">
        <v>11923</v>
      </c>
      <c r="M597" t="s">
        <v>11924</v>
      </c>
      <c r="N597" t="s">
        <v>11889</v>
      </c>
      <c r="O597">
        <v>41984</v>
      </c>
      <c r="Q597" t="s">
        <v>11878</v>
      </c>
      <c r="R597" t="s">
        <v>1128</v>
      </c>
      <c r="S597">
        <v>45</v>
      </c>
    </row>
    <row r="598" spans="1:19" x14ac:dyDescent="0.75">
      <c r="A598" t="s">
        <v>11936</v>
      </c>
      <c r="C598" t="s">
        <v>11879</v>
      </c>
      <c r="D598" t="s">
        <v>2002</v>
      </c>
      <c r="E598" t="s">
        <v>12527</v>
      </c>
      <c r="F598" t="s">
        <v>11872</v>
      </c>
      <c r="G598" t="s">
        <v>12527</v>
      </c>
      <c r="H598">
        <v>44.8</v>
      </c>
      <c r="I598">
        <v>44.8</v>
      </c>
      <c r="N598" t="s">
        <v>11889</v>
      </c>
      <c r="Q598" t="s">
        <v>11878</v>
      </c>
      <c r="S598">
        <v>44.8</v>
      </c>
    </row>
    <row r="599" spans="1:19" x14ac:dyDescent="0.75">
      <c r="A599" t="s">
        <v>11870</v>
      </c>
      <c r="B599" t="s">
        <v>11871</v>
      </c>
      <c r="C599" t="s">
        <v>11871</v>
      </c>
      <c r="E599" t="s">
        <v>2151</v>
      </c>
      <c r="F599" t="s">
        <v>11872</v>
      </c>
      <c r="G599" t="s">
        <v>10673</v>
      </c>
      <c r="H599">
        <v>44.4</v>
      </c>
      <c r="I599">
        <v>44.4</v>
      </c>
      <c r="J599" t="s">
        <v>1128</v>
      </c>
      <c r="K599" t="s">
        <v>12528</v>
      </c>
      <c r="L599" t="s">
        <v>11954</v>
      </c>
      <c r="M599" t="s">
        <v>11954</v>
      </c>
      <c r="N599" t="s">
        <v>11889</v>
      </c>
      <c r="O599">
        <v>36974</v>
      </c>
      <c r="Q599" t="s">
        <v>11878</v>
      </c>
      <c r="R599" t="s">
        <v>1128</v>
      </c>
      <c r="S599">
        <v>44.4</v>
      </c>
    </row>
    <row r="600" spans="1:19" x14ac:dyDescent="0.75">
      <c r="A600" t="s">
        <v>11870</v>
      </c>
      <c r="B600" t="s">
        <v>11871</v>
      </c>
      <c r="C600" t="s">
        <v>11871</v>
      </c>
      <c r="E600" t="s">
        <v>10891</v>
      </c>
      <c r="F600" t="s">
        <v>11872</v>
      </c>
      <c r="G600" t="s">
        <v>10892</v>
      </c>
      <c r="H600">
        <v>44</v>
      </c>
      <c r="I600">
        <v>44</v>
      </c>
      <c r="J600" t="s">
        <v>11873</v>
      </c>
      <c r="K600" t="s">
        <v>12496</v>
      </c>
      <c r="L600" t="s">
        <v>12259</v>
      </c>
      <c r="M600" t="s">
        <v>11886</v>
      </c>
      <c r="N600" t="s">
        <v>11882</v>
      </c>
      <c r="O600">
        <v>37114</v>
      </c>
      <c r="Q600" t="s">
        <v>11878</v>
      </c>
      <c r="R600" t="s">
        <v>11873</v>
      </c>
      <c r="S600">
        <v>44</v>
      </c>
    </row>
    <row r="601" spans="1:19" x14ac:dyDescent="0.75">
      <c r="A601" t="s">
        <v>11870</v>
      </c>
      <c r="B601" t="s">
        <v>11871</v>
      </c>
      <c r="C601" t="s">
        <v>11871</v>
      </c>
      <c r="E601" t="s">
        <v>11502</v>
      </c>
      <c r="F601" t="s">
        <v>11872</v>
      </c>
      <c r="G601" t="s">
        <v>12529</v>
      </c>
      <c r="H601">
        <v>43.2</v>
      </c>
      <c r="I601">
        <v>43.2</v>
      </c>
      <c r="J601" t="s">
        <v>1128</v>
      </c>
      <c r="K601" t="s">
        <v>12115</v>
      </c>
      <c r="L601" t="s">
        <v>11954</v>
      </c>
      <c r="M601" t="s">
        <v>11954</v>
      </c>
      <c r="N601" t="s">
        <v>11889</v>
      </c>
      <c r="O601">
        <v>43463</v>
      </c>
      <c r="Q601" t="s">
        <v>11878</v>
      </c>
      <c r="R601" t="s">
        <v>1128</v>
      </c>
      <c r="S601">
        <v>43.2</v>
      </c>
    </row>
    <row r="602" spans="1:19" x14ac:dyDescent="0.75">
      <c r="A602" t="s">
        <v>11870</v>
      </c>
      <c r="B602" t="s">
        <v>11871</v>
      </c>
      <c r="C602" t="s">
        <v>11871</v>
      </c>
      <c r="E602" t="s">
        <v>3246</v>
      </c>
      <c r="F602" t="s">
        <v>11872</v>
      </c>
      <c r="G602" t="s">
        <v>3245</v>
      </c>
      <c r="H602">
        <v>42.96</v>
      </c>
      <c r="I602">
        <v>43</v>
      </c>
      <c r="J602" t="s">
        <v>11873</v>
      </c>
      <c r="K602" t="s">
        <v>12530</v>
      </c>
      <c r="L602" t="s">
        <v>11954</v>
      </c>
      <c r="M602" t="s">
        <v>11954</v>
      </c>
      <c r="N602" t="s">
        <v>11882</v>
      </c>
      <c r="O602">
        <v>42361</v>
      </c>
      <c r="Q602" t="s">
        <v>11878</v>
      </c>
      <c r="R602" t="s">
        <v>11873</v>
      </c>
      <c r="S602">
        <v>43</v>
      </c>
    </row>
    <row r="603" spans="1:19" x14ac:dyDescent="0.75">
      <c r="A603" t="s">
        <v>11870</v>
      </c>
      <c r="B603" t="s">
        <v>11871</v>
      </c>
      <c r="C603" t="s">
        <v>11871</v>
      </c>
      <c r="E603" t="s">
        <v>3279</v>
      </c>
      <c r="F603" t="s">
        <v>11872</v>
      </c>
      <c r="G603" t="s">
        <v>3278</v>
      </c>
      <c r="H603">
        <v>42.96</v>
      </c>
      <c r="I603">
        <v>43</v>
      </c>
      <c r="J603" t="s">
        <v>11873</v>
      </c>
      <c r="K603" t="s">
        <v>12530</v>
      </c>
      <c r="L603" t="s">
        <v>11954</v>
      </c>
      <c r="M603" t="s">
        <v>11954</v>
      </c>
      <c r="N603" t="s">
        <v>11882</v>
      </c>
      <c r="O603">
        <v>42356</v>
      </c>
      <c r="Q603" t="s">
        <v>11878</v>
      </c>
      <c r="R603" t="s">
        <v>11873</v>
      </c>
      <c r="S603">
        <v>43</v>
      </c>
    </row>
    <row r="604" spans="1:19" x14ac:dyDescent="0.75">
      <c r="A604" t="s">
        <v>11870</v>
      </c>
      <c r="B604" t="s">
        <v>11871</v>
      </c>
      <c r="C604" t="s">
        <v>11871</v>
      </c>
      <c r="E604" t="s">
        <v>10071</v>
      </c>
      <c r="F604" t="s">
        <v>11872</v>
      </c>
      <c r="G604" t="s">
        <v>10073</v>
      </c>
      <c r="H604">
        <v>42</v>
      </c>
      <c r="I604">
        <v>42</v>
      </c>
      <c r="J604" t="s">
        <v>11873</v>
      </c>
      <c r="K604" t="s">
        <v>12531</v>
      </c>
      <c r="L604" t="s">
        <v>7359</v>
      </c>
      <c r="M604" t="s">
        <v>11881</v>
      </c>
      <c r="N604" t="s">
        <v>11882</v>
      </c>
      <c r="O604">
        <v>23743</v>
      </c>
      <c r="Q604" t="s">
        <v>11878</v>
      </c>
      <c r="R604" t="s">
        <v>11873</v>
      </c>
      <c r="S604">
        <v>42</v>
      </c>
    </row>
    <row r="605" spans="1:19" x14ac:dyDescent="0.75">
      <c r="A605" t="s">
        <v>11936</v>
      </c>
      <c r="C605" t="s">
        <v>11879</v>
      </c>
      <c r="D605" t="s">
        <v>11120</v>
      </c>
      <c r="E605" t="s">
        <v>11636</v>
      </c>
      <c r="F605" t="s">
        <v>11872</v>
      </c>
      <c r="G605" t="s">
        <v>11636</v>
      </c>
      <c r="H605">
        <v>42</v>
      </c>
      <c r="I605">
        <v>42</v>
      </c>
      <c r="N605" t="s">
        <v>11889</v>
      </c>
      <c r="Q605" t="s">
        <v>11878</v>
      </c>
      <c r="S605">
        <v>42</v>
      </c>
    </row>
    <row r="606" spans="1:19" x14ac:dyDescent="0.75">
      <c r="A606" t="s">
        <v>11936</v>
      </c>
      <c r="C606" t="s">
        <v>11879</v>
      </c>
      <c r="D606" t="s">
        <v>11120</v>
      </c>
      <c r="E606" t="s">
        <v>3218</v>
      </c>
      <c r="F606" t="s">
        <v>11872</v>
      </c>
      <c r="G606" t="s">
        <v>3218</v>
      </c>
      <c r="H606">
        <v>42</v>
      </c>
      <c r="I606">
        <v>42</v>
      </c>
      <c r="N606" t="s">
        <v>11889</v>
      </c>
      <c r="Q606" t="s">
        <v>11878</v>
      </c>
      <c r="S606">
        <v>42</v>
      </c>
    </row>
    <row r="607" spans="1:19" x14ac:dyDescent="0.75">
      <c r="A607" t="s">
        <v>11870</v>
      </c>
      <c r="B607" t="s">
        <v>11879</v>
      </c>
      <c r="C607" t="s">
        <v>11871</v>
      </c>
      <c r="E607" t="s">
        <v>1190</v>
      </c>
      <c r="F607" t="s">
        <v>11872</v>
      </c>
      <c r="G607" t="s">
        <v>11534</v>
      </c>
      <c r="H607">
        <v>13.4</v>
      </c>
      <c r="I607">
        <v>41.9</v>
      </c>
      <c r="J607" t="s">
        <v>1128</v>
      </c>
      <c r="K607" t="s">
        <v>11892</v>
      </c>
      <c r="L607" t="s">
        <v>11945</v>
      </c>
      <c r="M607" t="s">
        <v>11945</v>
      </c>
      <c r="N607" t="s">
        <v>11889</v>
      </c>
      <c r="O607">
        <v>29952</v>
      </c>
      <c r="Q607" t="s">
        <v>11878</v>
      </c>
      <c r="R607" t="s">
        <v>1128</v>
      </c>
      <c r="S607">
        <v>41.9</v>
      </c>
    </row>
    <row r="608" spans="1:19" x14ac:dyDescent="0.75">
      <c r="A608" t="s">
        <v>11870</v>
      </c>
      <c r="B608" t="s">
        <v>11871</v>
      </c>
      <c r="C608" t="s">
        <v>11871</v>
      </c>
      <c r="E608" t="s">
        <v>11377</v>
      </c>
      <c r="F608" t="s">
        <v>11872</v>
      </c>
      <c r="G608" t="s">
        <v>11378</v>
      </c>
      <c r="H608">
        <v>28.56</v>
      </c>
      <c r="I608">
        <v>41.5</v>
      </c>
      <c r="J608" t="s">
        <v>11873</v>
      </c>
      <c r="K608" t="s">
        <v>12532</v>
      </c>
      <c r="L608" t="s">
        <v>11933</v>
      </c>
      <c r="M608" t="s">
        <v>11886</v>
      </c>
      <c r="N608" t="s">
        <v>11882</v>
      </c>
      <c r="O608">
        <v>33165</v>
      </c>
      <c r="Q608" t="s">
        <v>11878</v>
      </c>
      <c r="R608" t="s">
        <v>11873</v>
      </c>
      <c r="S608">
        <v>41.5</v>
      </c>
    </row>
    <row r="609" spans="1:19" x14ac:dyDescent="0.75">
      <c r="A609" t="s">
        <v>11870</v>
      </c>
      <c r="B609" t="s">
        <v>11871</v>
      </c>
      <c r="C609" t="s">
        <v>11879</v>
      </c>
      <c r="D609" t="s">
        <v>10065</v>
      </c>
      <c r="E609" t="s">
        <v>10065</v>
      </c>
      <c r="F609" t="s">
        <v>11872</v>
      </c>
      <c r="G609" t="s">
        <v>10066</v>
      </c>
      <c r="H609">
        <v>41.4</v>
      </c>
      <c r="J609" t="s">
        <v>1128</v>
      </c>
      <c r="K609" t="s">
        <v>12533</v>
      </c>
      <c r="L609" t="s">
        <v>11933</v>
      </c>
      <c r="M609" t="s">
        <v>11886</v>
      </c>
      <c r="N609" t="s">
        <v>11889</v>
      </c>
      <c r="O609">
        <v>37151</v>
      </c>
      <c r="Q609" t="s">
        <v>11878</v>
      </c>
      <c r="R609" t="s">
        <v>1128</v>
      </c>
      <c r="S609">
        <v>41.4</v>
      </c>
    </row>
    <row r="610" spans="1:19" x14ac:dyDescent="0.75">
      <c r="A610" t="s">
        <v>11870</v>
      </c>
      <c r="B610" t="s">
        <v>11871</v>
      </c>
      <c r="C610" t="s">
        <v>11879</v>
      </c>
      <c r="D610" t="s">
        <v>10213</v>
      </c>
      <c r="E610" t="s">
        <v>10213</v>
      </c>
      <c r="F610" t="s">
        <v>11872</v>
      </c>
      <c r="G610" t="s">
        <v>10214</v>
      </c>
      <c r="H610">
        <v>41.4</v>
      </c>
      <c r="J610" t="s">
        <v>1128</v>
      </c>
      <c r="K610" t="s">
        <v>12534</v>
      </c>
      <c r="L610" t="s">
        <v>11933</v>
      </c>
      <c r="M610" t="s">
        <v>11886</v>
      </c>
      <c r="N610" t="s">
        <v>11889</v>
      </c>
      <c r="O610">
        <v>37117</v>
      </c>
      <c r="Q610" t="s">
        <v>11878</v>
      </c>
      <c r="R610" t="s">
        <v>1128</v>
      </c>
      <c r="S610">
        <v>41.4</v>
      </c>
    </row>
    <row r="611" spans="1:19" x14ac:dyDescent="0.75">
      <c r="A611" t="s">
        <v>11870</v>
      </c>
      <c r="B611" t="s">
        <v>11879</v>
      </c>
      <c r="C611" t="s">
        <v>11871</v>
      </c>
      <c r="E611" t="s">
        <v>10443</v>
      </c>
      <c r="F611" t="s">
        <v>11872</v>
      </c>
      <c r="G611" t="s">
        <v>12535</v>
      </c>
      <c r="H611">
        <v>34</v>
      </c>
      <c r="I611">
        <v>41.3</v>
      </c>
      <c r="J611" t="s">
        <v>1128</v>
      </c>
      <c r="K611" t="s">
        <v>12536</v>
      </c>
      <c r="L611" t="s">
        <v>11875</v>
      </c>
      <c r="M611" t="s">
        <v>12537</v>
      </c>
      <c r="N611" t="s">
        <v>11889</v>
      </c>
      <c r="O611">
        <v>32143</v>
      </c>
      <c r="Q611" t="s">
        <v>11878</v>
      </c>
      <c r="R611" t="s">
        <v>1128</v>
      </c>
      <c r="S611">
        <v>41.3</v>
      </c>
    </row>
    <row r="612" spans="1:19" x14ac:dyDescent="0.75">
      <c r="A612" t="s">
        <v>11870</v>
      </c>
      <c r="B612" t="s">
        <v>11871</v>
      </c>
      <c r="C612" t="s">
        <v>11871</v>
      </c>
      <c r="E612" t="s">
        <v>10033</v>
      </c>
      <c r="F612" t="s">
        <v>11872</v>
      </c>
      <c r="G612" t="s">
        <v>10034</v>
      </c>
      <c r="H612">
        <v>41</v>
      </c>
      <c r="I612">
        <v>41</v>
      </c>
      <c r="J612" t="s">
        <v>1128</v>
      </c>
      <c r="K612" t="s">
        <v>12538</v>
      </c>
      <c r="L612" t="s">
        <v>11954</v>
      </c>
      <c r="M612" t="s">
        <v>11954</v>
      </c>
      <c r="N612" t="s">
        <v>11889</v>
      </c>
      <c r="O612">
        <v>37499</v>
      </c>
      <c r="Q612" t="s">
        <v>11878</v>
      </c>
      <c r="R612" t="s">
        <v>1128</v>
      </c>
      <c r="S612">
        <v>41</v>
      </c>
    </row>
    <row r="613" spans="1:19" x14ac:dyDescent="0.75">
      <c r="A613" t="s">
        <v>11936</v>
      </c>
      <c r="B613" t="s">
        <v>11871</v>
      </c>
      <c r="C613" t="s">
        <v>11879</v>
      </c>
      <c r="D613" t="s">
        <v>10826</v>
      </c>
      <c r="E613" t="s">
        <v>12539</v>
      </c>
      <c r="F613" t="s">
        <v>11872</v>
      </c>
      <c r="G613" t="s">
        <v>12540</v>
      </c>
      <c r="H613">
        <v>41</v>
      </c>
      <c r="I613">
        <v>41</v>
      </c>
      <c r="K613" t="s">
        <v>11874</v>
      </c>
      <c r="L613" t="s">
        <v>7359</v>
      </c>
      <c r="M613" t="s">
        <v>11881</v>
      </c>
      <c r="N613" t="s">
        <v>11882</v>
      </c>
      <c r="Q613" t="s">
        <v>11878</v>
      </c>
      <c r="S613">
        <v>41</v>
      </c>
    </row>
    <row r="614" spans="1:19" x14ac:dyDescent="0.75">
      <c r="A614" t="s">
        <v>11936</v>
      </c>
      <c r="B614" t="s">
        <v>11871</v>
      </c>
      <c r="C614" t="s">
        <v>11879</v>
      </c>
      <c r="D614" t="s">
        <v>10824</v>
      </c>
      <c r="E614" t="s">
        <v>12541</v>
      </c>
      <c r="F614" t="s">
        <v>11872</v>
      </c>
      <c r="G614" t="s">
        <v>12542</v>
      </c>
      <c r="H614">
        <v>41</v>
      </c>
      <c r="I614">
        <v>41</v>
      </c>
      <c r="K614" t="s">
        <v>11874</v>
      </c>
      <c r="L614" t="s">
        <v>7359</v>
      </c>
      <c r="M614" t="s">
        <v>11881</v>
      </c>
      <c r="N614" t="s">
        <v>11882</v>
      </c>
      <c r="Q614" t="s">
        <v>11878</v>
      </c>
      <c r="S614">
        <v>41</v>
      </c>
    </row>
    <row r="615" spans="1:19" x14ac:dyDescent="0.75">
      <c r="A615" t="s">
        <v>11936</v>
      </c>
      <c r="B615" t="s">
        <v>11871</v>
      </c>
      <c r="C615" t="s">
        <v>11879</v>
      </c>
      <c r="D615" t="s">
        <v>10824</v>
      </c>
      <c r="E615" t="s">
        <v>12543</v>
      </c>
      <c r="F615" t="s">
        <v>11872</v>
      </c>
      <c r="G615" t="s">
        <v>12544</v>
      </c>
      <c r="H615">
        <v>41</v>
      </c>
      <c r="I615">
        <v>41</v>
      </c>
      <c r="K615" t="s">
        <v>11874</v>
      </c>
      <c r="L615" t="s">
        <v>7359</v>
      </c>
      <c r="M615" t="s">
        <v>11881</v>
      </c>
      <c r="N615" t="s">
        <v>11882</v>
      </c>
      <c r="Q615" t="s">
        <v>11878</v>
      </c>
      <c r="S615">
        <v>41</v>
      </c>
    </row>
    <row r="616" spans="1:19" x14ac:dyDescent="0.75">
      <c r="A616" t="s">
        <v>11936</v>
      </c>
      <c r="B616" t="s">
        <v>11871</v>
      </c>
      <c r="C616" t="s">
        <v>11879</v>
      </c>
      <c r="D616" t="s">
        <v>10826</v>
      </c>
      <c r="E616" t="s">
        <v>12545</v>
      </c>
      <c r="F616" t="s">
        <v>11872</v>
      </c>
      <c r="G616" t="s">
        <v>12546</v>
      </c>
      <c r="H616">
        <v>41</v>
      </c>
      <c r="I616">
        <v>41</v>
      </c>
      <c r="K616" t="s">
        <v>11874</v>
      </c>
      <c r="L616" t="s">
        <v>7359</v>
      </c>
      <c r="M616" t="s">
        <v>11881</v>
      </c>
      <c r="N616" t="s">
        <v>11882</v>
      </c>
      <c r="Q616" t="s">
        <v>11878</v>
      </c>
      <c r="S616">
        <v>41</v>
      </c>
    </row>
    <row r="617" spans="1:19" x14ac:dyDescent="0.75">
      <c r="A617" t="s">
        <v>11870</v>
      </c>
      <c r="B617" t="s">
        <v>11871</v>
      </c>
      <c r="C617" t="s">
        <v>11871</v>
      </c>
      <c r="E617" t="s">
        <v>10030</v>
      </c>
      <c r="F617" t="s">
        <v>11872</v>
      </c>
      <c r="G617" t="s">
        <v>10032</v>
      </c>
      <c r="H617">
        <v>39.5</v>
      </c>
      <c r="I617">
        <v>41</v>
      </c>
      <c r="J617" t="s">
        <v>11873</v>
      </c>
      <c r="K617" t="s">
        <v>11874</v>
      </c>
      <c r="L617" t="s">
        <v>7359</v>
      </c>
      <c r="M617" t="s">
        <v>11881</v>
      </c>
      <c r="N617" t="s">
        <v>11882</v>
      </c>
      <c r="O617">
        <v>21186</v>
      </c>
      <c r="Q617" t="s">
        <v>11878</v>
      </c>
      <c r="R617" t="s">
        <v>11873</v>
      </c>
      <c r="S617">
        <v>41</v>
      </c>
    </row>
    <row r="618" spans="1:19" x14ac:dyDescent="0.75">
      <c r="A618" t="s">
        <v>11936</v>
      </c>
      <c r="C618" t="s">
        <v>11879</v>
      </c>
      <c r="D618" t="s">
        <v>1290</v>
      </c>
      <c r="E618" t="s">
        <v>12547</v>
      </c>
      <c r="F618" t="s">
        <v>11872</v>
      </c>
      <c r="G618" t="s">
        <v>12547</v>
      </c>
      <c r="H618">
        <v>40.700000000000003</v>
      </c>
      <c r="I618">
        <v>40.700000000000003</v>
      </c>
      <c r="N618" t="s">
        <v>11889</v>
      </c>
      <c r="Q618" t="s">
        <v>11878</v>
      </c>
      <c r="S618">
        <v>40.700000000000003</v>
      </c>
    </row>
    <row r="619" spans="1:19" x14ac:dyDescent="0.75">
      <c r="A619" t="s">
        <v>11870</v>
      </c>
      <c r="B619" t="s">
        <v>11879</v>
      </c>
      <c r="C619" t="s">
        <v>11879</v>
      </c>
      <c r="D619" t="s">
        <v>11370</v>
      </c>
      <c r="E619" t="s">
        <v>11370</v>
      </c>
      <c r="F619" t="s">
        <v>11872</v>
      </c>
      <c r="G619" t="s">
        <v>12548</v>
      </c>
      <c r="H619">
        <v>40.200000000000003</v>
      </c>
      <c r="J619" t="s">
        <v>1128</v>
      </c>
      <c r="K619" t="s">
        <v>12549</v>
      </c>
      <c r="L619" t="s">
        <v>11933</v>
      </c>
      <c r="M619" t="s">
        <v>11886</v>
      </c>
      <c r="N619" t="s">
        <v>11889</v>
      </c>
      <c r="O619">
        <v>32938</v>
      </c>
      <c r="Q619" t="s">
        <v>11878</v>
      </c>
      <c r="R619" t="s">
        <v>1128</v>
      </c>
      <c r="S619">
        <v>40.200000000000003</v>
      </c>
    </row>
    <row r="620" spans="1:19" x14ac:dyDescent="0.75">
      <c r="A620" t="s">
        <v>11936</v>
      </c>
      <c r="B620" t="s">
        <v>11871</v>
      </c>
      <c r="C620" t="s">
        <v>11879</v>
      </c>
      <c r="D620" t="s">
        <v>11563</v>
      </c>
      <c r="E620" t="s">
        <v>12550</v>
      </c>
      <c r="F620" t="s">
        <v>11872</v>
      </c>
      <c r="G620" t="s">
        <v>12551</v>
      </c>
      <c r="H620">
        <v>40</v>
      </c>
      <c r="I620">
        <v>40</v>
      </c>
      <c r="K620" t="s">
        <v>12253</v>
      </c>
      <c r="L620" t="s">
        <v>11933</v>
      </c>
      <c r="M620" t="s">
        <v>11886</v>
      </c>
      <c r="N620" t="s">
        <v>11882</v>
      </c>
      <c r="Q620" t="s">
        <v>11878</v>
      </c>
      <c r="S620">
        <v>40</v>
      </c>
    </row>
    <row r="621" spans="1:19" x14ac:dyDescent="0.75">
      <c r="A621" t="s">
        <v>11936</v>
      </c>
      <c r="B621" t="s">
        <v>11871</v>
      </c>
      <c r="C621" t="s">
        <v>11879</v>
      </c>
      <c r="D621" t="s">
        <v>11563</v>
      </c>
      <c r="E621" t="s">
        <v>12552</v>
      </c>
      <c r="F621" t="s">
        <v>11872</v>
      </c>
      <c r="G621" t="s">
        <v>12553</v>
      </c>
      <c r="H621">
        <v>40</v>
      </c>
      <c r="I621">
        <v>40</v>
      </c>
      <c r="K621" t="s">
        <v>12253</v>
      </c>
      <c r="L621" t="s">
        <v>11933</v>
      </c>
      <c r="M621" t="s">
        <v>11886</v>
      </c>
      <c r="N621" t="s">
        <v>11882</v>
      </c>
      <c r="Q621" t="s">
        <v>11878</v>
      </c>
      <c r="S621">
        <v>40</v>
      </c>
    </row>
    <row r="622" spans="1:19" x14ac:dyDescent="0.75">
      <c r="A622" t="s">
        <v>11870</v>
      </c>
      <c r="B622" t="s">
        <v>11871</v>
      </c>
      <c r="C622" t="s">
        <v>11871</v>
      </c>
      <c r="E622" t="s">
        <v>10781</v>
      </c>
      <c r="F622" t="s">
        <v>11872</v>
      </c>
      <c r="G622" t="s">
        <v>10782</v>
      </c>
      <c r="H622">
        <v>35.5</v>
      </c>
      <c r="I622">
        <v>40</v>
      </c>
      <c r="J622" t="s">
        <v>3319</v>
      </c>
      <c r="K622" t="s">
        <v>10782</v>
      </c>
      <c r="L622" t="s">
        <v>11933</v>
      </c>
      <c r="M622" t="s">
        <v>11886</v>
      </c>
      <c r="N622" t="s">
        <v>11889</v>
      </c>
      <c r="O622">
        <v>38876</v>
      </c>
      <c r="Q622" t="s">
        <v>11878</v>
      </c>
      <c r="R622" t="s">
        <v>3319</v>
      </c>
      <c r="S622">
        <v>40</v>
      </c>
    </row>
    <row r="623" spans="1:19" x14ac:dyDescent="0.75">
      <c r="A623" t="s">
        <v>11870</v>
      </c>
      <c r="B623" t="s">
        <v>11871</v>
      </c>
      <c r="C623" t="s">
        <v>11871</v>
      </c>
      <c r="E623" t="s">
        <v>10831</v>
      </c>
      <c r="F623" t="s">
        <v>11872</v>
      </c>
      <c r="G623" t="s">
        <v>10833</v>
      </c>
      <c r="H623">
        <v>40</v>
      </c>
      <c r="I623">
        <v>40</v>
      </c>
      <c r="J623" t="s">
        <v>11873</v>
      </c>
      <c r="K623" t="s">
        <v>11874</v>
      </c>
      <c r="L623" t="s">
        <v>7359</v>
      </c>
      <c r="M623" t="s">
        <v>11881</v>
      </c>
      <c r="N623" t="s">
        <v>11882</v>
      </c>
      <c r="O623">
        <v>23743</v>
      </c>
      <c r="Q623" t="s">
        <v>11878</v>
      </c>
      <c r="R623" t="s">
        <v>11873</v>
      </c>
      <c r="S623">
        <v>40</v>
      </c>
    </row>
    <row r="624" spans="1:19" x14ac:dyDescent="0.75">
      <c r="A624" t="s">
        <v>11870</v>
      </c>
      <c r="B624" t="s">
        <v>11871</v>
      </c>
      <c r="C624" t="s">
        <v>11871</v>
      </c>
      <c r="E624" t="s">
        <v>10168</v>
      </c>
      <c r="F624" t="s">
        <v>11872</v>
      </c>
      <c r="G624" t="s">
        <v>12554</v>
      </c>
      <c r="H624">
        <v>40</v>
      </c>
      <c r="I624">
        <v>40</v>
      </c>
      <c r="J624" t="s">
        <v>11873</v>
      </c>
      <c r="K624" t="s">
        <v>12555</v>
      </c>
      <c r="L624" t="s">
        <v>11923</v>
      </c>
      <c r="M624" t="s">
        <v>11924</v>
      </c>
      <c r="N624" t="s">
        <v>11877</v>
      </c>
      <c r="O624">
        <v>43069</v>
      </c>
      <c r="Q624" t="s">
        <v>11878</v>
      </c>
      <c r="R624" t="s">
        <v>11873</v>
      </c>
      <c r="S624">
        <v>40</v>
      </c>
    </row>
    <row r="625" spans="1:19" x14ac:dyDescent="0.75">
      <c r="A625" t="s">
        <v>11870</v>
      </c>
      <c r="B625" t="s">
        <v>11871</v>
      </c>
      <c r="C625" t="s">
        <v>11871</v>
      </c>
      <c r="E625" t="s">
        <v>11158</v>
      </c>
      <c r="F625" t="s">
        <v>11872</v>
      </c>
      <c r="G625" t="s">
        <v>12556</v>
      </c>
      <c r="H625">
        <v>40</v>
      </c>
      <c r="I625">
        <v>40</v>
      </c>
      <c r="J625" t="s">
        <v>3319</v>
      </c>
      <c r="K625" t="s">
        <v>12557</v>
      </c>
      <c r="L625" t="s">
        <v>11945</v>
      </c>
      <c r="M625" t="s">
        <v>12558</v>
      </c>
      <c r="N625" t="s">
        <v>11889</v>
      </c>
      <c r="O625">
        <v>43277</v>
      </c>
      <c r="Q625" t="s">
        <v>11878</v>
      </c>
      <c r="R625" t="s">
        <v>3319</v>
      </c>
      <c r="S625">
        <v>40</v>
      </c>
    </row>
    <row r="626" spans="1:19" x14ac:dyDescent="0.75">
      <c r="A626" t="s">
        <v>11870</v>
      </c>
      <c r="B626" t="s">
        <v>11871</v>
      </c>
      <c r="C626" t="s">
        <v>11871</v>
      </c>
      <c r="E626" t="s">
        <v>850</v>
      </c>
      <c r="F626" t="s">
        <v>11872</v>
      </c>
      <c r="G626" t="s">
        <v>10055</v>
      </c>
      <c r="H626">
        <v>40</v>
      </c>
      <c r="I626">
        <v>40</v>
      </c>
      <c r="J626" t="s">
        <v>11873</v>
      </c>
      <c r="K626" t="s">
        <v>12036</v>
      </c>
      <c r="L626" t="s">
        <v>11923</v>
      </c>
      <c r="M626" t="s">
        <v>11924</v>
      </c>
      <c r="N626" t="s">
        <v>11877</v>
      </c>
      <c r="O626">
        <v>41275</v>
      </c>
      <c r="Q626" t="s">
        <v>11878</v>
      </c>
      <c r="R626" t="s">
        <v>11873</v>
      </c>
      <c r="S626">
        <v>40</v>
      </c>
    </row>
    <row r="627" spans="1:19" x14ac:dyDescent="0.75">
      <c r="A627" t="s">
        <v>11870</v>
      </c>
      <c r="B627" t="s">
        <v>11871</v>
      </c>
      <c r="C627" t="s">
        <v>11871</v>
      </c>
      <c r="E627" t="s">
        <v>3252</v>
      </c>
      <c r="F627" t="s">
        <v>11872</v>
      </c>
      <c r="G627" t="s">
        <v>3251</v>
      </c>
      <c r="H627">
        <v>40</v>
      </c>
      <c r="I627">
        <v>40</v>
      </c>
      <c r="J627" t="s">
        <v>11873</v>
      </c>
      <c r="K627" t="s">
        <v>12559</v>
      </c>
      <c r="L627" t="s">
        <v>11923</v>
      </c>
      <c r="M627" t="s">
        <v>11924</v>
      </c>
      <c r="N627" t="s">
        <v>11882</v>
      </c>
      <c r="O627">
        <v>42493</v>
      </c>
      <c r="Q627" t="s">
        <v>11878</v>
      </c>
      <c r="R627" t="s">
        <v>11873</v>
      </c>
      <c r="S627">
        <v>40</v>
      </c>
    </row>
    <row r="628" spans="1:19" x14ac:dyDescent="0.75">
      <c r="A628" t="s">
        <v>11870</v>
      </c>
      <c r="B628" t="s">
        <v>11871</v>
      </c>
      <c r="C628" t="s">
        <v>11871</v>
      </c>
      <c r="E628" t="s">
        <v>3249</v>
      </c>
      <c r="F628" t="s">
        <v>11872</v>
      </c>
      <c r="G628" t="s">
        <v>3248</v>
      </c>
      <c r="H628">
        <v>40</v>
      </c>
      <c r="I628">
        <v>40</v>
      </c>
      <c r="J628" t="s">
        <v>1128</v>
      </c>
      <c r="K628" t="s">
        <v>12560</v>
      </c>
      <c r="L628" t="s">
        <v>11923</v>
      </c>
      <c r="M628" t="s">
        <v>11924</v>
      </c>
      <c r="N628" t="s">
        <v>11889</v>
      </c>
      <c r="O628">
        <v>42707</v>
      </c>
      <c r="Q628" t="s">
        <v>11878</v>
      </c>
      <c r="R628" t="s">
        <v>1128</v>
      </c>
      <c r="S628">
        <v>40</v>
      </c>
    </row>
    <row r="629" spans="1:19" x14ac:dyDescent="0.75">
      <c r="A629" t="s">
        <v>11870</v>
      </c>
      <c r="B629" t="s">
        <v>11871</v>
      </c>
      <c r="C629" t="s">
        <v>11871</v>
      </c>
      <c r="E629" t="s">
        <v>11213</v>
      </c>
      <c r="F629" t="s">
        <v>11902</v>
      </c>
      <c r="G629" t="s">
        <v>11214</v>
      </c>
      <c r="H629">
        <v>40</v>
      </c>
      <c r="J629" t="s">
        <v>1128</v>
      </c>
      <c r="K629" t="s">
        <v>11914</v>
      </c>
      <c r="L629" t="s">
        <v>7359</v>
      </c>
      <c r="M629" t="s">
        <v>11881</v>
      </c>
      <c r="N629" t="s">
        <v>11889</v>
      </c>
      <c r="O629">
        <v>43367</v>
      </c>
      <c r="Q629" t="s">
        <v>3666</v>
      </c>
      <c r="R629" t="s">
        <v>1128</v>
      </c>
      <c r="S629">
        <v>40</v>
      </c>
    </row>
    <row r="630" spans="1:19" x14ac:dyDescent="0.75">
      <c r="A630" t="s">
        <v>11870</v>
      </c>
      <c r="B630" t="s">
        <v>11879</v>
      </c>
      <c r="C630" t="s">
        <v>11871</v>
      </c>
      <c r="E630" t="s">
        <v>11461</v>
      </c>
      <c r="F630" t="s">
        <v>11872</v>
      </c>
      <c r="G630" t="s">
        <v>11462</v>
      </c>
      <c r="H630">
        <v>34.47</v>
      </c>
      <c r="I630">
        <v>39.700000000000003</v>
      </c>
      <c r="J630" t="s">
        <v>11873</v>
      </c>
      <c r="K630" t="s">
        <v>11874</v>
      </c>
      <c r="L630" t="s">
        <v>11933</v>
      </c>
      <c r="M630" t="s">
        <v>11886</v>
      </c>
      <c r="N630" t="s">
        <v>11877</v>
      </c>
      <c r="O630">
        <v>32539</v>
      </c>
      <c r="Q630" t="s">
        <v>11878</v>
      </c>
      <c r="R630" t="s">
        <v>11873</v>
      </c>
      <c r="S630">
        <v>39.700000000000003</v>
      </c>
    </row>
    <row r="631" spans="1:19" x14ac:dyDescent="0.75">
      <c r="A631" t="s">
        <v>11936</v>
      </c>
      <c r="B631" t="s">
        <v>11871</v>
      </c>
      <c r="C631" t="s">
        <v>11879</v>
      </c>
      <c r="D631" t="s">
        <v>11168</v>
      </c>
      <c r="E631" t="s">
        <v>12561</v>
      </c>
      <c r="F631" t="s">
        <v>11872</v>
      </c>
      <c r="G631" t="s">
        <v>12562</v>
      </c>
      <c r="H631">
        <v>39.1</v>
      </c>
      <c r="I631">
        <v>39.1</v>
      </c>
      <c r="K631" t="s">
        <v>11880</v>
      </c>
      <c r="L631" t="s">
        <v>7359</v>
      </c>
      <c r="M631" t="s">
        <v>11881</v>
      </c>
      <c r="N631" t="s">
        <v>11889</v>
      </c>
      <c r="Q631" t="s">
        <v>11878</v>
      </c>
      <c r="S631">
        <v>39.1</v>
      </c>
    </row>
    <row r="632" spans="1:19" x14ac:dyDescent="0.75">
      <c r="A632" t="s">
        <v>11936</v>
      </c>
      <c r="B632" t="s">
        <v>11871</v>
      </c>
      <c r="C632" t="s">
        <v>11879</v>
      </c>
      <c r="D632" t="s">
        <v>11168</v>
      </c>
      <c r="E632" t="s">
        <v>12563</v>
      </c>
      <c r="F632" t="s">
        <v>11872</v>
      </c>
      <c r="G632" t="s">
        <v>12564</v>
      </c>
      <c r="H632">
        <v>39.1</v>
      </c>
      <c r="I632">
        <v>39.1</v>
      </c>
      <c r="K632" t="s">
        <v>11880</v>
      </c>
      <c r="L632" t="s">
        <v>7359</v>
      </c>
      <c r="M632" t="s">
        <v>11881</v>
      </c>
      <c r="N632" t="s">
        <v>11889</v>
      </c>
      <c r="Q632" t="s">
        <v>11878</v>
      </c>
      <c r="S632">
        <v>39.1</v>
      </c>
    </row>
    <row r="633" spans="1:19" x14ac:dyDescent="0.75">
      <c r="A633" t="s">
        <v>11870</v>
      </c>
      <c r="B633" t="s">
        <v>11871</v>
      </c>
      <c r="C633" t="s">
        <v>11871</v>
      </c>
      <c r="E633" t="s">
        <v>10828</v>
      </c>
      <c r="F633" t="s">
        <v>11872</v>
      </c>
      <c r="G633" t="s">
        <v>10830</v>
      </c>
      <c r="H633">
        <v>39</v>
      </c>
      <c r="I633">
        <v>39</v>
      </c>
      <c r="J633" t="s">
        <v>11873</v>
      </c>
      <c r="K633" t="s">
        <v>11874</v>
      </c>
      <c r="L633" t="s">
        <v>7359</v>
      </c>
      <c r="M633" t="s">
        <v>11881</v>
      </c>
      <c r="N633" t="s">
        <v>11882</v>
      </c>
      <c r="O633">
        <v>23743</v>
      </c>
      <c r="Q633" t="s">
        <v>11878</v>
      </c>
      <c r="R633" t="s">
        <v>11873</v>
      </c>
      <c r="S633">
        <v>39</v>
      </c>
    </row>
    <row r="634" spans="1:19" x14ac:dyDescent="0.75">
      <c r="A634" t="s">
        <v>11870</v>
      </c>
      <c r="B634" t="s">
        <v>11871</v>
      </c>
      <c r="C634" t="s">
        <v>11871</v>
      </c>
      <c r="E634" t="s">
        <v>10303</v>
      </c>
      <c r="F634" t="s">
        <v>11872</v>
      </c>
      <c r="G634" t="s">
        <v>10305</v>
      </c>
      <c r="H634">
        <v>37.5</v>
      </c>
      <c r="I634">
        <v>39</v>
      </c>
      <c r="J634" t="s">
        <v>11873</v>
      </c>
      <c r="K634" t="s">
        <v>12368</v>
      </c>
      <c r="L634" t="s">
        <v>7359</v>
      </c>
      <c r="M634" t="s">
        <v>11881</v>
      </c>
      <c r="N634" t="s">
        <v>11882</v>
      </c>
      <c r="O634">
        <v>23012</v>
      </c>
      <c r="Q634" t="s">
        <v>11878</v>
      </c>
      <c r="R634" t="s">
        <v>11873</v>
      </c>
      <c r="S634">
        <v>39</v>
      </c>
    </row>
    <row r="635" spans="1:19" x14ac:dyDescent="0.75">
      <c r="A635" t="s">
        <v>11936</v>
      </c>
      <c r="B635" t="s">
        <v>11871</v>
      </c>
      <c r="C635" t="s">
        <v>11879</v>
      </c>
      <c r="D635" t="s">
        <v>10251</v>
      </c>
      <c r="E635" t="s">
        <v>12565</v>
      </c>
      <c r="F635" t="s">
        <v>11872</v>
      </c>
      <c r="G635" t="s">
        <v>12566</v>
      </c>
      <c r="H635">
        <v>38.1</v>
      </c>
      <c r="I635">
        <v>38.1</v>
      </c>
      <c r="K635" t="s">
        <v>11874</v>
      </c>
      <c r="L635" t="s">
        <v>7359</v>
      </c>
      <c r="M635" t="s">
        <v>11881</v>
      </c>
      <c r="N635" t="s">
        <v>11882</v>
      </c>
      <c r="Q635" t="s">
        <v>11878</v>
      </c>
      <c r="S635">
        <v>38.1</v>
      </c>
    </row>
    <row r="636" spans="1:19" x14ac:dyDescent="0.75">
      <c r="A636" t="s">
        <v>11870</v>
      </c>
      <c r="B636" t="s">
        <v>11871</v>
      </c>
      <c r="C636" t="s">
        <v>11871</v>
      </c>
      <c r="E636" t="s">
        <v>1099</v>
      </c>
      <c r="F636" t="s">
        <v>11872</v>
      </c>
      <c r="G636" t="s">
        <v>11194</v>
      </c>
      <c r="H636">
        <v>38</v>
      </c>
      <c r="I636">
        <v>36</v>
      </c>
      <c r="J636" t="s">
        <v>11873</v>
      </c>
      <c r="K636" t="s">
        <v>12567</v>
      </c>
      <c r="L636" t="s">
        <v>11954</v>
      </c>
      <c r="M636" t="s">
        <v>11954</v>
      </c>
      <c r="N636" t="s">
        <v>11882</v>
      </c>
      <c r="O636">
        <v>30674</v>
      </c>
      <c r="Q636" t="s">
        <v>11878</v>
      </c>
      <c r="R636" t="s">
        <v>11873</v>
      </c>
      <c r="S636">
        <v>38</v>
      </c>
    </row>
    <row r="637" spans="1:19" x14ac:dyDescent="0.75">
      <c r="A637" t="s">
        <v>11870</v>
      </c>
      <c r="B637" t="s">
        <v>11871</v>
      </c>
      <c r="C637" t="s">
        <v>11871</v>
      </c>
      <c r="E637" t="s">
        <v>1073</v>
      </c>
      <c r="F637" t="s">
        <v>11872</v>
      </c>
      <c r="G637" t="s">
        <v>10014</v>
      </c>
      <c r="H637">
        <v>36.799999999999997</v>
      </c>
      <c r="I637">
        <v>38</v>
      </c>
      <c r="J637" t="s">
        <v>11873</v>
      </c>
      <c r="K637" t="s">
        <v>12568</v>
      </c>
      <c r="L637" t="s">
        <v>11954</v>
      </c>
      <c r="M637" t="s">
        <v>11954</v>
      </c>
      <c r="N637" t="s">
        <v>11882</v>
      </c>
      <c r="O637">
        <v>40568</v>
      </c>
      <c r="Q637" t="s">
        <v>11878</v>
      </c>
      <c r="R637" t="s">
        <v>11873</v>
      </c>
      <c r="S637">
        <v>38</v>
      </c>
    </row>
    <row r="638" spans="1:19" x14ac:dyDescent="0.75">
      <c r="A638" t="s">
        <v>11870</v>
      </c>
      <c r="B638" t="s">
        <v>11871</v>
      </c>
      <c r="C638" t="s">
        <v>11871</v>
      </c>
      <c r="E638" t="s">
        <v>11086</v>
      </c>
      <c r="F638" t="s">
        <v>11872</v>
      </c>
      <c r="G638" t="s">
        <v>12569</v>
      </c>
      <c r="H638">
        <v>38</v>
      </c>
      <c r="I638">
        <v>38</v>
      </c>
      <c r="J638" t="s">
        <v>11873</v>
      </c>
      <c r="K638" t="s">
        <v>12549</v>
      </c>
      <c r="L638" t="s">
        <v>11933</v>
      </c>
      <c r="M638" t="s">
        <v>11886</v>
      </c>
      <c r="N638" t="s">
        <v>11877</v>
      </c>
      <c r="O638">
        <v>31413</v>
      </c>
      <c r="Q638" t="s">
        <v>11878</v>
      </c>
      <c r="R638" t="s">
        <v>11873</v>
      </c>
      <c r="S638">
        <v>38</v>
      </c>
    </row>
    <row r="639" spans="1:19" x14ac:dyDescent="0.75">
      <c r="A639" t="s">
        <v>11870</v>
      </c>
      <c r="B639" t="s">
        <v>11871</v>
      </c>
      <c r="C639" t="s">
        <v>11879</v>
      </c>
      <c r="D639" t="s">
        <v>11121</v>
      </c>
      <c r="E639" t="s">
        <v>11121</v>
      </c>
      <c r="F639" t="s">
        <v>11872</v>
      </c>
      <c r="G639" t="s">
        <v>11122</v>
      </c>
      <c r="H639">
        <v>36.799999999999997</v>
      </c>
      <c r="J639" t="s">
        <v>1128</v>
      </c>
      <c r="K639" t="s">
        <v>11892</v>
      </c>
      <c r="L639" t="s">
        <v>7359</v>
      </c>
      <c r="M639" t="s">
        <v>11881</v>
      </c>
      <c r="N639" t="s">
        <v>11889</v>
      </c>
      <c r="O639">
        <v>2558</v>
      </c>
      <c r="Q639" t="s">
        <v>11878</v>
      </c>
      <c r="R639" t="s">
        <v>1128</v>
      </c>
      <c r="S639">
        <v>36.799999999999997</v>
      </c>
    </row>
    <row r="640" spans="1:19" x14ac:dyDescent="0.75">
      <c r="A640" t="s">
        <v>11870</v>
      </c>
      <c r="B640" t="s">
        <v>11879</v>
      </c>
      <c r="C640" t="s">
        <v>11871</v>
      </c>
      <c r="E640" t="s">
        <v>11431</v>
      </c>
      <c r="F640" t="s">
        <v>11872</v>
      </c>
      <c r="G640" t="s">
        <v>11432</v>
      </c>
      <c r="H640">
        <v>20</v>
      </c>
      <c r="I640">
        <v>36.799999999999997</v>
      </c>
      <c r="J640" t="s">
        <v>11873</v>
      </c>
      <c r="K640" t="s">
        <v>12570</v>
      </c>
      <c r="L640" t="s">
        <v>11933</v>
      </c>
      <c r="M640" t="s">
        <v>11886</v>
      </c>
      <c r="N640" t="s">
        <v>11877</v>
      </c>
      <c r="O640">
        <v>32842</v>
      </c>
      <c r="Q640" t="s">
        <v>11878</v>
      </c>
      <c r="R640" t="s">
        <v>11873</v>
      </c>
      <c r="S640">
        <v>36.799999999999997</v>
      </c>
    </row>
    <row r="641" spans="1:19" x14ac:dyDescent="0.75">
      <c r="A641" t="s">
        <v>11936</v>
      </c>
      <c r="B641" t="s">
        <v>11871</v>
      </c>
      <c r="C641" t="s">
        <v>11879</v>
      </c>
      <c r="D641" t="s">
        <v>9985</v>
      </c>
      <c r="E641" t="s">
        <v>12571</v>
      </c>
      <c r="F641" t="s">
        <v>11872</v>
      </c>
      <c r="G641" t="s">
        <v>12572</v>
      </c>
      <c r="H641">
        <v>36.5</v>
      </c>
      <c r="I641">
        <v>36.5</v>
      </c>
      <c r="K641" t="s">
        <v>11892</v>
      </c>
      <c r="L641" t="s">
        <v>7359</v>
      </c>
      <c r="M641" t="s">
        <v>11881</v>
      </c>
      <c r="N641" t="s">
        <v>11889</v>
      </c>
      <c r="Q641" t="s">
        <v>11878</v>
      </c>
      <c r="S641">
        <v>36.5</v>
      </c>
    </row>
    <row r="642" spans="1:19" x14ac:dyDescent="0.75">
      <c r="A642" t="s">
        <v>11936</v>
      </c>
      <c r="B642" t="s">
        <v>11871</v>
      </c>
      <c r="C642" t="s">
        <v>11879</v>
      </c>
      <c r="D642" t="s">
        <v>9985</v>
      </c>
      <c r="E642" t="s">
        <v>12573</v>
      </c>
      <c r="F642" t="s">
        <v>11872</v>
      </c>
      <c r="G642" t="s">
        <v>12574</v>
      </c>
      <c r="H642">
        <v>36</v>
      </c>
      <c r="I642">
        <v>36</v>
      </c>
      <c r="K642" t="s">
        <v>11892</v>
      </c>
      <c r="L642" t="s">
        <v>7359</v>
      </c>
      <c r="M642" t="s">
        <v>11881</v>
      </c>
      <c r="N642" t="s">
        <v>11889</v>
      </c>
      <c r="Q642" t="s">
        <v>11878</v>
      </c>
      <c r="S642">
        <v>36</v>
      </c>
    </row>
    <row r="643" spans="1:19" x14ac:dyDescent="0.75">
      <c r="A643" t="s">
        <v>11936</v>
      </c>
      <c r="B643" t="s">
        <v>11871</v>
      </c>
      <c r="C643" t="s">
        <v>11879</v>
      </c>
      <c r="D643" t="s">
        <v>10460</v>
      </c>
      <c r="E643" t="s">
        <v>12575</v>
      </c>
      <c r="F643" t="s">
        <v>11872</v>
      </c>
      <c r="G643" t="s">
        <v>12576</v>
      </c>
      <c r="H643">
        <v>36</v>
      </c>
      <c r="I643">
        <v>36</v>
      </c>
      <c r="K643" t="s">
        <v>11880</v>
      </c>
      <c r="L643" t="s">
        <v>7359</v>
      </c>
      <c r="M643" t="s">
        <v>11881</v>
      </c>
      <c r="N643" t="s">
        <v>11882</v>
      </c>
      <c r="Q643" t="s">
        <v>11878</v>
      </c>
      <c r="S643">
        <v>36</v>
      </c>
    </row>
    <row r="644" spans="1:19" x14ac:dyDescent="0.75">
      <c r="A644" t="s">
        <v>11870</v>
      </c>
      <c r="B644" t="s">
        <v>11871</v>
      </c>
      <c r="C644" t="s">
        <v>11879</v>
      </c>
      <c r="D644" t="s">
        <v>10941</v>
      </c>
      <c r="E644" t="s">
        <v>10941</v>
      </c>
      <c r="F644" t="s">
        <v>11872</v>
      </c>
      <c r="G644" t="s">
        <v>10942</v>
      </c>
      <c r="H644">
        <v>36</v>
      </c>
      <c r="J644" t="s">
        <v>1128</v>
      </c>
      <c r="K644" t="s">
        <v>12337</v>
      </c>
      <c r="L644" t="s">
        <v>11933</v>
      </c>
      <c r="M644" t="s">
        <v>11886</v>
      </c>
      <c r="N644" t="s">
        <v>11889</v>
      </c>
      <c r="O644">
        <v>37420</v>
      </c>
      <c r="Q644" t="s">
        <v>11878</v>
      </c>
      <c r="R644" t="s">
        <v>12338</v>
      </c>
      <c r="S644">
        <v>36</v>
      </c>
    </row>
    <row r="645" spans="1:19" x14ac:dyDescent="0.75">
      <c r="A645" t="s">
        <v>11870</v>
      </c>
      <c r="B645" t="s">
        <v>11879</v>
      </c>
      <c r="C645" t="s">
        <v>11871</v>
      </c>
      <c r="E645" t="s">
        <v>10434</v>
      </c>
      <c r="F645" t="s">
        <v>11872</v>
      </c>
      <c r="G645" t="s">
        <v>12577</v>
      </c>
      <c r="H645">
        <v>30</v>
      </c>
      <c r="I645">
        <v>35.799999999999997</v>
      </c>
      <c r="J645" t="s">
        <v>1128</v>
      </c>
      <c r="K645" t="s">
        <v>12578</v>
      </c>
      <c r="L645" t="s">
        <v>11875</v>
      </c>
      <c r="M645" t="s">
        <v>11952</v>
      </c>
      <c r="N645" t="s">
        <v>11889</v>
      </c>
      <c r="O645">
        <v>29952</v>
      </c>
      <c r="Q645" t="s">
        <v>11878</v>
      </c>
      <c r="R645" t="s">
        <v>1128</v>
      </c>
      <c r="S645">
        <v>35.799999999999997</v>
      </c>
    </row>
    <row r="646" spans="1:19" x14ac:dyDescent="0.75">
      <c r="A646" t="s">
        <v>11870</v>
      </c>
      <c r="B646" t="s">
        <v>11879</v>
      </c>
      <c r="C646" t="s">
        <v>11871</v>
      </c>
      <c r="E646" t="s">
        <v>1369</v>
      </c>
      <c r="F646" t="s">
        <v>11872</v>
      </c>
      <c r="G646" t="s">
        <v>11449</v>
      </c>
      <c r="H646">
        <v>0.8</v>
      </c>
      <c r="I646">
        <v>35.799999999999997</v>
      </c>
      <c r="J646" t="s">
        <v>1128</v>
      </c>
      <c r="K646" t="s">
        <v>11892</v>
      </c>
      <c r="L646" t="s">
        <v>11945</v>
      </c>
      <c r="M646" t="s">
        <v>11945</v>
      </c>
      <c r="N646" t="s">
        <v>11889</v>
      </c>
      <c r="O646">
        <v>27760</v>
      </c>
      <c r="Q646" t="s">
        <v>11878</v>
      </c>
      <c r="R646" t="s">
        <v>1128</v>
      </c>
      <c r="S646">
        <v>35.799999999999997</v>
      </c>
    </row>
    <row r="647" spans="1:19" x14ac:dyDescent="0.75">
      <c r="A647" t="s">
        <v>11870</v>
      </c>
      <c r="B647" t="s">
        <v>11871</v>
      </c>
      <c r="C647" t="s">
        <v>11871</v>
      </c>
      <c r="E647" t="s">
        <v>2626</v>
      </c>
      <c r="F647" t="s">
        <v>11872</v>
      </c>
      <c r="G647" t="s">
        <v>10742</v>
      </c>
      <c r="H647">
        <v>28.1</v>
      </c>
      <c r="I647">
        <v>35.700000000000003</v>
      </c>
      <c r="J647" t="s">
        <v>1128</v>
      </c>
      <c r="K647" t="s">
        <v>12579</v>
      </c>
      <c r="L647" t="s">
        <v>11885</v>
      </c>
      <c r="M647" t="s">
        <v>12463</v>
      </c>
      <c r="N647" t="s">
        <v>11889</v>
      </c>
      <c r="O647">
        <v>41214</v>
      </c>
      <c r="Q647" t="s">
        <v>11878</v>
      </c>
      <c r="R647" t="s">
        <v>1128</v>
      </c>
      <c r="S647">
        <v>35.700000000000003</v>
      </c>
    </row>
    <row r="648" spans="1:19" x14ac:dyDescent="0.75">
      <c r="A648" t="s">
        <v>11870</v>
      </c>
      <c r="B648" t="s">
        <v>11879</v>
      </c>
      <c r="C648" t="s">
        <v>11871</v>
      </c>
      <c r="E648" t="s">
        <v>108</v>
      </c>
      <c r="F648" t="s">
        <v>11872</v>
      </c>
      <c r="G648" t="s">
        <v>12580</v>
      </c>
      <c r="H648">
        <v>31</v>
      </c>
      <c r="I648">
        <v>35.700000000000003</v>
      </c>
      <c r="J648" t="s">
        <v>11873</v>
      </c>
      <c r="K648" t="s">
        <v>107</v>
      </c>
      <c r="L648" t="s">
        <v>11875</v>
      </c>
      <c r="M648" t="s">
        <v>12384</v>
      </c>
      <c r="N648" t="s">
        <v>11882</v>
      </c>
      <c r="O648">
        <v>43329</v>
      </c>
      <c r="Q648" t="s">
        <v>11878</v>
      </c>
      <c r="R648" t="s">
        <v>11873</v>
      </c>
      <c r="S648">
        <v>35.700000000000003</v>
      </c>
    </row>
    <row r="649" spans="1:19" x14ac:dyDescent="0.75">
      <c r="A649" t="s">
        <v>11936</v>
      </c>
      <c r="B649" t="s">
        <v>11871</v>
      </c>
      <c r="C649" t="s">
        <v>11879</v>
      </c>
      <c r="D649" t="s">
        <v>10150</v>
      </c>
      <c r="E649" t="s">
        <v>12581</v>
      </c>
      <c r="F649" t="s">
        <v>11872</v>
      </c>
      <c r="G649" t="s">
        <v>12582</v>
      </c>
      <c r="H649">
        <v>35.200000000000003</v>
      </c>
      <c r="I649">
        <v>35.200000000000003</v>
      </c>
      <c r="K649" t="s">
        <v>11874</v>
      </c>
      <c r="L649" t="s">
        <v>7359</v>
      </c>
      <c r="M649" t="s">
        <v>11881</v>
      </c>
      <c r="N649" t="s">
        <v>11882</v>
      </c>
      <c r="Q649" t="s">
        <v>11878</v>
      </c>
      <c r="S649">
        <v>35.200000000000003</v>
      </c>
    </row>
    <row r="650" spans="1:19" x14ac:dyDescent="0.75">
      <c r="A650" t="s">
        <v>11936</v>
      </c>
      <c r="B650" t="s">
        <v>11871</v>
      </c>
      <c r="C650" t="s">
        <v>11879</v>
      </c>
      <c r="D650" t="s">
        <v>10150</v>
      </c>
      <c r="E650" t="s">
        <v>12583</v>
      </c>
      <c r="F650" t="s">
        <v>11872</v>
      </c>
      <c r="G650" t="s">
        <v>12584</v>
      </c>
      <c r="H650">
        <v>35.200000000000003</v>
      </c>
      <c r="I650">
        <v>35.200000000000003</v>
      </c>
      <c r="K650" t="s">
        <v>11874</v>
      </c>
      <c r="L650" t="s">
        <v>7359</v>
      </c>
      <c r="M650" t="s">
        <v>11881</v>
      </c>
      <c r="N650" t="s">
        <v>11882</v>
      </c>
      <c r="Q650" t="s">
        <v>11878</v>
      </c>
      <c r="S650">
        <v>35.200000000000003</v>
      </c>
    </row>
    <row r="651" spans="1:19" x14ac:dyDescent="0.75">
      <c r="A651" t="s">
        <v>11870</v>
      </c>
      <c r="B651" t="s">
        <v>11871</v>
      </c>
      <c r="C651" t="s">
        <v>11871</v>
      </c>
      <c r="E651" t="s">
        <v>483</v>
      </c>
      <c r="F651" t="s">
        <v>11872</v>
      </c>
      <c r="G651" t="s">
        <v>10308</v>
      </c>
      <c r="H651">
        <v>25</v>
      </c>
      <c r="I651">
        <v>34.700000000000003</v>
      </c>
      <c r="J651" t="s">
        <v>11873</v>
      </c>
      <c r="K651" t="s">
        <v>482</v>
      </c>
      <c r="L651" t="s">
        <v>7359</v>
      </c>
      <c r="M651" t="s">
        <v>11881</v>
      </c>
      <c r="N651" t="s">
        <v>11882</v>
      </c>
      <c r="O651">
        <v>42430</v>
      </c>
      <c r="Q651" t="s">
        <v>11878</v>
      </c>
      <c r="R651" t="s">
        <v>11873</v>
      </c>
      <c r="S651">
        <v>34.700000000000003</v>
      </c>
    </row>
    <row r="652" spans="1:19" x14ac:dyDescent="0.75">
      <c r="A652" t="s">
        <v>11870</v>
      </c>
      <c r="B652" t="s">
        <v>11871</v>
      </c>
      <c r="C652" t="s">
        <v>11871</v>
      </c>
      <c r="E652" t="s">
        <v>10641</v>
      </c>
      <c r="F652" t="s">
        <v>11872</v>
      </c>
      <c r="G652" t="s">
        <v>10642</v>
      </c>
      <c r="H652">
        <v>14.36</v>
      </c>
      <c r="I652">
        <v>34.5</v>
      </c>
      <c r="J652" t="s">
        <v>1128</v>
      </c>
      <c r="K652" t="s">
        <v>11880</v>
      </c>
      <c r="L652" t="s">
        <v>7359</v>
      </c>
      <c r="M652" t="s">
        <v>11881</v>
      </c>
      <c r="N652" t="s">
        <v>11889</v>
      </c>
      <c r="O652">
        <v>35065</v>
      </c>
      <c r="Q652" t="s">
        <v>11878</v>
      </c>
      <c r="R652" t="s">
        <v>11890</v>
      </c>
      <c r="S652">
        <v>34.5</v>
      </c>
    </row>
    <row r="653" spans="1:19" x14ac:dyDescent="0.75">
      <c r="A653" t="s">
        <v>11870</v>
      </c>
      <c r="B653" t="s">
        <v>11879</v>
      </c>
      <c r="C653" t="s">
        <v>11871</v>
      </c>
      <c r="E653" t="s">
        <v>11551</v>
      </c>
      <c r="F653" t="s">
        <v>11872</v>
      </c>
      <c r="G653" t="s">
        <v>12585</v>
      </c>
      <c r="H653">
        <v>34.5</v>
      </c>
      <c r="I653">
        <v>34.5</v>
      </c>
      <c r="J653" t="s">
        <v>11873</v>
      </c>
      <c r="K653" t="s">
        <v>12586</v>
      </c>
      <c r="L653" t="s">
        <v>11933</v>
      </c>
      <c r="M653" t="s">
        <v>11886</v>
      </c>
      <c r="N653" t="s">
        <v>11882</v>
      </c>
      <c r="O653">
        <v>33212</v>
      </c>
      <c r="Q653" t="s">
        <v>11878</v>
      </c>
      <c r="R653" t="s">
        <v>11873</v>
      </c>
      <c r="S653">
        <v>34.5</v>
      </c>
    </row>
    <row r="654" spans="1:19" x14ac:dyDescent="0.75">
      <c r="A654" t="s">
        <v>11936</v>
      </c>
      <c r="B654" t="s">
        <v>11871</v>
      </c>
      <c r="C654" t="s">
        <v>11879</v>
      </c>
      <c r="D654" t="s">
        <v>9985</v>
      </c>
      <c r="E654" t="s">
        <v>12587</v>
      </c>
      <c r="F654" t="s">
        <v>11872</v>
      </c>
      <c r="G654" t="s">
        <v>12588</v>
      </c>
      <c r="H654">
        <v>34</v>
      </c>
      <c r="I654">
        <v>34</v>
      </c>
      <c r="K654" t="s">
        <v>11892</v>
      </c>
      <c r="L654" t="s">
        <v>7359</v>
      </c>
      <c r="M654" t="s">
        <v>11881</v>
      </c>
      <c r="N654" t="s">
        <v>11889</v>
      </c>
      <c r="Q654" t="s">
        <v>11878</v>
      </c>
      <c r="S654">
        <v>34</v>
      </c>
    </row>
    <row r="655" spans="1:19" x14ac:dyDescent="0.75">
      <c r="A655" t="s">
        <v>11936</v>
      </c>
      <c r="B655" t="s">
        <v>11871</v>
      </c>
      <c r="C655" t="s">
        <v>11879</v>
      </c>
      <c r="D655" t="s">
        <v>9985</v>
      </c>
      <c r="E655" t="s">
        <v>12589</v>
      </c>
      <c r="F655" t="s">
        <v>11872</v>
      </c>
      <c r="G655" t="s">
        <v>12590</v>
      </c>
      <c r="H655">
        <v>34</v>
      </c>
      <c r="I655">
        <v>34</v>
      </c>
      <c r="K655" t="s">
        <v>11892</v>
      </c>
      <c r="L655" t="s">
        <v>7359</v>
      </c>
      <c r="M655" t="s">
        <v>11881</v>
      </c>
      <c r="N655" t="s">
        <v>11889</v>
      </c>
      <c r="Q655" t="s">
        <v>11878</v>
      </c>
      <c r="S655">
        <v>34</v>
      </c>
    </row>
    <row r="656" spans="1:19" x14ac:dyDescent="0.75">
      <c r="A656" t="s">
        <v>11936</v>
      </c>
      <c r="B656" t="s">
        <v>11871</v>
      </c>
      <c r="C656" t="s">
        <v>11879</v>
      </c>
      <c r="D656" t="s">
        <v>10943</v>
      </c>
      <c r="E656" t="s">
        <v>12591</v>
      </c>
      <c r="F656" t="s">
        <v>11872</v>
      </c>
      <c r="G656" t="s">
        <v>12592</v>
      </c>
      <c r="H656">
        <v>34</v>
      </c>
      <c r="I656">
        <v>34</v>
      </c>
      <c r="K656" t="s">
        <v>11874</v>
      </c>
      <c r="L656" t="s">
        <v>7359</v>
      </c>
      <c r="M656" t="s">
        <v>11881</v>
      </c>
      <c r="N656" t="s">
        <v>11882</v>
      </c>
      <c r="Q656" t="s">
        <v>11878</v>
      </c>
      <c r="S656">
        <v>34</v>
      </c>
    </row>
    <row r="657" spans="1:19" x14ac:dyDescent="0.75">
      <c r="A657" t="s">
        <v>11870</v>
      </c>
      <c r="B657" t="s">
        <v>11871</v>
      </c>
      <c r="C657" t="s">
        <v>11871</v>
      </c>
      <c r="E657" t="s">
        <v>9963</v>
      </c>
      <c r="F657" t="s">
        <v>11872</v>
      </c>
      <c r="G657" t="s">
        <v>9965</v>
      </c>
      <c r="H657">
        <v>31</v>
      </c>
      <c r="I657">
        <v>34</v>
      </c>
      <c r="J657" t="s">
        <v>11873</v>
      </c>
      <c r="K657" t="s">
        <v>11874</v>
      </c>
      <c r="L657" t="s">
        <v>7359</v>
      </c>
      <c r="M657" t="s">
        <v>11881</v>
      </c>
      <c r="N657" t="s">
        <v>11882</v>
      </c>
      <c r="O657">
        <v>9863</v>
      </c>
      <c r="Q657" t="s">
        <v>11878</v>
      </c>
      <c r="R657" t="s">
        <v>11873</v>
      </c>
      <c r="S657">
        <v>34</v>
      </c>
    </row>
    <row r="658" spans="1:19" x14ac:dyDescent="0.75">
      <c r="A658" t="s">
        <v>11936</v>
      </c>
      <c r="B658" t="s">
        <v>11871</v>
      </c>
      <c r="C658" t="s">
        <v>11879</v>
      </c>
      <c r="D658" t="s">
        <v>9985</v>
      </c>
      <c r="E658" t="s">
        <v>12593</v>
      </c>
      <c r="F658" t="s">
        <v>11872</v>
      </c>
      <c r="G658" t="s">
        <v>12594</v>
      </c>
      <c r="H658">
        <v>34</v>
      </c>
      <c r="I658">
        <v>34</v>
      </c>
      <c r="K658" t="s">
        <v>11892</v>
      </c>
      <c r="L658" t="s">
        <v>7359</v>
      </c>
      <c r="M658" t="s">
        <v>11881</v>
      </c>
      <c r="N658" t="s">
        <v>11889</v>
      </c>
      <c r="Q658" t="s">
        <v>11878</v>
      </c>
      <c r="S658">
        <v>34</v>
      </c>
    </row>
    <row r="659" spans="1:19" x14ac:dyDescent="0.75">
      <c r="A659" t="s">
        <v>11870</v>
      </c>
      <c r="B659" t="s">
        <v>11871</v>
      </c>
      <c r="C659" t="s">
        <v>11871</v>
      </c>
      <c r="E659" t="s">
        <v>10291</v>
      </c>
      <c r="F659" t="s">
        <v>11872</v>
      </c>
      <c r="G659" t="s">
        <v>10291</v>
      </c>
      <c r="H659">
        <v>33.6</v>
      </c>
      <c r="I659">
        <v>33.6</v>
      </c>
      <c r="J659" t="s">
        <v>1128</v>
      </c>
      <c r="K659" t="s">
        <v>12595</v>
      </c>
      <c r="L659" t="s">
        <v>11933</v>
      </c>
      <c r="M659" t="s">
        <v>11886</v>
      </c>
      <c r="N659" t="s">
        <v>11889</v>
      </c>
      <c r="O659">
        <v>42370</v>
      </c>
      <c r="Q659" t="s">
        <v>11878</v>
      </c>
      <c r="R659" t="s">
        <v>1128</v>
      </c>
      <c r="S659">
        <v>33.6</v>
      </c>
    </row>
    <row r="660" spans="1:19" x14ac:dyDescent="0.75">
      <c r="A660" t="s">
        <v>11936</v>
      </c>
      <c r="B660" t="s">
        <v>11871</v>
      </c>
      <c r="C660" t="s">
        <v>11879</v>
      </c>
      <c r="D660" t="s">
        <v>10682</v>
      </c>
      <c r="E660" t="s">
        <v>12596</v>
      </c>
      <c r="F660" t="s">
        <v>11872</v>
      </c>
      <c r="G660" t="s">
        <v>12597</v>
      </c>
      <c r="H660">
        <v>33.299999999999997</v>
      </c>
      <c r="I660">
        <v>33.299999999999997</v>
      </c>
      <c r="N660" t="s">
        <v>11889</v>
      </c>
      <c r="Q660" t="s">
        <v>11878</v>
      </c>
      <c r="S660">
        <v>33.299999999999997</v>
      </c>
    </row>
    <row r="661" spans="1:19" x14ac:dyDescent="0.75">
      <c r="A661" t="s">
        <v>11936</v>
      </c>
      <c r="B661" t="s">
        <v>11871</v>
      </c>
      <c r="C661" t="s">
        <v>11879</v>
      </c>
      <c r="D661" t="s">
        <v>10682</v>
      </c>
      <c r="E661" t="s">
        <v>12598</v>
      </c>
      <c r="F661" t="s">
        <v>11872</v>
      </c>
      <c r="G661" t="s">
        <v>12599</v>
      </c>
      <c r="H661">
        <v>33.299999999999997</v>
      </c>
      <c r="I661">
        <v>33.299999999999997</v>
      </c>
      <c r="N661" t="s">
        <v>11889</v>
      </c>
      <c r="Q661" t="s">
        <v>11878</v>
      </c>
      <c r="S661">
        <v>33.299999999999997</v>
      </c>
    </row>
    <row r="662" spans="1:19" x14ac:dyDescent="0.75">
      <c r="A662" t="s">
        <v>11936</v>
      </c>
      <c r="B662" t="s">
        <v>11871</v>
      </c>
      <c r="C662" t="s">
        <v>11879</v>
      </c>
      <c r="D662" t="s">
        <v>10682</v>
      </c>
      <c r="E662" t="s">
        <v>12600</v>
      </c>
      <c r="F662" t="s">
        <v>11872</v>
      </c>
      <c r="G662" t="s">
        <v>12601</v>
      </c>
      <c r="H662">
        <v>33.299999999999997</v>
      </c>
      <c r="I662">
        <v>33.299999999999997</v>
      </c>
      <c r="N662" t="s">
        <v>11889</v>
      </c>
      <c r="Q662" t="s">
        <v>11878</v>
      </c>
      <c r="S662">
        <v>33.299999999999997</v>
      </c>
    </row>
    <row r="663" spans="1:19" x14ac:dyDescent="0.75">
      <c r="A663" t="s">
        <v>11936</v>
      </c>
      <c r="B663" t="s">
        <v>11871</v>
      </c>
      <c r="C663" t="s">
        <v>11879</v>
      </c>
      <c r="D663" t="s">
        <v>10024</v>
      </c>
      <c r="E663" t="s">
        <v>12602</v>
      </c>
      <c r="F663" t="s">
        <v>11872</v>
      </c>
      <c r="G663" t="s">
        <v>12603</v>
      </c>
      <c r="H663">
        <v>33</v>
      </c>
      <c r="I663">
        <v>33</v>
      </c>
      <c r="K663" t="s">
        <v>11874</v>
      </c>
      <c r="L663" t="s">
        <v>7359</v>
      </c>
      <c r="M663" t="s">
        <v>11881</v>
      </c>
      <c r="N663" t="s">
        <v>11882</v>
      </c>
      <c r="Q663" t="s">
        <v>11878</v>
      </c>
      <c r="S663">
        <v>33</v>
      </c>
    </row>
    <row r="664" spans="1:19" x14ac:dyDescent="0.75">
      <c r="A664" t="s">
        <v>11936</v>
      </c>
      <c r="B664" t="s">
        <v>11871</v>
      </c>
      <c r="C664" t="s">
        <v>11879</v>
      </c>
      <c r="D664" t="s">
        <v>10024</v>
      </c>
      <c r="E664" t="s">
        <v>12604</v>
      </c>
      <c r="F664" t="s">
        <v>11872</v>
      </c>
      <c r="G664" t="s">
        <v>12605</v>
      </c>
      <c r="H664">
        <v>32.5</v>
      </c>
      <c r="I664">
        <v>32.5</v>
      </c>
      <c r="K664" t="s">
        <v>11874</v>
      </c>
      <c r="L664" t="s">
        <v>7359</v>
      </c>
      <c r="M664" t="s">
        <v>11881</v>
      </c>
      <c r="N664" t="s">
        <v>11882</v>
      </c>
      <c r="Q664" t="s">
        <v>11878</v>
      </c>
      <c r="S664">
        <v>32.5</v>
      </c>
    </row>
    <row r="665" spans="1:19" x14ac:dyDescent="0.75">
      <c r="A665" t="s">
        <v>11870</v>
      </c>
      <c r="B665" t="s">
        <v>11879</v>
      </c>
      <c r="C665" t="s">
        <v>11871</v>
      </c>
      <c r="E665" t="s">
        <v>249</v>
      </c>
      <c r="F665" t="s">
        <v>11872</v>
      </c>
      <c r="G665" t="s">
        <v>10597</v>
      </c>
      <c r="H665">
        <v>32.5</v>
      </c>
      <c r="I665">
        <v>32.5</v>
      </c>
      <c r="J665" t="s">
        <v>11873</v>
      </c>
      <c r="K665" t="s">
        <v>11874</v>
      </c>
      <c r="L665" t="s">
        <v>7359</v>
      </c>
      <c r="M665" t="s">
        <v>11881</v>
      </c>
      <c r="N665" t="s">
        <v>11882</v>
      </c>
      <c r="O665">
        <v>32484</v>
      </c>
      <c r="Q665" t="s">
        <v>11878</v>
      </c>
      <c r="R665" t="s">
        <v>11873</v>
      </c>
      <c r="S665">
        <v>32.5</v>
      </c>
    </row>
    <row r="666" spans="1:19" x14ac:dyDescent="0.75">
      <c r="A666" t="s">
        <v>11870</v>
      </c>
      <c r="B666" t="s">
        <v>11879</v>
      </c>
      <c r="C666" t="s">
        <v>11871</v>
      </c>
      <c r="E666" t="s">
        <v>11555</v>
      </c>
      <c r="F666" t="s">
        <v>11872</v>
      </c>
      <c r="G666" t="s">
        <v>12606</v>
      </c>
      <c r="H666">
        <v>26.35</v>
      </c>
      <c r="I666">
        <v>32.5</v>
      </c>
      <c r="J666" t="s">
        <v>11873</v>
      </c>
      <c r="K666" t="s">
        <v>12607</v>
      </c>
      <c r="L666" t="s">
        <v>11885</v>
      </c>
      <c r="M666" t="s">
        <v>11886</v>
      </c>
      <c r="N666" t="s">
        <v>11882</v>
      </c>
      <c r="O666">
        <v>43151</v>
      </c>
      <c r="Q666" t="s">
        <v>11878</v>
      </c>
      <c r="R666" t="s">
        <v>11873</v>
      </c>
      <c r="S666">
        <v>32.5</v>
      </c>
    </row>
    <row r="667" spans="1:19" x14ac:dyDescent="0.75">
      <c r="A667" t="s">
        <v>11936</v>
      </c>
      <c r="C667" t="s">
        <v>11879</v>
      </c>
      <c r="D667" t="s">
        <v>1204</v>
      </c>
      <c r="E667" t="s">
        <v>12608</v>
      </c>
      <c r="F667" t="s">
        <v>11872</v>
      </c>
      <c r="G667" t="s">
        <v>12608</v>
      </c>
      <c r="H667">
        <v>32.200000000000003</v>
      </c>
      <c r="I667">
        <v>32.200000000000003</v>
      </c>
      <c r="N667" t="s">
        <v>11889</v>
      </c>
      <c r="Q667" t="s">
        <v>11878</v>
      </c>
      <c r="S667">
        <v>32.200000000000003</v>
      </c>
    </row>
    <row r="668" spans="1:19" x14ac:dyDescent="0.75">
      <c r="A668" t="s">
        <v>11936</v>
      </c>
      <c r="C668" t="s">
        <v>11879</v>
      </c>
      <c r="D668" t="s">
        <v>1204</v>
      </c>
      <c r="E668" t="s">
        <v>12609</v>
      </c>
      <c r="F668" t="s">
        <v>11872</v>
      </c>
      <c r="G668" t="s">
        <v>12609</v>
      </c>
      <c r="H668">
        <v>32.200000000000003</v>
      </c>
      <c r="I668">
        <v>32.200000000000003</v>
      </c>
      <c r="N668" t="s">
        <v>11889</v>
      </c>
      <c r="Q668" t="s">
        <v>11878</v>
      </c>
      <c r="S668">
        <v>32.200000000000003</v>
      </c>
    </row>
    <row r="669" spans="1:19" x14ac:dyDescent="0.75">
      <c r="A669" t="s">
        <v>11936</v>
      </c>
      <c r="C669" t="s">
        <v>11879</v>
      </c>
      <c r="D669" t="s">
        <v>1204</v>
      </c>
      <c r="E669" t="s">
        <v>12610</v>
      </c>
      <c r="F669" t="s">
        <v>11872</v>
      </c>
      <c r="G669" t="s">
        <v>12610</v>
      </c>
      <c r="H669">
        <v>32.200000000000003</v>
      </c>
      <c r="I669">
        <v>32.200000000000003</v>
      </c>
      <c r="N669" t="s">
        <v>11889</v>
      </c>
      <c r="Q669" t="s">
        <v>11878</v>
      </c>
      <c r="S669">
        <v>32.200000000000003</v>
      </c>
    </row>
    <row r="670" spans="1:19" x14ac:dyDescent="0.75">
      <c r="A670" t="s">
        <v>11870</v>
      </c>
      <c r="B670" t="s">
        <v>11871</v>
      </c>
      <c r="C670" t="s">
        <v>11871</v>
      </c>
      <c r="E670" t="s">
        <v>10817</v>
      </c>
      <c r="F670" t="s">
        <v>11872</v>
      </c>
      <c r="G670" t="s">
        <v>10819</v>
      </c>
      <c r="H670">
        <v>32</v>
      </c>
      <c r="I670">
        <v>32</v>
      </c>
      <c r="J670" t="s">
        <v>11873</v>
      </c>
      <c r="K670" t="s">
        <v>11874</v>
      </c>
      <c r="L670" t="s">
        <v>7359</v>
      </c>
      <c r="M670" t="s">
        <v>11881</v>
      </c>
      <c r="N670" t="s">
        <v>11882</v>
      </c>
      <c r="O670">
        <v>8037</v>
      </c>
      <c r="Q670" t="s">
        <v>11878</v>
      </c>
      <c r="R670" t="s">
        <v>11873</v>
      </c>
      <c r="S670">
        <v>32</v>
      </c>
    </row>
    <row r="671" spans="1:19" x14ac:dyDescent="0.75">
      <c r="A671" t="s">
        <v>11870</v>
      </c>
      <c r="B671" t="s">
        <v>11871</v>
      </c>
      <c r="C671" t="s">
        <v>11871</v>
      </c>
      <c r="E671" t="s">
        <v>10814</v>
      </c>
      <c r="F671" t="s">
        <v>11872</v>
      </c>
      <c r="G671" t="s">
        <v>10816</v>
      </c>
      <c r="H671">
        <v>32</v>
      </c>
      <c r="I671">
        <v>32</v>
      </c>
      <c r="J671" t="s">
        <v>11873</v>
      </c>
      <c r="K671" t="s">
        <v>11874</v>
      </c>
      <c r="L671" t="s">
        <v>7359</v>
      </c>
      <c r="M671" t="s">
        <v>11881</v>
      </c>
      <c r="N671" t="s">
        <v>11882</v>
      </c>
      <c r="O671">
        <v>8037</v>
      </c>
      <c r="Q671" t="s">
        <v>11878</v>
      </c>
      <c r="R671" t="s">
        <v>11873</v>
      </c>
      <c r="S671">
        <v>32</v>
      </c>
    </row>
    <row r="672" spans="1:19" x14ac:dyDescent="0.75">
      <c r="A672" t="s">
        <v>11870</v>
      </c>
      <c r="B672" t="s">
        <v>11879</v>
      </c>
      <c r="C672" t="s">
        <v>11871</v>
      </c>
      <c r="E672" t="s">
        <v>157</v>
      </c>
      <c r="F672" t="s">
        <v>11872</v>
      </c>
      <c r="G672" t="s">
        <v>156</v>
      </c>
      <c r="H672">
        <v>29.07</v>
      </c>
      <c r="I672">
        <v>32</v>
      </c>
      <c r="J672" t="s">
        <v>11873</v>
      </c>
      <c r="K672" t="s">
        <v>156</v>
      </c>
      <c r="L672" t="s">
        <v>11875</v>
      </c>
      <c r="M672" t="s">
        <v>12537</v>
      </c>
      <c r="N672" t="s">
        <v>11882</v>
      </c>
      <c r="O672">
        <v>32591</v>
      </c>
      <c r="Q672" t="s">
        <v>11878</v>
      </c>
      <c r="R672" t="s">
        <v>11873</v>
      </c>
      <c r="S672">
        <v>32</v>
      </c>
    </row>
    <row r="673" spans="1:19" x14ac:dyDescent="0.75">
      <c r="A673" t="s">
        <v>11936</v>
      </c>
      <c r="B673" t="s">
        <v>11871</v>
      </c>
      <c r="C673" t="s">
        <v>11879</v>
      </c>
      <c r="D673" t="s">
        <v>10251</v>
      </c>
      <c r="E673" t="s">
        <v>12611</v>
      </c>
      <c r="F673" t="s">
        <v>11872</v>
      </c>
      <c r="G673" t="s">
        <v>12612</v>
      </c>
      <c r="H673">
        <v>31.7</v>
      </c>
      <c r="I673">
        <v>31.7</v>
      </c>
      <c r="K673" t="s">
        <v>11874</v>
      </c>
      <c r="L673" t="s">
        <v>7359</v>
      </c>
      <c r="M673" t="s">
        <v>11881</v>
      </c>
      <c r="N673" t="s">
        <v>11882</v>
      </c>
      <c r="Q673" t="s">
        <v>11878</v>
      </c>
      <c r="S673">
        <v>31.7</v>
      </c>
    </row>
    <row r="674" spans="1:19" x14ac:dyDescent="0.75">
      <c r="A674" t="s">
        <v>11936</v>
      </c>
      <c r="B674" t="s">
        <v>11871</v>
      </c>
      <c r="C674" t="s">
        <v>11879</v>
      </c>
      <c r="D674" t="s">
        <v>10251</v>
      </c>
      <c r="E674" t="s">
        <v>12613</v>
      </c>
      <c r="F674" t="s">
        <v>11872</v>
      </c>
      <c r="G674" t="s">
        <v>12614</v>
      </c>
      <c r="H674">
        <v>31.7</v>
      </c>
      <c r="I674">
        <v>31.7</v>
      </c>
      <c r="K674" t="s">
        <v>11874</v>
      </c>
      <c r="L674" t="s">
        <v>7359</v>
      </c>
      <c r="M674" t="s">
        <v>11881</v>
      </c>
      <c r="N674" t="s">
        <v>11882</v>
      </c>
      <c r="Q674" t="s">
        <v>11878</v>
      </c>
      <c r="S674">
        <v>31.7</v>
      </c>
    </row>
    <row r="675" spans="1:19" x14ac:dyDescent="0.75">
      <c r="A675" t="s">
        <v>11870</v>
      </c>
      <c r="B675" t="s">
        <v>11879</v>
      </c>
      <c r="C675" t="s">
        <v>11871</v>
      </c>
      <c r="E675" t="s">
        <v>11498</v>
      </c>
      <c r="F675" t="s">
        <v>11872</v>
      </c>
      <c r="G675" t="s">
        <v>11499</v>
      </c>
      <c r="H675">
        <v>26</v>
      </c>
      <c r="I675">
        <v>31.6</v>
      </c>
      <c r="J675" t="s">
        <v>1128</v>
      </c>
      <c r="K675" t="s">
        <v>12615</v>
      </c>
      <c r="L675" t="s">
        <v>11885</v>
      </c>
      <c r="M675" t="s">
        <v>11886</v>
      </c>
      <c r="N675" t="s">
        <v>11889</v>
      </c>
      <c r="O675">
        <v>43278</v>
      </c>
      <c r="Q675" t="s">
        <v>11878</v>
      </c>
      <c r="R675" t="s">
        <v>1128</v>
      </c>
      <c r="S675">
        <v>31.6</v>
      </c>
    </row>
    <row r="676" spans="1:19" x14ac:dyDescent="0.75">
      <c r="A676" t="s">
        <v>11936</v>
      </c>
      <c r="B676" t="s">
        <v>11871</v>
      </c>
      <c r="C676" t="s">
        <v>11879</v>
      </c>
      <c r="D676" t="s">
        <v>9985</v>
      </c>
      <c r="E676" t="s">
        <v>12616</v>
      </c>
      <c r="F676" t="s">
        <v>11872</v>
      </c>
      <c r="G676" t="s">
        <v>12617</v>
      </c>
      <c r="H676">
        <v>31.2</v>
      </c>
      <c r="I676">
        <v>31.2</v>
      </c>
      <c r="K676" t="s">
        <v>11892</v>
      </c>
      <c r="L676" t="s">
        <v>7359</v>
      </c>
      <c r="M676" t="s">
        <v>11881</v>
      </c>
      <c r="N676" t="s">
        <v>11889</v>
      </c>
      <c r="Q676" t="s">
        <v>11878</v>
      </c>
      <c r="S676">
        <v>31.2</v>
      </c>
    </row>
    <row r="677" spans="1:19" x14ac:dyDescent="0.75">
      <c r="A677" t="s">
        <v>11936</v>
      </c>
      <c r="B677" t="s">
        <v>11871</v>
      </c>
      <c r="C677" t="s">
        <v>11879</v>
      </c>
      <c r="D677" t="s">
        <v>11065</v>
      </c>
      <c r="E677" t="s">
        <v>12618</v>
      </c>
      <c r="F677" t="s">
        <v>11872</v>
      </c>
      <c r="G677" t="s">
        <v>12619</v>
      </c>
      <c r="H677">
        <v>31</v>
      </c>
      <c r="I677">
        <v>31</v>
      </c>
      <c r="K677" t="s">
        <v>11874</v>
      </c>
      <c r="L677" t="s">
        <v>7359</v>
      </c>
      <c r="M677" t="s">
        <v>11881</v>
      </c>
      <c r="N677" t="s">
        <v>11882</v>
      </c>
      <c r="Q677" t="s">
        <v>11878</v>
      </c>
      <c r="S677">
        <v>31</v>
      </c>
    </row>
    <row r="678" spans="1:19" x14ac:dyDescent="0.75">
      <c r="A678" t="s">
        <v>11936</v>
      </c>
      <c r="B678" t="s">
        <v>11871</v>
      </c>
      <c r="C678" t="s">
        <v>11879</v>
      </c>
      <c r="D678" t="s">
        <v>11065</v>
      </c>
      <c r="E678" t="s">
        <v>12620</v>
      </c>
      <c r="F678" t="s">
        <v>11872</v>
      </c>
      <c r="G678" t="s">
        <v>12621</v>
      </c>
      <c r="H678">
        <v>31</v>
      </c>
      <c r="I678">
        <v>31</v>
      </c>
      <c r="K678" t="s">
        <v>11874</v>
      </c>
      <c r="L678" t="s">
        <v>7359</v>
      </c>
      <c r="M678" t="s">
        <v>11881</v>
      </c>
      <c r="N678" t="s">
        <v>11882</v>
      </c>
      <c r="Q678" t="s">
        <v>11878</v>
      </c>
      <c r="S678">
        <v>31</v>
      </c>
    </row>
    <row r="679" spans="1:19" x14ac:dyDescent="0.75">
      <c r="A679" t="s">
        <v>11870</v>
      </c>
      <c r="B679" t="s">
        <v>11871</v>
      </c>
      <c r="C679" t="s">
        <v>11871</v>
      </c>
      <c r="E679" t="s">
        <v>10377</v>
      </c>
      <c r="F679" t="s">
        <v>11872</v>
      </c>
      <c r="G679" t="s">
        <v>10379</v>
      </c>
      <c r="H679">
        <v>22.07</v>
      </c>
      <c r="I679">
        <v>30.6</v>
      </c>
      <c r="J679" t="s">
        <v>1128</v>
      </c>
      <c r="K679" t="s">
        <v>12339</v>
      </c>
      <c r="L679" t="s">
        <v>11933</v>
      </c>
      <c r="M679" t="s">
        <v>11886</v>
      </c>
      <c r="N679" t="s">
        <v>11889</v>
      </c>
      <c r="O679">
        <v>27760</v>
      </c>
      <c r="Q679" t="s">
        <v>11878</v>
      </c>
      <c r="R679" t="s">
        <v>12340</v>
      </c>
      <c r="S679">
        <v>30.6</v>
      </c>
    </row>
    <row r="680" spans="1:19" x14ac:dyDescent="0.75">
      <c r="A680" t="s">
        <v>11870</v>
      </c>
      <c r="B680" t="s">
        <v>11871</v>
      </c>
      <c r="C680" t="s">
        <v>11871</v>
      </c>
      <c r="E680" t="s">
        <v>10380</v>
      </c>
      <c r="F680" t="s">
        <v>11872</v>
      </c>
      <c r="G680" t="s">
        <v>10382</v>
      </c>
      <c r="H680">
        <v>22.3</v>
      </c>
      <c r="I680">
        <v>30.6</v>
      </c>
      <c r="J680" t="s">
        <v>1128</v>
      </c>
      <c r="K680" t="s">
        <v>12339</v>
      </c>
      <c r="L680" t="s">
        <v>11933</v>
      </c>
      <c r="M680" t="s">
        <v>11886</v>
      </c>
      <c r="N680" t="s">
        <v>11889</v>
      </c>
      <c r="O680">
        <v>27760</v>
      </c>
      <c r="Q680" t="s">
        <v>11878</v>
      </c>
      <c r="R680" t="s">
        <v>12340</v>
      </c>
      <c r="S680">
        <v>30.6</v>
      </c>
    </row>
    <row r="681" spans="1:19" x14ac:dyDescent="0.75">
      <c r="A681" t="s">
        <v>11870</v>
      </c>
      <c r="B681" t="s">
        <v>11871</v>
      </c>
      <c r="C681" t="s">
        <v>11871</v>
      </c>
      <c r="E681" t="s">
        <v>145</v>
      </c>
      <c r="F681" t="s">
        <v>11872</v>
      </c>
      <c r="G681" t="s">
        <v>144</v>
      </c>
      <c r="H681">
        <v>24.3</v>
      </c>
      <c r="I681">
        <v>30.5</v>
      </c>
      <c r="J681" t="s">
        <v>11873</v>
      </c>
      <c r="K681" t="s">
        <v>144</v>
      </c>
      <c r="L681" t="s">
        <v>11875</v>
      </c>
      <c r="M681" t="s">
        <v>12384</v>
      </c>
      <c r="N681" t="s">
        <v>11882</v>
      </c>
      <c r="O681">
        <v>42985</v>
      </c>
      <c r="Q681" t="s">
        <v>11878</v>
      </c>
      <c r="R681" t="s">
        <v>11873</v>
      </c>
      <c r="S681">
        <v>30.5</v>
      </c>
    </row>
    <row r="682" spans="1:19" x14ac:dyDescent="0.75">
      <c r="A682" t="s">
        <v>11870</v>
      </c>
      <c r="B682" t="s">
        <v>11879</v>
      </c>
      <c r="C682" t="s">
        <v>11871</v>
      </c>
      <c r="E682" t="s">
        <v>116</v>
      </c>
      <c r="F682" t="s">
        <v>11872</v>
      </c>
      <c r="G682" t="s">
        <v>12622</v>
      </c>
      <c r="H682">
        <v>27.15</v>
      </c>
      <c r="I682">
        <v>30.1</v>
      </c>
      <c r="J682" t="s">
        <v>11873</v>
      </c>
      <c r="K682" t="s">
        <v>12623</v>
      </c>
      <c r="L682" t="s">
        <v>11875</v>
      </c>
      <c r="M682" t="s">
        <v>12384</v>
      </c>
      <c r="N682" t="s">
        <v>11882</v>
      </c>
      <c r="O682">
        <v>42256</v>
      </c>
      <c r="Q682" t="s">
        <v>11878</v>
      </c>
      <c r="R682" t="s">
        <v>11873</v>
      </c>
      <c r="S682">
        <v>30.1</v>
      </c>
    </row>
    <row r="683" spans="1:19" x14ac:dyDescent="0.75">
      <c r="A683" t="s">
        <v>11870</v>
      </c>
      <c r="B683" t="s">
        <v>11879</v>
      </c>
      <c r="C683" t="s">
        <v>11871</v>
      </c>
      <c r="E683" t="s">
        <v>1318</v>
      </c>
      <c r="F683" t="s">
        <v>11872</v>
      </c>
      <c r="G683" t="s">
        <v>11450</v>
      </c>
      <c r="H683">
        <v>1.82</v>
      </c>
      <c r="I683">
        <v>30.1</v>
      </c>
      <c r="J683" t="s">
        <v>1128</v>
      </c>
      <c r="K683" t="s">
        <v>11892</v>
      </c>
      <c r="L683" t="s">
        <v>11945</v>
      </c>
      <c r="M683" t="s">
        <v>11945</v>
      </c>
      <c r="N683" t="s">
        <v>11889</v>
      </c>
      <c r="O683">
        <v>30682</v>
      </c>
      <c r="Q683" t="s">
        <v>11878</v>
      </c>
      <c r="R683" t="s">
        <v>1128</v>
      </c>
      <c r="S683">
        <v>30.1</v>
      </c>
    </row>
    <row r="684" spans="1:19" x14ac:dyDescent="0.75">
      <c r="A684" t="s">
        <v>11870</v>
      </c>
      <c r="B684" t="s">
        <v>11871</v>
      </c>
      <c r="C684" t="s">
        <v>11879</v>
      </c>
      <c r="D684" t="s">
        <v>10801</v>
      </c>
      <c r="E684" t="s">
        <v>10801</v>
      </c>
      <c r="F684" t="s">
        <v>11872</v>
      </c>
      <c r="G684" t="s">
        <v>10802</v>
      </c>
      <c r="H684">
        <v>30</v>
      </c>
      <c r="J684" t="s">
        <v>11873</v>
      </c>
      <c r="K684" t="s">
        <v>12624</v>
      </c>
      <c r="L684" t="s">
        <v>7359</v>
      </c>
      <c r="M684" t="s">
        <v>11881</v>
      </c>
      <c r="N684" t="s">
        <v>11882</v>
      </c>
      <c r="O684">
        <v>10959</v>
      </c>
      <c r="Q684" t="s">
        <v>11878</v>
      </c>
      <c r="R684" t="s">
        <v>11873</v>
      </c>
      <c r="S684">
        <v>30</v>
      </c>
    </row>
    <row r="685" spans="1:19" x14ac:dyDescent="0.75">
      <c r="A685" t="s">
        <v>11870</v>
      </c>
      <c r="B685" t="s">
        <v>11871</v>
      </c>
      <c r="C685" t="s">
        <v>11871</v>
      </c>
      <c r="E685" t="s">
        <v>3255</v>
      </c>
      <c r="F685" t="s">
        <v>11872</v>
      </c>
      <c r="G685" t="s">
        <v>3254</v>
      </c>
      <c r="H685">
        <v>30</v>
      </c>
      <c r="I685">
        <v>30</v>
      </c>
      <c r="J685" t="s">
        <v>11873</v>
      </c>
      <c r="K685" t="s">
        <v>12625</v>
      </c>
      <c r="L685" t="s">
        <v>11923</v>
      </c>
      <c r="M685" t="s">
        <v>11924</v>
      </c>
      <c r="N685" t="s">
        <v>11882</v>
      </c>
      <c r="O685">
        <v>42563</v>
      </c>
      <c r="Q685" t="s">
        <v>11878</v>
      </c>
      <c r="R685" t="s">
        <v>11873</v>
      </c>
      <c r="S685">
        <v>30</v>
      </c>
    </row>
    <row r="686" spans="1:19" x14ac:dyDescent="0.75">
      <c r="A686" t="s">
        <v>11870</v>
      </c>
      <c r="B686" t="s">
        <v>11871</v>
      </c>
      <c r="C686" t="s">
        <v>11871</v>
      </c>
      <c r="E686" t="s">
        <v>3257</v>
      </c>
      <c r="F686" t="s">
        <v>11872</v>
      </c>
      <c r="G686" t="s">
        <v>3256</v>
      </c>
      <c r="H686">
        <v>30</v>
      </c>
      <c r="I686">
        <v>30</v>
      </c>
      <c r="J686" t="s">
        <v>11873</v>
      </c>
      <c r="K686" t="s">
        <v>12626</v>
      </c>
      <c r="L686" t="s">
        <v>11923</v>
      </c>
      <c r="M686" t="s">
        <v>11924</v>
      </c>
      <c r="N686" t="s">
        <v>11882</v>
      </c>
      <c r="O686">
        <v>42530</v>
      </c>
      <c r="Q686" t="s">
        <v>11878</v>
      </c>
      <c r="R686" t="s">
        <v>11873</v>
      </c>
      <c r="S686">
        <v>30</v>
      </c>
    </row>
    <row r="687" spans="1:19" x14ac:dyDescent="0.75">
      <c r="A687" t="s">
        <v>11936</v>
      </c>
      <c r="B687" t="s">
        <v>11871</v>
      </c>
      <c r="C687" t="s">
        <v>11879</v>
      </c>
      <c r="D687" t="s">
        <v>9985</v>
      </c>
      <c r="E687" t="s">
        <v>12627</v>
      </c>
      <c r="F687" t="s">
        <v>11872</v>
      </c>
      <c r="G687" t="s">
        <v>12628</v>
      </c>
      <c r="H687">
        <v>30</v>
      </c>
      <c r="I687">
        <v>30</v>
      </c>
      <c r="K687" t="s">
        <v>11892</v>
      </c>
      <c r="L687" t="s">
        <v>7359</v>
      </c>
      <c r="M687" t="s">
        <v>11881</v>
      </c>
      <c r="N687" t="s">
        <v>11889</v>
      </c>
      <c r="Q687" t="s">
        <v>11878</v>
      </c>
      <c r="S687">
        <v>30</v>
      </c>
    </row>
    <row r="688" spans="1:19" x14ac:dyDescent="0.75">
      <c r="A688" t="s">
        <v>11870</v>
      </c>
      <c r="B688" t="s">
        <v>11871</v>
      </c>
      <c r="C688" t="s">
        <v>11871</v>
      </c>
      <c r="E688" t="s">
        <v>11453</v>
      </c>
      <c r="F688" t="s">
        <v>11872</v>
      </c>
      <c r="G688" t="s">
        <v>11454</v>
      </c>
      <c r="H688">
        <v>27.8</v>
      </c>
      <c r="I688">
        <v>29</v>
      </c>
      <c r="J688" t="s">
        <v>1128</v>
      </c>
      <c r="K688" t="s">
        <v>12629</v>
      </c>
      <c r="L688" t="s">
        <v>11933</v>
      </c>
      <c r="M688" t="s">
        <v>11886</v>
      </c>
      <c r="N688" t="s">
        <v>11889</v>
      </c>
      <c r="O688">
        <v>42475</v>
      </c>
      <c r="Q688" t="s">
        <v>11878</v>
      </c>
      <c r="R688" t="s">
        <v>1128</v>
      </c>
      <c r="S688">
        <v>29</v>
      </c>
    </row>
    <row r="689" spans="1:19" x14ac:dyDescent="0.75">
      <c r="A689" t="s">
        <v>11870</v>
      </c>
      <c r="B689" t="s">
        <v>11871</v>
      </c>
      <c r="C689" t="s">
        <v>11879</v>
      </c>
      <c r="D689" t="s">
        <v>10217</v>
      </c>
      <c r="E689" t="s">
        <v>10217</v>
      </c>
      <c r="F689" t="s">
        <v>11872</v>
      </c>
      <c r="G689" t="s">
        <v>10218</v>
      </c>
      <c r="H689">
        <v>28.9</v>
      </c>
      <c r="J689" t="s">
        <v>11873</v>
      </c>
      <c r="K689" t="s">
        <v>11874</v>
      </c>
      <c r="L689" t="s">
        <v>7359</v>
      </c>
      <c r="M689" t="s">
        <v>11881</v>
      </c>
      <c r="N689" t="s">
        <v>11882</v>
      </c>
      <c r="O689">
        <v>8037</v>
      </c>
      <c r="Q689" t="s">
        <v>11878</v>
      </c>
      <c r="R689" t="s">
        <v>11873</v>
      </c>
      <c r="S689">
        <v>28.9</v>
      </c>
    </row>
    <row r="690" spans="1:19" x14ac:dyDescent="0.75">
      <c r="A690" t="s">
        <v>11870</v>
      </c>
      <c r="B690" t="s">
        <v>11871</v>
      </c>
      <c r="C690" t="s">
        <v>11871</v>
      </c>
      <c r="E690" t="s">
        <v>148</v>
      </c>
      <c r="F690" t="s">
        <v>11872</v>
      </c>
      <c r="G690" t="s">
        <v>147</v>
      </c>
      <c r="H690">
        <v>24.4</v>
      </c>
      <c r="I690">
        <v>28.8</v>
      </c>
      <c r="J690" t="s">
        <v>11873</v>
      </c>
      <c r="K690" t="s">
        <v>147</v>
      </c>
      <c r="L690" t="s">
        <v>11875</v>
      </c>
      <c r="M690" t="s">
        <v>12384</v>
      </c>
      <c r="N690" t="s">
        <v>11882</v>
      </c>
      <c r="O690">
        <v>42985</v>
      </c>
      <c r="Q690" t="s">
        <v>11878</v>
      </c>
      <c r="R690" t="s">
        <v>11873</v>
      </c>
      <c r="S690">
        <v>28.8</v>
      </c>
    </row>
    <row r="691" spans="1:19" x14ac:dyDescent="0.75">
      <c r="A691" t="s">
        <v>11870</v>
      </c>
      <c r="B691" t="s">
        <v>11879</v>
      </c>
      <c r="C691" t="s">
        <v>11871</v>
      </c>
      <c r="E691" t="s">
        <v>92</v>
      </c>
      <c r="F691" t="s">
        <v>11872</v>
      </c>
      <c r="G691" t="s">
        <v>10789</v>
      </c>
      <c r="H691">
        <v>28.8</v>
      </c>
      <c r="I691">
        <v>28.8</v>
      </c>
      <c r="J691" t="s">
        <v>11873</v>
      </c>
      <c r="K691" t="s">
        <v>12630</v>
      </c>
      <c r="L691" t="s">
        <v>11875</v>
      </c>
      <c r="M691" t="s">
        <v>12384</v>
      </c>
      <c r="N691" t="s">
        <v>11882</v>
      </c>
      <c r="O691">
        <v>42887</v>
      </c>
      <c r="Q691" t="s">
        <v>11878</v>
      </c>
      <c r="R691" t="s">
        <v>11873</v>
      </c>
      <c r="S691">
        <v>28.8</v>
      </c>
    </row>
    <row r="692" spans="1:19" x14ac:dyDescent="0.75">
      <c r="A692" t="s">
        <v>11870</v>
      </c>
      <c r="B692" t="s">
        <v>11879</v>
      </c>
      <c r="C692" t="s">
        <v>11871</v>
      </c>
      <c r="E692" t="s">
        <v>134</v>
      </c>
      <c r="F692" t="s">
        <v>11872</v>
      </c>
      <c r="G692" t="s">
        <v>12631</v>
      </c>
      <c r="H692">
        <v>25.5</v>
      </c>
      <c r="I692">
        <v>28.8</v>
      </c>
      <c r="J692" t="s">
        <v>11873</v>
      </c>
      <c r="K692" t="s">
        <v>12632</v>
      </c>
      <c r="L692" t="s">
        <v>11875</v>
      </c>
      <c r="M692" t="s">
        <v>12384</v>
      </c>
      <c r="N692" t="s">
        <v>11882</v>
      </c>
      <c r="O692">
        <v>32751</v>
      </c>
      <c r="Q692" t="s">
        <v>11878</v>
      </c>
      <c r="R692" t="s">
        <v>11873</v>
      </c>
      <c r="S692">
        <v>28.8</v>
      </c>
    </row>
    <row r="693" spans="1:19" x14ac:dyDescent="0.75">
      <c r="A693" t="s">
        <v>11936</v>
      </c>
      <c r="C693" t="s">
        <v>11879</v>
      </c>
      <c r="D693" t="s">
        <v>2002</v>
      </c>
      <c r="E693" t="s">
        <v>12633</v>
      </c>
      <c r="F693" t="s">
        <v>11872</v>
      </c>
      <c r="G693" t="s">
        <v>12633</v>
      </c>
      <c r="H693">
        <v>28.5</v>
      </c>
      <c r="I693">
        <v>28.5</v>
      </c>
      <c r="N693" t="s">
        <v>11889</v>
      </c>
      <c r="Q693" t="s">
        <v>11878</v>
      </c>
      <c r="S693">
        <v>28.5</v>
      </c>
    </row>
    <row r="694" spans="1:19" x14ac:dyDescent="0.75">
      <c r="A694" t="s">
        <v>11870</v>
      </c>
      <c r="B694" t="s">
        <v>11879</v>
      </c>
      <c r="C694" t="s">
        <v>11871</v>
      </c>
      <c r="E694" t="s">
        <v>11435</v>
      </c>
      <c r="F694" t="s">
        <v>11872</v>
      </c>
      <c r="G694" t="s">
        <v>11436</v>
      </c>
      <c r="H694">
        <v>12</v>
      </c>
      <c r="I694">
        <v>28.2</v>
      </c>
      <c r="J694" t="s">
        <v>1128</v>
      </c>
      <c r="K694" t="s">
        <v>11892</v>
      </c>
      <c r="L694" t="s">
        <v>11945</v>
      </c>
      <c r="M694" t="s">
        <v>11945</v>
      </c>
      <c r="N694" t="s">
        <v>11889</v>
      </c>
      <c r="O694">
        <v>33970</v>
      </c>
      <c r="Q694" t="s">
        <v>11878</v>
      </c>
      <c r="R694" t="s">
        <v>1128</v>
      </c>
      <c r="S694">
        <v>28.2</v>
      </c>
    </row>
    <row r="695" spans="1:19" x14ac:dyDescent="0.75">
      <c r="A695" t="s">
        <v>11936</v>
      </c>
      <c r="B695" t="s">
        <v>11871</v>
      </c>
      <c r="C695" t="s">
        <v>11879</v>
      </c>
      <c r="D695" t="s">
        <v>10460</v>
      </c>
      <c r="E695" t="s">
        <v>12634</v>
      </c>
      <c r="F695" t="s">
        <v>11872</v>
      </c>
      <c r="G695" t="s">
        <v>12635</v>
      </c>
      <c r="H695">
        <v>28</v>
      </c>
      <c r="I695">
        <v>28</v>
      </c>
      <c r="K695" t="s">
        <v>11880</v>
      </c>
      <c r="L695" t="s">
        <v>7359</v>
      </c>
      <c r="M695" t="s">
        <v>11881</v>
      </c>
      <c r="N695" t="s">
        <v>11882</v>
      </c>
      <c r="Q695" t="s">
        <v>11878</v>
      </c>
      <c r="S695">
        <v>28</v>
      </c>
    </row>
    <row r="696" spans="1:19" x14ac:dyDescent="0.75">
      <c r="A696" t="s">
        <v>11870</v>
      </c>
      <c r="B696" t="s">
        <v>11871</v>
      </c>
      <c r="C696" t="s">
        <v>11871</v>
      </c>
      <c r="E696" t="s">
        <v>11413</v>
      </c>
      <c r="F696" t="s">
        <v>11872</v>
      </c>
      <c r="G696" t="s">
        <v>11414</v>
      </c>
      <c r="H696">
        <v>27.5</v>
      </c>
      <c r="I696">
        <v>28</v>
      </c>
      <c r="J696" t="s">
        <v>1128</v>
      </c>
      <c r="K696" t="s">
        <v>12636</v>
      </c>
      <c r="L696" t="s">
        <v>11885</v>
      </c>
      <c r="M696" t="s">
        <v>11886</v>
      </c>
      <c r="N696" t="s">
        <v>11889</v>
      </c>
      <c r="O696">
        <v>43216</v>
      </c>
      <c r="Q696" t="s">
        <v>11878</v>
      </c>
      <c r="R696" t="s">
        <v>1128</v>
      </c>
      <c r="S696">
        <v>28</v>
      </c>
    </row>
    <row r="697" spans="1:19" x14ac:dyDescent="0.75">
      <c r="A697" t="s">
        <v>11936</v>
      </c>
      <c r="B697" t="s">
        <v>11871</v>
      </c>
      <c r="C697" t="s">
        <v>11879</v>
      </c>
      <c r="D697" t="s">
        <v>10460</v>
      </c>
      <c r="E697" t="s">
        <v>12637</v>
      </c>
      <c r="F697" t="s">
        <v>11872</v>
      </c>
      <c r="G697" t="s">
        <v>12638</v>
      </c>
      <c r="H697">
        <v>28</v>
      </c>
      <c r="I697">
        <v>28</v>
      </c>
      <c r="K697" t="s">
        <v>11880</v>
      </c>
      <c r="L697" t="s">
        <v>7359</v>
      </c>
      <c r="M697" t="s">
        <v>11881</v>
      </c>
      <c r="N697" t="s">
        <v>11882</v>
      </c>
      <c r="Q697" t="s">
        <v>11878</v>
      </c>
      <c r="S697">
        <v>28</v>
      </c>
    </row>
    <row r="698" spans="1:19" x14ac:dyDescent="0.75">
      <c r="A698" t="s">
        <v>11870</v>
      </c>
      <c r="B698" t="s">
        <v>11879</v>
      </c>
      <c r="C698" t="s">
        <v>11871</v>
      </c>
      <c r="E698" t="s">
        <v>11368</v>
      </c>
      <c r="F698" t="s">
        <v>11872</v>
      </c>
      <c r="G698" t="s">
        <v>11369</v>
      </c>
      <c r="H698">
        <v>25</v>
      </c>
      <c r="I698">
        <v>28</v>
      </c>
      <c r="J698" t="s">
        <v>3319</v>
      </c>
      <c r="K698" t="s">
        <v>12639</v>
      </c>
      <c r="L698" t="s">
        <v>11933</v>
      </c>
      <c r="M698" t="s">
        <v>11945</v>
      </c>
      <c r="N698" t="s">
        <v>11889</v>
      </c>
      <c r="O698">
        <v>41703</v>
      </c>
      <c r="Q698" t="s">
        <v>11878</v>
      </c>
      <c r="R698" t="s">
        <v>3319</v>
      </c>
      <c r="S698">
        <v>28</v>
      </c>
    </row>
    <row r="699" spans="1:19" x14ac:dyDescent="0.75">
      <c r="A699" t="s">
        <v>11936</v>
      </c>
      <c r="B699" t="s">
        <v>11871</v>
      </c>
      <c r="C699" t="s">
        <v>11879</v>
      </c>
      <c r="D699" t="s">
        <v>10460</v>
      </c>
      <c r="E699" t="s">
        <v>12640</v>
      </c>
      <c r="F699" t="s">
        <v>11872</v>
      </c>
      <c r="G699" t="s">
        <v>12641</v>
      </c>
      <c r="H699">
        <v>28</v>
      </c>
      <c r="I699">
        <v>28</v>
      </c>
      <c r="K699" t="s">
        <v>11880</v>
      </c>
      <c r="L699" t="s">
        <v>7359</v>
      </c>
      <c r="M699" t="s">
        <v>11881</v>
      </c>
      <c r="N699" t="s">
        <v>11882</v>
      </c>
      <c r="Q699" t="s">
        <v>11878</v>
      </c>
      <c r="S699">
        <v>28</v>
      </c>
    </row>
    <row r="700" spans="1:19" x14ac:dyDescent="0.75">
      <c r="A700" t="s">
        <v>11870</v>
      </c>
      <c r="B700" t="s">
        <v>11871</v>
      </c>
      <c r="C700" t="s">
        <v>11879</v>
      </c>
      <c r="D700" t="s">
        <v>10132</v>
      </c>
      <c r="E700" t="s">
        <v>10132</v>
      </c>
      <c r="F700" t="s">
        <v>11872</v>
      </c>
      <c r="G700" t="s">
        <v>10133</v>
      </c>
      <c r="H700">
        <v>28</v>
      </c>
      <c r="J700" t="s">
        <v>1128</v>
      </c>
      <c r="K700" t="s">
        <v>12337</v>
      </c>
      <c r="L700" t="s">
        <v>11885</v>
      </c>
      <c r="M700" t="s">
        <v>11886</v>
      </c>
      <c r="N700" t="s">
        <v>11889</v>
      </c>
      <c r="O700">
        <v>38411</v>
      </c>
      <c r="Q700" t="s">
        <v>11878</v>
      </c>
      <c r="R700" t="s">
        <v>12338</v>
      </c>
      <c r="S700">
        <v>28</v>
      </c>
    </row>
    <row r="701" spans="1:19" x14ac:dyDescent="0.75">
      <c r="A701" t="s">
        <v>11870</v>
      </c>
      <c r="B701" t="s">
        <v>11871</v>
      </c>
      <c r="C701" t="s">
        <v>11871</v>
      </c>
      <c r="E701" t="s">
        <v>10297</v>
      </c>
      <c r="F701" t="s">
        <v>11872</v>
      </c>
      <c r="G701" t="s">
        <v>10298</v>
      </c>
      <c r="H701">
        <v>27.39</v>
      </c>
      <c r="I701">
        <v>27.4</v>
      </c>
      <c r="J701" t="s">
        <v>1128</v>
      </c>
      <c r="K701" t="s">
        <v>12351</v>
      </c>
      <c r="L701" t="s">
        <v>11954</v>
      </c>
      <c r="M701" t="s">
        <v>11954</v>
      </c>
      <c r="N701" t="s">
        <v>11889</v>
      </c>
      <c r="O701">
        <v>43385</v>
      </c>
      <c r="Q701" t="s">
        <v>11878</v>
      </c>
      <c r="R701" t="s">
        <v>1128</v>
      </c>
      <c r="S701">
        <v>27.4</v>
      </c>
    </row>
    <row r="702" spans="1:19" x14ac:dyDescent="0.75">
      <c r="A702" t="s">
        <v>11870</v>
      </c>
      <c r="B702" t="s">
        <v>11871</v>
      </c>
      <c r="C702" t="s">
        <v>11871</v>
      </c>
      <c r="E702" t="s">
        <v>2710</v>
      </c>
      <c r="F702" t="s">
        <v>11872</v>
      </c>
      <c r="G702" t="s">
        <v>2709</v>
      </c>
      <c r="H702">
        <v>26.66</v>
      </c>
      <c r="I702">
        <v>27</v>
      </c>
      <c r="J702" t="s">
        <v>11873</v>
      </c>
      <c r="K702" t="s">
        <v>12642</v>
      </c>
      <c r="L702" t="s">
        <v>11923</v>
      </c>
      <c r="M702" t="s">
        <v>11924</v>
      </c>
      <c r="N702" t="s">
        <v>11877</v>
      </c>
      <c r="O702">
        <v>42361</v>
      </c>
      <c r="Q702" t="s">
        <v>11878</v>
      </c>
      <c r="R702" t="s">
        <v>11873</v>
      </c>
      <c r="S702">
        <v>27</v>
      </c>
    </row>
    <row r="703" spans="1:19" x14ac:dyDescent="0.75">
      <c r="A703" t="s">
        <v>11870</v>
      </c>
      <c r="B703" t="s">
        <v>11871</v>
      </c>
      <c r="C703" t="s">
        <v>11871</v>
      </c>
      <c r="E703" t="s">
        <v>1247</v>
      </c>
      <c r="F703" t="s">
        <v>11872</v>
      </c>
      <c r="G703" t="s">
        <v>10504</v>
      </c>
      <c r="H703">
        <v>25.6</v>
      </c>
      <c r="I703">
        <v>26.3</v>
      </c>
      <c r="J703" t="s">
        <v>1128</v>
      </c>
      <c r="K703" t="s">
        <v>11892</v>
      </c>
      <c r="L703" t="s">
        <v>7359</v>
      </c>
      <c r="M703" t="s">
        <v>11881</v>
      </c>
      <c r="N703" t="s">
        <v>11889</v>
      </c>
      <c r="O703">
        <v>2558</v>
      </c>
      <c r="Q703" t="s">
        <v>11878</v>
      </c>
      <c r="R703" t="s">
        <v>1128</v>
      </c>
      <c r="S703">
        <v>26.3</v>
      </c>
    </row>
    <row r="704" spans="1:19" x14ac:dyDescent="0.75">
      <c r="A704" t="s">
        <v>11870</v>
      </c>
      <c r="B704" t="s">
        <v>11871</v>
      </c>
      <c r="C704" t="s">
        <v>11871</v>
      </c>
      <c r="E704" t="s">
        <v>2250</v>
      </c>
      <c r="F704" t="s">
        <v>11872</v>
      </c>
      <c r="G704" t="s">
        <v>10018</v>
      </c>
      <c r="H704">
        <v>26</v>
      </c>
      <c r="I704">
        <v>26</v>
      </c>
      <c r="J704" t="s">
        <v>3319</v>
      </c>
      <c r="K704" t="s">
        <v>12643</v>
      </c>
      <c r="L704" t="s">
        <v>11923</v>
      </c>
      <c r="M704" t="s">
        <v>11924</v>
      </c>
      <c r="N704" t="s">
        <v>11889</v>
      </c>
      <c r="O704">
        <v>41317</v>
      </c>
      <c r="Q704" t="s">
        <v>11878</v>
      </c>
      <c r="R704" t="s">
        <v>3319</v>
      </c>
      <c r="S704">
        <v>26</v>
      </c>
    </row>
    <row r="705" spans="1:19" x14ac:dyDescent="0.75">
      <c r="A705" t="s">
        <v>11870</v>
      </c>
      <c r="B705" t="s">
        <v>11871</v>
      </c>
      <c r="C705" t="s">
        <v>11879</v>
      </c>
      <c r="D705" t="s">
        <v>10215</v>
      </c>
      <c r="E705" t="s">
        <v>10215</v>
      </c>
      <c r="F705" t="s">
        <v>11872</v>
      </c>
      <c r="G705" t="s">
        <v>10216</v>
      </c>
      <c r="H705">
        <v>26</v>
      </c>
      <c r="J705" t="s">
        <v>11873</v>
      </c>
      <c r="K705" t="s">
        <v>11874</v>
      </c>
      <c r="L705" t="s">
        <v>7359</v>
      </c>
      <c r="M705" t="s">
        <v>11881</v>
      </c>
      <c r="N705" t="s">
        <v>11882</v>
      </c>
      <c r="O705">
        <v>4750</v>
      </c>
      <c r="Q705" t="s">
        <v>11878</v>
      </c>
      <c r="R705" t="s">
        <v>11873</v>
      </c>
      <c r="S705">
        <v>26</v>
      </c>
    </row>
    <row r="706" spans="1:19" x14ac:dyDescent="0.75">
      <c r="A706" t="s">
        <v>11936</v>
      </c>
      <c r="C706" t="s">
        <v>11879</v>
      </c>
      <c r="D706" t="s">
        <v>1290</v>
      </c>
      <c r="E706" t="s">
        <v>12644</v>
      </c>
      <c r="F706" t="s">
        <v>11872</v>
      </c>
      <c r="G706" t="s">
        <v>12644</v>
      </c>
      <c r="H706">
        <v>26</v>
      </c>
      <c r="I706">
        <v>26</v>
      </c>
      <c r="N706" t="s">
        <v>11889</v>
      </c>
      <c r="Q706" t="s">
        <v>11878</v>
      </c>
      <c r="S706">
        <v>26</v>
      </c>
    </row>
    <row r="707" spans="1:19" x14ac:dyDescent="0.75">
      <c r="A707" t="s">
        <v>11870</v>
      </c>
      <c r="B707" t="s">
        <v>11871</v>
      </c>
      <c r="C707" t="s">
        <v>11871</v>
      </c>
      <c r="E707" t="s">
        <v>525</v>
      </c>
      <c r="F707" t="s">
        <v>11872</v>
      </c>
      <c r="G707" t="s">
        <v>10234</v>
      </c>
      <c r="H707">
        <v>26</v>
      </c>
      <c r="I707">
        <v>26</v>
      </c>
      <c r="J707" t="s">
        <v>11873</v>
      </c>
      <c r="K707" t="s">
        <v>12531</v>
      </c>
      <c r="L707" t="s">
        <v>7359</v>
      </c>
      <c r="M707" t="s">
        <v>11881</v>
      </c>
      <c r="N707" t="s">
        <v>11882</v>
      </c>
      <c r="O707">
        <v>23743</v>
      </c>
      <c r="Q707" t="s">
        <v>11878</v>
      </c>
      <c r="R707" t="s">
        <v>11873</v>
      </c>
      <c r="S707">
        <v>26</v>
      </c>
    </row>
    <row r="708" spans="1:19" x14ac:dyDescent="0.75">
      <c r="A708" t="s">
        <v>11936</v>
      </c>
      <c r="B708" t="s">
        <v>11871</v>
      </c>
      <c r="C708" t="s">
        <v>11879</v>
      </c>
      <c r="D708" t="s">
        <v>10820</v>
      </c>
      <c r="E708" t="s">
        <v>12645</v>
      </c>
      <c r="F708" t="s">
        <v>11872</v>
      </c>
      <c r="G708" t="s">
        <v>12646</v>
      </c>
      <c r="H708">
        <v>26</v>
      </c>
      <c r="I708">
        <v>26</v>
      </c>
      <c r="K708" t="s">
        <v>11874</v>
      </c>
      <c r="L708" t="s">
        <v>7359</v>
      </c>
      <c r="M708" t="s">
        <v>11881</v>
      </c>
      <c r="N708" t="s">
        <v>11882</v>
      </c>
      <c r="Q708" t="s">
        <v>11878</v>
      </c>
      <c r="S708">
        <v>26</v>
      </c>
    </row>
    <row r="709" spans="1:19" x14ac:dyDescent="0.75">
      <c r="A709" t="s">
        <v>11870</v>
      </c>
      <c r="B709" t="s">
        <v>11871</v>
      </c>
      <c r="C709" t="s">
        <v>11879</v>
      </c>
      <c r="D709" t="s">
        <v>11074</v>
      </c>
      <c r="E709" t="s">
        <v>11074</v>
      </c>
      <c r="F709" t="s">
        <v>11872</v>
      </c>
      <c r="G709" t="s">
        <v>11075</v>
      </c>
      <c r="H709">
        <v>25.9</v>
      </c>
      <c r="J709" t="s">
        <v>11873</v>
      </c>
      <c r="K709" t="s">
        <v>12334</v>
      </c>
      <c r="M709" t="s">
        <v>11881</v>
      </c>
      <c r="N709" t="s">
        <v>11882</v>
      </c>
      <c r="O709">
        <v>21186</v>
      </c>
      <c r="Q709" t="s">
        <v>11878</v>
      </c>
      <c r="R709" t="s">
        <v>11995</v>
      </c>
      <c r="S709">
        <v>25.9</v>
      </c>
    </row>
    <row r="710" spans="1:19" x14ac:dyDescent="0.75">
      <c r="A710" t="s">
        <v>11870</v>
      </c>
      <c r="B710" t="s">
        <v>11871</v>
      </c>
      <c r="C710" t="s">
        <v>11871</v>
      </c>
      <c r="E710" t="s">
        <v>9920</v>
      </c>
      <c r="F710" t="s">
        <v>11872</v>
      </c>
      <c r="G710" t="s">
        <v>9922</v>
      </c>
      <c r="H710">
        <v>25</v>
      </c>
      <c r="I710">
        <v>25.4</v>
      </c>
      <c r="J710" t="s">
        <v>11873</v>
      </c>
      <c r="K710" t="s">
        <v>11994</v>
      </c>
      <c r="L710" t="s">
        <v>11933</v>
      </c>
      <c r="M710" t="s">
        <v>11886</v>
      </c>
      <c r="N710" t="s">
        <v>11882</v>
      </c>
      <c r="O710">
        <v>31413</v>
      </c>
      <c r="Q710" t="s">
        <v>11878</v>
      </c>
      <c r="R710" t="s">
        <v>11995</v>
      </c>
      <c r="S710">
        <v>25.4</v>
      </c>
    </row>
    <row r="711" spans="1:19" x14ac:dyDescent="0.75">
      <c r="A711" t="s">
        <v>11870</v>
      </c>
      <c r="B711" t="s">
        <v>11871</v>
      </c>
      <c r="C711" t="s">
        <v>11871</v>
      </c>
      <c r="E711" t="s">
        <v>9923</v>
      </c>
      <c r="F711" t="s">
        <v>11872</v>
      </c>
      <c r="G711" t="s">
        <v>9925</v>
      </c>
      <c r="H711">
        <v>25</v>
      </c>
      <c r="I711">
        <v>25.4</v>
      </c>
      <c r="J711" t="s">
        <v>11873</v>
      </c>
      <c r="K711" t="s">
        <v>11994</v>
      </c>
      <c r="L711" t="s">
        <v>11933</v>
      </c>
      <c r="M711" t="s">
        <v>11886</v>
      </c>
      <c r="N711" t="s">
        <v>11882</v>
      </c>
      <c r="O711">
        <v>31413</v>
      </c>
      <c r="Q711" t="s">
        <v>11878</v>
      </c>
      <c r="R711" t="s">
        <v>11995</v>
      </c>
      <c r="S711">
        <v>25.4</v>
      </c>
    </row>
    <row r="712" spans="1:19" x14ac:dyDescent="0.75">
      <c r="A712" t="s">
        <v>11870</v>
      </c>
      <c r="B712" t="s">
        <v>11871</v>
      </c>
      <c r="C712" t="s">
        <v>11871</v>
      </c>
      <c r="E712" t="s">
        <v>10582</v>
      </c>
      <c r="F712" t="s">
        <v>11872</v>
      </c>
      <c r="G712" t="s">
        <v>10584</v>
      </c>
      <c r="H712">
        <v>25</v>
      </c>
      <c r="I712">
        <v>25.4</v>
      </c>
      <c r="J712" t="s">
        <v>11873</v>
      </c>
      <c r="K712" t="s">
        <v>11994</v>
      </c>
      <c r="L712" t="s">
        <v>11933</v>
      </c>
      <c r="M712" t="s">
        <v>11886</v>
      </c>
      <c r="N712" t="s">
        <v>11882</v>
      </c>
      <c r="O712">
        <v>31413</v>
      </c>
      <c r="Q712" t="s">
        <v>11878</v>
      </c>
      <c r="R712" t="s">
        <v>11995</v>
      </c>
      <c r="S712">
        <v>25.4</v>
      </c>
    </row>
    <row r="713" spans="1:19" x14ac:dyDescent="0.75">
      <c r="A713" t="s">
        <v>11870</v>
      </c>
      <c r="B713" t="s">
        <v>11871</v>
      </c>
      <c r="C713" t="s">
        <v>11871</v>
      </c>
      <c r="E713" t="s">
        <v>142</v>
      </c>
      <c r="F713" t="s">
        <v>11872</v>
      </c>
      <c r="G713" t="s">
        <v>11084</v>
      </c>
      <c r="H713">
        <v>18</v>
      </c>
      <c r="I713">
        <v>25.3</v>
      </c>
      <c r="J713" t="s">
        <v>11873</v>
      </c>
      <c r="K713" t="s">
        <v>12647</v>
      </c>
      <c r="L713" t="s">
        <v>11875</v>
      </c>
      <c r="M713" t="s">
        <v>12384</v>
      </c>
      <c r="N713" t="s">
        <v>11882</v>
      </c>
      <c r="O713">
        <v>42795</v>
      </c>
      <c r="Q713" t="s">
        <v>11878</v>
      </c>
      <c r="R713" t="s">
        <v>11873</v>
      </c>
      <c r="S713">
        <v>25.3</v>
      </c>
    </row>
    <row r="714" spans="1:19" x14ac:dyDescent="0.75">
      <c r="A714" t="s">
        <v>11870</v>
      </c>
      <c r="B714" t="s">
        <v>11871</v>
      </c>
      <c r="C714" t="s">
        <v>11879</v>
      </c>
      <c r="D714" t="s">
        <v>10763</v>
      </c>
      <c r="E714" t="s">
        <v>10763</v>
      </c>
      <c r="F714" t="s">
        <v>11872</v>
      </c>
      <c r="G714" t="s">
        <v>10764</v>
      </c>
      <c r="H714">
        <v>25.2</v>
      </c>
      <c r="J714" t="s">
        <v>11873</v>
      </c>
      <c r="K714" t="s">
        <v>12648</v>
      </c>
      <c r="M714" t="s">
        <v>11881</v>
      </c>
      <c r="N714" t="s">
        <v>11882</v>
      </c>
      <c r="O714">
        <v>43069</v>
      </c>
      <c r="Q714" t="s">
        <v>11878</v>
      </c>
      <c r="R714" t="s">
        <v>11873</v>
      </c>
      <c r="S714">
        <v>25.2</v>
      </c>
    </row>
    <row r="715" spans="1:19" x14ac:dyDescent="0.75">
      <c r="A715" t="s">
        <v>11936</v>
      </c>
      <c r="B715" t="s">
        <v>11871</v>
      </c>
      <c r="C715" t="s">
        <v>11879</v>
      </c>
      <c r="D715" t="s">
        <v>10045</v>
      </c>
      <c r="E715" t="s">
        <v>12649</v>
      </c>
      <c r="F715" t="s">
        <v>11872</v>
      </c>
      <c r="G715" t="s">
        <v>12650</v>
      </c>
      <c r="H715">
        <v>25</v>
      </c>
      <c r="I715">
        <v>25</v>
      </c>
      <c r="K715" t="s">
        <v>11874</v>
      </c>
      <c r="L715" t="s">
        <v>7359</v>
      </c>
      <c r="M715" t="s">
        <v>11881</v>
      </c>
      <c r="N715" t="s">
        <v>11882</v>
      </c>
      <c r="Q715" t="s">
        <v>11878</v>
      </c>
      <c r="S715">
        <v>25</v>
      </c>
    </row>
    <row r="716" spans="1:19" x14ac:dyDescent="0.75">
      <c r="A716" t="s">
        <v>11936</v>
      </c>
      <c r="B716" t="s">
        <v>11871</v>
      </c>
      <c r="C716" t="s">
        <v>11879</v>
      </c>
      <c r="D716" t="s">
        <v>10820</v>
      </c>
      <c r="E716" t="s">
        <v>12651</v>
      </c>
      <c r="F716" t="s">
        <v>11872</v>
      </c>
      <c r="G716" t="s">
        <v>12652</v>
      </c>
      <c r="H716">
        <v>25</v>
      </c>
      <c r="I716">
        <v>25</v>
      </c>
      <c r="K716" t="s">
        <v>11874</v>
      </c>
      <c r="L716" t="s">
        <v>7359</v>
      </c>
      <c r="M716" t="s">
        <v>11881</v>
      </c>
      <c r="N716" t="s">
        <v>11882</v>
      </c>
      <c r="Q716" t="s">
        <v>11878</v>
      </c>
      <c r="S716">
        <v>25</v>
      </c>
    </row>
    <row r="717" spans="1:19" x14ac:dyDescent="0.75">
      <c r="A717" t="s">
        <v>11936</v>
      </c>
      <c r="B717" t="s">
        <v>11871</v>
      </c>
      <c r="C717" t="s">
        <v>11879</v>
      </c>
      <c r="D717" t="s">
        <v>10045</v>
      </c>
      <c r="E717" t="s">
        <v>12653</v>
      </c>
      <c r="F717" t="s">
        <v>11872</v>
      </c>
      <c r="G717" t="s">
        <v>12654</v>
      </c>
      <c r="H717">
        <v>25</v>
      </c>
      <c r="I717">
        <v>25</v>
      </c>
      <c r="K717" t="s">
        <v>11874</v>
      </c>
      <c r="L717" t="s">
        <v>7359</v>
      </c>
      <c r="M717" t="s">
        <v>11881</v>
      </c>
      <c r="N717" t="s">
        <v>11882</v>
      </c>
      <c r="Q717" t="s">
        <v>11878</v>
      </c>
      <c r="S717">
        <v>25</v>
      </c>
    </row>
    <row r="718" spans="1:19" x14ac:dyDescent="0.75">
      <c r="A718" t="s">
        <v>11870</v>
      </c>
      <c r="B718" t="s">
        <v>11871</v>
      </c>
      <c r="C718" t="s">
        <v>11871</v>
      </c>
      <c r="E718" t="s">
        <v>10160</v>
      </c>
      <c r="F718" t="s">
        <v>11872</v>
      </c>
      <c r="G718" t="s">
        <v>12655</v>
      </c>
      <c r="H718">
        <v>24.75</v>
      </c>
      <c r="I718">
        <v>24.8</v>
      </c>
      <c r="J718" t="s">
        <v>11873</v>
      </c>
      <c r="K718" t="s">
        <v>12656</v>
      </c>
      <c r="L718" t="s">
        <v>11933</v>
      </c>
      <c r="M718" t="s">
        <v>11886</v>
      </c>
      <c r="N718" t="s">
        <v>11882</v>
      </c>
      <c r="O718">
        <v>31413</v>
      </c>
      <c r="Q718" t="s">
        <v>11878</v>
      </c>
      <c r="R718" t="s">
        <v>11995</v>
      </c>
      <c r="S718">
        <v>24.8</v>
      </c>
    </row>
    <row r="719" spans="1:19" x14ac:dyDescent="0.75">
      <c r="A719" t="s">
        <v>11870</v>
      </c>
      <c r="B719" t="s">
        <v>11871</v>
      </c>
      <c r="C719" t="s">
        <v>11871</v>
      </c>
      <c r="E719" t="s">
        <v>10158</v>
      </c>
      <c r="F719" t="s">
        <v>11872</v>
      </c>
      <c r="G719" t="s">
        <v>12657</v>
      </c>
      <c r="H719">
        <v>24.75</v>
      </c>
      <c r="I719">
        <v>24.8</v>
      </c>
      <c r="J719" t="s">
        <v>11873</v>
      </c>
      <c r="K719" t="s">
        <v>12656</v>
      </c>
      <c r="L719" t="s">
        <v>11933</v>
      </c>
      <c r="M719" t="s">
        <v>11886</v>
      </c>
      <c r="N719" t="s">
        <v>11882</v>
      </c>
      <c r="O719">
        <v>31778</v>
      </c>
      <c r="Q719" t="s">
        <v>11878</v>
      </c>
      <c r="R719" t="s">
        <v>11995</v>
      </c>
      <c r="S719">
        <v>24.8</v>
      </c>
    </row>
    <row r="720" spans="1:19" x14ac:dyDescent="0.75">
      <c r="A720" t="s">
        <v>11870</v>
      </c>
      <c r="B720" t="s">
        <v>11879</v>
      </c>
      <c r="C720" t="s">
        <v>11871</v>
      </c>
      <c r="E720" t="s">
        <v>11352</v>
      </c>
      <c r="F720" t="s">
        <v>11872</v>
      </c>
      <c r="G720" t="s">
        <v>11353</v>
      </c>
      <c r="H720">
        <v>24.3</v>
      </c>
      <c r="I720">
        <v>24.3</v>
      </c>
      <c r="J720" t="s">
        <v>11873</v>
      </c>
      <c r="K720" t="s">
        <v>11874</v>
      </c>
      <c r="L720" t="s">
        <v>11933</v>
      </c>
      <c r="M720" t="s">
        <v>11886</v>
      </c>
      <c r="N720" t="s">
        <v>11877</v>
      </c>
      <c r="O720">
        <v>30239</v>
      </c>
      <c r="Q720" t="s">
        <v>11878</v>
      </c>
      <c r="R720" t="s">
        <v>11873</v>
      </c>
      <c r="S720">
        <v>24.3</v>
      </c>
    </row>
    <row r="721" spans="1:19" x14ac:dyDescent="0.75">
      <c r="A721" t="s">
        <v>11870</v>
      </c>
      <c r="B721" t="s">
        <v>11871</v>
      </c>
      <c r="C721" t="s">
        <v>11871</v>
      </c>
      <c r="E721" t="s">
        <v>3172</v>
      </c>
      <c r="F721" t="s">
        <v>11872</v>
      </c>
      <c r="G721" t="s">
        <v>11207</v>
      </c>
      <c r="H721">
        <v>17.100000000000001</v>
      </c>
      <c r="I721">
        <v>24.1</v>
      </c>
      <c r="J721" t="s">
        <v>11873</v>
      </c>
      <c r="K721" t="s">
        <v>12658</v>
      </c>
      <c r="L721" t="s">
        <v>11954</v>
      </c>
      <c r="M721" t="s">
        <v>11954</v>
      </c>
      <c r="N721" t="s">
        <v>11882</v>
      </c>
      <c r="O721">
        <v>31411</v>
      </c>
      <c r="Q721" t="s">
        <v>11878</v>
      </c>
      <c r="R721" t="s">
        <v>11873</v>
      </c>
      <c r="S721">
        <v>24.1</v>
      </c>
    </row>
    <row r="722" spans="1:19" x14ac:dyDescent="0.75">
      <c r="A722" t="s">
        <v>11870</v>
      </c>
      <c r="B722" t="s">
        <v>11871</v>
      </c>
      <c r="C722" t="s">
        <v>11871</v>
      </c>
      <c r="E722" t="s">
        <v>10049</v>
      </c>
      <c r="F722" t="s">
        <v>11872</v>
      </c>
      <c r="G722" t="s">
        <v>10051</v>
      </c>
      <c r="H722">
        <v>24</v>
      </c>
      <c r="I722">
        <v>24</v>
      </c>
      <c r="J722" t="s">
        <v>11873</v>
      </c>
      <c r="K722" t="s">
        <v>11874</v>
      </c>
      <c r="L722" t="s">
        <v>7359</v>
      </c>
      <c r="M722" t="s">
        <v>11881</v>
      </c>
      <c r="N722" t="s">
        <v>11882</v>
      </c>
      <c r="O722">
        <v>7672</v>
      </c>
      <c r="Q722" t="s">
        <v>11878</v>
      </c>
      <c r="R722" t="s">
        <v>11873</v>
      </c>
      <c r="S722">
        <v>24</v>
      </c>
    </row>
    <row r="723" spans="1:19" x14ac:dyDescent="0.75">
      <c r="A723" t="s">
        <v>11936</v>
      </c>
      <c r="B723" t="s">
        <v>11871</v>
      </c>
      <c r="C723" t="s">
        <v>11879</v>
      </c>
      <c r="D723" t="s">
        <v>1195</v>
      </c>
      <c r="E723" t="s">
        <v>12659</v>
      </c>
      <c r="F723" t="s">
        <v>11872</v>
      </c>
      <c r="G723" t="s">
        <v>12660</v>
      </c>
      <c r="H723">
        <v>24</v>
      </c>
      <c r="I723">
        <v>24</v>
      </c>
      <c r="N723" t="s">
        <v>11889</v>
      </c>
      <c r="Q723" t="s">
        <v>11878</v>
      </c>
      <c r="S723">
        <v>24</v>
      </c>
    </row>
    <row r="724" spans="1:19" x14ac:dyDescent="0.75">
      <c r="A724" t="s">
        <v>11870</v>
      </c>
      <c r="B724" t="s">
        <v>11879</v>
      </c>
      <c r="C724" t="s">
        <v>11871</v>
      </c>
      <c r="E724" t="s">
        <v>103</v>
      </c>
      <c r="F724" t="s">
        <v>11872</v>
      </c>
      <c r="G724" t="s">
        <v>12661</v>
      </c>
      <c r="H724">
        <v>24</v>
      </c>
      <c r="I724">
        <v>24</v>
      </c>
      <c r="J724" t="s">
        <v>11873</v>
      </c>
      <c r="K724" t="s">
        <v>12623</v>
      </c>
      <c r="L724" t="s">
        <v>11875</v>
      </c>
      <c r="M724" t="s">
        <v>12384</v>
      </c>
      <c r="N724" t="s">
        <v>11882</v>
      </c>
      <c r="O724">
        <v>43237</v>
      </c>
      <c r="Q724" t="s">
        <v>11878</v>
      </c>
      <c r="R724" t="s">
        <v>11873</v>
      </c>
      <c r="S724">
        <v>24</v>
      </c>
    </row>
    <row r="725" spans="1:19" x14ac:dyDescent="0.75">
      <c r="A725" t="s">
        <v>11936</v>
      </c>
      <c r="B725" t="s">
        <v>11871</v>
      </c>
      <c r="C725" t="s">
        <v>11879</v>
      </c>
      <c r="D725" t="s">
        <v>1070</v>
      </c>
      <c r="E725" t="s">
        <v>12662</v>
      </c>
      <c r="F725" t="s">
        <v>11872</v>
      </c>
      <c r="G725" t="s">
        <v>12663</v>
      </c>
      <c r="H725">
        <v>24</v>
      </c>
      <c r="I725">
        <v>24</v>
      </c>
      <c r="K725" t="s">
        <v>11892</v>
      </c>
      <c r="L725" t="s">
        <v>11954</v>
      </c>
      <c r="M725" t="s">
        <v>11954</v>
      </c>
      <c r="N725" t="s">
        <v>11889</v>
      </c>
      <c r="Q725" t="s">
        <v>11878</v>
      </c>
      <c r="S725">
        <v>24</v>
      </c>
    </row>
    <row r="726" spans="1:19" x14ac:dyDescent="0.75">
      <c r="A726" t="s">
        <v>11870</v>
      </c>
      <c r="B726" t="s">
        <v>11871</v>
      </c>
      <c r="C726" t="s">
        <v>11871</v>
      </c>
      <c r="E726" t="s">
        <v>283</v>
      </c>
      <c r="F726" t="s">
        <v>11872</v>
      </c>
      <c r="G726" t="s">
        <v>10292</v>
      </c>
      <c r="H726">
        <v>24</v>
      </c>
      <c r="I726">
        <v>23.9</v>
      </c>
      <c r="J726" t="s">
        <v>1128</v>
      </c>
      <c r="K726" t="s">
        <v>12664</v>
      </c>
      <c r="L726" t="s">
        <v>7359</v>
      </c>
      <c r="M726" t="s">
        <v>11881</v>
      </c>
      <c r="N726" t="s">
        <v>11889</v>
      </c>
      <c r="O726">
        <v>34335</v>
      </c>
      <c r="Q726" t="s">
        <v>11878</v>
      </c>
      <c r="R726" t="s">
        <v>1128</v>
      </c>
      <c r="S726">
        <v>24</v>
      </c>
    </row>
    <row r="727" spans="1:19" x14ac:dyDescent="0.75">
      <c r="A727" t="s">
        <v>11936</v>
      </c>
      <c r="B727" t="s">
        <v>11871</v>
      </c>
      <c r="C727" t="s">
        <v>11879</v>
      </c>
      <c r="D727" t="s">
        <v>1195</v>
      </c>
      <c r="E727" t="s">
        <v>12665</v>
      </c>
      <c r="F727" t="s">
        <v>11872</v>
      </c>
      <c r="G727" t="s">
        <v>12666</v>
      </c>
      <c r="H727">
        <v>24</v>
      </c>
      <c r="I727">
        <v>24</v>
      </c>
      <c r="N727" t="s">
        <v>11889</v>
      </c>
      <c r="Q727" t="s">
        <v>11878</v>
      </c>
      <c r="S727">
        <v>24</v>
      </c>
    </row>
    <row r="728" spans="1:19" x14ac:dyDescent="0.75">
      <c r="A728" t="s">
        <v>11936</v>
      </c>
      <c r="B728" t="s">
        <v>11871</v>
      </c>
      <c r="C728" t="s">
        <v>11879</v>
      </c>
      <c r="D728" t="s">
        <v>1195</v>
      </c>
      <c r="E728" t="s">
        <v>12667</v>
      </c>
      <c r="F728" t="s">
        <v>11872</v>
      </c>
      <c r="G728" t="s">
        <v>12668</v>
      </c>
      <c r="H728">
        <v>24</v>
      </c>
      <c r="I728">
        <v>24</v>
      </c>
      <c r="N728" t="s">
        <v>11889</v>
      </c>
      <c r="Q728" t="s">
        <v>11878</v>
      </c>
      <c r="S728">
        <v>24</v>
      </c>
    </row>
    <row r="729" spans="1:19" x14ac:dyDescent="0.75">
      <c r="A729" t="s">
        <v>11936</v>
      </c>
      <c r="B729" t="s">
        <v>11871</v>
      </c>
      <c r="C729" t="s">
        <v>11879</v>
      </c>
      <c r="D729" t="s">
        <v>10820</v>
      </c>
      <c r="E729" t="s">
        <v>12669</v>
      </c>
      <c r="F729" t="s">
        <v>11872</v>
      </c>
      <c r="G729" t="s">
        <v>12670</v>
      </c>
      <c r="H729">
        <v>24</v>
      </c>
      <c r="I729">
        <v>24</v>
      </c>
      <c r="K729" t="s">
        <v>11874</v>
      </c>
      <c r="L729" t="s">
        <v>7359</v>
      </c>
      <c r="M729" t="s">
        <v>11881</v>
      </c>
      <c r="N729" t="s">
        <v>11882</v>
      </c>
      <c r="Q729" t="s">
        <v>11878</v>
      </c>
      <c r="S729">
        <v>24</v>
      </c>
    </row>
    <row r="730" spans="1:19" x14ac:dyDescent="0.75">
      <c r="A730" t="s">
        <v>11936</v>
      </c>
      <c r="C730" t="s">
        <v>11879</v>
      </c>
      <c r="D730" t="s">
        <v>10132</v>
      </c>
      <c r="E730" t="s">
        <v>11799</v>
      </c>
      <c r="F730" t="s">
        <v>11872</v>
      </c>
      <c r="G730" t="s">
        <v>11799</v>
      </c>
      <c r="H730">
        <v>23.8</v>
      </c>
      <c r="I730">
        <v>23.8</v>
      </c>
      <c r="N730" t="s">
        <v>11889</v>
      </c>
      <c r="Q730" t="s">
        <v>11878</v>
      </c>
      <c r="S730">
        <v>23.8</v>
      </c>
    </row>
    <row r="731" spans="1:19" x14ac:dyDescent="0.75">
      <c r="A731" t="s">
        <v>11870</v>
      </c>
      <c r="B731" t="s">
        <v>11871</v>
      </c>
      <c r="C731" t="s">
        <v>11871</v>
      </c>
      <c r="E731" t="s">
        <v>10328</v>
      </c>
      <c r="F731" t="s">
        <v>11872</v>
      </c>
      <c r="G731" t="s">
        <v>10329</v>
      </c>
      <c r="H731">
        <v>22.5</v>
      </c>
      <c r="I731">
        <v>23.3</v>
      </c>
      <c r="J731" t="s">
        <v>1128</v>
      </c>
      <c r="K731" t="s">
        <v>12671</v>
      </c>
      <c r="L731" t="s">
        <v>11954</v>
      </c>
      <c r="M731" t="s">
        <v>11954</v>
      </c>
      <c r="N731" t="s">
        <v>11889</v>
      </c>
      <c r="O731">
        <v>40595</v>
      </c>
      <c r="Q731" t="s">
        <v>11878</v>
      </c>
      <c r="R731" t="s">
        <v>1128</v>
      </c>
      <c r="S731">
        <v>23.3</v>
      </c>
    </row>
    <row r="732" spans="1:19" x14ac:dyDescent="0.75">
      <c r="A732" t="s">
        <v>11870</v>
      </c>
      <c r="B732" t="s">
        <v>11879</v>
      </c>
      <c r="C732" t="s">
        <v>11871</v>
      </c>
      <c r="E732" t="s">
        <v>10872</v>
      </c>
      <c r="F732" t="s">
        <v>11872</v>
      </c>
      <c r="G732" t="s">
        <v>10873</v>
      </c>
      <c r="H732">
        <v>22.3</v>
      </c>
      <c r="I732">
        <v>23</v>
      </c>
      <c r="J732" t="s">
        <v>3319</v>
      </c>
      <c r="K732" t="s">
        <v>12451</v>
      </c>
      <c r="L732" t="s">
        <v>11933</v>
      </c>
      <c r="M732" t="s">
        <v>11945</v>
      </c>
      <c r="N732" t="s">
        <v>11889</v>
      </c>
      <c r="O732">
        <v>32509</v>
      </c>
      <c r="Q732" t="s">
        <v>11878</v>
      </c>
      <c r="R732" t="s">
        <v>3319</v>
      </c>
      <c r="S732">
        <v>23</v>
      </c>
    </row>
    <row r="733" spans="1:19" x14ac:dyDescent="0.75">
      <c r="A733" t="s">
        <v>11870</v>
      </c>
      <c r="B733" t="s">
        <v>11871</v>
      </c>
      <c r="C733" t="s">
        <v>11871</v>
      </c>
      <c r="E733" t="s">
        <v>195</v>
      </c>
      <c r="F733" t="s">
        <v>11872</v>
      </c>
      <c r="G733" t="s">
        <v>9886</v>
      </c>
      <c r="H733">
        <v>22</v>
      </c>
      <c r="I733">
        <v>23</v>
      </c>
      <c r="J733" t="s">
        <v>11873</v>
      </c>
      <c r="K733" t="s">
        <v>2418</v>
      </c>
      <c r="L733" t="s">
        <v>11875</v>
      </c>
      <c r="M733" t="s">
        <v>11946</v>
      </c>
      <c r="N733" t="s">
        <v>11882</v>
      </c>
      <c r="Q733" t="s">
        <v>11878</v>
      </c>
      <c r="R733" t="s">
        <v>11873</v>
      </c>
      <c r="S733">
        <v>23</v>
      </c>
    </row>
    <row r="734" spans="1:19" x14ac:dyDescent="0.75">
      <c r="A734" t="s">
        <v>11936</v>
      </c>
      <c r="B734" t="s">
        <v>11871</v>
      </c>
      <c r="C734" t="s">
        <v>11879</v>
      </c>
      <c r="D734" t="s">
        <v>11370</v>
      </c>
      <c r="E734" t="s">
        <v>12672</v>
      </c>
      <c r="F734" t="s">
        <v>11872</v>
      </c>
      <c r="G734" t="s">
        <v>11371</v>
      </c>
      <c r="H734">
        <v>22.7</v>
      </c>
      <c r="I734">
        <v>22.7</v>
      </c>
      <c r="L734" t="s">
        <v>11933</v>
      </c>
      <c r="M734" t="s">
        <v>11945</v>
      </c>
      <c r="N734" t="s">
        <v>11889</v>
      </c>
      <c r="Q734" t="s">
        <v>11878</v>
      </c>
      <c r="S734">
        <v>22.7</v>
      </c>
    </row>
    <row r="735" spans="1:19" x14ac:dyDescent="0.75">
      <c r="A735" t="s">
        <v>11936</v>
      </c>
      <c r="B735" t="s">
        <v>11871</v>
      </c>
      <c r="C735" t="s">
        <v>11879</v>
      </c>
      <c r="D735" t="s">
        <v>11370</v>
      </c>
      <c r="E735" t="s">
        <v>12673</v>
      </c>
      <c r="F735" t="s">
        <v>11872</v>
      </c>
      <c r="G735" t="s">
        <v>12674</v>
      </c>
      <c r="H735">
        <v>22.7</v>
      </c>
      <c r="I735">
        <v>22.7</v>
      </c>
      <c r="K735" t="s">
        <v>11892</v>
      </c>
      <c r="L735" t="s">
        <v>11933</v>
      </c>
      <c r="M735" t="s">
        <v>11886</v>
      </c>
      <c r="N735" t="s">
        <v>11889</v>
      </c>
      <c r="Q735" t="s">
        <v>11878</v>
      </c>
      <c r="S735">
        <v>22.7</v>
      </c>
    </row>
    <row r="736" spans="1:19" x14ac:dyDescent="0.75">
      <c r="A736" t="s">
        <v>11870</v>
      </c>
      <c r="B736" t="s">
        <v>11871</v>
      </c>
      <c r="C736" t="s">
        <v>11879</v>
      </c>
      <c r="D736" t="s">
        <v>9892</v>
      </c>
      <c r="E736" t="s">
        <v>9892</v>
      </c>
      <c r="F736" t="s">
        <v>11872</v>
      </c>
      <c r="G736" t="s">
        <v>9893</v>
      </c>
      <c r="H736">
        <v>22.69</v>
      </c>
      <c r="J736" t="s">
        <v>11873</v>
      </c>
      <c r="K736" t="s">
        <v>12440</v>
      </c>
      <c r="L736" t="s">
        <v>11933</v>
      </c>
      <c r="M736" t="s">
        <v>11886</v>
      </c>
      <c r="N736" t="s">
        <v>11882</v>
      </c>
      <c r="O736">
        <v>38959</v>
      </c>
      <c r="Q736" t="s">
        <v>11878</v>
      </c>
      <c r="R736" t="s">
        <v>11873</v>
      </c>
      <c r="S736">
        <v>22.69</v>
      </c>
    </row>
    <row r="737" spans="1:19" x14ac:dyDescent="0.75">
      <c r="A737" t="s">
        <v>11870</v>
      </c>
      <c r="B737" t="s">
        <v>11871</v>
      </c>
      <c r="C737" t="s">
        <v>11871</v>
      </c>
      <c r="E737" t="s">
        <v>11061</v>
      </c>
      <c r="F737" t="s">
        <v>11872</v>
      </c>
      <c r="G737" t="s">
        <v>11062</v>
      </c>
      <c r="H737">
        <v>21.24</v>
      </c>
      <c r="I737">
        <v>22.5</v>
      </c>
      <c r="J737" t="s">
        <v>1128</v>
      </c>
      <c r="K737" t="s">
        <v>12675</v>
      </c>
      <c r="L737" t="s">
        <v>11954</v>
      </c>
      <c r="M737" t="s">
        <v>11954</v>
      </c>
      <c r="N737" t="s">
        <v>11889</v>
      </c>
      <c r="O737">
        <v>42535</v>
      </c>
      <c r="Q737" t="s">
        <v>11878</v>
      </c>
      <c r="R737" t="s">
        <v>1128</v>
      </c>
      <c r="S737">
        <v>22.5</v>
      </c>
    </row>
    <row r="738" spans="1:19" x14ac:dyDescent="0.75">
      <c r="A738" t="s">
        <v>11870</v>
      </c>
      <c r="B738" t="s">
        <v>11871</v>
      </c>
      <c r="C738" t="s">
        <v>11871</v>
      </c>
      <c r="E738" t="s">
        <v>2322</v>
      </c>
      <c r="F738" t="s">
        <v>11872</v>
      </c>
      <c r="G738" t="s">
        <v>10678</v>
      </c>
      <c r="H738">
        <v>22.44</v>
      </c>
      <c r="I738">
        <v>22.4</v>
      </c>
      <c r="J738" t="s">
        <v>1128</v>
      </c>
      <c r="K738" t="s">
        <v>12676</v>
      </c>
      <c r="L738" t="s">
        <v>11954</v>
      </c>
      <c r="M738" t="s">
        <v>11954</v>
      </c>
      <c r="N738" t="s">
        <v>11889</v>
      </c>
      <c r="O738">
        <v>37970</v>
      </c>
      <c r="Q738" t="s">
        <v>11878</v>
      </c>
      <c r="R738" t="s">
        <v>1128</v>
      </c>
      <c r="S738">
        <v>22.44</v>
      </c>
    </row>
    <row r="739" spans="1:19" x14ac:dyDescent="0.75">
      <c r="A739" t="s">
        <v>11870</v>
      </c>
      <c r="B739" t="s">
        <v>11871</v>
      </c>
      <c r="C739" t="s">
        <v>11871</v>
      </c>
      <c r="E739" t="s">
        <v>3009</v>
      </c>
      <c r="F739" t="s">
        <v>11872</v>
      </c>
      <c r="G739" t="s">
        <v>11033</v>
      </c>
      <c r="H739">
        <v>19.899999999999999</v>
      </c>
      <c r="I739">
        <v>22.3</v>
      </c>
      <c r="J739" t="s">
        <v>11873</v>
      </c>
      <c r="K739" t="s">
        <v>12677</v>
      </c>
      <c r="L739" t="s">
        <v>11875</v>
      </c>
      <c r="M739" t="s">
        <v>12537</v>
      </c>
      <c r="N739" t="s">
        <v>11882</v>
      </c>
      <c r="O739">
        <v>32392</v>
      </c>
      <c r="Q739" t="s">
        <v>11878</v>
      </c>
      <c r="R739" t="s">
        <v>11873</v>
      </c>
      <c r="S739">
        <v>22.3</v>
      </c>
    </row>
    <row r="740" spans="1:19" x14ac:dyDescent="0.75">
      <c r="A740" t="s">
        <v>11870</v>
      </c>
      <c r="B740" t="s">
        <v>11871</v>
      </c>
      <c r="C740" t="s">
        <v>11871</v>
      </c>
      <c r="E740" t="s">
        <v>10674</v>
      </c>
      <c r="F740" t="s">
        <v>11872</v>
      </c>
      <c r="G740" t="s">
        <v>10676</v>
      </c>
      <c r="H740">
        <v>22.2</v>
      </c>
      <c r="I740">
        <v>22.2</v>
      </c>
      <c r="J740" t="s">
        <v>1128</v>
      </c>
      <c r="K740" t="s">
        <v>12528</v>
      </c>
      <c r="L740" t="s">
        <v>11954</v>
      </c>
      <c r="M740" t="s">
        <v>11954</v>
      </c>
      <c r="N740" t="s">
        <v>11889</v>
      </c>
      <c r="O740">
        <v>37151</v>
      </c>
      <c r="Q740" t="s">
        <v>11878</v>
      </c>
      <c r="R740" t="s">
        <v>1128</v>
      </c>
      <c r="S740">
        <v>22.2</v>
      </c>
    </row>
    <row r="741" spans="1:19" x14ac:dyDescent="0.75">
      <c r="A741" t="s">
        <v>11870</v>
      </c>
      <c r="B741" t="s">
        <v>11871</v>
      </c>
      <c r="C741" t="s">
        <v>11871</v>
      </c>
      <c r="E741" t="s">
        <v>416</v>
      </c>
      <c r="F741" t="s">
        <v>11872</v>
      </c>
      <c r="G741" t="s">
        <v>10232</v>
      </c>
      <c r="H741">
        <v>22</v>
      </c>
      <c r="I741">
        <v>22</v>
      </c>
      <c r="J741" t="s">
        <v>11873</v>
      </c>
      <c r="K741" t="s">
        <v>11874</v>
      </c>
      <c r="L741" t="s">
        <v>7359</v>
      </c>
      <c r="M741" t="s">
        <v>11881</v>
      </c>
      <c r="N741" t="s">
        <v>11882</v>
      </c>
      <c r="O741">
        <v>15707</v>
      </c>
      <c r="Q741" t="s">
        <v>11878</v>
      </c>
      <c r="R741" t="s">
        <v>11873</v>
      </c>
      <c r="S741">
        <v>22</v>
      </c>
    </row>
    <row r="742" spans="1:19" x14ac:dyDescent="0.75">
      <c r="A742" t="s">
        <v>11870</v>
      </c>
      <c r="B742" t="s">
        <v>11871</v>
      </c>
      <c r="C742" t="s">
        <v>11871</v>
      </c>
      <c r="E742" t="s">
        <v>11179</v>
      </c>
      <c r="F742" t="s">
        <v>11872</v>
      </c>
      <c r="G742" t="s">
        <v>11180</v>
      </c>
      <c r="H742">
        <v>20</v>
      </c>
      <c r="I742">
        <v>22</v>
      </c>
      <c r="J742" t="s">
        <v>11873</v>
      </c>
      <c r="K742" t="s">
        <v>12678</v>
      </c>
      <c r="L742" t="s">
        <v>11923</v>
      </c>
      <c r="M742" t="s">
        <v>11924</v>
      </c>
      <c r="N742" t="s">
        <v>11882</v>
      </c>
      <c r="O742">
        <v>42840</v>
      </c>
      <c r="Q742" t="s">
        <v>11878</v>
      </c>
      <c r="R742" t="s">
        <v>11873</v>
      </c>
      <c r="S742">
        <v>22</v>
      </c>
    </row>
    <row r="743" spans="1:19" x14ac:dyDescent="0.75">
      <c r="A743" t="s">
        <v>11870</v>
      </c>
      <c r="B743" t="s">
        <v>11871</v>
      </c>
      <c r="C743" t="s">
        <v>11871</v>
      </c>
      <c r="E743" t="s">
        <v>2383</v>
      </c>
      <c r="F743" t="s">
        <v>11872</v>
      </c>
      <c r="G743" t="s">
        <v>10795</v>
      </c>
      <c r="H743">
        <v>20</v>
      </c>
      <c r="I743">
        <v>22</v>
      </c>
      <c r="J743" t="s">
        <v>11873</v>
      </c>
      <c r="K743" t="s">
        <v>12679</v>
      </c>
      <c r="L743" t="s">
        <v>11923</v>
      </c>
      <c r="M743" t="s">
        <v>11924</v>
      </c>
      <c r="N743" t="s">
        <v>11882</v>
      </c>
      <c r="O743">
        <v>42803</v>
      </c>
      <c r="Q743" t="s">
        <v>11878</v>
      </c>
      <c r="R743" t="s">
        <v>11873</v>
      </c>
      <c r="S743">
        <v>22</v>
      </c>
    </row>
    <row r="744" spans="1:19" x14ac:dyDescent="0.75">
      <c r="A744" t="s">
        <v>11870</v>
      </c>
      <c r="B744" t="s">
        <v>11879</v>
      </c>
      <c r="C744" t="s">
        <v>11871</v>
      </c>
      <c r="E744" t="s">
        <v>98</v>
      </c>
      <c r="F744" t="s">
        <v>11872</v>
      </c>
      <c r="G744" t="s">
        <v>12680</v>
      </c>
      <c r="H744">
        <v>22</v>
      </c>
      <c r="I744">
        <v>22</v>
      </c>
      <c r="J744" t="s">
        <v>11873</v>
      </c>
      <c r="K744" t="s">
        <v>12623</v>
      </c>
      <c r="L744" t="s">
        <v>11875</v>
      </c>
      <c r="M744" t="s">
        <v>12384</v>
      </c>
      <c r="N744" t="s">
        <v>11882</v>
      </c>
      <c r="O744">
        <v>31413</v>
      </c>
      <c r="Q744" t="s">
        <v>11878</v>
      </c>
      <c r="R744" t="s">
        <v>11873</v>
      </c>
      <c r="S744">
        <v>22</v>
      </c>
    </row>
    <row r="745" spans="1:19" x14ac:dyDescent="0.75">
      <c r="A745" t="s">
        <v>11870</v>
      </c>
      <c r="B745" t="s">
        <v>11879</v>
      </c>
      <c r="C745" t="s">
        <v>11871</v>
      </c>
      <c r="E745" t="s">
        <v>1135</v>
      </c>
      <c r="F745" t="s">
        <v>11872</v>
      </c>
      <c r="G745" t="s">
        <v>11425</v>
      </c>
      <c r="H745">
        <v>0.57999999999999996</v>
      </c>
      <c r="I745">
        <v>21.8</v>
      </c>
      <c r="J745" t="s">
        <v>1128</v>
      </c>
      <c r="K745" t="s">
        <v>11892</v>
      </c>
      <c r="L745" t="s">
        <v>11945</v>
      </c>
      <c r="M745" t="s">
        <v>11945</v>
      </c>
      <c r="N745" t="s">
        <v>11889</v>
      </c>
      <c r="O745">
        <v>31778</v>
      </c>
      <c r="Q745" t="s">
        <v>11878</v>
      </c>
      <c r="R745" t="s">
        <v>1128</v>
      </c>
      <c r="S745">
        <v>21.8</v>
      </c>
    </row>
    <row r="746" spans="1:19" x14ac:dyDescent="0.75">
      <c r="A746" t="s">
        <v>11936</v>
      </c>
      <c r="B746" t="s">
        <v>11871</v>
      </c>
      <c r="C746" t="s">
        <v>11879</v>
      </c>
      <c r="D746" t="s">
        <v>9985</v>
      </c>
      <c r="E746" t="s">
        <v>12681</v>
      </c>
      <c r="F746" t="s">
        <v>11872</v>
      </c>
      <c r="G746" t="s">
        <v>12682</v>
      </c>
      <c r="H746">
        <v>21.6</v>
      </c>
      <c r="I746">
        <v>21.6</v>
      </c>
      <c r="K746" t="s">
        <v>11892</v>
      </c>
      <c r="L746" t="s">
        <v>7359</v>
      </c>
      <c r="M746" t="s">
        <v>11881</v>
      </c>
      <c r="N746" t="s">
        <v>11889</v>
      </c>
      <c r="Q746" t="s">
        <v>11878</v>
      </c>
      <c r="S746">
        <v>21.6</v>
      </c>
    </row>
    <row r="747" spans="1:19" x14ac:dyDescent="0.75">
      <c r="A747" t="s">
        <v>11870</v>
      </c>
      <c r="B747" t="s">
        <v>11871</v>
      </c>
      <c r="C747" t="s">
        <v>11871</v>
      </c>
      <c r="E747" t="s">
        <v>1034</v>
      </c>
      <c r="F747" t="s">
        <v>11872</v>
      </c>
      <c r="G747" t="s">
        <v>1033</v>
      </c>
      <c r="H747">
        <v>18.399999999999999</v>
      </c>
      <c r="I747">
        <v>21.3</v>
      </c>
      <c r="J747" t="s">
        <v>11873</v>
      </c>
      <c r="K747" t="s">
        <v>12683</v>
      </c>
      <c r="L747" t="s">
        <v>11954</v>
      </c>
      <c r="M747" t="s">
        <v>11954</v>
      </c>
      <c r="N747" t="s">
        <v>11882</v>
      </c>
      <c r="Q747" t="s">
        <v>11878</v>
      </c>
      <c r="R747" t="s">
        <v>11873</v>
      </c>
      <c r="S747">
        <v>21.3</v>
      </c>
    </row>
    <row r="748" spans="1:19" x14ac:dyDescent="0.75">
      <c r="A748" t="s">
        <v>11936</v>
      </c>
      <c r="B748" t="s">
        <v>11871</v>
      </c>
      <c r="C748" t="s">
        <v>11879</v>
      </c>
      <c r="D748" t="s">
        <v>9892</v>
      </c>
      <c r="E748" t="s">
        <v>12684</v>
      </c>
      <c r="F748" t="s">
        <v>11872</v>
      </c>
      <c r="G748" t="s">
        <v>12685</v>
      </c>
      <c r="H748">
        <v>21</v>
      </c>
      <c r="I748">
        <v>21</v>
      </c>
      <c r="K748" t="s">
        <v>12440</v>
      </c>
      <c r="L748" t="s">
        <v>11933</v>
      </c>
      <c r="M748" t="s">
        <v>11886</v>
      </c>
      <c r="N748" t="s">
        <v>11882</v>
      </c>
      <c r="Q748" t="s">
        <v>11878</v>
      </c>
      <c r="S748">
        <v>21</v>
      </c>
    </row>
    <row r="749" spans="1:19" x14ac:dyDescent="0.75">
      <c r="A749" t="s">
        <v>11870</v>
      </c>
      <c r="B749" t="s">
        <v>11871</v>
      </c>
      <c r="C749" t="s">
        <v>11871</v>
      </c>
      <c r="E749" t="s">
        <v>1461</v>
      </c>
      <c r="F749" t="s">
        <v>11872</v>
      </c>
      <c r="G749" t="s">
        <v>10004</v>
      </c>
      <c r="H749">
        <v>21</v>
      </c>
      <c r="I749">
        <v>21</v>
      </c>
      <c r="J749" t="s">
        <v>1128</v>
      </c>
      <c r="K749" t="s">
        <v>12686</v>
      </c>
      <c r="L749" t="s">
        <v>11923</v>
      </c>
      <c r="M749" t="s">
        <v>11924</v>
      </c>
      <c r="N749" t="s">
        <v>11889</v>
      </c>
      <c r="O749">
        <v>40165</v>
      </c>
      <c r="Q749" t="s">
        <v>11878</v>
      </c>
      <c r="R749" t="s">
        <v>1128</v>
      </c>
      <c r="S749">
        <v>21</v>
      </c>
    </row>
    <row r="750" spans="1:19" x14ac:dyDescent="0.75">
      <c r="A750" t="s">
        <v>11870</v>
      </c>
      <c r="B750" t="s">
        <v>11871</v>
      </c>
      <c r="C750" t="s">
        <v>11879</v>
      </c>
      <c r="D750" t="s">
        <v>10207</v>
      </c>
      <c r="E750" t="s">
        <v>10207</v>
      </c>
      <c r="F750" t="s">
        <v>11872</v>
      </c>
      <c r="G750" t="s">
        <v>10208</v>
      </c>
      <c r="H750">
        <v>21</v>
      </c>
      <c r="J750" t="s">
        <v>1128</v>
      </c>
      <c r="K750" t="s">
        <v>12664</v>
      </c>
      <c r="L750" t="s">
        <v>7359</v>
      </c>
      <c r="M750" t="s">
        <v>11881</v>
      </c>
      <c r="N750" t="s">
        <v>11889</v>
      </c>
      <c r="O750">
        <v>36892</v>
      </c>
      <c r="Q750" t="s">
        <v>11878</v>
      </c>
      <c r="R750" t="s">
        <v>1128</v>
      </c>
      <c r="S750">
        <v>21</v>
      </c>
    </row>
    <row r="751" spans="1:19" x14ac:dyDescent="0.75">
      <c r="A751" t="s">
        <v>11936</v>
      </c>
      <c r="B751" t="s">
        <v>11871</v>
      </c>
      <c r="C751" t="s">
        <v>11879</v>
      </c>
      <c r="D751" t="s">
        <v>11121</v>
      </c>
      <c r="E751" t="s">
        <v>12687</v>
      </c>
      <c r="F751" t="s">
        <v>11872</v>
      </c>
      <c r="G751" t="s">
        <v>12688</v>
      </c>
      <c r="H751">
        <v>20.5</v>
      </c>
      <c r="I751">
        <v>20.5</v>
      </c>
      <c r="K751" t="s">
        <v>12499</v>
      </c>
      <c r="L751" t="s">
        <v>11933</v>
      </c>
      <c r="M751" t="s">
        <v>11886</v>
      </c>
      <c r="N751" t="s">
        <v>11889</v>
      </c>
      <c r="Q751" t="s">
        <v>11878</v>
      </c>
      <c r="S751">
        <v>20.5</v>
      </c>
    </row>
    <row r="752" spans="1:19" x14ac:dyDescent="0.75">
      <c r="A752" t="s">
        <v>11870</v>
      </c>
      <c r="B752" t="s">
        <v>11871</v>
      </c>
      <c r="C752" t="s">
        <v>11871</v>
      </c>
      <c r="E752" t="s">
        <v>10529</v>
      </c>
      <c r="F752" t="s">
        <v>11872</v>
      </c>
      <c r="G752" t="s">
        <v>10531</v>
      </c>
      <c r="H752">
        <v>20</v>
      </c>
      <c r="I752">
        <v>20.399999999999999</v>
      </c>
      <c r="J752" t="s">
        <v>3319</v>
      </c>
      <c r="K752" t="s">
        <v>12689</v>
      </c>
      <c r="L752" t="s">
        <v>11939</v>
      </c>
      <c r="M752" t="s">
        <v>11881</v>
      </c>
      <c r="N752" t="s">
        <v>11889</v>
      </c>
      <c r="O752">
        <v>41147</v>
      </c>
      <c r="Q752" t="s">
        <v>11878</v>
      </c>
      <c r="R752" t="s">
        <v>3319</v>
      </c>
      <c r="S752">
        <v>20.399999999999999</v>
      </c>
    </row>
    <row r="753" spans="1:19" x14ac:dyDescent="0.75">
      <c r="A753" t="s">
        <v>11870</v>
      </c>
      <c r="B753" t="s">
        <v>11871</v>
      </c>
      <c r="C753" t="s">
        <v>11871</v>
      </c>
      <c r="E753" t="s">
        <v>10526</v>
      </c>
      <c r="F753" t="s">
        <v>11872</v>
      </c>
      <c r="G753" t="s">
        <v>10528</v>
      </c>
      <c r="H753">
        <v>20</v>
      </c>
      <c r="I753">
        <v>20.399999999999999</v>
      </c>
      <c r="J753" t="s">
        <v>3319</v>
      </c>
      <c r="K753" t="s">
        <v>12690</v>
      </c>
      <c r="L753" t="s">
        <v>11939</v>
      </c>
      <c r="M753" t="s">
        <v>11881</v>
      </c>
      <c r="N753" t="s">
        <v>11889</v>
      </c>
      <c r="O753">
        <v>41147</v>
      </c>
      <c r="Q753" t="s">
        <v>11878</v>
      </c>
      <c r="R753" t="s">
        <v>3319</v>
      </c>
      <c r="S753">
        <v>20.399999999999999</v>
      </c>
    </row>
    <row r="754" spans="1:19" x14ac:dyDescent="0.75">
      <c r="A754" t="s">
        <v>11870</v>
      </c>
      <c r="B754" t="s">
        <v>11879</v>
      </c>
      <c r="C754" t="s">
        <v>11871</v>
      </c>
      <c r="E754" t="s">
        <v>512</v>
      </c>
      <c r="F754" t="s">
        <v>11872</v>
      </c>
      <c r="G754" t="s">
        <v>10141</v>
      </c>
      <c r="H754">
        <v>5.75</v>
      </c>
      <c r="I754">
        <v>20.3</v>
      </c>
      <c r="J754" t="s">
        <v>11873</v>
      </c>
      <c r="K754" t="s">
        <v>11874</v>
      </c>
      <c r="L754" t="s">
        <v>7359</v>
      </c>
      <c r="M754" t="s">
        <v>11881</v>
      </c>
      <c r="N754" t="s">
        <v>11882</v>
      </c>
      <c r="O754">
        <v>31782</v>
      </c>
      <c r="Q754" t="s">
        <v>11878</v>
      </c>
      <c r="R754" t="s">
        <v>11873</v>
      </c>
      <c r="S754">
        <v>20.3</v>
      </c>
    </row>
    <row r="755" spans="1:19" x14ac:dyDescent="0.75">
      <c r="A755" t="s">
        <v>11870</v>
      </c>
      <c r="B755" t="s">
        <v>11871</v>
      </c>
      <c r="C755" t="s">
        <v>11871</v>
      </c>
      <c r="E755" t="s">
        <v>816</v>
      </c>
      <c r="F755" t="s">
        <v>11872</v>
      </c>
      <c r="G755" t="s">
        <v>9926</v>
      </c>
      <c r="H755">
        <v>20</v>
      </c>
      <c r="I755">
        <v>20</v>
      </c>
      <c r="J755" t="s">
        <v>11873</v>
      </c>
      <c r="K755" t="s">
        <v>9926</v>
      </c>
      <c r="L755" t="s">
        <v>11923</v>
      </c>
      <c r="M755" t="s">
        <v>11924</v>
      </c>
      <c r="N755" t="s">
        <v>11877</v>
      </c>
      <c r="O755">
        <v>41341</v>
      </c>
      <c r="Q755" t="s">
        <v>11878</v>
      </c>
      <c r="R755" t="s">
        <v>11873</v>
      </c>
      <c r="S755">
        <v>20</v>
      </c>
    </row>
    <row r="756" spans="1:19" x14ac:dyDescent="0.75">
      <c r="A756" t="s">
        <v>11870</v>
      </c>
      <c r="B756" t="s">
        <v>11871</v>
      </c>
      <c r="C756" t="s">
        <v>11871</v>
      </c>
      <c r="E756" t="s">
        <v>2301</v>
      </c>
      <c r="F756" t="s">
        <v>11872</v>
      </c>
      <c r="G756" t="s">
        <v>10601</v>
      </c>
      <c r="H756">
        <v>20</v>
      </c>
      <c r="I756">
        <v>20</v>
      </c>
      <c r="J756" t="s">
        <v>11873</v>
      </c>
      <c r="K756" t="s">
        <v>12691</v>
      </c>
      <c r="L756" t="s">
        <v>11923</v>
      </c>
      <c r="M756" t="s">
        <v>11924</v>
      </c>
      <c r="N756" t="s">
        <v>11877</v>
      </c>
      <c r="O756">
        <v>42350</v>
      </c>
      <c r="Q756" t="s">
        <v>11878</v>
      </c>
      <c r="R756" t="s">
        <v>11873</v>
      </c>
      <c r="S756">
        <v>20</v>
      </c>
    </row>
    <row r="757" spans="1:19" x14ac:dyDescent="0.75">
      <c r="A757" t="s">
        <v>11870</v>
      </c>
      <c r="B757" t="s">
        <v>11871</v>
      </c>
      <c r="C757" t="s">
        <v>11871</v>
      </c>
      <c r="E757" t="s">
        <v>926</v>
      </c>
      <c r="F757" t="s">
        <v>11872</v>
      </c>
      <c r="G757" t="s">
        <v>10987</v>
      </c>
      <c r="H757">
        <v>20</v>
      </c>
      <c r="I757">
        <v>20</v>
      </c>
      <c r="J757" t="s">
        <v>11873</v>
      </c>
      <c r="K757" t="s">
        <v>12692</v>
      </c>
      <c r="L757" t="s">
        <v>11923</v>
      </c>
      <c r="M757" t="s">
        <v>11924</v>
      </c>
      <c r="N757" t="s">
        <v>11877</v>
      </c>
      <c r="O757">
        <v>42101</v>
      </c>
      <c r="Q757" t="s">
        <v>11878</v>
      </c>
      <c r="R757" t="s">
        <v>11873</v>
      </c>
      <c r="S757">
        <v>20</v>
      </c>
    </row>
    <row r="758" spans="1:19" x14ac:dyDescent="0.75">
      <c r="A758" t="s">
        <v>11870</v>
      </c>
      <c r="B758" t="s">
        <v>11871</v>
      </c>
      <c r="C758" t="s">
        <v>11871</v>
      </c>
      <c r="E758" t="s">
        <v>10973</v>
      </c>
      <c r="F758" t="s">
        <v>11872</v>
      </c>
      <c r="G758" t="s">
        <v>10974</v>
      </c>
      <c r="H758">
        <v>20</v>
      </c>
      <c r="I758">
        <v>20</v>
      </c>
      <c r="J758" t="s">
        <v>1128</v>
      </c>
      <c r="K758" t="s">
        <v>12693</v>
      </c>
      <c r="L758" t="s">
        <v>11923</v>
      </c>
      <c r="M758" t="s">
        <v>11924</v>
      </c>
      <c r="N758" t="s">
        <v>11889</v>
      </c>
      <c r="O758">
        <v>42888</v>
      </c>
      <c r="Q758" t="s">
        <v>11878</v>
      </c>
      <c r="R758" t="s">
        <v>1128</v>
      </c>
      <c r="S758">
        <v>20</v>
      </c>
    </row>
    <row r="759" spans="1:19" x14ac:dyDescent="0.75">
      <c r="A759" t="s">
        <v>11870</v>
      </c>
      <c r="B759" t="s">
        <v>11871</v>
      </c>
      <c r="C759" t="s">
        <v>11871</v>
      </c>
      <c r="E759" t="s">
        <v>11508</v>
      </c>
      <c r="F759" t="s">
        <v>11872</v>
      </c>
      <c r="G759" t="s">
        <v>11509</v>
      </c>
      <c r="H759">
        <v>20</v>
      </c>
      <c r="I759">
        <v>20</v>
      </c>
      <c r="J759" t="s">
        <v>1128</v>
      </c>
      <c r="K759" t="s">
        <v>12694</v>
      </c>
      <c r="L759" t="s">
        <v>11923</v>
      </c>
      <c r="M759" t="s">
        <v>11924</v>
      </c>
      <c r="N759" t="s">
        <v>11889</v>
      </c>
      <c r="O759">
        <v>43077</v>
      </c>
      <c r="Q759" t="s">
        <v>11878</v>
      </c>
      <c r="R759" t="s">
        <v>1128</v>
      </c>
      <c r="S759">
        <v>20</v>
      </c>
    </row>
    <row r="760" spans="1:19" x14ac:dyDescent="0.75">
      <c r="A760" t="s">
        <v>11870</v>
      </c>
      <c r="B760" t="s">
        <v>11871</v>
      </c>
      <c r="C760" t="s">
        <v>11871</v>
      </c>
      <c r="E760" t="s">
        <v>1807</v>
      </c>
      <c r="F760" t="s">
        <v>11872</v>
      </c>
      <c r="G760" t="s">
        <v>2851</v>
      </c>
      <c r="H760">
        <v>20</v>
      </c>
      <c r="I760">
        <v>20</v>
      </c>
      <c r="J760" t="s">
        <v>1128</v>
      </c>
      <c r="K760" t="s">
        <v>1806</v>
      </c>
      <c r="L760" t="s">
        <v>11923</v>
      </c>
      <c r="M760" t="s">
        <v>11924</v>
      </c>
      <c r="N760" t="s">
        <v>11889</v>
      </c>
      <c r="O760">
        <v>42250</v>
      </c>
      <c r="Q760" t="s">
        <v>11878</v>
      </c>
      <c r="R760" t="s">
        <v>1128</v>
      </c>
      <c r="S760">
        <v>20</v>
      </c>
    </row>
    <row r="761" spans="1:19" x14ac:dyDescent="0.75">
      <c r="A761" t="s">
        <v>11870</v>
      </c>
      <c r="B761" t="s">
        <v>11871</v>
      </c>
      <c r="C761" t="s">
        <v>11871</v>
      </c>
      <c r="E761" t="s">
        <v>11510</v>
      </c>
      <c r="F761" t="s">
        <v>11872</v>
      </c>
      <c r="G761" t="s">
        <v>11511</v>
      </c>
      <c r="H761">
        <v>20</v>
      </c>
      <c r="I761">
        <v>20</v>
      </c>
      <c r="J761" t="s">
        <v>1128</v>
      </c>
      <c r="K761" t="s">
        <v>12695</v>
      </c>
      <c r="L761" t="s">
        <v>11923</v>
      </c>
      <c r="M761" t="s">
        <v>11924</v>
      </c>
      <c r="N761" t="s">
        <v>11889</v>
      </c>
      <c r="O761">
        <v>43077</v>
      </c>
      <c r="Q761" t="s">
        <v>11878</v>
      </c>
      <c r="R761" t="s">
        <v>1128</v>
      </c>
      <c r="S761">
        <v>20</v>
      </c>
    </row>
    <row r="762" spans="1:19" x14ac:dyDescent="0.75">
      <c r="A762" t="s">
        <v>11870</v>
      </c>
      <c r="B762" t="s">
        <v>11871</v>
      </c>
      <c r="C762" t="s">
        <v>11871</v>
      </c>
      <c r="E762" t="s">
        <v>920</v>
      </c>
      <c r="F762" t="s">
        <v>11872</v>
      </c>
      <c r="G762" t="s">
        <v>10842</v>
      </c>
      <c r="H762">
        <v>20</v>
      </c>
      <c r="I762">
        <v>20</v>
      </c>
      <c r="J762" t="s">
        <v>1128</v>
      </c>
      <c r="K762" t="s">
        <v>12696</v>
      </c>
      <c r="L762" t="s">
        <v>11923</v>
      </c>
      <c r="M762" t="s">
        <v>11924</v>
      </c>
      <c r="N762" t="s">
        <v>11889</v>
      </c>
      <c r="O762">
        <v>41950</v>
      </c>
      <c r="Q762" t="s">
        <v>11878</v>
      </c>
      <c r="R762" t="s">
        <v>1128</v>
      </c>
      <c r="S762">
        <v>20</v>
      </c>
    </row>
    <row r="763" spans="1:19" x14ac:dyDescent="0.75">
      <c r="A763" t="s">
        <v>11870</v>
      </c>
      <c r="B763" t="s">
        <v>11871</v>
      </c>
      <c r="C763" t="s">
        <v>11871</v>
      </c>
      <c r="E763" t="s">
        <v>828</v>
      </c>
      <c r="F763" t="s">
        <v>11872</v>
      </c>
      <c r="G763" t="s">
        <v>9955</v>
      </c>
      <c r="H763">
        <v>20</v>
      </c>
      <c r="I763">
        <v>20</v>
      </c>
      <c r="J763" t="s">
        <v>11873</v>
      </c>
      <c r="K763" t="s">
        <v>12697</v>
      </c>
      <c r="L763" t="s">
        <v>11923</v>
      </c>
      <c r="M763" t="s">
        <v>11924</v>
      </c>
      <c r="N763" t="s">
        <v>11877</v>
      </c>
      <c r="O763">
        <v>41341</v>
      </c>
      <c r="Q763" t="s">
        <v>11878</v>
      </c>
      <c r="R763" t="s">
        <v>11873</v>
      </c>
      <c r="S763">
        <v>20</v>
      </c>
    </row>
    <row r="764" spans="1:19" x14ac:dyDescent="0.75">
      <c r="A764" t="s">
        <v>11870</v>
      </c>
      <c r="B764" t="s">
        <v>11871</v>
      </c>
      <c r="C764" t="s">
        <v>11871</v>
      </c>
      <c r="E764" t="s">
        <v>1496</v>
      </c>
      <c r="F764" t="s">
        <v>11872</v>
      </c>
      <c r="G764" t="s">
        <v>9891</v>
      </c>
      <c r="H764">
        <v>20</v>
      </c>
      <c r="I764">
        <v>20</v>
      </c>
      <c r="J764" t="s">
        <v>11873</v>
      </c>
      <c r="K764" t="s">
        <v>1495</v>
      </c>
      <c r="L764" t="s">
        <v>11923</v>
      </c>
      <c r="M764" t="s">
        <v>11924</v>
      </c>
      <c r="N764" t="s">
        <v>11877</v>
      </c>
      <c r="O764">
        <v>41780</v>
      </c>
      <c r="Q764" t="s">
        <v>11878</v>
      </c>
      <c r="R764" t="s">
        <v>11873</v>
      </c>
      <c r="S764">
        <v>20</v>
      </c>
    </row>
    <row r="765" spans="1:19" x14ac:dyDescent="0.75">
      <c r="A765" t="s">
        <v>11870</v>
      </c>
      <c r="B765" t="s">
        <v>11871</v>
      </c>
      <c r="C765" t="s">
        <v>11871</v>
      </c>
      <c r="E765" t="s">
        <v>10310</v>
      </c>
      <c r="F765" t="s">
        <v>11872</v>
      </c>
      <c r="G765" t="s">
        <v>10311</v>
      </c>
      <c r="H765">
        <v>20</v>
      </c>
      <c r="I765">
        <v>20</v>
      </c>
      <c r="J765" t="s">
        <v>11873</v>
      </c>
      <c r="K765" t="s">
        <v>12698</v>
      </c>
      <c r="L765" t="s">
        <v>11923</v>
      </c>
      <c r="M765" t="s">
        <v>11924</v>
      </c>
      <c r="N765" t="s">
        <v>11877</v>
      </c>
      <c r="O765">
        <v>43501</v>
      </c>
      <c r="Q765" t="s">
        <v>11878</v>
      </c>
      <c r="R765" t="s">
        <v>11873</v>
      </c>
      <c r="S765">
        <v>20</v>
      </c>
    </row>
    <row r="766" spans="1:19" x14ac:dyDescent="0.75">
      <c r="A766" t="s">
        <v>11870</v>
      </c>
      <c r="B766" t="s">
        <v>11871</v>
      </c>
      <c r="C766" t="s">
        <v>11871</v>
      </c>
      <c r="E766" t="s">
        <v>1553</v>
      </c>
      <c r="F766" t="s">
        <v>11872</v>
      </c>
      <c r="G766" t="s">
        <v>10843</v>
      </c>
      <c r="H766">
        <v>20</v>
      </c>
      <c r="I766">
        <v>20</v>
      </c>
      <c r="J766" t="s">
        <v>1128</v>
      </c>
      <c r="K766" t="s">
        <v>12699</v>
      </c>
      <c r="L766" t="s">
        <v>11923</v>
      </c>
      <c r="M766" t="s">
        <v>11924</v>
      </c>
      <c r="N766" t="s">
        <v>11889</v>
      </c>
      <c r="O766">
        <v>42735</v>
      </c>
      <c r="Q766" t="s">
        <v>11878</v>
      </c>
      <c r="R766" t="s">
        <v>1128</v>
      </c>
      <c r="S766">
        <v>20</v>
      </c>
    </row>
    <row r="767" spans="1:19" x14ac:dyDescent="0.75">
      <c r="A767" t="s">
        <v>11870</v>
      </c>
      <c r="B767" t="s">
        <v>11871</v>
      </c>
      <c r="C767" t="s">
        <v>11871</v>
      </c>
      <c r="E767" t="s">
        <v>637</v>
      </c>
      <c r="F767" t="s">
        <v>11872</v>
      </c>
      <c r="G767" t="s">
        <v>895</v>
      </c>
      <c r="H767">
        <v>20</v>
      </c>
      <c r="I767">
        <v>20</v>
      </c>
      <c r="J767" t="s">
        <v>11873</v>
      </c>
      <c r="K767" t="s">
        <v>12700</v>
      </c>
      <c r="L767" t="s">
        <v>11923</v>
      </c>
      <c r="M767" t="s">
        <v>11924</v>
      </c>
      <c r="N767" t="s">
        <v>11877</v>
      </c>
      <c r="O767">
        <v>42104</v>
      </c>
      <c r="Q767" t="s">
        <v>11878</v>
      </c>
      <c r="R767" t="s">
        <v>11873</v>
      </c>
      <c r="S767">
        <v>20</v>
      </c>
    </row>
    <row r="768" spans="1:19" x14ac:dyDescent="0.75">
      <c r="A768" t="s">
        <v>11870</v>
      </c>
      <c r="B768" t="s">
        <v>11871</v>
      </c>
      <c r="C768" t="s">
        <v>11871</v>
      </c>
      <c r="E768" t="s">
        <v>1910</v>
      </c>
      <c r="F768" t="s">
        <v>11872</v>
      </c>
      <c r="G768" t="s">
        <v>11518</v>
      </c>
      <c r="H768">
        <v>20</v>
      </c>
      <c r="I768">
        <v>20</v>
      </c>
      <c r="J768" t="s">
        <v>1128</v>
      </c>
      <c r="K768" t="s">
        <v>12701</v>
      </c>
      <c r="L768" t="s">
        <v>11923</v>
      </c>
      <c r="M768" t="s">
        <v>11924</v>
      </c>
      <c r="N768" t="s">
        <v>11889</v>
      </c>
      <c r="O768">
        <v>42727</v>
      </c>
      <c r="Q768" t="s">
        <v>11878</v>
      </c>
      <c r="R768" t="s">
        <v>1128</v>
      </c>
      <c r="S768">
        <v>20</v>
      </c>
    </row>
    <row r="769" spans="1:19" x14ac:dyDescent="0.75">
      <c r="A769" t="s">
        <v>11870</v>
      </c>
      <c r="B769" t="s">
        <v>11871</v>
      </c>
      <c r="C769" t="s">
        <v>11871</v>
      </c>
      <c r="E769" t="s">
        <v>1884</v>
      </c>
      <c r="F769" t="s">
        <v>11872</v>
      </c>
      <c r="G769" t="s">
        <v>10849</v>
      </c>
      <c r="H769">
        <v>20</v>
      </c>
      <c r="I769">
        <v>20</v>
      </c>
      <c r="J769" t="s">
        <v>11873</v>
      </c>
      <c r="K769" t="s">
        <v>1883</v>
      </c>
      <c r="L769" t="s">
        <v>11923</v>
      </c>
      <c r="M769" t="s">
        <v>11924</v>
      </c>
      <c r="N769" t="s">
        <v>11877</v>
      </c>
      <c r="O769">
        <v>42725</v>
      </c>
      <c r="Q769" t="s">
        <v>11878</v>
      </c>
      <c r="R769" t="s">
        <v>11873</v>
      </c>
      <c r="S769">
        <v>20</v>
      </c>
    </row>
    <row r="770" spans="1:19" x14ac:dyDescent="0.75">
      <c r="A770" t="s">
        <v>11870</v>
      </c>
      <c r="B770" t="s">
        <v>11871</v>
      </c>
      <c r="C770" t="s">
        <v>11871</v>
      </c>
      <c r="E770" t="s">
        <v>3263</v>
      </c>
      <c r="F770" t="s">
        <v>11872</v>
      </c>
      <c r="G770" t="s">
        <v>3262</v>
      </c>
      <c r="H770">
        <v>20</v>
      </c>
      <c r="I770">
        <v>20</v>
      </c>
      <c r="J770" t="s">
        <v>1128</v>
      </c>
      <c r="K770" t="s">
        <v>12702</v>
      </c>
      <c r="L770" t="s">
        <v>11923</v>
      </c>
      <c r="M770" t="s">
        <v>11924</v>
      </c>
      <c r="N770" t="s">
        <v>11889</v>
      </c>
      <c r="O770">
        <v>42830</v>
      </c>
      <c r="Q770" t="s">
        <v>11878</v>
      </c>
      <c r="R770" t="s">
        <v>1128</v>
      </c>
      <c r="S770">
        <v>20</v>
      </c>
    </row>
    <row r="771" spans="1:19" x14ac:dyDescent="0.75">
      <c r="A771" t="s">
        <v>11870</v>
      </c>
      <c r="B771" t="s">
        <v>11871</v>
      </c>
      <c r="C771" t="s">
        <v>11871</v>
      </c>
      <c r="E771" t="s">
        <v>865</v>
      </c>
      <c r="F771" t="s">
        <v>11872</v>
      </c>
      <c r="G771" t="s">
        <v>10749</v>
      </c>
      <c r="H771">
        <v>20</v>
      </c>
      <c r="I771">
        <v>20</v>
      </c>
      <c r="J771" t="s">
        <v>11873</v>
      </c>
      <c r="K771" t="s">
        <v>12703</v>
      </c>
      <c r="L771" t="s">
        <v>11923</v>
      </c>
      <c r="M771" t="s">
        <v>11924</v>
      </c>
      <c r="N771" t="s">
        <v>11877</v>
      </c>
      <c r="O771">
        <v>41447</v>
      </c>
      <c r="Q771" t="s">
        <v>11878</v>
      </c>
      <c r="R771" t="s">
        <v>11873</v>
      </c>
      <c r="S771">
        <v>20</v>
      </c>
    </row>
    <row r="772" spans="1:19" x14ac:dyDescent="0.75">
      <c r="A772" t="s">
        <v>11870</v>
      </c>
      <c r="B772" t="s">
        <v>11871</v>
      </c>
      <c r="C772" t="s">
        <v>11871</v>
      </c>
      <c r="E772" t="s">
        <v>1901</v>
      </c>
      <c r="F772" t="s">
        <v>11872</v>
      </c>
      <c r="G772" t="s">
        <v>10324</v>
      </c>
      <c r="H772">
        <v>20</v>
      </c>
      <c r="I772">
        <v>20</v>
      </c>
      <c r="J772" t="s">
        <v>1128</v>
      </c>
      <c r="K772" t="s">
        <v>12704</v>
      </c>
      <c r="L772" t="s">
        <v>11923</v>
      </c>
      <c r="M772" t="s">
        <v>11924</v>
      </c>
      <c r="N772" t="s">
        <v>11889</v>
      </c>
      <c r="O772">
        <v>42636</v>
      </c>
      <c r="Q772" t="s">
        <v>11878</v>
      </c>
      <c r="R772" t="s">
        <v>1128</v>
      </c>
      <c r="S772">
        <v>20</v>
      </c>
    </row>
    <row r="773" spans="1:19" x14ac:dyDescent="0.75">
      <c r="A773" t="s">
        <v>11870</v>
      </c>
      <c r="B773" t="s">
        <v>11871</v>
      </c>
      <c r="C773" t="s">
        <v>11871</v>
      </c>
      <c r="E773" t="s">
        <v>11237</v>
      </c>
      <c r="F773" t="s">
        <v>11902</v>
      </c>
      <c r="G773" t="s">
        <v>11238</v>
      </c>
      <c r="H773">
        <v>20</v>
      </c>
      <c r="I773">
        <v>20</v>
      </c>
      <c r="J773" t="s">
        <v>3319</v>
      </c>
      <c r="K773" t="s">
        <v>12446</v>
      </c>
      <c r="L773" t="s">
        <v>11923</v>
      </c>
      <c r="M773" t="s">
        <v>11924</v>
      </c>
      <c r="N773" t="s">
        <v>11889</v>
      </c>
      <c r="O773">
        <v>43349</v>
      </c>
      <c r="Q773" t="s">
        <v>906</v>
      </c>
      <c r="R773" t="s">
        <v>3319</v>
      </c>
      <c r="S773">
        <v>20</v>
      </c>
    </row>
    <row r="774" spans="1:19" x14ac:dyDescent="0.75">
      <c r="A774" t="s">
        <v>11870</v>
      </c>
      <c r="B774" t="s">
        <v>11871</v>
      </c>
      <c r="C774" t="s">
        <v>11871</v>
      </c>
      <c r="E774" t="s">
        <v>2380</v>
      </c>
      <c r="F774" t="s">
        <v>11872</v>
      </c>
      <c r="G774" t="s">
        <v>10307</v>
      </c>
      <c r="H774">
        <v>20</v>
      </c>
      <c r="I774">
        <v>20</v>
      </c>
      <c r="J774" t="s">
        <v>11873</v>
      </c>
      <c r="K774" t="s">
        <v>12705</v>
      </c>
      <c r="L774" t="s">
        <v>11923</v>
      </c>
      <c r="M774" t="s">
        <v>11924</v>
      </c>
      <c r="N774" t="s">
        <v>11882</v>
      </c>
      <c r="O774">
        <v>42433</v>
      </c>
      <c r="Q774" t="s">
        <v>11878</v>
      </c>
      <c r="R774" t="s">
        <v>11873</v>
      </c>
      <c r="S774">
        <v>20</v>
      </c>
    </row>
    <row r="775" spans="1:19" x14ac:dyDescent="0.75">
      <c r="A775" t="s">
        <v>11870</v>
      </c>
      <c r="B775" t="s">
        <v>11871</v>
      </c>
      <c r="C775" t="s">
        <v>11879</v>
      </c>
      <c r="D775" t="s">
        <v>87</v>
      </c>
      <c r="E775" t="s">
        <v>87</v>
      </c>
      <c r="F775" t="s">
        <v>11872</v>
      </c>
      <c r="G775" t="s">
        <v>11045</v>
      </c>
      <c r="H775">
        <v>20</v>
      </c>
      <c r="J775" t="s">
        <v>11873</v>
      </c>
      <c r="K775" t="s">
        <v>12706</v>
      </c>
      <c r="L775" t="s">
        <v>11933</v>
      </c>
      <c r="M775" t="s">
        <v>12463</v>
      </c>
      <c r="N775" t="s">
        <v>11882</v>
      </c>
      <c r="O775">
        <v>41883</v>
      </c>
      <c r="Q775" t="s">
        <v>11878</v>
      </c>
      <c r="R775" t="s">
        <v>11873</v>
      </c>
      <c r="S775">
        <v>20</v>
      </c>
    </row>
    <row r="776" spans="1:19" x14ac:dyDescent="0.75">
      <c r="A776" t="s">
        <v>11870</v>
      </c>
      <c r="B776" t="s">
        <v>11871</v>
      </c>
      <c r="C776" t="s">
        <v>11871</v>
      </c>
      <c r="E776" t="s">
        <v>945</v>
      </c>
      <c r="F776" t="s">
        <v>11872</v>
      </c>
      <c r="G776" t="s">
        <v>10739</v>
      </c>
      <c r="H776">
        <v>20</v>
      </c>
      <c r="I776">
        <v>20</v>
      </c>
      <c r="J776" t="s">
        <v>11873</v>
      </c>
      <c r="K776" t="s">
        <v>12707</v>
      </c>
      <c r="L776" t="s">
        <v>11923</v>
      </c>
      <c r="M776" t="s">
        <v>11924</v>
      </c>
      <c r="N776" t="s">
        <v>11877</v>
      </c>
      <c r="O776">
        <v>42003</v>
      </c>
      <c r="Q776" t="s">
        <v>11878</v>
      </c>
      <c r="R776" t="s">
        <v>11873</v>
      </c>
      <c r="S776">
        <v>20</v>
      </c>
    </row>
    <row r="777" spans="1:19" x14ac:dyDescent="0.75">
      <c r="A777" t="s">
        <v>11870</v>
      </c>
      <c r="B777" t="s">
        <v>11871</v>
      </c>
      <c r="C777" t="s">
        <v>11871</v>
      </c>
      <c r="E777" t="s">
        <v>3270</v>
      </c>
      <c r="F777" t="s">
        <v>11872</v>
      </c>
      <c r="G777" t="s">
        <v>3269</v>
      </c>
      <c r="H777">
        <v>20</v>
      </c>
      <c r="I777">
        <v>20</v>
      </c>
      <c r="J777" t="s">
        <v>1128</v>
      </c>
      <c r="K777" t="s">
        <v>12708</v>
      </c>
      <c r="L777" t="s">
        <v>11923</v>
      </c>
      <c r="M777" t="s">
        <v>11924</v>
      </c>
      <c r="N777" t="s">
        <v>11889</v>
      </c>
      <c r="O777">
        <v>42490</v>
      </c>
      <c r="Q777" t="s">
        <v>11878</v>
      </c>
      <c r="R777" t="s">
        <v>1128</v>
      </c>
      <c r="S777">
        <v>20</v>
      </c>
    </row>
    <row r="778" spans="1:19" x14ac:dyDescent="0.75">
      <c r="A778" t="s">
        <v>11870</v>
      </c>
      <c r="B778" t="s">
        <v>11871</v>
      </c>
      <c r="C778" t="s">
        <v>11871</v>
      </c>
      <c r="E778" t="s">
        <v>1821</v>
      </c>
      <c r="F778" t="s">
        <v>11872</v>
      </c>
      <c r="G778" t="s">
        <v>9954</v>
      </c>
      <c r="H778">
        <v>20</v>
      </c>
      <c r="I778">
        <v>20</v>
      </c>
      <c r="J778" t="s">
        <v>11873</v>
      </c>
      <c r="K778" t="s">
        <v>1820</v>
      </c>
      <c r="L778" t="s">
        <v>11923</v>
      </c>
      <c r="M778" t="s">
        <v>11924</v>
      </c>
      <c r="N778" t="s">
        <v>11877</v>
      </c>
      <c r="O778">
        <v>42166</v>
      </c>
      <c r="Q778" t="s">
        <v>11878</v>
      </c>
      <c r="R778" t="s">
        <v>11873</v>
      </c>
      <c r="S778">
        <v>20</v>
      </c>
    </row>
    <row r="779" spans="1:19" x14ac:dyDescent="0.75">
      <c r="A779" t="s">
        <v>11870</v>
      </c>
      <c r="B779" t="s">
        <v>11871</v>
      </c>
      <c r="C779" t="s">
        <v>11871</v>
      </c>
      <c r="E779" t="s">
        <v>3259</v>
      </c>
      <c r="F779" t="s">
        <v>11872</v>
      </c>
      <c r="G779" t="s">
        <v>3258</v>
      </c>
      <c r="H779">
        <v>20</v>
      </c>
      <c r="I779">
        <v>20</v>
      </c>
      <c r="J779" t="s">
        <v>1128</v>
      </c>
      <c r="K779" t="s">
        <v>12709</v>
      </c>
      <c r="L779" t="s">
        <v>11923</v>
      </c>
      <c r="M779" t="s">
        <v>11924</v>
      </c>
      <c r="N779" t="s">
        <v>11889</v>
      </c>
      <c r="O779">
        <v>42601</v>
      </c>
      <c r="Q779" t="s">
        <v>11878</v>
      </c>
      <c r="R779" t="s">
        <v>1128</v>
      </c>
      <c r="S779">
        <v>20</v>
      </c>
    </row>
    <row r="780" spans="1:19" x14ac:dyDescent="0.75">
      <c r="A780" t="s">
        <v>11870</v>
      </c>
      <c r="B780" t="s">
        <v>11871</v>
      </c>
      <c r="C780" t="s">
        <v>11871</v>
      </c>
      <c r="E780" t="s">
        <v>1810</v>
      </c>
      <c r="F780" t="s">
        <v>11872</v>
      </c>
      <c r="G780" t="s">
        <v>10536</v>
      </c>
      <c r="H780">
        <v>16.66</v>
      </c>
      <c r="I780">
        <v>20</v>
      </c>
      <c r="J780" t="s">
        <v>11873</v>
      </c>
      <c r="K780" t="s">
        <v>12710</v>
      </c>
      <c r="L780" t="s">
        <v>11923</v>
      </c>
      <c r="M780" t="s">
        <v>11924</v>
      </c>
      <c r="N780" t="s">
        <v>11877</v>
      </c>
      <c r="O780">
        <v>42307</v>
      </c>
      <c r="Q780" t="s">
        <v>11878</v>
      </c>
      <c r="R780" t="s">
        <v>11873</v>
      </c>
      <c r="S780">
        <v>20</v>
      </c>
    </row>
    <row r="781" spans="1:19" x14ac:dyDescent="0.75">
      <c r="A781" t="s">
        <v>11870</v>
      </c>
      <c r="B781" t="s">
        <v>11871</v>
      </c>
      <c r="C781" t="s">
        <v>11871</v>
      </c>
      <c r="E781" t="s">
        <v>2707</v>
      </c>
      <c r="F781" t="s">
        <v>11872</v>
      </c>
      <c r="G781" t="s">
        <v>10238</v>
      </c>
      <c r="H781">
        <v>20</v>
      </c>
      <c r="I781">
        <v>20</v>
      </c>
      <c r="J781" t="s">
        <v>11873</v>
      </c>
      <c r="K781" t="s">
        <v>12711</v>
      </c>
      <c r="L781" t="s">
        <v>11923</v>
      </c>
      <c r="M781" t="s">
        <v>11924</v>
      </c>
      <c r="N781" t="s">
        <v>11882</v>
      </c>
      <c r="O781">
        <v>42228</v>
      </c>
      <c r="Q781" t="s">
        <v>11878</v>
      </c>
      <c r="R781" t="s">
        <v>11873</v>
      </c>
      <c r="S781">
        <v>20</v>
      </c>
    </row>
    <row r="782" spans="1:19" x14ac:dyDescent="0.75">
      <c r="A782" t="s">
        <v>11870</v>
      </c>
      <c r="B782" t="s">
        <v>11871</v>
      </c>
      <c r="C782" t="s">
        <v>11871</v>
      </c>
      <c r="E782" t="s">
        <v>10533</v>
      </c>
      <c r="F782" t="s">
        <v>11872</v>
      </c>
      <c r="G782" t="s">
        <v>10534</v>
      </c>
      <c r="H782">
        <v>20</v>
      </c>
      <c r="I782">
        <v>20</v>
      </c>
      <c r="J782" t="s">
        <v>11873</v>
      </c>
      <c r="K782" t="s">
        <v>12712</v>
      </c>
      <c r="L782" t="s">
        <v>11923</v>
      </c>
      <c r="M782" t="s">
        <v>11924</v>
      </c>
      <c r="N782" t="s">
        <v>11877</v>
      </c>
      <c r="O782">
        <v>43106</v>
      </c>
      <c r="Q782" t="s">
        <v>11878</v>
      </c>
      <c r="R782" t="s">
        <v>11873</v>
      </c>
      <c r="S782">
        <v>20</v>
      </c>
    </row>
    <row r="783" spans="1:19" x14ac:dyDescent="0.75">
      <c r="A783" t="s">
        <v>11870</v>
      </c>
      <c r="B783" t="s">
        <v>11871</v>
      </c>
      <c r="C783" t="s">
        <v>11871</v>
      </c>
      <c r="E783" t="s">
        <v>2298</v>
      </c>
      <c r="F783" t="s">
        <v>11902</v>
      </c>
      <c r="G783" t="s">
        <v>11216</v>
      </c>
      <c r="H783">
        <v>20</v>
      </c>
      <c r="I783">
        <v>20</v>
      </c>
      <c r="J783" t="s">
        <v>3319</v>
      </c>
      <c r="K783" t="s">
        <v>12446</v>
      </c>
      <c r="L783" t="s">
        <v>11923</v>
      </c>
      <c r="M783" t="s">
        <v>11924</v>
      </c>
      <c r="N783" t="s">
        <v>11889</v>
      </c>
      <c r="O783">
        <v>42368</v>
      </c>
      <c r="Q783" t="s">
        <v>906</v>
      </c>
      <c r="R783" t="s">
        <v>3319</v>
      </c>
      <c r="S783">
        <v>20</v>
      </c>
    </row>
    <row r="784" spans="1:19" x14ac:dyDescent="0.75">
      <c r="A784" t="s">
        <v>11870</v>
      </c>
      <c r="B784" t="s">
        <v>11871</v>
      </c>
      <c r="C784" t="s">
        <v>11871</v>
      </c>
      <c r="E784" t="s">
        <v>683</v>
      </c>
      <c r="F784" t="s">
        <v>11872</v>
      </c>
      <c r="G784" t="s">
        <v>682</v>
      </c>
      <c r="H784">
        <v>20</v>
      </c>
      <c r="I784">
        <v>20</v>
      </c>
      <c r="J784" t="s">
        <v>11873</v>
      </c>
      <c r="K784" t="s">
        <v>11874</v>
      </c>
      <c r="L784" t="s">
        <v>11923</v>
      </c>
      <c r="M784" t="s">
        <v>11924</v>
      </c>
      <c r="N784" t="s">
        <v>11877</v>
      </c>
      <c r="O784">
        <v>41151</v>
      </c>
      <c r="Q784" t="s">
        <v>11878</v>
      </c>
      <c r="R784" t="s">
        <v>11873</v>
      </c>
      <c r="S784">
        <v>20</v>
      </c>
    </row>
    <row r="785" spans="1:19" x14ac:dyDescent="0.75">
      <c r="A785" t="s">
        <v>11870</v>
      </c>
      <c r="B785" t="s">
        <v>11871</v>
      </c>
      <c r="C785" t="s">
        <v>11871</v>
      </c>
      <c r="E785" t="s">
        <v>1818</v>
      </c>
      <c r="F785" t="s">
        <v>11872</v>
      </c>
      <c r="G785" t="s">
        <v>10726</v>
      </c>
      <c r="H785">
        <v>20</v>
      </c>
      <c r="I785">
        <v>20</v>
      </c>
      <c r="J785" t="s">
        <v>1128</v>
      </c>
      <c r="K785" t="s">
        <v>12713</v>
      </c>
      <c r="L785" t="s">
        <v>11923</v>
      </c>
      <c r="M785" t="s">
        <v>11924</v>
      </c>
      <c r="N785" t="s">
        <v>11889</v>
      </c>
      <c r="O785">
        <v>42388</v>
      </c>
      <c r="Q785" t="s">
        <v>11878</v>
      </c>
      <c r="R785" t="s">
        <v>1128</v>
      </c>
      <c r="S785">
        <v>20</v>
      </c>
    </row>
    <row r="786" spans="1:19" x14ac:dyDescent="0.75">
      <c r="A786" t="s">
        <v>11870</v>
      </c>
      <c r="B786" t="s">
        <v>11871</v>
      </c>
      <c r="C786" t="s">
        <v>11871</v>
      </c>
      <c r="E786" t="s">
        <v>3261</v>
      </c>
      <c r="F786" t="s">
        <v>11872</v>
      </c>
      <c r="G786" t="s">
        <v>3260</v>
      </c>
      <c r="H786">
        <v>20</v>
      </c>
      <c r="I786">
        <v>20</v>
      </c>
      <c r="J786" t="s">
        <v>1128</v>
      </c>
      <c r="K786" t="s">
        <v>12714</v>
      </c>
      <c r="L786" t="s">
        <v>11923</v>
      </c>
      <c r="M786" t="s">
        <v>11924</v>
      </c>
      <c r="N786" t="s">
        <v>11889</v>
      </c>
      <c r="O786">
        <v>42707</v>
      </c>
      <c r="Q786" t="s">
        <v>11878</v>
      </c>
      <c r="R786" t="s">
        <v>1128</v>
      </c>
      <c r="S786">
        <v>20</v>
      </c>
    </row>
    <row r="787" spans="1:19" x14ac:dyDescent="0.75">
      <c r="A787" t="s">
        <v>11870</v>
      </c>
      <c r="B787" t="s">
        <v>11871</v>
      </c>
      <c r="C787" t="s">
        <v>11871</v>
      </c>
      <c r="E787" t="s">
        <v>1881</v>
      </c>
      <c r="F787" t="s">
        <v>11872</v>
      </c>
      <c r="G787" t="s">
        <v>10373</v>
      </c>
      <c r="H787">
        <v>20</v>
      </c>
      <c r="I787">
        <v>20</v>
      </c>
      <c r="J787" t="s">
        <v>1128</v>
      </c>
      <c r="K787" t="s">
        <v>1880</v>
      </c>
      <c r="L787" t="s">
        <v>11923</v>
      </c>
      <c r="M787" t="s">
        <v>11924</v>
      </c>
      <c r="N787" t="s">
        <v>11889</v>
      </c>
      <c r="O787">
        <v>42781</v>
      </c>
      <c r="Q787" t="s">
        <v>11878</v>
      </c>
      <c r="R787" t="s">
        <v>1128</v>
      </c>
      <c r="S787">
        <v>20</v>
      </c>
    </row>
    <row r="788" spans="1:19" x14ac:dyDescent="0.75">
      <c r="A788" t="s">
        <v>11870</v>
      </c>
      <c r="B788" t="s">
        <v>11871</v>
      </c>
      <c r="C788" t="s">
        <v>11871</v>
      </c>
      <c r="E788" t="s">
        <v>1875</v>
      </c>
      <c r="F788" t="s">
        <v>11872</v>
      </c>
      <c r="G788" t="s">
        <v>11527</v>
      </c>
      <c r="H788">
        <v>20</v>
      </c>
      <c r="I788">
        <v>20</v>
      </c>
      <c r="J788" t="s">
        <v>1128</v>
      </c>
      <c r="K788" t="s">
        <v>1874</v>
      </c>
      <c r="L788" t="s">
        <v>11923</v>
      </c>
      <c r="M788" t="s">
        <v>11924</v>
      </c>
      <c r="N788" t="s">
        <v>11889</v>
      </c>
      <c r="O788">
        <v>42720</v>
      </c>
      <c r="Q788" t="s">
        <v>11878</v>
      </c>
      <c r="R788" t="s">
        <v>1128</v>
      </c>
      <c r="S788">
        <v>20</v>
      </c>
    </row>
    <row r="789" spans="1:19" x14ac:dyDescent="0.75">
      <c r="A789" t="s">
        <v>11870</v>
      </c>
      <c r="B789" t="s">
        <v>11871</v>
      </c>
      <c r="C789" t="s">
        <v>11871</v>
      </c>
      <c r="E789" t="s">
        <v>1556</v>
      </c>
      <c r="F789" t="s">
        <v>11872</v>
      </c>
      <c r="G789" t="s">
        <v>10844</v>
      </c>
      <c r="H789">
        <v>20</v>
      </c>
      <c r="I789">
        <v>20</v>
      </c>
      <c r="J789" t="s">
        <v>1128</v>
      </c>
      <c r="K789" t="s">
        <v>10844</v>
      </c>
      <c r="L789" t="s">
        <v>11923</v>
      </c>
      <c r="M789" t="s">
        <v>11924</v>
      </c>
      <c r="N789" t="s">
        <v>11889</v>
      </c>
      <c r="O789">
        <v>42338</v>
      </c>
      <c r="Q789" t="s">
        <v>11878</v>
      </c>
      <c r="R789" t="s">
        <v>1128</v>
      </c>
      <c r="S789">
        <v>20</v>
      </c>
    </row>
    <row r="790" spans="1:19" x14ac:dyDescent="0.75">
      <c r="A790" t="s">
        <v>11870</v>
      </c>
      <c r="B790" t="s">
        <v>11871</v>
      </c>
      <c r="C790" t="s">
        <v>11871</v>
      </c>
      <c r="E790" t="s">
        <v>929</v>
      </c>
      <c r="F790" t="s">
        <v>11872</v>
      </c>
      <c r="G790" t="s">
        <v>11135</v>
      </c>
      <c r="H790">
        <v>20</v>
      </c>
      <c r="I790">
        <v>20</v>
      </c>
      <c r="J790" t="s">
        <v>1128</v>
      </c>
      <c r="K790" t="s">
        <v>12715</v>
      </c>
      <c r="L790" t="s">
        <v>11923</v>
      </c>
      <c r="M790" t="s">
        <v>11924</v>
      </c>
      <c r="N790" t="s">
        <v>11889</v>
      </c>
      <c r="O790">
        <v>42139</v>
      </c>
      <c r="Q790" t="s">
        <v>11878</v>
      </c>
      <c r="R790" t="s">
        <v>1128</v>
      </c>
      <c r="S790">
        <v>20</v>
      </c>
    </row>
    <row r="791" spans="1:19" x14ac:dyDescent="0.75">
      <c r="A791" t="s">
        <v>11870</v>
      </c>
      <c r="B791" t="s">
        <v>11871</v>
      </c>
      <c r="C791" t="s">
        <v>11871</v>
      </c>
      <c r="E791" t="s">
        <v>3266</v>
      </c>
      <c r="F791" t="s">
        <v>11872</v>
      </c>
      <c r="G791" t="s">
        <v>3265</v>
      </c>
      <c r="H791">
        <v>20</v>
      </c>
      <c r="I791">
        <v>20</v>
      </c>
      <c r="J791" t="s">
        <v>11873</v>
      </c>
      <c r="K791" t="s">
        <v>12716</v>
      </c>
      <c r="L791" t="s">
        <v>11923</v>
      </c>
      <c r="M791" t="s">
        <v>11924</v>
      </c>
      <c r="N791" t="s">
        <v>11882</v>
      </c>
      <c r="O791">
        <v>42551</v>
      </c>
      <c r="Q791" t="s">
        <v>11878</v>
      </c>
      <c r="R791" t="s">
        <v>11873</v>
      </c>
      <c r="S791">
        <v>20</v>
      </c>
    </row>
    <row r="792" spans="1:19" x14ac:dyDescent="0.75">
      <c r="A792" t="s">
        <v>11870</v>
      </c>
      <c r="B792" t="s">
        <v>11871</v>
      </c>
      <c r="C792" t="s">
        <v>11871</v>
      </c>
      <c r="E792" t="s">
        <v>805</v>
      </c>
      <c r="F792" t="s">
        <v>11872</v>
      </c>
      <c r="G792" t="s">
        <v>10488</v>
      </c>
      <c r="H792">
        <v>20</v>
      </c>
      <c r="I792">
        <v>20</v>
      </c>
      <c r="J792" t="s">
        <v>11873</v>
      </c>
      <c r="K792" t="s">
        <v>12717</v>
      </c>
      <c r="L792" t="s">
        <v>11923</v>
      </c>
      <c r="M792" t="s">
        <v>11924</v>
      </c>
      <c r="N792" t="s">
        <v>11882</v>
      </c>
      <c r="O792">
        <v>41431</v>
      </c>
      <c r="Q792" t="s">
        <v>11878</v>
      </c>
      <c r="R792" t="s">
        <v>11873</v>
      </c>
      <c r="S792">
        <v>20</v>
      </c>
    </row>
    <row r="793" spans="1:19" x14ac:dyDescent="0.75">
      <c r="A793" t="s">
        <v>11870</v>
      </c>
      <c r="B793" t="s">
        <v>11871</v>
      </c>
      <c r="C793" t="s">
        <v>11871</v>
      </c>
      <c r="E793" t="s">
        <v>10365</v>
      </c>
      <c r="F793" t="s">
        <v>11872</v>
      </c>
      <c r="G793" t="s">
        <v>10366</v>
      </c>
      <c r="H793">
        <v>20</v>
      </c>
      <c r="I793">
        <v>20</v>
      </c>
      <c r="J793" t="s">
        <v>11873</v>
      </c>
      <c r="K793" t="s">
        <v>12718</v>
      </c>
      <c r="L793" t="s">
        <v>11923</v>
      </c>
      <c r="M793" t="s">
        <v>11924</v>
      </c>
      <c r="N793" t="s">
        <v>11882</v>
      </c>
      <c r="O793">
        <v>42902</v>
      </c>
      <c r="Q793" t="s">
        <v>11878</v>
      </c>
      <c r="R793" t="s">
        <v>11873</v>
      </c>
      <c r="S793">
        <v>20</v>
      </c>
    </row>
    <row r="794" spans="1:19" x14ac:dyDescent="0.75">
      <c r="A794" t="s">
        <v>11870</v>
      </c>
      <c r="B794" t="s">
        <v>11871</v>
      </c>
      <c r="C794" t="s">
        <v>11871</v>
      </c>
      <c r="E794" t="s">
        <v>923</v>
      </c>
      <c r="F794" t="s">
        <v>11872</v>
      </c>
      <c r="G794" t="s">
        <v>10515</v>
      </c>
      <c r="H794">
        <v>20</v>
      </c>
      <c r="I794">
        <v>20</v>
      </c>
      <c r="J794" t="s">
        <v>11873</v>
      </c>
      <c r="K794" t="s">
        <v>12719</v>
      </c>
      <c r="L794" t="s">
        <v>11923</v>
      </c>
      <c r="M794" t="s">
        <v>11924</v>
      </c>
      <c r="N794" t="s">
        <v>11882</v>
      </c>
      <c r="O794">
        <v>41997</v>
      </c>
      <c r="Q794" t="s">
        <v>11878</v>
      </c>
      <c r="R794" t="s">
        <v>11873</v>
      </c>
      <c r="S794">
        <v>20</v>
      </c>
    </row>
    <row r="795" spans="1:19" x14ac:dyDescent="0.75">
      <c r="A795" t="s">
        <v>11870</v>
      </c>
      <c r="B795" t="s">
        <v>11871</v>
      </c>
      <c r="C795" t="s">
        <v>11871</v>
      </c>
      <c r="E795" t="s">
        <v>3016</v>
      </c>
      <c r="F795" t="s">
        <v>11872</v>
      </c>
      <c r="G795" t="s">
        <v>11106</v>
      </c>
      <c r="H795">
        <v>20</v>
      </c>
      <c r="I795">
        <v>20</v>
      </c>
      <c r="J795" t="s">
        <v>1128</v>
      </c>
      <c r="K795" t="s">
        <v>12720</v>
      </c>
      <c r="L795" t="s">
        <v>11923</v>
      </c>
      <c r="M795" t="s">
        <v>11924</v>
      </c>
      <c r="N795" t="s">
        <v>11889</v>
      </c>
      <c r="O795">
        <v>42227</v>
      </c>
      <c r="Q795" t="s">
        <v>11878</v>
      </c>
      <c r="R795" t="s">
        <v>1128</v>
      </c>
      <c r="S795">
        <v>20</v>
      </c>
    </row>
    <row r="796" spans="1:19" x14ac:dyDescent="0.75">
      <c r="A796" t="s">
        <v>11870</v>
      </c>
      <c r="B796" t="s">
        <v>11871</v>
      </c>
      <c r="C796" t="s">
        <v>11871</v>
      </c>
      <c r="E796" t="s">
        <v>1887</v>
      </c>
      <c r="F796" t="s">
        <v>11872</v>
      </c>
      <c r="G796" t="s">
        <v>10847</v>
      </c>
      <c r="H796">
        <v>20</v>
      </c>
      <c r="I796">
        <v>20</v>
      </c>
      <c r="J796" t="s">
        <v>11873</v>
      </c>
      <c r="K796" t="s">
        <v>1886</v>
      </c>
      <c r="L796" t="s">
        <v>11923</v>
      </c>
      <c r="M796" t="s">
        <v>11924</v>
      </c>
      <c r="N796" t="s">
        <v>11877</v>
      </c>
      <c r="O796">
        <v>42733</v>
      </c>
      <c r="Q796" t="s">
        <v>11878</v>
      </c>
      <c r="R796" t="s">
        <v>11873</v>
      </c>
      <c r="S796">
        <v>20</v>
      </c>
    </row>
    <row r="797" spans="1:19" x14ac:dyDescent="0.75">
      <c r="A797" t="s">
        <v>11870</v>
      </c>
      <c r="B797" t="s">
        <v>11871</v>
      </c>
      <c r="C797" t="s">
        <v>11871</v>
      </c>
      <c r="E797" t="s">
        <v>859</v>
      </c>
      <c r="F797" t="s">
        <v>11872</v>
      </c>
      <c r="G797" t="s">
        <v>9961</v>
      </c>
      <c r="H797">
        <v>20</v>
      </c>
      <c r="I797">
        <v>20</v>
      </c>
      <c r="J797" t="s">
        <v>11873</v>
      </c>
      <c r="K797" t="s">
        <v>12721</v>
      </c>
      <c r="L797" t="s">
        <v>11923</v>
      </c>
      <c r="M797" t="s">
        <v>11924</v>
      </c>
      <c r="N797" t="s">
        <v>11877</v>
      </c>
      <c r="O797">
        <v>40760</v>
      </c>
      <c r="Q797" t="s">
        <v>11878</v>
      </c>
      <c r="R797" t="s">
        <v>11873</v>
      </c>
      <c r="S797">
        <v>20</v>
      </c>
    </row>
    <row r="798" spans="1:19" x14ac:dyDescent="0.75">
      <c r="A798" t="s">
        <v>11870</v>
      </c>
      <c r="B798" t="s">
        <v>11871</v>
      </c>
      <c r="C798" t="s">
        <v>11871</v>
      </c>
      <c r="E798" t="s">
        <v>10537</v>
      </c>
      <c r="F798" t="s">
        <v>11872</v>
      </c>
      <c r="G798" t="s">
        <v>10538</v>
      </c>
      <c r="H798">
        <v>20</v>
      </c>
      <c r="I798">
        <v>20</v>
      </c>
      <c r="J798" t="s">
        <v>11873</v>
      </c>
      <c r="K798" t="s">
        <v>12722</v>
      </c>
      <c r="M798" t="s">
        <v>12384</v>
      </c>
      <c r="N798" t="s">
        <v>11882</v>
      </c>
      <c r="O798">
        <v>33604</v>
      </c>
      <c r="Q798" t="s">
        <v>11878</v>
      </c>
      <c r="R798" t="s">
        <v>11873</v>
      </c>
      <c r="S798">
        <v>20</v>
      </c>
    </row>
    <row r="799" spans="1:19" x14ac:dyDescent="0.75">
      <c r="A799" t="s">
        <v>11870</v>
      </c>
      <c r="B799" t="s">
        <v>11871</v>
      </c>
      <c r="C799" t="s">
        <v>11871</v>
      </c>
      <c r="E799" t="s">
        <v>12723</v>
      </c>
      <c r="F799" t="s">
        <v>11872</v>
      </c>
      <c r="G799" t="s">
        <v>12724</v>
      </c>
      <c r="H799">
        <v>20</v>
      </c>
      <c r="I799">
        <v>20</v>
      </c>
      <c r="J799" t="s">
        <v>1128</v>
      </c>
      <c r="K799" t="s">
        <v>12725</v>
      </c>
      <c r="L799" t="s">
        <v>11923</v>
      </c>
      <c r="M799" t="s">
        <v>11924</v>
      </c>
      <c r="N799" t="s">
        <v>11889</v>
      </c>
      <c r="O799">
        <v>43722</v>
      </c>
      <c r="Q799" t="s">
        <v>11878</v>
      </c>
      <c r="R799" t="s">
        <v>1128</v>
      </c>
      <c r="S799">
        <v>20</v>
      </c>
    </row>
    <row r="800" spans="1:19" x14ac:dyDescent="0.75">
      <c r="A800" t="s">
        <v>11870</v>
      </c>
      <c r="B800" t="s">
        <v>11871</v>
      </c>
      <c r="C800" t="s">
        <v>11871</v>
      </c>
      <c r="E800" t="s">
        <v>3268</v>
      </c>
      <c r="F800" t="s">
        <v>11872</v>
      </c>
      <c r="G800" t="s">
        <v>3267</v>
      </c>
      <c r="H800">
        <v>20</v>
      </c>
      <c r="I800">
        <v>20</v>
      </c>
      <c r="J800" t="s">
        <v>1128</v>
      </c>
      <c r="K800" t="s">
        <v>12726</v>
      </c>
      <c r="L800" t="s">
        <v>11923</v>
      </c>
      <c r="M800" t="s">
        <v>11924</v>
      </c>
      <c r="N800" t="s">
        <v>11889</v>
      </c>
      <c r="O800">
        <v>42490</v>
      </c>
      <c r="Q800" t="s">
        <v>11878</v>
      </c>
      <c r="R800" t="s">
        <v>1128</v>
      </c>
      <c r="S800">
        <v>20</v>
      </c>
    </row>
    <row r="801" spans="1:19" x14ac:dyDescent="0.75">
      <c r="A801" t="s">
        <v>11870</v>
      </c>
      <c r="C801" t="s">
        <v>11871</v>
      </c>
      <c r="E801" t="s">
        <v>11506</v>
      </c>
      <c r="F801" t="s">
        <v>11872</v>
      </c>
      <c r="G801" t="s">
        <v>11507</v>
      </c>
      <c r="H801">
        <v>20</v>
      </c>
      <c r="I801">
        <v>20</v>
      </c>
      <c r="J801" t="s">
        <v>1128</v>
      </c>
      <c r="K801" t="s">
        <v>12727</v>
      </c>
      <c r="L801" t="s">
        <v>11923</v>
      </c>
      <c r="M801" t="s">
        <v>11924</v>
      </c>
      <c r="N801" t="s">
        <v>11889</v>
      </c>
      <c r="O801">
        <v>43077</v>
      </c>
      <c r="Q801" t="s">
        <v>11878</v>
      </c>
      <c r="R801" t="s">
        <v>1128</v>
      </c>
      <c r="S801">
        <v>20</v>
      </c>
    </row>
    <row r="802" spans="1:19" x14ac:dyDescent="0.75">
      <c r="A802" t="s">
        <v>11870</v>
      </c>
      <c r="B802" t="s">
        <v>11871</v>
      </c>
      <c r="C802" t="s">
        <v>11871</v>
      </c>
      <c r="E802" t="s">
        <v>1824</v>
      </c>
      <c r="F802" t="s">
        <v>11872</v>
      </c>
      <c r="G802" t="s">
        <v>10643</v>
      </c>
      <c r="H802">
        <v>20</v>
      </c>
      <c r="I802">
        <v>20</v>
      </c>
      <c r="J802" t="s">
        <v>1128</v>
      </c>
      <c r="K802" t="s">
        <v>1823</v>
      </c>
      <c r="L802" t="s">
        <v>11923</v>
      </c>
      <c r="M802" t="s">
        <v>11924</v>
      </c>
      <c r="N802" t="s">
        <v>11889</v>
      </c>
      <c r="O802">
        <v>42536</v>
      </c>
      <c r="Q802" t="s">
        <v>11878</v>
      </c>
      <c r="R802" t="s">
        <v>1128</v>
      </c>
      <c r="S802">
        <v>20</v>
      </c>
    </row>
    <row r="803" spans="1:19" x14ac:dyDescent="0.75">
      <c r="A803" t="s">
        <v>11870</v>
      </c>
      <c r="B803" t="s">
        <v>11871</v>
      </c>
      <c r="C803" t="s">
        <v>11871</v>
      </c>
      <c r="E803" t="s">
        <v>680</v>
      </c>
      <c r="F803" t="s">
        <v>11872</v>
      </c>
      <c r="G803" t="s">
        <v>679</v>
      </c>
      <c r="H803">
        <v>20</v>
      </c>
      <c r="I803">
        <v>20</v>
      </c>
      <c r="J803" t="s">
        <v>11873</v>
      </c>
      <c r="K803" t="s">
        <v>11874</v>
      </c>
      <c r="L803" t="s">
        <v>11923</v>
      </c>
      <c r="M803" t="s">
        <v>11924</v>
      </c>
      <c r="N803" t="s">
        <v>11882</v>
      </c>
      <c r="O803">
        <v>41115</v>
      </c>
      <c r="Q803" t="s">
        <v>11878</v>
      </c>
      <c r="R803" t="s">
        <v>11873</v>
      </c>
      <c r="S803">
        <v>20</v>
      </c>
    </row>
    <row r="804" spans="1:19" x14ac:dyDescent="0.75">
      <c r="A804" t="s">
        <v>11870</v>
      </c>
      <c r="B804" t="s">
        <v>11871</v>
      </c>
      <c r="C804" t="s">
        <v>11871</v>
      </c>
      <c r="E804" t="s">
        <v>1479</v>
      </c>
      <c r="F804" t="s">
        <v>11872</v>
      </c>
      <c r="G804" t="s">
        <v>10387</v>
      </c>
      <c r="H804">
        <v>20</v>
      </c>
      <c r="I804">
        <v>20</v>
      </c>
      <c r="J804" t="s">
        <v>1128</v>
      </c>
      <c r="K804" t="s">
        <v>12728</v>
      </c>
      <c r="L804" t="s">
        <v>11923</v>
      </c>
      <c r="M804" t="s">
        <v>11924</v>
      </c>
      <c r="N804" t="s">
        <v>11889</v>
      </c>
      <c r="O804">
        <v>41358</v>
      </c>
      <c r="Q804" t="s">
        <v>11878</v>
      </c>
      <c r="R804" t="s">
        <v>1128</v>
      </c>
      <c r="S804">
        <v>20</v>
      </c>
    </row>
    <row r="805" spans="1:19" x14ac:dyDescent="0.75">
      <c r="A805" t="s">
        <v>11870</v>
      </c>
      <c r="B805" t="s">
        <v>11871</v>
      </c>
      <c r="C805" t="s">
        <v>11871</v>
      </c>
      <c r="E805" t="s">
        <v>1699</v>
      </c>
      <c r="F805" t="s">
        <v>11872</v>
      </c>
      <c r="G805" t="s">
        <v>11132</v>
      </c>
      <c r="H805">
        <v>20</v>
      </c>
      <c r="I805">
        <v>20</v>
      </c>
      <c r="J805" t="s">
        <v>1128</v>
      </c>
      <c r="K805" t="s">
        <v>12729</v>
      </c>
      <c r="L805" t="s">
        <v>11923</v>
      </c>
      <c r="M805" t="s">
        <v>11924</v>
      </c>
      <c r="N805" t="s">
        <v>11889</v>
      </c>
      <c r="O805">
        <v>41965</v>
      </c>
      <c r="Q805" t="s">
        <v>11878</v>
      </c>
      <c r="R805" t="s">
        <v>1128</v>
      </c>
      <c r="S805">
        <v>20</v>
      </c>
    </row>
    <row r="806" spans="1:19" x14ac:dyDescent="0.75">
      <c r="A806" t="s">
        <v>11870</v>
      </c>
      <c r="B806" t="s">
        <v>11879</v>
      </c>
      <c r="C806" t="s">
        <v>11871</v>
      </c>
      <c r="E806" t="s">
        <v>11373</v>
      </c>
      <c r="F806" t="s">
        <v>11872</v>
      </c>
      <c r="G806" t="s">
        <v>11374</v>
      </c>
      <c r="H806">
        <v>19</v>
      </c>
      <c r="I806">
        <v>20</v>
      </c>
      <c r="J806" t="s">
        <v>11873</v>
      </c>
      <c r="K806" t="s">
        <v>12730</v>
      </c>
      <c r="L806" t="s">
        <v>11875</v>
      </c>
      <c r="M806" t="s">
        <v>12001</v>
      </c>
      <c r="N806" t="s">
        <v>11882</v>
      </c>
      <c r="O806">
        <v>30317</v>
      </c>
      <c r="Q806" t="s">
        <v>11878</v>
      </c>
      <c r="R806" t="s">
        <v>11873</v>
      </c>
      <c r="S806">
        <v>20</v>
      </c>
    </row>
    <row r="807" spans="1:19" x14ac:dyDescent="0.75">
      <c r="A807" t="s">
        <v>11870</v>
      </c>
      <c r="B807" t="s">
        <v>11879</v>
      </c>
      <c r="C807" t="s">
        <v>11871</v>
      </c>
      <c r="E807" t="s">
        <v>1309</v>
      </c>
      <c r="F807" t="s">
        <v>11872</v>
      </c>
      <c r="G807" t="s">
        <v>11129</v>
      </c>
      <c r="H807">
        <v>12.3</v>
      </c>
      <c r="I807">
        <v>20</v>
      </c>
      <c r="J807" t="s">
        <v>1128</v>
      </c>
      <c r="K807" t="s">
        <v>11892</v>
      </c>
      <c r="L807" t="s">
        <v>7359</v>
      </c>
      <c r="M807" t="s">
        <v>11881</v>
      </c>
      <c r="N807" t="s">
        <v>11889</v>
      </c>
      <c r="O807">
        <v>32509</v>
      </c>
      <c r="Q807" t="s">
        <v>11878</v>
      </c>
      <c r="R807" t="s">
        <v>1128</v>
      </c>
      <c r="S807">
        <v>20</v>
      </c>
    </row>
    <row r="808" spans="1:19" x14ac:dyDescent="0.75">
      <c r="A808" t="s">
        <v>11870</v>
      </c>
      <c r="B808" t="s">
        <v>11871</v>
      </c>
      <c r="C808" t="s">
        <v>11871</v>
      </c>
      <c r="E808" t="s">
        <v>939</v>
      </c>
      <c r="F808" t="s">
        <v>11872</v>
      </c>
      <c r="G808" t="s">
        <v>9882</v>
      </c>
      <c r="H808">
        <v>20</v>
      </c>
      <c r="I808">
        <v>20</v>
      </c>
      <c r="J808" t="s">
        <v>11873</v>
      </c>
      <c r="K808" t="s">
        <v>12731</v>
      </c>
      <c r="L808" t="s">
        <v>11923</v>
      </c>
      <c r="M808" t="s">
        <v>11924</v>
      </c>
      <c r="N808" t="s">
        <v>11877</v>
      </c>
      <c r="O808">
        <v>42159</v>
      </c>
      <c r="Q808" t="s">
        <v>11878</v>
      </c>
      <c r="R808" t="s">
        <v>11873</v>
      </c>
      <c r="S808">
        <v>20</v>
      </c>
    </row>
    <row r="809" spans="1:19" x14ac:dyDescent="0.75">
      <c r="A809" t="s">
        <v>11870</v>
      </c>
      <c r="B809" t="s">
        <v>11871</v>
      </c>
      <c r="C809" t="s">
        <v>11871</v>
      </c>
      <c r="E809" t="s">
        <v>1550</v>
      </c>
      <c r="F809" t="s">
        <v>11872</v>
      </c>
      <c r="G809" t="s">
        <v>10845</v>
      </c>
      <c r="H809">
        <v>20</v>
      </c>
      <c r="I809">
        <v>20</v>
      </c>
      <c r="J809" t="s">
        <v>1128</v>
      </c>
      <c r="K809" t="s">
        <v>12732</v>
      </c>
      <c r="L809" t="s">
        <v>11923</v>
      </c>
      <c r="M809" t="s">
        <v>11924</v>
      </c>
      <c r="N809" t="s">
        <v>11889</v>
      </c>
      <c r="O809">
        <v>42496</v>
      </c>
      <c r="Q809" t="s">
        <v>11878</v>
      </c>
      <c r="R809" t="s">
        <v>1128</v>
      </c>
      <c r="S809">
        <v>20</v>
      </c>
    </row>
    <row r="810" spans="1:19" x14ac:dyDescent="0.75">
      <c r="A810" t="s">
        <v>11870</v>
      </c>
      <c r="B810" t="s">
        <v>11871</v>
      </c>
      <c r="C810" t="s">
        <v>11871</v>
      </c>
      <c r="E810" t="s">
        <v>11521</v>
      </c>
      <c r="F810" t="s">
        <v>11872</v>
      </c>
      <c r="G810" t="s">
        <v>11522</v>
      </c>
      <c r="H810">
        <v>20</v>
      </c>
      <c r="I810">
        <v>20</v>
      </c>
      <c r="J810" t="s">
        <v>11873</v>
      </c>
      <c r="K810" t="s">
        <v>12733</v>
      </c>
      <c r="L810" t="s">
        <v>11923</v>
      </c>
      <c r="M810" t="s">
        <v>11924</v>
      </c>
      <c r="N810" t="s">
        <v>11882</v>
      </c>
      <c r="O810">
        <v>43095</v>
      </c>
      <c r="Q810" t="s">
        <v>11878</v>
      </c>
      <c r="R810" t="s">
        <v>11873</v>
      </c>
      <c r="S810">
        <v>20</v>
      </c>
    </row>
    <row r="811" spans="1:19" x14ac:dyDescent="0.75">
      <c r="A811" t="s">
        <v>11870</v>
      </c>
      <c r="B811" t="s">
        <v>11871</v>
      </c>
      <c r="C811" t="s">
        <v>11871</v>
      </c>
      <c r="E811" t="s">
        <v>12734</v>
      </c>
      <c r="F811" t="s">
        <v>11872</v>
      </c>
      <c r="G811" t="s">
        <v>12735</v>
      </c>
      <c r="H811">
        <v>20</v>
      </c>
      <c r="I811">
        <v>20</v>
      </c>
      <c r="J811" t="s">
        <v>1128</v>
      </c>
      <c r="K811" t="s">
        <v>12736</v>
      </c>
      <c r="L811" t="s">
        <v>11923</v>
      </c>
      <c r="M811" t="s">
        <v>11924</v>
      </c>
      <c r="N811" t="s">
        <v>11889</v>
      </c>
      <c r="O811">
        <v>43817</v>
      </c>
      <c r="Q811" t="s">
        <v>11878</v>
      </c>
      <c r="R811" t="s">
        <v>1128</v>
      </c>
      <c r="S811">
        <v>20</v>
      </c>
    </row>
    <row r="812" spans="1:19" x14ac:dyDescent="0.75">
      <c r="A812" t="s">
        <v>11870</v>
      </c>
      <c r="B812" t="s">
        <v>11871</v>
      </c>
      <c r="C812" t="s">
        <v>11871</v>
      </c>
      <c r="E812" t="s">
        <v>1827</v>
      </c>
      <c r="F812" t="s">
        <v>11872</v>
      </c>
      <c r="G812" t="s">
        <v>1826</v>
      </c>
      <c r="H812">
        <v>20</v>
      </c>
      <c r="I812">
        <v>20</v>
      </c>
      <c r="J812" t="s">
        <v>11873</v>
      </c>
      <c r="K812" t="s">
        <v>12737</v>
      </c>
      <c r="L812" t="s">
        <v>11923</v>
      </c>
      <c r="M812" t="s">
        <v>11924</v>
      </c>
      <c r="N812" t="s">
        <v>11882</v>
      </c>
      <c r="O812">
        <v>42361</v>
      </c>
      <c r="Q812" t="s">
        <v>11878</v>
      </c>
      <c r="R812" t="s">
        <v>11873</v>
      </c>
      <c r="S812">
        <v>20</v>
      </c>
    </row>
    <row r="813" spans="1:19" x14ac:dyDescent="0.75">
      <c r="A813" t="s">
        <v>11870</v>
      </c>
      <c r="B813" t="s">
        <v>11871</v>
      </c>
      <c r="C813" t="s">
        <v>11871</v>
      </c>
      <c r="E813" t="s">
        <v>1795</v>
      </c>
      <c r="F813" t="s">
        <v>11872</v>
      </c>
      <c r="G813" t="s">
        <v>10848</v>
      </c>
      <c r="H813">
        <v>20</v>
      </c>
      <c r="I813">
        <v>20</v>
      </c>
      <c r="J813" t="s">
        <v>11873</v>
      </c>
      <c r="K813" t="s">
        <v>1794</v>
      </c>
      <c r="L813" t="s">
        <v>11923</v>
      </c>
      <c r="M813" t="s">
        <v>11924</v>
      </c>
      <c r="N813" t="s">
        <v>11877</v>
      </c>
      <c r="O813">
        <v>42031</v>
      </c>
      <c r="Q813" t="s">
        <v>11878</v>
      </c>
      <c r="R813" t="s">
        <v>11873</v>
      </c>
      <c r="S813">
        <v>20</v>
      </c>
    </row>
    <row r="814" spans="1:19" x14ac:dyDescent="0.75">
      <c r="A814" t="s">
        <v>11870</v>
      </c>
      <c r="B814" t="s">
        <v>11871</v>
      </c>
      <c r="C814" t="s">
        <v>11871</v>
      </c>
      <c r="E814" t="s">
        <v>686</v>
      </c>
      <c r="F814" t="s">
        <v>11872</v>
      </c>
      <c r="G814" t="s">
        <v>685</v>
      </c>
      <c r="H814">
        <v>10</v>
      </c>
      <c r="I814">
        <v>20</v>
      </c>
      <c r="J814" t="s">
        <v>11873</v>
      </c>
      <c r="K814" t="s">
        <v>11874</v>
      </c>
      <c r="L814" t="s">
        <v>11923</v>
      </c>
      <c r="M814" t="s">
        <v>11924</v>
      </c>
      <c r="N814" t="s">
        <v>11882</v>
      </c>
      <c r="O814">
        <v>41115</v>
      </c>
      <c r="Q814" t="s">
        <v>11878</v>
      </c>
      <c r="R814" t="s">
        <v>11873</v>
      </c>
      <c r="S814">
        <v>20</v>
      </c>
    </row>
    <row r="815" spans="1:19" x14ac:dyDescent="0.75">
      <c r="A815" t="s">
        <v>11870</v>
      </c>
      <c r="B815" t="s">
        <v>11871</v>
      </c>
      <c r="C815" t="s">
        <v>11871</v>
      </c>
      <c r="E815" t="s">
        <v>1804</v>
      </c>
      <c r="F815" t="s">
        <v>11872</v>
      </c>
      <c r="G815" t="s">
        <v>11191</v>
      </c>
      <c r="H815">
        <v>20</v>
      </c>
      <c r="I815">
        <v>20</v>
      </c>
      <c r="J815" t="s">
        <v>11873</v>
      </c>
      <c r="K815" t="s">
        <v>1803</v>
      </c>
      <c r="L815" t="s">
        <v>11923</v>
      </c>
      <c r="M815" t="s">
        <v>11924</v>
      </c>
      <c r="N815" t="s">
        <v>11877</v>
      </c>
      <c r="O815">
        <v>42054</v>
      </c>
      <c r="Q815" t="s">
        <v>11878</v>
      </c>
      <c r="R815" t="s">
        <v>11873</v>
      </c>
      <c r="S815">
        <v>20</v>
      </c>
    </row>
    <row r="816" spans="1:19" x14ac:dyDescent="0.75">
      <c r="A816" t="s">
        <v>11870</v>
      </c>
      <c r="B816" t="s">
        <v>11871</v>
      </c>
      <c r="C816" t="s">
        <v>11871</v>
      </c>
      <c r="E816" t="s">
        <v>841</v>
      </c>
      <c r="F816" t="s">
        <v>11872</v>
      </c>
      <c r="G816" t="s">
        <v>11170</v>
      </c>
      <c r="H816">
        <v>20</v>
      </c>
      <c r="I816">
        <v>20</v>
      </c>
      <c r="J816" t="s">
        <v>11873</v>
      </c>
      <c r="K816" t="s">
        <v>12738</v>
      </c>
      <c r="L816" t="s">
        <v>11923</v>
      </c>
      <c r="M816" t="s">
        <v>11924</v>
      </c>
      <c r="N816" t="s">
        <v>11882</v>
      </c>
      <c r="O816">
        <v>41500</v>
      </c>
      <c r="Q816" t="s">
        <v>11878</v>
      </c>
      <c r="R816" t="s">
        <v>11873</v>
      </c>
      <c r="S816">
        <v>20</v>
      </c>
    </row>
    <row r="817" spans="1:19" x14ac:dyDescent="0.75">
      <c r="A817" t="s">
        <v>11870</v>
      </c>
      <c r="B817" t="s">
        <v>11871</v>
      </c>
      <c r="C817" t="s">
        <v>11871</v>
      </c>
      <c r="E817" t="s">
        <v>1567</v>
      </c>
      <c r="F817" t="s">
        <v>11872</v>
      </c>
      <c r="G817" t="s">
        <v>11124</v>
      </c>
      <c r="H817">
        <v>20</v>
      </c>
      <c r="I817">
        <v>20</v>
      </c>
      <c r="J817" t="s">
        <v>1128</v>
      </c>
      <c r="K817" t="s">
        <v>12739</v>
      </c>
      <c r="L817" t="s">
        <v>11923</v>
      </c>
      <c r="M817" t="s">
        <v>11924</v>
      </c>
      <c r="N817" t="s">
        <v>11889</v>
      </c>
      <c r="O817">
        <v>42628</v>
      </c>
      <c r="Q817" t="s">
        <v>11878</v>
      </c>
      <c r="R817" t="s">
        <v>1128</v>
      </c>
      <c r="S817">
        <v>20</v>
      </c>
    </row>
    <row r="818" spans="1:19" x14ac:dyDescent="0.75">
      <c r="A818" t="s">
        <v>11870</v>
      </c>
      <c r="B818" t="s">
        <v>11871</v>
      </c>
      <c r="C818" t="s">
        <v>11871</v>
      </c>
      <c r="E818" t="s">
        <v>677</v>
      </c>
      <c r="F818" t="s">
        <v>11872</v>
      </c>
      <c r="G818" t="s">
        <v>676</v>
      </c>
      <c r="H818">
        <v>20</v>
      </c>
      <c r="I818">
        <v>20</v>
      </c>
      <c r="J818" t="s">
        <v>11873</v>
      </c>
      <c r="K818" t="s">
        <v>11874</v>
      </c>
      <c r="L818" t="s">
        <v>11923</v>
      </c>
      <c r="M818" t="s">
        <v>11924</v>
      </c>
      <c r="N818" t="s">
        <v>11882</v>
      </c>
      <c r="O818">
        <v>40820</v>
      </c>
      <c r="Q818" t="s">
        <v>11878</v>
      </c>
      <c r="R818" t="s">
        <v>11873</v>
      </c>
      <c r="S818">
        <v>20</v>
      </c>
    </row>
    <row r="819" spans="1:19" x14ac:dyDescent="0.75">
      <c r="A819" t="s">
        <v>11936</v>
      </c>
      <c r="B819" t="s">
        <v>11871</v>
      </c>
      <c r="C819" t="s">
        <v>11879</v>
      </c>
      <c r="D819" t="s">
        <v>11563</v>
      </c>
      <c r="E819" t="s">
        <v>12740</v>
      </c>
      <c r="F819" t="s">
        <v>11872</v>
      </c>
      <c r="G819" t="s">
        <v>12741</v>
      </c>
      <c r="H819">
        <v>20</v>
      </c>
      <c r="I819">
        <v>20</v>
      </c>
      <c r="K819" t="s">
        <v>12253</v>
      </c>
      <c r="L819" t="s">
        <v>11875</v>
      </c>
      <c r="M819" t="s">
        <v>11952</v>
      </c>
      <c r="N819" t="s">
        <v>11882</v>
      </c>
      <c r="Q819" t="s">
        <v>11878</v>
      </c>
      <c r="S819">
        <v>20</v>
      </c>
    </row>
    <row r="820" spans="1:19" x14ac:dyDescent="0.75">
      <c r="A820" t="s">
        <v>11870</v>
      </c>
      <c r="B820" t="s">
        <v>11871</v>
      </c>
      <c r="C820" t="s">
        <v>11871</v>
      </c>
      <c r="E820" t="s">
        <v>1710</v>
      </c>
      <c r="F820" t="s">
        <v>11872</v>
      </c>
      <c r="G820" t="s">
        <v>11109</v>
      </c>
      <c r="H820">
        <v>20</v>
      </c>
      <c r="I820">
        <v>20</v>
      </c>
      <c r="J820" t="s">
        <v>11873</v>
      </c>
      <c r="K820" t="s">
        <v>1709</v>
      </c>
      <c r="L820" t="s">
        <v>11923</v>
      </c>
      <c r="M820" t="s">
        <v>11924</v>
      </c>
      <c r="N820" t="s">
        <v>11882</v>
      </c>
      <c r="O820">
        <v>42086</v>
      </c>
      <c r="Q820" t="s">
        <v>11878</v>
      </c>
      <c r="R820" t="s">
        <v>11873</v>
      </c>
      <c r="S820">
        <v>20</v>
      </c>
    </row>
    <row r="821" spans="1:19" x14ac:dyDescent="0.75">
      <c r="A821" t="s">
        <v>11870</v>
      </c>
      <c r="B821" t="s">
        <v>11871</v>
      </c>
      <c r="C821" t="s">
        <v>11871</v>
      </c>
      <c r="E821" t="s">
        <v>10949</v>
      </c>
      <c r="F821" t="s">
        <v>11872</v>
      </c>
      <c r="G821" t="s">
        <v>10950</v>
      </c>
      <c r="H821">
        <v>19.600000000000001</v>
      </c>
      <c r="I821">
        <v>20</v>
      </c>
      <c r="J821" t="s">
        <v>1128</v>
      </c>
      <c r="K821" t="s">
        <v>10950</v>
      </c>
      <c r="L821" t="s">
        <v>12259</v>
      </c>
      <c r="M821" t="s">
        <v>12463</v>
      </c>
      <c r="N821" t="s">
        <v>11889</v>
      </c>
      <c r="O821">
        <v>42472</v>
      </c>
      <c r="Q821" t="s">
        <v>11878</v>
      </c>
      <c r="R821" t="s">
        <v>1128</v>
      </c>
      <c r="S821">
        <v>20</v>
      </c>
    </row>
    <row r="822" spans="1:19" x14ac:dyDescent="0.75">
      <c r="A822" t="s">
        <v>11870</v>
      </c>
      <c r="B822" t="s">
        <v>11871</v>
      </c>
      <c r="C822" t="s">
        <v>11871</v>
      </c>
      <c r="E822" t="s">
        <v>1907</v>
      </c>
      <c r="F822" t="s">
        <v>11872</v>
      </c>
      <c r="G822" t="s">
        <v>11516</v>
      </c>
      <c r="H822">
        <v>20</v>
      </c>
      <c r="I822">
        <v>20</v>
      </c>
      <c r="J822" t="s">
        <v>1128</v>
      </c>
      <c r="K822" t="s">
        <v>12742</v>
      </c>
      <c r="L822" t="s">
        <v>11923</v>
      </c>
      <c r="M822" t="s">
        <v>11924</v>
      </c>
      <c r="N822" t="s">
        <v>11889</v>
      </c>
      <c r="O822">
        <v>42727</v>
      </c>
      <c r="Q822" t="s">
        <v>11878</v>
      </c>
      <c r="R822" t="s">
        <v>1128</v>
      </c>
      <c r="S822">
        <v>20</v>
      </c>
    </row>
    <row r="823" spans="1:19" x14ac:dyDescent="0.75">
      <c r="A823" t="s">
        <v>11870</v>
      </c>
      <c r="B823" t="s">
        <v>11871</v>
      </c>
      <c r="C823" t="s">
        <v>11871</v>
      </c>
      <c r="E823" t="s">
        <v>1473</v>
      </c>
      <c r="F823" t="s">
        <v>11872</v>
      </c>
      <c r="G823" t="s">
        <v>10927</v>
      </c>
      <c r="H823">
        <v>20</v>
      </c>
      <c r="I823">
        <v>20</v>
      </c>
      <c r="J823" t="s">
        <v>1128</v>
      </c>
      <c r="K823" t="s">
        <v>12743</v>
      </c>
      <c r="L823" t="s">
        <v>11923</v>
      </c>
      <c r="M823" t="s">
        <v>11924</v>
      </c>
      <c r="N823" t="s">
        <v>11889</v>
      </c>
      <c r="O823">
        <v>41628</v>
      </c>
      <c r="Q823" t="s">
        <v>11878</v>
      </c>
      <c r="R823" t="s">
        <v>1128</v>
      </c>
      <c r="S823">
        <v>20</v>
      </c>
    </row>
    <row r="824" spans="1:19" x14ac:dyDescent="0.75">
      <c r="A824" t="s">
        <v>11870</v>
      </c>
      <c r="B824" t="s">
        <v>11871</v>
      </c>
      <c r="C824" t="s">
        <v>11871</v>
      </c>
      <c r="E824" t="s">
        <v>893</v>
      </c>
      <c r="F824" t="s">
        <v>11872</v>
      </c>
      <c r="G824" t="s">
        <v>892</v>
      </c>
      <c r="H824">
        <v>20</v>
      </c>
      <c r="I824">
        <v>20</v>
      </c>
      <c r="J824" t="s">
        <v>11873</v>
      </c>
      <c r="K824" t="s">
        <v>12744</v>
      </c>
      <c r="L824" t="s">
        <v>11923</v>
      </c>
      <c r="M824" t="s">
        <v>11924</v>
      </c>
      <c r="N824" t="s">
        <v>11882</v>
      </c>
      <c r="O824">
        <v>41991</v>
      </c>
      <c r="Q824" t="s">
        <v>11878</v>
      </c>
      <c r="R824" t="s">
        <v>11873</v>
      </c>
      <c r="S824">
        <v>20</v>
      </c>
    </row>
    <row r="825" spans="1:19" x14ac:dyDescent="0.75">
      <c r="A825" t="s">
        <v>11870</v>
      </c>
      <c r="B825" t="s">
        <v>11871</v>
      </c>
      <c r="C825" t="s">
        <v>11871</v>
      </c>
      <c r="E825" t="s">
        <v>695</v>
      </c>
      <c r="F825" t="s">
        <v>11872</v>
      </c>
      <c r="G825" t="s">
        <v>694</v>
      </c>
      <c r="H825">
        <v>20</v>
      </c>
      <c r="I825">
        <v>20</v>
      </c>
      <c r="J825" t="s">
        <v>11873</v>
      </c>
      <c r="K825" t="s">
        <v>11874</v>
      </c>
      <c r="L825" t="s">
        <v>11923</v>
      </c>
      <c r="M825" t="s">
        <v>11924</v>
      </c>
      <c r="N825" t="s">
        <v>11882</v>
      </c>
      <c r="O825">
        <v>41535</v>
      </c>
      <c r="Q825" t="s">
        <v>11878</v>
      </c>
      <c r="R825" t="s">
        <v>11873</v>
      </c>
      <c r="S825">
        <v>20</v>
      </c>
    </row>
    <row r="826" spans="1:19" x14ac:dyDescent="0.75">
      <c r="A826" t="s">
        <v>11870</v>
      </c>
      <c r="B826" t="s">
        <v>11871</v>
      </c>
      <c r="C826" t="s">
        <v>11871</v>
      </c>
      <c r="E826" t="s">
        <v>11519</v>
      </c>
      <c r="F826" t="s">
        <v>11872</v>
      </c>
      <c r="G826" t="s">
        <v>11520</v>
      </c>
      <c r="H826">
        <v>20</v>
      </c>
      <c r="I826">
        <v>20</v>
      </c>
      <c r="J826" t="s">
        <v>11873</v>
      </c>
      <c r="K826" t="s">
        <v>12745</v>
      </c>
      <c r="L826" t="s">
        <v>11923</v>
      </c>
      <c r="M826" t="s">
        <v>11924</v>
      </c>
      <c r="N826" t="s">
        <v>11882</v>
      </c>
      <c r="O826">
        <v>43095</v>
      </c>
      <c r="Q826" t="s">
        <v>11878</v>
      </c>
      <c r="R826" t="s">
        <v>11873</v>
      </c>
      <c r="S826">
        <v>20</v>
      </c>
    </row>
    <row r="827" spans="1:19" x14ac:dyDescent="0.75">
      <c r="A827" t="s">
        <v>11870</v>
      </c>
      <c r="B827" t="s">
        <v>11871</v>
      </c>
      <c r="C827" t="s">
        <v>11871</v>
      </c>
      <c r="E827" t="s">
        <v>1904</v>
      </c>
      <c r="F827" t="s">
        <v>11872</v>
      </c>
      <c r="G827" t="s">
        <v>11515</v>
      </c>
      <c r="H827">
        <v>20</v>
      </c>
      <c r="I827">
        <v>20</v>
      </c>
      <c r="J827" t="s">
        <v>1128</v>
      </c>
      <c r="K827" t="s">
        <v>12746</v>
      </c>
      <c r="L827" t="s">
        <v>11923</v>
      </c>
      <c r="M827" t="s">
        <v>11924</v>
      </c>
      <c r="N827" t="s">
        <v>11889</v>
      </c>
      <c r="O827">
        <v>42727</v>
      </c>
      <c r="Q827" t="s">
        <v>11878</v>
      </c>
      <c r="R827" t="s">
        <v>1128</v>
      </c>
      <c r="S827">
        <v>20</v>
      </c>
    </row>
    <row r="828" spans="1:19" x14ac:dyDescent="0.75">
      <c r="A828" t="s">
        <v>11870</v>
      </c>
      <c r="B828" t="s">
        <v>11871</v>
      </c>
      <c r="C828" t="s">
        <v>11871</v>
      </c>
      <c r="E828" t="s">
        <v>933</v>
      </c>
      <c r="F828" t="s">
        <v>11872</v>
      </c>
      <c r="G828" t="s">
        <v>10130</v>
      </c>
      <c r="H828">
        <v>20</v>
      </c>
      <c r="I828">
        <v>20</v>
      </c>
      <c r="J828" t="s">
        <v>11873</v>
      </c>
      <c r="K828" t="s">
        <v>12747</v>
      </c>
      <c r="L828" t="s">
        <v>11923</v>
      </c>
      <c r="M828" t="s">
        <v>11924</v>
      </c>
      <c r="N828" t="s">
        <v>11882</v>
      </c>
      <c r="O828">
        <v>42013</v>
      </c>
      <c r="Q828" t="s">
        <v>11878</v>
      </c>
      <c r="R828" t="s">
        <v>11873</v>
      </c>
      <c r="S828">
        <v>20</v>
      </c>
    </row>
    <row r="829" spans="1:19" x14ac:dyDescent="0.75">
      <c r="A829" t="s">
        <v>11870</v>
      </c>
      <c r="B829" t="s">
        <v>11871</v>
      </c>
      <c r="C829" t="s">
        <v>11871</v>
      </c>
      <c r="E829" t="s">
        <v>10077</v>
      </c>
      <c r="F829" t="s">
        <v>11872</v>
      </c>
      <c r="G829" t="s">
        <v>10078</v>
      </c>
      <c r="H829">
        <v>20</v>
      </c>
      <c r="I829">
        <v>20</v>
      </c>
      <c r="J829" t="s">
        <v>1128</v>
      </c>
      <c r="K829" t="s">
        <v>12748</v>
      </c>
      <c r="L829" t="s">
        <v>11945</v>
      </c>
      <c r="M829" t="s">
        <v>12558</v>
      </c>
      <c r="N829" t="s">
        <v>11889</v>
      </c>
      <c r="O829">
        <v>42735</v>
      </c>
      <c r="Q829" t="s">
        <v>11878</v>
      </c>
      <c r="R829" t="s">
        <v>1128</v>
      </c>
      <c r="S829">
        <v>20</v>
      </c>
    </row>
    <row r="830" spans="1:19" x14ac:dyDescent="0.75">
      <c r="A830" t="s">
        <v>11870</v>
      </c>
      <c r="B830" t="s">
        <v>11871</v>
      </c>
      <c r="C830" t="s">
        <v>11871</v>
      </c>
      <c r="E830" t="s">
        <v>3143</v>
      </c>
      <c r="F830" t="s">
        <v>11872</v>
      </c>
      <c r="G830" t="s">
        <v>10394</v>
      </c>
      <c r="H830">
        <v>20</v>
      </c>
      <c r="I830">
        <v>20</v>
      </c>
      <c r="J830" t="s">
        <v>11873</v>
      </c>
      <c r="K830" t="s">
        <v>11874</v>
      </c>
      <c r="L830" t="s">
        <v>7359</v>
      </c>
      <c r="M830" t="s">
        <v>11881</v>
      </c>
      <c r="N830" t="s">
        <v>11882</v>
      </c>
      <c r="O830">
        <v>33970</v>
      </c>
      <c r="Q830" t="s">
        <v>11878</v>
      </c>
      <c r="R830" t="s">
        <v>11873</v>
      </c>
      <c r="S830">
        <v>20</v>
      </c>
    </row>
    <row r="831" spans="1:19" x14ac:dyDescent="0.75">
      <c r="A831" t="s">
        <v>11870</v>
      </c>
      <c r="B831" t="s">
        <v>11871</v>
      </c>
      <c r="C831" t="s">
        <v>11871</v>
      </c>
      <c r="E831" t="s">
        <v>11512</v>
      </c>
      <c r="F831" t="s">
        <v>11872</v>
      </c>
      <c r="G831" t="s">
        <v>11513</v>
      </c>
      <c r="H831">
        <v>20</v>
      </c>
      <c r="I831">
        <v>20</v>
      </c>
      <c r="J831" t="s">
        <v>1128</v>
      </c>
      <c r="K831" t="s">
        <v>12749</v>
      </c>
      <c r="L831" t="s">
        <v>11923</v>
      </c>
      <c r="M831" t="s">
        <v>11924</v>
      </c>
      <c r="N831" t="s">
        <v>11889</v>
      </c>
      <c r="O831">
        <v>42576</v>
      </c>
      <c r="Q831" t="s">
        <v>11878</v>
      </c>
      <c r="R831" t="s">
        <v>1128</v>
      </c>
      <c r="S831">
        <v>20</v>
      </c>
    </row>
    <row r="832" spans="1:19" x14ac:dyDescent="0.75">
      <c r="A832" t="s">
        <v>11870</v>
      </c>
      <c r="B832" t="s">
        <v>11871</v>
      </c>
      <c r="C832" t="s">
        <v>11871</v>
      </c>
      <c r="E832" t="s">
        <v>10342</v>
      </c>
      <c r="F832" t="s">
        <v>11872</v>
      </c>
      <c r="G832" t="s">
        <v>10343</v>
      </c>
      <c r="H832">
        <v>20</v>
      </c>
      <c r="I832">
        <v>20</v>
      </c>
      <c r="J832" t="s">
        <v>1128</v>
      </c>
      <c r="K832" t="s">
        <v>12750</v>
      </c>
      <c r="L832" t="s">
        <v>11923</v>
      </c>
      <c r="M832" t="s">
        <v>11924</v>
      </c>
      <c r="N832" t="s">
        <v>11889</v>
      </c>
      <c r="O832">
        <v>43165</v>
      </c>
      <c r="Q832" t="s">
        <v>11878</v>
      </c>
      <c r="R832" t="s">
        <v>1128</v>
      </c>
      <c r="S832">
        <v>20</v>
      </c>
    </row>
    <row r="833" spans="1:19" x14ac:dyDescent="0.75">
      <c r="A833" t="s">
        <v>11870</v>
      </c>
      <c r="B833" t="s">
        <v>11871</v>
      </c>
      <c r="C833" t="s">
        <v>11871</v>
      </c>
      <c r="E833" t="s">
        <v>2295</v>
      </c>
      <c r="F833" t="s">
        <v>11902</v>
      </c>
      <c r="G833" t="s">
        <v>11225</v>
      </c>
      <c r="H833">
        <v>19.899999999999999</v>
      </c>
      <c r="I833">
        <v>20</v>
      </c>
      <c r="J833" t="s">
        <v>3319</v>
      </c>
      <c r="K833" t="s">
        <v>12446</v>
      </c>
      <c r="L833" t="s">
        <v>11923</v>
      </c>
      <c r="M833" t="s">
        <v>11924</v>
      </c>
      <c r="N833" t="s">
        <v>11889</v>
      </c>
      <c r="O833">
        <v>42412</v>
      </c>
      <c r="Q833" t="s">
        <v>906</v>
      </c>
      <c r="R833" t="s">
        <v>3319</v>
      </c>
      <c r="S833">
        <v>20</v>
      </c>
    </row>
    <row r="834" spans="1:19" x14ac:dyDescent="0.75">
      <c r="A834" t="s">
        <v>11870</v>
      </c>
      <c r="B834" t="s">
        <v>11871</v>
      </c>
      <c r="C834" t="s">
        <v>11871</v>
      </c>
      <c r="E834" t="s">
        <v>689</v>
      </c>
      <c r="F834" t="s">
        <v>11872</v>
      </c>
      <c r="G834" t="s">
        <v>688</v>
      </c>
      <c r="H834">
        <v>20</v>
      </c>
      <c r="I834">
        <v>20</v>
      </c>
      <c r="J834" t="s">
        <v>11873</v>
      </c>
      <c r="K834" t="s">
        <v>11874</v>
      </c>
      <c r="L834" t="s">
        <v>11923</v>
      </c>
      <c r="M834" t="s">
        <v>11924</v>
      </c>
      <c r="N834" t="s">
        <v>11877</v>
      </c>
      <c r="O834">
        <v>41449</v>
      </c>
      <c r="Q834" t="s">
        <v>11878</v>
      </c>
      <c r="R834" t="s">
        <v>11873</v>
      </c>
      <c r="S834">
        <v>20</v>
      </c>
    </row>
    <row r="835" spans="1:19" x14ac:dyDescent="0.75">
      <c r="A835" t="s">
        <v>11870</v>
      </c>
      <c r="B835" t="s">
        <v>11871</v>
      </c>
      <c r="C835" t="s">
        <v>11871</v>
      </c>
      <c r="E835" t="s">
        <v>917</v>
      </c>
      <c r="F835" t="s">
        <v>11872</v>
      </c>
      <c r="G835" t="s">
        <v>9885</v>
      </c>
      <c r="H835">
        <v>20</v>
      </c>
      <c r="I835">
        <v>20</v>
      </c>
      <c r="J835" t="s">
        <v>1128</v>
      </c>
      <c r="K835" t="s">
        <v>12751</v>
      </c>
      <c r="L835" t="s">
        <v>11923</v>
      </c>
      <c r="M835" t="s">
        <v>11924</v>
      </c>
      <c r="N835" t="s">
        <v>11889</v>
      </c>
      <c r="O835">
        <v>41956</v>
      </c>
      <c r="Q835" t="s">
        <v>11878</v>
      </c>
      <c r="R835" t="s">
        <v>1128</v>
      </c>
      <c r="S835">
        <v>20</v>
      </c>
    </row>
    <row r="836" spans="1:19" x14ac:dyDescent="0.75">
      <c r="A836" t="s">
        <v>11870</v>
      </c>
      <c r="B836" t="s">
        <v>11871</v>
      </c>
      <c r="C836" t="s">
        <v>11871</v>
      </c>
      <c r="E836" t="s">
        <v>10482</v>
      </c>
      <c r="F836" t="s">
        <v>11872</v>
      </c>
      <c r="G836" t="s">
        <v>10483</v>
      </c>
      <c r="H836">
        <v>20</v>
      </c>
      <c r="I836">
        <v>19.7</v>
      </c>
      <c r="J836" t="s">
        <v>3319</v>
      </c>
      <c r="K836" t="s">
        <v>1896</v>
      </c>
      <c r="L836" t="s">
        <v>11923</v>
      </c>
      <c r="M836" t="s">
        <v>11924</v>
      </c>
      <c r="N836" t="s">
        <v>11889</v>
      </c>
      <c r="O836">
        <v>42941</v>
      </c>
      <c r="Q836" t="s">
        <v>11878</v>
      </c>
      <c r="R836" t="s">
        <v>3319</v>
      </c>
      <c r="S836">
        <v>20</v>
      </c>
    </row>
    <row r="837" spans="1:19" x14ac:dyDescent="0.75">
      <c r="A837" t="s">
        <v>11870</v>
      </c>
      <c r="B837" t="s">
        <v>11871</v>
      </c>
      <c r="C837" t="s">
        <v>11871</v>
      </c>
      <c r="E837" t="s">
        <v>3155</v>
      </c>
      <c r="F837" t="s">
        <v>11872</v>
      </c>
      <c r="G837" t="s">
        <v>10926</v>
      </c>
      <c r="H837">
        <v>20</v>
      </c>
      <c r="I837">
        <v>20</v>
      </c>
      <c r="J837" t="s">
        <v>1128</v>
      </c>
      <c r="K837" t="s">
        <v>12752</v>
      </c>
      <c r="L837" t="s">
        <v>11923</v>
      </c>
      <c r="M837" t="s">
        <v>11924</v>
      </c>
      <c r="N837" t="s">
        <v>11889</v>
      </c>
      <c r="O837">
        <v>41628</v>
      </c>
      <c r="Q837" t="s">
        <v>11878</v>
      </c>
      <c r="R837" t="s">
        <v>1128</v>
      </c>
      <c r="S837">
        <v>20</v>
      </c>
    </row>
    <row r="838" spans="1:19" x14ac:dyDescent="0.75">
      <c r="A838" t="s">
        <v>11870</v>
      </c>
      <c r="B838" t="s">
        <v>11871</v>
      </c>
      <c r="C838" t="s">
        <v>11871</v>
      </c>
      <c r="E838" t="s">
        <v>1707</v>
      </c>
      <c r="F838" t="s">
        <v>11872</v>
      </c>
      <c r="G838" t="s">
        <v>11078</v>
      </c>
      <c r="H838">
        <v>20</v>
      </c>
      <c r="I838">
        <v>20</v>
      </c>
      <c r="J838" t="s">
        <v>11873</v>
      </c>
      <c r="K838" t="s">
        <v>1706</v>
      </c>
      <c r="L838" t="s">
        <v>11923</v>
      </c>
      <c r="M838" t="s">
        <v>11924</v>
      </c>
      <c r="N838" t="s">
        <v>11877</v>
      </c>
      <c r="O838">
        <v>42139</v>
      </c>
      <c r="Q838" t="s">
        <v>11878</v>
      </c>
      <c r="R838" t="s">
        <v>11873</v>
      </c>
      <c r="S838">
        <v>20</v>
      </c>
    </row>
    <row r="839" spans="1:19" x14ac:dyDescent="0.75">
      <c r="A839" t="s">
        <v>11870</v>
      </c>
      <c r="B839" t="s">
        <v>11879</v>
      </c>
      <c r="C839" t="s">
        <v>11871</v>
      </c>
      <c r="E839" t="s">
        <v>131</v>
      </c>
      <c r="F839" t="s">
        <v>11872</v>
      </c>
      <c r="G839" t="s">
        <v>10295</v>
      </c>
      <c r="H839">
        <v>18.75</v>
      </c>
      <c r="I839">
        <v>19.899999999999999</v>
      </c>
      <c r="J839" t="s">
        <v>11873</v>
      </c>
      <c r="K839" t="s">
        <v>12753</v>
      </c>
      <c r="L839" t="s">
        <v>11875</v>
      </c>
      <c r="M839" t="s">
        <v>12384</v>
      </c>
      <c r="N839" t="s">
        <v>11882</v>
      </c>
      <c r="O839">
        <v>31670</v>
      </c>
      <c r="Q839" t="s">
        <v>11878</v>
      </c>
      <c r="R839" t="s">
        <v>11873</v>
      </c>
      <c r="S839">
        <v>19.899999999999999</v>
      </c>
    </row>
    <row r="840" spans="1:19" x14ac:dyDescent="0.75">
      <c r="A840" t="s">
        <v>11870</v>
      </c>
      <c r="B840" t="s">
        <v>11871</v>
      </c>
      <c r="C840" t="s">
        <v>11871</v>
      </c>
      <c r="E840" t="s">
        <v>1487</v>
      </c>
      <c r="F840" t="s">
        <v>11872</v>
      </c>
      <c r="G840" t="s">
        <v>11171</v>
      </c>
      <c r="H840">
        <v>19.75</v>
      </c>
      <c r="I840">
        <v>19.8</v>
      </c>
      <c r="J840" t="s">
        <v>11873</v>
      </c>
      <c r="K840" t="s">
        <v>1486</v>
      </c>
      <c r="L840" t="s">
        <v>11923</v>
      </c>
      <c r="M840" t="s">
        <v>11924</v>
      </c>
      <c r="N840" t="s">
        <v>11882</v>
      </c>
      <c r="O840">
        <v>42129</v>
      </c>
      <c r="Q840" t="s">
        <v>11878</v>
      </c>
      <c r="R840" t="s">
        <v>11873</v>
      </c>
      <c r="S840">
        <v>19.8</v>
      </c>
    </row>
    <row r="841" spans="1:19" x14ac:dyDescent="0.75">
      <c r="A841" t="s">
        <v>11936</v>
      </c>
      <c r="B841" t="s">
        <v>11871</v>
      </c>
      <c r="C841" t="s">
        <v>11879</v>
      </c>
      <c r="D841" t="s">
        <v>9985</v>
      </c>
      <c r="E841" t="s">
        <v>12754</v>
      </c>
      <c r="F841" t="s">
        <v>11872</v>
      </c>
      <c r="G841" t="s">
        <v>12755</v>
      </c>
      <c r="H841">
        <v>19.8</v>
      </c>
      <c r="I841">
        <v>19.8</v>
      </c>
      <c r="K841" t="s">
        <v>11892</v>
      </c>
      <c r="L841" t="s">
        <v>7359</v>
      </c>
      <c r="M841" t="s">
        <v>11881</v>
      </c>
      <c r="N841" t="s">
        <v>11889</v>
      </c>
      <c r="Q841" t="s">
        <v>11878</v>
      </c>
      <c r="S841">
        <v>19.8</v>
      </c>
    </row>
    <row r="842" spans="1:19" x14ac:dyDescent="0.75">
      <c r="A842" t="s">
        <v>11870</v>
      </c>
      <c r="B842" t="s">
        <v>11871</v>
      </c>
      <c r="C842" t="s">
        <v>11871</v>
      </c>
      <c r="E842" t="s">
        <v>1006</v>
      </c>
      <c r="F842" t="s">
        <v>11872</v>
      </c>
      <c r="G842" t="s">
        <v>10928</v>
      </c>
      <c r="H842">
        <v>19.8</v>
      </c>
      <c r="I842">
        <v>19.8</v>
      </c>
      <c r="J842" t="s">
        <v>1128</v>
      </c>
      <c r="K842" t="s">
        <v>12756</v>
      </c>
      <c r="L842" t="s">
        <v>11954</v>
      </c>
      <c r="M842" t="s">
        <v>11954</v>
      </c>
      <c r="N842" t="s">
        <v>11889</v>
      </c>
      <c r="O842">
        <v>42016</v>
      </c>
      <c r="Q842" t="s">
        <v>11878</v>
      </c>
      <c r="R842" t="s">
        <v>1128</v>
      </c>
      <c r="S842">
        <v>19.8</v>
      </c>
    </row>
    <row r="843" spans="1:19" x14ac:dyDescent="0.75">
      <c r="A843" t="s">
        <v>11870</v>
      </c>
      <c r="B843" t="s">
        <v>11871</v>
      </c>
      <c r="C843" t="s">
        <v>11871</v>
      </c>
      <c r="E843" t="s">
        <v>901</v>
      </c>
      <c r="F843" t="s">
        <v>11872</v>
      </c>
      <c r="G843" t="s">
        <v>10750</v>
      </c>
      <c r="H843">
        <v>19.75</v>
      </c>
      <c r="I843">
        <v>19.8</v>
      </c>
      <c r="J843" t="s">
        <v>11873</v>
      </c>
      <c r="K843" t="s">
        <v>12757</v>
      </c>
      <c r="L843" t="s">
        <v>11923</v>
      </c>
      <c r="M843" t="s">
        <v>11924</v>
      </c>
      <c r="N843" t="s">
        <v>11877</v>
      </c>
      <c r="O843">
        <v>41913</v>
      </c>
      <c r="Q843" t="s">
        <v>11878</v>
      </c>
      <c r="R843" t="s">
        <v>11873</v>
      </c>
      <c r="S843">
        <v>19.8</v>
      </c>
    </row>
    <row r="844" spans="1:19" x14ac:dyDescent="0.75">
      <c r="A844" t="s">
        <v>11936</v>
      </c>
      <c r="B844" t="s">
        <v>11871</v>
      </c>
      <c r="C844" t="s">
        <v>11879</v>
      </c>
      <c r="D844" t="s">
        <v>11121</v>
      </c>
      <c r="E844" t="s">
        <v>12758</v>
      </c>
      <c r="F844" t="s">
        <v>11872</v>
      </c>
      <c r="G844" t="s">
        <v>12759</v>
      </c>
      <c r="H844">
        <v>19.7</v>
      </c>
      <c r="I844">
        <v>19.7</v>
      </c>
      <c r="K844" t="s">
        <v>12499</v>
      </c>
      <c r="L844" t="s">
        <v>11933</v>
      </c>
      <c r="M844" t="s">
        <v>11886</v>
      </c>
      <c r="N844" t="s">
        <v>11889</v>
      </c>
      <c r="Q844" t="s">
        <v>11878</v>
      </c>
      <c r="S844">
        <v>19.7</v>
      </c>
    </row>
    <row r="845" spans="1:19" x14ac:dyDescent="0.75">
      <c r="A845" t="s">
        <v>11870</v>
      </c>
      <c r="B845" t="s">
        <v>11879</v>
      </c>
      <c r="C845" t="s">
        <v>11871</v>
      </c>
      <c r="E845" t="s">
        <v>1325</v>
      </c>
      <c r="F845" t="s">
        <v>11872</v>
      </c>
      <c r="G845" t="s">
        <v>11541</v>
      </c>
      <c r="H845">
        <v>17</v>
      </c>
      <c r="I845">
        <v>19.5</v>
      </c>
      <c r="J845" t="s">
        <v>1128</v>
      </c>
      <c r="K845" t="s">
        <v>11892</v>
      </c>
      <c r="L845" t="s">
        <v>11945</v>
      </c>
      <c r="M845" t="s">
        <v>11945</v>
      </c>
      <c r="N845" t="s">
        <v>11889</v>
      </c>
      <c r="O845">
        <v>30682</v>
      </c>
      <c r="Q845" t="s">
        <v>11878</v>
      </c>
      <c r="R845" t="s">
        <v>1128</v>
      </c>
      <c r="S845">
        <v>19.5</v>
      </c>
    </row>
    <row r="846" spans="1:19" x14ac:dyDescent="0.75">
      <c r="A846" t="s">
        <v>11870</v>
      </c>
      <c r="B846" t="s">
        <v>11871</v>
      </c>
      <c r="C846" t="s">
        <v>11871</v>
      </c>
      <c r="E846" t="s">
        <v>11114</v>
      </c>
      <c r="F846" t="s">
        <v>11872</v>
      </c>
      <c r="G846" t="s">
        <v>11115</v>
      </c>
      <c r="H846">
        <v>19.04</v>
      </c>
      <c r="I846">
        <v>19.3</v>
      </c>
      <c r="J846" t="s">
        <v>1128</v>
      </c>
      <c r="K846" t="s">
        <v>12760</v>
      </c>
      <c r="L846" t="s">
        <v>11954</v>
      </c>
      <c r="M846" t="s">
        <v>11954</v>
      </c>
      <c r="N846" t="s">
        <v>11889</v>
      </c>
      <c r="O846">
        <v>42474</v>
      </c>
      <c r="Q846" t="s">
        <v>11878</v>
      </c>
      <c r="R846" t="s">
        <v>1128</v>
      </c>
      <c r="S846">
        <v>19.3</v>
      </c>
    </row>
    <row r="847" spans="1:19" x14ac:dyDescent="0.75">
      <c r="A847" t="s">
        <v>11870</v>
      </c>
      <c r="B847" t="s">
        <v>11879</v>
      </c>
      <c r="C847" t="s">
        <v>11871</v>
      </c>
      <c r="E847" t="s">
        <v>111</v>
      </c>
      <c r="F847" t="s">
        <v>11872</v>
      </c>
      <c r="G847" t="s">
        <v>12761</v>
      </c>
      <c r="H847">
        <v>17.2</v>
      </c>
      <c r="I847">
        <v>19.2</v>
      </c>
      <c r="J847" t="s">
        <v>11873</v>
      </c>
      <c r="K847" t="s">
        <v>12623</v>
      </c>
      <c r="L847" t="s">
        <v>11875</v>
      </c>
      <c r="M847" t="s">
        <v>12384</v>
      </c>
      <c r="N847" t="s">
        <v>11882</v>
      </c>
      <c r="O847">
        <v>31566</v>
      </c>
      <c r="Q847" t="s">
        <v>11878</v>
      </c>
      <c r="R847" t="s">
        <v>11873</v>
      </c>
      <c r="S847">
        <v>19.2</v>
      </c>
    </row>
    <row r="848" spans="1:19" x14ac:dyDescent="0.75">
      <c r="A848" t="s">
        <v>11870</v>
      </c>
      <c r="B848" t="s">
        <v>11879</v>
      </c>
      <c r="C848" t="s">
        <v>11871</v>
      </c>
      <c r="E848" t="s">
        <v>11346</v>
      </c>
      <c r="F848" t="s">
        <v>11872</v>
      </c>
      <c r="G848" t="s">
        <v>11348</v>
      </c>
      <c r="H848">
        <v>16.5</v>
      </c>
      <c r="I848">
        <v>19</v>
      </c>
      <c r="J848" t="s">
        <v>11873</v>
      </c>
      <c r="K848" t="s">
        <v>11874</v>
      </c>
      <c r="L848" t="s">
        <v>11933</v>
      </c>
      <c r="M848" t="s">
        <v>11886</v>
      </c>
      <c r="N848" t="s">
        <v>11877</v>
      </c>
      <c r="O848">
        <v>31429</v>
      </c>
      <c r="Q848" t="s">
        <v>11878</v>
      </c>
      <c r="R848" t="s">
        <v>11873</v>
      </c>
      <c r="S848">
        <v>19</v>
      </c>
    </row>
    <row r="849" spans="1:19" x14ac:dyDescent="0.75">
      <c r="A849" t="s">
        <v>11870</v>
      </c>
      <c r="B849" t="s">
        <v>11871</v>
      </c>
      <c r="C849" t="s">
        <v>11871</v>
      </c>
      <c r="E849" t="s">
        <v>936</v>
      </c>
      <c r="F849" t="s">
        <v>11872</v>
      </c>
      <c r="G849" t="s">
        <v>10165</v>
      </c>
      <c r="H849">
        <v>19</v>
      </c>
      <c r="I849">
        <v>19</v>
      </c>
      <c r="J849" t="s">
        <v>11873</v>
      </c>
      <c r="K849" t="s">
        <v>12762</v>
      </c>
      <c r="L849" t="s">
        <v>11923</v>
      </c>
      <c r="M849" t="s">
        <v>11924</v>
      </c>
      <c r="N849" t="s">
        <v>11882</v>
      </c>
      <c r="O849">
        <v>42298</v>
      </c>
      <c r="Q849" t="s">
        <v>11878</v>
      </c>
      <c r="R849" t="s">
        <v>11873</v>
      </c>
      <c r="S849">
        <v>19</v>
      </c>
    </row>
    <row r="850" spans="1:19" x14ac:dyDescent="0.75">
      <c r="A850" t="s">
        <v>11870</v>
      </c>
      <c r="B850" t="s">
        <v>11871</v>
      </c>
      <c r="C850" t="s">
        <v>11871</v>
      </c>
      <c r="E850" t="s">
        <v>856</v>
      </c>
      <c r="F850" t="s">
        <v>11872</v>
      </c>
      <c r="G850" t="s">
        <v>9960</v>
      </c>
      <c r="H850">
        <v>19</v>
      </c>
      <c r="I850">
        <v>19</v>
      </c>
      <c r="J850" t="s">
        <v>11873</v>
      </c>
      <c r="K850" t="s">
        <v>12763</v>
      </c>
      <c r="L850" t="s">
        <v>11923</v>
      </c>
      <c r="M850" t="s">
        <v>11924</v>
      </c>
      <c r="N850" t="s">
        <v>11877</v>
      </c>
      <c r="O850">
        <v>40760</v>
      </c>
      <c r="Q850" t="s">
        <v>11878</v>
      </c>
      <c r="R850" t="s">
        <v>11873</v>
      </c>
      <c r="S850">
        <v>19</v>
      </c>
    </row>
    <row r="851" spans="1:19" x14ac:dyDescent="0.75">
      <c r="A851" t="s">
        <v>11870</v>
      </c>
      <c r="B851" t="s">
        <v>11871</v>
      </c>
      <c r="C851" t="s">
        <v>11871</v>
      </c>
      <c r="E851" t="s">
        <v>1716</v>
      </c>
      <c r="F851" t="s">
        <v>11872</v>
      </c>
      <c r="G851" t="s">
        <v>9890</v>
      </c>
      <c r="H851">
        <v>19</v>
      </c>
      <c r="I851">
        <v>19</v>
      </c>
      <c r="J851" t="s">
        <v>11873</v>
      </c>
      <c r="K851" t="s">
        <v>12764</v>
      </c>
      <c r="L851" t="s">
        <v>11923</v>
      </c>
      <c r="M851" t="s">
        <v>11924</v>
      </c>
      <c r="N851" t="s">
        <v>11882</v>
      </c>
      <c r="O851">
        <v>41986</v>
      </c>
      <c r="Q851" t="s">
        <v>11878</v>
      </c>
      <c r="R851" t="s">
        <v>11873</v>
      </c>
      <c r="S851">
        <v>19</v>
      </c>
    </row>
    <row r="852" spans="1:19" x14ac:dyDescent="0.75">
      <c r="A852" t="s">
        <v>11870</v>
      </c>
      <c r="B852" t="s">
        <v>11879</v>
      </c>
      <c r="C852" t="s">
        <v>11871</v>
      </c>
      <c r="E852" t="s">
        <v>470</v>
      </c>
      <c r="F852" t="s">
        <v>11872</v>
      </c>
      <c r="G852" t="s">
        <v>10415</v>
      </c>
      <c r="H852">
        <v>14.8</v>
      </c>
      <c r="I852">
        <v>18.8</v>
      </c>
      <c r="J852" t="s">
        <v>11873</v>
      </c>
      <c r="K852" t="s">
        <v>11874</v>
      </c>
      <c r="L852" t="s">
        <v>7359</v>
      </c>
      <c r="M852" t="s">
        <v>11881</v>
      </c>
      <c r="N852" t="s">
        <v>11882</v>
      </c>
      <c r="O852">
        <v>32609</v>
      </c>
      <c r="Q852" t="s">
        <v>11878</v>
      </c>
      <c r="R852" t="s">
        <v>11873</v>
      </c>
      <c r="S852">
        <v>18.8</v>
      </c>
    </row>
    <row r="853" spans="1:19" x14ac:dyDescent="0.75">
      <c r="A853" t="s">
        <v>11870</v>
      </c>
      <c r="B853" t="s">
        <v>11871</v>
      </c>
      <c r="C853" t="s">
        <v>11879</v>
      </c>
      <c r="D853" t="s">
        <v>12765</v>
      </c>
      <c r="E853" t="s">
        <v>12765</v>
      </c>
      <c r="F853" t="s">
        <v>11872</v>
      </c>
      <c r="G853" t="s">
        <v>12766</v>
      </c>
      <c r="H853">
        <v>18.71</v>
      </c>
      <c r="J853" t="s">
        <v>1128</v>
      </c>
      <c r="K853" t="s">
        <v>3379</v>
      </c>
      <c r="L853" t="s">
        <v>11945</v>
      </c>
      <c r="M853" t="s">
        <v>11945</v>
      </c>
      <c r="N853" t="s">
        <v>11889</v>
      </c>
      <c r="Q853" t="s">
        <v>11878</v>
      </c>
      <c r="R853" t="s">
        <v>1128</v>
      </c>
      <c r="S853">
        <v>18.71</v>
      </c>
    </row>
    <row r="854" spans="1:19" x14ac:dyDescent="0.75">
      <c r="A854" t="s">
        <v>11870</v>
      </c>
      <c r="B854" t="s">
        <v>11871</v>
      </c>
      <c r="C854" t="s">
        <v>11871</v>
      </c>
      <c r="E854" t="s">
        <v>561</v>
      </c>
      <c r="F854" t="s">
        <v>11872</v>
      </c>
      <c r="G854" t="s">
        <v>11012</v>
      </c>
      <c r="H854">
        <v>16.2</v>
      </c>
      <c r="I854">
        <v>18.600000000000001</v>
      </c>
      <c r="J854" t="s">
        <v>11873</v>
      </c>
      <c r="K854" t="s">
        <v>12767</v>
      </c>
      <c r="L854" t="s">
        <v>7359</v>
      </c>
      <c r="M854" t="s">
        <v>11881</v>
      </c>
      <c r="N854" t="s">
        <v>11882</v>
      </c>
      <c r="O854">
        <v>42736</v>
      </c>
      <c r="Q854" t="s">
        <v>11878</v>
      </c>
      <c r="R854" t="s">
        <v>11873</v>
      </c>
      <c r="S854">
        <v>18.600000000000001</v>
      </c>
    </row>
    <row r="855" spans="1:19" x14ac:dyDescent="0.75">
      <c r="A855" t="s">
        <v>11870</v>
      </c>
      <c r="B855" t="s">
        <v>11871</v>
      </c>
      <c r="C855" t="s">
        <v>11871</v>
      </c>
      <c r="E855" t="s">
        <v>11042</v>
      </c>
      <c r="F855" t="s">
        <v>11872</v>
      </c>
      <c r="G855" t="s">
        <v>12768</v>
      </c>
      <c r="H855">
        <v>18.5</v>
      </c>
      <c r="I855">
        <v>18.5</v>
      </c>
      <c r="J855" t="s">
        <v>11873</v>
      </c>
      <c r="K855" t="s">
        <v>12769</v>
      </c>
      <c r="L855" t="s">
        <v>11923</v>
      </c>
      <c r="M855" t="s">
        <v>11924</v>
      </c>
      <c r="N855" t="s">
        <v>11882</v>
      </c>
      <c r="O855">
        <v>43384</v>
      </c>
      <c r="Q855" t="s">
        <v>11878</v>
      </c>
      <c r="R855" t="s">
        <v>11873</v>
      </c>
      <c r="S855">
        <v>18.5</v>
      </c>
    </row>
    <row r="856" spans="1:19" x14ac:dyDescent="0.75">
      <c r="A856" t="s">
        <v>11870</v>
      </c>
      <c r="B856" t="s">
        <v>11871</v>
      </c>
      <c r="C856" t="s">
        <v>11871</v>
      </c>
      <c r="E856" t="s">
        <v>424</v>
      </c>
      <c r="F856" t="s">
        <v>11872</v>
      </c>
      <c r="G856" t="s">
        <v>10222</v>
      </c>
      <c r="H856">
        <v>18.5</v>
      </c>
      <c r="I856">
        <v>18.5</v>
      </c>
      <c r="J856" t="s">
        <v>11873</v>
      </c>
      <c r="K856" t="s">
        <v>11874</v>
      </c>
      <c r="L856" t="s">
        <v>7359</v>
      </c>
      <c r="M856" t="s">
        <v>11881</v>
      </c>
      <c r="N856" t="s">
        <v>11882</v>
      </c>
      <c r="O856">
        <v>23012</v>
      </c>
      <c r="Q856" t="s">
        <v>11878</v>
      </c>
      <c r="R856" t="s">
        <v>11873</v>
      </c>
      <c r="S856">
        <v>18.5</v>
      </c>
    </row>
    <row r="857" spans="1:19" x14ac:dyDescent="0.75">
      <c r="A857" t="s">
        <v>11870</v>
      </c>
      <c r="B857" t="s">
        <v>11871</v>
      </c>
      <c r="C857" t="s">
        <v>11871</v>
      </c>
      <c r="E857" t="s">
        <v>2291</v>
      </c>
      <c r="F857" t="s">
        <v>11872</v>
      </c>
      <c r="G857" t="s">
        <v>2290</v>
      </c>
      <c r="H857">
        <v>18.5</v>
      </c>
      <c r="I857">
        <v>18.5</v>
      </c>
      <c r="J857" t="s">
        <v>1128</v>
      </c>
      <c r="K857" t="s">
        <v>12770</v>
      </c>
      <c r="L857" t="s">
        <v>11923</v>
      </c>
      <c r="M857" t="s">
        <v>11924</v>
      </c>
      <c r="N857" t="s">
        <v>11889</v>
      </c>
      <c r="O857">
        <v>41608</v>
      </c>
      <c r="Q857" t="s">
        <v>11878</v>
      </c>
      <c r="R857" t="s">
        <v>1128</v>
      </c>
      <c r="S857">
        <v>18.5</v>
      </c>
    </row>
    <row r="858" spans="1:19" x14ac:dyDescent="0.75">
      <c r="A858" t="s">
        <v>11870</v>
      </c>
      <c r="B858" t="s">
        <v>11871</v>
      </c>
      <c r="C858" t="s">
        <v>11879</v>
      </c>
      <c r="D858" t="s">
        <v>11187</v>
      </c>
      <c r="E858" t="s">
        <v>11187</v>
      </c>
      <c r="F858" t="s">
        <v>11872</v>
      </c>
      <c r="G858" t="s">
        <v>11188</v>
      </c>
      <c r="H858">
        <v>18.399999999999999</v>
      </c>
      <c r="J858" t="s">
        <v>11873</v>
      </c>
      <c r="K858" t="s">
        <v>11874</v>
      </c>
      <c r="L858" t="s">
        <v>7359</v>
      </c>
      <c r="M858" t="s">
        <v>11881</v>
      </c>
      <c r="N858" t="s">
        <v>11882</v>
      </c>
      <c r="O858">
        <v>3654</v>
      </c>
      <c r="Q858" t="s">
        <v>11878</v>
      </c>
      <c r="R858" t="s">
        <v>11873</v>
      </c>
      <c r="S858">
        <v>18.399999999999999</v>
      </c>
    </row>
    <row r="859" spans="1:19" x14ac:dyDescent="0.75">
      <c r="A859" t="s">
        <v>11870</v>
      </c>
      <c r="B859" t="s">
        <v>11879</v>
      </c>
      <c r="C859" t="s">
        <v>11871</v>
      </c>
      <c r="E859" t="s">
        <v>1798</v>
      </c>
      <c r="F859" t="s">
        <v>11872</v>
      </c>
      <c r="G859" t="s">
        <v>10054</v>
      </c>
      <c r="H859">
        <v>18</v>
      </c>
      <c r="I859">
        <v>18</v>
      </c>
      <c r="J859" t="s">
        <v>1128</v>
      </c>
      <c r="K859" t="s">
        <v>1797</v>
      </c>
      <c r="L859" t="s">
        <v>11923</v>
      </c>
      <c r="M859" t="s">
        <v>11924</v>
      </c>
      <c r="N859" t="s">
        <v>11889</v>
      </c>
      <c r="O859">
        <v>42207</v>
      </c>
      <c r="Q859" t="s">
        <v>11878</v>
      </c>
      <c r="R859" t="s">
        <v>1128</v>
      </c>
      <c r="S859">
        <v>18</v>
      </c>
    </row>
    <row r="860" spans="1:19" x14ac:dyDescent="0.75">
      <c r="A860" t="s">
        <v>11870</v>
      </c>
      <c r="B860" t="s">
        <v>11871</v>
      </c>
      <c r="C860" t="s">
        <v>11871</v>
      </c>
      <c r="E860" t="s">
        <v>813</v>
      </c>
      <c r="F860" t="s">
        <v>11872</v>
      </c>
      <c r="G860" t="s">
        <v>10486</v>
      </c>
      <c r="H860">
        <v>18</v>
      </c>
      <c r="I860">
        <v>18</v>
      </c>
      <c r="J860" t="s">
        <v>11873</v>
      </c>
      <c r="K860" t="s">
        <v>12771</v>
      </c>
      <c r="L860" t="s">
        <v>11923</v>
      </c>
      <c r="M860" t="s">
        <v>11924</v>
      </c>
      <c r="N860" t="s">
        <v>11877</v>
      </c>
      <c r="O860">
        <v>41684</v>
      </c>
      <c r="Q860" t="s">
        <v>11878</v>
      </c>
      <c r="R860" t="s">
        <v>11873</v>
      </c>
      <c r="S860">
        <v>18</v>
      </c>
    </row>
    <row r="861" spans="1:19" x14ac:dyDescent="0.75">
      <c r="A861" t="s">
        <v>11870</v>
      </c>
      <c r="B861" t="s">
        <v>11871</v>
      </c>
      <c r="C861" t="s">
        <v>11871</v>
      </c>
      <c r="E861" t="s">
        <v>12772</v>
      </c>
      <c r="F861" t="s">
        <v>11902</v>
      </c>
      <c r="G861" t="s">
        <v>12773</v>
      </c>
      <c r="H861">
        <v>18</v>
      </c>
      <c r="J861" t="s">
        <v>1128</v>
      </c>
      <c r="K861" t="s">
        <v>12774</v>
      </c>
      <c r="L861" t="s">
        <v>11885</v>
      </c>
      <c r="M861" t="s">
        <v>11886</v>
      </c>
      <c r="N861" t="s">
        <v>11889</v>
      </c>
      <c r="Q861" t="s">
        <v>2647</v>
      </c>
      <c r="R861" t="s">
        <v>1128</v>
      </c>
      <c r="S861">
        <v>18</v>
      </c>
    </row>
    <row r="862" spans="1:19" x14ac:dyDescent="0.75">
      <c r="A862" t="s">
        <v>11870</v>
      </c>
      <c r="B862" t="s">
        <v>11871</v>
      </c>
      <c r="C862" t="s">
        <v>11871</v>
      </c>
      <c r="E862" t="s">
        <v>534</v>
      </c>
      <c r="F862" t="s">
        <v>11872</v>
      </c>
      <c r="G862" t="s">
        <v>10302</v>
      </c>
      <c r="H862">
        <v>16</v>
      </c>
      <c r="I862">
        <v>18</v>
      </c>
      <c r="J862" t="s">
        <v>11873</v>
      </c>
      <c r="K862" t="s">
        <v>12037</v>
      </c>
      <c r="L862" t="s">
        <v>7359</v>
      </c>
      <c r="M862" t="s">
        <v>11881</v>
      </c>
      <c r="N862" t="s">
        <v>11882</v>
      </c>
      <c r="O862">
        <v>24108</v>
      </c>
      <c r="Q862" t="s">
        <v>11878</v>
      </c>
      <c r="R862" t="s">
        <v>11873</v>
      </c>
      <c r="S862">
        <v>18</v>
      </c>
    </row>
    <row r="863" spans="1:19" x14ac:dyDescent="0.75">
      <c r="A863" t="s">
        <v>11870</v>
      </c>
      <c r="B863" t="s">
        <v>11871</v>
      </c>
      <c r="C863" t="s">
        <v>11871</v>
      </c>
      <c r="E863" t="s">
        <v>1105</v>
      </c>
      <c r="F863" t="s">
        <v>11872</v>
      </c>
      <c r="G863" t="s">
        <v>10296</v>
      </c>
      <c r="H863">
        <v>18</v>
      </c>
      <c r="I863">
        <v>18</v>
      </c>
      <c r="J863" t="s">
        <v>11873</v>
      </c>
      <c r="K863" t="s">
        <v>12775</v>
      </c>
      <c r="L863" t="s">
        <v>11954</v>
      </c>
      <c r="M863" t="s">
        <v>11954</v>
      </c>
      <c r="N863" t="s">
        <v>11882</v>
      </c>
      <c r="O863">
        <v>38473</v>
      </c>
      <c r="Q863" t="s">
        <v>11878</v>
      </c>
      <c r="R863" t="s">
        <v>11873</v>
      </c>
      <c r="S863">
        <v>18</v>
      </c>
    </row>
    <row r="864" spans="1:19" x14ac:dyDescent="0.75">
      <c r="A864" t="s">
        <v>11870</v>
      </c>
      <c r="B864" t="s">
        <v>11871</v>
      </c>
      <c r="C864" t="s">
        <v>11871</v>
      </c>
      <c r="E864" t="s">
        <v>9918</v>
      </c>
      <c r="F864" t="s">
        <v>11872</v>
      </c>
      <c r="G864" t="s">
        <v>9919</v>
      </c>
      <c r="H864">
        <v>17</v>
      </c>
      <c r="I864">
        <v>18</v>
      </c>
      <c r="J864" t="s">
        <v>1128</v>
      </c>
      <c r="K864" t="s">
        <v>11880</v>
      </c>
      <c r="L864" t="s">
        <v>7359</v>
      </c>
      <c r="M864" t="s">
        <v>11881</v>
      </c>
      <c r="N864" t="s">
        <v>11889</v>
      </c>
      <c r="O864">
        <v>31413</v>
      </c>
      <c r="Q864" t="s">
        <v>11878</v>
      </c>
      <c r="R864" t="s">
        <v>11890</v>
      </c>
      <c r="S864">
        <v>18</v>
      </c>
    </row>
    <row r="865" spans="1:19" x14ac:dyDescent="0.75">
      <c r="A865" t="s">
        <v>11936</v>
      </c>
      <c r="B865" t="s">
        <v>11871</v>
      </c>
      <c r="C865" t="s">
        <v>11879</v>
      </c>
      <c r="D865" t="s">
        <v>9985</v>
      </c>
      <c r="E865" t="s">
        <v>12776</v>
      </c>
      <c r="F865" t="s">
        <v>11872</v>
      </c>
      <c r="G865" t="s">
        <v>12777</v>
      </c>
      <c r="H865">
        <v>17.5</v>
      </c>
      <c r="I865">
        <v>17.5</v>
      </c>
      <c r="K865" t="s">
        <v>11892</v>
      </c>
      <c r="L865" t="s">
        <v>7359</v>
      </c>
      <c r="M865" t="s">
        <v>11881</v>
      </c>
      <c r="N865" t="s">
        <v>11889</v>
      </c>
      <c r="Q865" t="s">
        <v>11878</v>
      </c>
      <c r="S865">
        <v>17.5</v>
      </c>
    </row>
    <row r="866" spans="1:19" x14ac:dyDescent="0.75">
      <c r="A866" t="s">
        <v>11870</v>
      </c>
      <c r="B866" t="s">
        <v>11879</v>
      </c>
      <c r="C866" t="s">
        <v>11871</v>
      </c>
      <c r="E866" t="s">
        <v>11437</v>
      </c>
      <c r="F866" t="s">
        <v>11872</v>
      </c>
      <c r="G866" t="s">
        <v>11438</v>
      </c>
      <c r="H866">
        <v>6.2</v>
      </c>
      <c r="I866">
        <v>17.5</v>
      </c>
      <c r="J866" t="s">
        <v>11873</v>
      </c>
      <c r="K866" t="s">
        <v>11874</v>
      </c>
      <c r="L866" t="s">
        <v>11933</v>
      </c>
      <c r="M866" t="s">
        <v>11886</v>
      </c>
      <c r="N866" t="s">
        <v>11877</v>
      </c>
      <c r="O866">
        <v>38869</v>
      </c>
      <c r="Q866" t="s">
        <v>11878</v>
      </c>
      <c r="R866" t="s">
        <v>11873</v>
      </c>
      <c r="S866">
        <v>17.5</v>
      </c>
    </row>
    <row r="867" spans="1:19" x14ac:dyDescent="0.75">
      <c r="A867" t="s">
        <v>11870</v>
      </c>
      <c r="B867" t="s">
        <v>11871</v>
      </c>
      <c r="C867" t="s">
        <v>11871</v>
      </c>
      <c r="E867" t="s">
        <v>1476</v>
      </c>
      <c r="F867" t="s">
        <v>11872</v>
      </c>
      <c r="G867" t="s">
        <v>11134</v>
      </c>
      <c r="H867">
        <v>17.5</v>
      </c>
      <c r="I867">
        <v>17.5</v>
      </c>
      <c r="J867" t="s">
        <v>1128</v>
      </c>
      <c r="K867" t="s">
        <v>12778</v>
      </c>
      <c r="L867" t="s">
        <v>11923</v>
      </c>
      <c r="M867" t="s">
        <v>11924</v>
      </c>
      <c r="N867" t="s">
        <v>11889</v>
      </c>
      <c r="O867">
        <v>41596</v>
      </c>
      <c r="Q867" t="s">
        <v>11878</v>
      </c>
      <c r="R867" t="s">
        <v>1128</v>
      </c>
      <c r="S867">
        <v>17.5</v>
      </c>
    </row>
    <row r="868" spans="1:19" x14ac:dyDescent="0.75">
      <c r="A868" t="s">
        <v>11936</v>
      </c>
      <c r="B868" t="s">
        <v>11871</v>
      </c>
      <c r="C868" t="s">
        <v>11879</v>
      </c>
      <c r="D868" t="s">
        <v>9985</v>
      </c>
      <c r="E868" t="s">
        <v>12779</v>
      </c>
      <c r="F868" t="s">
        <v>11872</v>
      </c>
      <c r="G868" t="s">
        <v>12780</v>
      </c>
      <c r="H868">
        <v>17.5</v>
      </c>
      <c r="I868">
        <v>17.5</v>
      </c>
      <c r="K868" t="s">
        <v>11892</v>
      </c>
      <c r="L868" t="s">
        <v>7359</v>
      </c>
      <c r="M868" t="s">
        <v>11881</v>
      </c>
      <c r="N868" t="s">
        <v>11889</v>
      </c>
      <c r="Q868" t="s">
        <v>11878</v>
      </c>
      <c r="S868">
        <v>17.5</v>
      </c>
    </row>
    <row r="869" spans="1:19" x14ac:dyDescent="0.75">
      <c r="A869" t="s">
        <v>11870</v>
      </c>
      <c r="B869" t="s">
        <v>11879</v>
      </c>
      <c r="C869" t="s">
        <v>11871</v>
      </c>
      <c r="E869" t="s">
        <v>11442</v>
      </c>
      <c r="F869" t="s">
        <v>11872</v>
      </c>
      <c r="G869" t="s">
        <v>11443</v>
      </c>
      <c r="H869">
        <v>0.35</v>
      </c>
      <c r="I869">
        <v>17.5</v>
      </c>
      <c r="J869" t="s">
        <v>1128</v>
      </c>
      <c r="K869" t="s">
        <v>11892</v>
      </c>
      <c r="L869" t="s">
        <v>11945</v>
      </c>
      <c r="M869" t="s">
        <v>11945</v>
      </c>
      <c r="N869" t="s">
        <v>11889</v>
      </c>
      <c r="O869">
        <v>33970</v>
      </c>
      <c r="Q869" t="s">
        <v>11878</v>
      </c>
      <c r="R869" t="s">
        <v>1128</v>
      </c>
      <c r="S869">
        <v>17.5</v>
      </c>
    </row>
    <row r="870" spans="1:19" x14ac:dyDescent="0.75">
      <c r="A870" t="s">
        <v>11870</v>
      </c>
      <c r="B870" t="s">
        <v>11871</v>
      </c>
      <c r="C870" t="s">
        <v>11871</v>
      </c>
      <c r="E870" t="s">
        <v>11059</v>
      </c>
      <c r="F870" t="s">
        <v>11872</v>
      </c>
      <c r="G870" t="s">
        <v>11060</v>
      </c>
      <c r="H870">
        <v>14.89</v>
      </c>
      <c r="I870">
        <v>17</v>
      </c>
      <c r="J870" t="s">
        <v>1128</v>
      </c>
      <c r="K870" t="s">
        <v>12675</v>
      </c>
      <c r="L870" t="s">
        <v>11954</v>
      </c>
      <c r="M870" t="s">
        <v>11954</v>
      </c>
      <c r="N870" t="s">
        <v>11889</v>
      </c>
      <c r="O870">
        <v>42535</v>
      </c>
      <c r="Q870" t="s">
        <v>11878</v>
      </c>
      <c r="R870" t="s">
        <v>1128</v>
      </c>
      <c r="S870">
        <v>17</v>
      </c>
    </row>
    <row r="871" spans="1:19" x14ac:dyDescent="0.75">
      <c r="A871" t="s">
        <v>11870</v>
      </c>
      <c r="B871" t="s">
        <v>11879</v>
      </c>
      <c r="C871" t="s">
        <v>11871</v>
      </c>
      <c r="E871" t="s">
        <v>11056</v>
      </c>
      <c r="F871" t="s">
        <v>11872</v>
      </c>
      <c r="G871" t="s">
        <v>11057</v>
      </c>
      <c r="H871">
        <v>17</v>
      </c>
      <c r="I871">
        <v>17</v>
      </c>
      <c r="J871" t="s">
        <v>11873</v>
      </c>
      <c r="K871" t="s">
        <v>12549</v>
      </c>
      <c r="L871" t="s">
        <v>11933</v>
      </c>
      <c r="M871" t="s">
        <v>11886</v>
      </c>
      <c r="N871" t="s">
        <v>11877</v>
      </c>
      <c r="O871">
        <v>31413</v>
      </c>
      <c r="Q871" t="s">
        <v>11878</v>
      </c>
      <c r="R871" t="s">
        <v>11873</v>
      </c>
      <c r="S871">
        <v>17</v>
      </c>
    </row>
    <row r="872" spans="1:19" x14ac:dyDescent="0.75">
      <c r="A872" t="s">
        <v>11870</v>
      </c>
      <c r="B872" t="s">
        <v>11879</v>
      </c>
      <c r="C872" t="s">
        <v>11871</v>
      </c>
      <c r="E872" t="s">
        <v>2328</v>
      </c>
      <c r="F872" t="s">
        <v>11872</v>
      </c>
      <c r="G872" t="s">
        <v>12781</v>
      </c>
      <c r="H872">
        <v>16.5</v>
      </c>
      <c r="I872">
        <v>16.5</v>
      </c>
      <c r="J872" t="s">
        <v>1128</v>
      </c>
      <c r="K872" t="s">
        <v>12782</v>
      </c>
      <c r="L872" t="s">
        <v>11954</v>
      </c>
      <c r="M872" t="s">
        <v>11954</v>
      </c>
      <c r="N872" t="s">
        <v>11889</v>
      </c>
      <c r="O872">
        <v>27576</v>
      </c>
      <c r="Q872" t="s">
        <v>11878</v>
      </c>
      <c r="R872" t="s">
        <v>1128</v>
      </c>
      <c r="S872">
        <v>16.5</v>
      </c>
    </row>
    <row r="873" spans="1:19" x14ac:dyDescent="0.75">
      <c r="A873" t="s">
        <v>11870</v>
      </c>
      <c r="B873" t="s">
        <v>11871</v>
      </c>
      <c r="C873" t="s">
        <v>11871</v>
      </c>
      <c r="E873" t="s">
        <v>11112</v>
      </c>
      <c r="F873" t="s">
        <v>11872</v>
      </c>
      <c r="G873" t="s">
        <v>11113</v>
      </c>
      <c r="H873">
        <v>16.05</v>
      </c>
      <c r="I873">
        <v>16.100000000000001</v>
      </c>
      <c r="J873" t="s">
        <v>1128</v>
      </c>
      <c r="K873" t="s">
        <v>12783</v>
      </c>
      <c r="L873" t="s">
        <v>11954</v>
      </c>
      <c r="M873" t="s">
        <v>11954</v>
      </c>
      <c r="N873" t="s">
        <v>11889</v>
      </c>
      <c r="O873">
        <v>42485</v>
      </c>
      <c r="Q873" t="s">
        <v>11878</v>
      </c>
      <c r="R873" t="s">
        <v>1128</v>
      </c>
      <c r="S873">
        <v>16.100000000000001</v>
      </c>
    </row>
    <row r="874" spans="1:19" x14ac:dyDescent="0.75">
      <c r="A874" t="s">
        <v>11936</v>
      </c>
      <c r="C874" t="s">
        <v>11879</v>
      </c>
      <c r="D874" t="s">
        <v>2002</v>
      </c>
      <c r="E874" t="s">
        <v>12784</v>
      </c>
      <c r="F874" t="s">
        <v>11872</v>
      </c>
      <c r="G874" t="s">
        <v>12784</v>
      </c>
      <c r="H874">
        <v>16</v>
      </c>
      <c r="I874">
        <v>16</v>
      </c>
      <c r="N874" t="s">
        <v>11889</v>
      </c>
      <c r="Q874" t="s">
        <v>11878</v>
      </c>
      <c r="S874">
        <v>16</v>
      </c>
    </row>
    <row r="875" spans="1:19" x14ac:dyDescent="0.75">
      <c r="A875" t="s">
        <v>11936</v>
      </c>
      <c r="B875" t="s">
        <v>11871</v>
      </c>
      <c r="C875" t="s">
        <v>11879</v>
      </c>
      <c r="D875" t="s">
        <v>10217</v>
      </c>
      <c r="E875" t="s">
        <v>12785</v>
      </c>
      <c r="F875" t="s">
        <v>11872</v>
      </c>
      <c r="G875" t="s">
        <v>12786</v>
      </c>
      <c r="H875">
        <v>16</v>
      </c>
      <c r="I875">
        <v>16</v>
      </c>
      <c r="K875" t="s">
        <v>11874</v>
      </c>
      <c r="L875" t="s">
        <v>7359</v>
      </c>
      <c r="M875" t="s">
        <v>11881</v>
      </c>
      <c r="N875" t="s">
        <v>11882</v>
      </c>
      <c r="Q875" t="s">
        <v>11878</v>
      </c>
      <c r="S875">
        <v>16</v>
      </c>
    </row>
    <row r="876" spans="1:19" x14ac:dyDescent="0.75">
      <c r="A876" t="s">
        <v>11936</v>
      </c>
      <c r="B876" t="s">
        <v>11871</v>
      </c>
      <c r="C876" t="s">
        <v>11879</v>
      </c>
      <c r="D876" t="s">
        <v>9985</v>
      </c>
      <c r="E876" t="s">
        <v>12787</v>
      </c>
      <c r="F876" t="s">
        <v>11872</v>
      </c>
      <c r="G876" t="s">
        <v>12788</v>
      </c>
      <c r="H876">
        <v>15.8</v>
      </c>
      <c r="I876">
        <v>15.8</v>
      </c>
      <c r="K876" t="s">
        <v>11892</v>
      </c>
      <c r="L876" t="s">
        <v>7359</v>
      </c>
      <c r="M876" t="s">
        <v>11881</v>
      </c>
      <c r="N876" t="s">
        <v>11889</v>
      </c>
      <c r="Q876" t="s">
        <v>11878</v>
      </c>
      <c r="S876">
        <v>15.8</v>
      </c>
    </row>
    <row r="877" spans="1:19" x14ac:dyDescent="0.75">
      <c r="A877" t="s">
        <v>11936</v>
      </c>
      <c r="B877" t="s">
        <v>11871</v>
      </c>
      <c r="C877" t="s">
        <v>11879</v>
      </c>
      <c r="D877" t="s">
        <v>9985</v>
      </c>
      <c r="E877" t="s">
        <v>12789</v>
      </c>
      <c r="F877" t="s">
        <v>11872</v>
      </c>
      <c r="G877" t="s">
        <v>12790</v>
      </c>
      <c r="H877">
        <v>15.8</v>
      </c>
      <c r="I877">
        <v>15.8</v>
      </c>
      <c r="K877" t="s">
        <v>11892</v>
      </c>
      <c r="L877" t="s">
        <v>7359</v>
      </c>
      <c r="M877" t="s">
        <v>11881</v>
      </c>
      <c r="N877" t="s">
        <v>11889</v>
      </c>
      <c r="Q877" t="s">
        <v>11878</v>
      </c>
      <c r="S877">
        <v>15.8</v>
      </c>
    </row>
    <row r="878" spans="1:19" x14ac:dyDescent="0.75">
      <c r="A878" t="s">
        <v>11870</v>
      </c>
      <c r="B878" t="s">
        <v>11871</v>
      </c>
      <c r="C878" t="s">
        <v>11871</v>
      </c>
      <c r="E878" t="s">
        <v>1223</v>
      </c>
      <c r="F878" t="s">
        <v>11872</v>
      </c>
      <c r="G878" t="s">
        <v>9992</v>
      </c>
      <c r="H878">
        <v>15.8</v>
      </c>
      <c r="I878">
        <v>15.8</v>
      </c>
      <c r="J878" t="s">
        <v>1128</v>
      </c>
      <c r="K878" t="s">
        <v>11892</v>
      </c>
      <c r="L878" t="s">
        <v>7359</v>
      </c>
      <c r="M878" t="s">
        <v>11881</v>
      </c>
      <c r="N878" t="s">
        <v>11889</v>
      </c>
      <c r="O878">
        <v>1828</v>
      </c>
      <c r="Q878" t="s">
        <v>11878</v>
      </c>
      <c r="R878" t="s">
        <v>1128</v>
      </c>
      <c r="S878">
        <v>15.8</v>
      </c>
    </row>
    <row r="879" spans="1:19" x14ac:dyDescent="0.75">
      <c r="A879" t="s">
        <v>11936</v>
      </c>
      <c r="B879" t="s">
        <v>11871</v>
      </c>
      <c r="C879" t="s">
        <v>11879</v>
      </c>
      <c r="D879" t="s">
        <v>9985</v>
      </c>
      <c r="E879" t="s">
        <v>12791</v>
      </c>
      <c r="F879" t="s">
        <v>11872</v>
      </c>
      <c r="G879" t="s">
        <v>12792</v>
      </c>
      <c r="H879">
        <v>15.8</v>
      </c>
      <c r="I879">
        <v>15.8</v>
      </c>
      <c r="K879" t="s">
        <v>11892</v>
      </c>
      <c r="L879" t="s">
        <v>7359</v>
      </c>
      <c r="M879" t="s">
        <v>11881</v>
      </c>
      <c r="N879" t="s">
        <v>11889</v>
      </c>
      <c r="Q879" t="s">
        <v>11878</v>
      </c>
      <c r="S879">
        <v>15.8</v>
      </c>
    </row>
    <row r="880" spans="1:19" x14ac:dyDescent="0.75">
      <c r="A880" t="s">
        <v>11870</v>
      </c>
      <c r="B880" t="s">
        <v>11871</v>
      </c>
      <c r="C880" t="s">
        <v>11871</v>
      </c>
      <c r="E880" t="s">
        <v>671</v>
      </c>
      <c r="F880" t="s">
        <v>11872</v>
      </c>
      <c r="G880" t="s">
        <v>670</v>
      </c>
      <c r="H880">
        <v>15</v>
      </c>
      <c r="I880">
        <v>15</v>
      </c>
      <c r="J880" t="s">
        <v>11873</v>
      </c>
      <c r="K880" t="s">
        <v>11874</v>
      </c>
      <c r="L880" t="s">
        <v>11923</v>
      </c>
      <c r="M880" t="s">
        <v>11924</v>
      </c>
      <c r="N880" t="s">
        <v>11882</v>
      </c>
      <c r="O880">
        <v>40799</v>
      </c>
      <c r="Q880" t="s">
        <v>11878</v>
      </c>
      <c r="R880" t="s">
        <v>11873</v>
      </c>
      <c r="S880">
        <v>15</v>
      </c>
    </row>
    <row r="881" spans="1:19" x14ac:dyDescent="0.75">
      <c r="A881" t="s">
        <v>11870</v>
      </c>
      <c r="B881" t="s">
        <v>11871</v>
      </c>
      <c r="C881" t="s">
        <v>11871</v>
      </c>
      <c r="E881" t="s">
        <v>11107</v>
      </c>
      <c r="F881" t="s">
        <v>11872</v>
      </c>
      <c r="G881" t="s">
        <v>11108</v>
      </c>
      <c r="H881">
        <v>14.4</v>
      </c>
      <c r="I881">
        <v>15</v>
      </c>
      <c r="J881" t="s">
        <v>1128</v>
      </c>
      <c r="K881" t="s">
        <v>12793</v>
      </c>
      <c r="L881" t="s">
        <v>11923</v>
      </c>
      <c r="M881" t="s">
        <v>11924</v>
      </c>
      <c r="N881" t="s">
        <v>11889</v>
      </c>
      <c r="O881">
        <v>42776</v>
      </c>
      <c r="Q881" t="s">
        <v>11878</v>
      </c>
      <c r="R881" t="s">
        <v>9496</v>
      </c>
      <c r="S881">
        <v>15</v>
      </c>
    </row>
    <row r="882" spans="1:19" x14ac:dyDescent="0.75">
      <c r="A882" t="s">
        <v>11870</v>
      </c>
      <c r="B882" t="s">
        <v>11871</v>
      </c>
      <c r="C882" t="s">
        <v>11871</v>
      </c>
      <c r="E882" t="s">
        <v>674</v>
      </c>
      <c r="F882" t="s">
        <v>11872</v>
      </c>
      <c r="G882" t="s">
        <v>673</v>
      </c>
      <c r="H882">
        <v>15</v>
      </c>
      <c r="I882">
        <v>15</v>
      </c>
      <c r="J882" t="s">
        <v>11873</v>
      </c>
      <c r="K882" t="s">
        <v>11874</v>
      </c>
      <c r="L882" t="s">
        <v>11923</v>
      </c>
      <c r="M882" t="s">
        <v>11924</v>
      </c>
      <c r="N882" t="s">
        <v>11882</v>
      </c>
      <c r="O882">
        <v>40823</v>
      </c>
      <c r="Q882" t="s">
        <v>11878</v>
      </c>
      <c r="R882" t="s">
        <v>11873</v>
      </c>
      <c r="S882">
        <v>15</v>
      </c>
    </row>
    <row r="883" spans="1:19" x14ac:dyDescent="0.75">
      <c r="A883" t="s">
        <v>11870</v>
      </c>
      <c r="B883" t="s">
        <v>11871</v>
      </c>
      <c r="C883" t="s">
        <v>11871</v>
      </c>
      <c r="E883" t="s">
        <v>1913</v>
      </c>
      <c r="F883" t="s">
        <v>11872</v>
      </c>
      <c r="G883" t="s">
        <v>11517</v>
      </c>
      <c r="H883">
        <v>15</v>
      </c>
      <c r="I883">
        <v>15</v>
      </c>
      <c r="J883" t="s">
        <v>1128</v>
      </c>
      <c r="K883" t="s">
        <v>12794</v>
      </c>
      <c r="L883" t="s">
        <v>11923</v>
      </c>
      <c r="M883" t="s">
        <v>11924</v>
      </c>
      <c r="N883" t="s">
        <v>11889</v>
      </c>
      <c r="O883">
        <v>42727</v>
      </c>
      <c r="Q883" t="s">
        <v>11878</v>
      </c>
      <c r="R883" t="s">
        <v>1128</v>
      </c>
      <c r="S883">
        <v>15</v>
      </c>
    </row>
    <row r="884" spans="1:19" x14ac:dyDescent="0.75">
      <c r="A884" t="s">
        <v>11870</v>
      </c>
      <c r="B884" t="s">
        <v>11871</v>
      </c>
      <c r="C884" t="s">
        <v>11871</v>
      </c>
      <c r="E884" t="s">
        <v>942</v>
      </c>
      <c r="F884" t="s">
        <v>11872</v>
      </c>
      <c r="G884" t="s">
        <v>10667</v>
      </c>
      <c r="H884">
        <v>15</v>
      </c>
      <c r="I884">
        <v>15</v>
      </c>
      <c r="J884" t="s">
        <v>11873</v>
      </c>
      <c r="K884" t="s">
        <v>12795</v>
      </c>
      <c r="L884" t="s">
        <v>11923</v>
      </c>
      <c r="M884" t="s">
        <v>11924</v>
      </c>
      <c r="N884" t="s">
        <v>11877</v>
      </c>
      <c r="O884">
        <v>42333</v>
      </c>
      <c r="Q884" t="s">
        <v>11878</v>
      </c>
      <c r="R884" t="s">
        <v>11873</v>
      </c>
      <c r="S884">
        <v>15</v>
      </c>
    </row>
    <row r="885" spans="1:19" x14ac:dyDescent="0.75">
      <c r="A885" t="s">
        <v>11870</v>
      </c>
      <c r="B885" t="s">
        <v>11879</v>
      </c>
      <c r="C885" t="s">
        <v>11871</v>
      </c>
      <c r="E885" t="s">
        <v>1341</v>
      </c>
      <c r="F885" t="s">
        <v>11872</v>
      </c>
      <c r="G885" t="s">
        <v>11455</v>
      </c>
      <c r="H885">
        <v>1.65</v>
      </c>
      <c r="I885">
        <v>15</v>
      </c>
      <c r="J885" t="s">
        <v>1128</v>
      </c>
      <c r="K885" t="s">
        <v>11892</v>
      </c>
      <c r="L885" t="s">
        <v>11945</v>
      </c>
      <c r="M885" t="s">
        <v>11945</v>
      </c>
      <c r="N885" t="s">
        <v>11889</v>
      </c>
      <c r="O885">
        <v>31778</v>
      </c>
      <c r="Q885" t="s">
        <v>11878</v>
      </c>
      <c r="R885" t="s">
        <v>1128</v>
      </c>
      <c r="S885">
        <v>15</v>
      </c>
    </row>
    <row r="886" spans="1:19" x14ac:dyDescent="0.75">
      <c r="A886" t="s">
        <v>11870</v>
      </c>
      <c r="B886" t="s">
        <v>11879</v>
      </c>
      <c r="C886" t="s">
        <v>11871</v>
      </c>
      <c r="E886" t="s">
        <v>11447</v>
      </c>
      <c r="F886" t="s">
        <v>11872</v>
      </c>
      <c r="G886" t="s">
        <v>11448</v>
      </c>
      <c r="H886">
        <v>1</v>
      </c>
      <c r="I886">
        <v>15</v>
      </c>
      <c r="J886" t="s">
        <v>11873</v>
      </c>
      <c r="K886" t="s">
        <v>11874</v>
      </c>
      <c r="L886" t="s">
        <v>11933</v>
      </c>
      <c r="M886" t="s">
        <v>11886</v>
      </c>
      <c r="N886" t="s">
        <v>11882</v>
      </c>
      <c r="O886">
        <v>31778</v>
      </c>
      <c r="Q886" t="s">
        <v>11878</v>
      </c>
      <c r="R886" t="s">
        <v>11873</v>
      </c>
      <c r="S886">
        <v>15</v>
      </c>
    </row>
    <row r="887" spans="1:19" x14ac:dyDescent="0.75">
      <c r="A887" t="s">
        <v>11870</v>
      </c>
      <c r="B887" t="s">
        <v>11871</v>
      </c>
      <c r="C887" t="s">
        <v>11871</v>
      </c>
      <c r="E887" t="s">
        <v>1890</v>
      </c>
      <c r="F887" t="s">
        <v>11872</v>
      </c>
      <c r="G887" t="s">
        <v>11192</v>
      </c>
      <c r="H887">
        <v>15</v>
      </c>
      <c r="I887">
        <v>15</v>
      </c>
      <c r="J887" t="s">
        <v>11873</v>
      </c>
      <c r="K887" t="s">
        <v>1889</v>
      </c>
      <c r="L887" t="s">
        <v>11923</v>
      </c>
      <c r="M887" t="s">
        <v>11924</v>
      </c>
      <c r="N887" t="s">
        <v>11877</v>
      </c>
      <c r="O887">
        <v>42746</v>
      </c>
      <c r="Q887" t="s">
        <v>11878</v>
      </c>
      <c r="R887" t="s">
        <v>11873</v>
      </c>
      <c r="S887">
        <v>15</v>
      </c>
    </row>
    <row r="888" spans="1:19" x14ac:dyDescent="0.75">
      <c r="A888" t="s">
        <v>11870</v>
      </c>
      <c r="B888" t="s">
        <v>11871</v>
      </c>
      <c r="C888" t="s">
        <v>11871</v>
      </c>
      <c r="E888" t="s">
        <v>2582</v>
      </c>
      <c r="F888" t="s">
        <v>11872</v>
      </c>
      <c r="G888" t="s">
        <v>10043</v>
      </c>
      <c r="H888">
        <v>15</v>
      </c>
      <c r="I888">
        <v>15</v>
      </c>
      <c r="J888" t="s">
        <v>1128</v>
      </c>
      <c r="K888" t="s">
        <v>12796</v>
      </c>
      <c r="L888" t="s">
        <v>11923</v>
      </c>
      <c r="M888" t="s">
        <v>11924</v>
      </c>
      <c r="N888" t="s">
        <v>11889</v>
      </c>
      <c r="O888">
        <v>41983</v>
      </c>
      <c r="Q888" t="s">
        <v>11878</v>
      </c>
      <c r="R888" t="s">
        <v>1128</v>
      </c>
      <c r="S888">
        <v>15</v>
      </c>
    </row>
    <row r="889" spans="1:19" x14ac:dyDescent="0.75">
      <c r="A889" t="s">
        <v>11870</v>
      </c>
      <c r="B889" t="s">
        <v>11871</v>
      </c>
      <c r="C889" t="s">
        <v>11871</v>
      </c>
      <c r="E889" t="s">
        <v>634</v>
      </c>
      <c r="F889" t="s">
        <v>11872</v>
      </c>
      <c r="G889" t="s">
        <v>10535</v>
      </c>
      <c r="H889">
        <v>14.99</v>
      </c>
      <c r="I889">
        <v>15</v>
      </c>
      <c r="J889" t="s">
        <v>11873</v>
      </c>
      <c r="K889" t="s">
        <v>12797</v>
      </c>
      <c r="L889" t="s">
        <v>11923</v>
      </c>
      <c r="M889" t="s">
        <v>11924</v>
      </c>
      <c r="N889" t="s">
        <v>11877</v>
      </c>
      <c r="O889">
        <v>42361</v>
      </c>
      <c r="Q889" t="s">
        <v>11878</v>
      </c>
      <c r="R889" t="s">
        <v>11873</v>
      </c>
      <c r="S889">
        <v>15</v>
      </c>
    </row>
    <row r="890" spans="1:19" x14ac:dyDescent="0.75">
      <c r="A890" t="s">
        <v>11870</v>
      </c>
      <c r="B890" t="s">
        <v>11871</v>
      </c>
      <c r="C890" t="s">
        <v>11871</v>
      </c>
      <c r="E890" t="s">
        <v>365</v>
      </c>
      <c r="F890" t="s">
        <v>11872</v>
      </c>
      <c r="G890" t="s">
        <v>11183</v>
      </c>
      <c r="H890">
        <v>14.5</v>
      </c>
      <c r="I890">
        <v>14.5</v>
      </c>
      <c r="J890" t="s">
        <v>11873</v>
      </c>
      <c r="K890" t="s">
        <v>11874</v>
      </c>
      <c r="L890" t="s">
        <v>7359</v>
      </c>
      <c r="M890" t="s">
        <v>11881</v>
      </c>
      <c r="N890" t="s">
        <v>11882</v>
      </c>
      <c r="O890">
        <v>6211</v>
      </c>
      <c r="Q890" t="s">
        <v>11878</v>
      </c>
      <c r="R890" t="s">
        <v>11873</v>
      </c>
      <c r="S890">
        <v>14.5</v>
      </c>
    </row>
    <row r="891" spans="1:19" x14ac:dyDescent="0.75">
      <c r="A891" t="s">
        <v>11870</v>
      </c>
      <c r="B891" t="s">
        <v>11879</v>
      </c>
      <c r="C891" t="s">
        <v>11871</v>
      </c>
      <c r="E891" t="s">
        <v>240</v>
      </c>
      <c r="F891" t="s">
        <v>11872</v>
      </c>
      <c r="G891" t="s">
        <v>10306</v>
      </c>
      <c r="H891">
        <v>14.3</v>
      </c>
      <c r="I891">
        <v>14.3</v>
      </c>
      <c r="J891" t="s">
        <v>11873</v>
      </c>
      <c r="K891" t="s">
        <v>11874</v>
      </c>
      <c r="L891" t="s">
        <v>7359</v>
      </c>
      <c r="M891" t="s">
        <v>11881</v>
      </c>
      <c r="N891" t="s">
        <v>11882</v>
      </c>
      <c r="O891">
        <v>33679</v>
      </c>
      <c r="Q891" t="s">
        <v>11878</v>
      </c>
      <c r="R891" t="s">
        <v>11873</v>
      </c>
      <c r="S891">
        <v>14.3</v>
      </c>
    </row>
    <row r="892" spans="1:19" x14ac:dyDescent="0.75">
      <c r="A892" t="s">
        <v>11870</v>
      </c>
      <c r="B892" t="s">
        <v>11871</v>
      </c>
      <c r="C892" t="s">
        <v>11871</v>
      </c>
      <c r="E892" t="s">
        <v>1573</v>
      </c>
      <c r="F892" t="s">
        <v>11872</v>
      </c>
      <c r="G892" t="s">
        <v>11125</v>
      </c>
      <c r="H892">
        <v>14</v>
      </c>
      <c r="I892">
        <v>14</v>
      </c>
      <c r="J892" t="s">
        <v>1128</v>
      </c>
      <c r="K892" t="s">
        <v>12798</v>
      </c>
      <c r="L892" t="s">
        <v>11923</v>
      </c>
      <c r="M892" t="s">
        <v>11924</v>
      </c>
      <c r="N892" t="s">
        <v>11889</v>
      </c>
      <c r="O892">
        <v>42627</v>
      </c>
      <c r="Q892" t="s">
        <v>11878</v>
      </c>
      <c r="R892" t="s">
        <v>1128</v>
      </c>
      <c r="S892">
        <v>14</v>
      </c>
    </row>
    <row r="893" spans="1:19" x14ac:dyDescent="0.75">
      <c r="A893" t="s">
        <v>11870</v>
      </c>
      <c r="B893" t="s">
        <v>11871</v>
      </c>
      <c r="C893" t="s">
        <v>11871</v>
      </c>
      <c r="E893" t="s">
        <v>419</v>
      </c>
      <c r="F893" t="s">
        <v>11872</v>
      </c>
      <c r="G893" t="s">
        <v>11176</v>
      </c>
      <c r="H893">
        <v>14</v>
      </c>
      <c r="I893">
        <v>14</v>
      </c>
      <c r="J893" t="s">
        <v>11873</v>
      </c>
      <c r="K893" t="s">
        <v>11874</v>
      </c>
      <c r="L893" t="s">
        <v>7359</v>
      </c>
      <c r="M893" t="s">
        <v>11881</v>
      </c>
      <c r="N893" t="s">
        <v>11882</v>
      </c>
      <c r="O893">
        <v>17533</v>
      </c>
      <c r="Q893" t="s">
        <v>11878</v>
      </c>
      <c r="R893" t="s">
        <v>11873</v>
      </c>
      <c r="S893">
        <v>14</v>
      </c>
    </row>
    <row r="894" spans="1:19" x14ac:dyDescent="0.75">
      <c r="A894" t="s">
        <v>11936</v>
      </c>
      <c r="C894" t="s">
        <v>11879</v>
      </c>
      <c r="D894" t="s">
        <v>1290</v>
      </c>
      <c r="E894" t="s">
        <v>12799</v>
      </c>
      <c r="F894" t="s">
        <v>11872</v>
      </c>
      <c r="G894" t="s">
        <v>12799</v>
      </c>
      <c r="H894">
        <v>14</v>
      </c>
      <c r="I894">
        <v>14</v>
      </c>
      <c r="N894" t="s">
        <v>11889</v>
      </c>
      <c r="Q894" t="s">
        <v>11878</v>
      </c>
      <c r="S894">
        <v>14</v>
      </c>
    </row>
    <row r="895" spans="1:19" x14ac:dyDescent="0.75">
      <c r="A895" t="s">
        <v>11870</v>
      </c>
      <c r="B895" t="s">
        <v>11871</v>
      </c>
      <c r="C895" t="s">
        <v>11871</v>
      </c>
      <c r="E895" t="s">
        <v>490</v>
      </c>
      <c r="F895" t="s">
        <v>11872</v>
      </c>
      <c r="G895" t="s">
        <v>12800</v>
      </c>
      <c r="H895">
        <v>14</v>
      </c>
      <c r="I895">
        <v>14</v>
      </c>
      <c r="J895" t="s">
        <v>11873</v>
      </c>
      <c r="K895" t="s">
        <v>12801</v>
      </c>
      <c r="L895" t="s">
        <v>7359</v>
      </c>
      <c r="M895" t="s">
        <v>11881</v>
      </c>
      <c r="N895" t="s">
        <v>11877</v>
      </c>
      <c r="O895">
        <v>32646</v>
      </c>
      <c r="Q895" t="s">
        <v>11878</v>
      </c>
      <c r="R895" t="s">
        <v>11873</v>
      </c>
      <c r="S895">
        <v>14</v>
      </c>
    </row>
    <row r="896" spans="1:19" x14ac:dyDescent="0.75">
      <c r="A896" t="s">
        <v>11870</v>
      </c>
      <c r="B896" t="s">
        <v>11871</v>
      </c>
      <c r="C896" t="s">
        <v>11871</v>
      </c>
      <c r="E896" t="s">
        <v>206</v>
      </c>
      <c r="F896" t="s">
        <v>11872</v>
      </c>
      <c r="G896" t="s">
        <v>10121</v>
      </c>
      <c r="H896">
        <v>14</v>
      </c>
      <c r="I896">
        <v>14</v>
      </c>
      <c r="J896" t="s">
        <v>1128</v>
      </c>
      <c r="K896" t="s">
        <v>12802</v>
      </c>
      <c r="L896" t="s">
        <v>11945</v>
      </c>
      <c r="M896" t="s">
        <v>11946</v>
      </c>
      <c r="N896" t="s">
        <v>11889</v>
      </c>
      <c r="O896">
        <v>41365</v>
      </c>
      <c r="Q896" t="s">
        <v>11878</v>
      </c>
      <c r="R896" t="s">
        <v>1128</v>
      </c>
      <c r="S896">
        <v>14</v>
      </c>
    </row>
    <row r="897" spans="1:19" x14ac:dyDescent="0.75">
      <c r="A897" t="s">
        <v>11870</v>
      </c>
      <c r="B897" t="s">
        <v>11879</v>
      </c>
      <c r="C897" t="s">
        <v>11871</v>
      </c>
      <c r="E897" t="s">
        <v>2216</v>
      </c>
      <c r="F897" t="s">
        <v>11872</v>
      </c>
      <c r="G897" t="s">
        <v>2215</v>
      </c>
      <c r="H897">
        <v>12</v>
      </c>
      <c r="I897">
        <v>13.8</v>
      </c>
      <c r="J897" t="s">
        <v>11873</v>
      </c>
      <c r="K897" t="s">
        <v>12803</v>
      </c>
      <c r="L897" t="s">
        <v>11875</v>
      </c>
      <c r="M897" t="s">
        <v>12384</v>
      </c>
      <c r="N897" t="s">
        <v>11882</v>
      </c>
      <c r="Q897" t="s">
        <v>11878</v>
      </c>
      <c r="R897" t="s">
        <v>11873</v>
      </c>
      <c r="S897">
        <v>13.8</v>
      </c>
    </row>
    <row r="898" spans="1:19" x14ac:dyDescent="0.75">
      <c r="A898" t="s">
        <v>11870</v>
      </c>
      <c r="B898" t="s">
        <v>11871</v>
      </c>
      <c r="C898" t="s">
        <v>11871</v>
      </c>
      <c r="E898" t="s">
        <v>10318</v>
      </c>
      <c r="F898" t="s">
        <v>11872</v>
      </c>
      <c r="G898" t="s">
        <v>10319</v>
      </c>
      <c r="H898">
        <v>13.8</v>
      </c>
      <c r="I898">
        <v>13.8</v>
      </c>
      <c r="J898" t="s">
        <v>1128</v>
      </c>
      <c r="K898" t="s">
        <v>12804</v>
      </c>
      <c r="L898" t="s">
        <v>11923</v>
      </c>
      <c r="M898" t="s">
        <v>11924</v>
      </c>
      <c r="N898" t="s">
        <v>11889</v>
      </c>
      <c r="O898">
        <v>42915</v>
      </c>
      <c r="Q898" t="s">
        <v>11878</v>
      </c>
      <c r="R898" t="s">
        <v>1128</v>
      </c>
      <c r="S898">
        <v>13.8</v>
      </c>
    </row>
    <row r="899" spans="1:19" x14ac:dyDescent="0.75">
      <c r="A899" t="s">
        <v>11870</v>
      </c>
      <c r="B899" t="s">
        <v>11879</v>
      </c>
      <c r="C899" t="s">
        <v>11871</v>
      </c>
      <c r="E899" t="s">
        <v>2939</v>
      </c>
      <c r="F899" t="s">
        <v>11872</v>
      </c>
      <c r="G899" t="s">
        <v>10655</v>
      </c>
      <c r="H899">
        <v>6.96</v>
      </c>
      <c r="I899">
        <v>13.8</v>
      </c>
      <c r="J899" t="s">
        <v>1128</v>
      </c>
      <c r="K899" t="s">
        <v>12805</v>
      </c>
      <c r="L899" t="s">
        <v>11933</v>
      </c>
      <c r="M899" t="s">
        <v>12463</v>
      </c>
      <c r="N899" t="s">
        <v>11889</v>
      </c>
      <c r="O899">
        <v>40441</v>
      </c>
      <c r="Q899" t="s">
        <v>11878</v>
      </c>
      <c r="R899" t="s">
        <v>1128</v>
      </c>
      <c r="S899">
        <v>13.8</v>
      </c>
    </row>
    <row r="900" spans="1:19" x14ac:dyDescent="0.75">
      <c r="A900" t="s">
        <v>11936</v>
      </c>
      <c r="B900" t="s">
        <v>11871</v>
      </c>
      <c r="C900" t="s">
        <v>11879</v>
      </c>
      <c r="D900" t="s">
        <v>11538</v>
      </c>
      <c r="E900" t="s">
        <v>12806</v>
      </c>
      <c r="F900" t="s">
        <v>11872</v>
      </c>
      <c r="G900" t="s">
        <v>11539</v>
      </c>
      <c r="H900">
        <v>13.6</v>
      </c>
      <c r="I900">
        <v>13.6</v>
      </c>
      <c r="K900" t="s">
        <v>12223</v>
      </c>
      <c r="L900" t="s">
        <v>11875</v>
      </c>
      <c r="M900" t="s">
        <v>11952</v>
      </c>
      <c r="N900" t="s">
        <v>11889</v>
      </c>
      <c r="Q900" t="s">
        <v>11878</v>
      </c>
      <c r="S900">
        <v>13.6</v>
      </c>
    </row>
    <row r="901" spans="1:19" x14ac:dyDescent="0.75">
      <c r="A901" t="s">
        <v>11870</v>
      </c>
      <c r="B901" t="s">
        <v>11871</v>
      </c>
      <c r="C901" t="s">
        <v>11871</v>
      </c>
      <c r="E901" t="s">
        <v>362</v>
      </c>
      <c r="F901" t="s">
        <v>11872</v>
      </c>
      <c r="G901" t="s">
        <v>10407</v>
      </c>
      <c r="H901">
        <v>13.5</v>
      </c>
      <c r="I901">
        <v>13.5</v>
      </c>
      <c r="J901" t="s">
        <v>11873</v>
      </c>
      <c r="K901" t="s">
        <v>11874</v>
      </c>
      <c r="L901" t="s">
        <v>7359</v>
      </c>
      <c r="M901" t="s">
        <v>11881</v>
      </c>
      <c r="N901" t="s">
        <v>11882</v>
      </c>
      <c r="O901">
        <v>5845</v>
      </c>
      <c r="Q901" t="s">
        <v>11878</v>
      </c>
      <c r="R901" t="s">
        <v>11873</v>
      </c>
      <c r="S901">
        <v>13.5</v>
      </c>
    </row>
    <row r="902" spans="1:19" x14ac:dyDescent="0.75">
      <c r="A902" t="s">
        <v>11870</v>
      </c>
      <c r="B902" t="s">
        <v>11871</v>
      </c>
      <c r="C902" t="s">
        <v>11871</v>
      </c>
      <c r="E902" t="s">
        <v>10922</v>
      </c>
      <c r="F902" t="s">
        <v>11872</v>
      </c>
      <c r="G902" t="s">
        <v>10923</v>
      </c>
      <c r="H902">
        <v>13.5</v>
      </c>
      <c r="I902">
        <v>13.5</v>
      </c>
      <c r="J902" t="s">
        <v>11873</v>
      </c>
      <c r="K902" t="s">
        <v>12531</v>
      </c>
      <c r="L902" t="s">
        <v>7359</v>
      </c>
      <c r="M902" t="s">
        <v>11881</v>
      </c>
      <c r="N902" t="s">
        <v>11882</v>
      </c>
      <c r="O902">
        <v>29221</v>
      </c>
      <c r="Q902" t="s">
        <v>11878</v>
      </c>
      <c r="R902" t="s">
        <v>11873</v>
      </c>
      <c r="S902">
        <v>13.5</v>
      </c>
    </row>
    <row r="903" spans="1:19" x14ac:dyDescent="0.75">
      <c r="A903" t="s">
        <v>11870</v>
      </c>
      <c r="B903" t="s">
        <v>11871</v>
      </c>
      <c r="C903" t="s">
        <v>11871</v>
      </c>
      <c r="E903" t="s">
        <v>1220</v>
      </c>
      <c r="F903" t="s">
        <v>11872</v>
      </c>
      <c r="G903" t="s">
        <v>9991</v>
      </c>
      <c r="H903">
        <v>13.4</v>
      </c>
      <c r="I903">
        <v>13.4</v>
      </c>
      <c r="J903" t="s">
        <v>1128</v>
      </c>
      <c r="K903" t="s">
        <v>11892</v>
      </c>
      <c r="L903" t="s">
        <v>7359</v>
      </c>
      <c r="M903" t="s">
        <v>11881</v>
      </c>
      <c r="N903" t="s">
        <v>11889</v>
      </c>
      <c r="O903">
        <v>2923</v>
      </c>
      <c r="Q903" t="s">
        <v>11878</v>
      </c>
      <c r="R903" t="s">
        <v>1128</v>
      </c>
      <c r="S903">
        <v>13.4</v>
      </c>
    </row>
    <row r="904" spans="1:19" x14ac:dyDescent="0.75">
      <c r="A904" t="s">
        <v>11870</v>
      </c>
      <c r="B904" t="s">
        <v>11879</v>
      </c>
      <c r="C904" t="s">
        <v>11871</v>
      </c>
      <c r="E904" t="s">
        <v>1346</v>
      </c>
      <c r="F904" t="s">
        <v>11872</v>
      </c>
      <c r="G904" t="s">
        <v>11365</v>
      </c>
      <c r="H904">
        <v>0.4</v>
      </c>
      <c r="I904">
        <v>13.3</v>
      </c>
      <c r="J904" t="s">
        <v>1128</v>
      </c>
      <c r="K904" t="s">
        <v>11892</v>
      </c>
      <c r="L904" t="s">
        <v>11945</v>
      </c>
      <c r="M904" t="s">
        <v>11945</v>
      </c>
      <c r="N904" t="s">
        <v>11889</v>
      </c>
      <c r="O904">
        <v>30682</v>
      </c>
      <c r="Q904" t="s">
        <v>11878</v>
      </c>
      <c r="R904" t="s">
        <v>1128</v>
      </c>
      <c r="S904">
        <v>13.3</v>
      </c>
    </row>
    <row r="905" spans="1:19" x14ac:dyDescent="0.75">
      <c r="A905" t="s">
        <v>11870</v>
      </c>
      <c r="B905" t="s">
        <v>11871</v>
      </c>
      <c r="C905" t="s">
        <v>11871</v>
      </c>
      <c r="E905" t="s">
        <v>2607</v>
      </c>
      <c r="F905" t="s">
        <v>11872</v>
      </c>
      <c r="G905" t="s">
        <v>10788</v>
      </c>
      <c r="H905">
        <v>10.62</v>
      </c>
      <c r="I905">
        <v>13.3</v>
      </c>
      <c r="J905" t="s">
        <v>11873</v>
      </c>
      <c r="K905" t="s">
        <v>12807</v>
      </c>
      <c r="L905" t="s">
        <v>12259</v>
      </c>
      <c r="M905" t="s">
        <v>12463</v>
      </c>
      <c r="N905" t="s">
        <v>11882</v>
      </c>
      <c r="O905">
        <v>39904</v>
      </c>
      <c r="Q905" t="s">
        <v>11878</v>
      </c>
      <c r="R905" t="s">
        <v>11873</v>
      </c>
      <c r="S905">
        <v>13.3</v>
      </c>
    </row>
    <row r="906" spans="1:19" x14ac:dyDescent="0.75">
      <c r="A906" t="s">
        <v>11870</v>
      </c>
      <c r="B906" t="s">
        <v>11879</v>
      </c>
      <c r="C906" t="s">
        <v>11871</v>
      </c>
      <c r="E906" t="s">
        <v>11004</v>
      </c>
      <c r="F906" t="s">
        <v>11872</v>
      </c>
      <c r="G906" t="s">
        <v>12808</v>
      </c>
      <c r="H906">
        <v>13</v>
      </c>
      <c r="I906">
        <v>13.2</v>
      </c>
      <c r="J906" t="s">
        <v>1128</v>
      </c>
      <c r="K906" t="s">
        <v>12808</v>
      </c>
      <c r="L906" t="s">
        <v>12259</v>
      </c>
      <c r="M906" t="s">
        <v>11886</v>
      </c>
      <c r="N906" t="s">
        <v>11889</v>
      </c>
      <c r="O906">
        <v>41439</v>
      </c>
      <c r="Q906" t="s">
        <v>11878</v>
      </c>
      <c r="R906" t="s">
        <v>1128</v>
      </c>
      <c r="S906">
        <v>13.2</v>
      </c>
    </row>
    <row r="907" spans="1:19" x14ac:dyDescent="0.75">
      <c r="A907" t="s">
        <v>11870</v>
      </c>
      <c r="B907" t="s">
        <v>11871</v>
      </c>
      <c r="C907" t="s">
        <v>11871</v>
      </c>
      <c r="E907" t="s">
        <v>430</v>
      </c>
      <c r="F907" t="s">
        <v>11872</v>
      </c>
      <c r="G907" t="s">
        <v>10107</v>
      </c>
      <c r="H907">
        <v>13</v>
      </c>
      <c r="I907">
        <v>13</v>
      </c>
      <c r="J907" t="s">
        <v>11873</v>
      </c>
      <c r="K907" t="s">
        <v>11874</v>
      </c>
      <c r="L907" t="s">
        <v>7359</v>
      </c>
      <c r="M907" t="s">
        <v>11881</v>
      </c>
      <c r="N907" t="s">
        <v>11882</v>
      </c>
      <c r="O907">
        <v>28856</v>
      </c>
      <c r="Q907" t="s">
        <v>11878</v>
      </c>
      <c r="R907" t="s">
        <v>11873</v>
      </c>
      <c r="S907">
        <v>13</v>
      </c>
    </row>
    <row r="908" spans="1:19" x14ac:dyDescent="0.75">
      <c r="A908" t="s">
        <v>11936</v>
      </c>
      <c r="B908" t="s">
        <v>11871</v>
      </c>
      <c r="C908" t="s">
        <v>11879</v>
      </c>
      <c r="D908" t="s">
        <v>10215</v>
      </c>
      <c r="E908" t="s">
        <v>12809</v>
      </c>
      <c r="F908" t="s">
        <v>11872</v>
      </c>
      <c r="G908" t="s">
        <v>12810</v>
      </c>
      <c r="H908">
        <v>13</v>
      </c>
      <c r="I908">
        <v>13</v>
      </c>
      <c r="K908" t="s">
        <v>11874</v>
      </c>
      <c r="L908" t="s">
        <v>7359</v>
      </c>
      <c r="M908" t="s">
        <v>11881</v>
      </c>
      <c r="N908" t="s">
        <v>11882</v>
      </c>
      <c r="Q908" t="s">
        <v>11878</v>
      </c>
      <c r="S908">
        <v>13</v>
      </c>
    </row>
    <row r="909" spans="1:19" x14ac:dyDescent="0.75">
      <c r="A909" t="s">
        <v>11870</v>
      </c>
      <c r="B909" t="s">
        <v>11871</v>
      </c>
      <c r="C909" t="s">
        <v>11871</v>
      </c>
      <c r="E909" t="s">
        <v>10996</v>
      </c>
      <c r="F909" t="s">
        <v>11872</v>
      </c>
      <c r="G909" t="s">
        <v>10998</v>
      </c>
      <c r="H909">
        <v>13</v>
      </c>
      <c r="I909">
        <v>13</v>
      </c>
      <c r="J909" t="s">
        <v>11873</v>
      </c>
      <c r="K909" t="s">
        <v>12368</v>
      </c>
      <c r="L909" t="s">
        <v>7359</v>
      </c>
      <c r="M909" t="s">
        <v>11881</v>
      </c>
      <c r="N909" t="s">
        <v>11882</v>
      </c>
      <c r="O909">
        <v>30317</v>
      </c>
      <c r="Q909" t="s">
        <v>11878</v>
      </c>
      <c r="R909" t="s">
        <v>11873</v>
      </c>
      <c r="S909">
        <v>13</v>
      </c>
    </row>
    <row r="910" spans="1:19" x14ac:dyDescent="0.75">
      <c r="A910" t="s">
        <v>11870</v>
      </c>
      <c r="B910" t="s">
        <v>11871</v>
      </c>
      <c r="C910" t="s">
        <v>11871</v>
      </c>
      <c r="E910" t="s">
        <v>1274</v>
      </c>
      <c r="F910" t="s">
        <v>11872</v>
      </c>
      <c r="G910" t="s">
        <v>10125</v>
      </c>
      <c r="H910">
        <v>11.94</v>
      </c>
      <c r="I910">
        <v>13</v>
      </c>
      <c r="J910" t="s">
        <v>1128</v>
      </c>
      <c r="K910" t="s">
        <v>11892</v>
      </c>
      <c r="L910" t="s">
        <v>7359</v>
      </c>
      <c r="M910" t="s">
        <v>11881</v>
      </c>
      <c r="N910" t="s">
        <v>11889</v>
      </c>
      <c r="O910">
        <v>5845</v>
      </c>
      <c r="Q910" t="s">
        <v>11878</v>
      </c>
      <c r="R910" t="s">
        <v>1128</v>
      </c>
      <c r="S910">
        <v>13</v>
      </c>
    </row>
    <row r="911" spans="1:19" x14ac:dyDescent="0.75">
      <c r="A911" t="s">
        <v>11870</v>
      </c>
      <c r="B911" t="s">
        <v>11871</v>
      </c>
      <c r="C911" t="s">
        <v>11871</v>
      </c>
      <c r="E911" t="s">
        <v>458</v>
      </c>
      <c r="F911" t="s">
        <v>11872</v>
      </c>
      <c r="G911" t="s">
        <v>10494</v>
      </c>
      <c r="H911">
        <v>13</v>
      </c>
      <c r="I911">
        <v>13</v>
      </c>
      <c r="J911" t="s">
        <v>11873</v>
      </c>
      <c r="K911" t="s">
        <v>11874</v>
      </c>
      <c r="L911" t="s">
        <v>7359</v>
      </c>
      <c r="M911" t="s">
        <v>11881</v>
      </c>
      <c r="N911" t="s">
        <v>11882</v>
      </c>
      <c r="O911">
        <v>7306</v>
      </c>
      <c r="Q911" t="s">
        <v>11878</v>
      </c>
      <c r="R911" t="s">
        <v>11873</v>
      </c>
      <c r="S911">
        <v>13</v>
      </c>
    </row>
    <row r="912" spans="1:19" x14ac:dyDescent="0.75">
      <c r="A912" t="s">
        <v>11936</v>
      </c>
      <c r="B912" t="s">
        <v>11871</v>
      </c>
      <c r="C912" t="s">
        <v>11879</v>
      </c>
      <c r="D912" t="s">
        <v>10215</v>
      </c>
      <c r="E912" t="s">
        <v>12811</v>
      </c>
      <c r="F912" t="s">
        <v>11872</v>
      </c>
      <c r="G912" t="s">
        <v>12812</v>
      </c>
      <c r="H912">
        <v>13</v>
      </c>
      <c r="I912">
        <v>13</v>
      </c>
      <c r="K912" t="s">
        <v>11874</v>
      </c>
      <c r="L912" t="s">
        <v>7359</v>
      </c>
      <c r="M912" t="s">
        <v>11881</v>
      </c>
      <c r="N912" t="s">
        <v>11882</v>
      </c>
      <c r="Q912" t="s">
        <v>11878</v>
      </c>
      <c r="S912">
        <v>13</v>
      </c>
    </row>
    <row r="913" spans="1:19" x14ac:dyDescent="0.75">
      <c r="A913" t="s">
        <v>11936</v>
      </c>
      <c r="B913" t="s">
        <v>11871</v>
      </c>
      <c r="C913" t="s">
        <v>11879</v>
      </c>
      <c r="D913" t="s">
        <v>10217</v>
      </c>
      <c r="E913" t="s">
        <v>12813</v>
      </c>
      <c r="F913" t="s">
        <v>11872</v>
      </c>
      <c r="G913" t="s">
        <v>12814</v>
      </c>
      <c r="H913">
        <v>12.9</v>
      </c>
      <c r="I913">
        <v>12.9</v>
      </c>
      <c r="K913" t="s">
        <v>11874</v>
      </c>
      <c r="L913" t="s">
        <v>7359</v>
      </c>
      <c r="M913" t="s">
        <v>11881</v>
      </c>
      <c r="N913" t="s">
        <v>11882</v>
      </c>
      <c r="Q913" t="s">
        <v>11878</v>
      </c>
      <c r="S913">
        <v>12.9</v>
      </c>
    </row>
    <row r="914" spans="1:19" x14ac:dyDescent="0.75">
      <c r="A914" t="s">
        <v>11870</v>
      </c>
      <c r="B914" t="s">
        <v>11871</v>
      </c>
      <c r="C914" t="s">
        <v>11871</v>
      </c>
      <c r="E914" t="s">
        <v>10495</v>
      </c>
      <c r="F914" t="s">
        <v>11872</v>
      </c>
      <c r="G914" t="s">
        <v>10497</v>
      </c>
      <c r="H914">
        <v>12.8</v>
      </c>
      <c r="I914">
        <v>12.8</v>
      </c>
      <c r="J914" t="s">
        <v>11873</v>
      </c>
      <c r="K914" t="s">
        <v>11874</v>
      </c>
      <c r="L914" t="s">
        <v>7359</v>
      </c>
      <c r="M914" t="s">
        <v>11881</v>
      </c>
      <c r="N914" t="s">
        <v>11882</v>
      </c>
      <c r="O914">
        <v>7306</v>
      </c>
      <c r="Q914" t="s">
        <v>11878</v>
      </c>
      <c r="R914" t="s">
        <v>11873</v>
      </c>
      <c r="S914">
        <v>12.8</v>
      </c>
    </row>
    <row r="915" spans="1:19" x14ac:dyDescent="0.75">
      <c r="A915" t="s">
        <v>11870</v>
      </c>
      <c r="B915" t="s">
        <v>11879</v>
      </c>
      <c r="C915" t="s">
        <v>11871</v>
      </c>
      <c r="E915" t="s">
        <v>10336</v>
      </c>
      <c r="F915" t="s">
        <v>11872</v>
      </c>
      <c r="G915" t="s">
        <v>10337</v>
      </c>
      <c r="H915">
        <v>12.6</v>
      </c>
      <c r="I915">
        <v>12.6</v>
      </c>
      <c r="J915" t="s">
        <v>1128</v>
      </c>
      <c r="K915" t="s">
        <v>2036</v>
      </c>
      <c r="L915" t="s">
        <v>11954</v>
      </c>
      <c r="M915" t="s">
        <v>11954</v>
      </c>
      <c r="N915" t="s">
        <v>11889</v>
      </c>
      <c r="O915">
        <v>42405</v>
      </c>
      <c r="Q915" t="s">
        <v>11878</v>
      </c>
      <c r="R915" t="s">
        <v>1128</v>
      </c>
      <c r="S915">
        <v>12.6</v>
      </c>
    </row>
    <row r="916" spans="1:19" x14ac:dyDescent="0.75">
      <c r="A916" t="s">
        <v>11870</v>
      </c>
      <c r="B916" t="s">
        <v>11871</v>
      </c>
      <c r="C916" t="s">
        <v>11871</v>
      </c>
      <c r="E916" t="s">
        <v>178</v>
      </c>
      <c r="F916" t="s">
        <v>11872</v>
      </c>
      <c r="G916" t="s">
        <v>10089</v>
      </c>
      <c r="H916">
        <v>10.8</v>
      </c>
      <c r="I916">
        <v>12.5</v>
      </c>
      <c r="J916" t="s">
        <v>11873</v>
      </c>
      <c r="K916" t="s">
        <v>12815</v>
      </c>
      <c r="L916" t="s">
        <v>11875</v>
      </c>
      <c r="M916" t="s">
        <v>12384</v>
      </c>
      <c r="N916" t="s">
        <v>11882</v>
      </c>
      <c r="O916">
        <v>39576</v>
      </c>
      <c r="Q916" t="s">
        <v>11878</v>
      </c>
      <c r="R916" t="s">
        <v>11873</v>
      </c>
      <c r="S916">
        <v>12.5</v>
      </c>
    </row>
    <row r="917" spans="1:19" x14ac:dyDescent="0.75">
      <c r="A917" t="s">
        <v>11870</v>
      </c>
      <c r="B917" t="s">
        <v>11871</v>
      </c>
      <c r="C917" t="s">
        <v>11871</v>
      </c>
      <c r="E917" t="s">
        <v>172</v>
      </c>
      <c r="F917" t="s">
        <v>11872</v>
      </c>
      <c r="G917" t="s">
        <v>10254</v>
      </c>
      <c r="H917">
        <v>10.5</v>
      </c>
      <c r="I917">
        <v>12.5</v>
      </c>
      <c r="J917" t="s">
        <v>11873</v>
      </c>
      <c r="K917" t="s">
        <v>12815</v>
      </c>
      <c r="L917" t="s">
        <v>11875</v>
      </c>
      <c r="M917" t="s">
        <v>12384</v>
      </c>
      <c r="N917" t="s">
        <v>11882</v>
      </c>
      <c r="O917">
        <v>39684</v>
      </c>
      <c r="Q917" t="s">
        <v>11878</v>
      </c>
      <c r="R917" t="s">
        <v>11873</v>
      </c>
      <c r="S917">
        <v>12.5</v>
      </c>
    </row>
    <row r="918" spans="1:19" x14ac:dyDescent="0.75">
      <c r="A918" t="s">
        <v>11870</v>
      </c>
      <c r="B918" t="s">
        <v>11879</v>
      </c>
      <c r="C918" t="s">
        <v>11871</v>
      </c>
      <c r="E918" t="s">
        <v>11349</v>
      </c>
      <c r="F918" t="s">
        <v>11872</v>
      </c>
      <c r="G918" t="s">
        <v>11351</v>
      </c>
      <c r="H918">
        <v>8.5</v>
      </c>
      <c r="I918">
        <v>12.5</v>
      </c>
      <c r="J918" t="s">
        <v>11873</v>
      </c>
      <c r="K918" t="s">
        <v>11874</v>
      </c>
      <c r="L918" t="s">
        <v>11933</v>
      </c>
      <c r="M918" t="s">
        <v>11886</v>
      </c>
      <c r="N918" t="s">
        <v>11877</v>
      </c>
      <c r="O918">
        <v>32297</v>
      </c>
      <c r="Q918" t="s">
        <v>11878</v>
      </c>
      <c r="R918" t="s">
        <v>11873</v>
      </c>
      <c r="S918">
        <v>12.5</v>
      </c>
    </row>
    <row r="919" spans="1:19" x14ac:dyDescent="0.75">
      <c r="A919" t="s">
        <v>11870</v>
      </c>
      <c r="B919" t="s">
        <v>11871</v>
      </c>
      <c r="C919" t="s">
        <v>11879</v>
      </c>
      <c r="D919" t="s">
        <v>467</v>
      </c>
      <c r="E919" t="s">
        <v>467</v>
      </c>
      <c r="F919" t="s">
        <v>11872</v>
      </c>
      <c r="G919" t="s">
        <v>10654</v>
      </c>
      <c r="H919">
        <v>12.5</v>
      </c>
      <c r="J919" t="s">
        <v>11873</v>
      </c>
      <c r="K919" t="s">
        <v>11874</v>
      </c>
      <c r="L919" t="s">
        <v>7359</v>
      </c>
      <c r="M919" t="s">
        <v>11881</v>
      </c>
      <c r="N919" t="s">
        <v>11882</v>
      </c>
      <c r="O919">
        <v>27030</v>
      </c>
      <c r="Q919" t="s">
        <v>11878</v>
      </c>
      <c r="R919" t="s">
        <v>11873</v>
      </c>
      <c r="S919">
        <v>12.5</v>
      </c>
    </row>
    <row r="920" spans="1:19" x14ac:dyDescent="0.75">
      <c r="A920" t="s">
        <v>11870</v>
      </c>
      <c r="B920" t="s">
        <v>11871</v>
      </c>
      <c r="C920" t="s">
        <v>11871</v>
      </c>
      <c r="E920" t="s">
        <v>2042</v>
      </c>
      <c r="F920" t="s">
        <v>11872</v>
      </c>
      <c r="G920" t="s">
        <v>10335</v>
      </c>
      <c r="H920">
        <v>11.7</v>
      </c>
      <c r="I920">
        <v>12</v>
      </c>
      <c r="J920" t="s">
        <v>1128</v>
      </c>
      <c r="K920" t="s">
        <v>12816</v>
      </c>
      <c r="L920" t="s">
        <v>11954</v>
      </c>
      <c r="M920" t="s">
        <v>11954</v>
      </c>
      <c r="N920" t="s">
        <v>11889</v>
      </c>
      <c r="O920">
        <v>42221</v>
      </c>
      <c r="Q920" t="s">
        <v>11878</v>
      </c>
      <c r="R920" t="s">
        <v>1128</v>
      </c>
      <c r="S920">
        <v>12</v>
      </c>
    </row>
    <row r="921" spans="1:19" x14ac:dyDescent="0.75">
      <c r="A921" t="s">
        <v>11870</v>
      </c>
      <c r="B921" t="s">
        <v>11871</v>
      </c>
      <c r="C921" t="s">
        <v>11871</v>
      </c>
      <c r="E921" t="s">
        <v>738</v>
      </c>
      <c r="F921" t="s">
        <v>11872</v>
      </c>
      <c r="G921" t="s">
        <v>9952</v>
      </c>
      <c r="H921">
        <v>12</v>
      </c>
      <c r="I921">
        <v>12</v>
      </c>
      <c r="J921" t="s">
        <v>11873</v>
      </c>
      <c r="K921" t="s">
        <v>12817</v>
      </c>
      <c r="L921" t="s">
        <v>11923</v>
      </c>
      <c r="M921" t="s">
        <v>11924</v>
      </c>
      <c r="N921" t="s">
        <v>11877</v>
      </c>
      <c r="O921">
        <v>41816</v>
      </c>
      <c r="Q921" t="s">
        <v>11878</v>
      </c>
      <c r="R921" t="s">
        <v>11873</v>
      </c>
      <c r="S921">
        <v>12</v>
      </c>
    </row>
    <row r="922" spans="1:19" x14ac:dyDescent="0.75">
      <c r="A922" t="s">
        <v>11870</v>
      </c>
      <c r="B922" t="s">
        <v>11871</v>
      </c>
      <c r="C922" t="s">
        <v>11871</v>
      </c>
      <c r="E922" t="s">
        <v>1398</v>
      </c>
      <c r="F922" t="s">
        <v>11872</v>
      </c>
      <c r="G922" t="s">
        <v>10192</v>
      </c>
      <c r="H922">
        <v>12</v>
      </c>
      <c r="I922">
        <v>12</v>
      </c>
      <c r="J922" t="s">
        <v>1128</v>
      </c>
      <c r="K922" t="s">
        <v>12818</v>
      </c>
      <c r="L922" t="s">
        <v>11923</v>
      </c>
      <c r="M922" t="s">
        <v>11924</v>
      </c>
      <c r="N922" t="s">
        <v>11889</v>
      </c>
      <c r="O922">
        <v>41426</v>
      </c>
      <c r="Q922" t="s">
        <v>11878</v>
      </c>
      <c r="R922" t="s">
        <v>1128</v>
      </c>
      <c r="S922">
        <v>12</v>
      </c>
    </row>
    <row r="923" spans="1:19" x14ac:dyDescent="0.75">
      <c r="A923" t="s">
        <v>11870</v>
      </c>
      <c r="B923" t="s">
        <v>11871</v>
      </c>
      <c r="C923" t="s">
        <v>11871</v>
      </c>
      <c r="E923" t="s">
        <v>2895</v>
      </c>
      <c r="F923" t="s">
        <v>11872</v>
      </c>
      <c r="G923" t="s">
        <v>2894</v>
      </c>
      <c r="H923">
        <v>11</v>
      </c>
      <c r="I923">
        <v>12</v>
      </c>
      <c r="J923" t="s">
        <v>11873</v>
      </c>
      <c r="K923" t="s">
        <v>12819</v>
      </c>
      <c r="L923" t="s">
        <v>11923</v>
      </c>
      <c r="M923" t="s">
        <v>11924</v>
      </c>
      <c r="N923" t="s">
        <v>11882</v>
      </c>
      <c r="O923">
        <v>42147</v>
      </c>
      <c r="Q923" t="s">
        <v>11878</v>
      </c>
      <c r="R923" t="s">
        <v>11873</v>
      </c>
      <c r="S923">
        <v>12</v>
      </c>
    </row>
    <row r="924" spans="1:19" x14ac:dyDescent="0.75">
      <c r="A924" t="s">
        <v>11870</v>
      </c>
      <c r="B924" t="s">
        <v>11871</v>
      </c>
      <c r="C924" t="s">
        <v>11871</v>
      </c>
      <c r="E924" t="s">
        <v>1232</v>
      </c>
      <c r="F924" t="s">
        <v>11872</v>
      </c>
      <c r="G924" t="s">
        <v>10645</v>
      </c>
      <c r="H924">
        <v>11</v>
      </c>
      <c r="I924">
        <v>12</v>
      </c>
      <c r="J924" t="s">
        <v>1128</v>
      </c>
      <c r="K924" t="s">
        <v>11892</v>
      </c>
      <c r="L924" t="s">
        <v>7359</v>
      </c>
      <c r="M924" t="s">
        <v>11881</v>
      </c>
      <c r="N924" t="s">
        <v>11889</v>
      </c>
      <c r="O924">
        <v>1462</v>
      </c>
      <c r="Q924" t="s">
        <v>11878</v>
      </c>
      <c r="R924" t="s">
        <v>1128</v>
      </c>
      <c r="S924">
        <v>12</v>
      </c>
    </row>
    <row r="925" spans="1:19" x14ac:dyDescent="0.75">
      <c r="A925" t="s">
        <v>11870</v>
      </c>
      <c r="B925" t="s">
        <v>11871</v>
      </c>
      <c r="C925" t="s">
        <v>11871</v>
      </c>
      <c r="E925" t="s">
        <v>413</v>
      </c>
      <c r="F925" t="s">
        <v>11872</v>
      </c>
      <c r="G925" t="s">
        <v>10679</v>
      </c>
      <c r="H925">
        <v>12</v>
      </c>
      <c r="I925">
        <v>12</v>
      </c>
      <c r="J925" t="s">
        <v>11873</v>
      </c>
      <c r="K925" t="s">
        <v>11874</v>
      </c>
      <c r="L925" t="s">
        <v>7359</v>
      </c>
      <c r="M925" t="s">
        <v>11881</v>
      </c>
      <c r="N925" t="s">
        <v>11882</v>
      </c>
      <c r="O925">
        <v>15342</v>
      </c>
      <c r="Q925" t="s">
        <v>11878</v>
      </c>
      <c r="R925" t="s">
        <v>11873</v>
      </c>
      <c r="S925">
        <v>12</v>
      </c>
    </row>
    <row r="926" spans="1:19" x14ac:dyDescent="0.75">
      <c r="A926" t="s">
        <v>11870</v>
      </c>
      <c r="B926" t="s">
        <v>11871</v>
      </c>
      <c r="C926" t="s">
        <v>11871</v>
      </c>
      <c r="E926" t="s">
        <v>453</v>
      </c>
      <c r="F926" t="s">
        <v>11872</v>
      </c>
      <c r="G926" t="s">
        <v>10696</v>
      </c>
      <c r="H926">
        <v>12</v>
      </c>
      <c r="I926">
        <v>12</v>
      </c>
      <c r="J926" t="s">
        <v>11873</v>
      </c>
      <c r="K926" t="s">
        <v>11874</v>
      </c>
      <c r="L926" t="s">
        <v>7359</v>
      </c>
      <c r="M926" t="s">
        <v>11881</v>
      </c>
      <c r="N926" t="s">
        <v>11882</v>
      </c>
      <c r="O926">
        <v>31413</v>
      </c>
      <c r="Q926" t="s">
        <v>11878</v>
      </c>
      <c r="R926" t="s">
        <v>11873</v>
      </c>
      <c r="S926">
        <v>12</v>
      </c>
    </row>
    <row r="927" spans="1:19" x14ac:dyDescent="0.75">
      <c r="A927" t="s">
        <v>11936</v>
      </c>
      <c r="B927" t="s">
        <v>11871</v>
      </c>
      <c r="C927" t="s">
        <v>11879</v>
      </c>
      <c r="D927" t="s">
        <v>10943</v>
      </c>
      <c r="E927" t="s">
        <v>12820</v>
      </c>
      <c r="F927" t="s">
        <v>11872</v>
      </c>
      <c r="G927" t="s">
        <v>12821</v>
      </c>
      <c r="H927">
        <v>12</v>
      </c>
      <c r="I927">
        <v>12</v>
      </c>
      <c r="K927" t="s">
        <v>11874</v>
      </c>
      <c r="L927" t="s">
        <v>7359</v>
      </c>
      <c r="M927" t="s">
        <v>11881</v>
      </c>
      <c r="N927" t="s">
        <v>11882</v>
      </c>
      <c r="Q927" t="s">
        <v>11878</v>
      </c>
      <c r="S927">
        <v>12</v>
      </c>
    </row>
    <row r="928" spans="1:19" x14ac:dyDescent="0.75">
      <c r="A928" t="s">
        <v>11870</v>
      </c>
      <c r="B928" t="s">
        <v>11871</v>
      </c>
      <c r="C928" t="s">
        <v>11871</v>
      </c>
      <c r="E928" t="s">
        <v>2898</v>
      </c>
      <c r="F928" t="s">
        <v>11872</v>
      </c>
      <c r="G928" t="s">
        <v>10391</v>
      </c>
      <c r="H928">
        <v>12</v>
      </c>
      <c r="I928">
        <v>12</v>
      </c>
      <c r="J928" t="s">
        <v>11873</v>
      </c>
      <c r="K928" t="s">
        <v>12819</v>
      </c>
      <c r="L928" t="s">
        <v>11923</v>
      </c>
      <c r="M928" t="s">
        <v>11924</v>
      </c>
      <c r="N928" t="s">
        <v>11877</v>
      </c>
      <c r="O928">
        <v>42147</v>
      </c>
      <c r="Q928" t="s">
        <v>11878</v>
      </c>
      <c r="R928" t="s">
        <v>11873</v>
      </c>
      <c r="S928">
        <v>12</v>
      </c>
    </row>
    <row r="929" spans="1:19" x14ac:dyDescent="0.75">
      <c r="A929" t="s">
        <v>11870</v>
      </c>
      <c r="B929" t="s">
        <v>11871</v>
      </c>
      <c r="C929" t="s">
        <v>11871</v>
      </c>
      <c r="E929" t="s">
        <v>2723</v>
      </c>
      <c r="F929" t="s">
        <v>11872</v>
      </c>
      <c r="G929" t="s">
        <v>914</v>
      </c>
      <c r="H929">
        <v>12</v>
      </c>
      <c r="I929">
        <v>12</v>
      </c>
      <c r="J929" t="s">
        <v>11873</v>
      </c>
      <c r="K929" t="s">
        <v>12822</v>
      </c>
      <c r="L929" t="s">
        <v>11923</v>
      </c>
      <c r="M929" t="s">
        <v>11924</v>
      </c>
      <c r="N929" t="s">
        <v>11877</v>
      </c>
      <c r="O929">
        <v>42110</v>
      </c>
      <c r="Q929" t="s">
        <v>11878</v>
      </c>
      <c r="R929" t="s">
        <v>11873</v>
      </c>
      <c r="S929">
        <v>12</v>
      </c>
    </row>
    <row r="930" spans="1:19" x14ac:dyDescent="0.75">
      <c r="A930" t="s">
        <v>11870</v>
      </c>
      <c r="B930" t="s">
        <v>11871</v>
      </c>
      <c r="C930" t="s">
        <v>11871</v>
      </c>
      <c r="E930" t="s">
        <v>2175</v>
      </c>
      <c r="F930" t="s">
        <v>11872</v>
      </c>
      <c r="G930" t="s">
        <v>10300</v>
      </c>
      <c r="H930">
        <v>11.9</v>
      </c>
      <c r="I930">
        <v>11.9</v>
      </c>
      <c r="J930" t="s">
        <v>1128</v>
      </c>
      <c r="K930" t="s">
        <v>12823</v>
      </c>
      <c r="L930" t="s">
        <v>11954</v>
      </c>
      <c r="M930" t="s">
        <v>11954</v>
      </c>
      <c r="N930" t="s">
        <v>11889</v>
      </c>
      <c r="O930">
        <v>42384</v>
      </c>
      <c r="Q930" t="s">
        <v>11878</v>
      </c>
      <c r="R930" t="s">
        <v>1128</v>
      </c>
      <c r="S930">
        <v>11.9</v>
      </c>
    </row>
    <row r="931" spans="1:19" x14ac:dyDescent="0.75">
      <c r="A931" t="s">
        <v>11870</v>
      </c>
      <c r="B931" t="s">
        <v>11871</v>
      </c>
      <c r="C931" t="s">
        <v>11871</v>
      </c>
      <c r="E931" t="s">
        <v>382</v>
      </c>
      <c r="F931" t="s">
        <v>11872</v>
      </c>
      <c r="G931" t="s">
        <v>10523</v>
      </c>
      <c r="H931">
        <v>11.5</v>
      </c>
      <c r="I931">
        <v>11.5</v>
      </c>
      <c r="J931" t="s">
        <v>11873</v>
      </c>
      <c r="K931" t="s">
        <v>11874</v>
      </c>
      <c r="L931" t="s">
        <v>7359</v>
      </c>
      <c r="M931" t="s">
        <v>11881</v>
      </c>
      <c r="N931" t="s">
        <v>11877</v>
      </c>
      <c r="O931">
        <v>7672</v>
      </c>
      <c r="Q931" t="s">
        <v>11878</v>
      </c>
      <c r="R931" t="s">
        <v>11873</v>
      </c>
      <c r="S931">
        <v>11.5</v>
      </c>
    </row>
    <row r="932" spans="1:19" x14ac:dyDescent="0.75">
      <c r="A932" t="s">
        <v>11936</v>
      </c>
      <c r="B932" t="s">
        <v>11871</v>
      </c>
      <c r="C932" t="s">
        <v>11879</v>
      </c>
      <c r="D932" t="s">
        <v>11538</v>
      </c>
      <c r="E932" t="s">
        <v>12824</v>
      </c>
      <c r="F932" t="s">
        <v>11872</v>
      </c>
      <c r="G932" t="s">
        <v>12825</v>
      </c>
      <c r="H932">
        <v>11.5</v>
      </c>
      <c r="I932">
        <v>11.5</v>
      </c>
      <c r="K932" t="s">
        <v>12223</v>
      </c>
      <c r="L932" t="s">
        <v>11875</v>
      </c>
      <c r="M932" t="s">
        <v>11952</v>
      </c>
      <c r="N932" t="s">
        <v>11889</v>
      </c>
      <c r="Q932" t="s">
        <v>11878</v>
      </c>
      <c r="S932">
        <v>11.5</v>
      </c>
    </row>
    <row r="933" spans="1:19" x14ac:dyDescent="0.75">
      <c r="A933" t="s">
        <v>11870</v>
      </c>
      <c r="B933" t="s">
        <v>11879</v>
      </c>
      <c r="C933" t="s">
        <v>11871</v>
      </c>
      <c r="E933" t="s">
        <v>11423</v>
      </c>
      <c r="F933" t="s">
        <v>11872</v>
      </c>
      <c r="G933" t="s">
        <v>11424</v>
      </c>
      <c r="H933">
        <v>11.5</v>
      </c>
      <c r="I933">
        <v>11.5</v>
      </c>
      <c r="J933" t="s">
        <v>11873</v>
      </c>
      <c r="K933" t="s">
        <v>11874</v>
      </c>
      <c r="L933" t="s">
        <v>11933</v>
      </c>
      <c r="M933" t="s">
        <v>11886</v>
      </c>
      <c r="N933" t="s">
        <v>11877</v>
      </c>
      <c r="O933">
        <v>30158</v>
      </c>
      <c r="Q933" t="s">
        <v>11878</v>
      </c>
      <c r="R933" t="s">
        <v>11873</v>
      </c>
      <c r="S933">
        <v>11.5</v>
      </c>
    </row>
    <row r="934" spans="1:19" x14ac:dyDescent="0.75">
      <c r="A934" t="s">
        <v>11870</v>
      </c>
      <c r="B934" t="s">
        <v>11871</v>
      </c>
      <c r="C934" t="s">
        <v>11871</v>
      </c>
      <c r="E934" t="s">
        <v>3161</v>
      </c>
      <c r="F934" t="s">
        <v>11872</v>
      </c>
      <c r="G934" t="s">
        <v>9979</v>
      </c>
      <c r="H934">
        <v>11.5</v>
      </c>
      <c r="I934">
        <v>11.5</v>
      </c>
      <c r="J934" t="s">
        <v>11873</v>
      </c>
      <c r="K934" t="s">
        <v>12334</v>
      </c>
      <c r="L934" t="s">
        <v>7359</v>
      </c>
      <c r="M934" t="s">
        <v>11881</v>
      </c>
      <c r="N934" t="s">
        <v>11882</v>
      </c>
      <c r="O934">
        <v>20821</v>
      </c>
      <c r="Q934" t="s">
        <v>11878</v>
      </c>
      <c r="R934" t="s">
        <v>11995</v>
      </c>
      <c r="S934">
        <v>11.5</v>
      </c>
    </row>
    <row r="935" spans="1:19" x14ac:dyDescent="0.75">
      <c r="A935" t="s">
        <v>11870</v>
      </c>
      <c r="B935" t="s">
        <v>11871</v>
      </c>
      <c r="C935" t="s">
        <v>11871</v>
      </c>
      <c r="E935" t="s">
        <v>704</v>
      </c>
      <c r="F935" t="s">
        <v>11872</v>
      </c>
      <c r="G935" t="s">
        <v>10374</v>
      </c>
      <c r="H935">
        <v>11.4</v>
      </c>
      <c r="I935">
        <v>11.4</v>
      </c>
      <c r="J935" t="s">
        <v>1128</v>
      </c>
      <c r="K935" t="s">
        <v>12826</v>
      </c>
      <c r="L935" t="s">
        <v>11923</v>
      </c>
      <c r="M935" t="s">
        <v>11924</v>
      </c>
      <c r="N935" t="s">
        <v>11889</v>
      </c>
      <c r="O935">
        <v>42780</v>
      </c>
      <c r="Q935" t="s">
        <v>11878</v>
      </c>
      <c r="R935" t="s">
        <v>1128</v>
      </c>
      <c r="S935">
        <v>11.4</v>
      </c>
    </row>
    <row r="936" spans="1:19" x14ac:dyDescent="0.75">
      <c r="A936" t="s">
        <v>11870</v>
      </c>
      <c r="B936" t="s">
        <v>11871</v>
      </c>
      <c r="C936" t="s">
        <v>11879</v>
      </c>
      <c r="D936" t="s">
        <v>11017</v>
      </c>
      <c r="E936" t="s">
        <v>11017</v>
      </c>
      <c r="F936" t="s">
        <v>11872</v>
      </c>
      <c r="G936" t="s">
        <v>11018</v>
      </c>
      <c r="H936">
        <v>11.4</v>
      </c>
      <c r="J936" t="s">
        <v>11873</v>
      </c>
      <c r="K936" t="s">
        <v>11874</v>
      </c>
      <c r="L936" t="s">
        <v>7359</v>
      </c>
      <c r="M936" t="s">
        <v>11881</v>
      </c>
      <c r="N936" t="s">
        <v>11882</v>
      </c>
      <c r="O936">
        <v>10594</v>
      </c>
      <c r="Q936" t="s">
        <v>11878</v>
      </c>
      <c r="R936" t="s">
        <v>11873</v>
      </c>
      <c r="S936">
        <v>11.4</v>
      </c>
    </row>
    <row r="937" spans="1:19" x14ac:dyDescent="0.75">
      <c r="A937" t="s">
        <v>11870</v>
      </c>
      <c r="B937" t="s">
        <v>11871</v>
      </c>
      <c r="C937" t="s">
        <v>11871</v>
      </c>
      <c r="E937" t="s">
        <v>1268</v>
      </c>
      <c r="F937" t="s">
        <v>11872</v>
      </c>
      <c r="G937" t="s">
        <v>10124</v>
      </c>
      <c r="H937">
        <v>10.9</v>
      </c>
      <c r="I937">
        <v>11.3</v>
      </c>
      <c r="J937" t="s">
        <v>1128</v>
      </c>
      <c r="K937" t="s">
        <v>11892</v>
      </c>
      <c r="L937" t="s">
        <v>7359</v>
      </c>
      <c r="M937" t="s">
        <v>11881</v>
      </c>
      <c r="N937" t="s">
        <v>11889</v>
      </c>
      <c r="O937">
        <v>8767</v>
      </c>
      <c r="Q937" t="s">
        <v>11878</v>
      </c>
      <c r="R937" t="s">
        <v>1128</v>
      </c>
      <c r="S937">
        <v>11.3</v>
      </c>
    </row>
    <row r="938" spans="1:19" x14ac:dyDescent="0.75">
      <c r="A938" t="s">
        <v>11870</v>
      </c>
      <c r="B938" t="s">
        <v>11871</v>
      </c>
      <c r="C938" t="s">
        <v>11871</v>
      </c>
      <c r="E938" t="s">
        <v>11126</v>
      </c>
      <c r="F938" t="s">
        <v>11872</v>
      </c>
      <c r="G938" t="s">
        <v>12827</v>
      </c>
      <c r="H938">
        <v>5</v>
      </c>
      <c r="I938">
        <v>11.2</v>
      </c>
      <c r="J938" t="s">
        <v>1128</v>
      </c>
      <c r="K938" t="s">
        <v>12828</v>
      </c>
      <c r="L938" t="s">
        <v>11933</v>
      </c>
      <c r="M938" t="s">
        <v>11886</v>
      </c>
      <c r="N938" t="s">
        <v>11889</v>
      </c>
      <c r="O938">
        <v>42551</v>
      </c>
      <c r="Q938" t="s">
        <v>11878</v>
      </c>
      <c r="R938" t="s">
        <v>1128</v>
      </c>
      <c r="S938">
        <v>11.2</v>
      </c>
    </row>
    <row r="939" spans="1:19" x14ac:dyDescent="0.75">
      <c r="A939" t="s">
        <v>11870</v>
      </c>
      <c r="B939" t="s">
        <v>11879</v>
      </c>
      <c r="C939" t="s">
        <v>11871</v>
      </c>
      <c r="E939" t="s">
        <v>11081</v>
      </c>
      <c r="F939" t="s">
        <v>11872</v>
      </c>
      <c r="G939" t="s">
        <v>12829</v>
      </c>
      <c r="H939">
        <v>11.2</v>
      </c>
      <c r="I939">
        <v>11.2</v>
      </c>
      <c r="J939" t="s">
        <v>11873</v>
      </c>
      <c r="K939" t="s">
        <v>12830</v>
      </c>
      <c r="L939" t="s">
        <v>11933</v>
      </c>
      <c r="M939" t="s">
        <v>11886</v>
      </c>
      <c r="N939" t="s">
        <v>11877</v>
      </c>
      <c r="O939">
        <v>34608</v>
      </c>
      <c r="Q939" t="s">
        <v>11878</v>
      </c>
      <c r="R939" t="s">
        <v>11873</v>
      </c>
      <c r="S939">
        <v>11.2</v>
      </c>
    </row>
    <row r="940" spans="1:19" x14ac:dyDescent="0.75">
      <c r="A940" t="s">
        <v>11870</v>
      </c>
      <c r="B940" t="s">
        <v>11879</v>
      </c>
      <c r="C940" t="s">
        <v>11871</v>
      </c>
      <c r="E940" t="s">
        <v>2364</v>
      </c>
      <c r="F940" t="s">
        <v>11872</v>
      </c>
      <c r="G940" t="s">
        <v>10334</v>
      </c>
      <c r="H940">
        <v>11.2</v>
      </c>
      <c r="I940">
        <v>11.2</v>
      </c>
      <c r="J940" t="s">
        <v>1128</v>
      </c>
      <c r="K940" t="s">
        <v>2036</v>
      </c>
      <c r="L940" t="s">
        <v>11954</v>
      </c>
      <c r="M940" t="s">
        <v>11954</v>
      </c>
      <c r="N940" t="s">
        <v>11889</v>
      </c>
      <c r="O940">
        <v>42030</v>
      </c>
      <c r="Q940" t="s">
        <v>11878</v>
      </c>
      <c r="R940" t="s">
        <v>1128</v>
      </c>
      <c r="S940">
        <v>11.2</v>
      </c>
    </row>
    <row r="941" spans="1:19" x14ac:dyDescent="0.75">
      <c r="A941" t="s">
        <v>11936</v>
      </c>
      <c r="C941" t="s">
        <v>11879</v>
      </c>
      <c r="D941" t="s">
        <v>10941</v>
      </c>
      <c r="E941" t="s">
        <v>11691</v>
      </c>
      <c r="F941" t="s">
        <v>11872</v>
      </c>
      <c r="G941" t="s">
        <v>11691</v>
      </c>
      <c r="H941">
        <v>11</v>
      </c>
      <c r="I941">
        <v>11</v>
      </c>
      <c r="N941" t="s">
        <v>11889</v>
      </c>
      <c r="Q941" t="s">
        <v>11878</v>
      </c>
      <c r="S941">
        <v>11</v>
      </c>
    </row>
    <row r="942" spans="1:19" x14ac:dyDescent="0.75">
      <c r="A942" t="s">
        <v>11870</v>
      </c>
      <c r="B942" t="s">
        <v>11871</v>
      </c>
      <c r="C942" t="s">
        <v>11871</v>
      </c>
      <c r="E942" t="s">
        <v>603</v>
      </c>
      <c r="F942" t="s">
        <v>11872</v>
      </c>
      <c r="G942" t="s">
        <v>10492</v>
      </c>
      <c r="H942">
        <v>11</v>
      </c>
      <c r="I942">
        <v>11</v>
      </c>
      <c r="J942" t="s">
        <v>11873</v>
      </c>
      <c r="K942" t="s">
        <v>12368</v>
      </c>
      <c r="L942" t="s">
        <v>7359</v>
      </c>
      <c r="M942" t="s">
        <v>11881</v>
      </c>
      <c r="N942" t="s">
        <v>11882</v>
      </c>
      <c r="O942">
        <v>23012</v>
      </c>
      <c r="Q942" t="s">
        <v>11878</v>
      </c>
      <c r="R942" t="s">
        <v>11873</v>
      </c>
      <c r="S942">
        <v>11</v>
      </c>
    </row>
    <row r="943" spans="1:19" x14ac:dyDescent="0.75">
      <c r="A943" t="s">
        <v>11936</v>
      </c>
      <c r="C943" t="s">
        <v>11879</v>
      </c>
      <c r="D943" t="s">
        <v>10941</v>
      </c>
      <c r="E943" t="s">
        <v>11694</v>
      </c>
      <c r="F943" t="s">
        <v>11872</v>
      </c>
      <c r="G943" t="s">
        <v>11694</v>
      </c>
      <c r="H943">
        <v>11</v>
      </c>
      <c r="I943">
        <v>11</v>
      </c>
      <c r="N943" t="s">
        <v>11889</v>
      </c>
      <c r="Q943" t="s">
        <v>11878</v>
      </c>
      <c r="S943">
        <v>11</v>
      </c>
    </row>
    <row r="944" spans="1:19" x14ac:dyDescent="0.75">
      <c r="A944" t="s">
        <v>11936</v>
      </c>
      <c r="C944" t="s">
        <v>11879</v>
      </c>
      <c r="D944" t="s">
        <v>10941</v>
      </c>
      <c r="E944" t="s">
        <v>11693</v>
      </c>
      <c r="F944" t="s">
        <v>11872</v>
      </c>
      <c r="G944" t="s">
        <v>11693</v>
      </c>
      <c r="H944">
        <v>11</v>
      </c>
      <c r="I944">
        <v>11</v>
      </c>
      <c r="N944" t="s">
        <v>11889</v>
      </c>
      <c r="Q944" t="s">
        <v>11878</v>
      </c>
      <c r="S944">
        <v>11</v>
      </c>
    </row>
    <row r="945" spans="1:19" x14ac:dyDescent="0.75">
      <c r="A945" t="s">
        <v>11870</v>
      </c>
      <c r="B945" t="s">
        <v>11879</v>
      </c>
      <c r="C945" t="s">
        <v>11871</v>
      </c>
      <c r="E945" t="s">
        <v>25</v>
      </c>
      <c r="F945" t="s">
        <v>11872</v>
      </c>
      <c r="G945" t="s">
        <v>11428</v>
      </c>
      <c r="H945">
        <v>2</v>
      </c>
      <c r="I945">
        <v>11</v>
      </c>
      <c r="J945" t="s">
        <v>11873</v>
      </c>
      <c r="K945" t="s">
        <v>11874</v>
      </c>
      <c r="L945" t="s">
        <v>11945</v>
      </c>
      <c r="M945" t="s">
        <v>11945</v>
      </c>
      <c r="N945" t="s">
        <v>11882</v>
      </c>
      <c r="O945">
        <v>38869</v>
      </c>
      <c r="Q945" t="s">
        <v>11878</v>
      </c>
      <c r="R945" t="s">
        <v>11873</v>
      </c>
      <c r="S945">
        <v>11</v>
      </c>
    </row>
    <row r="946" spans="1:19" x14ac:dyDescent="0.75">
      <c r="A946" t="s">
        <v>11870</v>
      </c>
      <c r="B946" t="s">
        <v>11871</v>
      </c>
      <c r="C946" t="s">
        <v>11871</v>
      </c>
      <c r="E946" t="s">
        <v>475</v>
      </c>
      <c r="F946" t="s">
        <v>11872</v>
      </c>
      <c r="G946" t="s">
        <v>10247</v>
      </c>
      <c r="H946">
        <v>11</v>
      </c>
      <c r="I946">
        <v>10.5</v>
      </c>
      <c r="J946" t="s">
        <v>11873</v>
      </c>
      <c r="K946" t="s">
        <v>580</v>
      </c>
      <c r="L946" t="s">
        <v>7359</v>
      </c>
      <c r="M946" t="s">
        <v>11881</v>
      </c>
      <c r="N946" t="s">
        <v>11882</v>
      </c>
      <c r="O946">
        <v>38493</v>
      </c>
      <c r="Q946" t="s">
        <v>11878</v>
      </c>
      <c r="R946" t="s">
        <v>11873</v>
      </c>
      <c r="S946">
        <v>11</v>
      </c>
    </row>
    <row r="947" spans="1:19" x14ac:dyDescent="0.75">
      <c r="A947" t="s">
        <v>11936</v>
      </c>
      <c r="C947" t="s">
        <v>11879</v>
      </c>
      <c r="D947" t="s">
        <v>10941</v>
      </c>
      <c r="E947" t="s">
        <v>11692</v>
      </c>
      <c r="F947" t="s">
        <v>11872</v>
      </c>
      <c r="G947" t="s">
        <v>11692</v>
      </c>
      <c r="H947">
        <v>11</v>
      </c>
      <c r="I947">
        <v>11</v>
      </c>
      <c r="N947" t="s">
        <v>11889</v>
      </c>
      <c r="Q947" t="s">
        <v>11878</v>
      </c>
      <c r="S947">
        <v>11</v>
      </c>
    </row>
    <row r="948" spans="1:19" x14ac:dyDescent="0.75">
      <c r="A948" t="s">
        <v>11870</v>
      </c>
      <c r="B948" t="s">
        <v>11871</v>
      </c>
      <c r="C948" t="s">
        <v>11871</v>
      </c>
      <c r="E948" t="s">
        <v>10248</v>
      </c>
      <c r="F948" t="s">
        <v>11872</v>
      </c>
      <c r="G948" t="s">
        <v>10250</v>
      </c>
      <c r="H948">
        <v>11</v>
      </c>
      <c r="I948">
        <v>10.5</v>
      </c>
      <c r="J948" t="s">
        <v>11873</v>
      </c>
      <c r="K948" t="s">
        <v>580</v>
      </c>
      <c r="L948" t="s">
        <v>7359</v>
      </c>
      <c r="M948" t="s">
        <v>11881</v>
      </c>
      <c r="N948" t="s">
        <v>11882</v>
      </c>
      <c r="O948">
        <v>38493</v>
      </c>
      <c r="Q948" t="s">
        <v>11878</v>
      </c>
      <c r="R948" t="s">
        <v>11873</v>
      </c>
      <c r="S948">
        <v>11</v>
      </c>
    </row>
    <row r="949" spans="1:19" x14ac:dyDescent="0.75">
      <c r="A949" t="s">
        <v>11936</v>
      </c>
      <c r="C949" t="s">
        <v>11879</v>
      </c>
      <c r="D949" t="s">
        <v>1290</v>
      </c>
      <c r="E949" t="s">
        <v>12831</v>
      </c>
      <c r="F949" t="s">
        <v>11872</v>
      </c>
      <c r="G949" t="s">
        <v>12831</v>
      </c>
      <c r="H949">
        <v>11</v>
      </c>
      <c r="I949">
        <v>11</v>
      </c>
      <c r="N949" t="s">
        <v>11889</v>
      </c>
      <c r="Q949" t="s">
        <v>11878</v>
      </c>
      <c r="S949">
        <v>11</v>
      </c>
    </row>
    <row r="950" spans="1:19" x14ac:dyDescent="0.75">
      <c r="A950" t="s">
        <v>11936</v>
      </c>
      <c r="B950" t="s">
        <v>11871</v>
      </c>
      <c r="C950" t="s">
        <v>11879</v>
      </c>
      <c r="D950" t="s">
        <v>10213</v>
      </c>
      <c r="E950" t="s">
        <v>12832</v>
      </c>
      <c r="F950" t="s">
        <v>11872</v>
      </c>
      <c r="G950" t="s">
        <v>12833</v>
      </c>
      <c r="H950">
        <v>10.8</v>
      </c>
      <c r="I950">
        <v>10.8</v>
      </c>
      <c r="K950" t="s">
        <v>12533</v>
      </c>
      <c r="L950" t="s">
        <v>11933</v>
      </c>
      <c r="M950" t="s">
        <v>11886</v>
      </c>
      <c r="N950" t="s">
        <v>11889</v>
      </c>
      <c r="Q950" t="s">
        <v>11878</v>
      </c>
      <c r="S950">
        <v>10.8</v>
      </c>
    </row>
    <row r="951" spans="1:19" x14ac:dyDescent="0.75">
      <c r="A951" t="s">
        <v>11936</v>
      </c>
      <c r="B951" t="s">
        <v>11871</v>
      </c>
      <c r="C951" t="s">
        <v>11879</v>
      </c>
      <c r="D951" t="s">
        <v>10065</v>
      </c>
      <c r="E951" t="s">
        <v>12834</v>
      </c>
      <c r="F951" t="s">
        <v>11872</v>
      </c>
      <c r="G951" t="s">
        <v>12835</v>
      </c>
      <c r="H951">
        <v>10.8</v>
      </c>
      <c r="I951">
        <v>10.8</v>
      </c>
      <c r="K951" t="s">
        <v>12533</v>
      </c>
      <c r="L951" t="s">
        <v>11933</v>
      </c>
      <c r="M951" t="s">
        <v>11886</v>
      </c>
      <c r="N951" t="s">
        <v>11889</v>
      </c>
      <c r="Q951" t="s">
        <v>11878</v>
      </c>
      <c r="S951">
        <v>10.8</v>
      </c>
    </row>
    <row r="952" spans="1:19" x14ac:dyDescent="0.75">
      <c r="A952" t="s">
        <v>11936</v>
      </c>
      <c r="B952" t="s">
        <v>11871</v>
      </c>
      <c r="C952" t="s">
        <v>11879</v>
      </c>
      <c r="D952" t="s">
        <v>10065</v>
      </c>
      <c r="E952" t="s">
        <v>12836</v>
      </c>
      <c r="F952" t="s">
        <v>11872</v>
      </c>
      <c r="G952" t="s">
        <v>12837</v>
      </c>
      <c r="H952">
        <v>10.8</v>
      </c>
      <c r="I952">
        <v>10.8</v>
      </c>
      <c r="K952" t="s">
        <v>12533</v>
      </c>
      <c r="L952" t="s">
        <v>11933</v>
      </c>
      <c r="M952" t="s">
        <v>11886</v>
      </c>
      <c r="N952" t="s">
        <v>11889</v>
      </c>
      <c r="Q952" t="s">
        <v>11878</v>
      </c>
      <c r="S952">
        <v>10.8</v>
      </c>
    </row>
    <row r="953" spans="1:19" x14ac:dyDescent="0.75">
      <c r="A953" t="s">
        <v>11936</v>
      </c>
      <c r="B953" t="s">
        <v>11871</v>
      </c>
      <c r="C953" t="s">
        <v>11879</v>
      </c>
      <c r="D953" t="s">
        <v>10213</v>
      </c>
      <c r="E953" t="s">
        <v>12838</v>
      </c>
      <c r="F953" t="s">
        <v>11872</v>
      </c>
      <c r="G953" t="s">
        <v>12839</v>
      </c>
      <c r="H953">
        <v>10.8</v>
      </c>
      <c r="I953">
        <v>10.8</v>
      </c>
      <c r="K953" t="s">
        <v>12533</v>
      </c>
      <c r="L953" t="s">
        <v>11933</v>
      </c>
      <c r="M953" t="s">
        <v>11886</v>
      </c>
      <c r="N953" t="s">
        <v>11889</v>
      </c>
      <c r="Q953" t="s">
        <v>11878</v>
      </c>
      <c r="S953">
        <v>10.8</v>
      </c>
    </row>
    <row r="954" spans="1:19" x14ac:dyDescent="0.75">
      <c r="A954" t="s">
        <v>11936</v>
      </c>
      <c r="B954" t="s">
        <v>11871</v>
      </c>
      <c r="C954" t="s">
        <v>11879</v>
      </c>
      <c r="D954" t="s">
        <v>10213</v>
      </c>
      <c r="E954" t="s">
        <v>12840</v>
      </c>
      <c r="F954" t="s">
        <v>11872</v>
      </c>
      <c r="G954" t="s">
        <v>12841</v>
      </c>
      <c r="H954">
        <v>10.8</v>
      </c>
      <c r="I954">
        <v>10.8</v>
      </c>
      <c r="K954" t="s">
        <v>12533</v>
      </c>
      <c r="L954" t="s">
        <v>11933</v>
      </c>
      <c r="M954" t="s">
        <v>11886</v>
      </c>
      <c r="N954" t="s">
        <v>11889</v>
      </c>
      <c r="Q954" t="s">
        <v>11878</v>
      </c>
      <c r="S954">
        <v>10.8</v>
      </c>
    </row>
    <row r="955" spans="1:19" x14ac:dyDescent="0.75">
      <c r="A955" t="s">
        <v>11936</v>
      </c>
      <c r="B955" t="s">
        <v>11871</v>
      </c>
      <c r="C955" t="s">
        <v>11879</v>
      </c>
      <c r="D955" t="s">
        <v>10065</v>
      </c>
      <c r="E955" t="s">
        <v>12842</v>
      </c>
      <c r="F955" t="s">
        <v>11872</v>
      </c>
      <c r="G955" t="s">
        <v>12843</v>
      </c>
      <c r="H955">
        <v>10.8</v>
      </c>
      <c r="I955">
        <v>10.8</v>
      </c>
      <c r="K955" t="s">
        <v>12533</v>
      </c>
      <c r="L955" t="s">
        <v>11933</v>
      </c>
      <c r="M955" t="s">
        <v>11886</v>
      </c>
      <c r="N955" t="s">
        <v>11889</v>
      </c>
      <c r="Q955" t="s">
        <v>11878</v>
      </c>
      <c r="S955">
        <v>10.8</v>
      </c>
    </row>
    <row r="956" spans="1:19" x14ac:dyDescent="0.75">
      <c r="A956" t="s">
        <v>11936</v>
      </c>
      <c r="B956" t="s">
        <v>11871</v>
      </c>
      <c r="C956" t="s">
        <v>11879</v>
      </c>
      <c r="D956" t="s">
        <v>10065</v>
      </c>
      <c r="E956" t="s">
        <v>12844</v>
      </c>
      <c r="F956" t="s">
        <v>11872</v>
      </c>
      <c r="G956" t="s">
        <v>12845</v>
      </c>
      <c r="H956">
        <v>10.8</v>
      </c>
      <c r="I956">
        <v>10.8</v>
      </c>
      <c r="K956" t="s">
        <v>12533</v>
      </c>
      <c r="L956" t="s">
        <v>11933</v>
      </c>
      <c r="M956" t="s">
        <v>11886</v>
      </c>
      <c r="N956" t="s">
        <v>11889</v>
      </c>
      <c r="Q956" t="s">
        <v>11878</v>
      </c>
      <c r="S956">
        <v>10.8</v>
      </c>
    </row>
    <row r="957" spans="1:19" x14ac:dyDescent="0.75">
      <c r="A957" t="s">
        <v>11936</v>
      </c>
      <c r="B957" t="s">
        <v>11871</v>
      </c>
      <c r="C957" t="s">
        <v>11879</v>
      </c>
      <c r="D957" t="s">
        <v>9985</v>
      </c>
      <c r="E957" t="s">
        <v>1271</v>
      </c>
      <c r="F957" t="s">
        <v>11872</v>
      </c>
      <c r="G957" t="s">
        <v>12846</v>
      </c>
      <c r="H957">
        <v>10.8</v>
      </c>
      <c r="I957">
        <v>10.8</v>
      </c>
      <c r="K957" t="s">
        <v>11892</v>
      </c>
      <c r="L957" t="s">
        <v>7359</v>
      </c>
      <c r="M957" t="s">
        <v>11881</v>
      </c>
      <c r="N957" t="s">
        <v>11889</v>
      </c>
      <c r="Q957" t="s">
        <v>11878</v>
      </c>
      <c r="S957">
        <v>10.8</v>
      </c>
    </row>
    <row r="958" spans="1:19" x14ac:dyDescent="0.75">
      <c r="A958" t="s">
        <v>11936</v>
      </c>
      <c r="B958" t="s">
        <v>11871</v>
      </c>
      <c r="C958" t="s">
        <v>11879</v>
      </c>
      <c r="D958" t="s">
        <v>10213</v>
      </c>
      <c r="E958" t="s">
        <v>12847</v>
      </c>
      <c r="F958" t="s">
        <v>11872</v>
      </c>
      <c r="G958" t="s">
        <v>12848</v>
      </c>
      <c r="H958">
        <v>10.8</v>
      </c>
      <c r="I958">
        <v>10.8</v>
      </c>
      <c r="K958" t="s">
        <v>12533</v>
      </c>
      <c r="L958" t="s">
        <v>11933</v>
      </c>
      <c r="M958" t="s">
        <v>11886</v>
      </c>
      <c r="N958" t="s">
        <v>11889</v>
      </c>
      <c r="Q958" t="s">
        <v>11878</v>
      </c>
      <c r="S958">
        <v>10.8</v>
      </c>
    </row>
    <row r="959" spans="1:19" x14ac:dyDescent="0.75">
      <c r="A959" t="s">
        <v>11870</v>
      </c>
      <c r="B959" t="s">
        <v>11879</v>
      </c>
      <c r="C959" t="s">
        <v>11871</v>
      </c>
      <c r="E959" t="s">
        <v>11543</v>
      </c>
      <c r="F959" t="s">
        <v>11872</v>
      </c>
      <c r="G959" t="s">
        <v>11544</v>
      </c>
      <c r="H959">
        <v>10.6</v>
      </c>
      <c r="I959">
        <v>10.6</v>
      </c>
      <c r="J959" t="s">
        <v>1128</v>
      </c>
      <c r="K959" t="s">
        <v>12493</v>
      </c>
      <c r="M959" t="s">
        <v>11945</v>
      </c>
      <c r="N959" t="s">
        <v>11889</v>
      </c>
      <c r="O959">
        <v>32509</v>
      </c>
      <c r="Q959" t="s">
        <v>11878</v>
      </c>
      <c r="R959" t="s">
        <v>1128</v>
      </c>
      <c r="S959">
        <v>10.6</v>
      </c>
    </row>
    <row r="960" spans="1:19" x14ac:dyDescent="0.75">
      <c r="A960" t="s">
        <v>11936</v>
      </c>
      <c r="C960" t="s">
        <v>11879</v>
      </c>
      <c r="D960" t="s">
        <v>1290</v>
      </c>
      <c r="E960" t="s">
        <v>12849</v>
      </c>
      <c r="F960" t="s">
        <v>11872</v>
      </c>
      <c r="G960" t="s">
        <v>12849</v>
      </c>
      <c r="H960">
        <v>10.4</v>
      </c>
      <c r="I960">
        <v>10.4</v>
      </c>
      <c r="N960" t="s">
        <v>11889</v>
      </c>
      <c r="Q960" t="s">
        <v>11878</v>
      </c>
      <c r="S960">
        <v>10.4</v>
      </c>
    </row>
    <row r="961" spans="1:19" x14ac:dyDescent="0.75">
      <c r="A961" t="s">
        <v>11870</v>
      </c>
      <c r="B961" t="s">
        <v>11871</v>
      </c>
      <c r="C961" t="s">
        <v>11871</v>
      </c>
      <c r="E961" t="s">
        <v>10866</v>
      </c>
      <c r="F961" t="s">
        <v>11872</v>
      </c>
      <c r="G961" t="s">
        <v>10867</v>
      </c>
      <c r="H961">
        <v>10.1</v>
      </c>
      <c r="I961">
        <v>9.8000000000000007</v>
      </c>
      <c r="J961" t="s">
        <v>11873</v>
      </c>
      <c r="K961" t="s">
        <v>11874</v>
      </c>
      <c r="L961" t="s">
        <v>7359</v>
      </c>
      <c r="M961" t="s">
        <v>11881</v>
      </c>
      <c r="N961" t="s">
        <v>11882</v>
      </c>
      <c r="O961">
        <v>3654</v>
      </c>
      <c r="Q961" t="s">
        <v>11878</v>
      </c>
      <c r="R961" t="s">
        <v>11873</v>
      </c>
      <c r="S961">
        <v>10.1</v>
      </c>
    </row>
    <row r="962" spans="1:19" x14ac:dyDescent="0.75">
      <c r="A962" t="s">
        <v>11870</v>
      </c>
      <c r="B962" t="s">
        <v>11871</v>
      </c>
      <c r="C962" t="s">
        <v>11871</v>
      </c>
      <c r="E962" t="s">
        <v>10524</v>
      </c>
      <c r="F962" t="s">
        <v>11872</v>
      </c>
      <c r="G962" t="s">
        <v>10525</v>
      </c>
      <c r="H962">
        <v>9.9499999999999993</v>
      </c>
      <c r="I962">
        <v>10.1</v>
      </c>
      <c r="J962" t="s">
        <v>1128</v>
      </c>
      <c r="K962" t="s">
        <v>12850</v>
      </c>
      <c r="L962" t="s">
        <v>7359</v>
      </c>
      <c r="M962" t="s">
        <v>11881</v>
      </c>
      <c r="N962" t="s">
        <v>11889</v>
      </c>
      <c r="O962">
        <v>29952</v>
      </c>
      <c r="Q962" t="s">
        <v>11878</v>
      </c>
      <c r="R962" t="s">
        <v>1128</v>
      </c>
      <c r="S962">
        <v>10.1</v>
      </c>
    </row>
    <row r="963" spans="1:19" x14ac:dyDescent="0.75">
      <c r="A963" t="s">
        <v>11870</v>
      </c>
      <c r="B963" t="s">
        <v>11871</v>
      </c>
      <c r="C963" t="s">
        <v>11871</v>
      </c>
      <c r="E963" t="s">
        <v>10623</v>
      </c>
      <c r="F963" t="s">
        <v>11872</v>
      </c>
      <c r="G963" t="s">
        <v>10624</v>
      </c>
      <c r="H963">
        <v>10</v>
      </c>
      <c r="I963">
        <v>10</v>
      </c>
      <c r="J963" t="s">
        <v>1128</v>
      </c>
      <c r="K963" t="s">
        <v>3379</v>
      </c>
      <c r="L963" t="s">
        <v>11945</v>
      </c>
      <c r="M963" t="s">
        <v>12558</v>
      </c>
      <c r="N963" t="s">
        <v>11889</v>
      </c>
      <c r="O963">
        <v>42734</v>
      </c>
      <c r="Q963" t="s">
        <v>11878</v>
      </c>
      <c r="R963" t="s">
        <v>1128</v>
      </c>
      <c r="S963">
        <v>10</v>
      </c>
    </row>
    <row r="964" spans="1:19" x14ac:dyDescent="0.75">
      <c r="A964" t="s">
        <v>11870</v>
      </c>
      <c r="B964" t="s">
        <v>11871</v>
      </c>
      <c r="C964" t="s">
        <v>11871</v>
      </c>
      <c r="E964" t="s">
        <v>10606</v>
      </c>
      <c r="F964" t="s">
        <v>11872</v>
      </c>
      <c r="G964" t="s">
        <v>10607</v>
      </c>
      <c r="H964">
        <v>10</v>
      </c>
      <c r="I964">
        <v>10</v>
      </c>
      <c r="J964" t="s">
        <v>11873</v>
      </c>
      <c r="K964" t="s">
        <v>12271</v>
      </c>
      <c r="L964" t="s">
        <v>7359</v>
      </c>
      <c r="M964" t="s">
        <v>11881</v>
      </c>
      <c r="N964" t="s">
        <v>11882</v>
      </c>
      <c r="O964">
        <v>24473</v>
      </c>
      <c r="Q964" t="s">
        <v>11878</v>
      </c>
      <c r="R964" t="s">
        <v>11873</v>
      </c>
      <c r="S964">
        <v>10</v>
      </c>
    </row>
    <row r="965" spans="1:19" x14ac:dyDescent="0.75">
      <c r="A965" t="s">
        <v>11870</v>
      </c>
      <c r="B965" t="s">
        <v>11871</v>
      </c>
      <c r="C965" t="s">
        <v>11871</v>
      </c>
      <c r="E965" t="s">
        <v>11252</v>
      </c>
      <c r="F965" t="s">
        <v>11902</v>
      </c>
      <c r="G965" t="s">
        <v>11253</v>
      </c>
      <c r="H965">
        <v>10</v>
      </c>
      <c r="J965" t="s">
        <v>11873</v>
      </c>
      <c r="K965" t="s">
        <v>12851</v>
      </c>
      <c r="L965" t="s">
        <v>7359</v>
      </c>
      <c r="M965" t="s">
        <v>11881</v>
      </c>
      <c r="N965" t="s">
        <v>11882</v>
      </c>
      <c r="O965">
        <v>43082</v>
      </c>
      <c r="Q965" t="s">
        <v>11980</v>
      </c>
      <c r="R965" t="s">
        <v>11873</v>
      </c>
      <c r="S965">
        <v>10</v>
      </c>
    </row>
    <row r="966" spans="1:19" x14ac:dyDescent="0.75">
      <c r="A966" t="s">
        <v>11870</v>
      </c>
      <c r="B966" t="s">
        <v>11871</v>
      </c>
      <c r="C966" t="s">
        <v>11871</v>
      </c>
      <c r="E966" t="s">
        <v>1576</v>
      </c>
      <c r="F966" t="s">
        <v>11872</v>
      </c>
      <c r="G966" t="s">
        <v>10375</v>
      </c>
      <c r="H966">
        <v>10</v>
      </c>
      <c r="I966">
        <v>10</v>
      </c>
      <c r="J966" t="s">
        <v>1128</v>
      </c>
      <c r="K966" t="s">
        <v>12852</v>
      </c>
      <c r="L966" t="s">
        <v>11923</v>
      </c>
      <c r="M966" t="s">
        <v>11924</v>
      </c>
      <c r="N966" t="s">
        <v>11889</v>
      </c>
      <c r="O966">
        <v>41618</v>
      </c>
      <c r="Q966" t="s">
        <v>11878</v>
      </c>
      <c r="R966" t="s">
        <v>1128</v>
      </c>
      <c r="S966">
        <v>10</v>
      </c>
    </row>
    <row r="967" spans="1:19" x14ac:dyDescent="0.75">
      <c r="A967" t="s">
        <v>11870</v>
      </c>
      <c r="B967" t="s">
        <v>11871</v>
      </c>
      <c r="C967" t="s">
        <v>11871</v>
      </c>
      <c r="E967" t="s">
        <v>868</v>
      </c>
      <c r="F967" t="s">
        <v>11872</v>
      </c>
      <c r="G967" t="s">
        <v>10128</v>
      </c>
      <c r="H967">
        <v>10</v>
      </c>
      <c r="I967">
        <v>10</v>
      </c>
      <c r="J967" t="s">
        <v>1128</v>
      </c>
      <c r="K967" t="s">
        <v>12505</v>
      </c>
      <c r="L967" t="s">
        <v>11923</v>
      </c>
      <c r="M967" t="s">
        <v>11924</v>
      </c>
      <c r="N967" t="s">
        <v>11889</v>
      </c>
      <c r="O967">
        <v>40819</v>
      </c>
      <c r="Q967" t="s">
        <v>11878</v>
      </c>
      <c r="R967" t="s">
        <v>1128</v>
      </c>
      <c r="S967">
        <v>10</v>
      </c>
    </row>
    <row r="968" spans="1:19" x14ac:dyDescent="0.75">
      <c r="A968" t="s">
        <v>11870</v>
      </c>
      <c r="B968" t="s">
        <v>11871</v>
      </c>
      <c r="C968" t="s">
        <v>11871</v>
      </c>
      <c r="E968" t="s">
        <v>717</v>
      </c>
      <c r="F968" t="s">
        <v>11872</v>
      </c>
      <c r="G968" t="s">
        <v>10776</v>
      </c>
      <c r="H968">
        <v>10</v>
      </c>
      <c r="I968">
        <v>10</v>
      </c>
      <c r="J968" t="s">
        <v>11873</v>
      </c>
      <c r="K968" t="s">
        <v>12853</v>
      </c>
      <c r="L968" t="s">
        <v>11923</v>
      </c>
      <c r="M968" t="s">
        <v>11924</v>
      </c>
      <c r="N968" t="s">
        <v>11882</v>
      </c>
      <c r="O968">
        <v>42763</v>
      </c>
      <c r="Q968" t="s">
        <v>11878</v>
      </c>
      <c r="R968" t="s">
        <v>11873</v>
      </c>
      <c r="S968">
        <v>10</v>
      </c>
    </row>
    <row r="969" spans="1:19" x14ac:dyDescent="0.75">
      <c r="A969" t="s">
        <v>11870</v>
      </c>
      <c r="B969" t="s">
        <v>11871</v>
      </c>
      <c r="C969" t="s">
        <v>11871</v>
      </c>
      <c r="E969" t="s">
        <v>1696</v>
      </c>
      <c r="F969" t="s">
        <v>11872</v>
      </c>
      <c r="G969" t="s">
        <v>11131</v>
      </c>
      <c r="H969">
        <v>10</v>
      </c>
      <c r="I969">
        <v>10</v>
      </c>
      <c r="J969" t="s">
        <v>1128</v>
      </c>
      <c r="K969" t="s">
        <v>12854</v>
      </c>
      <c r="L969" t="s">
        <v>11923</v>
      </c>
      <c r="M969" t="s">
        <v>11924</v>
      </c>
      <c r="N969" t="s">
        <v>11889</v>
      </c>
      <c r="O969">
        <v>41962</v>
      </c>
      <c r="Q969" t="s">
        <v>11878</v>
      </c>
      <c r="R969" t="s">
        <v>1128</v>
      </c>
      <c r="S969">
        <v>10</v>
      </c>
    </row>
    <row r="970" spans="1:19" x14ac:dyDescent="0.75">
      <c r="A970" t="s">
        <v>11936</v>
      </c>
      <c r="B970" t="s">
        <v>11871</v>
      </c>
      <c r="C970" t="s">
        <v>11879</v>
      </c>
      <c r="D970" t="s">
        <v>10801</v>
      </c>
      <c r="E970" t="s">
        <v>12855</v>
      </c>
      <c r="F970" t="s">
        <v>11872</v>
      </c>
      <c r="G970" t="s">
        <v>12856</v>
      </c>
      <c r="H970">
        <v>10</v>
      </c>
      <c r="I970">
        <v>10</v>
      </c>
      <c r="K970" t="s">
        <v>12624</v>
      </c>
      <c r="L970" t="s">
        <v>7359</v>
      </c>
      <c r="M970" t="s">
        <v>11881</v>
      </c>
      <c r="N970" t="s">
        <v>11882</v>
      </c>
      <c r="Q970" t="s">
        <v>11878</v>
      </c>
      <c r="S970">
        <v>10</v>
      </c>
    </row>
    <row r="971" spans="1:19" x14ac:dyDescent="0.75">
      <c r="A971" t="s">
        <v>11870</v>
      </c>
      <c r="B971" t="s">
        <v>11871</v>
      </c>
      <c r="C971" t="s">
        <v>11871</v>
      </c>
      <c r="E971" t="s">
        <v>10271</v>
      </c>
      <c r="F971" t="s">
        <v>11872</v>
      </c>
      <c r="G971" t="s">
        <v>10272</v>
      </c>
      <c r="H971">
        <v>10</v>
      </c>
      <c r="I971">
        <v>10</v>
      </c>
      <c r="J971" t="s">
        <v>3319</v>
      </c>
      <c r="K971" t="s">
        <v>11911</v>
      </c>
      <c r="L971" t="s">
        <v>11945</v>
      </c>
      <c r="M971" t="s">
        <v>12558</v>
      </c>
      <c r="N971" t="s">
        <v>11889</v>
      </c>
      <c r="O971">
        <v>42800</v>
      </c>
      <c r="Q971" t="s">
        <v>11878</v>
      </c>
      <c r="R971" t="s">
        <v>3319</v>
      </c>
      <c r="S971">
        <v>10</v>
      </c>
    </row>
    <row r="972" spans="1:19" x14ac:dyDescent="0.75">
      <c r="A972" t="s">
        <v>11870</v>
      </c>
      <c r="B972" t="s">
        <v>11871</v>
      </c>
      <c r="C972" t="s">
        <v>11871</v>
      </c>
      <c r="E972" t="s">
        <v>692</v>
      </c>
      <c r="F972" t="s">
        <v>11872</v>
      </c>
      <c r="G972" t="s">
        <v>691</v>
      </c>
      <c r="H972">
        <v>10</v>
      </c>
      <c r="I972">
        <v>10</v>
      </c>
      <c r="J972" t="s">
        <v>11873</v>
      </c>
      <c r="K972" t="s">
        <v>11874</v>
      </c>
      <c r="L972" t="s">
        <v>11923</v>
      </c>
      <c r="M972" t="s">
        <v>11924</v>
      </c>
      <c r="N972" t="s">
        <v>11877</v>
      </c>
      <c r="O972">
        <v>41449</v>
      </c>
      <c r="Q972" t="s">
        <v>11878</v>
      </c>
      <c r="R972" t="s">
        <v>11873</v>
      </c>
      <c r="S972">
        <v>10</v>
      </c>
    </row>
    <row r="973" spans="1:19" x14ac:dyDescent="0.75">
      <c r="A973" t="s">
        <v>11870</v>
      </c>
      <c r="B973" t="s">
        <v>11871</v>
      </c>
      <c r="C973" t="s">
        <v>11871</v>
      </c>
      <c r="E973" t="s">
        <v>10267</v>
      </c>
      <c r="F973" t="s">
        <v>11872</v>
      </c>
      <c r="G973" t="s">
        <v>10268</v>
      </c>
      <c r="H973">
        <v>10</v>
      </c>
      <c r="I973">
        <v>10</v>
      </c>
      <c r="J973" t="s">
        <v>3319</v>
      </c>
      <c r="K973" t="s">
        <v>11911</v>
      </c>
      <c r="L973" t="s">
        <v>11945</v>
      </c>
      <c r="M973" t="s">
        <v>12558</v>
      </c>
      <c r="N973" t="s">
        <v>11889</v>
      </c>
      <c r="O973">
        <v>42800</v>
      </c>
      <c r="Q973" t="s">
        <v>11878</v>
      </c>
      <c r="R973" t="s">
        <v>3319</v>
      </c>
      <c r="S973">
        <v>10</v>
      </c>
    </row>
    <row r="974" spans="1:19" x14ac:dyDescent="0.75">
      <c r="A974" t="s">
        <v>11870</v>
      </c>
      <c r="B974" t="s">
        <v>11871</v>
      </c>
      <c r="C974" t="s">
        <v>11871</v>
      </c>
      <c r="E974" t="s">
        <v>10269</v>
      </c>
      <c r="F974" t="s">
        <v>11872</v>
      </c>
      <c r="G974" t="s">
        <v>10270</v>
      </c>
      <c r="H974">
        <v>10</v>
      </c>
      <c r="I974">
        <v>10</v>
      </c>
      <c r="J974" t="s">
        <v>3319</v>
      </c>
      <c r="K974" t="s">
        <v>11911</v>
      </c>
      <c r="L974" t="s">
        <v>11945</v>
      </c>
      <c r="M974" t="s">
        <v>12558</v>
      </c>
      <c r="N974" t="s">
        <v>11889</v>
      </c>
      <c r="O974">
        <v>42800</v>
      </c>
      <c r="Q974" t="s">
        <v>11878</v>
      </c>
      <c r="R974" t="s">
        <v>3319</v>
      </c>
      <c r="S974">
        <v>10</v>
      </c>
    </row>
    <row r="975" spans="1:19" x14ac:dyDescent="0.75">
      <c r="A975" t="s">
        <v>11870</v>
      </c>
      <c r="B975" t="s">
        <v>11871</v>
      </c>
      <c r="C975" t="s">
        <v>11871</v>
      </c>
      <c r="E975" t="s">
        <v>3272</v>
      </c>
      <c r="F975" t="s">
        <v>11872</v>
      </c>
      <c r="G975" t="s">
        <v>3271</v>
      </c>
      <c r="H975">
        <v>10</v>
      </c>
      <c r="I975">
        <v>10</v>
      </c>
      <c r="J975" t="s">
        <v>1128</v>
      </c>
      <c r="K975" t="s">
        <v>12857</v>
      </c>
      <c r="L975" t="s">
        <v>11923</v>
      </c>
      <c r="M975" t="s">
        <v>11924</v>
      </c>
      <c r="N975" t="s">
        <v>11889</v>
      </c>
      <c r="O975">
        <v>42705</v>
      </c>
      <c r="Q975" t="s">
        <v>11878</v>
      </c>
      <c r="R975" t="s">
        <v>1128</v>
      </c>
      <c r="S975">
        <v>10</v>
      </c>
    </row>
    <row r="976" spans="1:19" x14ac:dyDescent="0.75">
      <c r="A976" t="s">
        <v>11936</v>
      </c>
      <c r="B976" t="s">
        <v>11871</v>
      </c>
      <c r="C976" t="s">
        <v>11879</v>
      </c>
      <c r="D976" t="s">
        <v>11420</v>
      </c>
      <c r="E976" t="s">
        <v>12858</v>
      </c>
      <c r="F976" t="s">
        <v>11872</v>
      </c>
      <c r="G976" t="s">
        <v>12859</v>
      </c>
      <c r="H976">
        <v>10</v>
      </c>
      <c r="I976">
        <v>10</v>
      </c>
      <c r="K976" t="s">
        <v>12462</v>
      </c>
      <c r="L976" t="s">
        <v>11933</v>
      </c>
      <c r="M976" t="s">
        <v>12463</v>
      </c>
      <c r="N976" t="s">
        <v>11889</v>
      </c>
      <c r="Q976" t="s">
        <v>11878</v>
      </c>
      <c r="S976">
        <v>10</v>
      </c>
    </row>
    <row r="977" spans="1:19" x14ac:dyDescent="0.75">
      <c r="A977" t="s">
        <v>11936</v>
      </c>
      <c r="B977" t="s">
        <v>11871</v>
      </c>
      <c r="C977" t="s">
        <v>11879</v>
      </c>
      <c r="D977" t="s">
        <v>10801</v>
      </c>
      <c r="E977" t="s">
        <v>12860</v>
      </c>
      <c r="F977" t="s">
        <v>11872</v>
      </c>
      <c r="G977" t="s">
        <v>12861</v>
      </c>
      <c r="H977">
        <v>10</v>
      </c>
      <c r="I977">
        <v>10</v>
      </c>
      <c r="K977" t="s">
        <v>12624</v>
      </c>
      <c r="L977" t="s">
        <v>7359</v>
      </c>
      <c r="M977" t="s">
        <v>11881</v>
      </c>
      <c r="N977" t="s">
        <v>11882</v>
      </c>
      <c r="Q977" t="s">
        <v>11878</v>
      </c>
      <c r="S977">
        <v>10</v>
      </c>
    </row>
    <row r="978" spans="1:19" x14ac:dyDescent="0.75">
      <c r="A978" t="s">
        <v>11936</v>
      </c>
      <c r="B978" t="s">
        <v>11871</v>
      </c>
      <c r="C978" t="s">
        <v>11879</v>
      </c>
      <c r="D978" t="s">
        <v>11420</v>
      </c>
      <c r="E978" t="s">
        <v>12862</v>
      </c>
      <c r="F978" t="s">
        <v>11872</v>
      </c>
      <c r="G978" t="s">
        <v>12863</v>
      </c>
      <c r="H978">
        <v>10</v>
      </c>
      <c r="I978">
        <v>10</v>
      </c>
      <c r="K978" t="s">
        <v>12462</v>
      </c>
      <c r="L978" t="s">
        <v>11933</v>
      </c>
      <c r="M978" t="s">
        <v>12463</v>
      </c>
      <c r="N978" t="s">
        <v>11889</v>
      </c>
      <c r="Q978" t="s">
        <v>11878</v>
      </c>
      <c r="S978">
        <v>10</v>
      </c>
    </row>
    <row r="979" spans="1:19" x14ac:dyDescent="0.75">
      <c r="A979" t="s">
        <v>11870</v>
      </c>
      <c r="B979" t="s">
        <v>11871</v>
      </c>
      <c r="C979" t="s">
        <v>11871</v>
      </c>
      <c r="E979" t="s">
        <v>12864</v>
      </c>
      <c r="F979" t="s">
        <v>11902</v>
      </c>
      <c r="G979" t="s">
        <v>12865</v>
      </c>
      <c r="H979">
        <v>10</v>
      </c>
      <c r="J979" t="s">
        <v>1128</v>
      </c>
      <c r="K979" t="s">
        <v>12226</v>
      </c>
      <c r="L979" t="s">
        <v>11885</v>
      </c>
      <c r="M979" t="s">
        <v>11886</v>
      </c>
      <c r="N979" t="s">
        <v>11889</v>
      </c>
      <c r="Q979" t="s">
        <v>2647</v>
      </c>
      <c r="R979" t="s">
        <v>1128</v>
      </c>
      <c r="S979">
        <v>10</v>
      </c>
    </row>
    <row r="980" spans="1:19" x14ac:dyDescent="0.75">
      <c r="A980" t="s">
        <v>11936</v>
      </c>
      <c r="B980" t="s">
        <v>11871</v>
      </c>
      <c r="C980" t="s">
        <v>11879</v>
      </c>
      <c r="D980" t="s">
        <v>11420</v>
      </c>
      <c r="E980" t="s">
        <v>12866</v>
      </c>
      <c r="F980" t="s">
        <v>11872</v>
      </c>
      <c r="G980" t="s">
        <v>12867</v>
      </c>
      <c r="H980">
        <v>10</v>
      </c>
      <c r="I980">
        <v>10</v>
      </c>
      <c r="K980" t="s">
        <v>12462</v>
      </c>
      <c r="L980" t="s">
        <v>11933</v>
      </c>
      <c r="M980" t="s">
        <v>12463</v>
      </c>
      <c r="N980" t="s">
        <v>11889</v>
      </c>
      <c r="Q980" t="s">
        <v>11878</v>
      </c>
      <c r="S980">
        <v>10</v>
      </c>
    </row>
    <row r="981" spans="1:19" x14ac:dyDescent="0.75">
      <c r="A981" t="s">
        <v>11870</v>
      </c>
      <c r="B981" t="s">
        <v>11871</v>
      </c>
      <c r="C981" t="s">
        <v>11871</v>
      </c>
      <c r="E981" t="s">
        <v>12868</v>
      </c>
      <c r="F981" t="s">
        <v>11902</v>
      </c>
      <c r="G981" t="s">
        <v>12869</v>
      </c>
      <c r="H981">
        <v>10</v>
      </c>
      <c r="J981" t="s">
        <v>1128</v>
      </c>
      <c r="K981" t="s">
        <v>12226</v>
      </c>
      <c r="L981" t="s">
        <v>11885</v>
      </c>
      <c r="M981" t="s">
        <v>11886</v>
      </c>
      <c r="N981" t="s">
        <v>11889</v>
      </c>
      <c r="Q981" t="s">
        <v>2647</v>
      </c>
      <c r="R981" t="s">
        <v>1128</v>
      </c>
      <c r="S981">
        <v>10</v>
      </c>
    </row>
    <row r="982" spans="1:19" x14ac:dyDescent="0.75">
      <c r="A982" t="s">
        <v>11870</v>
      </c>
      <c r="B982" t="s">
        <v>11871</v>
      </c>
      <c r="C982" t="s">
        <v>11871</v>
      </c>
      <c r="E982" t="s">
        <v>11248</v>
      </c>
      <c r="F982" t="s">
        <v>11902</v>
      </c>
      <c r="G982" t="s">
        <v>11249</v>
      </c>
      <c r="H982">
        <v>10</v>
      </c>
      <c r="J982" t="s">
        <v>11873</v>
      </c>
      <c r="K982" t="s">
        <v>11979</v>
      </c>
      <c r="L982" t="s">
        <v>7359</v>
      </c>
      <c r="M982" t="s">
        <v>11881</v>
      </c>
      <c r="N982" t="s">
        <v>11882</v>
      </c>
      <c r="O982">
        <v>42942</v>
      </c>
      <c r="Q982" t="s">
        <v>11980</v>
      </c>
      <c r="R982" t="s">
        <v>11873</v>
      </c>
      <c r="S982">
        <v>10</v>
      </c>
    </row>
    <row r="983" spans="1:19" x14ac:dyDescent="0.75">
      <c r="A983" t="s">
        <v>11870</v>
      </c>
      <c r="B983" t="s">
        <v>11871</v>
      </c>
      <c r="C983" t="s">
        <v>11871</v>
      </c>
      <c r="E983" t="s">
        <v>708</v>
      </c>
      <c r="F983" t="s">
        <v>11872</v>
      </c>
      <c r="G983" t="s">
        <v>10775</v>
      </c>
      <c r="H983">
        <v>10</v>
      </c>
      <c r="I983">
        <v>10</v>
      </c>
      <c r="J983" t="s">
        <v>11873</v>
      </c>
      <c r="K983" t="s">
        <v>12853</v>
      </c>
      <c r="L983" t="s">
        <v>11923</v>
      </c>
      <c r="M983" t="s">
        <v>11924</v>
      </c>
      <c r="N983" t="s">
        <v>11882</v>
      </c>
      <c r="O983">
        <v>42763</v>
      </c>
      <c r="Q983" t="s">
        <v>11878</v>
      </c>
      <c r="R983" t="s">
        <v>11873</v>
      </c>
      <c r="S983">
        <v>10</v>
      </c>
    </row>
    <row r="984" spans="1:19" x14ac:dyDescent="0.75">
      <c r="A984" t="s">
        <v>11870</v>
      </c>
      <c r="B984" t="s">
        <v>11871</v>
      </c>
      <c r="C984" t="s">
        <v>11871</v>
      </c>
      <c r="E984" t="s">
        <v>1878</v>
      </c>
      <c r="F984" t="s">
        <v>11872</v>
      </c>
      <c r="G984" t="s">
        <v>10988</v>
      </c>
      <c r="H984">
        <v>10</v>
      </c>
      <c r="I984">
        <v>10</v>
      </c>
      <c r="J984" t="s">
        <v>11873</v>
      </c>
      <c r="K984" t="s">
        <v>1877</v>
      </c>
      <c r="L984" t="s">
        <v>11923</v>
      </c>
      <c r="M984" t="s">
        <v>11924</v>
      </c>
      <c r="N984" t="s">
        <v>11877</v>
      </c>
      <c r="O984">
        <v>42740</v>
      </c>
      <c r="Q984" t="s">
        <v>11878</v>
      </c>
      <c r="R984" t="s">
        <v>11873</v>
      </c>
      <c r="S984">
        <v>10</v>
      </c>
    </row>
    <row r="985" spans="1:19" x14ac:dyDescent="0.75">
      <c r="A985" t="s">
        <v>11936</v>
      </c>
      <c r="B985" t="s">
        <v>11871</v>
      </c>
      <c r="C985" t="s">
        <v>11879</v>
      </c>
      <c r="D985" t="s">
        <v>10801</v>
      </c>
      <c r="E985" t="s">
        <v>2885</v>
      </c>
      <c r="F985" t="s">
        <v>11872</v>
      </c>
      <c r="G985" t="s">
        <v>12870</v>
      </c>
      <c r="H985">
        <v>10</v>
      </c>
      <c r="I985">
        <v>10</v>
      </c>
      <c r="K985" t="s">
        <v>12624</v>
      </c>
      <c r="L985" t="s">
        <v>7359</v>
      </c>
      <c r="M985" t="s">
        <v>11881</v>
      </c>
      <c r="N985" t="s">
        <v>11882</v>
      </c>
      <c r="Q985" t="s">
        <v>11878</v>
      </c>
      <c r="S985">
        <v>10</v>
      </c>
    </row>
    <row r="986" spans="1:19" x14ac:dyDescent="0.75">
      <c r="A986" t="s">
        <v>11870</v>
      </c>
      <c r="B986" t="s">
        <v>11871</v>
      </c>
      <c r="C986" t="s">
        <v>11871</v>
      </c>
      <c r="E986" t="s">
        <v>1789</v>
      </c>
      <c r="F986" t="s">
        <v>11872</v>
      </c>
      <c r="G986" t="s">
        <v>1788</v>
      </c>
      <c r="H986">
        <v>10</v>
      </c>
      <c r="I986">
        <v>10</v>
      </c>
      <c r="J986" t="s">
        <v>1128</v>
      </c>
      <c r="K986" t="s">
        <v>1788</v>
      </c>
      <c r="L986" t="s">
        <v>11923</v>
      </c>
      <c r="M986" t="s">
        <v>11924</v>
      </c>
      <c r="N986" t="s">
        <v>11889</v>
      </c>
      <c r="O986">
        <v>42216</v>
      </c>
      <c r="Q986" t="s">
        <v>11878</v>
      </c>
      <c r="R986" t="s">
        <v>1128</v>
      </c>
      <c r="S986">
        <v>10</v>
      </c>
    </row>
    <row r="987" spans="1:19" x14ac:dyDescent="0.75">
      <c r="A987" t="s">
        <v>11870</v>
      </c>
      <c r="B987" t="s">
        <v>11871</v>
      </c>
      <c r="C987" t="s">
        <v>11871</v>
      </c>
      <c r="E987" t="s">
        <v>11250</v>
      </c>
      <c r="F987" t="s">
        <v>11902</v>
      </c>
      <c r="G987" t="s">
        <v>11251</v>
      </c>
      <c r="H987">
        <v>10</v>
      </c>
      <c r="J987" t="s">
        <v>11873</v>
      </c>
      <c r="K987" t="s">
        <v>11983</v>
      </c>
      <c r="L987" t="s">
        <v>7359</v>
      </c>
      <c r="M987" t="s">
        <v>11881</v>
      </c>
      <c r="N987" t="s">
        <v>11882</v>
      </c>
      <c r="O987">
        <v>43082</v>
      </c>
      <c r="Q987" t="s">
        <v>11980</v>
      </c>
      <c r="R987" t="s">
        <v>11873</v>
      </c>
      <c r="S987">
        <v>10</v>
      </c>
    </row>
    <row r="988" spans="1:19" x14ac:dyDescent="0.75">
      <c r="A988" t="s">
        <v>11870</v>
      </c>
      <c r="B988" t="s">
        <v>11871</v>
      </c>
      <c r="C988" t="s">
        <v>11871</v>
      </c>
      <c r="E988" t="s">
        <v>201</v>
      </c>
      <c r="F988" t="s">
        <v>11872</v>
      </c>
      <c r="G988" t="s">
        <v>10120</v>
      </c>
      <c r="H988">
        <v>10</v>
      </c>
      <c r="I988">
        <v>10</v>
      </c>
      <c r="J988" t="s">
        <v>1128</v>
      </c>
      <c r="K988" t="s">
        <v>12871</v>
      </c>
      <c r="L988" t="s">
        <v>11945</v>
      </c>
      <c r="M988" t="s">
        <v>11946</v>
      </c>
      <c r="N988" t="s">
        <v>11889</v>
      </c>
      <c r="O988">
        <v>31012</v>
      </c>
      <c r="Q988" t="s">
        <v>11878</v>
      </c>
      <c r="R988" t="s">
        <v>1128</v>
      </c>
      <c r="S988">
        <v>10</v>
      </c>
    </row>
    <row r="989" spans="1:19" x14ac:dyDescent="0.75">
      <c r="A989" t="s">
        <v>11870</v>
      </c>
      <c r="B989" t="s">
        <v>11871</v>
      </c>
      <c r="C989" t="s">
        <v>11871</v>
      </c>
      <c r="E989" t="s">
        <v>10621</v>
      </c>
      <c r="F989" t="s">
        <v>11872</v>
      </c>
      <c r="G989" t="s">
        <v>10622</v>
      </c>
      <c r="H989">
        <v>10</v>
      </c>
      <c r="I989">
        <v>10</v>
      </c>
      <c r="J989" t="s">
        <v>1128</v>
      </c>
      <c r="K989" t="s">
        <v>3379</v>
      </c>
      <c r="L989" t="s">
        <v>11945</v>
      </c>
      <c r="M989" t="s">
        <v>12558</v>
      </c>
      <c r="N989" t="s">
        <v>11889</v>
      </c>
      <c r="O989">
        <v>42734</v>
      </c>
      <c r="Q989" t="s">
        <v>11878</v>
      </c>
      <c r="R989" t="s">
        <v>1128</v>
      </c>
      <c r="S989">
        <v>10</v>
      </c>
    </row>
    <row r="990" spans="1:19" x14ac:dyDescent="0.75">
      <c r="A990" t="s">
        <v>11870</v>
      </c>
      <c r="B990" t="s">
        <v>11871</v>
      </c>
      <c r="C990" t="s">
        <v>11879</v>
      </c>
      <c r="D990" t="s">
        <v>12872</v>
      </c>
      <c r="E990" t="s">
        <v>12872</v>
      </c>
      <c r="F990" t="s">
        <v>11872</v>
      </c>
      <c r="G990" t="s">
        <v>12872</v>
      </c>
      <c r="H990">
        <v>9.99</v>
      </c>
      <c r="J990" t="s">
        <v>1128</v>
      </c>
      <c r="K990" t="s">
        <v>12873</v>
      </c>
      <c r="L990" t="s">
        <v>11945</v>
      </c>
      <c r="M990" t="s">
        <v>11945</v>
      </c>
      <c r="N990" t="s">
        <v>11889</v>
      </c>
      <c r="Q990" t="s">
        <v>11878</v>
      </c>
      <c r="R990" t="s">
        <v>1128</v>
      </c>
      <c r="S990">
        <v>9.99</v>
      </c>
    </row>
    <row r="991" spans="1:19" x14ac:dyDescent="0.75">
      <c r="A991" t="s">
        <v>11870</v>
      </c>
      <c r="B991" t="s">
        <v>11871</v>
      </c>
      <c r="C991" t="s">
        <v>11879</v>
      </c>
      <c r="D991" t="s">
        <v>12874</v>
      </c>
      <c r="E991" t="s">
        <v>12874</v>
      </c>
      <c r="F991" t="s">
        <v>11872</v>
      </c>
      <c r="G991" t="s">
        <v>12875</v>
      </c>
      <c r="H991">
        <v>9.99</v>
      </c>
      <c r="J991" t="s">
        <v>1128</v>
      </c>
      <c r="K991" t="s">
        <v>12873</v>
      </c>
      <c r="L991" t="s">
        <v>11945</v>
      </c>
      <c r="M991" t="s">
        <v>11945</v>
      </c>
      <c r="N991" t="s">
        <v>11889</v>
      </c>
      <c r="Q991" t="s">
        <v>11878</v>
      </c>
      <c r="R991" t="s">
        <v>1128</v>
      </c>
      <c r="S991">
        <v>9.99</v>
      </c>
    </row>
    <row r="992" spans="1:19" x14ac:dyDescent="0.75">
      <c r="A992" t="s">
        <v>11870</v>
      </c>
      <c r="B992" t="s">
        <v>11871</v>
      </c>
      <c r="C992" t="s">
        <v>11879</v>
      </c>
      <c r="D992" t="s">
        <v>12876</v>
      </c>
      <c r="E992" t="s">
        <v>12876</v>
      </c>
      <c r="F992" t="s">
        <v>11872</v>
      </c>
      <c r="G992" t="s">
        <v>12876</v>
      </c>
      <c r="H992">
        <v>9.99</v>
      </c>
      <c r="J992" t="s">
        <v>1128</v>
      </c>
      <c r="K992" t="s">
        <v>12873</v>
      </c>
      <c r="L992" t="s">
        <v>11945</v>
      </c>
      <c r="M992" t="s">
        <v>11945</v>
      </c>
      <c r="N992" t="s">
        <v>11889</v>
      </c>
      <c r="Q992" t="s">
        <v>11878</v>
      </c>
      <c r="R992" t="s">
        <v>1128</v>
      </c>
      <c r="S992">
        <v>9.99</v>
      </c>
    </row>
    <row r="993" spans="1:19" x14ac:dyDescent="0.75">
      <c r="A993" t="s">
        <v>11870</v>
      </c>
      <c r="B993" t="s">
        <v>11871</v>
      </c>
      <c r="C993" t="s">
        <v>11879</v>
      </c>
      <c r="D993" t="s">
        <v>12877</v>
      </c>
      <c r="E993" t="s">
        <v>12877</v>
      </c>
      <c r="F993" t="s">
        <v>11872</v>
      </c>
      <c r="G993" t="s">
        <v>12877</v>
      </c>
      <c r="H993">
        <v>9.99</v>
      </c>
      <c r="J993" t="s">
        <v>1128</v>
      </c>
      <c r="K993" t="s">
        <v>12873</v>
      </c>
      <c r="L993" t="s">
        <v>11945</v>
      </c>
      <c r="M993" t="s">
        <v>11945</v>
      </c>
      <c r="N993" t="s">
        <v>11889</v>
      </c>
      <c r="Q993" t="s">
        <v>11878</v>
      </c>
      <c r="R993" t="s">
        <v>1128</v>
      </c>
      <c r="S993">
        <v>9.99</v>
      </c>
    </row>
    <row r="994" spans="1:19" x14ac:dyDescent="0.75">
      <c r="A994" t="s">
        <v>11870</v>
      </c>
      <c r="B994" t="s">
        <v>11871</v>
      </c>
      <c r="C994" t="s">
        <v>11879</v>
      </c>
      <c r="D994" t="s">
        <v>12878</v>
      </c>
      <c r="E994" t="s">
        <v>12878</v>
      </c>
      <c r="F994" t="s">
        <v>11872</v>
      </c>
      <c r="G994" t="s">
        <v>12878</v>
      </c>
      <c r="H994">
        <v>9.99</v>
      </c>
      <c r="J994" t="s">
        <v>1128</v>
      </c>
      <c r="K994" t="s">
        <v>12873</v>
      </c>
      <c r="L994" t="s">
        <v>11945</v>
      </c>
      <c r="M994" t="s">
        <v>11945</v>
      </c>
      <c r="N994" t="s">
        <v>11889</v>
      </c>
      <c r="Q994" t="s">
        <v>11878</v>
      </c>
      <c r="R994" t="s">
        <v>1128</v>
      </c>
      <c r="S994">
        <v>9.99</v>
      </c>
    </row>
    <row r="995" spans="1:19" x14ac:dyDescent="0.75">
      <c r="A995" t="s">
        <v>11870</v>
      </c>
      <c r="B995" t="s">
        <v>11871</v>
      </c>
      <c r="C995" t="s">
        <v>11879</v>
      </c>
      <c r="D995" t="s">
        <v>12879</v>
      </c>
      <c r="E995" t="s">
        <v>12879</v>
      </c>
      <c r="F995" t="s">
        <v>11872</v>
      </c>
      <c r="G995" t="s">
        <v>12879</v>
      </c>
      <c r="H995">
        <v>9.99</v>
      </c>
      <c r="J995" t="s">
        <v>1128</v>
      </c>
      <c r="K995" t="s">
        <v>12873</v>
      </c>
      <c r="L995" t="s">
        <v>11945</v>
      </c>
      <c r="M995" t="s">
        <v>11945</v>
      </c>
      <c r="N995" t="s">
        <v>11889</v>
      </c>
      <c r="Q995" t="s">
        <v>11878</v>
      </c>
      <c r="R995" t="s">
        <v>1128</v>
      </c>
      <c r="S995">
        <v>9.99</v>
      </c>
    </row>
    <row r="996" spans="1:19" x14ac:dyDescent="0.75">
      <c r="A996" t="s">
        <v>11870</v>
      </c>
      <c r="B996" t="s">
        <v>11871</v>
      </c>
      <c r="C996" t="s">
        <v>11879</v>
      </c>
      <c r="D996" t="s">
        <v>12880</v>
      </c>
      <c r="E996" t="s">
        <v>12880</v>
      </c>
      <c r="F996" t="s">
        <v>11872</v>
      </c>
      <c r="G996" t="s">
        <v>12880</v>
      </c>
      <c r="H996">
        <v>9.99</v>
      </c>
      <c r="J996" t="s">
        <v>1128</v>
      </c>
      <c r="K996" t="s">
        <v>12873</v>
      </c>
      <c r="L996" t="s">
        <v>11945</v>
      </c>
      <c r="M996" t="s">
        <v>11945</v>
      </c>
      <c r="N996" t="s">
        <v>11889</v>
      </c>
      <c r="Q996" t="s">
        <v>11878</v>
      </c>
      <c r="R996" t="s">
        <v>1128</v>
      </c>
      <c r="S996">
        <v>9.99</v>
      </c>
    </row>
    <row r="997" spans="1:19" x14ac:dyDescent="0.75">
      <c r="A997" t="s">
        <v>11870</v>
      </c>
      <c r="B997" t="s">
        <v>11871</v>
      </c>
      <c r="C997" t="s">
        <v>11879</v>
      </c>
      <c r="D997" t="s">
        <v>12881</v>
      </c>
      <c r="E997" t="s">
        <v>12881</v>
      </c>
      <c r="F997" t="s">
        <v>11872</v>
      </c>
      <c r="G997" t="s">
        <v>12881</v>
      </c>
      <c r="H997">
        <v>9.99</v>
      </c>
      <c r="J997" t="s">
        <v>1128</v>
      </c>
      <c r="K997" t="s">
        <v>12873</v>
      </c>
      <c r="L997" t="s">
        <v>11945</v>
      </c>
      <c r="M997" t="s">
        <v>11945</v>
      </c>
      <c r="N997" t="s">
        <v>11889</v>
      </c>
      <c r="Q997" t="s">
        <v>11878</v>
      </c>
      <c r="R997" t="s">
        <v>1128</v>
      </c>
      <c r="S997">
        <v>9.99</v>
      </c>
    </row>
    <row r="998" spans="1:19" x14ac:dyDescent="0.75">
      <c r="A998" t="s">
        <v>11870</v>
      </c>
      <c r="B998" t="s">
        <v>11871</v>
      </c>
      <c r="C998" t="s">
        <v>11879</v>
      </c>
      <c r="D998" t="s">
        <v>12882</v>
      </c>
      <c r="E998" t="s">
        <v>12882</v>
      </c>
      <c r="F998" t="s">
        <v>11872</v>
      </c>
      <c r="G998" t="s">
        <v>12882</v>
      </c>
      <c r="H998">
        <v>9.99</v>
      </c>
      <c r="J998" t="s">
        <v>1128</v>
      </c>
      <c r="K998" t="s">
        <v>12873</v>
      </c>
      <c r="L998" t="s">
        <v>11945</v>
      </c>
      <c r="M998" t="s">
        <v>11945</v>
      </c>
      <c r="N998" t="s">
        <v>11889</v>
      </c>
      <c r="Q998" t="s">
        <v>11878</v>
      </c>
      <c r="R998" t="s">
        <v>1128</v>
      </c>
      <c r="S998">
        <v>9.99</v>
      </c>
    </row>
    <row r="999" spans="1:19" x14ac:dyDescent="0.75">
      <c r="A999" t="s">
        <v>11870</v>
      </c>
      <c r="B999" t="s">
        <v>11871</v>
      </c>
      <c r="C999" t="s">
        <v>11879</v>
      </c>
      <c r="D999" t="s">
        <v>12883</v>
      </c>
      <c r="E999" t="s">
        <v>12883</v>
      </c>
      <c r="F999" t="s">
        <v>11872</v>
      </c>
      <c r="G999" t="s">
        <v>12883</v>
      </c>
      <c r="H999">
        <v>9.99</v>
      </c>
      <c r="J999" t="s">
        <v>1128</v>
      </c>
      <c r="K999" t="s">
        <v>12873</v>
      </c>
      <c r="L999" t="s">
        <v>11945</v>
      </c>
      <c r="M999" t="s">
        <v>11945</v>
      </c>
      <c r="N999" t="s">
        <v>11889</v>
      </c>
      <c r="Q999" t="s">
        <v>11878</v>
      </c>
      <c r="R999" t="s">
        <v>1128</v>
      </c>
      <c r="S999">
        <v>9.99</v>
      </c>
    </row>
    <row r="1000" spans="1:19" x14ac:dyDescent="0.75">
      <c r="A1000" t="s">
        <v>11870</v>
      </c>
      <c r="B1000" t="s">
        <v>11879</v>
      </c>
      <c r="C1000" t="s">
        <v>11879</v>
      </c>
      <c r="D1000" t="s">
        <v>10039</v>
      </c>
      <c r="E1000" t="s">
        <v>10039</v>
      </c>
      <c r="F1000" t="s">
        <v>11872</v>
      </c>
      <c r="G1000" t="s">
        <v>10040</v>
      </c>
      <c r="H1000">
        <v>9.99</v>
      </c>
      <c r="J1000" t="s">
        <v>11873</v>
      </c>
      <c r="K1000" t="s">
        <v>12624</v>
      </c>
      <c r="L1000" t="s">
        <v>7359</v>
      </c>
      <c r="M1000" t="s">
        <v>11881</v>
      </c>
      <c r="N1000" t="s">
        <v>11882</v>
      </c>
      <c r="O1000">
        <v>30317</v>
      </c>
      <c r="Q1000" t="s">
        <v>11878</v>
      </c>
      <c r="R1000" t="s">
        <v>11873</v>
      </c>
      <c r="S1000">
        <v>9.99</v>
      </c>
    </row>
    <row r="1001" spans="1:19" x14ac:dyDescent="0.75">
      <c r="A1001" t="s">
        <v>11870</v>
      </c>
      <c r="B1001" t="s">
        <v>11871</v>
      </c>
      <c r="C1001" t="s">
        <v>11879</v>
      </c>
      <c r="D1001" t="s">
        <v>12884</v>
      </c>
      <c r="E1001" t="s">
        <v>12884</v>
      </c>
      <c r="F1001" t="s">
        <v>11872</v>
      </c>
      <c r="G1001" t="s">
        <v>12884</v>
      </c>
      <c r="H1001">
        <v>9.99</v>
      </c>
      <c r="J1001" t="s">
        <v>1128</v>
      </c>
      <c r="K1001" t="s">
        <v>12873</v>
      </c>
      <c r="L1001" t="s">
        <v>11945</v>
      </c>
      <c r="M1001" t="s">
        <v>11945</v>
      </c>
      <c r="N1001" t="s">
        <v>11889</v>
      </c>
      <c r="Q1001" t="s">
        <v>11878</v>
      </c>
      <c r="R1001" t="s">
        <v>1128</v>
      </c>
      <c r="S1001">
        <v>9.99</v>
      </c>
    </row>
    <row r="1002" spans="1:19" x14ac:dyDescent="0.75">
      <c r="A1002" t="s">
        <v>11870</v>
      </c>
      <c r="B1002" t="s">
        <v>11871</v>
      </c>
      <c r="C1002" t="s">
        <v>11879</v>
      </c>
      <c r="D1002" t="s">
        <v>12885</v>
      </c>
      <c r="E1002" t="s">
        <v>12885</v>
      </c>
      <c r="F1002" t="s">
        <v>11872</v>
      </c>
      <c r="G1002" t="s">
        <v>12885</v>
      </c>
      <c r="H1002">
        <v>9.99</v>
      </c>
      <c r="J1002" t="s">
        <v>1128</v>
      </c>
      <c r="K1002" t="s">
        <v>12873</v>
      </c>
      <c r="L1002" t="s">
        <v>11945</v>
      </c>
      <c r="M1002" t="s">
        <v>11945</v>
      </c>
      <c r="N1002" t="s">
        <v>11889</v>
      </c>
      <c r="Q1002" t="s">
        <v>11878</v>
      </c>
      <c r="R1002" t="s">
        <v>1128</v>
      </c>
      <c r="S1002">
        <v>9.99</v>
      </c>
    </row>
    <row r="1003" spans="1:19" x14ac:dyDescent="0.75">
      <c r="A1003" t="s">
        <v>11870</v>
      </c>
      <c r="B1003" t="s">
        <v>11871</v>
      </c>
      <c r="C1003" t="s">
        <v>11879</v>
      </c>
      <c r="D1003" t="s">
        <v>12886</v>
      </c>
      <c r="E1003" t="s">
        <v>12886</v>
      </c>
      <c r="F1003" t="s">
        <v>11872</v>
      </c>
      <c r="G1003" t="s">
        <v>12886</v>
      </c>
      <c r="H1003">
        <v>9.99</v>
      </c>
      <c r="J1003" t="s">
        <v>1128</v>
      </c>
      <c r="K1003" t="s">
        <v>12873</v>
      </c>
      <c r="L1003" t="s">
        <v>11945</v>
      </c>
      <c r="M1003" t="s">
        <v>11945</v>
      </c>
      <c r="N1003" t="s">
        <v>11889</v>
      </c>
      <c r="Q1003" t="s">
        <v>11878</v>
      </c>
      <c r="R1003" t="s">
        <v>1128</v>
      </c>
      <c r="S1003">
        <v>9.99</v>
      </c>
    </row>
    <row r="1004" spans="1:19" x14ac:dyDescent="0.75">
      <c r="A1004" t="s">
        <v>11870</v>
      </c>
      <c r="B1004" t="s">
        <v>11871</v>
      </c>
      <c r="C1004" t="s">
        <v>11879</v>
      </c>
      <c r="D1004" t="s">
        <v>12887</v>
      </c>
      <c r="E1004" t="s">
        <v>12887</v>
      </c>
      <c r="F1004" t="s">
        <v>11872</v>
      </c>
      <c r="G1004" t="s">
        <v>12887</v>
      </c>
      <c r="H1004">
        <v>9.99</v>
      </c>
      <c r="J1004" t="s">
        <v>1128</v>
      </c>
      <c r="K1004" t="s">
        <v>12873</v>
      </c>
      <c r="L1004" t="s">
        <v>11945</v>
      </c>
      <c r="M1004" t="s">
        <v>11945</v>
      </c>
      <c r="N1004" t="s">
        <v>11889</v>
      </c>
      <c r="Q1004" t="s">
        <v>11878</v>
      </c>
      <c r="R1004" t="s">
        <v>1128</v>
      </c>
      <c r="S1004">
        <v>9.99</v>
      </c>
    </row>
    <row r="1005" spans="1:19" x14ac:dyDescent="0.75">
      <c r="A1005" t="s">
        <v>11870</v>
      </c>
      <c r="B1005" t="s">
        <v>11871</v>
      </c>
      <c r="C1005" t="s">
        <v>11879</v>
      </c>
      <c r="D1005" t="s">
        <v>12888</v>
      </c>
      <c r="E1005" t="s">
        <v>12888</v>
      </c>
      <c r="F1005" t="s">
        <v>11872</v>
      </c>
      <c r="G1005" t="s">
        <v>12888</v>
      </c>
      <c r="H1005">
        <v>9.99</v>
      </c>
      <c r="J1005" t="s">
        <v>1128</v>
      </c>
      <c r="K1005" t="s">
        <v>12873</v>
      </c>
      <c r="L1005" t="s">
        <v>11945</v>
      </c>
      <c r="M1005" t="s">
        <v>11945</v>
      </c>
      <c r="N1005" t="s">
        <v>11889</v>
      </c>
      <c r="Q1005" t="s">
        <v>11878</v>
      </c>
      <c r="R1005" t="s">
        <v>1128</v>
      </c>
      <c r="S1005">
        <v>9.99</v>
      </c>
    </row>
    <row r="1006" spans="1:19" x14ac:dyDescent="0.75">
      <c r="A1006" t="s">
        <v>11870</v>
      </c>
      <c r="B1006" t="s">
        <v>11871</v>
      </c>
      <c r="C1006" t="s">
        <v>11879</v>
      </c>
      <c r="D1006" t="s">
        <v>12889</v>
      </c>
      <c r="E1006" t="s">
        <v>12889</v>
      </c>
      <c r="F1006" t="s">
        <v>11872</v>
      </c>
      <c r="G1006" t="s">
        <v>12889</v>
      </c>
      <c r="H1006">
        <v>9.99</v>
      </c>
      <c r="J1006" t="s">
        <v>1128</v>
      </c>
      <c r="K1006" t="s">
        <v>12873</v>
      </c>
      <c r="L1006" t="s">
        <v>11945</v>
      </c>
      <c r="M1006" t="s">
        <v>11945</v>
      </c>
      <c r="N1006" t="s">
        <v>11889</v>
      </c>
      <c r="Q1006" t="s">
        <v>11878</v>
      </c>
      <c r="R1006" t="s">
        <v>1128</v>
      </c>
      <c r="S1006">
        <v>9.99</v>
      </c>
    </row>
    <row r="1007" spans="1:19" x14ac:dyDescent="0.75">
      <c r="A1007" t="s">
        <v>11870</v>
      </c>
      <c r="B1007" t="s">
        <v>11871</v>
      </c>
      <c r="C1007" t="s">
        <v>11879</v>
      </c>
      <c r="D1007" t="s">
        <v>12890</v>
      </c>
      <c r="E1007" t="s">
        <v>12890</v>
      </c>
      <c r="F1007" t="s">
        <v>11872</v>
      </c>
      <c r="G1007" t="s">
        <v>12890</v>
      </c>
      <c r="H1007">
        <v>9.99</v>
      </c>
      <c r="J1007" t="s">
        <v>1128</v>
      </c>
      <c r="K1007" t="s">
        <v>12873</v>
      </c>
      <c r="L1007" t="s">
        <v>11945</v>
      </c>
      <c r="M1007" t="s">
        <v>11945</v>
      </c>
      <c r="N1007" t="s">
        <v>11889</v>
      </c>
      <c r="Q1007" t="s">
        <v>11878</v>
      </c>
      <c r="R1007" t="s">
        <v>1128</v>
      </c>
      <c r="S1007">
        <v>9.99</v>
      </c>
    </row>
    <row r="1008" spans="1:19" x14ac:dyDescent="0.75">
      <c r="A1008" t="s">
        <v>11870</v>
      </c>
      <c r="B1008" t="s">
        <v>11871</v>
      </c>
      <c r="C1008" t="s">
        <v>11879</v>
      </c>
      <c r="D1008" t="s">
        <v>12891</v>
      </c>
      <c r="E1008" t="s">
        <v>12891</v>
      </c>
      <c r="F1008" t="s">
        <v>11872</v>
      </c>
      <c r="G1008" t="s">
        <v>12891</v>
      </c>
      <c r="H1008">
        <v>9.99</v>
      </c>
      <c r="J1008" t="s">
        <v>1128</v>
      </c>
      <c r="K1008" t="s">
        <v>12873</v>
      </c>
      <c r="L1008" t="s">
        <v>11945</v>
      </c>
      <c r="M1008" t="s">
        <v>11945</v>
      </c>
      <c r="N1008" t="s">
        <v>11889</v>
      </c>
      <c r="Q1008" t="s">
        <v>11878</v>
      </c>
      <c r="R1008" t="s">
        <v>1128</v>
      </c>
      <c r="S1008">
        <v>9.99</v>
      </c>
    </row>
    <row r="1009" spans="1:19" x14ac:dyDescent="0.75">
      <c r="A1009" t="s">
        <v>11870</v>
      </c>
      <c r="B1009" t="s">
        <v>11871</v>
      </c>
      <c r="C1009" t="s">
        <v>11879</v>
      </c>
      <c r="D1009" t="s">
        <v>12892</v>
      </c>
      <c r="E1009" t="s">
        <v>12892</v>
      </c>
      <c r="F1009" t="s">
        <v>11872</v>
      </c>
      <c r="G1009" t="s">
        <v>12892</v>
      </c>
      <c r="H1009">
        <v>9.99</v>
      </c>
      <c r="J1009" t="s">
        <v>1128</v>
      </c>
      <c r="K1009" t="s">
        <v>12873</v>
      </c>
      <c r="L1009" t="s">
        <v>11945</v>
      </c>
      <c r="M1009" t="s">
        <v>11945</v>
      </c>
      <c r="N1009" t="s">
        <v>11889</v>
      </c>
      <c r="Q1009" t="s">
        <v>11878</v>
      </c>
      <c r="R1009" t="s">
        <v>1128</v>
      </c>
      <c r="S1009">
        <v>9.99</v>
      </c>
    </row>
    <row r="1010" spans="1:19" x14ac:dyDescent="0.75">
      <c r="A1010" t="s">
        <v>11870</v>
      </c>
      <c r="B1010" t="s">
        <v>11871</v>
      </c>
      <c r="C1010" t="s">
        <v>11879</v>
      </c>
      <c r="D1010" t="s">
        <v>12893</v>
      </c>
      <c r="E1010" t="s">
        <v>12893</v>
      </c>
      <c r="F1010" t="s">
        <v>11872</v>
      </c>
      <c r="G1010" t="s">
        <v>12893</v>
      </c>
      <c r="H1010">
        <v>9.99</v>
      </c>
      <c r="J1010" t="s">
        <v>1128</v>
      </c>
      <c r="K1010" t="s">
        <v>12873</v>
      </c>
      <c r="L1010" t="s">
        <v>11945</v>
      </c>
      <c r="M1010" t="s">
        <v>11945</v>
      </c>
      <c r="N1010" t="s">
        <v>11889</v>
      </c>
      <c r="Q1010" t="s">
        <v>11878</v>
      </c>
      <c r="R1010" t="s">
        <v>1128</v>
      </c>
      <c r="S1010">
        <v>9.99</v>
      </c>
    </row>
    <row r="1011" spans="1:19" x14ac:dyDescent="0.75">
      <c r="A1011" t="s">
        <v>11870</v>
      </c>
      <c r="B1011" t="s">
        <v>11871</v>
      </c>
      <c r="C1011" t="s">
        <v>11879</v>
      </c>
      <c r="D1011" t="s">
        <v>12894</v>
      </c>
      <c r="E1011" t="s">
        <v>12894</v>
      </c>
      <c r="F1011" t="s">
        <v>11872</v>
      </c>
      <c r="G1011" t="s">
        <v>12894</v>
      </c>
      <c r="H1011">
        <v>9.99</v>
      </c>
      <c r="J1011" t="s">
        <v>1128</v>
      </c>
      <c r="K1011" t="s">
        <v>12873</v>
      </c>
      <c r="L1011" t="s">
        <v>11945</v>
      </c>
      <c r="M1011" t="s">
        <v>11945</v>
      </c>
      <c r="N1011" t="s">
        <v>11889</v>
      </c>
      <c r="Q1011" t="s">
        <v>11878</v>
      </c>
      <c r="R1011" t="s">
        <v>1128</v>
      </c>
      <c r="S1011">
        <v>9.99</v>
      </c>
    </row>
    <row r="1012" spans="1:19" x14ac:dyDescent="0.75">
      <c r="A1012" t="s">
        <v>11870</v>
      </c>
      <c r="B1012" t="s">
        <v>11871</v>
      </c>
      <c r="C1012" t="s">
        <v>11879</v>
      </c>
      <c r="D1012" t="s">
        <v>12895</v>
      </c>
      <c r="E1012" t="s">
        <v>12895</v>
      </c>
      <c r="F1012" t="s">
        <v>11872</v>
      </c>
      <c r="G1012" t="s">
        <v>12895</v>
      </c>
      <c r="H1012">
        <v>9.99</v>
      </c>
      <c r="J1012" t="s">
        <v>1128</v>
      </c>
      <c r="K1012" t="s">
        <v>12873</v>
      </c>
      <c r="L1012" t="s">
        <v>11945</v>
      </c>
      <c r="M1012" t="s">
        <v>11945</v>
      </c>
      <c r="N1012" t="s">
        <v>11889</v>
      </c>
      <c r="Q1012" t="s">
        <v>11878</v>
      </c>
      <c r="R1012" t="s">
        <v>1128</v>
      </c>
      <c r="S1012">
        <v>9.99</v>
      </c>
    </row>
    <row r="1013" spans="1:19" x14ac:dyDescent="0.75">
      <c r="A1013" t="s">
        <v>11870</v>
      </c>
      <c r="B1013" t="s">
        <v>11871</v>
      </c>
      <c r="C1013" t="s">
        <v>11879</v>
      </c>
      <c r="D1013" t="s">
        <v>12896</v>
      </c>
      <c r="E1013" t="s">
        <v>12896</v>
      </c>
      <c r="F1013" t="s">
        <v>11872</v>
      </c>
      <c r="G1013" t="s">
        <v>12896</v>
      </c>
      <c r="H1013">
        <v>9.99</v>
      </c>
      <c r="J1013" t="s">
        <v>1128</v>
      </c>
      <c r="K1013" t="s">
        <v>12873</v>
      </c>
      <c r="L1013" t="s">
        <v>11945</v>
      </c>
      <c r="M1013" t="s">
        <v>11945</v>
      </c>
      <c r="N1013" t="s">
        <v>11889</v>
      </c>
      <c r="Q1013" t="s">
        <v>11878</v>
      </c>
      <c r="R1013" t="s">
        <v>1128</v>
      </c>
      <c r="S1013">
        <v>9.99</v>
      </c>
    </row>
    <row r="1014" spans="1:19" x14ac:dyDescent="0.75">
      <c r="A1014" t="s">
        <v>11936</v>
      </c>
      <c r="B1014" t="s">
        <v>11871</v>
      </c>
      <c r="C1014" t="s">
        <v>11879</v>
      </c>
      <c r="D1014" t="s">
        <v>11074</v>
      </c>
      <c r="E1014" t="s">
        <v>3158</v>
      </c>
      <c r="F1014" t="s">
        <v>11872</v>
      </c>
      <c r="G1014" t="s">
        <v>12897</v>
      </c>
      <c r="H1014">
        <v>9.9</v>
      </c>
      <c r="I1014">
        <v>9.9</v>
      </c>
      <c r="N1014" t="s">
        <v>11882</v>
      </c>
      <c r="Q1014" t="s">
        <v>11878</v>
      </c>
      <c r="S1014">
        <v>9.9</v>
      </c>
    </row>
    <row r="1015" spans="1:19" x14ac:dyDescent="0.75">
      <c r="A1015" t="s">
        <v>11870</v>
      </c>
      <c r="B1015" t="s">
        <v>11871</v>
      </c>
      <c r="C1015" t="s">
        <v>11871</v>
      </c>
      <c r="E1015" t="s">
        <v>10792</v>
      </c>
      <c r="F1015" t="s">
        <v>11872</v>
      </c>
      <c r="G1015" t="s">
        <v>10793</v>
      </c>
      <c r="H1015">
        <v>9.9</v>
      </c>
      <c r="I1015">
        <v>9.9</v>
      </c>
      <c r="J1015" t="s">
        <v>1128</v>
      </c>
      <c r="K1015" t="s">
        <v>12664</v>
      </c>
      <c r="L1015" t="s">
        <v>7359</v>
      </c>
      <c r="M1015" t="s">
        <v>11881</v>
      </c>
      <c r="N1015" t="s">
        <v>11889</v>
      </c>
      <c r="O1015">
        <v>29587</v>
      </c>
      <c r="Q1015" t="s">
        <v>11878</v>
      </c>
      <c r="R1015" t="s">
        <v>1128</v>
      </c>
      <c r="S1015">
        <v>9.9</v>
      </c>
    </row>
    <row r="1016" spans="1:19" x14ac:dyDescent="0.75">
      <c r="A1016" t="s">
        <v>11936</v>
      </c>
      <c r="B1016" t="s">
        <v>11871</v>
      </c>
      <c r="C1016" t="s">
        <v>11879</v>
      </c>
      <c r="D1016" t="s">
        <v>11074</v>
      </c>
      <c r="E1016" t="s">
        <v>12898</v>
      </c>
      <c r="F1016" t="s">
        <v>11872</v>
      </c>
      <c r="G1016" t="s">
        <v>12899</v>
      </c>
      <c r="H1016">
        <v>9.9</v>
      </c>
      <c r="I1016">
        <v>9.9</v>
      </c>
      <c r="N1016" t="s">
        <v>11882</v>
      </c>
      <c r="Q1016" t="s">
        <v>11878</v>
      </c>
      <c r="S1016">
        <v>9.9</v>
      </c>
    </row>
    <row r="1017" spans="1:19" x14ac:dyDescent="0.75">
      <c r="A1017" t="s">
        <v>11870</v>
      </c>
      <c r="B1017" t="s">
        <v>11871</v>
      </c>
      <c r="C1017" t="s">
        <v>11871</v>
      </c>
      <c r="E1017" t="s">
        <v>2037</v>
      </c>
      <c r="F1017" t="s">
        <v>11872</v>
      </c>
      <c r="G1017" t="s">
        <v>10338</v>
      </c>
      <c r="H1017">
        <v>9.8000000000000007</v>
      </c>
      <c r="I1017">
        <v>9.8000000000000007</v>
      </c>
      <c r="J1017" t="s">
        <v>1128</v>
      </c>
      <c r="K1017" t="s">
        <v>12900</v>
      </c>
      <c r="L1017" t="s">
        <v>11954</v>
      </c>
      <c r="M1017" t="s">
        <v>11954</v>
      </c>
      <c r="N1017" t="s">
        <v>11889</v>
      </c>
      <c r="O1017">
        <v>42348</v>
      </c>
      <c r="Q1017" t="s">
        <v>11878</v>
      </c>
      <c r="R1017" t="s">
        <v>1128</v>
      </c>
      <c r="S1017">
        <v>9.8000000000000007</v>
      </c>
    </row>
    <row r="1018" spans="1:19" x14ac:dyDescent="0.75">
      <c r="A1018" t="s">
        <v>11870</v>
      </c>
      <c r="B1018" t="s">
        <v>11871</v>
      </c>
      <c r="C1018" t="s">
        <v>11871</v>
      </c>
      <c r="E1018" t="s">
        <v>11366</v>
      </c>
      <c r="F1018" t="s">
        <v>11872</v>
      </c>
      <c r="G1018" t="s">
        <v>11367</v>
      </c>
      <c r="H1018">
        <v>7.5</v>
      </c>
      <c r="I1018">
        <v>9.8000000000000007</v>
      </c>
      <c r="J1018" t="s">
        <v>11873</v>
      </c>
      <c r="K1018" t="s">
        <v>12901</v>
      </c>
      <c r="L1018" t="s">
        <v>12259</v>
      </c>
      <c r="M1018" t="s">
        <v>11886</v>
      </c>
      <c r="N1018" t="s">
        <v>11882</v>
      </c>
      <c r="O1018">
        <v>32860</v>
      </c>
      <c r="Q1018" t="s">
        <v>11878</v>
      </c>
      <c r="R1018" t="s">
        <v>11873</v>
      </c>
      <c r="S1018">
        <v>9.8000000000000007</v>
      </c>
    </row>
    <row r="1019" spans="1:19" x14ac:dyDescent="0.75">
      <c r="A1019" t="s">
        <v>11870</v>
      </c>
      <c r="B1019" t="s">
        <v>11871</v>
      </c>
      <c r="C1019" t="s">
        <v>11871</v>
      </c>
      <c r="E1019" t="s">
        <v>3275</v>
      </c>
      <c r="F1019" t="s">
        <v>11872</v>
      </c>
      <c r="G1019" t="s">
        <v>3274</v>
      </c>
      <c r="H1019">
        <v>9.5</v>
      </c>
      <c r="I1019">
        <v>9.5</v>
      </c>
      <c r="J1019" t="s">
        <v>1128</v>
      </c>
      <c r="K1019" t="s">
        <v>12902</v>
      </c>
      <c r="L1019" t="s">
        <v>11923</v>
      </c>
      <c r="M1019" t="s">
        <v>11924</v>
      </c>
      <c r="N1019" t="s">
        <v>11889</v>
      </c>
      <c r="O1019">
        <v>42733</v>
      </c>
      <c r="Q1019" t="s">
        <v>11878</v>
      </c>
      <c r="R1019" t="s">
        <v>1128</v>
      </c>
      <c r="S1019">
        <v>9.5</v>
      </c>
    </row>
    <row r="1020" spans="1:19" x14ac:dyDescent="0.75">
      <c r="A1020" t="s">
        <v>11870</v>
      </c>
      <c r="B1020" t="s">
        <v>11871</v>
      </c>
      <c r="C1020" t="s">
        <v>11871</v>
      </c>
      <c r="E1020" t="s">
        <v>11110</v>
      </c>
      <c r="F1020" t="s">
        <v>11872</v>
      </c>
      <c r="G1020" t="s">
        <v>11111</v>
      </c>
      <c r="H1020">
        <v>9.43</v>
      </c>
      <c r="I1020">
        <v>9.5</v>
      </c>
      <c r="J1020" t="s">
        <v>1128</v>
      </c>
      <c r="K1020" t="s">
        <v>12783</v>
      </c>
      <c r="L1020" t="s">
        <v>11954</v>
      </c>
      <c r="M1020" t="s">
        <v>11954</v>
      </c>
      <c r="N1020" t="s">
        <v>11889</v>
      </c>
      <c r="O1020">
        <v>42485</v>
      </c>
      <c r="Q1020" t="s">
        <v>11878</v>
      </c>
      <c r="R1020" t="s">
        <v>1128</v>
      </c>
      <c r="S1020">
        <v>9.5</v>
      </c>
    </row>
    <row r="1021" spans="1:19" x14ac:dyDescent="0.75">
      <c r="A1021" t="s">
        <v>11870</v>
      </c>
      <c r="B1021" t="s">
        <v>11879</v>
      </c>
      <c r="C1021" t="s">
        <v>11871</v>
      </c>
      <c r="E1021" t="s">
        <v>2650</v>
      </c>
      <c r="F1021" t="s">
        <v>11872</v>
      </c>
      <c r="G1021" t="s">
        <v>10958</v>
      </c>
      <c r="H1021">
        <v>8</v>
      </c>
      <c r="I1021">
        <v>9.1999999999999993</v>
      </c>
      <c r="J1021" t="s">
        <v>1128</v>
      </c>
      <c r="K1021" t="s">
        <v>12903</v>
      </c>
      <c r="L1021" t="s">
        <v>11933</v>
      </c>
      <c r="M1021" t="s">
        <v>12463</v>
      </c>
      <c r="N1021" t="s">
        <v>11889</v>
      </c>
      <c r="O1021">
        <v>40505</v>
      </c>
      <c r="Q1021" t="s">
        <v>11878</v>
      </c>
      <c r="R1021" t="s">
        <v>1128</v>
      </c>
      <c r="S1021">
        <v>9.1999999999999993</v>
      </c>
    </row>
    <row r="1022" spans="1:19" x14ac:dyDescent="0.75">
      <c r="A1022" t="s">
        <v>11870</v>
      </c>
      <c r="B1022" t="s">
        <v>11871</v>
      </c>
      <c r="C1022" t="s">
        <v>11871</v>
      </c>
      <c r="E1022" t="s">
        <v>10956</v>
      </c>
      <c r="F1022" t="s">
        <v>11872</v>
      </c>
      <c r="G1022" t="s">
        <v>10957</v>
      </c>
      <c r="H1022">
        <v>9.1</v>
      </c>
      <c r="I1022">
        <v>9.1</v>
      </c>
      <c r="J1022" t="s">
        <v>1128</v>
      </c>
      <c r="K1022" t="s">
        <v>12664</v>
      </c>
      <c r="L1022" t="s">
        <v>7359</v>
      </c>
      <c r="M1022" t="s">
        <v>11881</v>
      </c>
      <c r="N1022" t="s">
        <v>11889</v>
      </c>
      <c r="O1022">
        <v>29587</v>
      </c>
      <c r="Q1022" t="s">
        <v>11878</v>
      </c>
      <c r="R1022" t="s">
        <v>1128</v>
      </c>
      <c r="S1022">
        <v>9.1</v>
      </c>
    </row>
    <row r="1023" spans="1:19" x14ac:dyDescent="0.75">
      <c r="A1023" t="s">
        <v>11870</v>
      </c>
      <c r="B1023" t="s">
        <v>11871</v>
      </c>
      <c r="C1023" t="s">
        <v>11871</v>
      </c>
      <c r="E1023" t="s">
        <v>441</v>
      </c>
      <c r="F1023" t="s">
        <v>11872</v>
      </c>
      <c r="G1023" t="s">
        <v>11152</v>
      </c>
      <c r="H1023">
        <v>9.1</v>
      </c>
      <c r="I1023">
        <v>9.1</v>
      </c>
      <c r="J1023" t="s">
        <v>11873</v>
      </c>
      <c r="K1023" t="s">
        <v>11874</v>
      </c>
      <c r="L1023" t="s">
        <v>7359</v>
      </c>
      <c r="M1023" t="s">
        <v>11881</v>
      </c>
      <c r="N1023" t="s">
        <v>11882</v>
      </c>
      <c r="O1023">
        <v>29221</v>
      </c>
      <c r="Q1023" t="s">
        <v>11878</v>
      </c>
      <c r="R1023" t="s">
        <v>11873</v>
      </c>
      <c r="S1023">
        <v>9.1</v>
      </c>
    </row>
    <row r="1024" spans="1:19" x14ac:dyDescent="0.75">
      <c r="A1024" t="s">
        <v>11870</v>
      </c>
      <c r="B1024" t="s">
        <v>11871</v>
      </c>
      <c r="C1024" t="s">
        <v>11871</v>
      </c>
      <c r="E1024" t="s">
        <v>12904</v>
      </c>
      <c r="F1024" t="s">
        <v>11872</v>
      </c>
      <c r="G1024" t="s">
        <v>12905</v>
      </c>
      <c r="H1024">
        <v>9</v>
      </c>
      <c r="I1024">
        <v>9</v>
      </c>
      <c r="J1024" t="s">
        <v>11873</v>
      </c>
      <c r="K1024" t="s">
        <v>12905</v>
      </c>
      <c r="L1024" t="s">
        <v>11954</v>
      </c>
      <c r="M1024" t="s">
        <v>11954</v>
      </c>
      <c r="N1024" t="s">
        <v>11882</v>
      </c>
      <c r="O1024">
        <v>43644</v>
      </c>
      <c r="Q1024" t="s">
        <v>11878</v>
      </c>
      <c r="R1024" t="s">
        <v>11873</v>
      </c>
      <c r="S1024">
        <v>9</v>
      </c>
    </row>
    <row r="1025" spans="1:19" x14ac:dyDescent="0.75">
      <c r="A1025" t="s">
        <v>11870</v>
      </c>
      <c r="B1025" t="s">
        <v>11871</v>
      </c>
      <c r="C1025" t="s">
        <v>11871</v>
      </c>
      <c r="E1025" t="s">
        <v>1401</v>
      </c>
      <c r="F1025" t="s">
        <v>11872</v>
      </c>
      <c r="G1025" t="s">
        <v>10193</v>
      </c>
      <c r="H1025">
        <v>9</v>
      </c>
      <c r="I1025">
        <v>9</v>
      </c>
      <c r="J1025" t="s">
        <v>1128</v>
      </c>
      <c r="K1025" t="s">
        <v>12906</v>
      </c>
      <c r="L1025" t="s">
        <v>11923</v>
      </c>
      <c r="M1025" t="s">
        <v>11924</v>
      </c>
      <c r="N1025" t="s">
        <v>11889</v>
      </c>
      <c r="O1025">
        <v>41426</v>
      </c>
      <c r="Q1025" t="s">
        <v>11878</v>
      </c>
      <c r="R1025" t="s">
        <v>1128</v>
      </c>
      <c r="S1025">
        <v>9</v>
      </c>
    </row>
    <row r="1026" spans="1:19" x14ac:dyDescent="0.75">
      <c r="A1026" t="s">
        <v>11870</v>
      </c>
      <c r="B1026" t="s">
        <v>11871</v>
      </c>
      <c r="C1026" t="s">
        <v>11871</v>
      </c>
      <c r="E1026" t="s">
        <v>1124</v>
      </c>
      <c r="F1026" t="s">
        <v>11872</v>
      </c>
      <c r="G1026" t="s">
        <v>10699</v>
      </c>
      <c r="H1026">
        <v>9</v>
      </c>
      <c r="I1026">
        <v>8.6999999999999993</v>
      </c>
      <c r="J1026" t="s">
        <v>1128</v>
      </c>
      <c r="K1026" t="s">
        <v>12907</v>
      </c>
      <c r="L1026" t="s">
        <v>11954</v>
      </c>
      <c r="M1026" t="s">
        <v>11954</v>
      </c>
      <c r="N1026" t="s">
        <v>11889</v>
      </c>
      <c r="O1026">
        <v>40992</v>
      </c>
      <c r="Q1026" t="s">
        <v>11878</v>
      </c>
      <c r="R1026" t="s">
        <v>1128</v>
      </c>
      <c r="S1026">
        <v>9</v>
      </c>
    </row>
    <row r="1027" spans="1:19" x14ac:dyDescent="0.75">
      <c r="A1027" t="s">
        <v>11870</v>
      </c>
      <c r="B1027" t="s">
        <v>11871</v>
      </c>
      <c r="C1027" t="s">
        <v>11871</v>
      </c>
      <c r="E1027" t="s">
        <v>10367</v>
      </c>
      <c r="F1027" t="s">
        <v>11872</v>
      </c>
      <c r="G1027" t="s">
        <v>10368</v>
      </c>
      <c r="H1027">
        <v>9</v>
      </c>
      <c r="I1027">
        <v>9</v>
      </c>
      <c r="J1027" t="s">
        <v>11873</v>
      </c>
      <c r="K1027" t="s">
        <v>12908</v>
      </c>
      <c r="L1027" t="s">
        <v>11923</v>
      </c>
      <c r="M1027" t="s">
        <v>11924</v>
      </c>
      <c r="N1027" t="s">
        <v>11882</v>
      </c>
      <c r="O1027">
        <v>42993</v>
      </c>
      <c r="Q1027" t="s">
        <v>11878</v>
      </c>
      <c r="R1027" t="s">
        <v>11873</v>
      </c>
      <c r="S1027">
        <v>9</v>
      </c>
    </row>
    <row r="1028" spans="1:19" x14ac:dyDescent="0.75">
      <c r="A1028" t="s">
        <v>11870</v>
      </c>
      <c r="B1028" t="s">
        <v>11879</v>
      </c>
      <c r="C1028" t="s">
        <v>11871</v>
      </c>
      <c r="E1028" t="s">
        <v>1298</v>
      </c>
      <c r="F1028" t="s">
        <v>11872</v>
      </c>
      <c r="G1028" t="s">
        <v>11542</v>
      </c>
      <c r="H1028">
        <v>2.19</v>
      </c>
      <c r="I1028">
        <v>8.9</v>
      </c>
      <c r="J1028" t="s">
        <v>1128</v>
      </c>
      <c r="K1028" t="s">
        <v>11892</v>
      </c>
      <c r="L1028" t="s">
        <v>11945</v>
      </c>
      <c r="M1028" t="s">
        <v>11945</v>
      </c>
      <c r="N1028" t="s">
        <v>11889</v>
      </c>
      <c r="O1028">
        <v>31778</v>
      </c>
      <c r="Q1028" t="s">
        <v>11878</v>
      </c>
      <c r="R1028" t="s">
        <v>1128</v>
      </c>
      <c r="S1028">
        <v>8.9</v>
      </c>
    </row>
    <row r="1029" spans="1:19" x14ac:dyDescent="0.75">
      <c r="A1029" t="s">
        <v>11870</v>
      </c>
      <c r="B1029" t="s">
        <v>11871</v>
      </c>
      <c r="C1029" t="s">
        <v>11871</v>
      </c>
      <c r="E1029" t="s">
        <v>10912</v>
      </c>
      <c r="F1029" t="s">
        <v>11872</v>
      </c>
      <c r="G1029" t="s">
        <v>10913</v>
      </c>
      <c r="H1029">
        <v>8.5</v>
      </c>
      <c r="I1029">
        <v>8.5</v>
      </c>
      <c r="J1029" t="s">
        <v>11873</v>
      </c>
      <c r="K1029" t="s">
        <v>12909</v>
      </c>
      <c r="L1029" t="s">
        <v>11923</v>
      </c>
      <c r="M1029" t="s">
        <v>11924</v>
      </c>
      <c r="N1029" t="s">
        <v>11882</v>
      </c>
      <c r="O1029">
        <v>43090</v>
      </c>
      <c r="Q1029" t="s">
        <v>11878</v>
      </c>
      <c r="R1029" t="s">
        <v>11873</v>
      </c>
      <c r="S1029">
        <v>8.5</v>
      </c>
    </row>
    <row r="1030" spans="1:19" x14ac:dyDescent="0.75">
      <c r="A1030" t="s">
        <v>11870</v>
      </c>
      <c r="B1030" t="s">
        <v>11871</v>
      </c>
      <c r="C1030" t="s">
        <v>11871</v>
      </c>
      <c r="E1030" t="s">
        <v>385</v>
      </c>
      <c r="F1030" t="s">
        <v>11872</v>
      </c>
      <c r="G1030" t="s">
        <v>10408</v>
      </c>
      <c r="H1030">
        <v>8.5</v>
      </c>
      <c r="I1030">
        <v>8.5</v>
      </c>
      <c r="J1030" t="s">
        <v>11873</v>
      </c>
      <c r="K1030" t="s">
        <v>11874</v>
      </c>
      <c r="L1030" t="s">
        <v>7359</v>
      </c>
      <c r="M1030" t="s">
        <v>11881</v>
      </c>
      <c r="N1030" t="s">
        <v>11882</v>
      </c>
      <c r="O1030">
        <v>7672</v>
      </c>
      <c r="Q1030" t="s">
        <v>11878</v>
      </c>
      <c r="R1030" t="s">
        <v>11873</v>
      </c>
      <c r="S1030">
        <v>8.5</v>
      </c>
    </row>
    <row r="1031" spans="1:19" x14ac:dyDescent="0.75">
      <c r="A1031" t="s">
        <v>11936</v>
      </c>
      <c r="C1031" t="s">
        <v>11879</v>
      </c>
      <c r="D1031" t="s">
        <v>10132</v>
      </c>
      <c r="E1031" t="s">
        <v>11798</v>
      </c>
      <c r="F1031" t="s">
        <v>11872</v>
      </c>
      <c r="G1031" t="s">
        <v>11798</v>
      </c>
      <c r="H1031">
        <v>8.5</v>
      </c>
      <c r="I1031">
        <v>8.5</v>
      </c>
      <c r="N1031" t="s">
        <v>11889</v>
      </c>
      <c r="Q1031" t="s">
        <v>11878</v>
      </c>
      <c r="S1031">
        <v>8.5</v>
      </c>
    </row>
    <row r="1032" spans="1:19" x14ac:dyDescent="0.75">
      <c r="A1032" t="s">
        <v>11870</v>
      </c>
      <c r="B1032" t="s">
        <v>11871</v>
      </c>
      <c r="C1032" t="s">
        <v>11871</v>
      </c>
      <c r="E1032" t="s">
        <v>10409</v>
      </c>
      <c r="F1032" t="s">
        <v>11872</v>
      </c>
      <c r="G1032" t="s">
        <v>10410</v>
      </c>
      <c r="H1032">
        <v>8.5</v>
      </c>
      <c r="I1032">
        <v>8.5</v>
      </c>
      <c r="J1032" t="s">
        <v>11873</v>
      </c>
      <c r="K1032" t="s">
        <v>11874</v>
      </c>
      <c r="L1032" t="s">
        <v>7359</v>
      </c>
      <c r="M1032" t="s">
        <v>11881</v>
      </c>
      <c r="N1032" t="s">
        <v>11882</v>
      </c>
      <c r="O1032">
        <v>7672</v>
      </c>
      <c r="Q1032" t="s">
        <v>11878</v>
      </c>
      <c r="R1032" t="s">
        <v>11873</v>
      </c>
      <c r="S1032">
        <v>8.5</v>
      </c>
    </row>
    <row r="1033" spans="1:19" x14ac:dyDescent="0.75">
      <c r="A1033" t="s">
        <v>11936</v>
      </c>
      <c r="B1033" t="s">
        <v>11871</v>
      </c>
      <c r="C1033" t="s">
        <v>11879</v>
      </c>
      <c r="D1033" t="s">
        <v>10183</v>
      </c>
      <c r="E1033" t="s">
        <v>10184</v>
      </c>
      <c r="F1033" t="s">
        <v>11872</v>
      </c>
      <c r="G1033" t="s">
        <v>10184</v>
      </c>
      <c r="H1033">
        <v>8.5</v>
      </c>
      <c r="I1033">
        <v>8.5</v>
      </c>
      <c r="K1033" t="s">
        <v>11892</v>
      </c>
      <c r="L1033" t="s">
        <v>11923</v>
      </c>
      <c r="M1033" t="s">
        <v>11924</v>
      </c>
      <c r="N1033" t="s">
        <v>11889</v>
      </c>
      <c r="Q1033" t="s">
        <v>11878</v>
      </c>
      <c r="S1033">
        <v>8.5</v>
      </c>
    </row>
    <row r="1034" spans="1:19" x14ac:dyDescent="0.75">
      <c r="A1034" t="s">
        <v>11870</v>
      </c>
      <c r="B1034" t="s">
        <v>11871</v>
      </c>
      <c r="C1034" t="s">
        <v>11871</v>
      </c>
      <c r="E1034" t="s">
        <v>427</v>
      </c>
      <c r="F1034" t="s">
        <v>11872</v>
      </c>
      <c r="G1034" t="s">
        <v>10841</v>
      </c>
      <c r="H1034">
        <v>8.4</v>
      </c>
      <c r="I1034">
        <v>8.4</v>
      </c>
      <c r="J1034" t="s">
        <v>11873</v>
      </c>
      <c r="K1034" t="s">
        <v>11874</v>
      </c>
      <c r="L1034" t="s">
        <v>7359</v>
      </c>
      <c r="M1034" t="s">
        <v>11881</v>
      </c>
      <c r="N1034" t="s">
        <v>11882</v>
      </c>
      <c r="O1034">
        <v>23743</v>
      </c>
      <c r="Q1034" t="s">
        <v>11878</v>
      </c>
      <c r="R1034" t="s">
        <v>11873</v>
      </c>
      <c r="S1034">
        <v>8.4</v>
      </c>
    </row>
    <row r="1035" spans="1:19" x14ac:dyDescent="0.75">
      <c r="A1035" t="s">
        <v>11870</v>
      </c>
      <c r="B1035" t="s">
        <v>11879</v>
      </c>
      <c r="C1035" t="s">
        <v>11871</v>
      </c>
      <c r="E1035" t="s">
        <v>10745</v>
      </c>
      <c r="F1035" t="s">
        <v>11872</v>
      </c>
      <c r="G1035" t="s">
        <v>10746</v>
      </c>
      <c r="H1035">
        <v>8</v>
      </c>
      <c r="I1035">
        <v>8</v>
      </c>
      <c r="J1035" t="s">
        <v>1128</v>
      </c>
      <c r="K1035" t="s">
        <v>12910</v>
      </c>
      <c r="L1035" t="s">
        <v>11933</v>
      </c>
      <c r="M1035" t="s">
        <v>12537</v>
      </c>
      <c r="N1035" t="s">
        <v>11889</v>
      </c>
      <c r="O1035">
        <v>36678</v>
      </c>
      <c r="Q1035" t="s">
        <v>11878</v>
      </c>
      <c r="R1035" t="s">
        <v>1128</v>
      </c>
      <c r="S1035">
        <v>8</v>
      </c>
    </row>
    <row r="1036" spans="1:19" x14ac:dyDescent="0.75">
      <c r="A1036" t="s">
        <v>11870</v>
      </c>
      <c r="B1036" t="s">
        <v>11879</v>
      </c>
      <c r="C1036" t="s">
        <v>11871</v>
      </c>
      <c r="E1036" t="s">
        <v>2503</v>
      </c>
      <c r="F1036" t="s">
        <v>11872</v>
      </c>
      <c r="G1036" t="s">
        <v>11013</v>
      </c>
      <c r="H1036">
        <v>5</v>
      </c>
      <c r="I1036">
        <v>8</v>
      </c>
      <c r="J1036" t="s">
        <v>11873</v>
      </c>
      <c r="K1036" t="s">
        <v>12911</v>
      </c>
      <c r="L1036" t="s">
        <v>12259</v>
      </c>
      <c r="M1036" t="s">
        <v>12463</v>
      </c>
      <c r="N1036" t="s">
        <v>11882</v>
      </c>
      <c r="O1036">
        <v>34089</v>
      </c>
      <c r="Q1036" t="s">
        <v>11878</v>
      </c>
      <c r="R1036" t="s">
        <v>11873</v>
      </c>
      <c r="S1036">
        <v>8</v>
      </c>
    </row>
    <row r="1037" spans="1:19" x14ac:dyDescent="0.75">
      <c r="A1037" t="s">
        <v>11870</v>
      </c>
      <c r="B1037" t="s">
        <v>11871</v>
      </c>
      <c r="C1037" t="s">
        <v>11871</v>
      </c>
      <c r="E1037" t="s">
        <v>435</v>
      </c>
      <c r="F1037" t="s">
        <v>11872</v>
      </c>
      <c r="G1037" t="s">
        <v>10475</v>
      </c>
      <c r="H1037">
        <v>8</v>
      </c>
      <c r="I1037">
        <v>8</v>
      </c>
      <c r="J1037" t="s">
        <v>11873</v>
      </c>
      <c r="K1037" t="s">
        <v>11874</v>
      </c>
      <c r="L1037" t="s">
        <v>7359</v>
      </c>
      <c r="M1037" t="s">
        <v>11881</v>
      </c>
      <c r="N1037" t="s">
        <v>11882</v>
      </c>
      <c r="O1037">
        <v>28856</v>
      </c>
      <c r="Q1037" t="s">
        <v>11878</v>
      </c>
      <c r="R1037" t="s">
        <v>11873</v>
      </c>
      <c r="S1037">
        <v>8</v>
      </c>
    </row>
    <row r="1038" spans="1:19" x14ac:dyDescent="0.75">
      <c r="A1038" t="s">
        <v>11936</v>
      </c>
      <c r="C1038" t="s">
        <v>11879</v>
      </c>
      <c r="D1038" t="s">
        <v>1290</v>
      </c>
      <c r="E1038" t="s">
        <v>12912</v>
      </c>
      <c r="F1038" t="s">
        <v>11872</v>
      </c>
      <c r="G1038" t="s">
        <v>12912</v>
      </c>
      <c r="H1038">
        <v>8</v>
      </c>
      <c r="I1038">
        <v>8</v>
      </c>
      <c r="N1038" t="s">
        <v>11889</v>
      </c>
      <c r="Q1038" t="s">
        <v>11878</v>
      </c>
      <c r="S1038">
        <v>8</v>
      </c>
    </row>
    <row r="1039" spans="1:19" x14ac:dyDescent="0.75">
      <c r="A1039" t="s">
        <v>11870</v>
      </c>
      <c r="B1039" t="s">
        <v>11879</v>
      </c>
      <c r="C1039" t="s">
        <v>11871</v>
      </c>
      <c r="E1039" t="s">
        <v>84</v>
      </c>
      <c r="F1039" t="s">
        <v>11872</v>
      </c>
      <c r="G1039" t="s">
        <v>10804</v>
      </c>
      <c r="H1039">
        <v>8</v>
      </c>
      <c r="I1039">
        <v>8</v>
      </c>
      <c r="J1039" t="s">
        <v>11873</v>
      </c>
      <c r="K1039" t="s">
        <v>12913</v>
      </c>
      <c r="L1039" t="s">
        <v>12259</v>
      </c>
      <c r="M1039" t="s">
        <v>12463</v>
      </c>
      <c r="N1039" t="s">
        <v>11882</v>
      </c>
      <c r="O1039">
        <v>42467</v>
      </c>
      <c r="Q1039" t="s">
        <v>11878</v>
      </c>
      <c r="R1039" t="s">
        <v>11873</v>
      </c>
      <c r="S1039">
        <v>8</v>
      </c>
    </row>
    <row r="1040" spans="1:19" x14ac:dyDescent="0.75">
      <c r="A1040" t="s">
        <v>11870</v>
      </c>
      <c r="B1040" t="s">
        <v>11871</v>
      </c>
      <c r="C1040" t="s">
        <v>11871</v>
      </c>
      <c r="E1040" t="s">
        <v>1704</v>
      </c>
      <c r="F1040" t="s">
        <v>11872</v>
      </c>
      <c r="G1040" t="s">
        <v>9953</v>
      </c>
      <c r="H1040">
        <v>8</v>
      </c>
      <c r="I1040">
        <v>8</v>
      </c>
      <c r="J1040" t="s">
        <v>11873</v>
      </c>
      <c r="K1040" t="s">
        <v>1703</v>
      </c>
      <c r="L1040" t="s">
        <v>11923</v>
      </c>
      <c r="M1040" t="s">
        <v>11924</v>
      </c>
      <c r="N1040" t="s">
        <v>11877</v>
      </c>
      <c r="O1040">
        <v>41816</v>
      </c>
      <c r="Q1040" t="s">
        <v>11878</v>
      </c>
      <c r="R1040" t="s">
        <v>11873</v>
      </c>
      <c r="S1040">
        <v>8</v>
      </c>
    </row>
    <row r="1041" spans="1:19" x14ac:dyDescent="0.75">
      <c r="A1041" t="s">
        <v>11870</v>
      </c>
      <c r="B1041" t="s">
        <v>11879</v>
      </c>
      <c r="C1041" t="s">
        <v>11879</v>
      </c>
      <c r="D1041" t="s">
        <v>11420</v>
      </c>
      <c r="E1041" t="s">
        <v>11420</v>
      </c>
      <c r="F1041" t="s">
        <v>11872</v>
      </c>
      <c r="G1041" t="s">
        <v>11421</v>
      </c>
      <c r="H1041">
        <v>8</v>
      </c>
      <c r="J1041" t="s">
        <v>1128</v>
      </c>
      <c r="K1041" t="s">
        <v>12462</v>
      </c>
      <c r="L1041" t="s">
        <v>11885</v>
      </c>
      <c r="M1041" t="s">
        <v>11886</v>
      </c>
      <c r="N1041" t="s">
        <v>11889</v>
      </c>
      <c r="Q1041" t="s">
        <v>11878</v>
      </c>
      <c r="R1041" t="s">
        <v>1128</v>
      </c>
      <c r="S1041">
        <v>8</v>
      </c>
    </row>
    <row r="1042" spans="1:19" x14ac:dyDescent="0.75">
      <c r="A1042" t="s">
        <v>11870</v>
      </c>
      <c r="B1042" t="s">
        <v>11871</v>
      </c>
      <c r="C1042" t="s">
        <v>11871</v>
      </c>
      <c r="E1042" t="s">
        <v>10644</v>
      </c>
      <c r="F1042" t="s">
        <v>11872</v>
      </c>
      <c r="G1042" t="s">
        <v>12914</v>
      </c>
      <c r="H1042">
        <v>7.99</v>
      </c>
      <c r="I1042">
        <v>8</v>
      </c>
      <c r="J1042" t="s">
        <v>1128</v>
      </c>
      <c r="K1042" t="s">
        <v>3379</v>
      </c>
      <c r="L1042" t="s">
        <v>11945</v>
      </c>
      <c r="M1042" t="s">
        <v>12558</v>
      </c>
      <c r="N1042" t="s">
        <v>11889</v>
      </c>
      <c r="O1042">
        <v>42468</v>
      </c>
      <c r="Q1042" t="s">
        <v>11878</v>
      </c>
      <c r="R1042" t="s">
        <v>1128</v>
      </c>
      <c r="S1042">
        <v>8</v>
      </c>
    </row>
    <row r="1043" spans="1:19" x14ac:dyDescent="0.75">
      <c r="A1043" t="s">
        <v>11870</v>
      </c>
      <c r="B1043" t="s">
        <v>11871</v>
      </c>
      <c r="C1043" t="s">
        <v>11871</v>
      </c>
      <c r="E1043" t="s">
        <v>3053</v>
      </c>
      <c r="F1043" t="s">
        <v>11872</v>
      </c>
      <c r="G1043" t="s">
        <v>10044</v>
      </c>
      <c r="H1043">
        <v>8</v>
      </c>
      <c r="I1043">
        <v>7.9</v>
      </c>
      <c r="J1043" t="s">
        <v>11873</v>
      </c>
      <c r="K1043" t="s">
        <v>3028</v>
      </c>
      <c r="L1043" t="s">
        <v>7359</v>
      </c>
      <c r="M1043" t="s">
        <v>11881</v>
      </c>
      <c r="N1043" t="s">
        <v>11882</v>
      </c>
      <c r="O1043">
        <v>31048</v>
      </c>
      <c r="Q1043" t="s">
        <v>11878</v>
      </c>
      <c r="R1043" t="s">
        <v>11873</v>
      </c>
      <c r="S1043">
        <v>8</v>
      </c>
    </row>
    <row r="1044" spans="1:19" x14ac:dyDescent="0.75">
      <c r="A1044" t="s">
        <v>11870</v>
      </c>
      <c r="B1044" t="s">
        <v>11879</v>
      </c>
      <c r="C1044" t="s">
        <v>11879</v>
      </c>
      <c r="D1044" t="s">
        <v>2002</v>
      </c>
      <c r="E1044" t="s">
        <v>2002</v>
      </c>
      <c r="F1044" t="s">
        <v>11872</v>
      </c>
      <c r="G1044" t="s">
        <v>11570</v>
      </c>
      <c r="H1044">
        <v>8</v>
      </c>
      <c r="J1044" t="s">
        <v>1128</v>
      </c>
      <c r="K1044" t="s">
        <v>11892</v>
      </c>
      <c r="L1044" t="s">
        <v>11945</v>
      </c>
      <c r="M1044" t="s">
        <v>11945</v>
      </c>
      <c r="N1044" t="s">
        <v>11889</v>
      </c>
      <c r="O1044">
        <v>30317</v>
      </c>
      <c r="Q1044" t="s">
        <v>11878</v>
      </c>
      <c r="R1044" t="s">
        <v>1128</v>
      </c>
      <c r="S1044">
        <v>8</v>
      </c>
    </row>
    <row r="1045" spans="1:19" x14ac:dyDescent="0.75">
      <c r="A1045" t="s">
        <v>11870</v>
      </c>
      <c r="B1045" t="s">
        <v>11871</v>
      </c>
      <c r="C1045" t="s">
        <v>11871</v>
      </c>
      <c r="E1045" t="s">
        <v>2573</v>
      </c>
      <c r="F1045" t="s">
        <v>11872</v>
      </c>
      <c r="G1045" t="s">
        <v>11100</v>
      </c>
      <c r="H1045">
        <v>7.94</v>
      </c>
      <c r="I1045">
        <v>7.9</v>
      </c>
      <c r="J1045" t="s">
        <v>1128</v>
      </c>
      <c r="K1045" t="s">
        <v>12850</v>
      </c>
      <c r="L1045" t="s">
        <v>7359</v>
      </c>
      <c r="M1045" t="s">
        <v>11881</v>
      </c>
      <c r="N1045" t="s">
        <v>11889</v>
      </c>
      <c r="O1045">
        <v>30317</v>
      </c>
      <c r="Q1045" t="s">
        <v>11878</v>
      </c>
      <c r="R1045" t="s">
        <v>1128</v>
      </c>
      <c r="S1045">
        <v>7.94</v>
      </c>
    </row>
    <row r="1046" spans="1:19" x14ac:dyDescent="0.75">
      <c r="A1046" t="s">
        <v>11870</v>
      </c>
      <c r="B1046" t="s">
        <v>11879</v>
      </c>
      <c r="C1046" t="s">
        <v>11871</v>
      </c>
      <c r="E1046" t="s">
        <v>10331</v>
      </c>
      <c r="F1046" t="s">
        <v>11872</v>
      </c>
      <c r="G1046" t="s">
        <v>10332</v>
      </c>
      <c r="H1046">
        <v>7.88</v>
      </c>
      <c r="I1046">
        <v>7.9</v>
      </c>
      <c r="J1046" t="s">
        <v>1128</v>
      </c>
      <c r="K1046" t="s">
        <v>2025</v>
      </c>
      <c r="L1046" t="s">
        <v>11954</v>
      </c>
      <c r="M1046" t="s">
        <v>11954</v>
      </c>
      <c r="N1046" t="s">
        <v>11889</v>
      </c>
      <c r="O1046">
        <v>43119</v>
      </c>
      <c r="Q1046" t="s">
        <v>11878</v>
      </c>
      <c r="R1046" t="s">
        <v>1128</v>
      </c>
      <c r="S1046">
        <v>7.9</v>
      </c>
    </row>
    <row r="1047" spans="1:19" x14ac:dyDescent="0.75">
      <c r="A1047" t="s">
        <v>11870</v>
      </c>
      <c r="B1047" t="s">
        <v>11871</v>
      </c>
      <c r="C1047" t="s">
        <v>11871</v>
      </c>
      <c r="E1047" t="s">
        <v>714</v>
      </c>
      <c r="F1047" t="s">
        <v>11872</v>
      </c>
      <c r="G1047" t="s">
        <v>9957</v>
      </c>
      <c r="H1047">
        <v>7.9</v>
      </c>
      <c r="I1047">
        <v>7.9</v>
      </c>
      <c r="J1047" t="s">
        <v>11873</v>
      </c>
      <c r="K1047" t="s">
        <v>12915</v>
      </c>
      <c r="L1047" t="s">
        <v>11923</v>
      </c>
      <c r="M1047" t="s">
        <v>11924</v>
      </c>
      <c r="N1047" t="s">
        <v>11877</v>
      </c>
      <c r="O1047">
        <v>42763</v>
      </c>
      <c r="Q1047" t="s">
        <v>11878</v>
      </c>
      <c r="R1047" t="s">
        <v>11873</v>
      </c>
      <c r="S1047">
        <v>7.9</v>
      </c>
    </row>
    <row r="1048" spans="1:19" x14ac:dyDescent="0.75">
      <c r="A1048" t="s">
        <v>11870</v>
      </c>
      <c r="B1048" t="s">
        <v>11871</v>
      </c>
      <c r="C1048" t="s">
        <v>11871</v>
      </c>
      <c r="E1048" t="s">
        <v>720</v>
      </c>
      <c r="F1048" t="s">
        <v>11872</v>
      </c>
      <c r="G1048" t="s">
        <v>9959</v>
      </c>
      <c r="H1048">
        <v>7.9</v>
      </c>
      <c r="I1048">
        <v>7.9</v>
      </c>
      <c r="J1048" t="s">
        <v>11873</v>
      </c>
      <c r="K1048" t="s">
        <v>12915</v>
      </c>
      <c r="L1048" t="s">
        <v>11923</v>
      </c>
      <c r="M1048" t="s">
        <v>11924</v>
      </c>
      <c r="N1048" t="s">
        <v>11877</v>
      </c>
      <c r="O1048">
        <v>42763</v>
      </c>
      <c r="Q1048" t="s">
        <v>11878</v>
      </c>
      <c r="R1048" t="s">
        <v>11873</v>
      </c>
      <c r="S1048">
        <v>7.9</v>
      </c>
    </row>
    <row r="1049" spans="1:19" x14ac:dyDescent="0.75">
      <c r="A1049" t="s">
        <v>11870</v>
      </c>
      <c r="B1049" t="s">
        <v>11871</v>
      </c>
      <c r="C1049" t="s">
        <v>11871</v>
      </c>
      <c r="E1049" t="s">
        <v>2073</v>
      </c>
      <c r="F1049" t="s">
        <v>11872</v>
      </c>
      <c r="G1049" t="s">
        <v>10614</v>
      </c>
      <c r="H1049">
        <v>7.81</v>
      </c>
      <c r="I1049">
        <v>7.8</v>
      </c>
      <c r="J1049" t="s">
        <v>1128</v>
      </c>
      <c r="K1049" t="s">
        <v>12916</v>
      </c>
      <c r="L1049" t="s">
        <v>11954</v>
      </c>
      <c r="M1049" t="s">
        <v>11954</v>
      </c>
      <c r="N1049" t="s">
        <v>11889</v>
      </c>
      <c r="O1049">
        <v>42345</v>
      </c>
      <c r="Q1049" t="s">
        <v>11878</v>
      </c>
      <c r="R1049" t="s">
        <v>1128</v>
      </c>
      <c r="S1049">
        <v>7.81</v>
      </c>
    </row>
    <row r="1050" spans="1:19" x14ac:dyDescent="0.75">
      <c r="A1050" t="s">
        <v>11870</v>
      </c>
      <c r="B1050" t="s">
        <v>11871</v>
      </c>
      <c r="C1050" t="s">
        <v>11871</v>
      </c>
      <c r="E1050" t="s">
        <v>2347</v>
      </c>
      <c r="F1050" t="s">
        <v>11872</v>
      </c>
      <c r="G1050" t="s">
        <v>10616</v>
      </c>
      <c r="H1050">
        <v>7.5</v>
      </c>
      <c r="I1050">
        <v>7.5</v>
      </c>
      <c r="J1050" t="s">
        <v>1128</v>
      </c>
      <c r="K1050" t="s">
        <v>2027</v>
      </c>
      <c r="L1050" t="s">
        <v>11954</v>
      </c>
      <c r="M1050" t="s">
        <v>11954</v>
      </c>
      <c r="N1050" t="s">
        <v>11889</v>
      </c>
      <c r="O1050">
        <v>30651</v>
      </c>
      <c r="Q1050" t="s">
        <v>11878</v>
      </c>
      <c r="R1050" t="s">
        <v>1128</v>
      </c>
      <c r="S1050">
        <v>7.5</v>
      </c>
    </row>
    <row r="1051" spans="1:19" x14ac:dyDescent="0.75">
      <c r="A1051" t="s">
        <v>11936</v>
      </c>
      <c r="B1051" t="s">
        <v>11871</v>
      </c>
      <c r="C1051" t="s">
        <v>11879</v>
      </c>
      <c r="D1051" t="s">
        <v>9895</v>
      </c>
      <c r="E1051" t="s">
        <v>12917</v>
      </c>
      <c r="F1051" t="s">
        <v>11872</v>
      </c>
      <c r="G1051" t="s">
        <v>12918</v>
      </c>
      <c r="H1051">
        <v>7.5</v>
      </c>
      <c r="I1051">
        <v>7.5</v>
      </c>
      <c r="K1051" t="s">
        <v>12440</v>
      </c>
      <c r="L1051" t="s">
        <v>11875</v>
      </c>
      <c r="M1051" t="s">
        <v>11952</v>
      </c>
      <c r="N1051" t="s">
        <v>11882</v>
      </c>
      <c r="Q1051" t="s">
        <v>11878</v>
      </c>
      <c r="S1051">
        <v>7.5</v>
      </c>
    </row>
    <row r="1052" spans="1:19" x14ac:dyDescent="0.75">
      <c r="A1052" t="s">
        <v>11870</v>
      </c>
      <c r="B1052" t="s">
        <v>11871</v>
      </c>
      <c r="C1052" t="s">
        <v>11871</v>
      </c>
      <c r="E1052" t="s">
        <v>10241</v>
      </c>
      <c r="F1052" t="s">
        <v>11872</v>
      </c>
      <c r="G1052" t="s">
        <v>10242</v>
      </c>
      <c r="H1052">
        <v>7.5</v>
      </c>
      <c r="I1052">
        <v>7.5</v>
      </c>
      <c r="J1052" t="s">
        <v>3319</v>
      </c>
      <c r="K1052" t="s">
        <v>11911</v>
      </c>
      <c r="L1052" t="s">
        <v>11945</v>
      </c>
      <c r="M1052" t="s">
        <v>12558</v>
      </c>
      <c r="N1052" t="s">
        <v>11889</v>
      </c>
      <c r="O1052">
        <v>42784</v>
      </c>
      <c r="Q1052" t="s">
        <v>11878</v>
      </c>
      <c r="R1052" t="s">
        <v>3319</v>
      </c>
      <c r="S1052">
        <v>7.5</v>
      </c>
    </row>
    <row r="1053" spans="1:19" x14ac:dyDescent="0.75">
      <c r="A1053" t="s">
        <v>11870</v>
      </c>
      <c r="B1053" t="s">
        <v>11871</v>
      </c>
      <c r="C1053" t="s">
        <v>11871</v>
      </c>
      <c r="E1053" t="s">
        <v>3019</v>
      </c>
      <c r="F1053" t="s">
        <v>11872</v>
      </c>
      <c r="G1053" t="s">
        <v>3018</v>
      </c>
      <c r="H1053">
        <v>7.5</v>
      </c>
      <c r="I1053">
        <v>7.5</v>
      </c>
      <c r="J1053" t="s">
        <v>1128</v>
      </c>
      <c r="K1053" t="s">
        <v>12919</v>
      </c>
      <c r="L1053" t="s">
        <v>11923</v>
      </c>
      <c r="M1053" t="s">
        <v>11924</v>
      </c>
      <c r="N1053" t="s">
        <v>11889</v>
      </c>
      <c r="O1053">
        <v>42256</v>
      </c>
      <c r="Q1053" t="s">
        <v>11878</v>
      </c>
      <c r="R1053" t="s">
        <v>12338</v>
      </c>
      <c r="S1053">
        <v>7.5</v>
      </c>
    </row>
    <row r="1054" spans="1:19" x14ac:dyDescent="0.75">
      <c r="A1054" t="s">
        <v>11870</v>
      </c>
      <c r="B1054" t="s">
        <v>11879</v>
      </c>
      <c r="C1054" t="s">
        <v>11871</v>
      </c>
      <c r="E1054" t="s">
        <v>119</v>
      </c>
      <c r="F1054" t="s">
        <v>11872</v>
      </c>
      <c r="G1054" t="s">
        <v>12920</v>
      </c>
      <c r="H1054">
        <v>7.5</v>
      </c>
      <c r="I1054">
        <v>7.5</v>
      </c>
      <c r="J1054" t="s">
        <v>11873</v>
      </c>
      <c r="K1054" t="s">
        <v>12623</v>
      </c>
      <c r="L1054" t="s">
        <v>11875</v>
      </c>
      <c r="M1054" t="s">
        <v>12384</v>
      </c>
      <c r="N1054" t="s">
        <v>11882</v>
      </c>
      <c r="O1054">
        <v>43202</v>
      </c>
      <c r="Q1054" t="s">
        <v>11878</v>
      </c>
      <c r="R1054" t="s">
        <v>11873</v>
      </c>
      <c r="S1054">
        <v>7.5</v>
      </c>
    </row>
    <row r="1055" spans="1:19" x14ac:dyDescent="0.75">
      <c r="A1055" t="s">
        <v>11870</v>
      </c>
      <c r="B1055" t="s">
        <v>11871</v>
      </c>
      <c r="C1055" t="s">
        <v>11871</v>
      </c>
      <c r="E1055" t="s">
        <v>2172</v>
      </c>
      <c r="F1055" t="s">
        <v>11872</v>
      </c>
      <c r="G1055" t="s">
        <v>10615</v>
      </c>
      <c r="H1055">
        <v>7.45</v>
      </c>
      <c r="I1055">
        <v>7</v>
      </c>
      <c r="J1055" t="s">
        <v>1128</v>
      </c>
      <c r="K1055" t="s">
        <v>12921</v>
      </c>
      <c r="L1055" t="s">
        <v>11954</v>
      </c>
      <c r="M1055" t="s">
        <v>11954</v>
      </c>
      <c r="N1055" t="s">
        <v>11889</v>
      </c>
      <c r="O1055">
        <v>41793</v>
      </c>
      <c r="Q1055" t="s">
        <v>11878</v>
      </c>
      <c r="R1055" t="s">
        <v>1128</v>
      </c>
      <c r="S1055">
        <v>7.45</v>
      </c>
    </row>
    <row r="1056" spans="1:19" x14ac:dyDescent="0.75">
      <c r="A1056" t="s">
        <v>11870</v>
      </c>
      <c r="B1056" t="s">
        <v>11871</v>
      </c>
      <c r="C1056" t="s">
        <v>11871</v>
      </c>
      <c r="E1056" t="s">
        <v>11090</v>
      </c>
      <c r="F1056" t="s">
        <v>11872</v>
      </c>
      <c r="G1056" t="s">
        <v>11091</v>
      </c>
      <c r="H1056">
        <v>7.4</v>
      </c>
      <c r="I1056">
        <v>7.4</v>
      </c>
      <c r="J1056" t="s">
        <v>11873</v>
      </c>
      <c r="K1056" t="s">
        <v>12922</v>
      </c>
      <c r="L1056" t="s">
        <v>11933</v>
      </c>
      <c r="M1056" t="s">
        <v>12463</v>
      </c>
      <c r="N1056" t="s">
        <v>11882</v>
      </c>
      <c r="O1056">
        <v>43132</v>
      </c>
      <c r="Q1056" t="s">
        <v>11878</v>
      </c>
      <c r="R1056" t="s">
        <v>11873</v>
      </c>
      <c r="S1056">
        <v>7.4</v>
      </c>
    </row>
    <row r="1057" spans="1:19" x14ac:dyDescent="0.75">
      <c r="A1057" t="s">
        <v>11870</v>
      </c>
      <c r="B1057" t="s">
        <v>11871</v>
      </c>
      <c r="C1057" t="s">
        <v>11871</v>
      </c>
      <c r="E1057" t="s">
        <v>11198</v>
      </c>
      <c r="F1057" t="s">
        <v>11872</v>
      </c>
      <c r="G1057" t="s">
        <v>11199</v>
      </c>
      <c r="H1057">
        <v>7.3</v>
      </c>
      <c r="I1057">
        <v>7.3</v>
      </c>
      <c r="J1057" t="s">
        <v>11873</v>
      </c>
      <c r="K1057" t="s">
        <v>482</v>
      </c>
      <c r="L1057" t="s">
        <v>7359</v>
      </c>
      <c r="M1057" t="s">
        <v>11881</v>
      </c>
      <c r="N1057" t="s">
        <v>11882</v>
      </c>
      <c r="O1057">
        <v>42900</v>
      </c>
      <c r="Q1057" t="s">
        <v>11878</v>
      </c>
      <c r="R1057" t="s">
        <v>11873</v>
      </c>
      <c r="S1057">
        <v>7.3</v>
      </c>
    </row>
    <row r="1058" spans="1:19" x14ac:dyDescent="0.75">
      <c r="A1058" t="s">
        <v>11936</v>
      </c>
      <c r="B1058" t="s">
        <v>11871</v>
      </c>
      <c r="C1058" t="s">
        <v>11879</v>
      </c>
      <c r="D1058" t="s">
        <v>11074</v>
      </c>
      <c r="E1058" t="s">
        <v>12923</v>
      </c>
      <c r="F1058" t="s">
        <v>11872</v>
      </c>
      <c r="G1058" t="s">
        <v>12924</v>
      </c>
      <c r="H1058">
        <v>7.2</v>
      </c>
      <c r="I1058">
        <v>7.2</v>
      </c>
      <c r="K1058" t="s">
        <v>12925</v>
      </c>
      <c r="M1058" t="s">
        <v>11881</v>
      </c>
      <c r="N1058" t="s">
        <v>11882</v>
      </c>
      <c r="Q1058" t="s">
        <v>11878</v>
      </c>
      <c r="S1058">
        <v>7.2</v>
      </c>
    </row>
    <row r="1059" spans="1:19" x14ac:dyDescent="0.75">
      <c r="A1059" t="s">
        <v>11870</v>
      </c>
      <c r="B1059" t="s">
        <v>11871</v>
      </c>
      <c r="C1059" t="s">
        <v>11871</v>
      </c>
      <c r="E1059" t="s">
        <v>438</v>
      </c>
      <c r="F1059" t="s">
        <v>11872</v>
      </c>
      <c r="G1059" t="s">
        <v>11014</v>
      </c>
      <c r="H1059">
        <v>7.1</v>
      </c>
      <c r="I1059">
        <v>7.1</v>
      </c>
      <c r="J1059" t="s">
        <v>11873</v>
      </c>
      <c r="K1059" t="s">
        <v>11874</v>
      </c>
      <c r="L1059" t="s">
        <v>7359</v>
      </c>
      <c r="M1059" t="s">
        <v>11881</v>
      </c>
      <c r="N1059" t="s">
        <v>11882</v>
      </c>
      <c r="O1059">
        <v>28856</v>
      </c>
      <c r="Q1059" t="s">
        <v>11878</v>
      </c>
      <c r="R1059" t="s">
        <v>11873</v>
      </c>
      <c r="S1059">
        <v>7.1</v>
      </c>
    </row>
    <row r="1060" spans="1:19" x14ac:dyDescent="0.75">
      <c r="A1060" t="s">
        <v>11870</v>
      </c>
      <c r="B1060" t="s">
        <v>11871</v>
      </c>
      <c r="C1060" t="s">
        <v>11871</v>
      </c>
      <c r="E1060" t="s">
        <v>10227</v>
      </c>
      <c r="F1060" t="s">
        <v>11872</v>
      </c>
      <c r="G1060" t="s">
        <v>10228</v>
      </c>
      <c r="H1060">
        <v>6.52</v>
      </c>
      <c r="I1060">
        <v>7.1</v>
      </c>
      <c r="J1060" t="s">
        <v>1128</v>
      </c>
      <c r="K1060" t="s">
        <v>12926</v>
      </c>
      <c r="L1060" t="s">
        <v>11954</v>
      </c>
      <c r="M1060" t="s">
        <v>11954</v>
      </c>
      <c r="N1060" t="s">
        <v>11889</v>
      </c>
      <c r="O1060">
        <v>42482</v>
      </c>
      <c r="Q1060" t="s">
        <v>11878</v>
      </c>
      <c r="R1060" t="s">
        <v>1128</v>
      </c>
      <c r="S1060">
        <v>7.1</v>
      </c>
    </row>
    <row r="1061" spans="1:19" x14ac:dyDescent="0.75">
      <c r="A1061" t="s">
        <v>11936</v>
      </c>
      <c r="B1061" t="s">
        <v>11871</v>
      </c>
      <c r="C1061" t="s">
        <v>11879</v>
      </c>
      <c r="D1061" t="s">
        <v>11017</v>
      </c>
      <c r="E1061" t="s">
        <v>396</v>
      </c>
      <c r="F1061" t="s">
        <v>11872</v>
      </c>
      <c r="G1061" t="s">
        <v>12927</v>
      </c>
      <c r="H1061">
        <v>7</v>
      </c>
      <c r="I1061">
        <v>7</v>
      </c>
      <c r="K1061" t="s">
        <v>11874</v>
      </c>
      <c r="L1061" t="s">
        <v>7359</v>
      </c>
      <c r="M1061" t="s">
        <v>11881</v>
      </c>
      <c r="N1061" t="s">
        <v>11882</v>
      </c>
      <c r="Q1061" t="s">
        <v>11878</v>
      </c>
      <c r="S1061">
        <v>7</v>
      </c>
    </row>
    <row r="1062" spans="1:19" x14ac:dyDescent="0.75">
      <c r="A1062" t="s">
        <v>11870</v>
      </c>
      <c r="B1062" t="s">
        <v>11871</v>
      </c>
      <c r="C1062" t="s">
        <v>11871</v>
      </c>
      <c r="E1062" t="s">
        <v>388</v>
      </c>
      <c r="F1062" t="s">
        <v>11872</v>
      </c>
      <c r="G1062" t="s">
        <v>11024</v>
      </c>
      <c r="H1062">
        <v>7</v>
      </c>
      <c r="I1062">
        <v>7</v>
      </c>
      <c r="J1062" t="s">
        <v>11873</v>
      </c>
      <c r="K1062" t="s">
        <v>11874</v>
      </c>
      <c r="L1062" t="s">
        <v>7359</v>
      </c>
      <c r="M1062" t="s">
        <v>11881</v>
      </c>
      <c r="N1062" t="s">
        <v>11882</v>
      </c>
      <c r="O1062">
        <v>7672</v>
      </c>
      <c r="Q1062" t="s">
        <v>11878</v>
      </c>
      <c r="R1062" t="s">
        <v>11873</v>
      </c>
      <c r="S1062">
        <v>7</v>
      </c>
    </row>
    <row r="1063" spans="1:19" x14ac:dyDescent="0.75">
      <c r="A1063" t="s">
        <v>11870</v>
      </c>
      <c r="B1063" t="s">
        <v>11871</v>
      </c>
      <c r="C1063" t="s">
        <v>11871</v>
      </c>
      <c r="E1063" t="s">
        <v>1277</v>
      </c>
      <c r="F1063" t="s">
        <v>11872</v>
      </c>
      <c r="G1063" t="s">
        <v>10971</v>
      </c>
      <c r="H1063">
        <v>6.95</v>
      </c>
      <c r="I1063">
        <v>7</v>
      </c>
      <c r="J1063" t="s">
        <v>1128</v>
      </c>
      <c r="K1063" t="s">
        <v>11892</v>
      </c>
      <c r="L1063" t="s">
        <v>7359</v>
      </c>
      <c r="M1063" t="s">
        <v>11881</v>
      </c>
      <c r="N1063" t="s">
        <v>11889</v>
      </c>
      <c r="Q1063" t="s">
        <v>11878</v>
      </c>
      <c r="R1063" t="s">
        <v>1128</v>
      </c>
      <c r="S1063">
        <v>7</v>
      </c>
    </row>
    <row r="1064" spans="1:19" x14ac:dyDescent="0.75">
      <c r="A1064" t="s">
        <v>11870</v>
      </c>
      <c r="B1064" t="s">
        <v>11871</v>
      </c>
      <c r="C1064" t="s">
        <v>11871</v>
      </c>
      <c r="E1064" t="s">
        <v>11354</v>
      </c>
      <c r="F1064" t="s">
        <v>11872</v>
      </c>
      <c r="G1064" t="s">
        <v>11356</v>
      </c>
      <c r="H1064">
        <v>7</v>
      </c>
      <c r="I1064">
        <v>7</v>
      </c>
      <c r="J1064" t="s">
        <v>11873</v>
      </c>
      <c r="K1064" t="s">
        <v>12656</v>
      </c>
      <c r="L1064" t="s">
        <v>11933</v>
      </c>
      <c r="M1064" t="s">
        <v>11886</v>
      </c>
      <c r="N1064" t="s">
        <v>11882</v>
      </c>
      <c r="O1064">
        <v>29587</v>
      </c>
      <c r="Q1064" t="s">
        <v>11878</v>
      </c>
      <c r="R1064" t="s">
        <v>11995</v>
      </c>
      <c r="S1064">
        <v>7</v>
      </c>
    </row>
    <row r="1065" spans="1:19" x14ac:dyDescent="0.75">
      <c r="A1065" t="s">
        <v>11870</v>
      </c>
      <c r="B1065" t="s">
        <v>11879</v>
      </c>
      <c r="C1065" t="s">
        <v>11871</v>
      </c>
      <c r="E1065" t="s">
        <v>10136</v>
      </c>
      <c r="F1065" t="s">
        <v>11872</v>
      </c>
      <c r="G1065" t="s">
        <v>10137</v>
      </c>
      <c r="H1065">
        <v>6.89</v>
      </c>
      <c r="I1065">
        <v>7</v>
      </c>
      <c r="J1065" t="s">
        <v>11873</v>
      </c>
      <c r="K1065" t="s">
        <v>12928</v>
      </c>
      <c r="L1065" t="s">
        <v>7359</v>
      </c>
      <c r="M1065" t="s">
        <v>11881</v>
      </c>
      <c r="N1065" t="s">
        <v>11882</v>
      </c>
      <c r="O1065">
        <v>42887</v>
      </c>
      <c r="Q1065" t="s">
        <v>11878</v>
      </c>
      <c r="R1065" t="s">
        <v>11873</v>
      </c>
      <c r="S1065">
        <v>7</v>
      </c>
    </row>
    <row r="1066" spans="1:19" x14ac:dyDescent="0.75">
      <c r="A1066" t="s">
        <v>11870</v>
      </c>
      <c r="B1066" t="s">
        <v>11871</v>
      </c>
      <c r="C1066" t="s">
        <v>11871</v>
      </c>
      <c r="E1066" t="s">
        <v>352</v>
      </c>
      <c r="F1066" t="s">
        <v>11872</v>
      </c>
      <c r="G1066" t="s">
        <v>10176</v>
      </c>
      <c r="H1066">
        <v>7</v>
      </c>
      <c r="I1066">
        <v>7</v>
      </c>
      <c r="J1066" t="s">
        <v>11873</v>
      </c>
      <c r="K1066" t="s">
        <v>11874</v>
      </c>
      <c r="L1066" t="s">
        <v>7359</v>
      </c>
      <c r="M1066" t="s">
        <v>11881</v>
      </c>
      <c r="N1066" t="s">
        <v>11882</v>
      </c>
      <c r="O1066">
        <v>2923</v>
      </c>
      <c r="Q1066" t="s">
        <v>11878</v>
      </c>
      <c r="R1066" t="s">
        <v>11873</v>
      </c>
      <c r="S1066">
        <v>7</v>
      </c>
    </row>
    <row r="1067" spans="1:19" x14ac:dyDescent="0.75">
      <c r="A1067" t="s">
        <v>11870</v>
      </c>
      <c r="B1067" t="s">
        <v>11871</v>
      </c>
      <c r="C1067" t="s">
        <v>11871</v>
      </c>
      <c r="E1067" t="s">
        <v>1858</v>
      </c>
      <c r="F1067" t="s">
        <v>11872</v>
      </c>
      <c r="G1067" t="s">
        <v>1857</v>
      </c>
      <c r="H1067">
        <v>7</v>
      </c>
      <c r="I1067">
        <v>7</v>
      </c>
      <c r="J1067" t="s">
        <v>1128</v>
      </c>
      <c r="K1067" t="s">
        <v>12929</v>
      </c>
      <c r="L1067" t="s">
        <v>11923</v>
      </c>
      <c r="M1067" t="s">
        <v>11924</v>
      </c>
      <c r="N1067" t="s">
        <v>11889</v>
      </c>
      <c r="O1067">
        <v>42186</v>
      </c>
      <c r="Q1067" t="s">
        <v>11878</v>
      </c>
      <c r="R1067" t="s">
        <v>1128</v>
      </c>
      <c r="S1067">
        <v>7</v>
      </c>
    </row>
    <row r="1068" spans="1:19" x14ac:dyDescent="0.75">
      <c r="A1068" t="s">
        <v>11870</v>
      </c>
      <c r="B1068" t="s">
        <v>11879</v>
      </c>
      <c r="C1068" t="s">
        <v>11871</v>
      </c>
      <c r="E1068" t="s">
        <v>10705</v>
      </c>
      <c r="F1068" t="s">
        <v>11872</v>
      </c>
      <c r="G1068" t="s">
        <v>10707</v>
      </c>
      <c r="H1068">
        <v>6.9</v>
      </c>
      <c r="I1068">
        <v>6.9</v>
      </c>
      <c r="J1068" t="s">
        <v>11873</v>
      </c>
      <c r="K1068" t="s">
        <v>12930</v>
      </c>
      <c r="L1068" t="s">
        <v>12259</v>
      </c>
      <c r="M1068" t="s">
        <v>12463</v>
      </c>
      <c r="N1068" t="s">
        <v>11882</v>
      </c>
      <c r="O1068">
        <v>41214</v>
      </c>
      <c r="Q1068" t="s">
        <v>11878</v>
      </c>
      <c r="R1068" t="s">
        <v>11873</v>
      </c>
      <c r="S1068">
        <v>6.9</v>
      </c>
    </row>
    <row r="1069" spans="1:19" x14ac:dyDescent="0.75">
      <c r="A1069" t="s">
        <v>11870</v>
      </c>
      <c r="B1069" t="s">
        <v>11871</v>
      </c>
      <c r="C1069" t="s">
        <v>11871</v>
      </c>
      <c r="E1069" t="s">
        <v>2007</v>
      </c>
      <c r="F1069" t="s">
        <v>11872</v>
      </c>
      <c r="G1069" t="s">
        <v>10702</v>
      </c>
      <c r="H1069">
        <v>4.07</v>
      </c>
      <c r="I1069">
        <v>6.9</v>
      </c>
      <c r="J1069" t="s">
        <v>1128</v>
      </c>
      <c r="K1069" t="s">
        <v>12931</v>
      </c>
      <c r="L1069" t="s">
        <v>11954</v>
      </c>
      <c r="M1069" t="s">
        <v>11954</v>
      </c>
      <c r="N1069" t="s">
        <v>11889</v>
      </c>
      <c r="O1069">
        <v>41973</v>
      </c>
      <c r="Q1069" t="s">
        <v>11878</v>
      </c>
      <c r="R1069" t="s">
        <v>1128</v>
      </c>
      <c r="S1069">
        <v>6.9</v>
      </c>
    </row>
    <row r="1070" spans="1:19" x14ac:dyDescent="0.75">
      <c r="A1070" t="s">
        <v>11870</v>
      </c>
      <c r="B1070" t="s">
        <v>11879</v>
      </c>
      <c r="C1070" t="s">
        <v>11871</v>
      </c>
      <c r="E1070" t="s">
        <v>11457</v>
      </c>
      <c r="F1070" t="s">
        <v>11872</v>
      </c>
      <c r="G1070" t="s">
        <v>11458</v>
      </c>
      <c r="H1070">
        <v>6.9</v>
      </c>
      <c r="I1070">
        <v>6.9</v>
      </c>
      <c r="J1070" t="s">
        <v>11873</v>
      </c>
      <c r="K1070" t="s">
        <v>11874</v>
      </c>
      <c r="L1070" t="s">
        <v>11933</v>
      </c>
      <c r="M1070" t="s">
        <v>11886</v>
      </c>
      <c r="N1070" t="s">
        <v>11882</v>
      </c>
      <c r="O1070">
        <v>31846</v>
      </c>
      <c r="Q1070" t="s">
        <v>11878</v>
      </c>
      <c r="R1070" t="s">
        <v>11873</v>
      </c>
      <c r="S1070">
        <v>6.9</v>
      </c>
    </row>
    <row r="1071" spans="1:19" x14ac:dyDescent="0.75">
      <c r="A1071" t="s">
        <v>11870</v>
      </c>
      <c r="B1071" t="s">
        <v>11879</v>
      </c>
      <c r="C1071" t="s">
        <v>11871</v>
      </c>
      <c r="E1071" t="s">
        <v>10309</v>
      </c>
      <c r="F1071" t="s">
        <v>11872</v>
      </c>
      <c r="G1071" t="s">
        <v>12932</v>
      </c>
      <c r="H1071">
        <v>6</v>
      </c>
      <c r="I1071">
        <v>6.9</v>
      </c>
      <c r="J1071" t="s">
        <v>11873</v>
      </c>
      <c r="K1071" t="s">
        <v>12933</v>
      </c>
      <c r="L1071" t="s">
        <v>11933</v>
      </c>
      <c r="M1071" t="s">
        <v>11886</v>
      </c>
      <c r="N1071" t="s">
        <v>11877</v>
      </c>
      <c r="O1071">
        <v>31413</v>
      </c>
      <c r="Q1071" t="s">
        <v>11878</v>
      </c>
      <c r="R1071" t="s">
        <v>11873</v>
      </c>
      <c r="S1071">
        <v>6.9</v>
      </c>
    </row>
    <row r="1072" spans="1:19" x14ac:dyDescent="0.75">
      <c r="A1072" t="s">
        <v>11870</v>
      </c>
      <c r="B1072" t="s">
        <v>11879</v>
      </c>
      <c r="C1072" t="s">
        <v>11871</v>
      </c>
      <c r="E1072" t="s">
        <v>2013</v>
      </c>
      <c r="F1072" t="s">
        <v>11872</v>
      </c>
      <c r="G1072" t="s">
        <v>10704</v>
      </c>
      <c r="H1072">
        <v>6.77</v>
      </c>
      <c r="I1072">
        <v>6.8</v>
      </c>
      <c r="J1072" t="s">
        <v>1128</v>
      </c>
      <c r="K1072" t="s">
        <v>12931</v>
      </c>
      <c r="L1072" t="s">
        <v>11954</v>
      </c>
      <c r="M1072" t="s">
        <v>11954</v>
      </c>
      <c r="N1072" t="s">
        <v>11889</v>
      </c>
      <c r="O1072">
        <v>42349</v>
      </c>
      <c r="Q1072" t="s">
        <v>11878</v>
      </c>
      <c r="R1072" t="s">
        <v>1128</v>
      </c>
      <c r="S1072">
        <v>6.8</v>
      </c>
    </row>
    <row r="1073" spans="1:19" x14ac:dyDescent="0.75">
      <c r="A1073" t="s">
        <v>11870</v>
      </c>
      <c r="B1073" t="s">
        <v>11871</v>
      </c>
      <c r="C1073" t="s">
        <v>11871</v>
      </c>
      <c r="E1073" t="s">
        <v>10650</v>
      </c>
      <c r="F1073" t="s">
        <v>11872</v>
      </c>
      <c r="G1073" t="s">
        <v>10651</v>
      </c>
      <c r="H1073">
        <v>5.25</v>
      </c>
      <c r="I1073">
        <v>6.8</v>
      </c>
      <c r="J1073" t="s">
        <v>1128</v>
      </c>
      <c r="K1073" t="s">
        <v>12934</v>
      </c>
      <c r="L1073" t="s">
        <v>11954</v>
      </c>
      <c r="M1073" t="s">
        <v>11954</v>
      </c>
      <c r="N1073" t="s">
        <v>11889</v>
      </c>
      <c r="O1073">
        <v>43117</v>
      </c>
      <c r="Q1073" t="s">
        <v>11878</v>
      </c>
      <c r="R1073" t="s">
        <v>1128</v>
      </c>
      <c r="S1073">
        <v>6.8</v>
      </c>
    </row>
    <row r="1074" spans="1:19" x14ac:dyDescent="0.75">
      <c r="A1074" t="s">
        <v>11870</v>
      </c>
      <c r="B1074" t="s">
        <v>11871</v>
      </c>
      <c r="C1074" t="s">
        <v>11871</v>
      </c>
      <c r="E1074" t="s">
        <v>10884</v>
      </c>
      <c r="F1074" t="s">
        <v>11872</v>
      </c>
      <c r="G1074" t="s">
        <v>10885</v>
      </c>
      <c r="H1074">
        <v>6.55</v>
      </c>
      <c r="I1074">
        <v>6.6</v>
      </c>
      <c r="J1074" t="s">
        <v>1128</v>
      </c>
      <c r="K1074" t="s">
        <v>11892</v>
      </c>
      <c r="L1074" t="s">
        <v>7359</v>
      </c>
      <c r="M1074" t="s">
        <v>11881</v>
      </c>
      <c r="N1074" t="s">
        <v>11889</v>
      </c>
      <c r="O1074">
        <v>4750</v>
      </c>
      <c r="Q1074" t="s">
        <v>11878</v>
      </c>
      <c r="R1074" t="s">
        <v>1128</v>
      </c>
      <c r="S1074">
        <v>6.6</v>
      </c>
    </row>
    <row r="1075" spans="1:19" x14ac:dyDescent="0.75">
      <c r="A1075" t="s">
        <v>11870</v>
      </c>
      <c r="B1075" t="s">
        <v>11871</v>
      </c>
      <c r="C1075" t="s">
        <v>11871</v>
      </c>
      <c r="E1075" t="s">
        <v>2570</v>
      </c>
      <c r="F1075" t="s">
        <v>11872</v>
      </c>
      <c r="G1075" t="s">
        <v>10327</v>
      </c>
      <c r="H1075">
        <v>6.5</v>
      </c>
      <c r="I1075">
        <v>6.5</v>
      </c>
      <c r="J1075" t="s">
        <v>1128</v>
      </c>
      <c r="K1075" t="s">
        <v>12935</v>
      </c>
      <c r="L1075" t="s">
        <v>11954</v>
      </c>
      <c r="M1075" t="s">
        <v>11954</v>
      </c>
      <c r="N1075" t="s">
        <v>11889</v>
      </c>
      <c r="O1075">
        <v>39966</v>
      </c>
      <c r="Q1075" t="s">
        <v>11878</v>
      </c>
      <c r="R1075" t="s">
        <v>1128</v>
      </c>
      <c r="S1075">
        <v>6.5</v>
      </c>
    </row>
    <row r="1076" spans="1:19" x14ac:dyDescent="0.75">
      <c r="A1076" t="s">
        <v>11870</v>
      </c>
      <c r="B1076" t="s">
        <v>11871</v>
      </c>
      <c r="C1076" t="s">
        <v>11871</v>
      </c>
      <c r="E1076" t="s">
        <v>404</v>
      </c>
      <c r="F1076" t="s">
        <v>11872</v>
      </c>
      <c r="G1076" t="s">
        <v>11016</v>
      </c>
      <c r="H1076">
        <v>6.5</v>
      </c>
      <c r="I1076">
        <v>6.5</v>
      </c>
      <c r="J1076" t="s">
        <v>11873</v>
      </c>
      <c r="K1076" t="s">
        <v>11874</v>
      </c>
      <c r="L1076" t="s">
        <v>7359</v>
      </c>
      <c r="M1076" t="s">
        <v>11881</v>
      </c>
      <c r="N1076" t="s">
        <v>11882</v>
      </c>
      <c r="O1076">
        <v>10228</v>
      </c>
      <c r="Q1076" t="s">
        <v>11878</v>
      </c>
      <c r="R1076" t="s">
        <v>11873</v>
      </c>
      <c r="S1076">
        <v>6.5</v>
      </c>
    </row>
    <row r="1077" spans="1:19" x14ac:dyDescent="0.75">
      <c r="A1077" t="s">
        <v>11870</v>
      </c>
      <c r="B1077" t="s">
        <v>11871</v>
      </c>
      <c r="C1077" t="s">
        <v>11871</v>
      </c>
      <c r="E1077" t="s">
        <v>1918</v>
      </c>
      <c r="F1077" t="s">
        <v>11872</v>
      </c>
      <c r="G1077" t="s">
        <v>10186</v>
      </c>
      <c r="H1077">
        <v>6.5</v>
      </c>
      <c r="I1077">
        <v>6.5</v>
      </c>
      <c r="J1077" t="s">
        <v>1128</v>
      </c>
      <c r="K1077" t="s">
        <v>12936</v>
      </c>
      <c r="L1077" t="s">
        <v>11923</v>
      </c>
      <c r="M1077" t="s">
        <v>11924</v>
      </c>
      <c r="N1077" t="s">
        <v>11889</v>
      </c>
      <c r="O1077">
        <v>42158</v>
      </c>
      <c r="Q1077" t="s">
        <v>11878</v>
      </c>
      <c r="R1077" t="s">
        <v>1128</v>
      </c>
      <c r="S1077">
        <v>6.5</v>
      </c>
    </row>
    <row r="1078" spans="1:19" x14ac:dyDescent="0.75">
      <c r="A1078" t="s">
        <v>11870</v>
      </c>
      <c r="B1078" t="s">
        <v>11871</v>
      </c>
      <c r="C1078" t="s">
        <v>11871</v>
      </c>
      <c r="E1078" t="s">
        <v>10697</v>
      </c>
      <c r="F1078" t="s">
        <v>11872</v>
      </c>
      <c r="G1078" t="s">
        <v>10698</v>
      </c>
      <c r="H1078">
        <v>6.31</v>
      </c>
      <c r="I1078">
        <v>6.5</v>
      </c>
      <c r="J1078" t="s">
        <v>1128</v>
      </c>
      <c r="K1078" t="s">
        <v>12937</v>
      </c>
      <c r="L1078" t="s">
        <v>11954</v>
      </c>
      <c r="M1078" t="s">
        <v>11954</v>
      </c>
      <c r="N1078" t="s">
        <v>11889</v>
      </c>
      <c r="O1078">
        <v>42437</v>
      </c>
      <c r="Q1078" t="s">
        <v>11878</v>
      </c>
      <c r="R1078" t="s">
        <v>1128</v>
      </c>
      <c r="S1078">
        <v>6.5</v>
      </c>
    </row>
    <row r="1079" spans="1:19" x14ac:dyDescent="0.75">
      <c r="A1079" t="s">
        <v>11870</v>
      </c>
      <c r="B1079" t="s">
        <v>11879</v>
      </c>
      <c r="C1079" t="s">
        <v>11871</v>
      </c>
      <c r="E1079" t="s">
        <v>2964</v>
      </c>
      <c r="F1079" t="s">
        <v>11872</v>
      </c>
      <c r="G1079" t="s">
        <v>11166</v>
      </c>
      <c r="H1079">
        <v>6.5</v>
      </c>
      <c r="I1079">
        <v>6.5</v>
      </c>
      <c r="J1079" t="s">
        <v>1128</v>
      </c>
      <c r="K1079" t="s">
        <v>12938</v>
      </c>
      <c r="L1079" t="s">
        <v>11875</v>
      </c>
      <c r="M1079" t="s">
        <v>12463</v>
      </c>
      <c r="N1079" t="s">
        <v>11889</v>
      </c>
      <c r="O1079">
        <v>35343</v>
      </c>
      <c r="Q1079" t="s">
        <v>11878</v>
      </c>
      <c r="R1079" t="s">
        <v>1128</v>
      </c>
      <c r="S1079">
        <v>6.5</v>
      </c>
    </row>
    <row r="1080" spans="1:19" x14ac:dyDescent="0.75">
      <c r="A1080" t="s">
        <v>11870</v>
      </c>
      <c r="B1080" t="s">
        <v>11871</v>
      </c>
      <c r="C1080" t="s">
        <v>11871</v>
      </c>
      <c r="E1080" t="s">
        <v>2253</v>
      </c>
      <c r="F1080" t="s">
        <v>11872</v>
      </c>
      <c r="G1080" t="s">
        <v>2252</v>
      </c>
      <c r="H1080">
        <v>6.3</v>
      </c>
      <c r="I1080">
        <v>6.5</v>
      </c>
      <c r="J1080" t="s">
        <v>3319</v>
      </c>
      <c r="K1080" t="s">
        <v>12939</v>
      </c>
      <c r="L1080" t="s">
        <v>11923</v>
      </c>
      <c r="M1080" t="s">
        <v>11924</v>
      </c>
      <c r="N1080" t="s">
        <v>11889</v>
      </c>
      <c r="O1080">
        <v>41318</v>
      </c>
      <c r="Q1080" t="s">
        <v>11878</v>
      </c>
      <c r="R1080" t="s">
        <v>3319</v>
      </c>
      <c r="S1080">
        <v>6.5</v>
      </c>
    </row>
    <row r="1081" spans="1:19" x14ac:dyDescent="0.75">
      <c r="A1081" t="s">
        <v>11870</v>
      </c>
      <c r="B1081" t="s">
        <v>11871</v>
      </c>
      <c r="C1081" t="s">
        <v>11871</v>
      </c>
      <c r="E1081" t="s">
        <v>333</v>
      </c>
      <c r="F1081" t="s">
        <v>11872</v>
      </c>
      <c r="G1081" t="s">
        <v>10098</v>
      </c>
      <c r="H1081">
        <v>6.4</v>
      </c>
      <c r="I1081">
        <v>6.4</v>
      </c>
      <c r="J1081" t="s">
        <v>11873</v>
      </c>
      <c r="K1081" t="s">
        <v>11874</v>
      </c>
      <c r="L1081" t="s">
        <v>7359</v>
      </c>
      <c r="M1081" t="s">
        <v>11881</v>
      </c>
      <c r="N1081" t="s">
        <v>11882</v>
      </c>
      <c r="Q1081" t="s">
        <v>11878</v>
      </c>
      <c r="R1081" t="s">
        <v>11873</v>
      </c>
      <c r="S1081">
        <v>6.4</v>
      </c>
    </row>
    <row r="1082" spans="1:19" x14ac:dyDescent="0.75">
      <c r="A1082" t="s">
        <v>11870</v>
      </c>
      <c r="B1082" t="s">
        <v>11871</v>
      </c>
      <c r="C1082" t="s">
        <v>11871</v>
      </c>
      <c r="E1082" t="s">
        <v>358</v>
      </c>
      <c r="F1082" t="s">
        <v>11872</v>
      </c>
      <c r="G1082" t="s">
        <v>11026</v>
      </c>
      <c r="H1082">
        <v>6.4</v>
      </c>
      <c r="I1082">
        <v>6.4</v>
      </c>
      <c r="J1082" t="s">
        <v>1128</v>
      </c>
      <c r="K1082" t="s">
        <v>11874</v>
      </c>
      <c r="L1082" t="s">
        <v>7359</v>
      </c>
      <c r="M1082" t="s">
        <v>11881</v>
      </c>
      <c r="N1082" t="s">
        <v>11889</v>
      </c>
      <c r="O1082">
        <v>5115</v>
      </c>
      <c r="Q1082" t="s">
        <v>11878</v>
      </c>
      <c r="R1082" t="s">
        <v>1128</v>
      </c>
      <c r="S1082">
        <v>6.4</v>
      </c>
    </row>
    <row r="1083" spans="1:19" x14ac:dyDescent="0.75">
      <c r="A1083" t="s">
        <v>11870</v>
      </c>
      <c r="B1083" t="s">
        <v>11871</v>
      </c>
      <c r="C1083" t="s">
        <v>11871</v>
      </c>
      <c r="E1083" t="s">
        <v>3152</v>
      </c>
      <c r="F1083" t="s">
        <v>11872</v>
      </c>
      <c r="G1083" t="s">
        <v>10000</v>
      </c>
      <c r="H1083">
        <v>6.2</v>
      </c>
      <c r="I1083">
        <v>6.2</v>
      </c>
      <c r="J1083" t="s">
        <v>11873</v>
      </c>
      <c r="K1083" t="s">
        <v>12656</v>
      </c>
      <c r="L1083" t="s">
        <v>7359</v>
      </c>
      <c r="M1083" t="s">
        <v>11881</v>
      </c>
      <c r="N1083" t="s">
        <v>11882</v>
      </c>
      <c r="O1083">
        <v>32143</v>
      </c>
      <c r="Q1083" t="s">
        <v>11878</v>
      </c>
      <c r="R1083" t="s">
        <v>11995</v>
      </c>
      <c r="S1083">
        <v>6.2</v>
      </c>
    </row>
    <row r="1084" spans="1:19" x14ac:dyDescent="0.75">
      <c r="A1084" t="s">
        <v>11870</v>
      </c>
      <c r="B1084" t="s">
        <v>11871</v>
      </c>
      <c r="C1084" t="s">
        <v>11871</v>
      </c>
      <c r="E1084" t="s">
        <v>10700</v>
      </c>
      <c r="F1084" t="s">
        <v>11872</v>
      </c>
      <c r="G1084" t="s">
        <v>10701</v>
      </c>
      <c r="H1084">
        <v>3.35</v>
      </c>
      <c r="I1084">
        <v>6.2</v>
      </c>
      <c r="J1084" t="s">
        <v>1128</v>
      </c>
      <c r="K1084" t="s">
        <v>12931</v>
      </c>
      <c r="L1084" t="s">
        <v>11954</v>
      </c>
      <c r="M1084" t="s">
        <v>11954</v>
      </c>
      <c r="N1084" t="s">
        <v>11889</v>
      </c>
      <c r="O1084">
        <v>30713</v>
      </c>
      <c r="Q1084" t="s">
        <v>11878</v>
      </c>
      <c r="R1084" t="s">
        <v>1128</v>
      </c>
      <c r="S1084">
        <v>6.2</v>
      </c>
    </row>
    <row r="1085" spans="1:19" x14ac:dyDescent="0.75">
      <c r="A1085" t="s">
        <v>11870</v>
      </c>
      <c r="B1085" t="s">
        <v>11879</v>
      </c>
      <c r="C1085" t="s">
        <v>11871</v>
      </c>
      <c r="E1085" t="s">
        <v>2194</v>
      </c>
      <c r="F1085" t="s">
        <v>11872</v>
      </c>
      <c r="G1085" t="s">
        <v>12940</v>
      </c>
      <c r="H1085">
        <v>6.1</v>
      </c>
      <c r="I1085">
        <v>6.1</v>
      </c>
      <c r="J1085" t="s">
        <v>3319</v>
      </c>
      <c r="K1085" t="s">
        <v>12941</v>
      </c>
      <c r="L1085" t="s">
        <v>12259</v>
      </c>
      <c r="M1085" t="s">
        <v>12463</v>
      </c>
      <c r="N1085" t="s">
        <v>11889</v>
      </c>
      <c r="O1085">
        <v>36161</v>
      </c>
      <c r="Q1085" t="s">
        <v>11878</v>
      </c>
      <c r="R1085" t="s">
        <v>3319</v>
      </c>
      <c r="S1085">
        <v>6.1</v>
      </c>
    </row>
    <row r="1086" spans="1:19" x14ac:dyDescent="0.75">
      <c r="A1086" t="s">
        <v>11870</v>
      </c>
      <c r="B1086" t="s">
        <v>11879</v>
      </c>
      <c r="C1086" t="s">
        <v>11871</v>
      </c>
      <c r="E1086" t="s">
        <v>2860</v>
      </c>
      <c r="F1086" t="s">
        <v>11872</v>
      </c>
      <c r="G1086" t="s">
        <v>10959</v>
      </c>
      <c r="H1086">
        <v>6.1</v>
      </c>
      <c r="I1086">
        <v>6</v>
      </c>
      <c r="J1086" t="s">
        <v>1128</v>
      </c>
      <c r="K1086" t="s">
        <v>2859</v>
      </c>
      <c r="L1086" t="s">
        <v>12259</v>
      </c>
      <c r="M1086" t="s">
        <v>12463</v>
      </c>
      <c r="N1086" t="s">
        <v>11889</v>
      </c>
      <c r="O1086">
        <v>36165</v>
      </c>
      <c r="Q1086" t="s">
        <v>11878</v>
      </c>
      <c r="R1086" t="s">
        <v>1128</v>
      </c>
      <c r="S1086">
        <v>6.1</v>
      </c>
    </row>
    <row r="1087" spans="1:19" x14ac:dyDescent="0.75">
      <c r="A1087" t="s">
        <v>11870</v>
      </c>
      <c r="B1087" t="s">
        <v>11871</v>
      </c>
      <c r="C1087" t="s">
        <v>11871</v>
      </c>
      <c r="E1087" t="s">
        <v>11417</v>
      </c>
      <c r="F1087" t="s">
        <v>11872</v>
      </c>
      <c r="G1087" t="s">
        <v>11418</v>
      </c>
      <c r="H1087">
        <v>6</v>
      </c>
      <c r="I1087">
        <v>6</v>
      </c>
      <c r="J1087" t="s">
        <v>11873</v>
      </c>
      <c r="K1087" t="s">
        <v>12942</v>
      </c>
      <c r="L1087" t="s">
        <v>12259</v>
      </c>
      <c r="M1087" t="s">
        <v>11886</v>
      </c>
      <c r="N1087" t="s">
        <v>11882</v>
      </c>
      <c r="O1087">
        <v>40290</v>
      </c>
      <c r="Q1087" t="s">
        <v>11878</v>
      </c>
      <c r="R1087" t="s">
        <v>11995</v>
      </c>
      <c r="S1087">
        <v>6</v>
      </c>
    </row>
    <row r="1088" spans="1:19" x14ac:dyDescent="0.75">
      <c r="A1088" t="s">
        <v>11870</v>
      </c>
      <c r="B1088" t="s">
        <v>11871</v>
      </c>
      <c r="C1088" t="s">
        <v>11871</v>
      </c>
      <c r="E1088" t="s">
        <v>831</v>
      </c>
      <c r="F1088" t="s">
        <v>11872</v>
      </c>
      <c r="G1088" t="s">
        <v>9956</v>
      </c>
      <c r="H1088">
        <v>6</v>
      </c>
      <c r="I1088">
        <v>6</v>
      </c>
      <c r="J1088" t="s">
        <v>11873</v>
      </c>
      <c r="K1088" t="s">
        <v>12943</v>
      </c>
      <c r="L1088" t="s">
        <v>11923</v>
      </c>
      <c r="M1088" t="s">
        <v>11924</v>
      </c>
      <c r="N1088" t="s">
        <v>11877</v>
      </c>
      <c r="O1088">
        <v>40760</v>
      </c>
      <c r="Q1088" t="s">
        <v>11878</v>
      </c>
      <c r="R1088" t="s">
        <v>11873</v>
      </c>
      <c r="S1088">
        <v>6</v>
      </c>
    </row>
    <row r="1089" spans="1:19" x14ac:dyDescent="0.75">
      <c r="A1089" t="s">
        <v>11870</v>
      </c>
      <c r="B1089" t="s">
        <v>11879</v>
      </c>
      <c r="C1089" t="s">
        <v>11871</v>
      </c>
      <c r="E1089" t="s">
        <v>3012</v>
      </c>
      <c r="F1089" t="s">
        <v>11872</v>
      </c>
      <c r="G1089" t="s">
        <v>10330</v>
      </c>
      <c r="H1089">
        <v>6</v>
      </c>
      <c r="I1089">
        <v>6</v>
      </c>
      <c r="J1089" t="s">
        <v>1128</v>
      </c>
      <c r="K1089" t="s">
        <v>12944</v>
      </c>
      <c r="L1089" t="s">
        <v>11954</v>
      </c>
      <c r="M1089" t="s">
        <v>11954</v>
      </c>
      <c r="N1089" t="s">
        <v>11889</v>
      </c>
      <c r="O1089">
        <v>41267</v>
      </c>
      <c r="Q1089" t="s">
        <v>11878</v>
      </c>
      <c r="R1089" t="s">
        <v>1128</v>
      </c>
      <c r="S1089">
        <v>6</v>
      </c>
    </row>
    <row r="1090" spans="1:19" x14ac:dyDescent="0.75">
      <c r="A1090" t="s">
        <v>11870</v>
      </c>
      <c r="B1090" t="s">
        <v>11871</v>
      </c>
      <c r="C1090" t="s">
        <v>11871</v>
      </c>
      <c r="E1090" t="s">
        <v>10340</v>
      </c>
      <c r="F1090" t="s">
        <v>11872</v>
      </c>
      <c r="G1090" t="s">
        <v>10341</v>
      </c>
      <c r="H1090">
        <v>5.93</v>
      </c>
      <c r="I1090">
        <v>6</v>
      </c>
      <c r="J1090" t="s">
        <v>1128</v>
      </c>
      <c r="K1090" t="s">
        <v>12945</v>
      </c>
      <c r="L1090" t="s">
        <v>11954</v>
      </c>
      <c r="M1090" t="s">
        <v>11954</v>
      </c>
      <c r="N1090" t="s">
        <v>11889</v>
      </c>
      <c r="O1090">
        <v>43137</v>
      </c>
      <c r="Q1090" t="s">
        <v>11878</v>
      </c>
      <c r="R1090" t="s">
        <v>1128</v>
      </c>
      <c r="S1090">
        <v>6</v>
      </c>
    </row>
    <row r="1091" spans="1:19" x14ac:dyDescent="0.75">
      <c r="A1091" t="s">
        <v>11870</v>
      </c>
      <c r="B1091" t="s">
        <v>11879</v>
      </c>
      <c r="C1091" t="s">
        <v>11871</v>
      </c>
      <c r="E1091" t="s">
        <v>2010</v>
      </c>
      <c r="F1091" t="s">
        <v>11872</v>
      </c>
      <c r="G1091" t="s">
        <v>10703</v>
      </c>
      <c r="H1091">
        <v>3.86</v>
      </c>
      <c r="I1091">
        <v>6</v>
      </c>
      <c r="J1091" t="s">
        <v>1128</v>
      </c>
      <c r="K1091" t="s">
        <v>12931</v>
      </c>
      <c r="L1091" t="s">
        <v>11954</v>
      </c>
      <c r="M1091" t="s">
        <v>11954</v>
      </c>
      <c r="N1091" t="s">
        <v>11889</v>
      </c>
      <c r="O1091">
        <v>41973</v>
      </c>
      <c r="Q1091" t="s">
        <v>11878</v>
      </c>
      <c r="R1091" t="s">
        <v>1128</v>
      </c>
      <c r="S1091">
        <v>6</v>
      </c>
    </row>
    <row r="1092" spans="1:19" x14ac:dyDescent="0.75">
      <c r="A1092" t="s">
        <v>11870</v>
      </c>
      <c r="B1092" t="s">
        <v>11871</v>
      </c>
      <c r="C1092" t="s">
        <v>11871</v>
      </c>
      <c r="E1092" t="s">
        <v>1433</v>
      </c>
      <c r="F1092" t="s">
        <v>11872</v>
      </c>
      <c r="G1092" t="s">
        <v>10286</v>
      </c>
      <c r="H1092">
        <v>6</v>
      </c>
      <c r="I1092">
        <v>6</v>
      </c>
      <c r="J1092" t="s">
        <v>1128</v>
      </c>
      <c r="K1092" t="s">
        <v>3379</v>
      </c>
      <c r="L1092" t="s">
        <v>11923</v>
      </c>
      <c r="M1092" t="s">
        <v>11924</v>
      </c>
      <c r="N1092" t="s">
        <v>11889</v>
      </c>
      <c r="O1092">
        <v>42405</v>
      </c>
      <c r="Q1092" t="s">
        <v>11878</v>
      </c>
      <c r="R1092" t="s">
        <v>1128</v>
      </c>
      <c r="S1092">
        <v>6</v>
      </c>
    </row>
    <row r="1093" spans="1:19" x14ac:dyDescent="0.75">
      <c r="A1093" t="s">
        <v>11870</v>
      </c>
      <c r="B1093" t="s">
        <v>11871</v>
      </c>
      <c r="C1093" t="s">
        <v>11871</v>
      </c>
      <c r="E1093" t="s">
        <v>10786</v>
      </c>
      <c r="F1093" t="s">
        <v>11872</v>
      </c>
      <c r="G1093" t="s">
        <v>10787</v>
      </c>
      <c r="H1093">
        <v>5.8</v>
      </c>
      <c r="I1093">
        <v>6</v>
      </c>
      <c r="J1093" t="s">
        <v>11873</v>
      </c>
      <c r="K1093" t="s">
        <v>12037</v>
      </c>
      <c r="L1093" t="s">
        <v>7359</v>
      </c>
      <c r="M1093" t="s">
        <v>11881</v>
      </c>
      <c r="N1093" t="s">
        <v>11882</v>
      </c>
      <c r="O1093">
        <v>24108</v>
      </c>
      <c r="Q1093" t="s">
        <v>11878</v>
      </c>
      <c r="R1093" t="s">
        <v>11873</v>
      </c>
      <c r="S1093">
        <v>6</v>
      </c>
    </row>
    <row r="1094" spans="1:19" x14ac:dyDescent="0.75">
      <c r="A1094" t="s">
        <v>11870</v>
      </c>
      <c r="B1094" t="s">
        <v>11871</v>
      </c>
      <c r="C1094" t="s">
        <v>11879</v>
      </c>
      <c r="D1094" t="s">
        <v>11021</v>
      </c>
      <c r="E1094" t="s">
        <v>11021</v>
      </c>
      <c r="F1094" t="s">
        <v>11872</v>
      </c>
      <c r="G1094" t="s">
        <v>11022</v>
      </c>
      <c r="H1094">
        <v>6</v>
      </c>
      <c r="J1094" t="s">
        <v>11873</v>
      </c>
      <c r="K1094" t="s">
        <v>11994</v>
      </c>
      <c r="L1094" t="s">
        <v>7359</v>
      </c>
      <c r="M1094" t="s">
        <v>11881</v>
      </c>
      <c r="N1094" t="s">
        <v>11882</v>
      </c>
      <c r="O1094">
        <v>32874</v>
      </c>
      <c r="Q1094" t="s">
        <v>11878</v>
      </c>
      <c r="R1094" t="s">
        <v>11995</v>
      </c>
      <c r="S1094">
        <v>6</v>
      </c>
    </row>
    <row r="1095" spans="1:19" x14ac:dyDescent="0.75">
      <c r="A1095" t="s">
        <v>11870</v>
      </c>
      <c r="B1095" t="s">
        <v>11879</v>
      </c>
      <c r="C1095" t="s">
        <v>11871</v>
      </c>
      <c r="E1095" t="s">
        <v>294</v>
      </c>
      <c r="F1095" t="s">
        <v>11872</v>
      </c>
      <c r="G1095" t="s">
        <v>10489</v>
      </c>
      <c r="H1095">
        <v>5.5</v>
      </c>
      <c r="I1095">
        <v>6</v>
      </c>
      <c r="J1095" t="s">
        <v>11873</v>
      </c>
      <c r="K1095" t="s">
        <v>12946</v>
      </c>
      <c r="L1095" t="s">
        <v>7359</v>
      </c>
      <c r="M1095" t="s">
        <v>11881</v>
      </c>
      <c r="N1095" t="s">
        <v>11882</v>
      </c>
      <c r="O1095">
        <v>32869</v>
      </c>
      <c r="Q1095" t="s">
        <v>11878</v>
      </c>
      <c r="R1095" t="s">
        <v>11873</v>
      </c>
      <c r="S1095">
        <v>6</v>
      </c>
    </row>
    <row r="1096" spans="1:19" x14ac:dyDescent="0.75">
      <c r="A1096" t="s">
        <v>11870</v>
      </c>
      <c r="B1096" t="s">
        <v>11871</v>
      </c>
      <c r="C1096" t="s">
        <v>11871</v>
      </c>
      <c r="E1096" t="s">
        <v>11101</v>
      </c>
      <c r="F1096" t="s">
        <v>11872</v>
      </c>
      <c r="G1096" t="s">
        <v>11102</v>
      </c>
      <c r="H1096">
        <v>5.9</v>
      </c>
      <c r="I1096">
        <v>5.9</v>
      </c>
      <c r="J1096" t="s">
        <v>1128</v>
      </c>
      <c r="K1096" t="s">
        <v>12850</v>
      </c>
      <c r="L1096" t="s">
        <v>7359</v>
      </c>
      <c r="M1096" t="s">
        <v>11881</v>
      </c>
      <c r="N1096" t="s">
        <v>11889</v>
      </c>
      <c r="O1096">
        <v>31048</v>
      </c>
      <c r="Q1096" t="s">
        <v>11878</v>
      </c>
      <c r="R1096" t="s">
        <v>1128</v>
      </c>
      <c r="S1096">
        <v>5.9</v>
      </c>
    </row>
    <row r="1097" spans="1:19" x14ac:dyDescent="0.75">
      <c r="A1097" t="s">
        <v>11870</v>
      </c>
      <c r="B1097" t="s">
        <v>11879</v>
      </c>
      <c r="C1097" t="s">
        <v>11871</v>
      </c>
      <c r="E1097" t="s">
        <v>227</v>
      </c>
      <c r="F1097" t="s">
        <v>11872</v>
      </c>
      <c r="G1097" t="s">
        <v>11058</v>
      </c>
      <c r="H1097">
        <v>1.7</v>
      </c>
      <c r="I1097">
        <v>5.8</v>
      </c>
      <c r="J1097" t="s">
        <v>11873</v>
      </c>
      <c r="K1097" t="s">
        <v>11874</v>
      </c>
      <c r="L1097" t="s">
        <v>7359</v>
      </c>
      <c r="M1097" t="s">
        <v>11881</v>
      </c>
      <c r="N1097" t="s">
        <v>11882</v>
      </c>
      <c r="O1097">
        <v>30317</v>
      </c>
      <c r="Q1097" t="s">
        <v>11878</v>
      </c>
      <c r="R1097" t="s">
        <v>11873</v>
      </c>
      <c r="S1097">
        <v>5.8</v>
      </c>
    </row>
    <row r="1098" spans="1:19" x14ac:dyDescent="0.75">
      <c r="A1098" t="s">
        <v>11870</v>
      </c>
      <c r="B1098" t="s">
        <v>11879</v>
      </c>
      <c r="C1098" t="s">
        <v>11871</v>
      </c>
      <c r="E1098" t="s">
        <v>529</v>
      </c>
      <c r="F1098" t="s">
        <v>11872</v>
      </c>
      <c r="G1098" t="s">
        <v>10751</v>
      </c>
      <c r="H1098">
        <v>5.8</v>
      </c>
      <c r="I1098">
        <v>5.8</v>
      </c>
      <c r="J1098" t="s">
        <v>11873</v>
      </c>
      <c r="K1098" t="s">
        <v>11874</v>
      </c>
      <c r="L1098" t="s">
        <v>7359</v>
      </c>
      <c r="M1098" t="s">
        <v>11881</v>
      </c>
      <c r="N1098" t="s">
        <v>11882</v>
      </c>
      <c r="O1098">
        <v>32876</v>
      </c>
      <c r="Q1098" t="s">
        <v>11878</v>
      </c>
      <c r="R1098" t="s">
        <v>11873</v>
      </c>
      <c r="S1098">
        <v>5.8</v>
      </c>
    </row>
    <row r="1099" spans="1:19" x14ac:dyDescent="0.75">
      <c r="A1099" t="s">
        <v>11870</v>
      </c>
      <c r="B1099" t="s">
        <v>11871</v>
      </c>
      <c r="C1099" t="s">
        <v>11871</v>
      </c>
      <c r="E1099" t="s">
        <v>2952</v>
      </c>
      <c r="F1099" t="s">
        <v>11872</v>
      </c>
      <c r="G1099" t="s">
        <v>10718</v>
      </c>
      <c r="H1099">
        <v>4.5999999999999996</v>
      </c>
      <c r="I1099">
        <v>5.8</v>
      </c>
      <c r="J1099" t="s">
        <v>11873</v>
      </c>
      <c r="K1099" t="s">
        <v>12930</v>
      </c>
      <c r="L1099" t="s">
        <v>11933</v>
      </c>
      <c r="M1099" t="s">
        <v>12463</v>
      </c>
      <c r="N1099" t="s">
        <v>11882</v>
      </c>
      <c r="O1099">
        <v>33532</v>
      </c>
      <c r="Q1099" t="s">
        <v>11878</v>
      </c>
      <c r="R1099" t="s">
        <v>11873</v>
      </c>
      <c r="S1099">
        <v>5.8</v>
      </c>
    </row>
    <row r="1100" spans="1:19" x14ac:dyDescent="0.75">
      <c r="A1100" t="s">
        <v>11870</v>
      </c>
      <c r="B1100" t="s">
        <v>11871</v>
      </c>
      <c r="C1100" t="s">
        <v>11871</v>
      </c>
      <c r="E1100" t="s">
        <v>11118</v>
      </c>
      <c r="F1100" t="s">
        <v>11872</v>
      </c>
      <c r="G1100" t="s">
        <v>11119</v>
      </c>
      <c r="H1100">
        <v>5.75</v>
      </c>
      <c r="I1100">
        <v>5.5</v>
      </c>
      <c r="J1100" t="s">
        <v>1128</v>
      </c>
      <c r="K1100" t="s">
        <v>3231</v>
      </c>
      <c r="L1100" t="s">
        <v>11933</v>
      </c>
      <c r="M1100" t="s">
        <v>11886</v>
      </c>
      <c r="N1100" t="s">
        <v>11889</v>
      </c>
      <c r="Q1100" t="s">
        <v>11878</v>
      </c>
      <c r="R1100" t="s">
        <v>12161</v>
      </c>
      <c r="S1100">
        <v>5.75</v>
      </c>
    </row>
    <row r="1101" spans="1:19" x14ac:dyDescent="0.75">
      <c r="A1101" t="s">
        <v>11870</v>
      </c>
      <c r="B1101" t="s">
        <v>11871</v>
      </c>
      <c r="C1101" t="s">
        <v>11871</v>
      </c>
      <c r="E1101" t="s">
        <v>11116</v>
      </c>
      <c r="F1101" t="s">
        <v>11872</v>
      </c>
      <c r="G1101" t="s">
        <v>11117</v>
      </c>
      <c r="H1101">
        <v>5.75</v>
      </c>
      <c r="I1101">
        <v>5.5</v>
      </c>
      <c r="J1101" t="s">
        <v>1128</v>
      </c>
      <c r="K1101" t="s">
        <v>3231</v>
      </c>
      <c r="L1101" t="s">
        <v>11933</v>
      </c>
      <c r="M1101" t="s">
        <v>11886</v>
      </c>
      <c r="N1101" t="s">
        <v>11889</v>
      </c>
      <c r="Q1101" t="s">
        <v>11878</v>
      </c>
      <c r="R1101" t="s">
        <v>12161</v>
      </c>
      <c r="S1101">
        <v>5.75</v>
      </c>
    </row>
    <row r="1102" spans="1:19" x14ac:dyDescent="0.75">
      <c r="A1102" t="s">
        <v>11936</v>
      </c>
      <c r="B1102" t="s">
        <v>11871</v>
      </c>
      <c r="C1102" t="s">
        <v>11879</v>
      </c>
      <c r="D1102" t="s">
        <v>467</v>
      </c>
      <c r="E1102" t="s">
        <v>12947</v>
      </c>
      <c r="F1102" t="s">
        <v>11872</v>
      </c>
      <c r="G1102" t="s">
        <v>12948</v>
      </c>
      <c r="H1102">
        <v>5.7</v>
      </c>
      <c r="I1102">
        <v>5.7</v>
      </c>
      <c r="N1102" t="s">
        <v>11882</v>
      </c>
      <c r="Q1102" t="s">
        <v>11878</v>
      </c>
      <c r="S1102">
        <v>5.7</v>
      </c>
    </row>
    <row r="1103" spans="1:19" x14ac:dyDescent="0.75">
      <c r="A1103" t="s">
        <v>11936</v>
      </c>
      <c r="B1103" t="s">
        <v>11871</v>
      </c>
      <c r="C1103" t="s">
        <v>11879</v>
      </c>
      <c r="D1103" t="s">
        <v>467</v>
      </c>
      <c r="E1103" t="s">
        <v>2427</v>
      </c>
      <c r="F1103" t="s">
        <v>11872</v>
      </c>
      <c r="G1103" t="s">
        <v>12949</v>
      </c>
      <c r="H1103">
        <v>5.7</v>
      </c>
      <c r="I1103">
        <v>5.7</v>
      </c>
      <c r="N1103" t="s">
        <v>11882</v>
      </c>
      <c r="Q1103" t="s">
        <v>11878</v>
      </c>
      <c r="S1103">
        <v>5.7</v>
      </c>
    </row>
    <row r="1104" spans="1:19" x14ac:dyDescent="0.75">
      <c r="A1104" t="s">
        <v>11870</v>
      </c>
      <c r="B1104" t="s">
        <v>11871</v>
      </c>
      <c r="C1104" t="s">
        <v>11871</v>
      </c>
      <c r="E1104" t="s">
        <v>10652</v>
      </c>
      <c r="F1104" t="s">
        <v>11872</v>
      </c>
      <c r="G1104" t="s">
        <v>10653</v>
      </c>
      <c r="H1104">
        <v>4.76</v>
      </c>
      <c r="I1104">
        <v>5.7</v>
      </c>
      <c r="J1104" t="s">
        <v>1128</v>
      </c>
      <c r="K1104" t="s">
        <v>12934</v>
      </c>
      <c r="L1104" t="s">
        <v>11954</v>
      </c>
      <c r="M1104" t="s">
        <v>11954</v>
      </c>
      <c r="N1104" t="s">
        <v>11889</v>
      </c>
      <c r="O1104">
        <v>43118</v>
      </c>
      <c r="Q1104" t="s">
        <v>11878</v>
      </c>
      <c r="R1104" t="s">
        <v>1128</v>
      </c>
      <c r="S1104">
        <v>5.7</v>
      </c>
    </row>
    <row r="1105" spans="1:19" x14ac:dyDescent="0.75">
      <c r="A1105" t="s">
        <v>11936</v>
      </c>
      <c r="B1105" t="s">
        <v>11871</v>
      </c>
      <c r="C1105" t="s">
        <v>11879</v>
      </c>
      <c r="D1105" t="s">
        <v>11187</v>
      </c>
      <c r="E1105" t="s">
        <v>12950</v>
      </c>
      <c r="F1105" t="s">
        <v>11872</v>
      </c>
      <c r="G1105" t="s">
        <v>12951</v>
      </c>
      <c r="H1105">
        <v>5.6</v>
      </c>
      <c r="I1105">
        <v>5.6</v>
      </c>
      <c r="K1105" t="s">
        <v>11874</v>
      </c>
      <c r="L1105" t="s">
        <v>7359</v>
      </c>
      <c r="M1105" t="s">
        <v>11881</v>
      </c>
      <c r="N1105" t="s">
        <v>11882</v>
      </c>
      <c r="Q1105" t="s">
        <v>11878</v>
      </c>
      <c r="S1105">
        <v>5.6</v>
      </c>
    </row>
    <row r="1106" spans="1:19" x14ac:dyDescent="0.75">
      <c r="A1106" t="s">
        <v>11936</v>
      </c>
      <c r="B1106" t="s">
        <v>11871</v>
      </c>
      <c r="C1106" t="s">
        <v>11879</v>
      </c>
      <c r="D1106" t="s">
        <v>11187</v>
      </c>
      <c r="E1106" t="s">
        <v>355</v>
      </c>
      <c r="F1106" t="s">
        <v>11872</v>
      </c>
      <c r="G1106" t="s">
        <v>12952</v>
      </c>
      <c r="H1106">
        <v>5.6</v>
      </c>
      <c r="I1106">
        <v>5.6</v>
      </c>
      <c r="K1106" t="s">
        <v>11874</v>
      </c>
      <c r="L1106" t="s">
        <v>7359</v>
      </c>
      <c r="M1106" t="s">
        <v>11881</v>
      </c>
      <c r="N1106" t="s">
        <v>11882</v>
      </c>
      <c r="Q1106" t="s">
        <v>11878</v>
      </c>
      <c r="S1106">
        <v>5.6</v>
      </c>
    </row>
    <row r="1107" spans="1:19" x14ac:dyDescent="0.75">
      <c r="A1107" t="s">
        <v>11870</v>
      </c>
      <c r="B1107" t="s">
        <v>11871</v>
      </c>
      <c r="C1107" t="s">
        <v>11871</v>
      </c>
      <c r="E1107" t="s">
        <v>10748</v>
      </c>
      <c r="F1107" t="s">
        <v>11872</v>
      </c>
      <c r="G1107" t="s">
        <v>10748</v>
      </c>
      <c r="H1107">
        <v>5.6</v>
      </c>
      <c r="I1107">
        <v>5.6</v>
      </c>
      <c r="J1107" t="s">
        <v>1128</v>
      </c>
      <c r="K1107" t="s">
        <v>12953</v>
      </c>
      <c r="M1107" t="s">
        <v>12463</v>
      </c>
      <c r="N1107" t="s">
        <v>11889</v>
      </c>
      <c r="O1107">
        <v>37377</v>
      </c>
      <c r="Q1107" t="s">
        <v>11878</v>
      </c>
      <c r="R1107" t="s">
        <v>1128</v>
      </c>
      <c r="S1107">
        <v>5.6</v>
      </c>
    </row>
    <row r="1108" spans="1:19" x14ac:dyDescent="0.75">
      <c r="A1108" t="s">
        <v>11936</v>
      </c>
      <c r="B1108" t="s">
        <v>11871</v>
      </c>
      <c r="C1108" t="s">
        <v>11879</v>
      </c>
      <c r="D1108" t="s">
        <v>11187</v>
      </c>
      <c r="E1108" t="s">
        <v>12954</v>
      </c>
      <c r="F1108" t="s">
        <v>11872</v>
      </c>
      <c r="G1108" t="s">
        <v>12955</v>
      </c>
      <c r="H1108">
        <v>5.6</v>
      </c>
      <c r="I1108">
        <v>5.6</v>
      </c>
      <c r="K1108" t="s">
        <v>11874</v>
      </c>
      <c r="L1108" t="s">
        <v>7359</v>
      </c>
      <c r="M1108" t="s">
        <v>11881</v>
      </c>
      <c r="N1108" t="s">
        <v>11882</v>
      </c>
      <c r="Q1108" t="s">
        <v>11878</v>
      </c>
      <c r="S1108">
        <v>5.6</v>
      </c>
    </row>
    <row r="1109" spans="1:19" x14ac:dyDescent="0.75">
      <c r="A1109" t="s">
        <v>11936</v>
      </c>
      <c r="B1109" t="s">
        <v>11871</v>
      </c>
      <c r="C1109" t="s">
        <v>11879</v>
      </c>
      <c r="D1109" t="s">
        <v>11187</v>
      </c>
      <c r="E1109" t="s">
        <v>12956</v>
      </c>
      <c r="F1109" t="s">
        <v>11872</v>
      </c>
      <c r="G1109" t="s">
        <v>12957</v>
      </c>
      <c r="H1109">
        <v>5.6</v>
      </c>
      <c r="I1109">
        <v>5.6</v>
      </c>
      <c r="K1109" t="s">
        <v>11874</v>
      </c>
      <c r="L1109" t="s">
        <v>7359</v>
      </c>
      <c r="M1109" t="s">
        <v>11881</v>
      </c>
      <c r="N1109" t="s">
        <v>11882</v>
      </c>
      <c r="Q1109" t="s">
        <v>11878</v>
      </c>
      <c r="S1109">
        <v>5.6</v>
      </c>
    </row>
    <row r="1110" spans="1:19" x14ac:dyDescent="0.75">
      <c r="A1110" t="s">
        <v>11870</v>
      </c>
      <c r="B1110" t="s">
        <v>11871</v>
      </c>
      <c r="C1110" t="s">
        <v>11871</v>
      </c>
      <c r="E1110" t="s">
        <v>1392</v>
      </c>
      <c r="F1110" t="s">
        <v>11872</v>
      </c>
      <c r="G1110" t="s">
        <v>10625</v>
      </c>
      <c r="H1110">
        <v>5.5</v>
      </c>
      <c r="I1110">
        <v>5.5</v>
      </c>
      <c r="J1110" t="s">
        <v>1128</v>
      </c>
      <c r="K1110" t="s">
        <v>11892</v>
      </c>
      <c r="L1110" t="s">
        <v>11923</v>
      </c>
      <c r="M1110" t="s">
        <v>11924</v>
      </c>
      <c r="N1110" t="s">
        <v>11889</v>
      </c>
      <c r="O1110">
        <v>40780</v>
      </c>
      <c r="Q1110" t="s">
        <v>11878</v>
      </c>
      <c r="R1110" t="s">
        <v>1128</v>
      </c>
      <c r="S1110">
        <v>5.5</v>
      </c>
    </row>
    <row r="1111" spans="1:19" x14ac:dyDescent="0.75">
      <c r="A1111" t="s">
        <v>11936</v>
      </c>
      <c r="B1111" t="s">
        <v>11871</v>
      </c>
      <c r="C1111" t="s">
        <v>11879</v>
      </c>
      <c r="D1111" t="s">
        <v>11420</v>
      </c>
      <c r="E1111" t="s">
        <v>12958</v>
      </c>
      <c r="F1111" t="s">
        <v>11872</v>
      </c>
      <c r="G1111" t="s">
        <v>12959</v>
      </c>
      <c r="H1111">
        <v>5.5</v>
      </c>
      <c r="I1111">
        <v>5.5</v>
      </c>
      <c r="K1111" t="s">
        <v>12462</v>
      </c>
      <c r="L1111" t="s">
        <v>11875</v>
      </c>
      <c r="M1111" t="s">
        <v>11952</v>
      </c>
      <c r="N1111" t="s">
        <v>11889</v>
      </c>
      <c r="Q1111" t="s">
        <v>11878</v>
      </c>
      <c r="S1111">
        <v>5.5</v>
      </c>
    </row>
    <row r="1112" spans="1:19" x14ac:dyDescent="0.75">
      <c r="A1112" t="s">
        <v>11870</v>
      </c>
      <c r="B1112" t="s">
        <v>11871</v>
      </c>
      <c r="C1112" t="s">
        <v>11871</v>
      </c>
      <c r="E1112" t="s">
        <v>10592</v>
      </c>
      <c r="F1112" t="s">
        <v>11872</v>
      </c>
      <c r="G1112" t="s">
        <v>10593</v>
      </c>
      <c r="H1112">
        <v>5.25</v>
      </c>
      <c r="I1112">
        <v>5.3</v>
      </c>
      <c r="J1112" t="s">
        <v>11873</v>
      </c>
      <c r="K1112" t="s">
        <v>12960</v>
      </c>
      <c r="L1112" t="s">
        <v>11923</v>
      </c>
      <c r="M1112" t="s">
        <v>11924</v>
      </c>
      <c r="N1112" t="s">
        <v>11877</v>
      </c>
      <c r="O1112">
        <v>43095</v>
      </c>
      <c r="Q1112" t="s">
        <v>11878</v>
      </c>
      <c r="R1112" t="s">
        <v>11873</v>
      </c>
      <c r="S1112">
        <v>5.3</v>
      </c>
    </row>
    <row r="1113" spans="1:19" x14ac:dyDescent="0.75">
      <c r="A1113" t="s">
        <v>11870</v>
      </c>
      <c r="B1113" t="s">
        <v>11879</v>
      </c>
      <c r="C1113" t="s">
        <v>11871</v>
      </c>
      <c r="E1113" t="s">
        <v>3199</v>
      </c>
      <c r="F1113" t="s">
        <v>11872</v>
      </c>
      <c r="G1113" t="s">
        <v>10135</v>
      </c>
      <c r="H1113">
        <v>5.3</v>
      </c>
      <c r="I1113">
        <v>5</v>
      </c>
      <c r="J1113" t="s">
        <v>11873</v>
      </c>
      <c r="K1113" t="s">
        <v>12961</v>
      </c>
      <c r="L1113" t="s">
        <v>7359</v>
      </c>
      <c r="M1113" t="s">
        <v>11881</v>
      </c>
      <c r="N1113" t="s">
        <v>11882</v>
      </c>
      <c r="O1113">
        <v>41365</v>
      </c>
      <c r="Q1113" t="s">
        <v>11878</v>
      </c>
      <c r="R1113" t="s">
        <v>11873</v>
      </c>
      <c r="S1113">
        <v>5.3</v>
      </c>
    </row>
    <row r="1114" spans="1:19" x14ac:dyDescent="0.75">
      <c r="A1114" t="s">
        <v>11870</v>
      </c>
      <c r="B1114" t="s">
        <v>11871</v>
      </c>
      <c r="C1114" t="s">
        <v>11871</v>
      </c>
      <c r="E1114" t="s">
        <v>2221</v>
      </c>
      <c r="F1114" t="s">
        <v>11872</v>
      </c>
      <c r="G1114" t="s">
        <v>10058</v>
      </c>
      <c r="H1114">
        <v>5.25</v>
      </c>
      <c r="I1114">
        <v>4.7</v>
      </c>
      <c r="J1114" t="s">
        <v>3319</v>
      </c>
      <c r="K1114" t="s">
        <v>12689</v>
      </c>
      <c r="L1114" t="s">
        <v>7359</v>
      </c>
      <c r="M1114" t="s">
        <v>11881</v>
      </c>
      <c r="N1114" t="s">
        <v>11889</v>
      </c>
      <c r="O1114">
        <v>39105</v>
      </c>
      <c r="Q1114" t="s">
        <v>11878</v>
      </c>
      <c r="R1114" t="s">
        <v>3319</v>
      </c>
      <c r="S1114">
        <v>5.25</v>
      </c>
    </row>
    <row r="1115" spans="1:19" x14ac:dyDescent="0.75">
      <c r="A1115" t="s">
        <v>11870</v>
      </c>
      <c r="B1115" t="s">
        <v>11871</v>
      </c>
      <c r="C1115" t="s">
        <v>11871</v>
      </c>
      <c r="E1115" t="s">
        <v>10796</v>
      </c>
      <c r="F1115" t="s">
        <v>11872</v>
      </c>
      <c r="G1115" t="s">
        <v>10797</v>
      </c>
      <c r="H1115">
        <v>4.5</v>
      </c>
      <c r="I1115">
        <v>5.2</v>
      </c>
      <c r="J1115" t="s">
        <v>11873</v>
      </c>
      <c r="K1115" t="s">
        <v>11994</v>
      </c>
      <c r="L1115" t="s">
        <v>11933</v>
      </c>
      <c r="M1115" t="s">
        <v>11886</v>
      </c>
      <c r="N1115" t="s">
        <v>11882</v>
      </c>
      <c r="O1115">
        <v>39370</v>
      </c>
      <c r="Q1115" t="s">
        <v>11878</v>
      </c>
      <c r="R1115" t="s">
        <v>11995</v>
      </c>
      <c r="S1115">
        <v>5.2</v>
      </c>
    </row>
    <row r="1116" spans="1:19" x14ac:dyDescent="0.75">
      <c r="A1116" t="s">
        <v>11870</v>
      </c>
      <c r="B1116" t="s">
        <v>11871</v>
      </c>
      <c r="C1116" t="s">
        <v>11871</v>
      </c>
      <c r="E1116" t="s">
        <v>11140</v>
      </c>
      <c r="F1116" t="s">
        <v>11872</v>
      </c>
      <c r="G1116" t="s">
        <v>11141</v>
      </c>
      <c r="H1116">
        <v>5.0999999999999996</v>
      </c>
      <c r="I1116">
        <v>5.0999999999999996</v>
      </c>
      <c r="J1116" t="s">
        <v>1128</v>
      </c>
      <c r="K1116" t="s">
        <v>12664</v>
      </c>
      <c r="L1116" t="s">
        <v>7359</v>
      </c>
      <c r="M1116" t="s">
        <v>11881</v>
      </c>
      <c r="N1116" t="s">
        <v>11889</v>
      </c>
      <c r="O1116">
        <v>29587</v>
      </c>
      <c r="Q1116" t="s">
        <v>11878</v>
      </c>
      <c r="R1116" t="s">
        <v>1128</v>
      </c>
      <c r="S1116">
        <v>5.0999999999999996</v>
      </c>
    </row>
    <row r="1117" spans="1:19" x14ac:dyDescent="0.75">
      <c r="A1117" t="s">
        <v>11870</v>
      </c>
      <c r="B1117" t="s">
        <v>11871</v>
      </c>
      <c r="C1117" t="s">
        <v>11871</v>
      </c>
      <c r="E1117" t="s">
        <v>11241</v>
      </c>
      <c r="F1117" t="s">
        <v>11902</v>
      </c>
      <c r="G1117" t="s">
        <v>11242</v>
      </c>
      <c r="H1117">
        <v>5</v>
      </c>
      <c r="J1117" t="s">
        <v>1128</v>
      </c>
      <c r="K1117" t="s">
        <v>12000</v>
      </c>
      <c r="L1117" t="s">
        <v>11954</v>
      </c>
      <c r="M1117" t="s">
        <v>11954</v>
      </c>
      <c r="N1117" t="s">
        <v>11889</v>
      </c>
      <c r="O1117">
        <v>42430</v>
      </c>
      <c r="Q1117" t="s">
        <v>2647</v>
      </c>
      <c r="R1117" t="s">
        <v>1128</v>
      </c>
      <c r="S1117">
        <v>5</v>
      </c>
    </row>
    <row r="1118" spans="1:19" x14ac:dyDescent="0.75">
      <c r="A1118" t="s">
        <v>11870</v>
      </c>
      <c r="B1118" t="s">
        <v>11879</v>
      </c>
      <c r="C1118" t="s">
        <v>11871</v>
      </c>
      <c r="E1118" t="s">
        <v>464</v>
      </c>
      <c r="F1118" t="s">
        <v>11872</v>
      </c>
      <c r="G1118" t="s">
        <v>2528</v>
      </c>
      <c r="H1118">
        <v>5</v>
      </c>
      <c r="I1118">
        <v>3.6</v>
      </c>
      <c r="J1118" t="s">
        <v>11873</v>
      </c>
      <c r="K1118" t="s">
        <v>12962</v>
      </c>
      <c r="L1118" t="s">
        <v>7359</v>
      </c>
      <c r="M1118" t="s">
        <v>11881</v>
      </c>
      <c r="N1118" t="s">
        <v>11882</v>
      </c>
      <c r="O1118">
        <v>42823</v>
      </c>
      <c r="Q1118" t="s">
        <v>11878</v>
      </c>
      <c r="R1118" t="s">
        <v>11873</v>
      </c>
      <c r="S1118">
        <v>5</v>
      </c>
    </row>
    <row r="1119" spans="1:19" x14ac:dyDescent="0.75">
      <c r="A1119" t="s">
        <v>11870</v>
      </c>
      <c r="B1119" t="s">
        <v>11871</v>
      </c>
      <c r="C1119" t="s">
        <v>11871</v>
      </c>
      <c r="E1119" t="s">
        <v>1801</v>
      </c>
      <c r="F1119" t="s">
        <v>11872</v>
      </c>
      <c r="G1119" t="s">
        <v>10640</v>
      </c>
      <c r="H1119">
        <v>5</v>
      </c>
      <c r="I1119">
        <v>5</v>
      </c>
      <c r="J1119" t="s">
        <v>11873</v>
      </c>
      <c r="K1119" t="s">
        <v>12963</v>
      </c>
      <c r="L1119" t="s">
        <v>11923</v>
      </c>
      <c r="M1119" t="s">
        <v>11924</v>
      </c>
      <c r="N1119" t="s">
        <v>11882</v>
      </c>
      <c r="O1119">
        <v>42349</v>
      </c>
      <c r="Q1119" t="s">
        <v>11878</v>
      </c>
      <c r="R1119" t="s">
        <v>11873</v>
      </c>
      <c r="S1119">
        <v>5</v>
      </c>
    </row>
    <row r="1120" spans="1:19" x14ac:dyDescent="0.75">
      <c r="A1120" t="s">
        <v>11870</v>
      </c>
      <c r="B1120" t="s">
        <v>11871</v>
      </c>
      <c r="C1120" t="s">
        <v>11871</v>
      </c>
      <c r="E1120" t="s">
        <v>1541</v>
      </c>
      <c r="F1120" t="s">
        <v>11872</v>
      </c>
      <c r="G1120" t="s">
        <v>10185</v>
      </c>
      <c r="H1120">
        <v>5</v>
      </c>
      <c r="I1120">
        <v>5</v>
      </c>
      <c r="J1120" t="s">
        <v>1128</v>
      </c>
      <c r="K1120" t="s">
        <v>12964</v>
      </c>
      <c r="L1120" t="s">
        <v>11923</v>
      </c>
      <c r="M1120" t="s">
        <v>11924</v>
      </c>
      <c r="N1120" t="s">
        <v>11889</v>
      </c>
      <c r="O1120">
        <v>41964</v>
      </c>
      <c r="Q1120" t="s">
        <v>11878</v>
      </c>
      <c r="R1120" t="s">
        <v>1128</v>
      </c>
      <c r="S1120">
        <v>5</v>
      </c>
    </row>
    <row r="1121" spans="1:19" x14ac:dyDescent="0.75">
      <c r="A1121" t="s">
        <v>11870</v>
      </c>
      <c r="B1121" t="s">
        <v>11871</v>
      </c>
      <c r="C1121" t="s">
        <v>11871</v>
      </c>
      <c r="E1121" t="s">
        <v>1547</v>
      </c>
      <c r="F1121" t="s">
        <v>11872</v>
      </c>
      <c r="G1121" t="s">
        <v>11137</v>
      </c>
      <c r="H1121">
        <v>5</v>
      </c>
      <c r="I1121">
        <v>5</v>
      </c>
      <c r="J1121" t="s">
        <v>1128</v>
      </c>
      <c r="K1121" t="s">
        <v>12965</v>
      </c>
      <c r="L1121" t="s">
        <v>11923</v>
      </c>
      <c r="M1121" t="s">
        <v>11924</v>
      </c>
      <c r="N1121" t="s">
        <v>11889</v>
      </c>
      <c r="O1121">
        <v>42167</v>
      </c>
      <c r="Q1121" t="s">
        <v>11878</v>
      </c>
      <c r="R1121" t="s">
        <v>1128</v>
      </c>
      <c r="S1121">
        <v>5</v>
      </c>
    </row>
    <row r="1122" spans="1:19" x14ac:dyDescent="0.75">
      <c r="A1122" t="s">
        <v>11870</v>
      </c>
      <c r="B1122" t="s">
        <v>11871</v>
      </c>
      <c r="C1122" t="s">
        <v>11871</v>
      </c>
      <c r="E1122" t="s">
        <v>59</v>
      </c>
      <c r="F1122" t="s">
        <v>11872</v>
      </c>
      <c r="G1122" t="s">
        <v>10946</v>
      </c>
      <c r="H1122">
        <v>1.5</v>
      </c>
      <c r="I1122">
        <v>5</v>
      </c>
      <c r="J1122" t="s">
        <v>11873</v>
      </c>
      <c r="K1122" t="s">
        <v>12966</v>
      </c>
      <c r="L1122" t="s">
        <v>12259</v>
      </c>
      <c r="M1122" t="s">
        <v>12463</v>
      </c>
      <c r="N1122" t="s">
        <v>11877</v>
      </c>
      <c r="O1122">
        <v>41473</v>
      </c>
      <c r="Q1122" t="s">
        <v>11878</v>
      </c>
      <c r="R1122" t="s">
        <v>11873</v>
      </c>
      <c r="S1122">
        <v>5</v>
      </c>
    </row>
    <row r="1123" spans="1:19" x14ac:dyDescent="0.75">
      <c r="A1123" t="s">
        <v>11870</v>
      </c>
      <c r="B1123" t="s">
        <v>11871</v>
      </c>
      <c r="C1123" t="s">
        <v>11871</v>
      </c>
      <c r="E1123" t="s">
        <v>10632</v>
      </c>
      <c r="F1123" t="s">
        <v>11872</v>
      </c>
      <c r="G1123" t="s">
        <v>10633</v>
      </c>
      <c r="H1123">
        <v>5</v>
      </c>
      <c r="I1123">
        <v>5</v>
      </c>
      <c r="J1123" t="s">
        <v>1128</v>
      </c>
      <c r="K1123" t="s">
        <v>12664</v>
      </c>
      <c r="L1123" t="s">
        <v>7359</v>
      </c>
      <c r="M1123" t="s">
        <v>11881</v>
      </c>
      <c r="N1123" t="s">
        <v>11889</v>
      </c>
      <c r="O1123">
        <v>29221</v>
      </c>
      <c r="Q1123" t="s">
        <v>11878</v>
      </c>
      <c r="R1123" t="s">
        <v>1128</v>
      </c>
      <c r="S1123">
        <v>5</v>
      </c>
    </row>
    <row r="1124" spans="1:19" x14ac:dyDescent="0.75">
      <c r="A1124" t="s">
        <v>11870</v>
      </c>
      <c r="B1124" t="s">
        <v>11879</v>
      </c>
      <c r="C1124" t="s">
        <v>11871</v>
      </c>
      <c r="E1124" t="s">
        <v>3202</v>
      </c>
      <c r="F1124" t="s">
        <v>11872</v>
      </c>
      <c r="G1124" t="s">
        <v>11150</v>
      </c>
      <c r="H1124">
        <v>3</v>
      </c>
      <c r="I1124">
        <v>5</v>
      </c>
      <c r="J1124" t="s">
        <v>11873</v>
      </c>
      <c r="K1124" t="s">
        <v>12961</v>
      </c>
      <c r="L1124" t="s">
        <v>7359</v>
      </c>
      <c r="M1124" t="s">
        <v>11881</v>
      </c>
      <c r="N1124" t="s">
        <v>11882</v>
      </c>
      <c r="O1124">
        <v>41365</v>
      </c>
      <c r="Q1124" t="s">
        <v>11878</v>
      </c>
      <c r="R1124" t="s">
        <v>11873</v>
      </c>
      <c r="S1124">
        <v>5</v>
      </c>
    </row>
    <row r="1125" spans="1:19" x14ac:dyDescent="0.75">
      <c r="A1125" t="s">
        <v>11870</v>
      </c>
      <c r="B1125" t="s">
        <v>11879</v>
      </c>
      <c r="C1125" t="s">
        <v>11871</v>
      </c>
      <c r="E1125" t="s">
        <v>2430</v>
      </c>
      <c r="F1125" t="s">
        <v>11872</v>
      </c>
      <c r="G1125" t="s">
        <v>10471</v>
      </c>
      <c r="H1125">
        <v>3.01</v>
      </c>
      <c r="I1125">
        <v>5</v>
      </c>
      <c r="J1125" t="s">
        <v>11873</v>
      </c>
      <c r="K1125" t="s">
        <v>12967</v>
      </c>
      <c r="L1125" t="s">
        <v>7359</v>
      </c>
      <c r="M1125" t="s">
        <v>11881</v>
      </c>
      <c r="N1125" t="s">
        <v>11882</v>
      </c>
      <c r="O1125">
        <v>30574</v>
      </c>
      <c r="Q1125" t="s">
        <v>11878</v>
      </c>
      <c r="R1125" t="s">
        <v>11873</v>
      </c>
      <c r="S1125">
        <v>5</v>
      </c>
    </row>
    <row r="1126" spans="1:19" x14ac:dyDescent="0.75">
      <c r="A1126" t="s">
        <v>11870</v>
      </c>
      <c r="B1126" t="s">
        <v>11871</v>
      </c>
      <c r="C1126" t="s">
        <v>11871</v>
      </c>
      <c r="E1126" t="s">
        <v>10646</v>
      </c>
      <c r="F1126" t="s">
        <v>11872</v>
      </c>
      <c r="G1126" t="s">
        <v>10647</v>
      </c>
      <c r="H1126">
        <v>4.75</v>
      </c>
      <c r="I1126">
        <v>5</v>
      </c>
      <c r="J1126" t="s">
        <v>1128</v>
      </c>
      <c r="K1126" t="s">
        <v>12934</v>
      </c>
      <c r="L1126" t="s">
        <v>11954</v>
      </c>
      <c r="M1126" t="s">
        <v>11954</v>
      </c>
      <c r="N1126" t="s">
        <v>11889</v>
      </c>
      <c r="O1126">
        <v>43117</v>
      </c>
      <c r="Q1126" t="s">
        <v>11878</v>
      </c>
      <c r="R1126" t="s">
        <v>1128</v>
      </c>
      <c r="S1126">
        <v>5</v>
      </c>
    </row>
    <row r="1127" spans="1:19" x14ac:dyDescent="0.75">
      <c r="A1127" t="s">
        <v>11870</v>
      </c>
      <c r="B1127" t="s">
        <v>11879</v>
      </c>
      <c r="C1127" t="s">
        <v>11871</v>
      </c>
      <c r="E1127" t="s">
        <v>235</v>
      </c>
      <c r="F1127" t="s">
        <v>11872</v>
      </c>
      <c r="G1127" t="s">
        <v>11372</v>
      </c>
      <c r="H1127">
        <v>2</v>
      </c>
      <c r="I1127">
        <v>5</v>
      </c>
      <c r="J1127" t="s">
        <v>11873</v>
      </c>
      <c r="K1127" t="s">
        <v>11874</v>
      </c>
      <c r="L1127" t="s">
        <v>11945</v>
      </c>
      <c r="M1127" t="s">
        <v>11945</v>
      </c>
      <c r="N1127" t="s">
        <v>11882</v>
      </c>
      <c r="O1127">
        <v>29952</v>
      </c>
      <c r="Q1127" t="s">
        <v>11878</v>
      </c>
      <c r="R1127" t="s">
        <v>11873</v>
      </c>
      <c r="S1127">
        <v>5</v>
      </c>
    </row>
    <row r="1128" spans="1:19" x14ac:dyDescent="0.75">
      <c r="A1128" t="s">
        <v>11870</v>
      </c>
      <c r="B1128" t="s">
        <v>11871</v>
      </c>
      <c r="C1128" t="s">
        <v>11871</v>
      </c>
      <c r="E1128" t="s">
        <v>654</v>
      </c>
      <c r="F1128" t="s">
        <v>11872</v>
      </c>
      <c r="G1128" t="s">
        <v>10610</v>
      </c>
      <c r="H1128">
        <v>5</v>
      </c>
      <c r="I1128">
        <v>5</v>
      </c>
      <c r="J1128" t="s">
        <v>11873</v>
      </c>
      <c r="K1128" t="s">
        <v>12968</v>
      </c>
      <c r="L1128" t="s">
        <v>11923</v>
      </c>
      <c r="M1128" t="s">
        <v>11924</v>
      </c>
      <c r="N1128" t="s">
        <v>11882</v>
      </c>
      <c r="O1128">
        <v>40298</v>
      </c>
      <c r="Q1128" t="s">
        <v>11878</v>
      </c>
      <c r="R1128" t="s">
        <v>11873</v>
      </c>
      <c r="S1128">
        <v>5</v>
      </c>
    </row>
    <row r="1129" spans="1:19" x14ac:dyDescent="0.75">
      <c r="A1129" t="s">
        <v>11870</v>
      </c>
      <c r="B1129" t="s">
        <v>11871</v>
      </c>
      <c r="C1129" t="s">
        <v>11871</v>
      </c>
      <c r="E1129" t="s">
        <v>1448</v>
      </c>
      <c r="F1129" t="s">
        <v>11872</v>
      </c>
      <c r="G1129" t="s">
        <v>11123</v>
      </c>
      <c r="H1129">
        <v>5</v>
      </c>
      <c r="I1129">
        <v>5</v>
      </c>
      <c r="J1129" t="s">
        <v>1128</v>
      </c>
      <c r="K1129" t="s">
        <v>3379</v>
      </c>
      <c r="L1129" t="s">
        <v>11923</v>
      </c>
      <c r="M1129" t="s">
        <v>11924</v>
      </c>
      <c r="N1129" t="s">
        <v>11889</v>
      </c>
      <c r="O1129">
        <v>41237</v>
      </c>
      <c r="Q1129" t="s">
        <v>11878</v>
      </c>
      <c r="R1129" t="s">
        <v>1128</v>
      </c>
      <c r="S1129">
        <v>5</v>
      </c>
    </row>
    <row r="1130" spans="1:19" x14ac:dyDescent="0.75">
      <c r="A1130" t="s">
        <v>11870</v>
      </c>
      <c r="B1130" t="s">
        <v>11879</v>
      </c>
      <c r="C1130" t="s">
        <v>11871</v>
      </c>
      <c r="E1130" t="s">
        <v>2207</v>
      </c>
      <c r="F1130" t="s">
        <v>11872</v>
      </c>
      <c r="G1130" t="s">
        <v>10668</v>
      </c>
      <c r="H1130">
        <v>5</v>
      </c>
      <c r="I1130">
        <v>3</v>
      </c>
      <c r="J1130" t="s">
        <v>3319</v>
      </c>
      <c r="K1130" t="s">
        <v>12969</v>
      </c>
      <c r="L1130" t="s">
        <v>12259</v>
      </c>
      <c r="M1130" t="s">
        <v>12463</v>
      </c>
      <c r="N1130" t="s">
        <v>11889</v>
      </c>
      <c r="O1130">
        <v>37762</v>
      </c>
      <c r="Q1130" t="s">
        <v>11878</v>
      </c>
      <c r="R1130" t="s">
        <v>3319</v>
      </c>
      <c r="S1130">
        <v>5</v>
      </c>
    </row>
    <row r="1131" spans="1:19" x14ac:dyDescent="0.75">
      <c r="A1131" t="s">
        <v>11870</v>
      </c>
      <c r="B1131" t="s">
        <v>11871</v>
      </c>
      <c r="C1131" t="s">
        <v>11871</v>
      </c>
      <c r="E1131" t="s">
        <v>1544</v>
      </c>
      <c r="F1131" t="s">
        <v>11872</v>
      </c>
      <c r="G1131" t="s">
        <v>11136</v>
      </c>
      <c r="H1131">
        <v>5</v>
      </c>
      <c r="I1131">
        <v>5</v>
      </c>
      <c r="J1131" t="s">
        <v>1128</v>
      </c>
      <c r="K1131" t="s">
        <v>12970</v>
      </c>
      <c r="L1131" t="s">
        <v>11923</v>
      </c>
      <c r="M1131" t="s">
        <v>11924</v>
      </c>
      <c r="N1131" t="s">
        <v>11889</v>
      </c>
      <c r="O1131">
        <v>42167</v>
      </c>
      <c r="Q1131" t="s">
        <v>11878</v>
      </c>
      <c r="R1131" t="s">
        <v>1128</v>
      </c>
      <c r="S1131">
        <v>5</v>
      </c>
    </row>
    <row r="1132" spans="1:19" x14ac:dyDescent="0.75">
      <c r="A1132" t="s">
        <v>11870</v>
      </c>
      <c r="B1132" t="s">
        <v>11871</v>
      </c>
      <c r="C1132" t="s">
        <v>11871</v>
      </c>
      <c r="E1132" t="s">
        <v>2262</v>
      </c>
      <c r="F1132" t="s">
        <v>11872</v>
      </c>
      <c r="G1132" t="s">
        <v>10146</v>
      </c>
      <c r="H1132">
        <v>5</v>
      </c>
      <c r="I1132">
        <v>5</v>
      </c>
      <c r="J1132" t="s">
        <v>3319</v>
      </c>
      <c r="K1132" t="s">
        <v>12971</v>
      </c>
      <c r="L1132" t="s">
        <v>11923</v>
      </c>
      <c r="M1132" t="s">
        <v>11924</v>
      </c>
      <c r="N1132" t="s">
        <v>11889</v>
      </c>
      <c r="O1132">
        <v>41639</v>
      </c>
      <c r="Q1132" t="s">
        <v>11878</v>
      </c>
      <c r="R1132" t="s">
        <v>3319</v>
      </c>
      <c r="S1132">
        <v>5</v>
      </c>
    </row>
    <row r="1133" spans="1:19" x14ac:dyDescent="0.75">
      <c r="A1133" t="s">
        <v>11870</v>
      </c>
      <c r="B1133" t="s">
        <v>11871</v>
      </c>
      <c r="C1133" t="s">
        <v>11871</v>
      </c>
      <c r="E1133" t="s">
        <v>2267</v>
      </c>
      <c r="F1133" t="s">
        <v>11872</v>
      </c>
      <c r="G1133" t="s">
        <v>11149</v>
      </c>
      <c r="H1133">
        <v>5</v>
      </c>
      <c r="I1133">
        <v>5</v>
      </c>
      <c r="J1133" t="s">
        <v>3319</v>
      </c>
      <c r="K1133" t="s">
        <v>12972</v>
      </c>
      <c r="L1133" t="s">
        <v>11923</v>
      </c>
      <c r="M1133" t="s">
        <v>11924</v>
      </c>
      <c r="N1133" t="s">
        <v>11889</v>
      </c>
      <c r="O1133">
        <v>41639</v>
      </c>
      <c r="Q1133" t="s">
        <v>11878</v>
      </c>
      <c r="R1133" t="s">
        <v>3319</v>
      </c>
      <c r="S1133">
        <v>5</v>
      </c>
    </row>
    <row r="1134" spans="1:19" x14ac:dyDescent="0.75">
      <c r="A1134" t="s">
        <v>11870</v>
      </c>
      <c r="B1134" t="s">
        <v>11879</v>
      </c>
      <c r="C1134" t="s">
        <v>11871</v>
      </c>
      <c r="E1134" t="s">
        <v>578</v>
      </c>
      <c r="F1134" t="s">
        <v>11872</v>
      </c>
      <c r="G1134" t="s">
        <v>10398</v>
      </c>
      <c r="H1134">
        <v>5</v>
      </c>
      <c r="I1134">
        <v>5</v>
      </c>
      <c r="J1134" t="s">
        <v>11873</v>
      </c>
      <c r="K1134" t="s">
        <v>12973</v>
      </c>
      <c r="L1134" t="s">
        <v>7359</v>
      </c>
      <c r="M1134" t="s">
        <v>11881</v>
      </c>
      <c r="N1134" t="s">
        <v>11882</v>
      </c>
      <c r="O1134">
        <v>31778</v>
      </c>
      <c r="Q1134" t="s">
        <v>11878</v>
      </c>
      <c r="R1134" t="s">
        <v>11873</v>
      </c>
      <c r="S1134">
        <v>5</v>
      </c>
    </row>
    <row r="1135" spans="1:19" x14ac:dyDescent="0.75">
      <c r="A1135" t="s">
        <v>11870</v>
      </c>
      <c r="B1135" t="s">
        <v>11871</v>
      </c>
      <c r="C1135" t="s">
        <v>11871</v>
      </c>
      <c r="E1135" t="s">
        <v>1470</v>
      </c>
      <c r="F1135" t="s">
        <v>11872</v>
      </c>
      <c r="G1135" t="s">
        <v>10376</v>
      </c>
      <c r="H1135">
        <v>5</v>
      </c>
      <c r="I1135">
        <v>5</v>
      </c>
      <c r="J1135" t="s">
        <v>1128</v>
      </c>
      <c r="K1135" t="s">
        <v>12974</v>
      </c>
      <c r="L1135" t="s">
        <v>11923</v>
      </c>
      <c r="M1135" t="s">
        <v>11924</v>
      </c>
      <c r="N1135" t="s">
        <v>11889</v>
      </c>
      <c r="O1135">
        <v>41596</v>
      </c>
      <c r="Q1135" t="s">
        <v>11878</v>
      </c>
      <c r="R1135" t="s">
        <v>1128</v>
      </c>
      <c r="S1135">
        <v>5</v>
      </c>
    </row>
    <row r="1136" spans="1:19" x14ac:dyDescent="0.75">
      <c r="A1136" t="s">
        <v>11870</v>
      </c>
      <c r="B1136" t="s">
        <v>11871</v>
      </c>
      <c r="C1136" t="s">
        <v>11871</v>
      </c>
      <c r="E1136" t="s">
        <v>10648</v>
      </c>
      <c r="F1136" t="s">
        <v>11872</v>
      </c>
      <c r="G1136" t="s">
        <v>10649</v>
      </c>
      <c r="H1136">
        <v>4.04</v>
      </c>
      <c r="I1136">
        <v>5</v>
      </c>
      <c r="J1136" t="s">
        <v>1128</v>
      </c>
      <c r="K1136" t="s">
        <v>12934</v>
      </c>
      <c r="L1136" t="s">
        <v>11954</v>
      </c>
      <c r="M1136" t="s">
        <v>11954</v>
      </c>
      <c r="N1136" t="s">
        <v>11889</v>
      </c>
      <c r="O1136">
        <v>43117</v>
      </c>
      <c r="Q1136" t="s">
        <v>11878</v>
      </c>
      <c r="R1136" t="s">
        <v>1128</v>
      </c>
      <c r="S1136">
        <v>5</v>
      </c>
    </row>
    <row r="1137" spans="1:19" x14ac:dyDescent="0.75">
      <c r="A1137" t="s">
        <v>11870</v>
      </c>
      <c r="B1137" t="s">
        <v>11871</v>
      </c>
      <c r="C1137" t="s">
        <v>11871</v>
      </c>
      <c r="E1137" t="s">
        <v>1813</v>
      </c>
      <c r="F1137" t="s">
        <v>11872</v>
      </c>
      <c r="G1137" t="s">
        <v>10563</v>
      </c>
      <c r="H1137">
        <v>5</v>
      </c>
      <c r="I1137">
        <v>5</v>
      </c>
      <c r="J1137" t="s">
        <v>1128</v>
      </c>
      <c r="K1137" t="s">
        <v>1812</v>
      </c>
      <c r="L1137" t="s">
        <v>11923</v>
      </c>
      <c r="M1137" t="s">
        <v>11924</v>
      </c>
      <c r="N1137" t="s">
        <v>11889</v>
      </c>
      <c r="O1137">
        <v>42021</v>
      </c>
      <c r="Q1137" t="s">
        <v>11878</v>
      </c>
      <c r="R1137" t="s">
        <v>1128</v>
      </c>
      <c r="S1137">
        <v>5</v>
      </c>
    </row>
    <row r="1138" spans="1:19" x14ac:dyDescent="0.75">
      <c r="A1138" t="s">
        <v>11870</v>
      </c>
      <c r="B1138" t="s">
        <v>11879</v>
      </c>
      <c r="C1138" t="s">
        <v>11871</v>
      </c>
      <c r="E1138" t="s">
        <v>11415</v>
      </c>
      <c r="F1138" t="s">
        <v>11872</v>
      </c>
      <c r="G1138" t="s">
        <v>11416</v>
      </c>
      <c r="H1138">
        <v>4.05</v>
      </c>
      <c r="I1138">
        <v>5</v>
      </c>
      <c r="J1138" t="s">
        <v>3319</v>
      </c>
      <c r="K1138" t="s">
        <v>12451</v>
      </c>
      <c r="M1138" t="s">
        <v>11945</v>
      </c>
      <c r="N1138" t="s">
        <v>11889</v>
      </c>
      <c r="O1138">
        <v>32509</v>
      </c>
      <c r="Q1138" t="s">
        <v>11878</v>
      </c>
      <c r="R1138" t="s">
        <v>3319</v>
      </c>
      <c r="S1138">
        <v>5</v>
      </c>
    </row>
    <row r="1139" spans="1:19" x14ac:dyDescent="0.75">
      <c r="A1139" t="s">
        <v>11870</v>
      </c>
      <c r="B1139" t="s">
        <v>11871</v>
      </c>
      <c r="C1139" t="s">
        <v>11871</v>
      </c>
      <c r="E1139" t="s">
        <v>3277</v>
      </c>
      <c r="F1139" t="s">
        <v>11872</v>
      </c>
      <c r="G1139" t="s">
        <v>3276</v>
      </c>
      <c r="H1139">
        <v>5</v>
      </c>
      <c r="I1139">
        <v>5</v>
      </c>
      <c r="J1139" t="s">
        <v>1128</v>
      </c>
      <c r="K1139" t="s">
        <v>12975</v>
      </c>
      <c r="L1139" t="s">
        <v>11923</v>
      </c>
      <c r="M1139" t="s">
        <v>11924</v>
      </c>
      <c r="N1139" t="s">
        <v>11889</v>
      </c>
      <c r="O1139">
        <v>42704</v>
      </c>
      <c r="Q1139" t="s">
        <v>11878</v>
      </c>
      <c r="R1139" t="s">
        <v>1128</v>
      </c>
      <c r="S1139">
        <v>5</v>
      </c>
    </row>
    <row r="1140" spans="1:19" x14ac:dyDescent="0.75">
      <c r="A1140" t="s">
        <v>11870</v>
      </c>
      <c r="B1140" t="s">
        <v>11871</v>
      </c>
      <c r="C1140" t="s">
        <v>11871</v>
      </c>
      <c r="E1140" t="s">
        <v>1454</v>
      </c>
      <c r="F1140" t="s">
        <v>11872</v>
      </c>
      <c r="G1140" t="s">
        <v>10970</v>
      </c>
      <c r="H1140">
        <v>5</v>
      </c>
      <c r="I1140">
        <v>5</v>
      </c>
      <c r="J1140" t="s">
        <v>1128</v>
      </c>
      <c r="K1140" t="s">
        <v>11892</v>
      </c>
      <c r="L1140" t="s">
        <v>11923</v>
      </c>
      <c r="M1140" t="s">
        <v>11924</v>
      </c>
      <c r="N1140" t="s">
        <v>11889</v>
      </c>
      <c r="O1140">
        <v>41518</v>
      </c>
      <c r="Q1140" t="s">
        <v>11878</v>
      </c>
      <c r="R1140" t="s">
        <v>1128</v>
      </c>
      <c r="S1140">
        <v>5</v>
      </c>
    </row>
    <row r="1141" spans="1:19" x14ac:dyDescent="0.75">
      <c r="A1141" t="s">
        <v>11870</v>
      </c>
      <c r="B1141" t="s">
        <v>11879</v>
      </c>
      <c r="C1141" t="s">
        <v>11871</v>
      </c>
      <c r="E1141" t="s">
        <v>2721</v>
      </c>
      <c r="F1141" t="s">
        <v>11872</v>
      </c>
      <c r="G1141" t="s">
        <v>10846</v>
      </c>
      <c r="H1141">
        <v>4.9800000000000004</v>
      </c>
      <c r="I1141">
        <v>5</v>
      </c>
      <c r="J1141" t="s">
        <v>11873</v>
      </c>
      <c r="K1141" t="s">
        <v>12976</v>
      </c>
      <c r="L1141" t="s">
        <v>12259</v>
      </c>
      <c r="M1141" t="s">
        <v>12463</v>
      </c>
      <c r="N1141" t="s">
        <v>11882</v>
      </c>
      <c r="O1141">
        <v>31048</v>
      </c>
      <c r="Q1141" t="s">
        <v>11878</v>
      </c>
      <c r="R1141" t="s">
        <v>11873</v>
      </c>
      <c r="S1141">
        <v>5</v>
      </c>
    </row>
    <row r="1142" spans="1:19" x14ac:dyDescent="0.75">
      <c r="A1142" t="s">
        <v>11870</v>
      </c>
      <c r="B1142" t="s">
        <v>11871</v>
      </c>
      <c r="C1142" t="s">
        <v>11871</v>
      </c>
      <c r="E1142" t="s">
        <v>2559</v>
      </c>
      <c r="F1142" t="s">
        <v>11872</v>
      </c>
      <c r="G1142" t="s">
        <v>11419</v>
      </c>
      <c r="H1142">
        <v>4.53</v>
      </c>
      <c r="I1142">
        <v>5</v>
      </c>
      <c r="J1142" t="s">
        <v>11873</v>
      </c>
      <c r="K1142" t="s">
        <v>12977</v>
      </c>
      <c r="L1142" t="s">
        <v>12259</v>
      </c>
      <c r="M1142" t="s">
        <v>11945</v>
      </c>
      <c r="N1142" t="s">
        <v>11882</v>
      </c>
      <c r="O1142">
        <v>39326</v>
      </c>
      <c r="Q1142" t="s">
        <v>11878</v>
      </c>
      <c r="R1142" t="s">
        <v>11873</v>
      </c>
      <c r="S1142">
        <v>5</v>
      </c>
    </row>
    <row r="1143" spans="1:19" x14ac:dyDescent="0.75">
      <c r="A1143" t="s">
        <v>11870</v>
      </c>
      <c r="B1143" t="s">
        <v>11871</v>
      </c>
      <c r="C1143" t="s">
        <v>11871</v>
      </c>
      <c r="E1143" t="s">
        <v>379</v>
      </c>
      <c r="F1143" t="s">
        <v>11872</v>
      </c>
      <c r="G1143" t="s">
        <v>10444</v>
      </c>
      <c r="H1143">
        <v>4.9000000000000004</v>
      </c>
      <c r="I1143">
        <v>4.9000000000000004</v>
      </c>
      <c r="J1143" t="s">
        <v>11873</v>
      </c>
      <c r="K1143" t="s">
        <v>11874</v>
      </c>
      <c r="L1143" t="s">
        <v>7359</v>
      </c>
      <c r="M1143" t="s">
        <v>11881</v>
      </c>
      <c r="N1143" t="s">
        <v>11882</v>
      </c>
      <c r="O1143">
        <v>7672</v>
      </c>
      <c r="Q1143" t="s">
        <v>11878</v>
      </c>
      <c r="R1143" t="s">
        <v>11873</v>
      </c>
      <c r="S1143">
        <v>4.9000000000000004</v>
      </c>
    </row>
    <row r="1144" spans="1:19" x14ac:dyDescent="0.75">
      <c r="A1144" t="s">
        <v>11870</v>
      </c>
      <c r="B1144" t="s">
        <v>11871</v>
      </c>
      <c r="C1144" t="s">
        <v>11871</v>
      </c>
      <c r="E1144" t="s">
        <v>3134</v>
      </c>
      <c r="F1144" t="s">
        <v>11872</v>
      </c>
      <c r="G1144" t="s">
        <v>10253</v>
      </c>
      <c r="H1144">
        <v>4.9000000000000004</v>
      </c>
      <c r="I1144">
        <v>4.9000000000000004</v>
      </c>
      <c r="J1144" t="s">
        <v>11873</v>
      </c>
      <c r="K1144" t="s">
        <v>12146</v>
      </c>
      <c r="L1144" t="s">
        <v>7359</v>
      </c>
      <c r="M1144" t="s">
        <v>11881</v>
      </c>
      <c r="N1144" t="s">
        <v>11882</v>
      </c>
      <c r="O1144">
        <v>31413</v>
      </c>
      <c r="Q1144" t="s">
        <v>11878</v>
      </c>
      <c r="R1144" t="s">
        <v>11995</v>
      </c>
      <c r="S1144">
        <v>4.9000000000000004</v>
      </c>
    </row>
    <row r="1145" spans="1:19" x14ac:dyDescent="0.75">
      <c r="A1145" t="s">
        <v>11870</v>
      </c>
      <c r="B1145" t="s">
        <v>11871</v>
      </c>
      <c r="C1145" t="s">
        <v>11871</v>
      </c>
      <c r="E1145" t="s">
        <v>11046</v>
      </c>
      <c r="F1145" t="s">
        <v>11872</v>
      </c>
      <c r="G1145" t="s">
        <v>12978</v>
      </c>
      <c r="H1145">
        <v>4.8</v>
      </c>
      <c r="I1145">
        <v>4.8</v>
      </c>
      <c r="J1145" t="s">
        <v>11873</v>
      </c>
      <c r="K1145" t="s">
        <v>12979</v>
      </c>
      <c r="L1145" t="s">
        <v>11945</v>
      </c>
      <c r="M1145" t="s">
        <v>12558</v>
      </c>
      <c r="N1145" t="s">
        <v>11882</v>
      </c>
      <c r="O1145">
        <v>42390</v>
      </c>
      <c r="Q1145" t="s">
        <v>11878</v>
      </c>
      <c r="R1145" t="s">
        <v>11873</v>
      </c>
      <c r="S1145">
        <v>4.8</v>
      </c>
    </row>
    <row r="1146" spans="1:19" x14ac:dyDescent="0.75">
      <c r="A1146" t="s">
        <v>11936</v>
      </c>
      <c r="B1146" t="s">
        <v>11871</v>
      </c>
      <c r="C1146" t="s">
        <v>11879</v>
      </c>
      <c r="D1146" t="s">
        <v>87</v>
      </c>
      <c r="E1146" t="s">
        <v>12980</v>
      </c>
      <c r="F1146" t="s">
        <v>11872</v>
      </c>
      <c r="G1146" t="s">
        <v>12980</v>
      </c>
      <c r="H1146">
        <v>4.5999999999999996</v>
      </c>
      <c r="I1146">
        <v>4.5999999999999996</v>
      </c>
      <c r="K1146" t="s">
        <v>12981</v>
      </c>
      <c r="L1146" t="s">
        <v>11933</v>
      </c>
      <c r="M1146" t="s">
        <v>12463</v>
      </c>
      <c r="N1146" t="s">
        <v>11889</v>
      </c>
      <c r="Q1146" t="s">
        <v>11878</v>
      </c>
      <c r="S1146">
        <v>4.5999999999999996</v>
      </c>
    </row>
    <row r="1147" spans="1:19" x14ac:dyDescent="0.75">
      <c r="A1147" t="s">
        <v>11936</v>
      </c>
      <c r="B1147" t="s">
        <v>11871</v>
      </c>
      <c r="C1147" t="s">
        <v>11879</v>
      </c>
      <c r="D1147" t="s">
        <v>87</v>
      </c>
      <c r="E1147" t="s">
        <v>12982</v>
      </c>
      <c r="F1147" t="s">
        <v>11872</v>
      </c>
      <c r="G1147" t="s">
        <v>12982</v>
      </c>
      <c r="H1147">
        <v>4.5999999999999996</v>
      </c>
      <c r="I1147">
        <v>4.5999999999999996</v>
      </c>
      <c r="K1147" t="s">
        <v>12983</v>
      </c>
      <c r="L1147" t="s">
        <v>11933</v>
      </c>
      <c r="M1147" t="s">
        <v>12463</v>
      </c>
      <c r="N1147" t="s">
        <v>11889</v>
      </c>
      <c r="Q1147" t="s">
        <v>11878</v>
      </c>
      <c r="S1147">
        <v>4.5999999999999996</v>
      </c>
    </row>
    <row r="1148" spans="1:19" x14ac:dyDescent="0.75">
      <c r="A1148" t="s">
        <v>11936</v>
      </c>
      <c r="B1148" t="s">
        <v>11871</v>
      </c>
      <c r="C1148" t="s">
        <v>11879</v>
      </c>
      <c r="D1148" t="s">
        <v>87</v>
      </c>
      <c r="E1148" t="s">
        <v>12984</v>
      </c>
      <c r="F1148" t="s">
        <v>11872</v>
      </c>
      <c r="G1148" t="s">
        <v>12984</v>
      </c>
      <c r="H1148">
        <v>4.5999999999999996</v>
      </c>
      <c r="I1148">
        <v>4.5999999999999996</v>
      </c>
      <c r="K1148" t="s">
        <v>12985</v>
      </c>
      <c r="L1148" t="s">
        <v>11933</v>
      </c>
      <c r="M1148" t="s">
        <v>12463</v>
      </c>
      <c r="N1148" t="s">
        <v>11889</v>
      </c>
      <c r="Q1148" t="s">
        <v>11878</v>
      </c>
      <c r="S1148">
        <v>4.5999999999999996</v>
      </c>
    </row>
    <row r="1149" spans="1:19" x14ac:dyDescent="0.75">
      <c r="A1149" t="s">
        <v>11936</v>
      </c>
      <c r="B1149" t="s">
        <v>11871</v>
      </c>
      <c r="C1149" t="s">
        <v>11879</v>
      </c>
      <c r="D1149" t="s">
        <v>87</v>
      </c>
      <c r="E1149" t="s">
        <v>12986</v>
      </c>
      <c r="F1149" t="s">
        <v>11872</v>
      </c>
      <c r="G1149" t="s">
        <v>12986</v>
      </c>
      <c r="H1149">
        <v>4.5999999999999996</v>
      </c>
      <c r="I1149">
        <v>4.5999999999999996</v>
      </c>
      <c r="K1149" t="s">
        <v>12987</v>
      </c>
      <c r="L1149" t="s">
        <v>11933</v>
      </c>
      <c r="M1149" t="s">
        <v>12463</v>
      </c>
      <c r="N1149" t="s">
        <v>11889</v>
      </c>
      <c r="Q1149" t="s">
        <v>11878</v>
      </c>
      <c r="S1149">
        <v>4.5999999999999996</v>
      </c>
    </row>
    <row r="1150" spans="1:19" x14ac:dyDescent="0.75">
      <c r="A1150" t="s">
        <v>11936</v>
      </c>
      <c r="B1150" t="s">
        <v>11871</v>
      </c>
      <c r="C1150" t="s">
        <v>11879</v>
      </c>
      <c r="D1150" t="s">
        <v>87</v>
      </c>
      <c r="E1150" t="s">
        <v>12988</v>
      </c>
      <c r="F1150" t="s">
        <v>11872</v>
      </c>
      <c r="G1150" t="s">
        <v>12988</v>
      </c>
      <c r="H1150">
        <v>4.5999999999999996</v>
      </c>
      <c r="I1150">
        <v>4.5999999999999996</v>
      </c>
      <c r="K1150" t="s">
        <v>12989</v>
      </c>
      <c r="L1150" t="s">
        <v>11933</v>
      </c>
      <c r="M1150" t="s">
        <v>12463</v>
      </c>
      <c r="N1150" t="s">
        <v>11889</v>
      </c>
      <c r="Q1150" t="s">
        <v>11878</v>
      </c>
      <c r="S1150">
        <v>4.5999999999999996</v>
      </c>
    </row>
    <row r="1151" spans="1:19" x14ac:dyDescent="0.75">
      <c r="A1151" t="s">
        <v>11870</v>
      </c>
      <c r="B1151" t="s">
        <v>11879</v>
      </c>
      <c r="C1151" t="s">
        <v>11871</v>
      </c>
      <c r="E1151" t="s">
        <v>11459</v>
      </c>
      <c r="F1151" t="s">
        <v>11872</v>
      </c>
      <c r="G1151" t="s">
        <v>11460</v>
      </c>
      <c r="H1151">
        <v>4.5999999999999996</v>
      </c>
      <c r="I1151">
        <v>4.5999999999999996</v>
      </c>
      <c r="J1151" t="s">
        <v>11873</v>
      </c>
      <c r="K1151" t="s">
        <v>11874</v>
      </c>
      <c r="L1151" t="s">
        <v>11933</v>
      </c>
      <c r="M1151" t="s">
        <v>11886</v>
      </c>
      <c r="N1151" t="s">
        <v>11882</v>
      </c>
      <c r="O1151">
        <v>28277</v>
      </c>
      <c r="Q1151" t="s">
        <v>11878</v>
      </c>
      <c r="R1151" t="s">
        <v>11873</v>
      </c>
      <c r="S1151">
        <v>4.5999999999999996</v>
      </c>
    </row>
    <row r="1152" spans="1:19" x14ac:dyDescent="0.75">
      <c r="A1152" t="s">
        <v>11870</v>
      </c>
      <c r="B1152" t="s">
        <v>11879</v>
      </c>
      <c r="C1152" t="s">
        <v>11871</v>
      </c>
      <c r="E1152" t="s">
        <v>11408</v>
      </c>
      <c r="F1152" t="s">
        <v>11872</v>
      </c>
      <c r="G1152" t="s">
        <v>11409</v>
      </c>
      <c r="H1152">
        <v>4.12</v>
      </c>
      <c r="I1152">
        <v>4.5999999999999996</v>
      </c>
      <c r="J1152" t="s">
        <v>3319</v>
      </c>
      <c r="K1152" t="s">
        <v>12990</v>
      </c>
      <c r="L1152" t="s">
        <v>11933</v>
      </c>
      <c r="M1152" t="s">
        <v>11886</v>
      </c>
      <c r="N1152" t="s">
        <v>11889</v>
      </c>
      <c r="O1152">
        <v>42720</v>
      </c>
      <c r="Q1152" t="s">
        <v>11878</v>
      </c>
      <c r="R1152" t="s">
        <v>3319</v>
      </c>
      <c r="S1152">
        <v>4.5999999999999996</v>
      </c>
    </row>
    <row r="1153" spans="1:19" x14ac:dyDescent="0.75">
      <c r="A1153" t="s">
        <v>11870</v>
      </c>
      <c r="B1153" t="s">
        <v>11871</v>
      </c>
      <c r="C1153" t="s">
        <v>11871</v>
      </c>
      <c r="E1153" t="s">
        <v>10225</v>
      </c>
      <c r="F1153" t="s">
        <v>11872</v>
      </c>
      <c r="G1153" t="s">
        <v>10226</v>
      </c>
      <c r="H1153">
        <v>4.5</v>
      </c>
      <c r="I1153">
        <v>4.5</v>
      </c>
      <c r="J1153" t="s">
        <v>1128</v>
      </c>
      <c r="K1153" t="s">
        <v>2159</v>
      </c>
      <c r="L1153" t="s">
        <v>11954</v>
      </c>
      <c r="M1153" t="s">
        <v>11954</v>
      </c>
      <c r="N1153" t="s">
        <v>11889</v>
      </c>
      <c r="O1153">
        <v>42482</v>
      </c>
      <c r="Q1153" t="s">
        <v>11878</v>
      </c>
      <c r="R1153" t="s">
        <v>1128</v>
      </c>
      <c r="S1153">
        <v>4.5</v>
      </c>
    </row>
    <row r="1154" spans="1:19" x14ac:dyDescent="0.75">
      <c r="A1154" t="s">
        <v>11870</v>
      </c>
      <c r="B1154" t="s">
        <v>11871</v>
      </c>
      <c r="C1154" t="s">
        <v>11871</v>
      </c>
      <c r="E1154" t="s">
        <v>2672</v>
      </c>
      <c r="F1154" t="s">
        <v>11872</v>
      </c>
      <c r="G1154" t="s">
        <v>10602</v>
      </c>
      <c r="H1154">
        <v>4.5</v>
      </c>
      <c r="I1154">
        <v>4.5</v>
      </c>
      <c r="J1154" t="s">
        <v>11873</v>
      </c>
      <c r="K1154" t="s">
        <v>12991</v>
      </c>
      <c r="L1154" t="s">
        <v>11923</v>
      </c>
      <c r="M1154" t="s">
        <v>11924</v>
      </c>
      <c r="N1154" t="s">
        <v>11882</v>
      </c>
      <c r="O1154">
        <v>40480</v>
      </c>
      <c r="Q1154" t="s">
        <v>11878</v>
      </c>
      <c r="R1154" t="s">
        <v>11873</v>
      </c>
      <c r="S1154">
        <v>4.5</v>
      </c>
    </row>
    <row r="1155" spans="1:19" x14ac:dyDescent="0.75">
      <c r="A1155" t="s">
        <v>11936</v>
      </c>
      <c r="B1155" t="s">
        <v>11871</v>
      </c>
      <c r="C1155" t="s">
        <v>11879</v>
      </c>
      <c r="D1155" t="s">
        <v>11017</v>
      </c>
      <c r="E1155" t="s">
        <v>401</v>
      </c>
      <c r="F1155" t="s">
        <v>11872</v>
      </c>
      <c r="G1155" t="s">
        <v>12992</v>
      </c>
      <c r="H1155">
        <v>4.4000000000000004</v>
      </c>
      <c r="I1155">
        <v>4.4000000000000004</v>
      </c>
      <c r="K1155" t="s">
        <v>11874</v>
      </c>
      <c r="L1155" t="s">
        <v>7359</v>
      </c>
      <c r="M1155" t="s">
        <v>11881</v>
      </c>
      <c r="N1155" t="s">
        <v>11882</v>
      </c>
      <c r="Q1155" t="s">
        <v>11878</v>
      </c>
      <c r="S1155">
        <v>4.4000000000000004</v>
      </c>
    </row>
    <row r="1156" spans="1:19" x14ac:dyDescent="0.75">
      <c r="A1156" t="s">
        <v>11870</v>
      </c>
      <c r="B1156" t="s">
        <v>11871</v>
      </c>
      <c r="C1156" t="s">
        <v>11871</v>
      </c>
      <c r="E1156" t="s">
        <v>10147</v>
      </c>
      <c r="F1156" t="s">
        <v>11872</v>
      </c>
      <c r="G1156" t="s">
        <v>10148</v>
      </c>
      <c r="H1156">
        <v>4.32</v>
      </c>
      <c r="I1156">
        <v>4.4000000000000004</v>
      </c>
      <c r="J1156" t="s">
        <v>3319</v>
      </c>
      <c r="K1156" t="s">
        <v>11911</v>
      </c>
      <c r="L1156" t="s">
        <v>11923</v>
      </c>
      <c r="M1156" t="s">
        <v>11924</v>
      </c>
      <c r="N1156" t="s">
        <v>11889</v>
      </c>
      <c r="O1156">
        <v>43134</v>
      </c>
      <c r="Q1156" t="s">
        <v>11878</v>
      </c>
      <c r="R1156" t="s">
        <v>3319</v>
      </c>
      <c r="S1156">
        <v>4.4000000000000004</v>
      </c>
    </row>
    <row r="1157" spans="1:19" x14ac:dyDescent="0.75">
      <c r="A1157" t="s">
        <v>11870</v>
      </c>
      <c r="B1157" t="s">
        <v>11879</v>
      </c>
      <c r="C1157" t="s">
        <v>11871</v>
      </c>
      <c r="E1157" t="s">
        <v>10732</v>
      </c>
      <c r="F1157" t="s">
        <v>11872</v>
      </c>
      <c r="G1157" t="s">
        <v>10733</v>
      </c>
      <c r="H1157">
        <v>3.8</v>
      </c>
      <c r="I1157">
        <v>4.4000000000000004</v>
      </c>
      <c r="J1157" t="s">
        <v>11873</v>
      </c>
      <c r="K1157" t="s">
        <v>12993</v>
      </c>
      <c r="L1157" t="s">
        <v>7359</v>
      </c>
      <c r="M1157" t="s">
        <v>11881</v>
      </c>
      <c r="N1157" t="s">
        <v>11882</v>
      </c>
      <c r="O1157">
        <v>41533</v>
      </c>
      <c r="Q1157" t="s">
        <v>11878</v>
      </c>
      <c r="R1157" t="s">
        <v>11873</v>
      </c>
      <c r="S1157">
        <v>4.4000000000000004</v>
      </c>
    </row>
    <row r="1158" spans="1:19" x14ac:dyDescent="0.75">
      <c r="A1158" t="s">
        <v>11870</v>
      </c>
      <c r="B1158" t="s">
        <v>11871</v>
      </c>
      <c r="C1158" t="s">
        <v>11871</v>
      </c>
      <c r="E1158" t="s">
        <v>2713</v>
      </c>
      <c r="F1158" t="s">
        <v>11872</v>
      </c>
      <c r="G1158" t="s">
        <v>10134</v>
      </c>
      <c r="H1158">
        <v>4.3</v>
      </c>
      <c r="I1158">
        <v>4.3</v>
      </c>
      <c r="J1158" t="s">
        <v>11873</v>
      </c>
      <c r="K1158" t="s">
        <v>12994</v>
      </c>
      <c r="L1158" t="s">
        <v>12259</v>
      </c>
      <c r="M1158" t="s">
        <v>12463</v>
      </c>
      <c r="N1158" t="s">
        <v>11882</v>
      </c>
      <c r="O1158">
        <v>41753</v>
      </c>
      <c r="Q1158" t="s">
        <v>11878</v>
      </c>
      <c r="R1158" t="s">
        <v>11873</v>
      </c>
      <c r="S1158">
        <v>4.3</v>
      </c>
    </row>
    <row r="1159" spans="1:19" x14ac:dyDescent="0.75">
      <c r="A1159" t="s">
        <v>11870</v>
      </c>
      <c r="B1159" t="s">
        <v>11871</v>
      </c>
      <c r="C1159" t="s">
        <v>11871</v>
      </c>
      <c r="E1159" t="s">
        <v>3169</v>
      </c>
      <c r="F1159" t="s">
        <v>11872</v>
      </c>
      <c r="G1159" t="s">
        <v>11175</v>
      </c>
      <c r="H1159">
        <v>4.2</v>
      </c>
      <c r="I1159">
        <v>4.3</v>
      </c>
      <c r="J1159" t="s">
        <v>11873</v>
      </c>
      <c r="K1159" t="s">
        <v>3168</v>
      </c>
      <c r="L1159" t="s">
        <v>12259</v>
      </c>
      <c r="M1159" t="s">
        <v>12463</v>
      </c>
      <c r="N1159" t="s">
        <v>11882</v>
      </c>
      <c r="O1159">
        <v>41675</v>
      </c>
      <c r="Q1159" t="s">
        <v>11878</v>
      </c>
      <c r="R1159" t="s">
        <v>11873</v>
      </c>
      <c r="S1159">
        <v>4.3</v>
      </c>
    </row>
    <row r="1160" spans="1:19" x14ac:dyDescent="0.75">
      <c r="A1160" t="s">
        <v>11870</v>
      </c>
      <c r="B1160" t="s">
        <v>11871</v>
      </c>
      <c r="C1160" t="s">
        <v>11871</v>
      </c>
      <c r="E1160" t="s">
        <v>3166</v>
      </c>
      <c r="F1160" t="s">
        <v>11872</v>
      </c>
      <c r="G1160" t="s">
        <v>10057</v>
      </c>
      <c r="H1160">
        <v>4.3</v>
      </c>
      <c r="I1160">
        <v>4.3</v>
      </c>
      <c r="J1160" t="s">
        <v>11873</v>
      </c>
      <c r="K1160" t="s">
        <v>12995</v>
      </c>
      <c r="L1160" t="s">
        <v>12259</v>
      </c>
      <c r="M1160" t="s">
        <v>12463</v>
      </c>
      <c r="N1160" t="s">
        <v>11882</v>
      </c>
      <c r="O1160">
        <v>41675</v>
      </c>
      <c r="Q1160" t="s">
        <v>11878</v>
      </c>
      <c r="R1160" t="s">
        <v>11873</v>
      </c>
      <c r="S1160">
        <v>4.3</v>
      </c>
    </row>
    <row r="1161" spans="1:19" x14ac:dyDescent="0.75">
      <c r="A1161" t="s">
        <v>11936</v>
      </c>
      <c r="B1161" t="s">
        <v>11871</v>
      </c>
      <c r="C1161" t="s">
        <v>11879</v>
      </c>
      <c r="D1161" t="s">
        <v>10763</v>
      </c>
      <c r="E1161" t="s">
        <v>12996</v>
      </c>
      <c r="F1161" t="s">
        <v>11872</v>
      </c>
      <c r="G1161" t="s">
        <v>12997</v>
      </c>
      <c r="H1161">
        <v>4.2</v>
      </c>
      <c r="I1161">
        <v>4.2</v>
      </c>
      <c r="L1161" t="s">
        <v>7359</v>
      </c>
      <c r="M1161" t="s">
        <v>11881</v>
      </c>
      <c r="N1161" t="s">
        <v>11882</v>
      </c>
      <c r="Q1161" t="s">
        <v>11878</v>
      </c>
      <c r="S1161">
        <v>4.2</v>
      </c>
    </row>
    <row r="1162" spans="1:19" x14ac:dyDescent="0.75">
      <c r="A1162" t="s">
        <v>11936</v>
      </c>
      <c r="B1162" t="s">
        <v>11871</v>
      </c>
      <c r="C1162" t="s">
        <v>11879</v>
      </c>
      <c r="D1162" t="s">
        <v>10763</v>
      </c>
      <c r="E1162" t="s">
        <v>12998</v>
      </c>
      <c r="F1162" t="s">
        <v>11872</v>
      </c>
      <c r="G1162" t="s">
        <v>12999</v>
      </c>
      <c r="H1162">
        <v>4.2</v>
      </c>
      <c r="I1162">
        <v>4.2</v>
      </c>
      <c r="L1162" t="s">
        <v>7359</v>
      </c>
      <c r="M1162" t="s">
        <v>11881</v>
      </c>
      <c r="N1162" t="s">
        <v>11882</v>
      </c>
      <c r="Q1162" t="s">
        <v>11878</v>
      </c>
      <c r="S1162">
        <v>4.2</v>
      </c>
    </row>
    <row r="1163" spans="1:19" x14ac:dyDescent="0.75">
      <c r="A1163" t="s">
        <v>11870</v>
      </c>
      <c r="B1163" t="s">
        <v>11879</v>
      </c>
      <c r="C1163" t="s">
        <v>11871</v>
      </c>
      <c r="E1163" t="s">
        <v>2361</v>
      </c>
      <c r="F1163" t="s">
        <v>11872</v>
      </c>
      <c r="G1163" t="s">
        <v>10721</v>
      </c>
      <c r="H1163">
        <v>3.5</v>
      </c>
      <c r="I1163">
        <v>4.2</v>
      </c>
      <c r="J1163" t="s">
        <v>1128</v>
      </c>
      <c r="K1163" t="s">
        <v>13000</v>
      </c>
      <c r="L1163" t="s">
        <v>11954</v>
      </c>
      <c r="M1163" t="s">
        <v>11954</v>
      </c>
      <c r="N1163" t="s">
        <v>11889</v>
      </c>
      <c r="O1163">
        <v>41677</v>
      </c>
      <c r="Q1163" t="s">
        <v>11878</v>
      </c>
      <c r="R1163" t="s">
        <v>1128</v>
      </c>
      <c r="S1163">
        <v>4.2</v>
      </c>
    </row>
    <row r="1164" spans="1:19" x14ac:dyDescent="0.75">
      <c r="A1164" t="s">
        <v>11936</v>
      </c>
      <c r="B1164" t="s">
        <v>11871</v>
      </c>
      <c r="C1164" t="s">
        <v>11879</v>
      </c>
      <c r="D1164" t="s">
        <v>10763</v>
      </c>
      <c r="E1164" t="s">
        <v>13001</v>
      </c>
      <c r="F1164" t="s">
        <v>11872</v>
      </c>
      <c r="G1164" t="s">
        <v>13002</v>
      </c>
      <c r="H1164">
        <v>4.2</v>
      </c>
      <c r="I1164">
        <v>4.2</v>
      </c>
      <c r="L1164" t="s">
        <v>7359</v>
      </c>
      <c r="M1164" t="s">
        <v>11881</v>
      </c>
      <c r="N1164" t="s">
        <v>11882</v>
      </c>
      <c r="Q1164" t="s">
        <v>11878</v>
      </c>
      <c r="S1164">
        <v>4.2</v>
      </c>
    </row>
    <row r="1165" spans="1:19" x14ac:dyDescent="0.75">
      <c r="A1165" t="s">
        <v>11936</v>
      </c>
      <c r="B1165" t="s">
        <v>11871</v>
      </c>
      <c r="C1165" t="s">
        <v>11879</v>
      </c>
      <c r="D1165" t="s">
        <v>10763</v>
      </c>
      <c r="E1165" t="s">
        <v>13003</v>
      </c>
      <c r="F1165" t="s">
        <v>11872</v>
      </c>
      <c r="G1165" t="s">
        <v>13004</v>
      </c>
      <c r="H1165">
        <v>4.2</v>
      </c>
      <c r="I1165">
        <v>4.2</v>
      </c>
      <c r="L1165" t="s">
        <v>7359</v>
      </c>
      <c r="M1165" t="s">
        <v>11881</v>
      </c>
      <c r="N1165" t="s">
        <v>11882</v>
      </c>
      <c r="Q1165" t="s">
        <v>11878</v>
      </c>
      <c r="S1165">
        <v>4.2</v>
      </c>
    </row>
    <row r="1166" spans="1:19" x14ac:dyDescent="0.75">
      <c r="A1166" t="s">
        <v>11936</v>
      </c>
      <c r="B1166" t="s">
        <v>11871</v>
      </c>
      <c r="C1166" t="s">
        <v>11879</v>
      </c>
      <c r="D1166" t="s">
        <v>10763</v>
      </c>
      <c r="E1166" t="s">
        <v>13005</v>
      </c>
      <c r="F1166" t="s">
        <v>11872</v>
      </c>
      <c r="G1166" t="s">
        <v>13006</v>
      </c>
      <c r="H1166">
        <v>4.2</v>
      </c>
      <c r="I1166">
        <v>4.2</v>
      </c>
      <c r="L1166" t="s">
        <v>7359</v>
      </c>
      <c r="M1166" t="s">
        <v>11881</v>
      </c>
      <c r="N1166" t="s">
        <v>11882</v>
      </c>
      <c r="Q1166" t="s">
        <v>11878</v>
      </c>
      <c r="S1166">
        <v>4.2</v>
      </c>
    </row>
    <row r="1167" spans="1:19" x14ac:dyDescent="0.75">
      <c r="A1167" t="s">
        <v>11936</v>
      </c>
      <c r="B1167" t="s">
        <v>11871</v>
      </c>
      <c r="C1167" t="s">
        <v>11879</v>
      </c>
      <c r="D1167" t="s">
        <v>10763</v>
      </c>
      <c r="E1167" t="s">
        <v>13007</v>
      </c>
      <c r="F1167" t="s">
        <v>11872</v>
      </c>
      <c r="G1167" t="s">
        <v>13008</v>
      </c>
      <c r="H1167">
        <v>4.2</v>
      </c>
      <c r="I1167">
        <v>4.2</v>
      </c>
      <c r="L1167" t="s">
        <v>7359</v>
      </c>
      <c r="M1167" t="s">
        <v>11881</v>
      </c>
      <c r="N1167" t="s">
        <v>11882</v>
      </c>
      <c r="Q1167" t="s">
        <v>11878</v>
      </c>
      <c r="S1167">
        <v>4.2</v>
      </c>
    </row>
    <row r="1168" spans="1:19" x14ac:dyDescent="0.75">
      <c r="A1168" t="s">
        <v>11870</v>
      </c>
      <c r="B1168" t="s">
        <v>11871</v>
      </c>
      <c r="C1168" t="s">
        <v>11871</v>
      </c>
      <c r="E1168" t="s">
        <v>393</v>
      </c>
      <c r="F1168" t="s">
        <v>11872</v>
      </c>
      <c r="G1168" t="s">
        <v>10156</v>
      </c>
      <c r="H1168">
        <v>4.2</v>
      </c>
      <c r="I1168">
        <v>4.2</v>
      </c>
      <c r="J1168" t="s">
        <v>11873</v>
      </c>
      <c r="K1168" t="s">
        <v>11874</v>
      </c>
      <c r="L1168" t="s">
        <v>7359</v>
      </c>
      <c r="M1168" t="s">
        <v>11881</v>
      </c>
      <c r="N1168" t="s">
        <v>11882</v>
      </c>
      <c r="O1168">
        <v>8402</v>
      </c>
      <c r="Q1168" t="s">
        <v>11878</v>
      </c>
      <c r="R1168" t="s">
        <v>11873</v>
      </c>
      <c r="S1168">
        <v>4.2</v>
      </c>
    </row>
    <row r="1169" spans="1:19" x14ac:dyDescent="0.75">
      <c r="A1169" t="s">
        <v>11870</v>
      </c>
      <c r="B1169" t="s">
        <v>11871</v>
      </c>
      <c r="C1169" t="s">
        <v>11871</v>
      </c>
      <c r="E1169" t="s">
        <v>11138</v>
      </c>
      <c r="F1169" t="s">
        <v>11872</v>
      </c>
      <c r="G1169" t="s">
        <v>11139</v>
      </c>
      <c r="H1169">
        <v>4.0999999999999996</v>
      </c>
      <c r="I1169">
        <v>4.0999999999999996</v>
      </c>
      <c r="J1169" t="s">
        <v>1128</v>
      </c>
      <c r="K1169" t="s">
        <v>12850</v>
      </c>
      <c r="L1169" t="s">
        <v>7359</v>
      </c>
      <c r="M1169" t="s">
        <v>11881</v>
      </c>
      <c r="N1169" t="s">
        <v>11889</v>
      </c>
      <c r="O1169">
        <v>31048</v>
      </c>
      <c r="Q1169" t="s">
        <v>11878</v>
      </c>
      <c r="R1169" t="s">
        <v>1128</v>
      </c>
      <c r="S1169">
        <v>4.0999999999999996</v>
      </c>
    </row>
    <row r="1170" spans="1:19" x14ac:dyDescent="0.75">
      <c r="A1170" t="s">
        <v>11870</v>
      </c>
      <c r="B1170" t="s">
        <v>11871</v>
      </c>
      <c r="C1170" t="s">
        <v>11871</v>
      </c>
      <c r="E1170" t="s">
        <v>1521</v>
      </c>
      <c r="F1170" t="s">
        <v>11872</v>
      </c>
      <c r="G1170" t="s">
        <v>10325</v>
      </c>
      <c r="H1170">
        <v>4</v>
      </c>
      <c r="I1170">
        <v>4.0999999999999996</v>
      </c>
      <c r="J1170" t="s">
        <v>1128</v>
      </c>
      <c r="K1170" t="s">
        <v>13009</v>
      </c>
      <c r="L1170" t="s">
        <v>11923</v>
      </c>
      <c r="M1170" t="s">
        <v>11924</v>
      </c>
      <c r="N1170" t="s">
        <v>11889</v>
      </c>
      <c r="O1170">
        <v>41215</v>
      </c>
      <c r="Q1170" t="s">
        <v>11878</v>
      </c>
      <c r="R1170" t="s">
        <v>1128</v>
      </c>
      <c r="S1170">
        <v>4.0999999999999996</v>
      </c>
    </row>
    <row r="1171" spans="1:19" x14ac:dyDescent="0.75">
      <c r="A1171" t="s">
        <v>11870</v>
      </c>
      <c r="B1171" t="s">
        <v>11879</v>
      </c>
      <c r="C1171" t="s">
        <v>11871</v>
      </c>
      <c r="E1171" t="s">
        <v>3056</v>
      </c>
      <c r="F1171" t="s">
        <v>11872</v>
      </c>
      <c r="G1171" t="s">
        <v>10174</v>
      </c>
      <c r="H1171">
        <v>4</v>
      </c>
      <c r="I1171">
        <v>2.7</v>
      </c>
      <c r="J1171" t="s">
        <v>11873</v>
      </c>
      <c r="K1171" t="s">
        <v>13010</v>
      </c>
      <c r="L1171" t="s">
        <v>12259</v>
      </c>
      <c r="M1171" t="s">
        <v>12463</v>
      </c>
      <c r="N1171" t="s">
        <v>11882</v>
      </c>
      <c r="O1171">
        <v>35431</v>
      </c>
      <c r="Q1171" t="s">
        <v>11878</v>
      </c>
      <c r="R1171" t="s">
        <v>11873</v>
      </c>
      <c r="S1171">
        <v>4</v>
      </c>
    </row>
    <row r="1172" spans="1:19" x14ac:dyDescent="0.75">
      <c r="A1172" t="s">
        <v>11870</v>
      </c>
      <c r="B1172" t="s">
        <v>11871</v>
      </c>
      <c r="C1172" t="s">
        <v>11871</v>
      </c>
      <c r="E1172" t="s">
        <v>11429</v>
      </c>
      <c r="F1172" t="s">
        <v>11872</v>
      </c>
      <c r="G1172" t="s">
        <v>11430</v>
      </c>
      <c r="H1172">
        <v>4</v>
      </c>
      <c r="I1172">
        <v>4</v>
      </c>
      <c r="J1172" t="s">
        <v>1128</v>
      </c>
      <c r="K1172" t="s">
        <v>13011</v>
      </c>
      <c r="L1172" t="s">
        <v>12259</v>
      </c>
      <c r="M1172" t="s">
        <v>11886</v>
      </c>
      <c r="N1172" t="s">
        <v>11889</v>
      </c>
      <c r="O1172">
        <v>43251</v>
      </c>
      <c r="Q1172" t="s">
        <v>11878</v>
      </c>
      <c r="R1172" t="s">
        <v>1128</v>
      </c>
      <c r="S1172">
        <v>4</v>
      </c>
    </row>
    <row r="1173" spans="1:19" x14ac:dyDescent="0.75">
      <c r="A1173" t="s">
        <v>11870</v>
      </c>
      <c r="B1173" t="s">
        <v>11879</v>
      </c>
      <c r="C1173" t="s">
        <v>11879</v>
      </c>
      <c r="D1173" t="s">
        <v>1290</v>
      </c>
      <c r="E1173" t="s">
        <v>1290</v>
      </c>
      <c r="F1173" t="s">
        <v>11872</v>
      </c>
      <c r="G1173" t="s">
        <v>11569</v>
      </c>
      <c r="H1173">
        <v>4</v>
      </c>
      <c r="J1173" t="s">
        <v>1128</v>
      </c>
      <c r="K1173" t="s">
        <v>11892</v>
      </c>
      <c r="L1173" t="s">
        <v>11945</v>
      </c>
      <c r="M1173" t="s">
        <v>11945</v>
      </c>
      <c r="N1173" t="s">
        <v>11889</v>
      </c>
      <c r="O1173">
        <v>29952</v>
      </c>
      <c r="Q1173" t="s">
        <v>11878</v>
      </c>
      <c r="R1173" t="s">
        <v>1128</v>
      </c>
      <c r="S1173">
        <v>4</v>
      </c>
    </row>
    <row r="1174" spans="1:19" x14ac:dyDescent="0.75">
      <c r="A1174" t="s">
        <v>11870</v>
      </c>
      <c r="B1174" t="s">
        <v>11879</v>
      </c>
      <c r="C1174" t="s">
        <v>11871</v>
      </c>
      <c r="E1174" t="s">
        <v>2936</v>
      </c>
      <c r="F1174" t="s">
        <v>11872</v>
      </c>
      <c r="G1174" t="s">
        <v>11446</v>
      </c>
      <c r="H1174">
        <v>2.9</v>
      </c>
      <c r="I1174">
        <v>4</v>
      </c>
      <c r="J1174" t="s">
        <v>1128</v>
      </c>
      <c r="K1174" t="s">
        <v>11892</v>
      </c>
      <c r="L1174" t="s">
        <v>11945</v>
      </c>
      <c r="M1174" t="s">
        <v>11945</v>
      </c>
      <c r="N1174" t="s">
        <v>11889</v>
      </c>
      <c r="O1174">
        <v>30317</v>
      </c>
      <c r="Q1174" t="s">
        <v>11878</v>
      </c>
      <c r="R1174" t="s">
        <v>1128</v>
      </c>
      <c r="S1174">
        <v>4</v>
      </c>
    </row>
    <row r="1175" spans="1:19" x14ac:dyDescent="0.75">
      <c r="A1175" t="s">
        <v>11870</v>
      </c>
      <c r="B1175" t="s">
        <v>11871</v>
      </c>
      <c r="C1175" t="s">
        <v>11871</v>
      </c>
      <c r="E1175" t="s">
        <v>1570</v>
      </c>
      <c r="F1175" t="s">
        <v>11872</v>
      </c>
      <c r="G1175" t="s">
        <v>10326</v>
      </c>
      <c r="H1175">
        <v>4</v>
      </c>
      <c r="I1175">
        <v>4</v>
      </c>
      <c r="J1175" t="s">
        <v>1128</v>
      </c>
      <c r="K1175" t="s">
        <v>13012</v>
      </c>
      <c r="L1175" t="s">
        <v>11923</v>
      </c>
      <c r="M1175" t="s">
        <v>11924</v>
      </c>
      <c r="N1175" t="s">
        <v>11889</v>
      </c>
      <c r="O1175">
        <v>41996</v>
      </c>
      <c r="Q1175" t="s">
        <v>11878</v>
      </c>
      <c r="R1175" t="s">
        <v>1128</v>
      </c>
      <c r="S1175">
        <v>4</v>
      </c>
    </row>
    <row r="1176" spans="1:19" x14ac:dyDescent="0.75">
      <c r="A1176" t="s">
        <v>11870</v>
      </c>
      <c r="B1176" t="s">
        <v>11879</v>
      </c>
      <c r="C1176" t="s">
        <v>11879</v>
      </c>
      <c r="D1176" t="s">
        <v>10691</v>
      </c>
      <c r="E1176" t="s">
        <v>10691</v>
      </c>
      <c r="F1176" t="s">
        <v>11872</v>
      </c>
      <c r="G1176" t="s">
        <v>10692</v>
      </c>
      <c r="H1176">
        <v>4</v>
      </c>
      <c r="J1176" t="s">
        <v>11873</v>
      </c>
      <c r="K1176" t="s">
        <v>13013</v>
      </c>
      <c r="L1176" t="s">
        <v>7359</v>
      </c>
      <c r="M1176" t="s">
        <v>11881</v>
      </c>
      <c r="N1176" t="s">
        <v>11882</v>
      </c>
      <c r="O1176">
        <v>31517</v>
      </c>
      <c r="Q1176" t="s">
        <v>11878</v>
      </c>
      <c r="R1176" t="s">
        <v>11873</v>
      </c>
      <c r="S1176">
        <v>4</v>
      </c>
    </row>
    <row r="1177" spans="1:19" x14ac:dyDescent="0.75">
      <c r="A1177" t="s">
        <v>11870</v>
      </c>
      <c r="B1177" t="s">
        <v>11871</v>
      </c>
      <c r="C1177" t="s">
        <v>11871</v>
      </c>
      <c r="E1177" t="s">
        <v>1258</v>
      </c>
      <c r="F1177" t="s">
        <v>11872</v>
      </c>
      <c r="G1177" t="s">
        <v>10972</v>
      </c>
      <c r="H1177">
        <v>3.93</v>
      </c>
      <c r="I1177">
        <v>4</v>
      </c>
      <c r="J1177" t="s">
        <v>1128</v>
      </c>
      <c r="K1177" t="s">
        <v>11892</v>
      </c>
      <c r="L1177" t="s">
        <v>7359</v>
      </c>
      <c r="M1177" t="s">
        <v>11881</v>
      </c>
      <c r="N1177" t="s">
        <v>11889</v>
      </c>
      <c r="Q1177" t="s">
        <v>11878</v>
      </c>
      <c r="R1177" t="s">
        <v>1128</v>
      </c>
      <c r="S1177">
        <v>4</v>
      </c>
    </row>
    <row r="1178" spans="1:19" x14ac:dyDescent="0.75">
      <c r="A1178" t="s">
        <v>11870</v>
      </c>
      <c r="B1178" t="s">
        <v>11871</v>
      </c>
      <c r="C1178" t="s">
        <v>11871</v>
      </c>
      <c r="E1178" t="s">
        <v>10693</v>
      </c>
      <c r="F1178" t="s">
        <v>11872</v>
      </c>
      <c r="G1178" t="s">
        <v>10694</v>
      </c>
      <c r="H1178">
        <v>3.9</v>
      </c>
      <c r="I1178">
        <v>3.9</v>
      </c>
      <c r="J1178" t="s">
        <v>11873</v>
      </c>
      <c r="K1178" t="s">
        <v>12922</v>
      </c>
      <c r="L1178" t="s">
        <v>12259</v>
      </c>
      <c r="M1178" t="s">
        <v>12463</v>
      </c>
      <c r="N1178" t="s">
        <v>11882</v>
      </c>
      <c r="O1178">
        <v>42994</v>
      </c>
      <c r="Q1178" t="s">
        <v>11878</v>
      </c>
      <c r="R1178" t="s">
        <v>11873</v>
      </c>
      <c r="S1178">
        <v>3.9</v>
      </c>
    </row>
    <row r="1179" spans="1:19" x14ac:dyDescent="0.75">
      <c r="A1179" t="s">
        <v>11870</v>
      </c>
      <c r="B1179" t="s">
        <v>11879</v>
      </c>
      <c r="C1179" t="s">
        <v>11871</v>
      </c>
      <c r="E1179" t="s">
        <v>3196</v>
      </c>
      <c r="F1179" t="s">
        <v>11872</v>
      </c>
      <c r="G1179" t="s">
        <v>10149</v>
      </c>
      <c r="H1179">
        <v>2.83</v>
      </c>
      <c r="I1179">
        <v>3.8</v>
      </c>
      <c r="J1179" t="s">
        <v>11873</v>
      </c>
      <c r="K1179" t="s">
        <v>12271</v>
      </c>
      <c r="L1179" t="s">
        <v>7359</v>
      </c>
      <c r="M1179" t="s">
        <v>11881</v>
      </c>
      <c r="N1179" t="s">
        <v>11882</v>
      </c>
      <c r="O1179">
        <v>29852</v>
      </c>
      <c r="Q1179" t="s">
        <v>11878</v>
      </c>
      <c r="R1179" t="s">
        <v>11873</v>
      </c>
      <c r="S1179">
        <v>3.8</v>
      </c>
    </row>
    <row r="1180" spans="1:19" x14ac:dyDescent="0.75">
      <c r="A1180" t="s">
        <v>11870</v>
      </c>
      <c r="B1180" t="s">
        <v>11879</v>
      </c>
      <c r="C1180" t="s">
        <v>11871</v>
      </c>
      <c r="E1180" t="s">
        <v>10432</v>
      </c>
      <c r="F1180" t="s">
        <v>11872</v>
      </c>
      <c r="G1180" t="s">
        <v>10433</v>
      </c>
      <c r="H1180">
        <v>3.75</v>
      </c>
      <c r="I1180">
        <v>3.8</v>
      </c>
      <c r="J1180" t="s">
        <v>11873</v>
      </c>
      <c r="K1180" t="s">
        <v>11874</v>
      </c>
      <c r="L1180" t="s">
        <v>7359</v>
      </c>
      <c r="M1180" t="s">
        <v>11881</v>
      </c>
      <c r="N1180" t="s">
        <v>11882</v>
      </c>
      <c r="O1180">
        <v>31297</v>
      </c>
      <c r="Q1180" t="s">
        <v>11878</v>
      </c>
      <c r="R1180" t="s">
        <v>11873</v>
      </c>
      <c r="S1180">
        <v>3.8</v>
      </c>
    </row>
    <row r="1181" spans="1:19" x14ac:dyDescent="0.75">
      <c r="A1181" t="s">
        <v>11870</v>
      </c>
      <c r="B1181" t="s">
        <v>11871</v>
      </c>
      <c r="C1181" t="s">
        <v>11871</v>
      </c>
      <c r="E1181" t="s">
        <v>10893</v>
      </c>
      <c r="F1181" t="s">
        <v>11872</v>
      </c>
      <c r="G1181" t="s">
        <v>10894</v>
      </c>
      <c r="H1181">
        <v>3.75</v>
      </c>
      <c r="I1181">
        <v>3.8</v>
      </c>
      <c r="J1181" t="s">
        <v>1128</v>
      </c>
      <c r="K1181" t="s">
        <v>13014</v>
      </c>
      <c r="L1181" t="s">
        <v>11923</v>
      </c>
      <c r="M1181" t="s">
        <v>11924</v>
      </c>
      <c r="N1181" t="s">
        <v>11889</v>
      </c>
      <c r="O1181">
        <v>42972</v>
      </c>
      <c r="Q1181" t="s">
        <v>11878</v>
      </c>
      <c r="R1181" t="s">
        <v>1128</v>
      </c>
      <c r="S1181">
        <v>3.8</v>
      </c>
    </row>
    <row r="1182" spans="1:19" x14ac:dyDescent="0.75">
      <c r="A1182" t="s">
        <v>11870</v>
      </c>
      <c r="B1182" t="s">
        <v>11871</v>
      </c>
      <c r="C1182" t="s">
        <v>11871</v>
      </c>
      <c r="E1182" t="s">
        <v>324</v>
      </c>
      <c r="F1182" t="s">
        <v>11872</v>
      </c>
      <c r="G1182" t="s">
        <v>11039</v>
      </c>
      <c r="H1182">
        <v>1.84</v>
      </c>
      <c r="I1182">
        <v>3.8</v>
      </c>
      <c r="J1182" t="s">
        <v>11873</v>
      </c>
      <c r="K1182" t="s">
        <v>13015</v>
      </c>
      <c r="L1182" t="s">
        <v>7359</v>
      </c>
      <c r="M1182" t="s">
        <v>11881</v>
      </c>
      <c r="N1182" t="s">
        <v>11882</v>
      </c>
      <c r="O1182">
        <v>31080</v>
      </c>
      <c r="Q1182" t="s">
        <v>11878</v>
      </c>
      <c r="R1182" t="s">
        <v>11873</v>
      </c>
      <c r="S1182">
        <v>3.8</v>
      </c>
    </row>
    <row r="1183" spans="1:19" x14ac:dyDescent="0.75">
      <c r="A1183" t="s">
        <v>11870</v>
      </c>
      <c r="B1183" t="s">
        <v>11879</v>
      </c>
      <c r="C1183" t="s">
        <v>11871</v>
      </c>
      <c r="E1183" t="s">
        <v>517</v>
      </c>
      <c r="F1183" t="s">
        <v>11872</v>
      </c>
      <c r="G1183" t="s">
        <v>13016</v>
      </c>
      <c r="H1183">
        <v>1.1000000000000001</v>
      </c>
      <c r="I1183">
        <v>3.8</v>
      </c>
      <c r="J1183" t="s">
        <v>11873</v>
      </c>
      <c r="K1183" t="s">
        <v>11874</v>
      </c>
      <c r="L1183" t="s">
        <v>7359</v>
      </c>
      <c r="M1183" t="s">
        <v>11881</v>
      </c>
      <c r="N1183" t="s">
        <v>11882</v>
      </c>
      <c r="O1183">
        <v>32004</v>
      </c>
      <c r="Q1183" t="s">
        <v>11878</v>
      </c>
      <c r="R1183" t="s">
        <v>11873</v>
      </c>
      <c r="S1183">
        <v>3.8</v>
      </c>
    </row>
    <row r="1184" spans="1:19" x14ac:dyDescent="0.75">
      <c r="A1184" t="s">
        <v>11870</v>
      </c>
      <c r="B1184" t="s">
        <v>11879</v>
      </c>
      <c r="C1184" t="s">
        <v>11871</v>
      </c>
      <c r="E1184" t="s">
        <v>2984</v>
      </c>
      <c r="F1184" t="s">
        <v>11872</v>
      </c>
      <c r="G1184" t="s">
        <v>10404</v>
      </c>
      <c r="H1184">
        <v>3.75</v>
      </c>
      <c r="I1184">
        <v>3.8</v>
      </c>
      <c r="J1184" t="s">
        <v>11873</v>
      </c>
      <c r="K1184" t="s">
        <v>13017</v>
      </c>
      <c r="L1184" t="s">
        <v>7359</v>
      </c>
      <c r="M1184" t="s">
        <v>11881</v>
      </c>
      <c r="N1184" t="s">
        <v>11882</v>
      </c>
      <c r="O1184">
        <v>32499</v>
      </c>
      <c r="Q1184" t="s">
        <v>11878</v>
      </c>
      <c r="R1184" t="s">
        <v>11873</v>
      </c>
      <c r="S1184">
        <v>3.8</v>
      </c>
    </row>
    <row r="1185" spans="1:19" x14ac:dyDescent="0.75">
      <c r="A1185" t="s">
        <v>11870</v>
      </c>
      <c r="B1185" t="s">
        <v>11871</v>
      </c>
      <c r="C1185" t="s">
        <v>11871</v>
      </c>
      <c r="E1185" t="s">
        <v>2610</v>
      </c>
      <c r="F1185" t="s">
        <v>11872</v>
      </c>
      <c r="G1185" t="s">
        <v>10510</v>
      </c>
      <c r="H1185">
        <v>3.56</v>
      </c>
      <c r="I1185">
        <v>3.8</v>
      </c>
      <c r="J1185" t="s">
        <v>11873</v>
      </c>
      <c r="K1185" t="s">
        <v>13018</v>
      </c>
      <c r="L1185" t="s">
        <v>12259</v>
      </c>
      <c r="M1185" t="s">
        <v>12463</v>
      </c>
      <c r="N1185" t="s">
        <v>11882</v>
      </c>
      <c r="O1185">
        <v>40026</v>
      </c>
      <c r="Q1185" t="s">
        <v>11878</v>
      </c>
      <c r="R1185" t="s">
        <v>11873</v>
      </c>
      <c r="S1185">
        <v>3.8</v>
      </c>
    </row>
    <row r="1186" spans="1:19" x14ac:dyDescent="0.75">
      <c r="A1186" t="s">
        <v>11870</v>
      </c>
      <c r="B1186" t="s">
        <v>11871</v>
      </c>
      <c r="C1186" t="s">
        <v>11871</v>
      </c>
      <c r="E1186" t="s">
        <v>10727</v>
      </c>
      <c r="F1186" t="s">
        <v>11872</v>
      </c>
      <c r="G1186" t="s">
        <v>10728</v>
      </c>
      <c r="H1186">
        <v>3</v>
      </c>
      <c r="I1186">
        <v>3.8</v>
      </c>
      <c r="J1186" t="s">
        <v>1128</v>
      </c>
      <c r="K1186" t="s">
        <v>13014</v>
      </c>
      <c r="L1186" t="s">
        <v>11923</v>
      </c>
      <c r="M1186" t="s">
        <v>11924</v>
      </c>
      <c r="N1186" t="s">
        <v>11889</v>
      </c>
      <c r="O1186">
        <v>42958</v>
      </c>
      <c r="Q1186" t="s">
        <v>11878</v>
      </c>
      <c r="R1186" t="s">
        <v>1128</v>
      </c>
      <c r="S1186">
        <v>3.8</v>
      </c>
    </row>
    <row r="1187" spans="1:19" x14ac:dyDescent="0.75">
      <c r="A1187" t="s">
        <v>11936</v>
      </c>
      <c r="B1187" t="s">
        <v>11871</v>
      </c>
      <c r="C1187" t="s">
        <v>11879</v>
      </c>
      <c r="D1187" t="s">
        <v>10039</v>
      </c>
      <c r="E1187" t="s">
        <v>13019</v>
      </c>
      <c r="F1187" t="s">
        <v>11872</v>
      </c>
      <c r="G1187" t="s">
        <v>13020</v>
      </c>
      <c r="H1187">
        <v>3.7</v>
      </c>
      <c r="I1187">
        <v>3.7</v>
      </c>
      <c r="K1187" t="s">
        <v>12624</v>
      </c>
      <c r="L1187" t="s">
        <v>7359</v>
      </c>
      <c r="M1187" t="s">
        <v>11881</v>
      </c>
      <c r="N1187" t="s">
        <v>11882</v>
      </c>
      <c r="Q1187" t="s">
        <v>11878</v>
      </c>
      <c r="S1187">
        <v>3.7</v>
      </c>
    </row>
    <row r="1188" spans="1:19" x14ac:dyDescent="0.75">
      <c r="A1188" t="s">
        <v>11870</v>
      </c>
      <c r="B1188" t="s">
        <v>11871</v>
      </c>
      <c r="C1188" t="s">
        <v>11871</v>
      </c>
      <c r="E1188" t="s">
        <v>244</v>
      </c>
      <c r="F1188" t="s">
        <v>11872</v>
      </c>
      <c r="G1188" t="s">
        <v>10010</v>
      </c>
      <c r="H1188">
        <v>3.6</v>
      </c>
      <c r="I1188">
        <v>3.6</v>
      </c>
      <c r="J1188" t="s">
        <v>11873</v>
      </c>
      <c r="K1188" t="s">
        <v>12531</v>
      </c>
      <c r="L1188" t="s">
        <v>7359</v>
      </c>
      <c r="M1188" t="s">
        <v>11881</v>
      </c>
      <c r="N1188" t="s">
        <v>11882</v>
      </c>
      <c r="O1188">
        <v>42724</v>
      </c>
      <c r="Q1188" t="s">
        <v>11878</v>
      </c>
      <c r="R1188" t="s">
        <v>11873</v>
      </c>
      <c r="S1188">
        <v>3.6</v>
      </c>
    </row>
    <row r="1189" spans="1:19" x14ac:dyDescent="0.75">
      <c r="A1189" t="s">
        <v>11870</v>
      </c>
      <c r="B1189" t="s">
        <v>11879</v>
      </c>
      <c r="C1189" t="s">
        <v>11871</v>
      </c>
      <c r="E1189" t="s">
        <v>2603</v>
      </c>
      <c r="F1189" t="s">
        <v>11872</v>
      </c>
      <c r="G1189" t="s">
        <v>10397</v>
      </c>
      <c r="H1189">
        <v>3.04</v>
      </c>
      <c r="I1189">
        <v>3.6</v>
      </c>
      <c r="J1189" t="s">
        <v>11873</v>
      </c>
      <c r="K1189" t="s">
        <v>13021</v>
      </c>
      <c r="L1189" t="s">
        <v>12259</v>
      </c>
      <c r="M1189" t="s">
        <v>12463</v>
      </c>
      <c r="N1189" t="s">
        <v>11882</v>
      </c>
      <c r="O1189">
        <v>38750</v>
      </c>
      <c r="Q1189" t="s">
        <v>11878</v>
      </c>
      <c r="R1189" t="s">
        <v>11873</v>
      </c>
      <c r="S1189">
        <v>3.6</v>
      </c>
    </row>
    <row r="1190" spans="1:19" x14ac:dyDescent="0.75">
      <c r="A1190" t="s">
        <v>11870</v>
      </c>
      <c r="B1190" t="s">
        <v>11871</v>
      </c>
      <c r="C1190" t="s">
        <v>11871</v>
      </c>
      <c r="E1190" t="s">
        <v>10314</v>
      </c>
      <c r="F1190" t="s">
        <v>11872</v>
      </c>
      <c r="G1190" t="s">
        <v>10315</v>
      </c>
      <c r="H1190">
        <v>3.6</v>
      </c>
      <c r="I1190">
        <v>3.6</v>
      </c>
      <c r="J1190" t="s">
        <v>11873</v>
      </c>
      <c r="K1190" t="s">
        <v>13022</v>
      </c>
      <c r="L1190" t="s">
        <v>7359</v>
      </c>
      <c r="M1190" t="s">
        <v>11881</v>
      </c>
      <c r="N1190" t="s">
        <v>11882</v>
      </c>
      <c r="O1190">
        <v>42969</v>
      </c>
      <c r="Q1190" t="s">
        <v>11878</v>
      </c>
      <c r="R1190" t="s">
        <v>11873</v>
      </c>
      <c r="S1190">
        <v>3.6</v>
      </c>
    </row>
    <row r="1191" spans="1:19" x14ac:dyDescent="0.75">
      <c r="A1191" t="s">
        <v>11870</v>
      </c>
      <c r="B1191" t="s">
        <v>11871</v>
      </c>
      <c r="C1191" t="s">
        <v>11871</v>
      </c>
      <c r="E1191" t="s">
        <v>3140</v>
      </c>
      <c r="F1191" t="s">
        <v>11872</v>
      </c>
      <c r="G1191" t="s">
        <v>11178</v>
      </c>
      <c r="H1191">
        <v>3.55</v>
      </c>
      <c r="I1191">
        <v>3.55</v>
      </c>
      <c r="J1191" t="s">
        <v>11873</v>
      </c>
      <c r="K1191" t="s">
        <v>13023</v>
      </c>
      <c r="L1191" t="s">
        <v>12259</v>
      </c>
      <c r="M1191" t="s">
        <v>12463</v>
      </c>
      <c r="N1191" t="s">
        <v>11882</v>
      </c>
      <c r="O1191">
        <v>41518</v>
      </c>
      <c r="Q1191" t="s">
        <v>11878</v>
      </c>
      <c r="R1191" t="s">
        <v>11873</v>
      </c>
      <c r="S1191">
        <v>3.55</v>
      </c>
    </row>
    <row r="1192" spans="1:19" x14ac:dyDescent="0.75">
      <c r="A1192" t="s">
        <v>11870</v>
      </c>
      <c r="B1192" t="s">
        <v>11871</v>
      </c>
      <c r="C1192" t="s">
        <v>11871</v>
      </c>
      <c r="E1192" t="s">
        <v>3213</v>
      </c>
      <c r="F1192" t="s">
        <v>11872</v>
      </c>
      <c r="G1192" t="s">
        <v>11082</v>
      </c>
      <c r="H1192">
        <v>3.5</v>
      </c>
      <c r="I1192">
        <v>3.5</v>
      </c>
      <c r="J1192" t="s">
        <v>11873</v>
      </c>
      <c r="K1192" t="s">
        <v>11994</v>
      </c>
      <c r="L1192" t="s">
        <v>7359</v>
      </c>
      <c r="M1192" t="s">
        <v>11881</v>
      </c>
      <c r="N1192" t="s">
        <v>11882</v>
      </c>
      <c r="O1192">
        <v>39265</v>
      </c>
      <c r="Q1192" t="s">
        <v>11878</v>
      </c>
      <c r="R1192" t="s">
        <v>11995</v>
      </c>
      <c r="S1192">
        <v>3.5</v>
      </c>
    </row>
    <row r="1193" spans="1:19" x14ac:dyDescent="0.75">
      <c r="A1193" t="s">
        <v>11870</v>
      </c>
      <c r="B1193" t="s">
        <v>11871</v>
      </c>
      <c r="C1193" t="s">
        <v>11871</v>
      </c>
      <c r="E1193" t="s">
        <v>407</v>
      </c>
      <c r="F1193" t="s">
        <v>11872</v>
      </c>
      <c r="G1193" t="s">
        <v>406</v>
      </c>
      <c r="H1193">
        <v>3.5</v>
      </c>
      <c r="I1193">
        <v>3.5</v>
      </c>
      <c r="J1193" t="s">
        <v>11873</v>
      </c>
      <c r="K1193" t="s">
        <v>12271</v>
      </c>
      <c r="L1193" t="s">
        <v>7359</v>
      </c>
      <c r="M1193" t="s">
        <v>11881</v>
      </c>
      <c r="N1193" t="s">
        <v>11882</v>
      </c>
      <c r="O1193">
        <v>10959</v>
      </c>
      <c r="Q1193" t="s">
        <v>11878</v>
      </c>
      <c r="R1193" t="s">
        <v>11873</v>
      </c>
      <c r="S1193">
        <v>3.5</v>
      </c>
    </row>
    <row r="1194" spans="1:19" x14ac:dyDescent="0.75">
      <c r="A1194" t="s">
        <v>11870</v>
      </c>
      <c r="B1194" t="s">
        <v>11871</v>
      </c>
      <c r="C1194" t="s">
        <v>11871</v>
      </c>
      <c r="E1194" t="s">
        <v>1412</v>
      </c>
      <c r="F1194" t="s">
        <v>11872</v>
      </c>
      <c r="G1194" t="s">
        <v>10968</v>
      </c>
      <c r="H1194">
        <v>3.5</v>
      </c>
      <c r="I1194">
        <v>3.5</v>
      </c>
      <c r="J1194" t="s">
        <v>1128</v>
      </c>
      <c r="K1194" t="s">
        <v>3379</v>
      </c>
      <c r="L1194" t="s">
        <v>11923</v>
      </c>
      <c r="M1194" t="s">
        <v>11924</v>
      </c>
      <c r="N1194" t="s">
        <v>11889</v>
      </c>
      <c r="O1194">
        <v>41436</v>
      </c>
      <c r="Q1194" t="s">
        <v>11878</v>
      </c>
      <c r="R1194" t="s">
        <v>1128</v>
      </c>
      <c r="S1194">
        <v>3.5</v>
      </c>
    </row>
    <row r="1195" spans="1:19" x14ac:dyDescent="0.75">
      <c r="A1195" t="s">
        <v>11870</v>
      </c>
      <c r="B1195" t="s">
        <v>11871</v>
      </c>
      <c r="C1195" t="s">
        <v>11871</v>
      </c>
      <c r="E1195" t="s">
        <v>1407</v>
      </c>
      <c r="F1195" t="s">
        <v>11872</v>
      </c>
      <c r="G1195" t="s">
        <v>10967</v>
      </c>
      <c r="H1195">
        <v>3.5</v>
      </c>
      <c r="I1195">
        <v>3.5</v>
      </c>
      <c r="J1195" t="s">
        <v>1128</v>
      </c>
      <c r="K1195" t="s">
        <v>3379</v>
      </c>
      <c r="L1195" t="s">
        <v>11923</v>
      </c>
      <c r="M1195" t="s">
        <v>11924</v>
      </c>
      <c r="N1195" t="s">
        <v>11889</v>
      </c>
      <c r="O1195">
        <v>40858</v>
      </c>
      <c r="Q1195" t="s">
        <v>11878</v>
      </c>
      <c r="R1195" t="s">
        <v>1128</v>
      </c>
      <c r="S1195">
        <v>3.5</v>
      </c>
    </row>
    <row r="1196" spans="1:19" x14ac:dyDescent="0.75">
      <c r="A1196" t="s">
        <v>11870</v>
      </c>
      <c r="B1196" t="s">
        <v>11871</v>
      </c>
      <c r="C1196" t="s">
        <v>11871</v>
      </c>
      <c r="E1196" t="s">
        <v>1421</v>
      </c>
      <c r="F1196" t="s">
        <v>11872</v>
      </c>
      <c r="G1196" t="s">
        <v>10283</v>
      </c>
      <c r="H1196">
        <v>3.5</v>
      </c>
      <c r="I1196">
        <v>3.5</v>
      </c>
      <c r="J1196" t="s">
        <v>1128</v>
      </c>
      <c r="K1196" t="s">
        <v>3379</v>
      </c>
      <c r="L1196" t="s">
        <v>11923</v>
      </c>
      <c r="M1196" t="s">
        <v>11924</v>
      </c>
      <c r="N1196" t="s">
        <v>11889</v>
      </c>
      <c r="O1196">
        <v>40892</v>
      </c>
      <c r="Q1196" t="s">
        <v>11878</v>
      </c>
      <c r="R1196" t="s">
        <v>1128</v>
      </c>
      <c r="S1196">
        <v>3.5</v>
      </c>
    </row>
    <row r="1197" spans="1:19" x14ac:dyDescent="0.75">
      <c r="A1197" t="s">
        <v>11870</v>
      </c>
      <c r="B1197" t="s">
        <v>11871</v>
      </c>
      <c r="C1197" t="s">
        <v>11871</v>
      </c>
      <c r="E1197" t="s">
        <v>1439</v>
      </c>
      <c r="F1197" t="s">
        <v>11872</v>
      </c>
      <c r="G1197" t="s">
        <v>11145</v>
      </c>
      <c r="H1197">
        <v>3.5</v>
      </c>
      <c r="I1197">
        <v>3.5</v>
      </c>
      <c r="J1197" t="s">
        <v>1128</v>
      </c>
      <c r="K1197" t="s">
        <v>3379</v>
      </c>
      <c r="L1197" t="s">
        <v>11923</v>
      </c>
      <c r="M1197" t="s">
        <v>11924</v>
      </c>
      <c r="N1197" t="s">
        <v>11889</v>
      </c>
      <c r="O1197">
        <v>41494</v>
      </c>
      <c r="Q1197" t="s">
        <v>11878</v>
      </c>
      <c r="R1197" t="s">
        <v>1128</v>
      </c>
      <c r="S1197">
        <v>3.5</v>
      </c>
    </row>
    <row r="1198" spans="1:19" x14ac:dyDescent="0.75">
      <c r="A1198" t="s">
        <v>11936</v>
      </c>
      <c r="B1198" t="s">
        <v>11871</v>
      </c>
      <c r="C1198" t="s">
        <v>11879</v>
      </c>
      <c r="D1198" t="s">
        <v>10183</v>
      </c>
      <c r="E1198" t="s">
        <v>11794</v>
      </c>
      <c r="F1198" t="s">
        <v>11872</v>
      </c>
      <c r="G1198" t="s">
        <v>11794</v>
      </c>
      <c r="H1198">
        <v>3.5</v>
      </c>
      <c r="I1198">
        <v>3.5</v>
      </c>
      <c r="K1198" t="s">
        <v>11892</v>
      </c>
      <c r="L1198" t="s">
        <v>11923</v>
      </c>
      <c r="M1198" t="s">
        <v>11924</v>
      </c>
      <c r="N1198" t="s">
        <v>11889</v>
      </c>
      <c r="Q1198" t="s">
        <v>11878</v>
      </c>
      <c r="S1198">
        <v>3.5</v>
      </c>
    </row>
    <row r="1199" spans="1:19" x14ac:dyDescent="0.75">
      <c r="A1199" t="s">
        <v>11870</v>
      </c>
      <c r="B1199" t="s">
        <v>11871</v>
      </c>
      <c r="C1199" t="s">
        <v>11871</v>
      </c>
      <c r="E1199" t="s">
        <v>10588</v>
      </c>
      <c r="F1199" t="s">
        <v>11872</v>
      </c>
      <c r="G1199" t="s">
        <v>10589</v>
      </c>
      <c r="H1199">
        <v>1.35</v>
      </c>
      <c r="I1199">
        <v>3.5</v>
      </c>
      <c r="J1199" t="s">
        <v>11873</v>
      </c>
      <c r="K1199" t="s">
        <v>13024</v>
      </c>
      <c r="L1199" t="s">
        <v>7359</v>
      </c>
      <c r="M1199" t="s">
        <v>11881</v>
      </c>
      <c r="N1199" t="s">
        <v>11882</v>
      </c>
      <c r="O1199">
        <v>42865</v>
      </c>
      <c r="Q1199" t="s">
        <v>11878</v>
      </c>
      <c r="R1199" t="s">
        <v>11873</v>
      </c>
      <c r="S1199">
        <v>3.5</v>
      </c>
    </row>
    <row r="1200" spans="1:19" x14ac:dyDescent="0.75">
      <c r="A1200" t="s">
        <v>11870</v>
      </c>
      <c r="B1200" t="s">
        <v>11871</v>
      </c>
      <c r="C1200" t="s">
        <v>11879</v>
      </c>
      <c r="D1200" t="s">
        <v>13025</v>
      </c>
      <c r="E1200" t="s">
        <v>13025</v>
      </c>
      <c r="F1200" t="s">
        <v>11872</v>
      </c>
      <c r="G1200" t="s">
        <v>13026</v>
      </c>
      <c r="H1200">
        <v>3.47</v>
      </c>
      <c r="J1200" t="s">
        <v>1128</v>
      </c>
      <c r="K1200" t="s">
        <v>3379</v>
      </c>
      <c r="L1200" t="s">
        <v>11945</v>
      </c>
      <c r="M1200" t="s">
        <v>11945</v>
      </c>
      <c r="N1200" t="s">
        <v>11889</v>
      </c>
      <c r="Q1200" t="s">
        <v>11878</v>
      </c>
      <c r="R1200" t="s">
        <v>1128</v>
      </c>
      <c r="S1200">
        <v>3.47</v>
      </c>
    </row>
    <row r="1201" spans="1:19" x14ac:dyDescent="0.75">
      <c r="A1201" t="s">
        <v>11936</v>
      </c>
      <c r="B1201" t="s">
        <v>11871</v>
      </c>
      <c r="C1201" t="s">
        <v>11879</v>
      </c>
      <c r="D1201" t="s">
        <v>10039</v>
      </c>
      <c r="E1201" t="s">
        <v>13027</v>
      </c>
      <c r="F1201" t="s">
        <v>11872</v>
      </c>
      <c r="G1201" t="s">
        <v>13028</v>
      </c>
      <c r="H1201">
        <v>3.3</v>
      </c>
      <c r="I1201">
        <v>3.3</v>
      </c>
      <c r="K1201" t="s">
        <v>12624</v>
      </c>
      <c r="L1201" t="s">
        <v>7359</v>
      </c>
      <c r="M1201" t="s">
        <v>11881</v>
      </c>
      <c r="N1201" t="s">
        <v>11882</v>
      </c>
      <c r="Q1201" t="s">
        <v>11878</v>
      </c>
      <c r="S1201">
        <v>3.3</v>
      </c>
    </row>
    <row r="1202" spans="1:19" x14ac:dyDescent="0.75">
      <c r="A1202" t="s">
        <v>11936</v>
      </c>
      <c r="B1202" t="s">
        <v>11871</v>
      </c>
      <c r="C1202" t="s">
        <v>11879</v>
      </c>
      <c r="D1202" t="s">
        <v>10207</v>
      </c>
      <c r="E1202" t="s">
        <v>13029</v>
      </c>
      <c r="F1202" t="s">
        <v>11872</v>
      </c>
      <c r="G1202" t="s">
        <v>13030</v>
      </c>
      <c r="H1202">
        <v>3.3</v>
      </c>
      <c r="I1202">
        <v>3.3</v>
      </c>
      <c r="K1202" t="s">
        <v>12664</v>
      </c>
      <c r="L1202" t="s">
        <v>7359</v>
      </c>
      <c r="M1202" t="s">
        <v>11881</v>
      </c>
      <c r="N1202" t="s">
        <v>11889</v>
      </c>
      <c r="Q1202" t="s">
        <v>11878</v>
      </c>
      <c r="S1202">
        <v>3.3</v>
      </c>
    </row>
    <row r="1203" spans="1:19" x14ac:dyDescent="0.75">
      <c r="A1203" t="s">
        <v>11936</v>
      </c>
      <c r="B1203" t="s">
        <v>11871</v>
      </c>
      <c r="C1203" t="s">
        <v>11879</v>
      </c>
      <c r="D1203" t="s">
        <v>10207</v>
      </c>
      <c r="E1203" t="s">
        <v>13031</v>
      </c>
      <c r="F1203" t="s">
        <v>11872</v>
      </c>
      <c r="G1203" t="s">
        <v>13032</v>
      </c>
      <c r="H1203">
        <v>3.3</v>
      </c>
      <c r="I1203">
        <v>3.3</v>
      </c>
      <c r="K1203" t="s">
        <v>12664</v>
      </c>
      <c r="L1203" t="s">
        <v>7359</v>
      </c>
      <c r="M1203" t="s">
        <v>11881</v>
      </c>
      <c r="N1203" t="s">
        <v>11889</v>
      </c>
      <c r="Q1203" t="s">
        <v>11878</v>
      </c>
      <c r="S1203">
        <v>3.3</v>
      </c>
    </row>
    <row r="1204" spans="1:19" x14ac:dyDescent="0.75">
      <c r="A1204" t="s">
        <v>11936</v>
      </c>
      <c r="B1204" t="s">
        <v>11871</v>
      </c>
      <c r="C1204" t="s">
        <v>11879</v>
      </c>
      <c r="D1204" t="s">
        <v>10207</v>
      </c>
      <c r="E1204" t="s">
        <v>13033</v>
      </c>
      <c r="F1204" t="s">
        <v>11872</v>
      </c>
      <c r="G1204" t="s">
        <v>13034</v>
      </c>
      <c r="H1204">
        <v>3.3</v>
      </c>
      <c r="I1204">
        <v>3.3</v>
      </c>
      <c r="K1204" t="s">
        <v>12664</v>
      </c>
      <c r="L1204" t="s">
        <v>7359</v>
      </c>
      <c r="M1204" t="s">
        <v>11881</v>
      </c>
      <c r="N1204" t="s">
        <v>11889</v>
      </c>
      <c r="Q1204" t="s">
        <v>11878</v>
      </c>
      <c r="S1204">
        <v>3.3</v>
      </c>
    </row>
    <row r="1205" spans="1:19" x14ac:dyDescent="0.75">
      <c r="A1205" t="s">
        <v>11936</v>
      </c>
      <c r="B1205" t="s">
        <v>11871</v>
      </c>
      <c r="C1205" t="s">
        <v>11879</v>
      </c>
      <c r="D1205" t="s">
        <v>10207</v>
      </c>
      <c r="E1205" t="s">
        <v>13035</v>
      </c>
      <c r="F1205" t="s">
        <v>11872</v>
      </c>
      <c r="G1205" t="s">
        <v>13036</v>
      </c>
      <c r="H1205">
        <v>3.3</v>
      </c>
      <c r="I1205">
        <v>3.3</v>
      </c>
      <c r="K1205" t="s">
        <v>12664</v>
      </c>
      <c r="L1205" t="s">
        <v>7359</v>
      </c>
      <c r="M1205" t="s">
        <v>11881</v>
      </c>
      <c r="N1205" t="s">
        <v>11889</v>
      </c>
      <c r="Q1205" t="s">
        <v>11878</v>
      </c>
      <c r="S1205">
        <v>3.3</v>
      </c>
    </row>
    <row r="1206" spans="1:19" x14ac:dyDescent="0.75">
      <c r="A1206" t="s">
        <v>11936</v>
      </c>
      <c r="B1206" t="s">
        <v>11871</v>
      </c>
      <c r="C1206" t="s">
        <v>11879</v>
      </c>
      <c r="D1206" t="s">
        <v>10207</v>
      </c>
      <c r="E1206" t="s">
        <v>13037</v>
      </c>
      <c r="F1206" t="s">
        <v>11872</v>
      </c>
      <c r="G1206" t="s">
        <v>13038</v>
      </c>
      <c r="H1206">
        <v>3.3</v>
      </c>
      <c r="I1206">
        <v>3.3</v>
      </c>
      <c r="K1206" t="s">
        <v>12664</v>
      </c>
      <c r="L1206" t="s">
        <v>7359</v>
      </c>
      <c r="M1206" t="s">
        <v>11881</v>
      </c>
      <c r="N1206" t="s">
        <v>11889</v>
      </c>
      <c r="Q1206" t="s">
        <v>11878</v>
      </c>
      <c r="S1206">
        <v>3.3</v>
      </c>
    </row>
    <row r="1207" spans="1:19" x14ac:dyDescent="0.75">
      <c r="A1207" t="s">
        <v>11936</v>
      </c>
      <c r="B1207" t="s">
        <v>11871</v>
      </c>
      <c r="C1207" t="s">
        <v>11879</v>
      </c>
      <c r="D1207" t="s">
        <v>10207</v>
      </c>
      <c r="E1207" t="s">
        <v>13039</v>
      </c>
      <c r="F1207" t="s">
        <v>11872</v>
      </c>
      <c r="G1207" t="s">
        <v>13040</v>
      </c>
      <c r="H1207">
        <v>3.3</v>
      </c>
      <c r="I1207">
        <v>3.3</v>
      </c>
      <c r="K1207" t="s">
        <v>12664</v>
      </c>
      <c r="L1207" t="s">
        <v>7359</v>
      </c>
      <c r="M1207" t="s">
        <v>11881</v>
      </c>
      <c r="N1207" t="s">
        <v>11889</v>
      </c>
      <c r="Q1207" t="s">
        <v>11878</v>
      </c>
      <c r="S1207">
        <v>3.3</v>
      </c>
    </row>
    <row r="1208" spans="1:19" x14ac:dyDescent="0.75">
      <c r="A1208" t="s">
        <v>11936</v>
      </c>
      <c r="B1208" t="s">
        <v>11871</v>
      </c>
      <c r="C1208" t="s">
        <v>11879</v>
      </c>
      <c r="D1208" t="s">
        <v>10039</v>
      </c>
      <c r="E1208" t="s">
        <v>13041</v>
      </c>
      <c r="F1208" t="s">
        <v>11872</v>
      </c>
      <c r="G1208" t="s">
        <v>13042</v>
      </c>
      <c r="H1208">
        <v>3.3</v>
      </c>
      <c r="I1208">
        <v>3.3</v>
      </c>
      <c r="K1208" t="s">
        <v>12624</v>
      </c>
      <c r="L1208" t="s">
        <v>7359</v>
      </c>
      <c r="M1208" t="s">
        <v>11881</v>
      </c>
      <c r="N1208" t="s">
        <v>11882</v>
      </c>
      <c r="Q1208" t="s">
        <v>11878</v>
      </c>
      <c r="S1208">
        <v>3.3</v>
      </c>
    </row>
    <row r="1209" spans="1:19" x14ac:dyDescent="0.75">
      <c r="A1209" t="s">
        <v>11936</v>
      </c>
      <c r="B1209" t="s">
        <v>11871</v>
      </c>
      <c r="C1209" t="s">
        <v>11879</v>
      </c>
      <c r="D1209" t="s">
        <v>10207</v>
      </c>
      <c r="E1209" t="s">
        <v>13043</v>
      </c>
      <c r="F1209" t="s">
        <v>11872</v>
      </c>
      <c r="G1209" t="s">
        <v>13044</v>
      </c>
      <c r="H1209">
        <v>3.3</v>
      </c>
      <c r="I1209">
        <v>3.3</v>
      </c>
      <c r="K1209" t="s">
        <v>12664</v>
      </c>
      <c r="L1209" t="s">
        <v>7359</v>
      </c>
      <c r="M1209" t="s">
        <v>11881</v>
      </c>
      <c r="N1209" t="s">
        <v>11889</v>
      </c>
      <c r="Q1209" t="s">
        <v>11878</v>
      </c>
      <c r="S1209">
        <v>3.3</v>
      </c>
    </row>
    <row r="1210" spans="1:19" x14ac:dyDescent="0.75">
      <c r="A1210" t="s">
        <v>11936</v>
      </c>
      <c r="B1210" t="s">
        <v>11871</v>
      </c>
      <c r="C1210" t="s">
        <v>11879</v>
      </c>
      <c r="D1210" t="s">
        <v>10207</v>
      </c>
      <c r="E1210" t="s">
        <v>2683</v>
      </c>
      <c r="F1210" t="s">
        <v>11872</v>
      </c>
      <c r="G1210" t="s">
        <v>13045</v>
      </c>
      <c r="H1210">
        <v>3.3</v>
      </c>
      <c r="I1210">
        <v>3.3</v>
      </c>
      <c r="K1210" t="s">
        <v>12664</v>
      </c>
      <c r="L1210" t="s">
        <v>7359</v>
      </c>
      <c r="M1210" t="s">
        <v>11881</v>
      </c>
      <c r="N1210" t="s">
        <v>11889</v>
      </c>
      <c r="Q1210" t="s">
        <v>11878</v>
      </c>
      <c r="S1210">
        <v>3.3</v>
      </c>
    </row>
    <row r="1211" spans="1:19" x14ac:dyDescent="0.75">
      <c r="A1211" t="s">
        <v>11936</v>
      </c>
      <c r="B1211" t="s">
        <v>11871</v>
      </c>
      <c r="C1211" t="s">
        <v>11879</v>
      </c>
      <c r="D1211" t="s">
        <v>10207</v>
      </c>
      <c r="E1211" t="s">
        <v>13046</v>
      </c>
      <c r="F1211" t="s">
        <v>11872</v>
      </c>
      <c r="G1211" t="s">
        <v>13047</v>
      </c>
      <c r="H1211">
        <v>3.3</v>
      </c>
      <c r="I1211">
        <v>3.3</v>
      </c>
      <c r="K1211" t="s">
        <v>12664</v>
      </c>
      <c r="L1211" t="s">
        <v>7359</v>
      </c>
      <c r="M1211" t="s">
        <v>11881</v>
      </c>
      <c r="N1211" t="s">
        <v>11889</v>
      </c>
      <c r="Q1211" t="s">
        <v>11878</v>
      </c>
      <c r="S1211">
        <v>3.3</v>
      </c>
    </row>
    <row r="1212" spans="1:19" x14ac:dyDescent="0.75">
      <c r="A1212" t="s">
        <v>11936</v>
      </c>
      <c r="B1212" t="s">
        <v>11871</v>
      </c>
      <c r="C1212" t="s">
        <v>11879</v>
      </c>
      <c r="D1212" t="s">
        <v>10207</v>
      </c>
      <c r="E1212" t="s">
        <v>13048</v>
      </c>
      <c r="F1212" t="s">
        <v>11872</v>
      </c>
      <c r="G1212" t="s">
        <v>13049</v>
      </c>
      <c r="H1212">
        <v>3.3</v>
      </c>
      <c r="I1212">
        <v>3.3</v>
      </c>
      <c r="K1212" t="s">
        <v>12664</v>
      </c>
      <c r="L1212" t="s">
        <v>7359</v>
      </c>
      <c r="M1212" t="s">
        <v>11881</v>
      </c>
      <c r="N1212" t="s">
        <v>11889</v>
      </c>
      <c r="Q1212" t="s">
        <v>11878</v>
      </c>
      <c r="S1212">
        <v>3.3</v>
      </c>
    </row>
    <row r="1213" spans="1:19" x14ac:dyDescent="0.75">
      <c r="A1213" t="s">
        <v>11936</v>
      </c>
      <c r="B1213" t="s">
        <v>11871</v>
      </c>
      <c r="C1213" t="s">
        <v>11879</v>
      </c>
      <c r="D1213" t="s">
        <v>10207</v>
      </c>
      <c r="E1213" t="s">
        <v>13050</v>
      </c>
      <c r="F1213" t="s">
        <v>11872</v>
      </c>
      <c r="G1213" t="s">
        <v>13051</v>
      </c>
      <c r="H1213">
        <v>3.3</v>
      </c>
      <c r="I1213">
        <v>3.3</v>
      </c>
      <c r="K1213" t="s">
        <v>12664</v>
      </c>
      <c r="L1213" t="s">
        <v>7359</v>
      </c>
      <c r="M1213" t="s">
        <v>11881</v>
      </c>
      <c r="N1213" t="s">
        <v>11889</v>
      </c>
      <c r="Q1213" t="s">
        <v>11878</v>
      </c>
      <c r="S1213">
        <v>3.3</v>
      </c>
    </row>
    <row r="1214" spans="1:19" x14ac:dyDescent="0.75">
      <c r="A1214" t="s">
        <v>11936</v>
      </c>
      <c r="B1214" t="s">
        <v>11871</v>
      </c>
      <c r="C1214" t="s">
        <v>11879</v>
      </c>
      <c r="D1214" t="s">
        <v>10207</v>
      </c>
      <c r="E1214" t="s">
        <v>13052</v>
      </c>
      <c r="F1214" t="s">
        <v>11872</v>
      </c>
      <c r="G1214" t="s">
        <v>13053</v>
      </c>
      <c r="H1214">
        <v>3.3</v>
      </c>
      <c r="I1214">
        <v>3.3</v>
      </c>
      <c r="K1214" t="s">
        <v>12664</v>
      </c>
      <c r="L1214" t="s">
        <v>7359</v>
      </c>
      <c r="M1214" t="s">
        <v>11881</v>
      </c>
      <c r="N1214" t="s">
        <v>11889</v>
      </c>
      <c r="Q1214" t="s">
        <v>11878</v>
      </c>
      <c r="S1214">
        <v>3.3</v>
      </c>
    </row>
    <row r="1215" spans="1:19" x14ac:dyDescent="0.75">
      <c r="A1215" t="s">
        <v>11870</v>
      </c>
      <c r="B1215" t="s">
        <v>11871</v>
      </c>
      <c r="C1215" t="s">
        <v>11871</v>
      </c>
      <c r="E1215" t="s">
        <v>337</v>
      </c>
      <c r="F1215" t="s">
        <v>11872</v>
      </c>
      <c r="G1215" t="s">
        <v>10506</v>
      </c>
      <c r="H1215">
        <v>1.5</v>
      </c>
      <c r="I1215">
        <v>3.2</v>
      </c>
      <c r="J1215" t="s">
        <v>11873</v>
      </c>
      <c r="K1215" t="s">
        <v>11874</v>
      </c>
      <c r="L1215" t="s">
        <v>7359</v>
      </c>
      <c r="M1215" t="s">
        <v>11881</v>
      </c>
      <c r="N1215" t="s">
        <v>11882</v>
      </c>
      <c r="O1215">
        <v>1462</v>
      </c>
      <c r="Q1215" t="s">
        <v>11878</v>
      </c>
      <c r="R1215" t="s">
        <v>11873</v>
      </c>
      <c r="S1215">
        <v>3.2</v>
      </c>
    </row>
    <row r="1216" spans="1:19" x14ac:dyDescent="0.75">
      <c r="A1216" t="s">
        <v>11870</v>
      </c>
      <c r="B1216" t="s">
        <v>11871</v>
      </c>
      <c r="C1216" t="s">
        <v>11871</v>
      </c>
      <c r="E1216" t="s">
        <v>11184</v>
      </c>
      <c r="F1216" t="s">
        <v>11872</v>
      </c>
      <c r="G1216" t="s">
        <v>11186</v>
      </c>
      <c r="H1216">
        <v>3.2</v>
      </c>
      <c r="I1216">
        <v>3.2</v>
      </c>
      <c r="J1216" t="s">
        <v>11873</v>
      </c>
      <c r="K1216" t="s">
        <v>11874</v>
      </c>
      <c r="L1216" t="s">
        <v>7359</v>
      </c>
      <c r="M1216" t="s">
        <v>11881</v>
      </c>
      <c r="N1216" t="s">
        <v>11882</v>
      </c>
      <c r="O1216">
        <v>31413</v>
      </c>
      <c r="Q1216" t="s">
        <v>11878</v>
      </c>
      <c r="R1216" t="s">
        <v>11873</v>
      </c>
      <c r="S1216">
        <v>3.2</v>
      </c>
    </row>
    <row r="1217" spans="1:19" x14ac:dyDescent="0.75">
      <c r="A1217" t="s">
        <v>11870</v>
      </c>
      <c r="B1217" t="s">
        <v>11871</v>
      </c>
      <c r="C1217" t="s">
        <v>11871</v>
      </c>
      <c r="E1217" t="s">
        <v>2416</v>
      </c>
      <c r="F1217" t="s">
        <v>11872</v>
      </c>
      <c r="G1217" t="s">
        <v>11067</v>
      </c>
      <c r="H1217">
        <v>2.83</v>
      </c>
      <c r="I1217">
        <v>3.2</v>
      </c>
      <c r="J1217" t="s">
        <v>11873</v>
      </c>
      <c r="K1217" t="s">
        <v>13054</v>
      </c>
      <c r="L1217" t="s">
        <v>7359</v>
      </c>
      <c r="M1217" t="s">
        <v>11881</v>
      </c>
      <c r="N1217" t="s">
        <v>11882</v>
      </c>
      <c r="O1217">
        <v>42487</v>
      </c>
      <c r="Q1217" t="s">
        <v>11878</v>
      </c>
      <c r="R1217" t="s">
        <v>11873</v>
      </c>
      <c r="S1217">
        <v>3.2</v>
      </c>
    </row>
    <row r="1218" spans="1:19" x14ac:dyDescent="0.75">
      <c r="A1218" t="s">
        <v>11870</v>
      </c>
      <c r="B1218" t="s">
        <v>11871</v>
      </c>
      <c r="C1218" t="s">
        <v>11871</v>
      </c>
      <c r="E1218" t="s">
        <v>370</v>
      </c>
      <c r="F1218" t="s">
        <v>11872</v>
      </c>
      <c r="G1218" t="s">
        <v>10154</v>
      </c>
      <c r="H1218">
        <v>3.2</v>
      </c>
      <c r="I1218">
        <v>3.2</v>
      </c>
      <c r="J1218" t="s">
        <v>11873</v>
      </c>
      <c r="K1218" t="s">
        <v>11874</v>
      </c>
      <c r="L1218" t="s">
        <v>7359</v>
      </c>
      <c r="M1218" t="s">
        <v>11881</v>
      </c>
      <c r="N1218" t="s">
        <v>11882</v>
      </c>
      <c r="O1218">
        <v>6211</v>
      </c>
      <c r="Q1218" t="s">
        <v>11878</v>
      </c>
      <c r="R1218" t="s">
        <v>11873</v>
      </c>
      <c r="S1218">
        <v>3.2</v>
      </c>
    </row>
    <row r="1219" spans="1:19" x14ac:dyDescent="0.75">
      <c r="A1219" t="s">
        <v>11870</v>
      </c>
      <c r="B1219" t="s">
        <v>11871</v>
      </c>
      <c r="C1219" t="s">
        <v>11871</v>
      </c>
      <c r="E1219" t="s">
        <v>10740</v>
      </c>
      <c r="F1219" t="s">
        <v>11872</v>
      </c>
      <c r="G1219" t="s">
        <v>10741</v>
      </c>
      <c r="H1219">
        <v>3.13</v>
      </c>
      <c r="I1219">
        <v>3.1</v>
      </c>
      <c r="J1219" t="s">
        <v>1128</v>
      </c>
      <c r="K1219" t="s">
        <v>12850</v>
      </c>
      <c r="L1219" t="s">
        <v>7359</v>
      </c>
      <c r="M1219" t="s">
        <v>11881</v>
      </c>
      <c r="N1219" t="s">
        <v>11889</v>
      </c>
      <c r="O1219">
        <v>28907</v>
      </c>
      <c r="Q1219" t="s">
        <v>11878</v>
      </c>
      <c r="R1219" t="s">
        <v>1128</v>
      </c>
      <c r="S1219">
        <v>3.13</v>
      </c>
    </row>
    <row r="1220" spans="1:19" x14ac:dyDescent="0.75">
      <c r="A1220" t="s">
        <v>11870</v>
      </c>
      <c r="B1220" t="s">
        <v>11871</v>
      </c>
      <c r="C1220" t="s">
        <v>11871</v>
      </c>
      <c r="E1220" t="s">
        <v>1153</v>
      </c>
      <c r="F1220" t="s">
        <v>11872</v>
      </c>
      <c r="G1220" t="s">
        <v>1153</v>
      </c>
      <c r="H1220">
        <v>2.84</v>
      </c>
      <c r="I1220">
        <v>3.1</v>
      </c>
      <c r="J1220" t="s">
        <v>1128</v>
      </c>
      <c r="K1220" t="s">
        <v>1152</v>
      </c>
      <c r="L1220" t="s">
        <v>12259</v>
      </c>
      <c r="M1220" t="s">
        <v>12463</v>
      </c>
      <c r="N1220" t="s">
        <v>11889</v>
      </c>
      <c r="O1220">
        <v>36743</v>
      </c>
      <c r="Q1220" t="s">
        <v>11878</v>
      </c>
      <c r="R1220" t="s">
        <v>1128</v>
      </c>
      <c r="S1220">
        <v>3.1</v>
      </c>
    </row>
    <row r="1221" spans="1:19" x14ac:dyDescent="0.75">
      <c r="A1221" t="s">
        <v>11870</v>
      </c>
      <c r="B1221" t="s">
        <v>11871</v>
      </c>
      <c r="C1221" t="s">
        <v>11871</v>
      </c>
      <c r="E1221" t="s">
        <v>13055</v>
      </c>
      <c r="F1221" t="s">
        <v>11872</v>
      </c>
      <c r="G1221" t="s">
        <v>13056</v>
      </c>
      <c r="H1221">
        <v>3</v>
      </c>
      <c r="I1221">
        <v>3</v>
      </c>
      <c r="J1221" t="s">
        <v>11873</v>
      </c>
      <c r="K1221" t="s">
        <v>13057</v>
      </c>
      <c r="L1221" t="s">
        <v>11923</v>
      </c>
      <c r="M1221" t="s">
        <v>11924</v>
      </c>
      <c r="N1221" t="s">
        <v>11877</v>
      </c>
      <c r="O1221">
        <v>43820</v>
      </c>
      <c r="Q1221" t="s">
        <v>11878</v>
      </c>
      <c r="R1221" t="s">
        <v>11873</v>
      </c>
      <c r="S1221">
        <v>3</v>
      </c>
    </row>
    <row r="1222" spans="1:19" x14ac:dyDescent="0.75">
      <c r="A1222" t="s">
        <v>11870</v>
      </c>
      <c r="B1222" t="s">
        <v>11871</v>
      </c>
      <c r="C1222" t="s">
        <v>11871</v>
      </c>
      <c r="E1222" t="s">
        <v>1415</v>
      </c>
      <c r="F1222" t="s">
        <v>11872</v>
      </c>
      <c r="G1222" t="s">
        <v>10282</v>
      </c>
      <c r="H1222">
        <v>3</v>
      </c>
      <c r="I1222">
        <v>3</v>
      </c>
      <c r="J1222" t="s">
        <v>1128</v>
      </c>
      <c r="K1222" t="s">
        <v>3379</v>
      </c>
      <c r="L1222" t="s">
        <v>11923</v>
      </c>
      <c r="M1222" t="s">
        <v>11924</v>
      </c>
      <c r="N1222" t="s">
        <v>11889</v>
      </c>
      <c r="O1222">
        <v>41289</v>
      </c>
      <c r="Q1222" t="s">
        <v>11878</v>
      </c>
      <c r="R1222" t="s">
        <v>1128</v>
      </c>
      <c r="S1222">
        <v>3</v>
      </c>
    </row>
    <row r="1223" spans="1:19" x14ac:dyDescent="0.75">
      <c r="A1223" t="s">
        <v>11870</v>
      </c>
      <c r="B1223" t="s">
        <v>11871</v>
      </c>
      <c r="C1223" t="s">
        <v>11871</v>
      </c>
      <c r="E1223" t="s">
        <v>10560</v>
      </c>
      <c r="F1223" t="s">
        <v>11872</v>
      </c>
      <c r="G1223" t="s">
        <v>10561</v>
      </c>
      <c r="H1223">
        <v>3</v>
      </c>
      <c r="I1223">
        <v>3</v>
      </c>
      <c r="J1223" t="s">
        <v>1128</v>
      </c>
      <c r="K1223" t="s">
        <v>13058</v>
      </c>
      <c r="L1223" t="s">
        <v>11923</v>
      </c>
      <c r="M1223" t="s">
        <v>11924</v>
      </c>
      <c r="N1223" t="s">
        <v>11889</v>
      </c>
      <c r="O1223">
        <v>43330</v>
      </c>
      <c r="Q1223" t="s">
        <v>11878</v>
      </c>
      <c r="R1223" t="s">
        <v>1128</v>
      </c>
      <c r="S1223">
        <v>3</v>
      </c>
    </row>
    <row r="1224" spans="1:19" x14ac:dyDescent="0.75">
      <c r="A1224" t="s">
        <v>11870</v>
      </c>
      <c r="B1224" t="s">
        <v>11871</v>
      </c>
      <c r="C1224" t="s">
        <v>11871</v>
      </c>
      <c r="E1224" t="s">
        <v>2316</v>
      </c>
      <c r="F1224" t="s">
        <v>11872</v>
      </c>
      <c r="G1224" t="s">
        <v>10559</v>
      </c>
      <c r="H1224">
        <v>3</v>
      </c>
      <c r="I1224">
        <v>3</v>
      </c>
      <c r="J1224" t="s">
        <v>3319</v>
      </c>
      <c r="K1224" t="s">
        <v>2315</v>
      </c>
      <c r="L1224" t="s">
        <v>11923</v>
      </c>
      <c r="M1224" t="s">
        <v>11924</v>
      </c>
      <c r="N1224" t="s">
        <v>11889</v>
      </c>
      <c r="O1224">
        <v>42630</v>
      </c>
      <c r="Q1224" t="s">
        <v>11878</v>
      </c>
      <c r="R1224" t="s">
        <v>3319</v>
      </c>
      <c r="S1224">
        <v>3</v>
      </c>
    </row>
    <row r="1225" spans="1:19" x14ac:dyDescent="0.75">
      <c r="A1225" t="s">
        <v>11870</v>
      </c>
      <c r="B1225" t="s">
        <v>11871</v>
      </c>
      <c r="C1225" t="s">
        <v>11871</v>
      </c>
      <c r="E1225" t="s">
        <v>2023</v>
      </c>
      <c r="F1225" t="s">
        <v>11872</v>
      </c>
      <c r="G1225" t="s">
        <v>10339</v>
      </c>
      <c r="H1225">
        <v>3</v>
      </c>
      <c r="I1225">
        <v>3</v>
      </c>
      <c r="J1225" t="s">
        <v>1128</v>
      </c>
      <c r="K1225" t="s">
        <v>13059</v>
      </c>
      <c r="L1225" t="s">
        <v>11954</v>
      </c>
      <c r="M1225" t="s">
        <v>11954</v>
      </c>
      <c r="N1225" t="s">
        <v>11889</v>
      </c>
      <c r="O1225">
        <v>42430</v>
      </c>
      <c r="Q1225" t="s">
        <v>11878</v>
      </c>
      <c r="R1225" t="s">
        <v>1128</v>
      </c>
      <c r="S1225">
        <v>3</v>
      </c>
    </row>
    <row r="1226" spans="1:19" x14ac:dyDescent="0.75">
      <c r="A1226" t="s">
        <v>11870</v>
      </c>
      <c r="B1226" t="s">
        <v>11871</v>
      </c>
      <c r="C1226" t="s">
        <v>11871</v>
      </c>
      <c r="E1226" t="s">
        <v>10777</v>
      </c>
      <c r="F1226" t="s">
        <v>11872</v>
      </c>
      <c r="G1226" t="s">
        <v>10778</v>
      </c>
      <c r="H1226">
        <v>3</v>
      </c>
      <c r="I1226">
        <v>3</v>
      </c>
      <c r="J1226" t="s">
        <v>11873</v>
      </c>
      <c r="K1226" t="s">
        <v>13060</v>
      </c>
      <c r="L1226" t="s">
        <v>11923</v>
      </c>
      <c r="M1226" t="s">
        <v>11924</v>
      </c>
      <c r="N1226" t="s">
        <v>11882</v>
      </c>
      <c r="O1226">
        <v>43202</v>
      </c>
      <c r="Q1226" t="s">
        <v>11878</v>
      </c>
      <c r="R1226" t="s">
        <v>11873</v>
      </c>
      <c r="S1226">
        <v>3</v>
      </c>
    </row>
    <row r="1227" spans="1:19" x14ac:dyDescent="0.75">
      <c r="A1227" t="s">
        <v>11870</v>
      </c>
      <c r="B1227" t="s">
        <v>11871</v>
      </c>
      <c r="C1227" t="s">
        <v>11871</v>
      </c>
      <c r="E1227" t="s">
        <v>2028</v>
      </c>
      <c r="F1227" t="s">
        <v>11872</v>
      </c>
      <c r="G1227" t="s">
        <v>2346</v>
      </c>
      <c r="H1227">
        <v>3</v>
      </c>
      <c r="I1227">
        <v>3</v>
      </c>
      <c r="J1227" t="s">
        <v>1128</v>
      </c>
      <c r="K1227" t="s">
        <v>2027</v>
      </c>
      <c r="L1227" t="s">
        <v>11954</v>
      </c>
      <c r="M1227" t="s">
        <v>11954</v>
      </c>
      <c r="N1227" t="s">
        <v>11889</v>
      </c>
      <c r="O1227">
        <v>42361</v>
      </c>
      <c r="Q1227" t="s">
        <v>11878</v>
      </c>
      <c r="R1227" t="s">
        <v>1128</v>
      </c>
      <c r="S1227">
        <v>3</v>
      </c>
    </row>
    <row r="1228" spans="1:19" x14ac:dyDescent="0.75">
      <c r="A1228" t="s">
        <v>11870</v>
      </c>
      <c r="B1228" t="s">
        <v>11871</v>
      </c>
      <c r="C1228" t="s">
        <v>11871</v>
      </c>
      <c r="E1228" t="s">
        <v>13061</v>
      </c>
      <c r="F1228" t="s">
        <v>11872</v>
      </c>
      <c r="G1228" t="s">
        <v>13062</v>
      </c>
      <c r="H1228">
        <v>2.99</v>
      </c>
      <c r="I1228">
        <v>3</v>
      </c>
      <c r="J1228" t="s">
        <v>1128</v>
      </c>
      <c r="K1228" t="s">
        <v>13063</v>
      </c>
      <c r="L1228" t="s">
        <v>11923</v>
      </c>
      <c r="M1228" t="s">
        <v>11924</v>
      </c>
      <c r="N1228" t="s">
        <v>11889</v>
      </c>
      <c r="O1228">
        <v>43780</v>
      </c>
      <c r="Q1228" t="s">
        <v>11878</v>
      </c>
      <c r="R1228" t="s">
        <v>1128</v>
      </c>
      <c r="S1228">
        <v>3</v>
      </c>
    </row>
    <row r="1229" spans="1:19" x14ac:dyDescent="0.75">
      <c r="A1229" t="s">
        <v>11870</v>
      </c>
      <c r="B1229" t="s">
        <v>11871</v>
      </c>
      <c r="C1229" t="s">
        <v>11871</v>
      </c>
      <c r="E1229" t="s">
        <v>10723</v>
      </c>
      <c r="F1229" t="s">
        <v>11872</v>
      </c>
      <c r="G1229" t="s">
        <v>10724</v>
      </c>
      <c r="H1229">
        <v>3</v>
      </c>
      <c r="I1229">
        <v>3</v>
      </c>
      <c r="J1229" t="s">
        <v>1128</v>
      </c>
      <c r="K1229" t="s">
        <v>13064</v>
      </c>
      <c r="L1229" t="s">
        <v>11923</v>
      </c>
      <c r="M1229" t="s">
        <v>11924</v>
      </c>
      <c r="N1229" t="s">
        <v>11889</v>
      </c>
      <c r="O1229">
        <v>43337</v>
      </c>
      <c r="Q1229" t="s">
        <v>11878</v>
      </c>
      <c r="R1229" t="s">
        <v>1128</v>
      </c>
      <c r="S1229">
        <v>3</v>
      </c>
    </row>
    <row r="1230" spans="1:19" x14ac:dyDescent="0.75">
      <c r="A1230" t="s">
        <v>11870</v>
      </c>
      <c r="B1230" t="s">
        <v>11871</v>
      </c>
      <c r="C1230" t="s">
        <v>11871</v>
      </c>
      <c r="E1230" t="s">
        <v>1792</v>
      </c>
      <c r="F1230" t="s">
        <v>11872</v>
      </c>
      <c r="G1230" t="s">
        <v>10925</v>
      </c>
      <c r="H1230">
        <v>3</v>
      </c>
      <c r="I1230">
        <v>3</v>
      </c>
      <c r="J1230" t="s">
        <v>1128</v>
      </c>
      <c r="K1230" t="s">
        <v>1791</v>
      </c>
      <c r="L1230" t="s">
        <v>11923</v>
      </c>
      <c r="M1230" t="s">
        <v>11924</v>
      </c>
      <c r="N1230" t="s">
        <v>11889</v>
      </c>
      <c r="O1230">
        <v>42847</v>
      </c>
      <c r="Q1230" t="s">
        <v>11878</v>
      </c>
      <c r="R1230" t="s">
        <v>1128</v>
      </c>
      <c r="S1230">
        <v>3</v>
      </c>
    </row>
    <row r="1231" spans="1:19" x14ac:dyDescent="0.75">
      <c r="A1231" t="s">
        <v>11870</v>
      </c>
      <c r="B1231" t="s">
        <v>11871</v>
      </c>
      <c r="C1231" t="s">
        <v>11871</v>
      </c>
      <c r="E1231" t="s">
        <v>1589</v>
      </c>
      <c r="F1231" t="s">
        <v>11872</v>
      </c>
      <c r="G1231" t="s">
        <v>10567</v>
      </c>
      <c r="H1231">
        <v>3</v>
      </c>
      <c r="I1231">
        <v>3</v>
      </c>
      <c r="J1231" t="s">
        <v>1128</v>
      </c>
      <c r="K1231" t="s">
        <v>13065</v>
      </c>
      <c r="L1231" t="s">
        <v>11923</v>
      </c>
      <c r="M1231" t="s">
        <v>11924</v>
      </c>
      <c r="N1231" t="s">
        <v>11889</v>
      </c>
      <c r="O1231">
        <v>42451</v>
      </c>
      <c r="Q1231" t="s">
        <v>11878</v>
      </c>
      <c r="R1231" t="s">
        <v>1128</v>
      </c>
      <c r="S1231">
        <v>3</v>
      </c>
    </row>
    <row r="1232" spans="1:19" x14ac:dyDescent="0.75">
      <c r="A1232" t="s">
        <v>11870</v>
      </c>
      <c r="B1232" t="s">
        <v>11871</v>
      </c>
      <c r="C1232" t="s">
        <v>11871</v>
      </c>
      <c r="E1232" t="s">
        <v>10619</v>
      </c>
      <c r="F1232" t="s">
        <v>11872</v>
      </c>
      <c r="G1232" t="s">
        <v>10620</v>
      </c>
      <c r="H1232">
        <v>3</v>
      </c>
      <c r="I1232">
        <v>3</v>
      </c>
      <c r="J1232" t="s">
        <v>1128</v>
      </c>
      <c r="K1232" t="s">
        <v>13066</v>
      </c>
      <c r="L1232" t="s">
        <v>11923</v>
      </c>
      <c r="M1232" t="s">
        <v>11924</v>
      </c>
      <c r="N1232" t="s">
        <v>11889</v>
      </c>
      <c r="O1232">
        <v>42909</v>
      </c>
      <c r="Q1232" t="s">
        <v>11878</v>
      </c>
      <c r="R1232" t="s">
        <v>1128</v>
      </c>
      <c r="S1232">
        <v>3</v>
      </c>
    </row>
    <row r="1233" spans="1:19" x14ac:dyDescent="0.75">
      <c r="A1233" t="s">
        <v>11870</v>
      </c>
      <c r="B1233" t="s">
        <v>11871</v>
      </c>
      <c r="C1233" t="s">
        <v>11871</v>
      </c>
      <c r="E1233" t="s">
        <v>10895</v>
      </c>
      <c r="F1233" t="s">
        <v>11872</v>
      </c>
      <c r="G1233" t="s">
        <v>10896</v>
      </c>
      <c r="H1233">
        <v>3</v>
      </c>
      <c r="I1233">
        <v>3</v>
      </c>
      <c r="J1233" t="s">
        <v>1128</v>
      </c>
      <c r="K1233" t="s">
        <v>13067</v>
      </c>
      <c r="L1233" t="s">
        <v>11923</v>
      </c>
      <c r="M1233" t="s">
        <v>11924</v>
      </c>
      <c r="N1233" t="s">
        <v>11889</v>
      </c>
      <c r="O1233">
        <v>43500</v>
      </c>
      <c r="Q1233" t="s">
        <v>11878</v>
      </c>
      <c r="R1233" t="s">
        <v>1128</v>
      </c>
      <c r="S1233">
        <v>3</v>
      </c>
    </row>
    <row r="1234" spans="1:19" x14ac:dyDescent="0.75">
      <c r="A1234" t="s">
        <v>11870</v>
      </c>
      <c r="B1234" t="s">
        <v>11879</v>
      </c>
      <c r="C1234" t="s">
        <v>11871</v>
      </c>
      <c r="E1234" t="s">
        <v>546</v>
      </c>
      <c r="F1234" t="s">
        <v>11872</v>
      </c>
      <c r="G1234" t="s">
        <v>546</v>
      </c>
      <c r="H1234">
        <v>3</v>
      </c>
      <c r="I1234">
        <v>3</v>
      </c>
      <c r="J1234" t="s">
        <v>11873</v>
      </c>
      <c r="K1234" t="s">
        <v>11874</v>
      </c>
      <c r="L1234" t="s">
        <v>7359</v>
      </c>
      <c r="M1234" t="s">
        <v>11881</v>
      </c>
      <c r="N1234" t="s">
        <v>11882</v>
      </c>
      <c r="O1234">
        <v>32960</v>
      </c>
      <c r="Q1234" t="s">
        <v>11878</v>
      </c>
      <c r="R1234" t="s">
        <v>11873</v>
      </c>
      <c r="S1234">
        <v>3</v>
      </c>
    </row>
    <row r="1235" spans="1:19" x14ac:dyDescent="0.75">
      <c r="A1235" t="s">
        <v>11870</v>
      </c>
      <c r="B1235" t="s">
        <v>11871</v>
      </c>
      <c r="C1235" t="s">
        <v>11871</v>
      </c>
      <c r="E1235" t="s">
        <v>1250</v>
      </c>
      <c r="F1235" t="s">
        <v>11872</v>
      </c>
      <c r="G1235" t="s">
        <v>10122</v>
      </c>
      <c r="H1235">
        <v>3</v>
      </c>
      <c r="I1235">
        <v>3</v>
      </c>
      <c r="J1235" t="s">
        <v>1128</v>
      </c>
      <c r="K1235" t="s">
        <v>11892</v>
      </c>
      <c r="L1235" t="s">
        <v>7359</v>
      </c>
      <c r="M1235" t="s">
        <v>11881</v>
      </c>
      <c r="N1235" t="s">
        <v>11889</v>
      </c>
      <c r="O1235">
        <v>4019</v>
      </c>
      <c r="Q1235" t="s">
        <v>11878</v>
      </c>
      <c r="R1235" t="s">
        <v>1128</v>
      </c>
      <c r="S1235">
        <v>3</v>
      </c>
    </row>
    <row r="1236" spans="1:19" x14ac:dyDescent="0.75">
      <c r="A1236" t="s">
        <v>11870</v>
      </c>
      <c r="B1236" t="s">
        <v>11871</v>
      </c>
      <c r="C1236" t="s">
        <v>11871</v>
      </c>
      <c r="E1236" t="s">
        <v>10840</v>
      </c>
      <c r="F1236" t="s">
        <v>11872</v>
      </c>
      <c r="G1236" t="s">
        <v>13068</v>
      </c>
      <c r="H1236">
        <v>3</v>
      </c>
      <c r="I1236">
        <v>3</v>
      </c>
      <c r="J1236" t="s">
        <v>1128</v>
      </c>
      <c r="K1236" t="s">
        <v>13069</v>
      </c>
      <c r="L1236" t="s">
        <v>11923</v>
      </c>
      <c r="M1236" t="s">
        <v>11924</v>
      </c>
      <c r="N1236" t="s">
        <v>11889</v>
      </c>
      <c r="O1236">
        <v>43462</v>
      </c>
      <c r="Q1236" t="s">
        <v>11878</v>
      </c>
      <c r="R1236" t="s">
        <v>1128</v>
      </c>
      <c r="S1236">
        <v>3</v>
      </c>
    </row>
    <row r="1237" spans="1:19" x14ac:dyDescent="0.75">
      <c r="A1237" t="s">
        <v>11870</v>
      </c>
      <c r="B1237" t="s">
        <v>11871</v>
      </c>
      <c r="C1237" t="s">
        <v>11871</v>
      </c>
      <c r="E1237" t="s">
        <v>10181</v>
      </c>
      <c r="F1237" t="s">
        <v>11872</v>
      </c>
      <c r="G1237" t="s">
        <v>10182</v>
      </c>
      <c r="H1237">
        <v>3</v>
      </c>
      <c r="I1237">
        <v>3</v>
      </c>
      <c r="J1237" t="s">
        <v>1128</v>
      </c>
      <c r="K1237" t="s">
        <v>13070</v>
      </c>
      <c r="L1237" t="s">
        <v>11923</v>
      </c>
      <c r="M1237" t="s">
        <v>11924</v>
      </c>
      <c r="N1237" t="s">
        <v>11889</v>
      </c>
      <c r="O1237">
        <v>43007</v>
      </c>
      <c r="Q1237" t="s">
        <v>11878</v>
      </c>
      <c r="R1237" t="s">
        <v>1128</v>
      </c>
      <c r="S1237">
        <v>3</v>
      </c>
    </row>
    <row r="1238" spans="1:19" x14ac:dyDescent="0.75">
      <c r="A1238" t="s">
        <v>11870</v>
      </c>
      <c r="B1238" t="s">
        <v>11871</v>
      </c>
      <c r="C1238" t="s">
        <v>11871</v>
      </c>
      <c r="E1238" t="s">
        <v>10617</v>
      </c>
      <c r="F1238" t="s">
        <v>11872</v>
      </c>
      <c r="G1238" t="s">
        <v>10618</v>
      </c>
      <c r="H1238">
        <v>2.85</v>
      </c>
      <c r="I1238">
        <v>2.8</v>
      </c>
      <c r="J1238" t="s">
        <v>1128</v>
      </c>
      <c r="K1238" t="s">
        <v>12850</v>
      </c>
      <c r="L1238" t="s">
        <v>7359</v>
      </c>
      <c r="M1238" t="s">
        <v>11881</v>
      </c>
      <c r="N1238" t="s">
        <v>11889</v>
      </c>
      <c r="O1238">
        <v>31778</v>
      </c>
      <c r="Q1238" t="s">
        <v>11878</v>
      </c>
      <c r="R1238" t="s">
        <v>1128</v>
      </c>
      <c r="S1238">
        <v>2.85</v>
      </c>
    </row>
    <row r="1239" spans="1:19" x14ac:dyDescent="0.75">
      <c r="A1239" t="s">
        <v>11870</v>
      </c>
      <c r="B1239" t="s">
        <v>11871</v>
      </c>
      <c r="C1239" t="s">
        <v>11871</v>
      </c>
      <c r="E1239" t="s">
        <v>10628</v>
      </c>
      <c r="F1239" t="s">
        <v>11872</v>
      </c>
      <c r="G1239" t="s">
        <v>10629</v>
      </c>
      <c r="H1239">
        <v>2.85</v>
      </c>
      <c r="I1239">
        <v>2.8</v>
      </c>
      <c r="J1239" t="s">
        <v>1128</v>
      </c>
      <c r="K1239" t="s">
        <v>12850</v>
      </c>
      <c r="L1239" t="s">
        <v>7359</v>
      </c>
      <c r="M1239" t="s">
        <v>11881</v>
      </c>
      <c r="N1239" t="s">
        <v>11889</v>
      </c>
      <c r="O1239">
        <v>31778</v>
      </c>
      <c r="Q1239" t="s">
        <v>11878</v>
      </c>
      <c r="R1239" t="s">
        <v>1128</v>
      </c>
      <c r="S1239">
        <v>2.85</v>
      </c>
    </row>
    <row r="1240" spans="1:19" x14ac:dyDescent="0.75">
      <c r="A1240" t="s">
        <v>11870</v>
      </c>
      <c r="B1240" t="s">
        <v>11879</v>
      </c>
      <c r="C1240" t="s">
        <v>11871</v>
      </c>
      <c r="E1240" t="s">
        <v>10139</v>
      </c>
      <c r="F1240" t="s">
        <v>11872</v>
      </c>
      <c r="G1240" t="s">
        <v>10140</v>
      </c>
      <c r="H1240">
        <v>2.8</v>
      </c>
      <c r="I1240">
        <v>2.8</v>
      </c>
      <c r="J1240" t="s">
        <v>11873</v>
      </c>
      <c r="K1240" t="s">
        <v>13071</v>
      </c>
      <c r="L1240" t="s">
        <v>7359</v>
      </c>
      <c r="M1240" t="s">
        <v>11881</v>
      </c>
      <c r="N1240" t="s">
        <v>11882</v>
      </c>
      <c r="O1240">
        <v>42948</v>
      </c>
      <c r="Q1240" t="s">
        <v>11878</v>
      </c>
      <c r="R1240" t="s">
        <v>11873</v>
      </c>
      <c r="S1240">
        <v>2.8</v>
      </c>
    </row>
    <row r="1241" spans="1:19" x14ac:dyDescent="0.75">
      <c r="A1241" t="s">
        <v>11936</v>
      </c>
      <c r="B1241" t="s">
        <v>11871</v>
      </c>
      <c r="C1241" t="s">
        <v>11879</v>
      </c>
      <c r="D1241" t="s">
        <v>11021</v>
      </c>
      <c r="E1241" t="s">
        <v>2585</v>
      </c>
      <c r="F1241" t="s">
        <v>11872</v>
      </c>
      <c r="G1241" t="s">
        <v>13072</v>
      </c>
      <c r="H1241">
        <v>2.8</v>
      </c>
      <c r="I1241">
        <v>2.8</v>
      </c>
      <c r="K1241" t="s">
        <v>11994</v>
      </c>
      <c r="L1241" t="s">
        <v>7359</v>
      </c>
      <c r="M1241" t="s">
        <v>11881</v>
      </c>
      <c r="N1241" t="s">
        <v>11882</v>
      </c>
      <c r="Q1241" t="s">
        <v>11878</v>
      </c>
      <c r="S1241">
        <v>2.8</v>
      </c>
    </row>
    <row r="1242" spans="1:19" x14ac:dyDescent="0.75">
      <c r="A1242" t="s">
        <v>11870</v>
      </c>
      <c r="B1242" t="s">
        <v>11871</v>
      </c>
      <c r="C1242" t="s">
        <v>11871</v>
      </c>
      <c r="E1242" t="s">
        <v>13073</v>
      </c>
      <c r="F1242" t="s">
        <v>11872</v>
      </c>
      <c r="G1242" t="s">
        <v>13074</v>
      </c>
      <c r="H1242">
        <v>2.8</v>
      </c>
      <c r="I1242">
        <v>2.8</v>
      </c>
      <c r="J1242" t="s">
        <v>1128</v>
      </c>
      <c r="K1242" t="s">
        <v>13075</v>
      </c>
      <c r="L1242" t="s">
        <v>11945</v>
      </c>
      <c r="M1242" t="s">
        <v>12463</v>
      </c>
      <c r="N1242" t="s">
        <v>11889</v>
      </c>
      <c r="O1242">
        <v>43819</v>
      </c>
      <c r="Q1242" t="s">
        <v>11878</v>
      </c>
      <c r="R1242" t="s">
        <v>1128</v>
      </c>
      <c r="S1242">
        <v>2.8</v>
      </c>
    </row>
    <row r="1243" spans="1:19" x14ac:dyDescent="0.75">
      <c r="A1243" t="s">
        <v>11936</v>
      </c>
      <c r="B1243" t="s">
        <v>11871</v>
      </c>
      <c r="C1243" t="s">
        <v>11879</v>
      </c>
      <c r="D1243" t="s">
        <v>11021</v>
      </c>
      <c r="E1243" t="s">
        <v>13076</v>
      </c>
      <c r="F1243" t="s">
        <v>11872</v>
      </c>
      <c r="G1243" t="s">
        <v>13077</v>
      </c>
      <c r="H1243">
        <v>2.8</v>
      </c>
      <c r="I1243">
        <v>2.8</v>
      </c>
      <c r="K1243" t="s">
        <v>11994</v>
      </c>
      <c r="L1243" t="s">
        <v>7359</v>
      </c>
      <c r="M1243" t="s">
        <v>11881</v>
      </c>
      <c r="N1243" t="s">
        <v>11882</v>
      </c>
      <c r="Q1243" t="s">
        <v>11878</v>
      </c>
      <c r="S1243">
        <v>2.8</v>
      </c>
    </row>
    <row r="1244" spans="1:19" x14ac:dyDescent="0.75">
      <c r="A1244" t="s">
        <v>11870</v>
      </c>
      <c r="B1244" t="s">
        <v>11871</v>
      </c>
      <c r="C1244" t="s">
        <v>11871</v>
      </c>
      <c r="E1244" t="s">
        <v>1235</v>
      </c>
      <c r="F1244" t="s">
        <v>11872</v>
      </c>
      <c r="G1244" t="s">
        <v>10280</v>
      </c>
      <c r="H1244">
        <v>2.56</v>
      </c>
      <c r="I1244">
        <v>2.6</v>
      </c>
      <c r="J1244" t="s">
        <v>1128</v>
      </c>
      <c r="K1244" t="s">
        <v>11892</v>
      </c>
      <c r="L1244" t="s">
        <v>7359</v>
      </c>
      <c r="M1244" t="s">
        <v>11881</v>
      </c>
      <c r="N1244" t="s">
        <v>11889</v>
      </c>
      <c r="O1244">
        <v>1462</v>
      </c>
      <c r="Q1244" t="s">
        <v>11878</v>
      </c>
      <c r="R1244" t="s">
        <v>1128</v>
      </c>
      <c r="S1244">
        <v>2.6</v>
      </c>
    </row>
    <row r="1245" spans="1:19" x14ac:dyDescent="0.75">
      <c r="A1245" t="s">
        <v>11870</v>
      </c>
      <c r="B1245" t="s">
        <v>11871</v>
      </c>
      <c r="C1245" t="s">
        <v>11871</v>
      </c>
      <c r="E1245" t="s">
        <v>11147</v>
      </c>
      <c r="F1245" t="s">
        <v>11872</v>
      </c>
      <c r="G1245" t="s">
        <v>11148</v>
      </c>
      <c r="H1245">
        <v>2.5</v>
      </c>
      <c r="I1245">
        <v>2.5</v>
      </c>
      <c r="J1245" t="s">
        <v>3319</v>
      </c>
      <c r="K1245" t="s">
        <v>13078</v>
      </c>
      <c r="L1245" t="s">
        <v>11923</v>
      </c>
      <c r="M1245" t="s">
        <v>11924</v>
      </c>
      <c r="N1245" t="s">
        <v>11889</v>
      </c>
      <c r="O1245">
        <v>41639</v>
      </c>
      <c r="Q1245" t="s">
        <v>11878</v>
      </c>
      <c r="R1245" t="s">
        <v>3319</v>
      </c>
      <c r="S1245">
        <v>2.5</v>
      </c>
    </row>
    <row r="1246" spans="1:19" x14ac:dyDescent="0.75">
      <c r="A1246" t="s">
        <v>11870</v>
      </c>
      <c r="B1246" t="s">
        <v>11871</v>
      </c>
      <c r="C1246" t="s">
        <v>11871</v>
      </c>
      <c r="E1246" t="s">
        <v>1427</v>
      </c>
      <c r="F1246" t="s">
        <v>11872</v>
      </c>
      <c r="G1246" t="s">
        <v>10964</v>
      </c>
      <c r="H1246">
        <v>2</v>
      </c>
      <c r="I1246">
        <v>2.5</v>
      </c>
      <c r="J1246" t="s">
        <v>1128</v>
      </c>
      <c r="K1246" t="s">
        <v>11892</v>
      </c>
      <c r="L1246" t="s">
        <v>11923</v>
      </c>
      <c r="M1246" t="s">
        <v>11924</v>
      </c>
      <c r="N1246" t="s">
        <v>11889</v>
      </c>
      <c r="O1246">
        <v>40625</v>
      </c>
      <c r="Q1246" t="s">
        <v>11878</v>
      </c>
      <c r="R1246" t="s">
        <v>1128</v>
      </c>
      <c r="S1246">
        <v>2.5</v>
      </c>
    </row>
    <row r="1247" spans="1:19" x14ac:dyDescent="0.75">
      <c r="A1247" t="s">
        <v>11870</v>
      </c>
      <c r="B1247" t="s">
        <v>11871</v>
      </c>
      <c r="C1247" t="s">
        <v>11871</v>
      </c>
      <c r="E1247" t="s">
        <v>1389</v>
      </c>
      <c r="F1247" t="s">
        <v>11872</v>
      </c>
      <c r="G1247" t="s">
        <v>10965</v>
      </c>
      <c r="H1247">
        <v>2.5</v>
      </c>
      <c r="I1247">
        <v>2.5</v>
      </c>
      <c r="J1247" t="s">
        <v>1128</v>
      </c>
      <c r="K1247" t="s">
        <v>3379</v>
      </c>
      <c r="L1247" t="s">
        <v>11923</v>
      </c>
      <c r="M1247" t="s">
        <v>11924</v>
      </c>
      <c r="N1247" t="s">
        <v>11889</v>
      </c>
      <c r="O1247">
        <v>41237</v>
      </c>
      <c r="Q1247" t="s">
        <v>11878</v>
      </c>
      <c r="R1247" t="s">
        <v>1128</v>
      </c>
      <c r="S1247">
        <v>2.5</v>
      </c>
    </row>
    <row r="1248" spans="1:19" x14ac:dyDescent="0.75">
      <c r="A1248" t="s">
        <v>11870</v>
      </c>
      <c r="B1248" t="s">
        <v>11871</v>
      </c>
      <c r="C1248" t="s">
        <v>11871</v>
      </c>
      <c r="E1248" t="s">
        <v>2742</v>
      </c>
      <c r="F1248" t="s">
        <v>11872</v>
      </c>
      <c r="G1248" t="s">
        <v>10392</v>
      </c>
      <c r="H1248">
        <v>2.5</v>
      </c>
      <c r="I1248">
        <v>2.5</v>
      </c>
      <c r="J1248" t="s">
        <v>11873</v>
      </c>
      <c r="K1248" t="s">
        <v>13079</v>
      </c>
      <c r="L1248" t="s">
        <v>11923</v>
      </c>
      <c r="M1248" t="s">
        <v>11924</v>
      </c>
      <c r="N1248" t="s">
        <v>11882</v>
      </c>
      <c r="O1248">
        <v>41365</v>
      </c>
      <c r="Q1248" t="s">
        <v>11878</v>
      </c>
      <c r="R1248" t="s">
        <v>11873</v>
      </c>
      <c r="S1248">
        <v>2.5</v>
      </c>
    </row>
    <row r="1249" spans="1:19" x14ac:dyDescent="0.75">
      <c r="A1249" t="s">
        <v>11870</v>
      </c>
      <c r="B1249" t="s">
        <v>11871</v>
      </c>
      <c r="C1249" t="s">
        <v>11871</v>
      </c>
      <c r="E1249" t="s">
        <v>735</v>
      </c>
      <c r="F1249" t="s">
        <v>11872</v>
      </c>
      <c r="G1249" t="s">
        <v>10580</v>
      </c>
      <c r="H1249">
        <v>1.5</v>
      </c>
      <c r="I1249">
        <v>2.5</v>
      </c>
      <c r="J1249" t="s">
        <v>11873</v>
      </c>
      <c r="K1249" t="s">
        <v>13080</v>
      </c>
      <c r="L1249" t="s">
        <v>11923</v>
      </c>
      <c r="M1249" t="s">
        <v>11924</v>
      </c>
      <c r="N1249" t="s">
        <v>11882</v>
      </c>
      <c r="O1249">
        <v>41675</v>
      </c>
      <c r="Q1249" t="s">
        <v>11878</v>
      </c>
      <c r="R1249" t="s">
        <v>11873</v>
      </c>
      <c r="S1249">
        <v>2.5</v>
      </c>
    </row>
    <row r="1250" spans="1:19" x14ac:dyDescent="0.75">
      <c r="A1250" t="s">
        <v>11870</v>
      </c>
      <c r="B1250" t="s">
        <v>11871</v>
      </c>
      <c r="C1250" t="s">
        <v>11871</v>
      </c>
      <c r="E1250" t="s">
        <v>1395</v>
      </c>
      <c r="F1250" t="s">
        <v>11872</v>
      </c>
      <c r="G1250" t="s">
        <v>10966</v>
      </c>
      <c r="H1250">
        <v>2.5</v>
      </c>
      <c r="I1250">
        <v>2.5</v>
      </c>
      <c r="J1250" t="s">
        <v>1128</v>
      </c>
      <c r="K1250" t="s">
        <v>3379</v>
      </c>
      <c r="L1250" t="s">
        <v>11923</v>
      </c>
      <c r="M1250" t="s">
        <v>11924</v>
      </c>
      <c r="N1250" t="s">
        <v>11889</v>
      </c>
      <c r="O1250">
        <v>41237</v>
      </c>
      <c r="Q1250" t="s">
        <v>11878</v>
      </c>
      <c r="R1250" t="s">
        <v>1128</v>
      </c>
      <c r="S1250">
        <v>2.5</v>
      </c>
    </row>
    <row r="1251" spans="1:19" x14ac:dyDescent="0.75">
      <c r="A1251" t="s">
        <v>11870</v>
      </c>
      <c r="B1251" t="s">
        <v>11879</v>
      </c>
      <c r="C1251" t="s">
        <v>11871</v>
      </c>
      <c r="E1251" t="s">
        <v>2589</v>
      </c>
      <c r="F1251" t="s">
        <v>11872</v>
      </c>
      <c r="G1251" t="s">
        <v>10916</v>
      </c>
      <c r="H1251">
        <v>2.5</v>
      </c>
      <c r="I1251">
        <v>2.5</v>
      </c>
      <c r="J1251" t="s">
        <v>11873</v>
      </c>
      <c r="K1251" t="s">
        <v>13081</v>
      </c>
      <c r="L1251" t="s">
        <v>12259</v>
      </c>
      <c r="M1251" t="s">
        <v>12463</v>
      </c>
      <c r="N1251" t="s">
        <v>11882</v>
      </c>
      <c r="O1251">
        <v>31048</v>
      </c>
      <c r="Q1251" t="s">
        <v>11878</v>
      </c>
      <c r="R1251" t="s">
        <v>11873</v>
      </c>
      <c r="S1251">
        <v>2.5</v>
      </c>
    </row>
    <row r="1252" spans="1:19" x14ac:dyDescent="0.75">
      <c r="A1252" t="s">
        <v>11870</v>
      </c>
      <c r="B1252" t="s">
        <v>11871</v>
      </c>
      <c r="C1252" t="s">
        <v>11871</v>
      </c>
      <c r="E1252" t="s">
        <v>1283</v>
      </c>
      <c r="F1252" t="s">
        <v>11872</v>
      </c>
      <c r="G1252" t="s">
        <v>11027</v>
      </c>
      <c r="H1252">
        <v>2.5</v>
      </c>
      <c r="I1252">
        <v>2.5</v>
      </c>
      <c r="J1252" t="s">
        <v>1128</v>
      </c>
      <c r="K1252" t="s">
        <v>11892</v>
      </c>
      <c r="L1252" t="s">
        <v>7359</v>
      </c>
      <c r="M1252" t="s">
        <v>11881</v>
      </c>
      <c r="N1252" t="s">
        <v>11889</v>
      </c>
      <c r="O1252">
        <v>3289</v>
      </c>
      <c r="Q1252" t="s">
        <v>11878</v>
      </c>
      <c r="R1252" t="s">
        <v>1128</v>
      </c>
      <c r="S1252">
        <v>2.5</v>
      </c>
    </row>
    <row r="1253" spans="1:19" x14ac:dyDescent="0.75">
      <c r="A1253" t="s">
        <v>11870</v>
      </c>
      <c r="B1253" t="s">
        <v>11871</v>
      </c>
      <c r="C1253" t="s">
        <v>11871</v>
      </c>
      <c r="E1253" t="s">
        <v>1430</v>
      </c>
      <c r="F1253" t="s">
        <v>11872</v>
      </c>
      <c r="G1253" t="s">
        <v>10285</v>
      </c>
      <c r="H1253">
        <v>2.5</v>
      </c>
      <c r="I1253">
        <v>2.5</v>
      </c>
      <c r="J1253" t="s">
        <v>1128</v>
      </c>
      <c r="K1253" t="s">
        <v>3379</v>
      </c>
      <c r="L1253" t="s">
        <v>11923</v>
      </c>
      <c r="M1253" t="s">
        <v>11924</v>
      </c>
      <c r="N1253" t="s">
        <v>11889</v>
      </c>
      <c r="O1253">
        <v>41290</v>
      </c>
      <c r="Q1253" t="s">
        <v>11878</v>
      </c>
      <c r="R1253" t="s">
        <v>1128</v>
      </c>
      <c r="S1253">
        <v>2.5</v>
      </c>
    </row>
    <row r="1254" spans="1:19" x14ac:dyDescent="0.75">
      <c r="A1254" t="s">
        <v>11870</v>
      </c>
      <c r="B1254" t="s">
        <v>11879</v>
      </c>
      <c r="C1254" t="s">
        <v>11871</v>
      </c>
      <c r="E1254" t="s">
        <v>11200</v>
      </c>
      <c r="F1254" t="s">
        <v>11872</v>
      </c>
      <c r="G1254" t="s">
        <v>11201</v>
      </c>
      <c r="H1254">
        <v>2.5</v>
      </c>
      <c r="I1254">
        <v>2.5</v>
      </c>
      <c r="J1254" t="s">
        <v>11873</v>
      </c>
      <c r="K1254" t="s">
        <v>11874</v>
      </c>
      <c r="L1254" t="s">
        <v>7359</v>
      </c>
      <c r="M1254" t="s">
        <v>11881</v>
      </c>
      <c r="N1254" t="s">
        <v>11882</v>
      </c>
      <c r="O1254">
        <v>31444</v>
      </c>
      <c r="Q1254" t="s">
        <v>11878</v>
      </c>
      <c r="R1254" t="s">
        <v>11873</v>
      </c>
      <c r="S1254">
        <v>2.5</v>
      </c>
    </row>
    <row r="1255" spans="1:19" x14ac:dyDescent="0.75">
      <c r="A1255" t="s">
        <v>11870</v>
      </c>
      <c r="B1255" t="s">
        <v>11871</v>
      </c>
      <c r="C1255" t="s">
        <v>11871</v>
      </c>
      <c r="E1255" t="s">
        <v>11097</v>
      </c>
      <c r="F1255" t="s">
        <v>11872</v>
      </c>
      <c r="G1255" t="s">
        <v>13082</v>
      </c>
      <c r="H1255">
        <v>2.5</v>
      </c>
      <c r="I1255">
        <v>2.5</v>
      </c>
      <c r="J1255" t="s">
        <v>11873</v>
      </c>
      <c r="K1255" t="s">
        <v>11874</v>
      </c>
      <c r="L1255" t="s">
        <v>11923</v>
      </c>
      <c r="M1255" t="s">
        <v>11924</v>
      </c>
      <c r="N1255" t="s">
        <v>11882</v>
      </c>
      <c r="O1255">
        <v>41523</v>
      </c>
      <c r="Q1255" t="s">
        <v>11878</v>
      </c>
      <c r="R1255" t="s">
        <v>11873</v>
      </c>
      <c r="S1255">
        <v>2.5</v>
      </c>
    </row>
    <row r="1256" spans="1:19" x14ac:dyDescent="0.75">
      <c r="A1256" t="s">
        <v>11870</v>
      </c>
      <c r="B1256" t="s">
        <v>11871</v>
      </c>
      <c r="C1256" t="s">
        <v>11871</v>
      </c>
      <c r="E1256" t="s">
        <v>2210</v>
      </c>
      <c r="F1256" t="s">
        <v>11872</v>
      </c>
      <c r="G1256" t="s">
        <v>10076</v>
      </c>
      <c r="H1256">
        <v>2.25</v>
      </c>
      <c r="I1256">
        <v>2.5</v>
      </c>
      <c r="J1256" t="s">
        <v>3319</v>
      </c>
      <c r="K1256" t="s">
        <v>2209</v>
      </c>
      <c r="M1256" t="s">
        <v>12463</v>
      </c>
      <c r="N1256" t="s">
        <v>11889</v>
      </c>
      <c r="O1256">
        <v>38182</v>
      </c>
      <c r="Q1256" t="s">
        <v>11878</v>
      </c>
      <c r="R1256" t="s">
        <v>3319</v>
      </c>
      <c r="S1256">
        <v>2.5</v>
      </c>
    </row>
    <row r="1257" spans="1:19" x14ac:dyDescent="0.75">
      <c r="A1257" t="s">
        <v>11870</v>
      </c>
      <c r="B1257" t="s">
        <v>11879</v>
      </c>
      <c r="C1257" t="s">
        <v>11871</v>
      </c>
      <c r="E1257" t="s">
        <v>209</v>
      </c>
      <c r="F1257" t="s">
        <v>11872</v>
      </c>
      <c r="G1257" t="s">
        <v>10919</v>
      </c>
      <c r="H1257">
        <v>1.7</v>
      </c>
      <c r="I1257">
        <v>2.5</v>
      </c>
      <c r="J1257" t="s">
        <v>11873</v>
      </c>
      <c r="K1257" t="s">
        <v>11874</v>
      </c>
      <c r="L1257" t="s">
        <v>7359</v>
      </c>
      <c r="M1257" t="s">
        <v>11881</v>
      </c>
      <c r="N1257" t="s">
        <v>11882</v>
      </c>
      <c r="O1257">
        <v>30682</v>
      </c>
      <c r="Q1257" t="s">
        <v>11878</v>
      </c>
      <c r="R1257" t="s">
        <v>11873</v>
      </c>
      <c r="S1257">
        <v>2.5</v>
      </c>
    </row>
    <row r="1258" spans="1:19" x14ac:dyDescent="0.75">
      <c r="A1258" t="s">
        <v>11870</v>
      </c>
      <c r="B1258" t="s">
        <v>11879</v>
      </c>
      <c r="C1258" t="s">
        <v>11871</v>
      </c>
      <c r="E1258" t="s">
        <v>310</v>
      </c>
      <c r="F1258" t="s">
        <v>11872</v>
      </c>
      <c r="G1258" t="s">
        <v>10011</v>
      </c>
      <c r="H1258">
        <v>1.49</v>
      </c>
      <c r="I1258">
        <v>2.5</v>
      </c>
      <c r="J1258" t="s">
        <v>11873</v>
      </c>
      <c r="K1258" t="s">
        <v>13083</v>
      </c>
      <c r="L1258" t="s">
        <v>7359</v>
      </c>
      <c r="M1258" t="s">
        <v>11881</v>
      </c>
      <c r="N1258" t="s">
        <v>11882</v>
      </c>
      <c r="O1258">
        <v>32121</v>
      </c>
      <c r="Q1258" t="s">
        <v>11878</v>
      </c>
      <c r="R1258" t="s">
        <v>11873</v>
      </c>
      <c r="S1258">
        <v>2.5</v>
      </c>
    </row>
    <row r="1259" spans="1:19" x14ac:dyDescent="0.75">
      <c r="A1259" t="s">
        <v>11870</v>
      </c>
      <c r="B1259" t="s">
        <v>11879</v>
      </c>
      <c r="C1259" t="s">
        <v>11871</v>
      </c>
      <c r="E1259" t="s">
        <v>493</v>
      </c>
      <c r="F1259" t="s">
        <v>11872</v>
      </c>
      <c r="G1259" t="s">
        <v>10605</v>
      </c>
      <c r="H1259">
        <v>2.5</v>
      </c>
      <c r="I1259">
        <v>2.5</v>
      </c>
      <c r="J1259" t="s">
        <v>11873</v>
      </c>
      <c r="K1259" t="s">
        <v>11874</v>
      </c>
      <c r="L1259" t="s">
        <v>7359</v>
      </c>
      <c r="M1259" t="s">
        <v>11881</v>
      </c>
      <c r="N1259" t="s">
        <v>11882</v>
      </c>
      <c r="O1259">
        <v>32874</v>
      </c>
      <c r="Q1259" t="s">
        <v>11878</v>
      </c>
      <c r="R1259" t="s">
        <v>11873</v>
      </c>
      <c r="S1259">
        <v>2.5</v>
      </c>
    </row>
    <row r="1260" spans="1:19" x14ac:dyDescent="0.75">
      <c r="A1260" t="s">
        <v>11870</v>
      </c>
      <c r="B1260" t="s">
        <v>11871</v>
      </c>
      <c r="C1260" t="s">
        <v>11871</v>
      </c>
      <c r="E1260" t="s">
        <v>2386</v>
      </c>
      <c r="F1260" t="s">
        <v>11872</v>
      </c>
      <c r="G1260" t="s">
        <v>11146</v>
      </c>
      <c r="H1260">
        <v>2.33</v>
      </c>
      <c r="I1260">
        <v>2.4</v>
      </c>
      <c r="J1260" t="s">
        <v>3319</v>
      </c>
      <c r="K1260" t="s">
        <v>2385</v>
      </c>
      <c r="L1260" t="s">
        <v>11923</v>
      </c>
      <c r="M1260" t="s">
        <v>11924</v>
      </c>
      <c r="N1260" t="s">
        <v>11889</v>
      </c>
      <c r="O1260">
        <v>42711</v>
      </c>
      <c r="Q1260" t="s">
        <v>11878</v>
      </c>
      <c r="R1260" t="s">
        <v>3319</v>
      </c>
      <c r="S1260">
        <v>2.4</v>
      </c>
    </row>
    <row r="1261" spans="1:19" x14ac:dyDescent="0.75">
      <c r="A1261" t="s">
        <v>11870</v>
      </c>
      <c r="B1261" t="s">
        <v>11871</v>
      </c>
      <c r="C1261" t="s">
        <v>11871</v>
      </c>
      <c r="E1261" t="s">
        <v>11095</v>
      </c>
      <c r="F1261" t="s">
        <v>11872</v>
      </c>
      <c r="G1261" t="s">
        <v>11096</v>
      </c>
      <c r="H1261">
        <v>1.85</v>
      </c>
      <c r="I1261">
        <v>2.4</v>
      </c>
      <c r="J1261" t="s">
        <v>11873</v>
      </c>
      <c r="K1261" t="s">
        <v>12979</v>
      </c>
      <c r="L1261" t="s">
        <v>11945</v>
      </c>
      <c r="M1261" t="s">
        <v>12558</v>
      </c>
      <c r="N1261" t="s">
        <v>11882</v>
      </c>
      <c r="O1261">
        <v>41523</v>
      </c>
      <c r="Q1261" t="s">
        <v>11878</v>
      </c>
      <c r="R1261" t="s">
        <v>11873</v>
      </c>
      <c r="S1261">
        <v>2.4</v>
      </c>
    </row>
    <row r="1262" spans="1:19" x14ac:dyDescent="0.75">
      <c r="A1262" t="s">
        <v>11870</v>
      </c>
      <c r="B1262" t="s">
        <v>11871</v>
      </c>
      <c r="C1262" t="s">
        <v>11871</v>
      </c>
      <c r="E1262" t="s">
        <v>1518</v>
      </c>
      <c r="F1262" t="s">
        <v>11872</v>
      </c>
      <c r="G1262" t="s">
        <v>10026</v>
      </c>
      <c r="H1262">
        <v>2.4</v>
      </c>
      <c r="I1262">
        <v>2.4</v>
      </c>
      <c r="J1262" t="s">
        <v>1128</v>
      </c>
      <c r="K1262" t="s">
        <v>13009</v>
      </c>
      <c r="L1262" t="s">
        <v>11923</v>
      </c>
      <c r="M1262" t="s">
        <v>11924</v>
      </c>
      <c r="N1262" t="s">
        <v>11889</v>
      </c>
      <c r="O1262">
        <v>41001</v>
      </c>
      <c r="Q1262" t="s">
        <v>11878</v>
      </c>
      <c r="R1262" t="s">
        <v>1128</v>
      </c>
      <c r="S1262">
        <v>2.4</v>
      </c>
    </row>
    <row r="1263" spans="1:19" x14ac:dyDescent="0.75">
      <c r="A1263" t="s">
        <v>11870</v>
      </c>
      <c r="B1263" t="s">
        <v>11871</v>
      </c>
      <c r="C1263" t="s">
        <v>11871</v>
      </c>
      <c r="E1263" t="s">
        <v>1238</v>
      </c>
      <c r="F1263" t="s">
        <v>11872</v>
      </c>
      <c r="G1263" t="s">
        <v>10887</v>
      </c>
      <c r="H1263">
        <v>2.25</v>
      </c>
      <c r="I1263">
        <v>2.2999999999999998</v>
      </c>
      <c r="J1263" t="s">
        <v>1128</v>
      </c>
      <c r="K1263" t="s">
        <v>11892</v>
      </c>
      <c r="L1263" t="s">
        <v>7359</v>
      </c>
      <c r="M1263" t="s">
        <v>11881</v>
      </c>
      <c r="N1263" t="s">
        <v>11889</v>
      </c>
      <c r="O1263">
        <v>10594</v>
      </c>
      <c r="Q1263" t="s">
        <v>11878</v>
      </c>
      <c r="R1263" t="s">
        <v>1128</v>
      </c>
      <c r="S1263">
        <v>2.2999999999999998</v>
      </c>
    </row>
    <row r="1264" spans="1:19" x14ac:dyDescent="0.75">
      <c r="A1264" t="s">
        <v>11870</v>
      </c>
      <c r="B1264" t="s">
        <v>11879</v>
      </c>
      <c r="C1264" t="s">
        <v>11871</v>
      </c>
      <c r="E1264" t="s">
        <v>230</v>
      </c>
      <c r="F1264" t="s">
        <v>11872</v>
      </c>
      <c r="G1264" t="s">
        <v>230</v>
      </c>
      <c r="H1264">
        <v>1.3</v>
      </c>
      <c r="I1264">
        <v>2.2999999999999998</v>
      </c>
      <c r="J1264" t="s">
        <v>11873</v>
      </c>
      <c r="K1264" t="s">
        <v>11874</v>
      </c>
      <c r="L1264" t="s">
        <v>7359</v>
      </c>
      <c r="M1264" t="s">
        <v>11881</v>
      </c>
      <c r="N1264" t="s">
        <v>11882</v>
      </c>
      <c r="O1264">
        <v>39142</v>
      </c>
      <c r="Q1264" t="s">
        <v>11878</v>
      </c>
      <c r="R1264" t="s">
        <v>11873</v>
      </c>
      <c r="S1264">
        <v>2.2999999999999998</v>
      </c>
    </row>
    <row r="1265" spans="1:19" x14ac:dyDescent="0.75">
      <c r="A1265" t="s">
        <v>11936</v>
      </c>
      <c r="B1265" t="s">
        <v>11871</v>
      </c>
      <c r="C1265" t="s">
        <v>11879</v>
      </c>
      <c r="D1265" t="s">
        <v>10691</v>
      </c>
      <c r="E1265" t="s">
        <v>13084</v>
      </c>
      <c r="F1265" t="s">
        <v>11872</v>
      </c>
      <c r="G1265" t="s">
        <v>13085</v>
      </c>
      <c r="H1265">
        <v>2.2000000000000002</v>
      </c>
      <c r="I1265">
        <v>2.2000000000000002</v>
      </c>
      <c r="N1265" t="s">
        <v>11882</v>
      </c>
      <c r="Q1265" t="s">
        <v>11878</v>
      </c>
      <c r="S1265">
        <v>2.2000000000000002</v>
      </c>
    </row>
    <row r="1266" spans="1:19" x14ac:dyDescent="0.75">
      <c r="A1266" t="s">
        <v>11870</v>
      </c>
      <c r="B1266" t="s">
        <v>11871</v>
      </c>
      <c r="C1266" t="s">
        <v>11871</v>
      </c>
      <c r="E1266" t="s">
        <v>2325</v>
      </c>
      <c r="F1266" t="s">
        <v>11872</v>
      </c>
      <c r="G1266" t="s">
        <v>10876</v>
      </c>
      <c r="H1266">
        <v>2.1</v>
      </c>
      <c r="I1266">
        <v>2.1</v>
      </c>
      <c r="J1266" t="s">
        <v>1128</v>
      </c>
      <c r="K1266" t="s">
        <v>13086</v>
      </c>
      <c r="L1266" t="s">
        <v>11954</v>
      </c>
      <c r="M1266" t="s">
        <v>11954</v>
      </c>
      <c r="N1266" t="s">
        <v>11889</v>
      </c>
      <c r="Q1266" t="s">
        <v>11878</v>
      </c>
      <c r="R1266" t="s">
        <v>1128</v>
      </c>
      <c r="S1266">
        <v>2.1</v>
      </c>
    </row>
    <row r="1267" spans="1:19" x14ac:dyDescent="0.75">
      <c r="A1267" t="s">
        <v>11870</v>
      </c>
      <c r="B1267" t="s">
        <v>11871</v>
      </c>
      <c r="C1267" t="s">
        <v>11871</v>
      </c>
      <c r="E1267" t="s">
        <v>2992</v>
      </c>
      <c r="F1267" t="s">
        <v>11872</v>
      </c>
      <c r="G1267" t="s">
        <v>10088</v>
      </c>
      <c r="H1267">
        <v>1.9</v>
      </c>
      <c r="I1267">
        <v>2.1</v>
      </c>
      <c r="J1267" t="s">
        <v>1128</v>
      </c>
      <c r="K1267" t="s">
        <v>13087</v>
      </c>
      <c r="L1267" t="s">
        <v>12259</v>
      </c>
      <c r="M1267" t="s">
        <v>12463</v>
      </c>
      <c r="N1267" t="s">
        <v>11889</v>
      </c>
      <c r="O1267">
        <v>37819</v>
      </c>
      <c r="Q1267" t="s">
        <v>11878</v>
      </c>
      <c r="R1267" t="s">
        <v>1128</v>
      </c>
      <c r="S1267">
        <v>2.1</v>
      </c>
    </row>
    <row r="1268" spans="1:19" x14ac:dyDescent="0.75">
      <c r="A1268" t="s">
        <v>11870</v>
      </c>
      <c r="B1268" t="s">
        <v>11871</v>
      </c>
      <c r="C1268" t="s">
        <v>11871</v>
      </c>
      <c r="E1268" t="s">
        <v>2595</v>
      </c>
      <c r="F1268" t="s">
        <v>11872</v>
      </c>
      <c r="G1268" t="s">
        <v>10278</v>
      </c>
      <c r="H1268">
        <v>2.1</v>
      </c>
      <c r="I1268">
        <v>2.1</v>
      </c>
      <c r="J1268" t="s">
        <v>11873</v>
      </c>
      <c r="K1268" t="s">
        <v>13088</v>
      </c>
      <c r="L1268" t="s">
        <v>12259</v>
      </c>
      <c r="M1268" t="s">
        <v>12463</v>
      </c>
      <c r="N1268" t="s">
        <v>11882</v>
      </c>
      <c r="O1268">
        <v>41179</v>
      </c>
      <c r="Q1268" t="s">
        <v>11878</v>
      </c>
      <c r="R1268" t="s">
        <v>11873</v>
      </c>
      <c r="S1268">
        <v>2.1</v>
      </c>
    </row>
    <row r="1269" spans="1:19" x14ac:dyDescent="0.75">
      <c r="A1269" t="s">
        <v>11870</v>
      </c>
      <c r="B1269" t="s">
        <v>11871</v>
      </c>
      <c r="C1269" t="s">
        <v>11871</v>
      </c>
      <c r="E1269" t="s">
        <v>2198</v>
      </c>
      <c r="F1269" t="s">
        <v>11872</v>
      </c>
      <c r="G1269" t="s">
        <v>2197</v>
      </c>
      <c r="H1269">
        <v>1.5</v>
      </c>
      <c r="I1269">
        <v>2</v>
      </c>
      <c r="J1269" t="s">
        <v>3319</v>
      </c>
      <c r="K1269" t="s">
        <v>13089</v>
      </c>
      <c r="L1269" t="s">
        <v>12259</v>
      </c>
      <c r="M1269" t="s">
        <v>12463</v>
      </c>
      <c r="N1269" t="s">
        <v>11889</v>
      </c>
      <c r="O1269">
        <v>40683</v>
      </c>
      <c r="Q1269" t="s">
        <v>11878</v>
      </c>
      <c r="R1269" t="s">
        <v>3319</v>
      </c>
      <c r="S1269">
        <v>2</v>
      </c>
    </row>
    <row r="1270" spans="1:19" x14ac:dyDescent="0.75">
      <c r="A1270" t="s">
        <v>11870</v>
      </c>
      <c r="B1270" t="s">
        <v>11871</v>
      </c>
      <c r="C1270" t="s">
        <v>11871</v>
      </c>
      <c r="E1270" t="s">
        <v>343</v>
      </c>
      <c r="F1270" t="s">
        <v>11872</v>
      </c>
      <c r="G1270" t="s">
        <v>10095</v>
      </c>
      <c r="H1270">
        <v>2</v>
      </c>
      <c r="I1270">
        <v>2</v>
      </c>
      <c r="J1270" t="s">
        <v>11873</v>
      </c>
      <c r="K1270" t="s">
        <v>11874</v>
      </c>
      <c r="L1270" t="s">
        <v>7359</v>
      </c>
      <c r="M1270" t="s">
        <v>11881</v>
      </c>
      <c r="N1270" t="s">
        <v>11882</v>
      </c>
      <c r="O1270">
        <v>2193</v>
      </c>
      <c r="Q1270" t="s">
        <v>11878</v>
      </c>
      <c r="R1270" t="s">
        <v>11873</v>
      </c>
      <c r="S1270">
        <v>2</v>
      </c>
    </row>
    <row r="1271" spans="1:19" x14ac:dyDescent="0.75">
      <c r="A1271" t="s">
        <v>11870</v>
      </c>
      <c r="B1271" t="s">
        <v>11879</v>
      </c>
      <c r="C1271" t="s">
        <v>11871</v>
      </c>
      <c r="E1271" t="s">
        <v>11407</v>
      </c>
      <c r="F1271" t="s">
        <v>11872</v>
      </c>
      <c r="G1271" t="s">
        <v>11407</v>
      </c>
      <c r="H1271">
        <v>1</v>
      </c>
      <c r="I1271">
        <v>2</v>
      </c>
      <c r="J1271" t="s">
        <v>11873</v>
      </c>
      <c r="K1271" t="s">
        <v>11874</v>
      </c>
      <c r="L1271" t="s">
        <v>11945</v>
      </c>
      <c r="M1271" t="s">
        <v>11945</v>
      </c>
      <c r="N1271" t="s">
        <v>11882</v>
      </c>
      <c r="Q1271" t="s">
        <v>11878</v>
      </c>
      <c r="R1271" t="s">
        <v>11873</v>
      </c>
      <c r="S1271">
        <v>2</v>
      </c>
    </row>
    <row r="1272" spans="1:19" x14ac:dyDescent="0.75">
      <c r="A1272" t="s">
        <v>11870</v>
      </c>
      <c r="B1272" t="s">
        <v>11871</v>
      </c>
      <c r="C1272" t="s">
        <v>11871</v>
      </c>
      <c r="E1272" t="s">
        <v>10565</v>
      </c>
      <c r="F1272" t="s">
        <v>11872</v>
      </c>
      <c r="G1272" t="s">
        <v>10566</v>
      </c>
      <c r="H1272">
        <v>2</v>
      </c>
      <c r="I1272">
        <v>2</v>
      </c>
      <c r="J1272" t="s">
        <v>1128</v>
      </c>
      <c r="K1272" t="s">
        <v>2542</v>
      </c>
      <c r="L1272" t="s">
        <v>11923</v>
      </c>
      <c r="M1272" t="s">
        <v>11924</v>
      </c>
      <c r="N1272" t="s">
        <v>11889</v>
      </c>
      <c r="O1272">
        <v>43008</v>
      </c>
      <c r="Q1272" t="s">
        <v>11878</v>
      </c>
      <c r="R1272" t="s">
        <v>1128</v>
      </c>
      <c r="S1272">
        <v>2</v>
      </c>
    </row>
    <row r="1273" spans="1:19" x14ac:dyDescent="0.75">
      <c r="A1273" t="s">
        <v>11870</v>
      </c>
      <c r="B1273" t="s">
        <v>11871</v>
      </c>
      <c r="C1273" t="s">
        <v>11871</v>
      </c>
      <c r="E1273" t="s">
        <v>76</v>
      </c>
      <c r="F1273" t="s">
        <v>11872</v>
      </c>
      <c r="G1273" t="s">
        <v>10734</v>
      </c>
      <c r="H1273">
        <v>2</v>
      </c>
      <c r="I1273">
        <v>2</v>
      </c>
      <c r="J1273" t="s">
        <v>11873</v>
      </c>
      <c r="K1273" t="s">
        <v>75</v>
      </c>
      <c r="L1273" t="s">
        <v>12259</v>
      </c>
      <c r="M1273" t="s">
        <v>12463</v>
      </c>
      <c r="N1273" t="s">
        <v>11877</v>
      </c>
      <c r="O1273">
        <v>41708</v>
      </c>
      <c r="Q1273" t="s">
        <v>11878</v>
      </c>
      <c r="R1273" t="s">
        <v>11873</v>
      </c>
      <c r="S1273">
        <v>2</v>
      </c>
    </row>
    <row r="1274" spans="1:19" x14ac:dyDescent="0.75">
      <c r="A1274" t="s">
        <v>11870</v>
      </c>
      <c r="B1274" t="s">
        <v>11871</v>
      </c>
      <c r="C1274" t="s">
        <v>11871</v>
      </c>
      <c r="E1274" t="s">
        <v>1561</v>
      </c>
      <c r="F1274" t="s">
        <v>11872</v>
      </c>
      <c r="G1274" t="s">
        <v>1560</v>
      </c>
      <c r="H1274">
        <v>2</v>
      </c>
      <c r="I1274">
        <v>2</v>
      </c>
      <c r="J1274" t="s">
        <v>1128</v>
      </c>
      <c r="K1274" t="s">
        <v>12964</v>
      </c>
      <c r="L1274" t="s">
        <v>11923</v>
      </c>
      <c r="M1274" t="s">
        <v>11924</v>
      </c>
      <c r="N1274" t="s">
        <v>11889</v>
      </c>
      <c r="O1274">
        <v>41766</v>
      </c>
      <c r="Q1274" t="s">
        <v>11878</v>
      </c>
      <c r="R1274" t="s">
        <v>1128</v>
      </c>
      <c r="S1274">
        <v>2</v>
      </c>
    </row>
    <row r="1275" spans="1:19" x14ac:dyDescent="0.75">
      <c r="A1275" t="s">
        <v>11870</v>
      </c>
      <c r="B1275" t="s">
        <v>11871</v>
      </c>
      <c r="C1275" t="s">
        <v>11871</v>
      </c>
      <c r="E1275" t="s">
        <v>1515</v>
      </c>
      <c r="F1275" t="s">
        <v>11872</v>
      </c>
      <c r="G1275" t="s">
        <v>10191</v>
      </c>
      <c r="H1275">
        <v>2</v>
      </c>
      <c r="I1275">
        <v>2</v>
      </c>
      <c r="J1275" t="s">
        <v>1128</v>
      </c>
      <c r="K1275" t="s">
        <v>1514</v>
      </c>
      <c r="L1275" t="s">
        <v>11923</v>
      </c>
      <c r="M1275" t="s">
        <v>11924</v>
      </c>
      <c r="N1275" t="s">
        <v>11889</v>
      </c>
      <c r="O1275">
        <v>41039</v>
      </c>
      <c r="Q1275" t="s">
        <v>11878</v>
      </c>
      <c r="R1275" t="s">
        <v>1128</v>
      </c>
      <c r="S1275">
        <v>2</v>
      </c>
    </row>
    <row r="1276" spans="1:19" x14ac:dyDescent="0.75">
      <c r="A1276" t="s">
        <v>11870</v>
      </c>
      <c r="B1276" t="s">
        <v>11871</v>
      </c>
      <c r="C1276" t="s">
        <v>11871</v>
      </c>
      <c r="E1276" t="s">
        <v>1967</v>
      </c>
      <c r="F1276" t="s">
        <v>11872</v>
      </c>
      <c r="G1276" t="s">
        <v>1966</v>
      </c>
      <c r="H1276">
        <v>2</v>
      </c>
      <c r="I1276">
        <v>2</v>
      </c>
      <c r="J1276" t="s">
        <v>1128</v>
      </c>
      <c r="K1276" t="s">
        <v>13090</v>
      </c>
      <c r="L1276" t="s">
        <v>11923</v>
      </c>
      <c r="M1276" t="s">
        <v>11924</v>
      </c>
      <c r="N1276" t="s">
        <v>11889</v>
      </c>
      <c r="O1276">
        <v>42691</v>
      </c>
      <c r="Q1276" t="s">
        <v>11878</v>
      </c>
      <c r="R1276" t="s">
        <v>1128</v>
      </c>
      <c r="S1276">
        <v>2</v>
      </c>
    </row>
    <row r="1277" spans="1:19" x14ac:dyDescent="0.75">
      <c r="A1277" t="s">
        <v>11870</v>
      </c>
      <c r="B1277" t="s">
        <v>11879</v>
      </c>
      <c r="C1277" t="s">
        <v>11871</v>
      </c>
      <c r="E1277" t="s">
        <v>10411</v>
      </c>
      <c r="F1277" t="s">
        <v>11872</v>
      </c>
      <c r="G1277" t="s">
        <v>10412</v>
      </c>
      <c r="H1277">
        <v>2</v>
      </c>
      <c r="I1277">
        <v>2</v>
      </c>
      <c r="J1277" t="s">
        <v>11873</v>
      </c>
      <c r="K1277" t="s">
        <v>12928</v>
      </c>
      <c r="L1277" t="s">
        <v>7359</v>
      </c>
      <c r="M1277" t="s">
        <v>11881</v>
      </c>
      <c r="N1277" t="s">
        <v>11882</v>
      </c>
      <c r="O1277">
        <v>42915</v>
      </c>
      <c r="Q1277" t="s">
        <v>11878</v>
      </c>
      <c r="R1277" t="s">
        <v>11873</v>
      </c>
      <c r="S1277">
        <v>2</v>
      </c>
    </row>
    <row r="1278" spans="1:19" x14ac:dyDescent="0.75">
      <c r="A1278" t="s">
        <v>11870</v>
      </c>
      <c r="B1278" t="s">
        <v>11871</v>
      </c>
      <c r="C1278" t="s">
        <v>11871</v>
      </c>
      <c r="E1278" t="s">
        <v>10914</v>
      </c>
      <c r="F1278" t="s">
        <v>11872</v>
      </c>
      <c r="G1278" t="s">
        <v>10915</v>
      </c>
      <c r="H1278">
        <v>2</v>
      </c>
      <c r="I1278">
        <v>2</v>
      </c>
      <c r="J1278" t="s">
        <v>11873</v>
      </c>
      <c r="K1278" t="s">
        <v>12909</v>
      </c>
      <c r="L1278" t="s">
        <v>11923</v>
      </c>
      <c r="M1278" t="s">
        <v>11924</v>
      </c>
      <c r="N1278" t="s">
        <v>11882</v>
      </c>
      <c r="O1278">
        <v>43090</v>
      </c>
      <c r="Q1278" t="s">
        <v>11878</v>
      </c>
      <c r="R1278" t="s">
        <v>11873</v>
      </c>
      <c r="S1278">
        <v>2</v>
      </c>
    </row>
    <row r="1279" spans="1:19" x14ac:dyDescent="0.75">
      <c r="A1279" t="s">
        <v>11870</v>
      </c>
      <c r="B1279" t="s">
        <v>11871</v>
      </c>
      <c r="C1279" t="s">
        <v>11871</v>
      </c>
      <c r="E1279" t="s">
        <v>2259</v>
      </c>
      <c r="F1279" t="s">
        <v>11872</v>
      </c>
      <c r="G1279" t="s">
        <v>10145</v>
      </c>
      <c r="H1279">
        <v>2</v>
      </c>
      <c r="I1279">
        <v>2</v>
      </c>
      <c r="J1279" t="s">
        <v>3319</v>
      </c>
      <c r="K1279" t="s">
        <v>13091</v>
      </c>
      <c r="L1279" t="s">
        <v>11923</v>
      </c>
      <c r="M1279" t="s">
        <v>11924</v>
      </c>
      <c r="N1279" t="s">
        <v>11889</v>
      </c>
      <c r="O1279">
        <v>41639</v>
      </c>
      <c r="Q1279" t="s">
        <v>11878</v>
      </c>
      <c r="R1279" t="s">
        <v>3319</v>
      </c>
      <c r="S1279">
        <v>2</v>
      </c>
    </row>
    <row r="1280" spans="1:19" x14ac:dyDescent="0.75">
      <c r="A1280" t="s">
        <v>11870</v>
      </c>
      <c r="B1280" t="s">
        <v>11871</v>
      </c>
      <c r="C1280" t="s">
        <v>11871</v>
      </c>
      <c r="E1280" t="s">
        <v>410</v>
      </c>
      <c r="F1280" t="s">
        <v>11872</v>
      </c>
      <c r="G1280" t="s">
        <v>10806</v>
      </c>
      <c r="H1280">
        <v>2</v>
      </c>
      <c r="I1280">
        <v>2</v>
      </c>
      <c r="J1280" t="s">
        <v>11873</v>
      </c>
      <c r="K1280" t="s">
        <v>11874</v>
      </c>
      <c r="L1280" t="s">
        <v>7359</v>
      </c>
      <c r="M1280" t="s">
        <v>11881</v>
      </c>
      <c r="N1280" t="s">
        <v>11882</v>
      </c>
      <c r="O1280">
        <v>14611</v>
      </c>
      <c r="Q1280" t="s">
        <v>11878</v>
      </c>
      <c r="R1280" t="s">
        <v>11873</v>
      </c>
      <c r="S1280">
        <v>2</v>
      </c>
    </row>
    <row r="1281" spans="1:19" x14ac:dyDescent="0.75">
      <c r="A1281" t="s">
        <v>11870</v>
      </c>
      <c r="B1281" t="s">
        <v>11871</v>
      </c>
      <c r="C1281" t="s">
        <v>11871</v>
      </c>
      <c r="E1281" t="s">
        <v>10870</v>
      </c>
      <c r="F1281" t="s">
        <v>11872</v>
      </c>
      <c r="G1281" t="s">
        <v>13092</v>
      </c>
      <c r="H1281">
        <v>2</v>
      </c>
      <c r="I1281">
        <v>2</v>
      </c>
      <c r="J1281" t="s">
        <v>3319</v>
      </c>
      <c r="K1281" t="s">
        <v>3320</v>
      </c>
      <c r="L1281" t="s">
        <v>11945</v>
      </c>
      <c r="M1281" t="s">
        <v>12558</v>
      </c>
      <c r="N1281" t="s">
        <v>11889</v>
      </c>
      <c r="O1281">
        <v>43446</v>
      </c>
      <c r="Q1281" t="s">
        <v>11878</v>
      </c>
      <c r="R1281" t="s">
        <v>3319</v>
      </c>
      <c r="S1281">
        <v>2</v>
      </c>
    </row>
    <row r="1282" spans="1:19" x14ac:dyDescent="0.75">
      <c r="A1282" t="s">
        <v>11870</v>
      </c>
      <c r="B1282" t="s">
        <v>11871</v>
      </c>
      <c r="C1282" t="s">
        <v>11871</v>
      </c>
      <c r="E1282" t="s">
        <v>340</v>
      </c>
      <c r="F1282" t="s">
        <v>11872</v>
      </c>
      <c r="G1282" t="s">
        <v>10005</v>
      </c>
      <c r="H1282">
        <v>1</v>
      </c>
      <c r="I1282">
        <v>2</v>
      </c>
      <c r="J1282" t="s">
        <v>11873</v>
      </c>
      <c r="K1282" t="s">
        <v>11874</v>
      </c>
      <c r="L1282" t="s">
        <v>7359</v>
      </c>
      <c r="M1282" t="s">
        <v>11881</v>
      </c>
      <c r="N1282" t="s">
        <v>11882</v>
      </c>
      <c r="O1282">
        <v>732</v>
      </c>
      <c r="Q1282" t="s">
        <v>11878</v>
      </c>
      <c r="R1282" t="s">
        <v>11873</v>
      </c>
      <c r="S1282">
        <v>2</v>
      </c>
    </row>
    <row r="1283" spans="1:19" x14ac:dyDescent="0.75">
      <c r="A1283" t="s">
        <v>11870</v>
      </c>
      <c r="B1283" t="s">
        <v>11871</v>
      </c>
      <c r="C1283" t="s">
        <v>11871</v>
      </c>
      <c r="E1283" t="s">
        <v>346</v>
      </c>
      <c r="F1283" t="s">
        <v>11872</v>
      </c>
      <c r="G1283" t="s">
        <v>10144</v>
      </c>
      <c r="H1283">
        <v>2</v>
      </c>
      <c r="I1283">
        <v>2</v>
      </c>
      <c r="J1283" t="s">
        <v>11873</v>
      </c>
      <c r="K1283" t="s">
        <v>11874</v>
      </c>
      <c r="L1283" t="s">
        <v>7359</v>
      </c>
      <c r="M1283" t="s">
        <v>11881</v>
      </c>
      <c r="N1283" t="s">
        <v>11882</v>
      </c>
      <c r="O1283">
        <v>2558</v>
      </c>
      <c r="Q1283" t="s">
        <v>11878</v>
      </c>
      <c r="R1283" t="s">
        <v>11873</v>
      </c>
      <c r="S1283">
        <v>2</v>
      </c>
    </row>
    <row r="1284" spans="1:19" x14ac:dyDescent="0.75">
      <c r="A1284" t="s">
        <v>11870</v>
      </c>
      <c r="B1284" t="s">
        <v>11879</v>
      </c>
      <c r="C1284" t="s">
        <v>11871</v>
      </c>
      <c r="E1284" t="s">
        <v>566</v>
      </c>
      <c r="F1284" t="s">
        <v>11872</v>
      </c>
      <c r="G1284" t="s">
        <v>566</v>
      </c>
      <c r="H1284">
        <v>2</v>
      </c>
      <c r="I1284">
        <v>2</v>
      </c>
      <c r="J1284" t="s">
        <v>11873</v>
      </c>
      <c r="K1284" t="s">
        <v>11874</v>
      </c>
      <c r="L1284" t="s">
        <v>7359</v>
      </c>
      <c r="M1284" t="s">
        <v>11881</v>
      </c>
      <c r="N1284" t="s">
        <v>11882</v>
      </c>
      <c r="O1284">
        <v>32902</v>
      </c>
      <c r="Q1284" t="s">
        <v>11878</v>
      </c>
      <c r="R1284" t="s">
        <v>11873</v>
      </c>
      <c r="S1284">
        <v>2</v>
      </c>
    </row>
    <row r="1285" spans="1:19" x14ac:dyDescent="0.75">
      <c r="A1285" t="s">
        <v>11870</v>
      </c>
      <c r="B1285" t="s">
        <v>11871</v>
      </c>
      <c r="C1285" t="s">
        <v>11871</v>
      </c>
      <c r="E1285" t="s">
        <v>1964</v>
      </c>
      <c r="F1285" t="s">
        <v>11872</v>
      </c>
      <c r="G1285" t="s">
        <v>1963</v>
      </c>
      <c r="H1285">
        <v>2</v>
      </c>
      <c r="I1285">
        <v>2</v>
      </c>
      <c r="J1285" t="s">
        <v>1128</v>
      </c>
      <c r="K1285" t="s">
        <v>13093</v>
      </c>
      <c r="L1285" t="s">
        <v>11923</v>
      </c>
      <c r="M1285" t="s">
        <v>11924</v>
      </c>
      <c r="N1285" t="s">
        <v>11889</v>
      </c>
      <c r="O1285">
        <v>42760</v>
      </c>
      <c r="Q1285" t="s">
        <v>11878</v>
      </c>
      <c r="R1285" t="s">
        <v>1128</v>
      </c>
      <c r="S1285">
        <v>2</v>
      </c>
    </row>
    <row r="1286" spans="1:19" x14ac:dyDescent="0.75">
      <c r="A1286" t="s">
        <v>11870</v>
      </c>
      <c r="B1286" t="s">
        <v>11871</v>
      </c>
      <c r="C1286" t="s">
        <v>11871</v>
      </c>
      <c r="E1286" t="s">
        <v>10951</v>
      </c>
      <c r="F1286" t="s">
        <v>11872</v>
      </c>
      <c r="G1286" t="s">
        <v>10952</v>
      </c>
      <c r="H1286">
        <v>2</v>
      </c>
      <c r="I1286">
        <v>2</v>
      </c>
      <c r="J1286" t="s">
        <v>1128</v>
      </c>
      <c r="K1286" t="s">
        <v>13094</v>
      </c>
      <c r="L1286" t="s">
        <v>11945</v>
      </c>
      <c r="M1286" t="s">
        <v>12558</v>
      </c>
      <c r="N1286" t="s">
        <v>11889</v>
      </c>
      <c r="O1286">
        <v>42749</v>
      </c>
      <c r="Q1286" t="s">
        <v>11878</v>
      </c>
      <c r="R1286" t="s">
        <v>1128</v>
      </c>
      <c r="S1286">
        <v>2</v>
      </c>
    </row>
    <row r="1287" spans="1:19" x14ac:dyDescent="0.75">
      <c r="A1287" t="s">
        <v>11870</v>
      </c>
      <c r="B1287" t="s">
        <v>11871</v>
      </c>
      <c r="C1287" t="s">
        <v>11871</v>
      </c>
      <c r="E1287" t="s">
        <v>1713</v>
      </c>
      <c r="F1287" t="s">
        <v>11872</v>
      </c>
      <c r="G1287" t="s">
        <v>10564</v>
      </c>
      <c r="H1287">
        <v>2</v>
      </c>
      <c r="I1287">
        <v>2</v>
      </c>
      <c r="J1287" t="s">
        <v>1128</v>
      </c>
      <c r="K1287" t="s">
        <v>13095</v>
      </c>
      <c r="L1287" t="s">
        <v>11923</v>
      </c>
      <c r="M1287" t="s">
        <v>11924</v>
      </c>
      <c r="N1287" t="s">
        <v>11889</v>
      </c>
      <c r="O1287">
        <v>42382</v>
      </c>
      <c r="Q1287" t="s">
        <v>11878</v>
      </c>
      <c r="R1287" t="s">
        <v>1128</v>
      </c>
      <c r="S1287">
        <v>2</v>
      </c>
    </row>
    <row r="1288" spans="1:19" x14ac:dyDescent="0.75">
      <c r="A1288" t="s">
        <v>11870</v>
      </c>
      <c r="B1288" t="s">
        <v>11879</v>
      </c>
      <c r="C1288" t="s">
        <v>11871</v>
      </c>
      <c r="E1288" t="s">
        <v>10142</v>
      </c>
      <c r="F1288" t="s">
        <v>11872</v>
      </c>
      <c r="G1288" t="s">
        <v>10143</v>
      </c>
      <c r="H1288">
        <v>2</v>
      </c>
      <c r="I1288">
        <v>2</v>
      </c>
      <c r="J1288" t="s">
        <v>11873</v>
      </c>
      <c r="K1288" t="s">
        <v>12928</v>
      </c>
      <c r="L1288" t="s">
        <v>7359</v>
      </c>
      <c r="M1288" t="s">
        <v>11881</v>
      </c>
      <c r="N1288" t="s">
        <v>11882</v>
      </c>
      <c r="O1288">
        <v>42887</v>
      </c>
      <c r="Q1288" t="s">
        <v>11878</v>
      </c>
      <c r="R1288" t="s">
        <v>11873</v>
      </c>
      <c r="S1288">
        <v>2</v>
      </c>
    </row>
    <row r="1289" spans="1:19" x14ac:dyDescent="0.75">
      <c r="A1289" t="s">
        <v>11870</v>
      </c>
      <c r="B1289" t="s">
        <v>11871</v>
      </c>
      <c r="C1289" t="s">
        <v>11871</v>
      </c>
      <c r="E1289" t="s">
        <v>641</v>
      </c>
      <c r="F1289" t="s">
        <v>11872</v>
      </c>
      <c r="G1289" t="s">
        <v>10875</v>
      </c>
      <c r="H1289">
        <v>1.98</v>
      </c>
      <c r="I1289">
        <v>2</v>
      </c>
      <c r="J1289" t="s">
        <v>11873</v>
      </c>
      <c r="K1289" t="s">
        <v>13096</v>
      </c>
      <c r="L1289" t="s">
        <v>11923</v>
      </c>
      <c r="M1289" t="s">
        <v>11924</v>
      </c>
      <c r="N1289" t="s">
        <v>11882</v>
      </c>
      <c r="O1289">
        <v>41992</v>
      </c>
      <c r="Q1289" t="s">
        <v>11878</v>
      </c>
      <c r="R1289" t="s">
        <v>11873</v>
      </c>
      <c r="S1289">
        <v>2</v>
      </c>
    </row>
    <row r="1290" spans="1:19" x14ac:dyDescent="0.75">
      <c r="A1290" t="s">
        <v>11870</v>
      </c>
      <c r="B1290" t="s">
        <v>11871</v>
      </c>
      <c r="C1290" t="s">
        <v>11871</v>
      </c>
      <c r="E1290" t="s">
        <v>1511</v>
      </c>
      <c r="F1290" t="s">
        <v>11872</v>
      </c>
      <c r="G1290" t="s">
        <v>10562</v>
      </c>
      <c r="H1290">
        <v>2</v>
      </c>
      <c r="I1290">
        <v>2</v>
      </c>
      <c r="J1290" t="s">
        <v>1128</v>
      </c>
      <c r="K1290" t="s">
        <v>1510</v>
      </c>
      <c r="L1290" t="s">
        <v>11923</v>
      </c>
      <c r="M1290" t="s">
        <v>11924</v>
      </c>
      <c r="N1290" t="s">
        <v>11889</v>
      </c>
      <c r="O1290">
        <v>41037</v>
      </c>
      <c r="Q1290" t="s">
        <v>11878</v>
      </c>
      <c r="R1290" t="s">
        <v>1128</v>
      </c>
      <c r="S1290">
        <v>2</v>
      </c>
    </row>
    <row r="1291" spans="1:19" x14ac:dyDescent="0.75">
      <c r="A1291" t="s">
        <v>11870</v>
      </c>
      <c r="B1291" t="s">
        <v>11871</v>
      </c>
      <c r="C1291" t="s">
        <v>11871</v>
      </c>
      <c r="E1291" t="s">
        <v>2579</v>
      </c>
      <c r="F1291" t="s">
        <v>11872</v>
      </c>
      <c r="G1291" t="s">
        <v>10794</v>
      </c>
      <c r="H1291">
        <v>1.05</v>
      </c>
      <c r="I1291">
        <v>2</v>
      </c>
      <c r="J1291" t="s">
        <v>1128</v>
      </c>
      <c r="K1291" t="s">
        <v>13097</v>
      </c>
      <c r="L1291" t="s">
        <v>7359</v>
      </c>
      <c r="M1291" t="s">
        <v>11881</v>
      </c>
      <c r="N1291" t="s">
        <v>11889</v>
      </c>
      <c r="O1291">
        <v>31440</v>
      </c>
      <c r="Q1291" t="s">
        <v>11878</v>
      </c>
      <c r="R1291" t="s">
        <v>1128</v>
      </c>
      <c r="S1291">
        <v>2</v>
      </c>
    </row>
    <row r="1292" spans="1:19" x14ac:dyDescent="0.75">
      <c r="A1292" t="s">
        <v>11870</v>
      </c>
      <c r="B1292" t="s">
        <v>11871</v>
      </c>
      <c r="C1292" t="s">
        <v>11871</v>
      </c>
      <c r="E1292" t="s">
        <v>1386</v>
      </c>
      <c r="F1292" t="s">
        <v>11872</v>
      </c>
      <c r="G1292" t="s">
        <v>11144</v>
      </c>
      <c r="H1292">
        <v>1</v>
      </c>
      <c r="I1292">
        <v>2</v>
      </c>
      <c r="J1292" t="s">
        <v>1128</v>
      </c>
      <c r="K1292" t="s">
        <v>11892</v>
      </c>
      <c r="L1292" t="s">
        <v>11923</v>
      </c>
      <c r="M1292" t="s">
        <v>11924</v>
      </c>
      <c r="N1292" t="s">
        <v>11889</v>
      </c>
      <c r="O1292">
        <v>40603</v>
      </c>
      <c r="Q1292" t="s">
        <v>11878</v>
      </c>
      <c r="R1292" t="s">
        <v>1128</v>
      </c>
      <c r="S1292">
        <v>2</v>
      </c>
    </row>
    <row r="1293" spans="1:19" x14ac:dyDescent="0.75">
      <c r="A1293" t="s">
        <v>11870</v>
      </c>
      <c r="B1293" t="s">
        <v>11871</v>
      </c>
      <c r="C1293" t="s">
        <v>11871</v>
      </c>
      <c r="E1293" t="s">
        <v>10423</v>
      </c>
      <c r="F1293" t="s">
        <v>11872</v>
      </c>
      <c r="G1293" t="s">
        <v>10424</v>
      </c>
      <c r="H1293">
        <v>2</v>
      </c>
      <c r="I1293">
        <v>2</v>
      </c>
      <c r="J1293" t="s">
        <v>11873</v>
      </c>
      <c r="K1293" t="s">
        <v>13098</v>
      </c>
      <c r="L1293" t="s">
        <v>11923</v>
      </c>
      <c r="M1293" t="s">
        <v>11924</v>
      </c>
      <c r="N1293" t="s">
        <v>11882</v>
      </c>
      <c r="O1293">
        <v>42497</v>
      </c>
      <c r="Q1293" t="s">
        <v>11878</v>
      </c>
      <c r="R1293" t="s">
        <v>11873</v>
      </c>
      <c r="S1293">
        <v>2</v>
      </c>
    </row>
    <row r="1294" spans="1:19" x14ac:dyDescent="0.75">
      <c r="A1294" t="s">
        <v>11870</v>
      </c>
      <c r="B1294" t="s">
        <v>11871</v>
      </c>
      <c r="C1294" t="s">
        <v>11871</v>
      </c>
      <c r="E1294" t="s">
        <v>1564</v>
      </c>
      <c r="F1294" t="s">
        <v>11872</v>
      </c>
      <c r="G1294" t="s">
        <v>1563</v>
      </c>
      <c r="H1294">
        <v>2</v>
      </c>
      <c r="I1294">
        <v>2</v>
      </c>
      <c r="J1294" t="s">
        <v>1128</v>
      </c>
      <c r="K1294" t="s">
        <v>12964</v>
      </c>
      <c r="L1294" t="s">
        <v>11923</v>
      </c>
      <c r="M1294" t="s">
        <v>11924</v>
      </c>
      <c r="N1294" t="s">
        <v>11889</v>
      </c>
      <c r="O1294">
        <v>41766</v>
      </c>
      <c r="Q1294" t="s">
        <v>11878</v>
      </c>
      <c r="R1294" t="s">
        <v>1128</v>
      </c>
      <c r="S1294">
        <v>2</v>
      </c>
    </row>
    <row r="1295" spans="1:19" x14ac:dyDescent="0.75">
      <c r="A1295" t="s">
        <v>11870</v>
      </c>
      <c r="B1295" t="s">
        <v>11871</v>
      </c>
      <c r="C1295" t="s">
        <v>11871</v>
      </c>
      <c r="E1295" t="s">
        <v>1382</v>
      </c>
      <c r="F1295" t="s">
        <v>11872</v>
      </c>
      <c r="G1295" t="s">
        <v>10083</v>
      </c>
      <c r="H1295">
        <v>1</v>
      </c>
      <c r="I1295">
        <v>2</v>
      </c>
      <c r="J1295" t="s">
        <v>1128</v>
      </c>
      <c r="K1295" t="s">
        <v>3379</v>
      </c>
      <c r="L1295" t="s">
        <v>11923</v>
      </c>
      <c r="M1295" t="s">
        <v>11924</v>
      </c>
      <c r="N1295" t="s">
        <v>11889</v>
      </c>
      <c r="O1295">
        <v>40148</v>
      </c>
      <c r="Q1295" t="s">
        <v>11878</v>
      </c>
      <c r="R1295" t="s">
        <v>1128</v>
      </c>
      <c r="S1295">
        <v>2</v>
      </c>
    </row>
    <row r="1296" spans="1:19" x14ac:dyDescent="0.75">
      <c r="A1296" t="s">
        <v>11870</v>
      </c>
      <c r="B1296" t="s">
        <v>11871</v>
      </c>
      <c r="C1296" t="s">
        <v>11871</v>
      </c>
      <c r="E1296" t="s">
        <v>1436</v>
      </c>
      <c r="F1296" t="s">
        <v>11872</v>
      </c>
      <c r="G1296" t="s">
        <v>10287</v>
      </c>
      <c r="H1296">
        <v>2</v>
      </c>
      <c r="I1296">
        <v>2</v>
      </c>
      <c r="J1296" t="s">
        <v>1128</v>
      </c>
      <c r="K1296" t="s">
        <v>3379</v>
      </c>
      <c r="L1296" t="s">
        <v>11923</v>
      </c>
      <c r="M1296" t="s">
        <v>11924</v>
      </c>
      <c r="N1296" t="s">
        <v>11889</v>
      </c>
      <c r="O1296">
        <v>41442</v>
      </c>
      <c r="Q1296" t="s">
        <v>11878</v>
      </c>
      <c r="R1296" t="s">
        <v>1128</v>
      </c>
      <c r="S1296">
        <v>2</v>
      </c>
    </row>
    <row r="1297" spans="1:19" x14ac:dyDescent="0.75">
      <c r="A1297" t="s">
        <v>11870</v>
      </c>
      <c r="B1297" t="s">
        <v>11871</v>
      </c>
      <c r="C1297" t="s">
        <v>11871</v>
      </c>
      <c r="E1297" t="s">
        <v>1263</v>
      </c>
      <c r="F1297" t="s">
        <v>11872</v>
      </c>
      <c r="G1297" t="s">
        <v>10790</v>
      </c>
      <c r="H1297">
        <v>1.92</v>
      </c>
      <c r="I1297">
        <v>1</v>
      </c>
      <c r="J1297" t="s">
        <v>1128</v>
      </c>
      <c r="K1297" t="s">
        <v>11892</v>
      </c>
      <c r="L1297" t="s">
        <v>7359</v>
      </c>
      <c r="M1297" t="s">
        <v>11881</v>
      </c>
      <c r="N1297" t="s">
        <v>11889</v>
      </c>
      <c r="O1297">
        <v>732</v>
      </c>
      <c r="Q1297" t="s">
        <v>11878</v>
      </c>
      <c r="R1297" t="s">
        <v>1128</v>
      </c>
      <c r="S1297">
        <v>1.92</v>
      </c>
    </row>
    <row r="1298" spans="1:19" x14ac:dyDescent="0.75">
      <c r="A1298" t="s">
        <v>11870</v>
      </c>
      <c r="B1298" t="s">
        <v>11871</v>
      </c>
      <c r="C1298" t="s">
        <v>11871</v>
      </c>
      <c r="E1298" t="s">
        <v>10062</v>
      </c>
      <c r="F1298" t="s">
        <v>11872</v>
      </c>
      <c r="G1298" t="s">
        <v>10063</v>
      </c>
      <c r="H1298">
        <v>1.91</v>
      </c>
      <c r="I1298">
        <v>1.9</v>
      </c>
      <c r="J1298" t="s">
        <v>1128</v>
      </c>
      <c r="K1298" t="s">
        <v>12850</v>
      </c>
      <c r="L1298" t="s">
        <v>7359</v>
      </c>
      <c r="M1298" t="s">
        <v>11881</v>
      </c>
      <c r="N1298" t="s">
        <v>11889</v>
      </c>
      <c r="O1298">
        <v>30682</v>
      </c>
      <c r="Q1298" t="s">
        <v>11878</v>
      </c>
      <c r="R1298" t="s">
        <v>1128</v>
      </c>
      <c r="S1298">
        <v>1.91</v>
      </c>
    </row>
    <row r="1299" spans="1:19" x14ac:dyDescent="0.75">
      <c r="A1299" t="s">
        <v>11870</v>
      </c>
      <c r="B1299" t="s">
        <v>11871</v>
      </c>
      <c r="C1299" t="s">
        <v>11871</v>
      </c>
      <c r="E1299" t="s">
        <v>10188</v>
      </c>
      <c r="F1299" t="s">
        <v>11872</v>
      </c>
      <c r="G1299" t="s">
        <v>13099</v>
      </c>
      <c r="H1299">
        <v>1.5</v>
      </c>
      <c r="I1299">
        <v>1.9</v>
      </c>
      <c r="J1299" t="s">
        <v>1128</v>
      </c>
      <c r="K1299" t="s">
        <v>1627</v>
      </c>
      <c r="L1299" t="s">
        <v>11923</v>
      </c>
      <c r="M1299" t="s">
        <v>11924</v>
      </c>
      <c r="N1299" t="s">
        <v>11889</v>
      </c>
      <c r="O1299">
        <v>43465</v>
      </c>
      <c r="Q1299" t="s">
        <v>11878</v>
      </c>
      <c r="R1299" t="s">
        <v>1128</v>
      </c>
      <c r="S1299">
        <v>1.9</v>
      </c>
    </row>
    <row r="1300" spans="1:19" x14ac:dyDescent="0.75">
      <c r="A1300" t="s">
        <v>11870</v>
      </c>
      <c r="B1300" t="s">
        <v>11871</v>
      </c>
      <c r="C1300" t="s">
        <v>11871</v>
      </c>
      <c r="E1300" t="s">
        <v>10187</v>
      </c>
      <c r="F1300" t="s">
        <v>11872</v>
      </c>
      <c r="G1300" t="s">
        <v>13100</v>
      </c>
      <c r="H1300">
        <v>1.5</v>
      </c>
      <c r="I1300">
        <v>1.9</v>
      </c>
      <c r="J1300" t="s">
        <v>1128</v>
      </c>
      <c r="K1300" t="s">
        <v>1629</v>
      </c>
      <c r="L1300" t="s">
        <v>11923</v>
      </c>
      <c r="M1300" t="s">
        <v>11924</v>
      </c>
      <c r="N1300" t="s">
        <v>11889</v>
      </c>
      <c r="O1300">
        <v>43465</v>
      </c>
      <c r="Q1300" t="s">
        <v>11878</v>
      </c>
      <c r="R1300" t="s">
        <v>1128</v>
      </c>
      <c r="S1300">
        <v>1.9</v>
      </c>
    </row>
    <row r="1301" spans="1:19" x14ac:dyDescent="0.75">
      <c r="A1301" t="s">
        <v>11870</v>
      </c>
      <c r="B1301" t="s">
        <v>11871</v>
      </c>
      <c r="C1301" t="s">
        <v>11871</v>
      </c>
      <c r="E1301" t="s">
        <v>2188</v>
      </c>
      <c r="F1301" t="s">
        <v>11872</v>
      </c>
      <c r="G1301" t="s">
        <v>10074</v>
      </c>
      <c r="H1301">
        <v>1.5</v>
      </c>
      <c r="I1301">
        <v>1.9</v>
      </c>
      <c r="J1301" t="s">
        <v>3319</v>
      </c>
      <c r="K1301" t="s">
        <v>2187</v>
      </c>
      <c r="L1301" t="s">
        <v>11933</v>
      </c>
      <c r="M1301" t="s">
        <v>12463</v>
      </c>
      <c r="N1301" t="s">
        <v>11889</v>
      </c>
      <c r="O1301">
        <v>40682</v>
      </c>
      <c r="Q1301" t="s">
        <v>11878</v>
      </c>
      <c r="R1301" t="s">
        <v>3319</v>
      </c>
      <c r="S1301">
        <v>1.9</v>
      </c>
    </row>
    <row r="1302" spans="1:19" x14ac:dyDescent="0.75">
      <c r="A1302" t="s">
        <v>11870</v>
      </c>
      <c r="B1302" t="s">
        <v>11871</v>
      </c>
      <c r="C1302" t="s">
        <v>11871</v>
      </c>
      <c r="E1302" t="s">
        <v>1834</v>
      </c>
      <c r="F1302" t="s">
        <v>11872</v>
      </c>
      <c r="G1302" t="s">
        <v>10791</v>
      </c>
      <c r="H1302">
        <v>1.75</v>
      </c>
      <c r="I1302">
        <v>1.8</v>
      </c>
      <c r="J1302" t="s">
        <v>1128</v>
      </c>
      <c r="K1302" t="s">
        <v>13101</v>
      </c>
      <c r="L1302" t="s">
        <v>11923</v>
      </c>
      <c r="M1302" t="s">
        <v>11924</v>
      </c>
      <c r="N1302" t="s">
        <v>11889</v>
      </c>
      <c r="O1302">
        <v>42157</v>
      </c>
      <c r="Q1302" t="s">
        <v>11878</v>
      </c>
      <c r="R1302" t="s">
        <v>1128</v>
      </c>
      <c r="S1302">
        <v>1.8</v>
      </c>
    </row>
    <row r="1303" spans="1:19" x14ac:dyDescent="0.75">
      <c r="A1303" t="s">
        <v>11870</v>
      </c>
      <c r="B1303" t="s">
        <v>11871</v>
      </c>
      <c r="C1303" t="s">
        <v>11871</v>
      </c>
      <c r="E1303" t="s">
        <v>1855</v>
      </c>
      <c r="F1303" t="s">
        <v>11872</v>
      </c>
      <c r="G1303" t="s">
        <v>10178</v>
      </c>
      <c r="H1303">
        <v>1.75</v>
      </c>
      <c r="I1303">
        <v>1.8</v>
      </c>
      <c r="J1303" t="s">
        <v>1128</v>
      </c>
      <c r="K1303" t="s">
        <v>13102</v>
      </c>
      <c r="L1303" t="s">
        <v>11923</v>
      </c>
      <c r="M1303" t="s">
        <v>11924</v>
      </c>
      <c r="N1303" t="s">
        <v>11889</v>
      </c>
      <c r="O1303">
        <v>42095</v>
      </c>
      <c r="Q1303" t="s">
        <v>11878</v>
      </c>
      <c r="R1303" t="s">
        <v>1128</v>
      </c>
      <c r="S1303">
        <v>1.8</v>
      </c>
    </row>
    <row r="1304" spans="1:19" x14ac:dyDescent="0.75">
      <c r="A1304" t="s">
        <v>11870</v>
      </c>
      <c r="B1304" t="s">
        <v>11871</v>
      </c>
      <c r="C1304" t="s">
        <v>11871</v>
      </c>
      <c r="E1304" t="s">
        <v>596</v>
      </c>
      <c r="F1304" t="s">
        <v>11872</v>
      </c>
      <c r="G1304" t="s">
        <v>10413</v>
      </c>
      <c r="H1304">
        <v>1.7</v>
      </c>
      <c r="I1304">
        <v>1.7</v>
      </c>
      <c r="J1304" t="s">
        <v>11873</v>
      </c>
      <c r="K1304" t="s">
        <v>13103</v>
      </c>
      <c r="L1304" t="s">
        <v>7359</v>
      </c>
      <c r="M1304" t="s">
        <v>11881</v>
      </c>
      <c r="N1304" t="s">
        <v>11882</v>
      </c>
      <c r="O1304">
        <v>32674</v>
      </c>
      <c r="Q1304" t="s">
        <v>11878</v>
      </c>
      <c r="R1304" t="s">
        <v>11873</v>
      </c>
      <c r="S1304">
        <v>1.7</v>
      </c>
    </row>
    <row r="1305" spans="1:19" x14ac:dyDescent="0.75">
      <c r="A1305" t="s">
        <v>11870</v>
      </c>
      <c r="B1305" t="s">
        <v>11871</v>
      </c>
      <c r="C1305" t="s">
        <v>11871</v>
      </c>
      <c r="E1305" t="s">
        <v>573</v>
      </c>
      <c r="F1305" t="s">
        <v>11872</v>
      </c>
      <c r="G1305" t="s">
        <v>10316</v>
      </c>
      <c r="H1305">
        <v>1.63</v>
      </c>
      <c r="I1305">
        <v>1.5</v>
      </c>
      <c r="J1305" t="s">
        <v>11873</v>
      </c>
      <c r="K1305" t="s">
        <v>13104</v>
      </c>
      <c r="L1305" t="s">
        <v>7359</v>
      </c>
      <c r="M1305" t="s">
        <v>11881</v>
      </c>
      <c r="N1305" t="s">
        <v>11882</v>
      </c>
      <c r="O1305">
        <v>40848</v>
      </c>
      <c r="Q1305" t="s">
        <v>11878</v>
      </c>
      <c r="R1305" t="s">
        <v>11873</v>
      </c>
      <c r="S1305">
        <v>1.63</v>
      </c>
    </row>
    <row r="1306" spans="1:19" x14ac:dyDescent="0.75">
      <c r="A1306" t="s">
        <v>11870</v>
      </c>
      <c r="B1306" t="s">
        <v>11871</v>
      </c>
      <c r="C1306" t="s">
        <v>11871</v>
      </c>
      <c r="E1306" t="s">
        <v>3073</v>
      </c>
      <c r="F1306" t="s">
        <v>11872</v>
      </c>
      <c r="G1306" t="s">
        <v>3072</v>
      </c>
      <c r="H1306">
        <v>1.6</v>
      </c>
      <c r="I1306">
        <v>1.6</v>
      </c>
      <c r="J1306" t="s">
        <v>11873</v>
      </c>
      <c r="K1306" t="s">
        <v>3072</v>
      </c>
      <c r="L1306" t="s">
        <v>12259</v>
      </c>
      <c r="M1306" t="s">
        <v>12463</v>
      </c>
      <c r="N1306" t="s">
        <v>11882</v>
      </c>
      <c r="O1306">
        <v>40215</v>
      </c>
      <c r="Q1306" t="s">
        <v>11878</v>
      </c>
      <c r="R1306" t="s">
        <v>11873</v>
      </c>
      <c r="S1306">
        <v>1.6</v>
      </c>
    </row>
    <row r="1307" spans="1:19" x14ac:dyDescent="0.75">
      <c r="A1307" t="s">
        <v>11870</v>
      </c>
      <c r="B1307" t="s">
        <v>11871</v>
      </c>
      <c r="C1307" t="s">
        <v>11871</v>
      </c>
      <c r="E1307" t="s">
        <v>2889</v>
      </c>
      <c r="F1307" t="s">
        <v>11872</v>
      </c>
      <c r="G1307" t="s">
        <v>10803</v>
      </c>
      <c r="H1307">
        <v>1.6</v>
      </c>
      <c r="I1307">
        <v>1.6</v>
      </c>
      <c r="J1307" t="s">
        <v>11873</v>
      </c>
      <c r="K1307" t="s">
        <v>13105</v>
      </c>
      <c r="L1307" t="s">
        <v>12259</v>
      </c>
      <c r="M1307" t="s">
        <v>12463</v>
      </c>
      <c r="N1307" t="s">
        <v>11882</v>
      </c>
      <c r="O1307">
        <v>41464</v>
      </c>
      <c r="Q1307" t="s">
        <v>11878</v>
      </c>
      <c r="R1307" t="s">
        <v>11873</v>
      </c>
      <c r="S1307">
        <v>1.6</v>
      </c>
    </row>
    <row r="1308" spans="1:19" x14ac:dyDescent="0.75">
      <c r="A1308" t="s">
        <v>11870</v>
      </c>
      <c r="B1308" t="s">
        <v>11871</v>
      </c>
      <c r="C1308" t="s">
        <v>11871</v>
      </c>
      <c r="E1308" t="s">
        <v>1505</v>
      </c>
      <c r="F1308" t="s">
        <v>11872</v>
      </c>
      <c r="G1308" t="s">
        <v>11164</v>
      </c>
      <c r="H1308">
        <v>1.5</v>
      </c>
      <c r="I1308">
        <v>1.6</v>
      </c>
      <c r="J1308" t="s">
        <v>1128</v>
      </c>
      <c r="K1308" t="s">
        <v>13106</v>
      </c>
      <c r="L1308" t="s">
        <v>11923</v>
      </c>
      <c r="M1308" t="s">
        <v>11924</v>
      </c>
      <c r="N1308" t="s">
        <v>11889</v>
      </c>
      <c r="O1308">
        <v>41002</v>
      </c>
      <c r="Q1308" t="s">
        <v>11878</v>
      </c>
      <c r="R1308" t="s">
        <v>1128</v>
      </c>
      <c r="S1308">
        <v>1.6</v>
      </c>
    </row>
    <row r="1309" spans="1:19" x14ac:dyDescent="0.75">
      <c r="A1309" t="s">
        <v>11870</v>
      </c>
      <c r="B1309" t="s">
        <v>11871</v>
      </c>
      <c r="C1309" t="s">
        <v>11871</v>
      </c>
      <c r="E1309" t="s">
        <v>10171</v>
      </c>
      <c r="F1309" t="s">
        <v>11872</v>
      </c>
      <c r="G1309" t="s">
        <v>13107</v>
      </c>
      <c r="H1309">
        <v>1.6</v>
      </c>
      <c r="I1309">
        <v>1.4</v>
      </c>
      <c r="J1309" t="s">
        <v>11873</v>
      </c>
      <c r="K1309" t="s">
        <v>11874</v>
      </c>
      <c r="L1309" t="s">
        <v>11945</v>
      </c>
      <c r="M1309" t="s">
        <v>11886</v>
      </c>
      <c r="N1309" t="s">
        <v>11882</v>
      </c>
      <c r="O1309">
        <v>40813</v>
      </c>
      <c r="Q1309" t="s">
        <v>11878</v>
      </c>
      <c r="R1309" t="s">
        <v>11873</v>
      </c>
      <c r="S1309">
        <v>1.6</v>
      </c>
    </row>
    <row r="1310" spans="1:19" x14ac:dyDescent="0.75">
      <c r="A1310" t="s">
        <v>11870</v>
      </c>
      <c r="B1310" t="s">
        <v>11871</v>
      </c>
      <c r="C1310" t="s">
        <v>11871</v>
      </c>
      <c r="E1310" t="s">
        <v>10205</v>
      </c>
      <c r="F1310" t="s">
        <v>11872</v>
      </c>
      <c r="G1310" t="s">
        <v>10206</v>
      </c>
      <c r="H1310">
        <v>1.6</v>
      </c>
      <c r="I1310">
        <v>1.6</v>
      </c>
      <c r="J1310" t="s">
        <v>11873</v>
      </c>
      <c r="K1310" t="s">
        <v>13108</v>
      </c>
      <c r="L1310" t="s">
        <v>12259</v>
      </c>
      <c r="M1310" t="s">
        <v>12384</v>
      </c>
      <c r="N1310" t="s">
        <v>11882</v>
      </c>
      <c r="O1310">
        <v>42321</v>
      </c>
      <c r="Q1310" t="s">
        <v>11878</v>
      </c>
      <c r="R1310" t="s">
        <v>11873</v>
      </c>
      <c r="S1310">
        <v>1.6</v>
      </c>
    </row>
    <row r="1311" spans="1:19" x14ac:dyDescent="0.75">
      <c r="A1311" t="s">
        <v>11870</v>
      </c>
      <c r="B1311" t="s">
        <v>11879</v>
      </c>
      <c r="C1311" t="s">
        <v>11871</v>
      </c>
      <c r="E1311" t="s">
        <v>215</v>
      </c>
      <c r="F1311" t="s">
        <v>11872</v>
      </c>
      <c r="G1311" t="s">
        <v>215</v>
      </c>
      <c r="H1311">
        <v>1.6</v>
      </c>
      <c r="I1311">
        <v>1.3</v>
      </c>
      <c r="J1311" t="s">
        <v>11873</v>
      </c>
      <c r="K1311" t="s">
        <v>11874</v>
      </c>
      <c r="L1311" t="s">
        <v>7359</v>
      </c>
      <c r="M1311" t="s">
        <v>11881</v>
      </c>
      <c r="N1311" t="s">
        <v>11882</v>
      </c>
      <c r="Q1311" t="s">
        <v>11878</v>
      </c>
      <c r="R1311" t="s">
        <v>11873</v>
      </c>
      <c r="S1311">
        <v>1.6</v>
      </c>
    </row>
    <row r="1312" spans="1:19" x14ac:dyDescent="0.75">
      <c r="A1312" t="s">
        <v>11870</v>
      </c>
      <c r="B1312" t="s">
        <v>11871</v>
      </c>
      <c r="C1312" t="s">
        <v>11871</v>
      </c>
      <c r="E1312" t="s">
        <v>11361</v>
      </c>
      <c r="F1312" t="s">
        <v>11872</v>
      </c>
      <c r="G1312" t="s">
        <v>11362</v>
      </c>
      <c r="H1312">
        <v>0.3</v>
      </c>
      <c r="I1312">
        <v>1.6</v>
      </c>
      <c r="J1312" t="s">
        <v>11873</v>
      </c>
      <c r="K1312" t="s">
        <v>13109</v>
      </c>
      <c r="L1312" t="s">
        <v>12259</v>
      </c>
      <c r="M1312" t="s">
        <v>11886</v>
      </c>
      <c r="N1312" t="s">
        <v>11882</v>
      </c>
      <c r="O1312">
        <v>36161</v>
      </c>
      <c r="Q1312" t="s">
        <v>11878</v>
      </c>
      <c r="R1312" t="s">
        <v>11873</v>
      </c>
      <c r="S1312">
        <v>1.6</v>
      </c>
    </row>
    <row r="1313" spans="1:19" x14ac:dyDescent="0.75">
      <c r="A1313" t="s">
        <v>11870</v>
      </c>
      <c r="B1313" t="s">
        <v>11871</v>
      </c>
      <c r="C1313" t="s">
        <v>11879</v>
      </c>
      <c r="D1313" t="s">
        <v>13110</v>
      </c>
      <c r="E1313" t="s">
        <v>13110</v>
      </c>
      <c r="F1313" t="s">
        <v>11872</v>
      </c>
      <c r="G1313" t="s">
        <v>13111</v>
      </c>
      <c r="H1313">
        <v>1.56</v>
      </c>
      <c r="J1313" t="s">
        <v>1128</v>
      </c>
      <c r="K1313" t="s">
        <v>3379</v>
      </c>
      <c r="L1313" t="s">
        <v>11945</v>
      </c>
      <c r="M1313" t="s">
        <v>11945</v>
      </c>
      <c r="N1313" t="s">
        <v>11889</v>
      </c>
      <c r="Q1313" t="s">
        <v>11878</v>
      </c>
      <c r="R1313" t="s">
        <v>1128</v>
      </c>
      <c r="S1313">
        <v>1.56</v>
      </c>
    </row>
    <row r="1314" spans="1:19" x14ac:dyDescent="0.75">
      <c r="A1314" t="s">
        <v>11870</v>
      </c>
      <c r="B1314" t="s">
        <v>11871</v>
      </c>
      <c r="C1314" t="s">
        <v>11871</v>
      </c>
      <c r="E1314" t="s">
        <v>808</v>
      </c>
      <c r="F1314" t="s">
        <v>11872</v>
      </c>
      <c r="G1314" t="s">
        <v>10452</v>
      </c>
      <c r="H1314">
        <v>1.5</v>
      </c>
      <c r="I1314">
        <v>1.5</v>
      </c>
      <c r="J1314" t="s">
        <v>11873</v>
      </c>
      <c r="K1314" t="s">
        <v>13112</v>
      </c>
      <c r="L1314" t="s">
        <v>11923</v>
      </c>
      <c r="M1314" t="s">
        <v>11924</v>
      </c>
      <c r="N1314" t="s">
        <v>11882</v>
      </c>
      <c r="O1314">
        <v>41806</v>
      </c>
      <c r="Q1314" t="s">
        <v>11878</v>
      </c>
      <c r="R1314" t="s">
        <v>11873</v>
      </c>
      <c r="S1314">
        <v>1.5</v>
      </c>
    </row>
    <row r="1315" spans="1:19" x14ac:dyDescent="0.75">
      <c r="A1315" t="s">
        <v>11870</v>
      </c>
      <c r="B1315" t="s">
        <v>11871</v>
      </c>
      <c r="C1315" t="s">
        <v>11871</v>
      </c>
      <c r="E1315" t="s">
        <v>1852</v>
      </c>
      <c r="F1315" t="s">
        <v>11872</v>
      </c>
      <c r="G1315" t="s">
        <v>10177</v>
      </c>
      <c r="H1315">
        <v>1.5</v>
      </c>
      <c r="I1315">
        <v>1.5</v>
      </c>
      <c r="J1315" t="s">
        <v>1128</v>
      </c>
      <c r="K1315" t="s">
        <v>13102</v>
      </c>
      <c r="L1315" t="s">
        <v>11923</v>
      </c>
      <c r="M1315" t="s">
        <v>11924</v>
      </c>
      <c r="N1315" t="s">
        <v>11889</v>
      </c>
      <c r="O1315">
        <v>42116</v>
      </c>
      <c r="Q1315" t="s">
        <v>11878</v>
      </c>
      <c r="R1315" t="s">
        <v>1128</v>
      </c>
      <c r="S1315">
        <v>1.5</v>
      </c>
    </row>
    <row r="1316" spans="1:19" x14ac:dyDescent="0.75">
      <c r="A1316" t="s">
        <v>11870</v>
      </c>
      <c r="B1316" t="s">
        <v>11871</v>
      </c>
      <c r="C1316" t="s">
        <v>11871</v>
      </c>
      <c r="E1316" t="s">
        <v>745</v>
      </c>
      <c r="F1316" t="s">
        <v>11872</v>
      </c>
      <c r="G1316" t="s">
        <v>10511</v>
      </c>
      <c r="H1316">
        <v>1.5</v>
      </c>
      <c r="I1316">
        <v>1.5</v>
      </c>
      <c r="J1316" t="s">
        <v>11873</v>
      </c>
      <c r="K1316" t="s">
        <v>13113</v>
      </c>
      <c r="L1316" t="s">
        <v>11923</v>
      </c>
      <c r="M1316" t="s">
        <v>11924</v>
      </c>
      <c r="N1316" t="s">
        <v>11882</v>
      </c>
      <c r="O1316">
        <v>41614</v>
      </c>
      <c r="Q1316" t="s">
        <v>11878</v>
      </c>
      <c r="R1316" t="s">
        <v>11873</v>
      </c>
      <c r="S1316">
        <v>1.5</v>
      </c>
    </row>
    <row r="1317" spans="1:19" x14ac:dyDescent="0.75">
      <c r="A1317" t="s">
        <v>11870</v>
      </c>
      <c r="B1317" t="s">
        <v>11871</v>
      </c>
      <c r="C1317" t="s">
        <v>11871</v>
      </c>
      <c r="E1317" t="s">
        <v>957</v>
      </c>
      <c r="F1317" t="s">
        <v>11872</v>
      </c>
      <c r="G1317" t="s">
        <v>10613</v>
      </c>
      <c r="H1317">
        <v>1.5</v>
      </c>
      <c r="I1317">
        <v>1.5</v>
      </c>
      <c r="J1317" t="s">
        <v>11873</v>
      </c>
      <c r="K1317" t="s">
        <v>13114</v>
      </c>
      <c r="L1317" t="s">
        <v>11923</v>
      </c>
      <c r="M1317" t="s">
        <v>11924</v>
      </c>
      <c r="N1317" t="s">
        <v>11882</v>
      </c>
      <c r="O1317">
        <v>42136</v>
      </c>
      <c r="Q1317" t="s">
        <v>11878</v>
      </c>
      <c r="R1317" t="s">
        <v>11873</v>
      </c>
      <c r="S1317">
        <v>1.5</v>
      </c>
    </row>
    <row r="1318" spans="1:19" x14ac:dyDescent="0.75">
      <c r="A1318" t="s">
        <v>11870</v>
      </c>
      <c r="B1318" t="s">
        <v>11871</v>
      </c>
      <c r="C1318" t="s">
        <v>11871</v>
      </c>
      <c r="E1318" t="s">
        <v>881</v>
      </c>
      <c r="F1318" t="s">
        <v>11872</v>
      </c>
      <c r="G1318" t="s">
        <v>10093</v>
      </c>
      <c r="H1318">
        <v>1.5</v>
      </c>
      <c r="I1318">
        <v>1.5</v>
      </c>
      <c r="J1318" t="s">
        <v>11873</v>
      </c>
      <c r="K1318" t="s">
        <v>13115</v>
      </c>
      <c r="L1318" t="s">
        <v>11923</v>
      </c>
      <c r="M1318" t="s">
        <v>11924</v>
      </c>
      <c r="N1318" t="s">
        <v>11882</v>
      </c>
      <c r="O1318">
        <v>41816</v>
      </c>
      <c r="Q1318" t="s">
        <v>11878</v>
      </c>
      <c r="R1318" t="s">
        <v>11873</v>
      </c>
      <c r="S1318">
        <v>1.5</v>
      </c>
    </row>
    <row r="1319" spans="1:19" x14ac:dyDescent="0.75">
      <c r="A1319" t="s">
        <v>11870</v>
      </c>
      <c r="B1319" t="s">
        <v>11871</v>
      </c>
      <c r="C1319" t="s">
        <v>11871</v>
      </c>
      <c r="E1319" t="s">
        <v>11404</v>
      </c>
      <c r="F1319" t="s">
        <v>11872</v>
      </c>
      <c r="G1319" t="s">
        <v>11405</v>
      </c>
      <c r="H1319">
        <v>0.99</v>
      </c>
      <c r="I1319">
        <v>1.5</v>
      </c>
      <c r="J1319" t="s">
        <v>1128</v>
      </c>
      <c r="K1319" t="s">
        <v>13116</v>
      </c>
      <c r="L1319" t="s">
        <v>12259</v>
      </c>
      <c r="M1319" t="s">
        <v>11886</v>
      </c>
      <c r="N1319" t="s">
        <v>11889</v>
      </c>
      <c r="O1319">
        <v>43221</v>
      </c>
      <c r="Q1319" t="s">
        <v>11878</v>
      </c>
      <c r="R1319" t="s">
        <v>1128</v>
      </c>
      <c r="S1319">
        <v>1.5</v>
      </c>
    </row>
    <row r="1320" spans="1:19" x14ac:dyDescent="0.75">
      <c r="A1320" t="s">
        <v>11870</v>
      </c>
      <c r="B1320" t="s">
        <v>11871</v>
      </c>
      <c r="C1320" t="s">
        <v>11871</v>
      </c>
      <c r="E1320" t="s">
        <v>10169</v>
      </c>
      <c r="F1320" t="s">
        <v>11872</v>
      </c>
      <c r="G1320" t="s">
        <v>2538</v>
      </c>
      <c r="H1320">
        <v>1.5</v>
      </c>
      <c r="I1320">
        <v>1.5</v>
      </c>
      <c r="J1320" t="s">
        <v>11873</v>
      </c>
      <c r="K1320" t="s">
        <v>13117</v>
      </c>
      <c r="L1320" t="s">
        <v>11923</v>
      </c>
      <c r="M1320" t="s">
        <v>11924</v>
      </c>
      <c r="N1320" t="s">
        <v>11882</v>
      </c>
      <c r="O1320">
        <v>43098</v>
      </c>
      <c r="Q1320" t="s">
        <v>11878</v>
      </c>
      <c r="R1320" t="s">
        <v>11873</v>
      </c>
      <c r="S1320">
        <v>1.5</v>
      </c>
    </row>
    <row r="1321" spans="1:19" x14ac:dyDescent="0.75">
      <c r="A1321" t="s">
        <v>11870</v>
      </c>
      <c r="B1321" t="s">
        <v>11871</v>
      </c>
      <c r="C1321" t="s">
        <v>11871</v>
      </c>
      <c r="E1321" t="s">
        <v>1424</v>
      </c>
      <c r="F1321" t="s">
        <v>11872</v>
      </c>
      <c r="G1321" t="s">
        <v>10284</v>
      </c>
      <c r="H1321">
        <v>1.5</v>
      </c>
      <c r="I1321">
        <v>1.5</v>
      </c>
      <c r="J1321" t="s">
        <v>1128</v>
      </c>
      <c r="K1321" t="s">
        <v>3379</v>
      </c>
      <c r="L1321" t="s">
        <v>11923</v>
      </c>
      <c r="M1321" t="s">
        <v>11924</v>
      </c>
      <c r="N1321" t="s">
        <v>11889</v>
      </c>
      <c r="O1321">
        <v>41237</v>
      </c>
      <c r="Q1321" t="s">
        <v>11878</v>
      </c>
      <c r="R1321" t="s">
        <v>1128</v>
      </c>
      <c r="S1321">
        <v>1.5</v>
      </c>
    </row>
    <row r="1322" spans="1:19" x14ac:dyDescent="0.75">
      <c r="A1322" t="s">
        <v>11870</v>
      </c>
      <c r="B1322" t="s">
        <v>11871</v>
      </c>
      <c r="C1322" t="s">
        <v>11871</v>
      </c>
      <c r="E1322" t="s">
        <v>10196</v>
      </c>
      <c r="F1322" t="s">
        <v>11872</v>
      </c>
      <c r="G1322" t="s">
        <v>1753</v>
      </c>
      <c r="H1322">
        <v>1.4</v>
      </c>
      <c r="I1322">
        <v>1.5</v>
      </c>
      <c r="J1322" t="s">
        <v>1128</v>
      </c>
      <c r="K1322" t="s">
        <v>13118</v>
      </c>
      <c r="L1322" t="s">
        <v>11923</v>
      </c>
      <c r="M1322" t="s">
        <v>11924</v>
      </c>
      <c r="N1322" t="s">
        <v>11889</v>
      </c>
      <c r="O1322">
        <v>41639</v>
      </c>
      <c r="Q1322" t="s">
        <v>11878</v>
      </c>
      <c r="R1322" t="s">
        <v>1128</v>
      </c>
      <c r="S1322">
        <v>1.5</v>
      </c>
    </row>
    <row r="1323" spans="1:19" x14ac:dyDescent="0.75">
      <c r="A1323" t="s">
        <v>11870</v>
      </c>
      <c r="B1323" t="s">
        <v>11871</v>
      </c>
      <c r="C1323" t="s">
        <v>11871</v>
      </c>
      <c r="E1323" t="s">
        <v>11040</v>
      </c>
      <c r="F1323" t="s">
        <v>11872</v>
      </c>
      <c r="G1323" t="s">
        <v>11041</v>
      </c>
      <c r="H1323">
        <v>1.5</v>
      </c>
      <c r="I1323">
        <v>1.5</v>
      </c>
      <c r="J1323" t="s">
        <v>11873</v>
      </c>
      <c r="K1323" t="s">
        <v>13119</v>
      </c>
      <c r="L1323" t="s">
        <v>11923</v>
      </c>
      <c r="M1323" t="s">
        <v>11924</v>
      </c>
      <c r="N1323" t="s">
        <v>11882</v>
      </c>
      <c r="O1323">
        <v>43596</v>
      </c>
      <c r="Q1323" t="s">
        <v>11878</v>
      </c>
      <c r="R1323" t="s">
        <v>11873</v>
      </c>
      <c r="S1323">
        <v>1.5</v>
      </c>
    </row>
    <row r="1324" spans="1:19" x14ac:dyDescent="0.75">
      <c r="A1324" t="s">
        <v>11870</v>
      </c>
      <c r="B1324" t="s">
        <v>11871</v>
      </c>
      <c r="C1324" t="s">
        <v>11871</v>
      </c>
      <c r="E1324" t="s">
        <v>968</v>
      </c>
      <c r="F1324" t="s">
        <v>11872</v>
      </c>
      <c r="G1324" t="s">
        <v>10502</v>
      </c>
      <c r="H1324">
        <v>1.5</v>
      </c>
      <c r="I1324">
        <v>1.5</v>
      </c>
      <c r="J1324" t="s">
        <v>11873</v>
      </c>
      <c r="K1324" t="s">
        <v>12440</v>
      </c>
      <c r="L1324" t="s">
        <v>11923</v>
      </c>
      <c r="M1324" t="s">
        <v>11924</v>
      </c>
      <c r="N1324" t="s">
        <v>11882</v>
      </c>
      <c r="O1324">
        <v>42297</v>
      </c>
      <c r="Q1324" t="s">
        <v>11878</v>
      </c>
      <c r="R1324" t="s">
        <v>11873</v>
      </c>
      <c r="S1324">
        <v>1.5</v>
      </c>
    </row>
    <row r="1325" spans="1:19" x14ac:dyDescent="0.75">
      <c r="A1325" t="s">
        <v>11870</v>
      </c>
      <c r="B1325" t="s">
        <v>11871</v>
      </c>
      <c r="C1325" t="s">
        <v>11871</v>
      </c>
      <c r="E1325" t="s">
        <v>766</v>
      </c>
      <c r="F1325" t="s">
        <v>11872</v>
      </c>
      <c r="G1325" t="s">
        <v>10106</v>
      </c>
      <c r="H1325">
        <v>1.5</v>
      </c>
      <c r="I1325">
        <v>1.5</v>
      </c>
      <c r="J1325" t="s">
        <v>11873</v>
      </c>
      <c r="K1325" t="s">
        <v>13120</v>
      </c>
      <c r="L1325" t="s">
        <v>11923</v>
      </c>
      <c r="M1325" t="s">
        <v>11924</v>
      </c>
      <c r="N1325" t="s">
        <v>11882</v>
      </c>
      <c r="O1325">
        <v>41437</v>
      </c>
      <c r="Q1325" t="s">
        <v>11878</v>
      </c>
      <c r="R1325" t="s">
        <v>11873</v>
      </c>
      <c r="S1325">
        <v>1.5</v>
      </c>
    </row>
    <row r="1326" spans="1:19" x14ac:dyDescent="0.75">
      <c r="A1326" t="s">
        <v>11870</v>
      </c>
      <c r="B1326" t="s">
        <v>11871</v>
      </c>
      <c r="C1326" t="s">
        <v>11871</v>
      </c>
      <c r="E1326" t="s">
        <v>1784</v>
      </c>
      <c r="F1326" t="s">
        <v>11872</v>
      </c>
      <c r="G1326" t="s">
        <v>10725</v>
      </c>
      <c r="H1326">
        <v>1.5</v>
      </c>
      <c r="I1326">
        <v>1.5</v>
      </c>
      <c r="J1326" t="s">
        <v>1128</v>
      </c>
      <c r="K1326" t="s">
        <v>13121</v>
      </c>
      <c r="L1326" t="s">
        <v>11923</v>
      </c>
      <c r="M1326" t="s">
        <v>11924</v>
      </c>
      <c r="N1326" t="s">
        <v>11889</v>
      </c>
      <c r="O1326">
        <v>42347</v>
      </c>
      <c r="Q1326" t="s">
        <v>11878</v>
      </c>
      <c r="R1326" t="s">
        <v>1128</v>
      </c>
      <c r="S1326">
        <v>1.5</v>
      </c>
    </row>
    <row r="1327" spans="1:19" x14ac:dyDescent="0.75">
      <c r="A1327" t="s">
        <v>11870</v>
      </c>
      <c r="B1327" t="s">
        <v>11871</v>
      </c>
      <c r="C1327" t="s">
        <v>11871</v>
      </c>
      <c r="E1327" t="s">
        <v>644</v>
      </c>
      <c r="F1327" t="s">
        <v>11872</v>
      </c>
      <c r="G1327" t="s">
        <v>11055</v>
      </c>
      <c r="H1327">
        <v>1.5</v>
      </c>
      <c r="I1327">
        <v>1.5</v>
      </c>
      <c r="J1327" t="s">
        <v>11873</v>
      </c>
      <c r="K1327" t="s">
        <v>13122</v>
      </c>
      <c r="L1327" t="s">
        <v>11923</v>
      </c>
      <c r="M1327" t="s">
        <v>11924</v>
      </c>
      <c r="N1327" t="s">
        <v>11882</v>
      </c>
      <c r="O1327">
        <v>42152</v>
      </c>
      <c r="Q1327" t="s">
        <v>11878</v>
      </c>
      <c r="R1327" t="s">
        <v>11873</v>
      </c>
      <c r="S1327">
        <v>1.5</v>
      </c>
    </row>
    <row r="1328" spans="1:19" x14ac:dyDescent="0.75">
      <c r="A1328" t="s">
        <v>11870</v>
      </c>
      <c r="B1328" t="s">
        <v>11871</v>
      </c>
      <c r="C1328" t="s">
        <v>11871</v>
      </c>
      <c r="E1328" t="s">
        <v>960</v>
      </c>
      <c r="F1328" t="s">
        <v>11872</v>
      </c>
      <c r="G1328" t="s">
        <v>10612</v>
      </c>
      <c r="H1328">
        <v>1.5</v>
      </c>
      <c r="I1328">
        <v>1.5</v>
      </c>
      <c r="J1328" t="s">
        <v>11873</v>
      </c>
      <c r="K1328" t="s">
        <v>13123</v>
      </c>
      <c r="L1328" t="s">
        <v>11923</v>
      </c>
      <c r="M1328" t="s">
        <v>11924</v>
      </c>
      <c r="N1328" t="s">
        <v>11882</v>
      </c>
      <c r="O1328">
        <v>42147</v>
      </c>
      <c r="Q1328" t="s">
        <v>11878</v>
      </c>
      <c r="R1328" t="s">
        <v>11873</v>
      </c>
      <c r="S1328">
        <v>1.5</v>
      </c>
    </row>
    <row r="1329" spans="1:19" x14ac:dyDescent="0.75">
      <c r="A1329" t="s">
        <v>11870</v>
      </c>
      <c r="B1329" t="s">
        <v>11871</v>
      </c>
      <c r="C1329" t="s">
        <v>11871</v>
      </c>
      <c r="E1329" t="s">
        <v>10603</v>
      </c>
      <c r="F1329" t="s">
        <v>11872</v>
      </c>
      <c r="G1329" t="s">
        <v>10604</v>
      </c>
      <c r="H1329">
        <v>1.5</v>
      </c>
      <c r="I1329">
        <v>1.5</v>
      </c>
      <c r="J1329" t="s">
        <v>11873</v>
      </c>
      <c r="K1329" t="s">
        <v>13124</v>
      </c>
      <c r="L1329" t="s">
        <v>11923</v>
      </c>
      <c r="M1329" t="s">
        <v>11924</v>
      </c>
      <c r="N1329" t="s">
        <v>11882</v>
      </c>
      <c r="O1329">
        <v>41703</v>
      </c>
      <c r="Q1329" t="s">
        <v>11878</v>
      </c>
      <c r="R1329" t="s">
        <v>11873</v>
      </c>
      <c r="S1329">
        <v>1.5</v>
      </c>
    </row>
    <row r="1330" spans="1:19" x14ac:dyDescent="0.75">
      <c r="A1330" t="s">
        <v>11870</v>
      </c>
      <c r="B1330" t="s">
        <v>11871</v>
      </c>
      <c r="C1330" t="s">
        <v>11871</v>
      </c>
      <c r="E1330" t="s">
        <v>753</v>
      </c>
      <c r="F1330" t="s">
        <v>11872</v>
      </c>
      <c r="G1330" t="s">
        <v>11177</v>
      </c>
      <c r="H1330">
        <v>1.5</v>
      </c>
      <c r="I1330">
        <v>1.5</v>
      </c>
      <c r="J1330" t="s">
        <v>11873</v>
      </c>
      <c r="K1330" t="s">
        <v>13125</v>
      </c>
      <c r="L1330" t="s">
        <v>11923</v>
      </c>
      <c r="M1330" t="s">
        <v>11924</v>
      </c>
      <c r="N1330" t="s">
        <v>11882</v>
      </c>
      <c r="O1330">
        <v>41264</v>
      </c>
      <c r="Q1330" t="s">
        <v>11878</v>
      </c>
      <c r="R1330" t="s">
        <v>11873</v>
      </c>
      <c r="S1330">
        <v>1.5</v>
      </c>
    </row>
    <row r="1331" spans="1:19" x14ac:dyDescent="0.75">
      <c r="A1331" t="s">
        <v>11936</v>
      </c>
      <c r="B1331" t="s">
        <v>11871</v>
      </c>
      <c r="C1331" t="s">
        <v>11879</v>
      </c>
      <c r="D1331" t="s">
        <v>467</v>
      </c>
      <c r="E1331" t="s">
        <v>13126</v>
      </c>
      <c r="F1331" t="s">
        <v>11872</v>
      </c>
      <c r="G1331" t="s">
        <v>13127</v>
      </c>
      <c r="H1331">
        <v>1.5</v>
      </c>
      <c r="I1331">
        <v>1.5</v>
      </c>
      <c r="N1331" t="s">
        <v>11882</v>
      </c>
      <c r="Q1331" t="s">
        <v>11878</v>
      </c>
      <c r="S1331">
        <v>1.5</v>
      </c>
    </row>
    <row r="1332" spans="1:19" x14ac:dyDescent="0.75">
      <c r="A1332" t="s">
        <v>11870</v>
      </c>
      <c r="B1332" t="s">
        <v>11871</v>
      </c>
      <c r="C1332" t="s">
        <v>11871</v>
      </c>
      <c r="E1332" t="s">
        <v>10767</v>
      </c>
      <c r="F1332" t="s">
        <v>11872</v>
      </c>
      <c r="G1332" t="s">
        <v>10768</v>
      </c>
      <c r="H1332">
        <v>1.5</v>
      </c>
      <c r="I1332">
        <v>1.5</v>
      </c>
      <c r="J1332" t="s">
        <v>11873</v>
      </c>
      <c r="K1332" t="s">
        <v>13128</v>
      </c>
      <c r="L1332" t="s">
        <v>11923</v>
      </c>
      <c r="M1332" t="s">
        <v>11924</v>
      </c>
      <c r="N1332" t="s">
        <v>11882</v>
      </c>
      <c r="O1332">
        <v>42452</v>
      </c>
      <c r="Q1332" t="s">
        <v>11878</v>
      </c>
      <c r="R1332" t="s">
        <v>11873</v>
      </c>
      <c r="S1332">
        <v>1.5</v>
      </c>
    </row>
    <row r="1333" spans="1:19" x14ac:dyDescent="0.75">
      <c r="A1333" t="s">
        <v>11870</v>
      </c>
      <c r="B1333" t="s">
        <v>11871</v>
      </c>
      <c r="C1333" t="s">
        <v>11871</v>
      </c>
      <c r="E1333" t="s">
        <v>1508</v>
      </c>
      <c r="F1333" t="s">
        <v>11872</v>
      </c>
      <c r="G1333" t="s">
        <v>10082</v>
      </c>
      <c r="H1333">
        <v>1.5</v>
      </c>
      <c r="I1333">
        <v>1.5</v>
      </c>
      <c r="J1333" t="s">
        <v>1128</v>
      </c>
      <c r="K1333" t="s">
        <v>13129</v>
      </c>
      <c r="L1333" t="s">
        <v>11923</v>
      </c>
      <c r="M1333" t="s">
        <v>11924</v>
      </c>
      <c r="N1333" t="s">
        <v>11889</v>
      </c>
      <c r="O1333">
        <v>41628</v>
      </c>
      <c r="Q1333" t="s">
        <v>11878</v>
      </c>
      <c r="R1333" t="s">
        <v>1128</v>
      </c>
      <c r="S1333">
        <v>1.5</v>
      </c>
    </row>
    <row r="1334" spans="1:19" x14ac:dyDescent="0.75">
      <c r="A1334" t="s">
        <v>11870</v>
      </c>
      <c r="B1334" t="s">
        <v>11871</v>
      </c>
      <c r="C1334" t="s">
        <v>11871</v>
      </c>
      <c r="E1334" t="s">
        <v>1418</v>
      </c>
      <c r="F1334" t="s">
        <v>11872</v>
      </c>
      <c r="G1334" t="s">
        <v>10969</v>
      </c>
      <c r="H1334">
        <v>1.5</v>
      </c>
      <c r="I1334">
        <v>1.5</v>
      </c>
      <c r="J1334" t="s">
        <v>1128</v>
      </c>
      <c r="K1334" t="s">
        <v>3379</v>
      </c>
      <c r="L1334" t="s">
        <v>11923</v>
      </c>
      <c r="M1334" t="s">
        <v>11924</v>
      </c>
      <c r="N1334" t="s">
        <v>11889</v>
      </c>
      <c r="O1334">
        <v>40682</v>
      </c>
      <c r="Q1334" t="s">
        <v>11878</v>
      </c>
      <c r="R1334" t="s">
        <v>1128</v>
      </c>
      <c r="S1334">
        <v>1.5</v>
      </c>
    </row>
    <row r="1335" spans="1:19" x14ac:dyDescent="0.75">
      <c r="A1335" t="s">
        <v>11870</v>
      </c>
      <c r="B1335" t="s">
        <v>11871</v>
      </c>
      <c r="C1335" t="s">
        <v>11871</v>
      </c>
      <c r="E1335" t="s">
        <v>623</v>
      </c>
      <c r="F1335" t="s">
        <v>11872</v>
      </c>
      <c r="G1335" t="s">
        <v>10422</v>
      </c>
      <c r="H1335">
        <v>1.5</v>
      </c>
      <c r="I1335">
        <v>1.5</v>
      </c>
      <c r="J1335" t="s">
        <v>11873</v>
      </c>
      <c r="K1335" t="s">
        <v>13130</v>
      </c>
      <c r="L1335" t="s">
        <v>11923</v>
      </c>
      <c r="M1335" t="s">
        <v>11924</v>
      </c>
      <c r="N1335" t="s">
        <v>11882</v>
      </c>
      <c r="O1335">
        <v>42398</v>
      </c>
      <c r="Q1335" t="s">
        <v>11878</v>
      </c>
      <c r="R1335" t="s">
        <v>11873</v>
      </c>
      <c r="S1335">
        <v>1.5</v>
      </c>
    </row>
    <row r="1336" spans="1:19" x14ac:dyDescent="0.75">
      <c r="A1336" t="s">
        <v>11870</v>
      </c>
      <c r="B1336" t="s">
        <v>11871</v>
      </c>
      <c r="C1336" t="s">
        <v>11871</v>
      </c>
      <c r="E1336" t="s">
        <v>1727</v>
      </c>
      <c r="F1336" t="s">
        <v>11872</v>
      </c>
      <c r="G1336" t="s">
        <v>11133</v>
      </c>
      <c r="H1336">
        <v>1.5</v>
      </c>
      <c r="I1336">
        <v>1.5</v>
      </c>
      <c r="J1336" t="s">
        <v>1128</v>
      </c>
      <c r="K1336" t="s">
        <v>13131</v>
      </c>
      <c r="L1336" t="s">
        <v>11923</v>
      </c>
      <c r="M1336" t="s">
        <v>11924</v>
      </c>
      <c r="N1336" t="s">
        <v>11889</v>
      </c>
      <c r="O1336">
        <v>41859</v>
      </c>
      <c r="Q1336" t="s">
        <v>11878</v>
      </c>
      <c r="R1336" t="s">
        <v>1128</v>
      </c>
      <c r="S1336">
        <v>1.5</v>
      </c>
    </row>
    <row r="1337" spans="1:19" x14ac:dyDescent="0.75">
      <c r="A1337" t="s">
        <v>11870</v>
      </c>
      <c r="B1337" t="s">
        <v>11871</v>
      </c>
      <c r="C1337" t="s">
        <v>11871</v>
      </c>
      <c r="E1337" t="s">
        <v>450</v>
      </c>
      <c r="F1337" t="s">
        <v>11872</v>
      </c>
      <c r="G1337" t="s">
        <v>11069</v>
      </c>
      <c r="H1337">
        <v>1.5</v>
      </c>
      <c r="I1337">
        <v>1.5</v>
      </c>
      <c r="J1337" t="s">
        <v>11873</v>
      </c>
      <c r="K1337" t="s">
        <v>11874</v>
      </c>
      <c r="L1337" t="s">
        <v>7359</v>
      </c>
      <c r="M1337" t="s">
        <v>11881</v>
      </c>
      <c r="N1337" t="s">
        <v>11882</v>
      </c>
      <c r="O1337">
        <v>31413</v>
      </c>
      <c r="Q1337" t="s">
        <v>11878</v>
      </c>
      <c r="R1337" t="s">
        <v>11873</v>
      </c>
      <c r="S1337">
        <v>1.5</v>
      </c>
    </row>
    <row r="1338" spans="1:19" x14ac:dyDescent="0.75">
      <c r="A1338" t="s">
        <v>11870</v>
      </c>
      <c r="B1338" t="s">
        <v>11871</v>
      </c>
      <c r="C1338" t="s">
        <v>11871</v>
      </c>
      <c r="E1338" t="s">
        <v>1733</v>
      </c>
      <c r="F1338" t="s">
        <v>11872</v>
      </c>
      <c r="G1338" t="s">
        <v>10081</v>
      </c>
      <c r="H1338">
        <v>1.5</v>
      </c>
      <c r="I1338">
        <v>1.5</v>
      </c>
      <c r="J1338" t="s">
        <v>1128</v>
      </c>
      <c r="K1338" t="s">
        <v>13132</v>
      </c>
      <c r="L1338" t="s">
        <v>11923</v>
      </c>
      <c r="M1338" t="s">
        <v>11924</v>
      </c>
      <c r="N1338" t="s">
        <v>11889</v>
      </c>
      <c r="O1338">
        <v>41628</v>
      </c>
      <c r="Q1338" t="s">
        <v>11878</v>
      </c>
      <c r="R1338" t="s">
        <v>1128</v>
      </c>
      <c r="S1338">
        <v>1.5</v>
      </c>
    </row>
    <row r="1339" spans="1:19" x14ac:dyDescent="0.75">
      <c r="A1339" t="s">
        <v>11870</v>
      </c>
      <c r="B1339" t="s">
        <v>11871</v>
      </c>
      <c r="C1339" t="s">
        <v>11871</v>
      </c>
      <c r="E1339" t="s">
        <v>954</v>
      </c>
      <c r="F1339" t="s">
        <v>11872</v>
      </c>
      <c r="G1339" t="s">
        <v>10453</v>
      </c>
      <c r="H1339">
        <v>1.5</v>
      </c>
      <c r="I1339">
        <v>1.5</v>
      </c>
      <c r="J1339" t="s">
        <v>11873</v>
      </c>
      <c r="K1339" t="s">
        <v>13133</v>
      </c>
      <c r="L1339" t="s">
        <v>11923</v>
      </c>
      <c r="M1339" t="s">
        <v>11924</v>
      </c>
      <c r="N1339" t="s">
        <v>11882</v>
      </c>
      <c r="O1339">
        <v>42111</v>
      </c>
      <c r="Q1339" t="s">
        <v>11878</v>
      </c>
      <c r="R1339" t="s">
        <v>11873</v>
      </c>
      <c r="S1339">
        <v>1.5</v>
      </c>
    </row>
    <row r="1340" spans="1:19" x14ac:dyDescent="0.75">
      <c r="A1340" t="s">
        <v>11870</v>
      </c>
      <c r="B1340" t="s">
        <v>11871</v>
      </c>
      <c r="C1340" t="s">
        <v>11871</v>
      </c>
      <c r="E1340" t="s">
        <v>973</v>
      </c>
      <c r="F1340" t="s">
        <v>11872</v>
      </c>
      <c r="G1340" t="s">
        <v>11080</v>
      </c>
      <c r="H1340">
        <v>1.5</v>
      </c>
      <c r="I1340">
        <v>1.5</v>
      </c>
      <c r="J1340" t="s">
        <v>11873</v>
      </c>
      <c r="K1340" t="s">
        <v>13134</v>
      </c>
      <c r="L1340" t="s">
        <v>11923</v>
      </c>
      <c r="M1340" t="s">
        <v>11924</v>
      </c>
      <c r="N1340" t="s">
        <v>11877</v>
      </c>
      <c r="O1340">
        <v>42462</v>
      </c>
      <c r="Q1340" t="s">
        <v>11878</v>
      </c>
      <c r="R1340" t="s">
        <v>11873</v>
      </c>
      <c r="S1340">
        <v>1.5</v>
      </c>
    </row>
    <row r="1341" spans="1:19" x14ac:dyDescent="0.75">
      <c r="A1341" t="s">
        <v>11870</v>
      </c>
      <c r="B1341" t="s">
        <v>11871</v>
      </c>
      <c r="C1341" t="s">
        <v>11871</v>
      </c>
      <c r="E1341" t="s">
        <v>965</v>
      </c>
      <c r="F1341" t="s">
        <v>11872</v>
      </c>
      <c r="G1341" t="s">
        <v>10501</v>
      </c>
      <c r="H1341">
        <v>1.5</v>
      </c>
      <c r="I1341">
        <v>1.5</v>
      </c>
      <c r="J1341" t="s">
        <v>11873</v>
      </c>
      <c r="K1341" t="s">
        <v>12440</v>
      </c>
      <c r="L1341" t="s">
        <v>11923</v>
      </c>
      <c r="M1341" t="s">
        <v>11924</v>
      </c>
      <c r="N1341" t="s">
        <v>11882</v>
      </c>
      <c r="O1341">
        <v>42298</v>
      </c>
      <c r="Q1341" t="s">
        <v>11878</v>
      </c>
      <c r="R1341" t="s">
        <v>11873</v>
      </c>
      <c r="S1341">
        <v>1.5</v>
      </c>
    </row>
    <row r="1342" spans="1:19" x14ac:dyDescent="0.75">
      <c r="A1342" t="s">
        <v>11870</v>
      </c>
      <c r="B1342" t="s">
        <v>11871</v>
      </c>
      <c r="C1342" t="s">
        <v>11871</v>
      </c>
      <c r="E1342" t="s">
        <v>10084</v>
      </c>
      <c r="F1342" t="s">
        <v>11872</v>
      </c>
      <c r="G1342" t="s">
        <v>10085</v>
      </c>
      <c r="H1342">
        <v>1.49</v>
      </c>
      <c r="I1342">
        <v>1.5</v>
      </c>
      <c r="J1342" t="s">
        <v>1128</v>
      </c>
      <c r="K1342" t="s">
        <v>13101</v>
      </c>
      <c r="L1342" t="s">
        <v>11923</v>
      </c>
      <c r="M1342" t="s">
        <v>11924</v>
      </c>
      <c r="N1342" t="s">
        <v>11889</v>
      </c>
      <c r="O1342">
        <v>42107</v>
      </c>
      <c r="Q1342" t="s">
        <v>11878</v>
      </c>
      <c r="R1342" t="s">
        <v>1128</v>
      </c>
      <c r="S1342">
        <v>1.5</v>
      </c>
    </row>
    <row r="1343" spans="1:19" x14ac:dyDescent="0.75">
      <c r="A1343" t="s">
        <v>11870</v>
      </c>
      <c r="B1343" t="s">
        <v>11871</v>
      </c>
      <c r="C1343" t="s">
        <v>11871</v>
      </c>
      <c r="E1343" t="s">
        <v>748</v>
      </c>
      <c r="F1343" t="s">
        <v>11872</v>
      </c>
      <c r="G1343" t="s">
        <v>10512</v>
      </c>
      <c r="H1343">
        <v>1.5</v>
      </c>
      <c r="I1343">
        <v>1.5</v>
      </c>
      <c r="J1343" t="s">
        <v>11873</v>
      </c>
      <c r="K1343" t="s">
        <v>13113</v>
      </c>
      <c r="L1343" t="s">
        <v>11923</v>
      </c>
      <c r="M1343" t="s">
        <v>11924</v>
      </c>
      <c r="N1343" t="s">
        <v>11882</v>
      </c>
      <c r="O1343">
        <v>41614</v>
      </c>
      <c r="Q1343" t="s">
        <v>11878</v>
      </c>
      <c r="R1343" t="s">
        <v>11873</v>
      </c>
      <c r="S1343">
        <v>1.5</v>
      </c>
    </row>
    <row r="1344" spans="1:19" x14ac:dyDescent="0.75">
      <c r="A1344" t="s">
        <v>11870</v>
      </c>
      <c r="B1344" t="s">
        <v>11871</v>
      </c>
      <c r="C1344" t="s">
        <v>11871</v>
      </c>
      <c r="E1344" t="s">
        <v>732</v>
      </c>
      <c r="F1344" t="s">
        <v>11872</v>
      </c>
      <c r="G1344" t="s">
        <v>10805</v>
      </c>
      <c r="H1344">
        <v>1.5</v>
      </c>
      <c r="I1344">
        <v>1.5</v>
      </c>
      <c r="J1344" t="s">
        <v>11873</v>
      </c>
      <c r="K1344" t="s">
        <v>13135</v>
      </c>
      <c r="L1344" t="s">
        <v>11923</v>
      </c>
      <c r="M1344" t="s">
        <v>11924</v>
      </c>
      <c r="N1344" t="s">
        <v>11882</v>
      </c>
      <c r="O1344">
        <v>41631</v>
      </c>
      <c r="Q1344" t="s">
        <v>11878</v>
      </c>
      <c r="R1344" t="s">
        <v>11873</v>
      </c>
      <c r="S1344">
        <v>1.5</v>
      </c>
    </row>
    <row r="1345" spans="1:19" x14ac:dyDescent="0.75">
      <c r="A1345" t="s">
        <v>11870</v>
      </c>
      <c r="B1345" t="s">
        <v>11871</v>
      </c>
      <c r="C1345" t="s">
        <v>11871</v>
      </c>
      <c r="E1345" t="s">
        <v>784</v>
      </c>
      <c r="F1345" t="s">
        <v>11872</v>
      </c>
      <c r="G1345" t="s">
        <v>13136</v>
      </c>
      <c r="H1345">
        <v>1.5</v>
      </c>
      <c r="I1345">
        <v>1.5</v>
      </c>
      <c r="J1345" t="s">
        <v>11873</v>
      </c>
      <c r="K1345" t="s">
        <v>13137</v>
      </c>
      <c r="L1345" t="s">
        <v>11923</v>
      </c>
      <c r="M1345" t="s">
        <v>11924</v>
      </c>
      <c r="N1345" t="s">
        <v>11882</v>
      </c>
      <c r="O1345">
        <v>42125</v>
      </c>
      <c r="Q1345" t="s">
        <v>11878</v>
      </c>
      <c r="R1345" t="s">
        <v>11873</v>
      </c>
      <c r="S1345">
        <v>1.5</v>
      </c>
    </row>
    <row r="1346" spans="1:19" x14ac:dyDescent="0.75">
      <c r="A1346" t="s">
        <v>11870</v>
      </c>
      <c r="B1346" t="s">
        <v>11871</v>
      </c>
      <c r="C1346" t="s">
        <v>11871</v>
      </c>
      <c r="E1346" t="s">
        <v>10889</v>
      </c>
      <c r="F1346" t="s">
        <v>11872</v>
      </c>
      <c r="G1346" t="s">
        <v>10890</v>
      </c>
      <c r="H1346">
        <v>1.5</v>
      </c>
      <c r="I1346">
        <v>1.5</v>
      </c>
      <c r="J1346" t="s">
        <v>1128</v>
      </c>
      <c r="K1346" t="s">
        <v>13138</v>
      </c>
      <c r="L1346" t="s">
        <v>12259</v>
      </c>
      <c r="M1346" t="s">
        <v>12384</v>
      </c>
      <c r="N1346" t="s">
        <v>11889</v>
      </c>
      <c r="O1346">
        <v>35923</v>
      </c>
      <c r="Q1346" t="s">
        <v>11878</v>
      </c>
      <c r="R1346" t="s">
        <v>1128</v>
      </c>
      <c r="S1346">
        <v>1.5</v>
      </c>
    </row>
    <row r="1347" spans="1:19" x14ac:dyDescent="0.75">
      <c r="A1347" t="s">
        <v>11870</v>
      </c>
      <c r="B1347" t="s">
        <v>11871</v>
      </c>
      <c r="C1347" t="s">
        <v>11871</v>
      </c>
      <c r="E1347" t="s">
        <v>1730</v>
      </c>
      <c r="F1347" t="s">
        <v>11872</v>
      </c>
      <c r="G1347" t="s">
        <v>10279</v>
      </c>
      <c r="H1347">
        <v>1</v>
      </c>
      <c r="I1347">
        <v>1.5</v>
      </c>
      <c r="J1347" t="s">
        <v>1128</v>
      </c>
      <c r="K1347" t="s">
        <v>13132</v>
      </c>
      <c r="L1347" t="s">
        <v>11923</v>
      </c>
      <c r="M1347" t="s">
        <v>11924</v>
      </c>
      <c r="N1347" t="s">
        <v>11889</v>
      </c>
      <c r="O1347">
        <v>41628</v>
      </c>
      <c r="Q1347" t="s">
        <v>11878</v>
      </c>
      <c r="R1347" t="s">
        <v>1128</v>
      </c>
      <c r="S1347">
        <v>1.5</v>
      </c>
    </row>
    <row r="1348" spans="1:19" x14ac:dyDescent="0.75">
      <c r="A1348" t="s">
        <v>11870</v>
      </c>
      <c r="B1348" t="s">
        <v>11871</v>
      </c>
      <c r="C1348" t="s">
        <v>11871</v>
      </c>
      <c r="E1348" t="s">
        <v>10052</v>
      </c>
      <c r="F1348" t="s">
        <v>11872</v>
      </c>
      <c r="G1348" t="s">
        <v>13139</v>
      </c>
      <c r="H1348">
        <v>1.4</v>
      </c>
      <c r="I1348">
        <v>1.5</v>
      </c>
      <c r="J1348" t="s">
        <v>11873</v>
      </c>
      <c r="K1348" t="s">
        <v>11874</v>
      </c>
      <c r="L1348" t="s">
        <v>11945</v>
      </c>
      <c r="M1348" t="s">
        <v>11886</v>
      </c>
      <c r="N1348" t="s">
        <v>11882</v>
      </c>
      <c r="O1348">
        <v>40813</v>
      </c>
      <c r="Q1348" t="s">
        <v>11878</v>
      </c>
      <c r="R1348" t="s">
        <v>11873</v>
      </c>
      <c r="S1348">
        <v>1.5</v>
      </c>
    </row>
    <row r="1349" spans="1:19" x14ac:dyDescent="0.75">
      <c r="A1349" t="s">
        <v>11870</v>
      </c>
      <c r="B1349" t="s">
        <v>11871</v>
      </c>
      <c r="C1349" t="s">
        <v>11871</v>
      </c>
      <c r="E1349" t="s">
        <v>862</v>
      </c>
      <c r="F1349" t="s">
        <v>11872</v>
      </c>
      <c r="G1349" t="s">
        <v>11068</v>
      </c>
      <c r="H1349">
        <v>1.5</v>
      </c>
      <c r="I1349">
        <v>1.5</v>
      </c>
      <c r="J1349" t="s">
        <v>11873</v>
      </c>
      <c r="K1349" t="s">
        <v>13140</v>
      </c>
      <c r="L1349" t="s">
        <v>11923</v>
      </c>
      <c r="M1349" t="s">
        <v>11924</v>
      </c>
      <c r="N1349" t="s">
        <v>11877</v>
      </c>
      <c r="O1349">
        <v>41703</v>
      </c>
      <c r="Q1349" t="s">
        <v>11878</v>
      </c>
      <c r="R1349" t="s">
        <v>11873</v>
      </c>
      <c r="S1349">
        <v>1.5</v>
      </c>
    </row>
    <row r="1350" spans="1:19" x14ac:dyDescent="0.75">
      <c r="A1350" t="s">
        <v>11870</v>
      </c>
      <c r="B1350" t="s">
        <v>11879</v>
      </c>
      <c r="C1350" t="s">
        <v>11871</v>
      </c>
      <c r="E1350" t="s">
        <v>591</v>
      </c>
      <c r="F1350" t="s">
        <v>11872</v>
      </c>
      <c r="G1350" t="s">
        <v>10430</v>
      </c>
      <c r="H1350">
        <v>1.5</v>
      </c>
      <c r="I1350">
        <v>1.5</v>
      </c>
      <c r="J1350" t="s">
        <v>11873</v>
      </c>
      <c r="K1350" t="s">
        <v>12531</v>
      </c>
      <c r="L1350" t="s">
        <v>7359</v>
      </c>
      <c r="M1350" t="s">
        <v>11881</v>
      </c>
      <c r="N1350" t="s">
        <v>11882</v>
      </c>
      <c r="Q1350" t="s">
        <v>11878</v>
      </c>
      <c r="R1350" t="s">
        <v>11873</v>
      </c>
      <c r="S1350">
        <v>1.5</v>
      </c>
    </row>
    <row r="1351" spans="1:19" x14ac:dyDescent="0.75">
      <c r="A1351" t="s">
        <v>11870</v>
      </c>
      <c r="B1351" t="s">
        <v>11871</v>
      </c>
      <c r="C1351" t="s">
        <v>11871</v>
      </c>
      <c r="E1351" t="s">
        <v>72</v>
      </c>
      <c r="F1351" t="s">
        <v>11872</v>
      </c>
      <c r="G1351" t="s">
        <v>10986</v>
      </c>
      <c r="H1351">
        <v>1.42</v>
      </c>
      <c r="I1351">
        <v>1.5</v>
      </c>
      <c r="J1351" t="s">
        <v>11873</v>
      </c>
      <c r="K1351" t="s">
        <v>13141</v>
      </c>
      <c r="L1351" t="s">
        <v>12259</v>
      </c>
      <c r="M1351" t="s">
        <v>12463</v>
      </c>
      <c r="N1351" t="s">
        <v>11882</v>
      </c>
      <c r="O1351">
        <v>40448</v>
      </c>
      <c r="Q1351" t="s">
        <v>11878</v>
      </c>
      <c r="R1351" t="s">
        <v>11873</v>
      </c>
      <c r="S1351">
        <v>1.5</v>
      </c>
    </row>
    <row r="1352" spans="1:19" x14ac:dyDescent="0.75">
      <c r="A1352" t="s">
        <v>11870</v>
      </c>
      <c r="B1352" t="s">
        <v>11871</v>
      </c>
      <c r="C1352" t="s">
        <v>11871</v>
      </c>
      <c r="E1352" t="s">
        <v>1442</v>
      </c>
      <c r="F1352" t="s">
        <v>11872</v>
      </c>
      <c r="G1352" t="s">
        <v>10626</v>
      </c>
      <c r="H1352">
        <v>1.5</v>
      </c>
      <c r="I1352">
        <v>1.5</v>
      </c>
      <c r="J1352" t="s">
        <v>1128</v>
      </c>
      <c r="K1352" t="s">
        <v>3379</v>
      </c>
      <c r="L1352" t="s">
        <v>11923</v>
      </c>
      <c r="M1352" t="s">
        <v>11924</v>
      </c>
      <c r="N1352" t="s">
        <v>11889</v>
      </c>
      <c r="O1352">
        <v>41442</v>
      </c>
      <c r="Q1352" t="s">
        <v>11878</v>
      </c>
      <c r="R1352" t="s">
        <v>1128</v>
      </c>
      <c r="S1352">
        <v>1.5</v>
      </c>
    </row>
    <row r="1353" spans="1:19" x14ac:dyDescent="0.75">
      <c r="A1353" t="s">
        <v>11870</v>
      </c>
      <c r="B1353" t="s">
        <v>11871</v>
      </c>
      <c r="C1353" t="s">
        <v>11871</v>
      </c>
      <c r="E1353" t="s">
        <v>10812</v>
      </c>
      <c r="F1353" t="s">
        <v>11872</v>
      </c>
      <c r="G1353" t="s">
        <v>10813</v>
      </c>
      <c r="H1353">
        <v>1.5</v>
      </c>
      <c r="I1353">
        <v>1.5</v>
      </c>
      <c r="J1353" t="s">
        <v>11873</v>
      </c>
      <c r="K1353" t="s">
        <v>13124</v>
      </c>
      <c r="L1353" t="s">
        <v>11923</v>
      </c>
      <c r="M1353" t="s">
        <v>11924</v>
      </c>
      <c r="N1353" t="s">
        <v>11882</v>
      </c>
      <c r="O1353">
        <v>41703</v>
      </c>
      <c r="Q1353" t="s">
        <v>11878</v>
      </c>
      <c r="R1353" t="s">
        <v>11873</v>
      </c>
      <c r="S1353">
        <v>1.5</v>
      </c>
    </row>
    <row r="1354" spans="1:19" x14ac:dyDescent="0.75">
      <c r="A1354" t="s">
        <v>11870</v>
      </c>
      <c r="B1354" t="s">
        <v>11871</v>
      </c>
      <c r="C1354" t="s">
        <v>11871</v>
      </c>
      <c r="E1354" t="s">
        <v>1404</v>
      </c>
      <c r="F1354" t="s">
        <v>11872</v>
      </c>
      <c r="G1354" t="s">
        <v>10281</v>
      </c>
      <c r="H1354">
        <v>1.5</v>
      </c>
      <c r="I1354">
        <v>1.5</v>
      </c>
      <c r="J1354" t="s">
        <v>1128</v>
      </c>
      <c r="K1354" t="s">
        <v>3379</v>
      </c>
      <c r="L1354" t="s">
        <v>11923</v>
      </c>
      <c r="M1354" t="s">
        <v>11924</v>
      </c>
      <c r="N1354" t="s">
        <v>11889</v>
      </c>
      <c r="O1354">
        <v>41282</v>
      </c>
      <c r="Q1354" t="s">
        <v>11878</v>
      </c>
      <c r="R1354" t="s">
        <v>1128</v>
      </c>
      <c r="S1354">
        <v>1.5</v>
      </c>
    </row>
    <row r="1355" spans="1:19" x14ac:dyDescent="0.75">
      <c r="A1355" t="s">
        <v>11870</v>
      </c>
      <c r="B1355" t="s">
        <v>11871</v>
      </c>
      <c r="C1355" t="s">
        <v>11871</v>
      </c>
      <c r="E1355" t="s">
        <v>763</v>
      </c>
      <c r="F1355" t="s">
        <v>11872</v>
      </c>
      <c r="G1355" t="s">
        <v>11077</v>
      </c>
      <c r="H1355">
        <v>1.5</v>
      </c>
      <c r="I1355">
        <v>1.5</v>
      </c>
      <c r="J1355" t="s">
        <v>11873</v>
      </c>
      <c r="K1355" t="s">
        <v>13142</v>
      </c>
      <c r="L1355" t="s">
        <v>11923</v>
      </c>
      <c r="M1355" t="s">
        <v>11924</v>
      </c>
      <c r="N1355" t="s">
        <v>11877</v>
      </c>
      <c r="O1355">
        <v>41240</v>
      </c>
      <c r="Q1355" t="s">
        <v>11878</v>
      </c>
      <c r="R1355" t="s">
        <v>11873</v>
      </c>
      <c r="S1355">
        <v>1.5</v>
      </c>
    </row>
    <row r="1356" spans="1:19" x14ac:dyDescent="0.75">
      <c r="A1356" t="s">
        <v>11870</v>
      </c>
      <c r="B1356" t="s">
        <v>11871</v>
      </c>
      <c r="C1356" t="s">
        <v>11871</v>
      </c>
      <c r="E1356" t="s">
        <v>11104</v>
      </c>
      <c r="F1356" t="s">
        <v>11872</v>
      </c>
      <c r="G1356" t="s">
        <v>11105</v>
      </c>
      <c r="H1356">
        <v>1.49</v>
      </c>
      <c r="I1356">
        <v>1.5</v>
      </c>
      <c r="J1356" t="s">
        <v>1128</v>
      </c>
      <c r="K1356" t="s">
        <v>13101</v>
      </c>
      <c r="L1356" t="s">
        <v>11923</v>
      </c>
      <c r="M1356" t="s">
        <v>11924</v>
      </c>
      <c r="N1356" t="s">
        <v>11889</v>
      </c>
      <c r="O1356">
        <v>42107</v>
      </c>
      <c r="Q1356" t="s">
        <v>11878</v>
      </c>
      <c r="R1356" t="s">
        <v>1128</v>
      </c>
      <c r="S1356">
        <v>1.5</v>
      </c>
    </row>
    <row r="1357" spans="1:19" x14ac:dyDescent="0.75">
      <c r="A1357" t="s">
        <v>11870</v>
      </c>
      <c r="B1357" t="s">
        <v>11871</v>
      </c>
      <c r="C1357" t="s">
        <v>11879</v>
      </c>
      <c r="D1357" t="s">
        <v>13143</v>
      </c>
      <c r="E1357" t="s">
        <v>13143</v>
      </c>
      <c r="F1357" t="s">
        <v>11872</v>
      </c>
      <c r="G1357" t="s">
        <v>13144</v>
      </c>
      <c r="H1357">
        <v>1.45</v>
      </c>
      <c r="J1357" t="s">
        <v>1128</v>
      </c>
      <c r="K1357" t="s">
        <v>3379</v>
      </c>
      <c r="L1357" t="s">
        <v>11945</v>
      </c>
      <c r="M1357" t="s">
        <v>11945</v>
      </c>
      <c r="N1357" t="s">
        <v>11889</v>
      </c>
      <c r="Q1357" t="s">
        <v>11878</v>
      </c>
      <c r="R1357" t="s">
        <v>1128</v>
      </c>
      <c r="S1357">
        <v>1.45</v>
      </c>
    </row>
    <row r="1358" spans="1:19" x14ac:dyDescent="0.75">
      <c r="A1358" t="s">
        <v>11870</v>
      </c>
      <c r="B1358" t="s">
        <v>11871</v>
      </c>
      <c r="C1358" t="s">
        <v>11871</v>
      </c>
      <c r="E1358" t="s">
        <v>2695</v>
      </c>
      <c r="F1358" t="s">
        <v>11872</v>
      </c>
      <c r="G1358" t="s">
        <v>10390</v>
      </c>
      <c r="H1358">
        <v>1.42</v>
      </c>
      <c r="I1358">
        <v>1.4</v>
      </c>
      <c r="J1358" t="s">
        <v>11873</v>
      </c>
      <c r="K1358" t="s">
        <v>13145</v>
      </c>
      <c r="L1358" t="s">
        <v>12259</v>
      </c>
      <c r="M1358" t="s">
        <v>12463</v>
      </c>
      <c r="N1358" t="s">
        <v>11882</v>
      </c>
      <c r="O1358">
        <v>41463</v>
      </c>
      <c r="Q1358" t="s">
        <v>11878</v>
      </c>
      <c r="R1358" t="s">
        <v>11873</v>
      </c>
      <c r="S1358">
        <v>1.42</v>
      </c>
    </row>
    <row r="1359" spans="1:19" x14ac:dyDescent="0.75">
      <c r="A1359" t="s">
        <v>11870</v>
      </c>
      <c r="B1359" t="s">
        <v>11871</v>
      </c>
      <c r="C1359" t="s">
        <v>11871</v>
      </c>
      <c r="E1359" t="s">
        <v>631</v>
      </c>
      <c r="F1359" t="s">
        <v>11872</v>
      </c>
      <c r="G1359" t="s">
        <v>630</v>
      </c>
      <c r="H1359">
        <v>1.38</v>
      </c>
      <c r="I1359">
        <v>1.4</v>
      </c>
      <c r="J1359" t="s">
        <v>11873</v>
      </c>
      <c r="K1359" t="s">
        <v>13146</v>
      </c>
      <c r="L1359" t="s">
        <v>11923</v>
      </c>
      <c r="M1359" t="s">
        <v>11924</v>
      </c>
      <c r="N1359" t="s">
        <v>11877</v>
      </c>
      <c r="O1359">
        <v>42213</v>
      </c>
      <c r="Q1359" t="s">
        <v>11878</v>
      </c>
      <c r="R1359" t="s">
        <v>11873</v>
      </c>
      <c r="S1359">
        <v>1.4</v>
      </c>
    </row>
    <row r="1360" spans="1:19" x14ac:dyDescent="0.75">
      <c r="A1360" t="s">
        <v>11870</v>
      </c>
      <c r="B1360" t="s">
        <v>11871</v>
      </c>
      <c r="C1360" t="s">
        <v>11871</v>
      </c>
      <c r="E1360" t="s">
        <v>10312</v>
      </c>
      <c r="F1360" t="s">
        <v>11872</v>
      </c>
      <c r="G1360" t="s">
        <v>10313</v>
      </c>
      <c r="H1360">
        <v>1.4</v>
      </c>
      <c r="I1360">
        <v>1.4</v>
      </c>
      <c r="J1360" t="s">
        <v>11873</v>
      </c>
      <c r="K1360" t="s">
        <v>13022</v>
      </c>
      <c r="L1360" t="s">
        <v>7359</v>
      </c>
      <c r="M1360" t="s">
        <v>11881</v>
      </c>
      <c r="N1360" t="s">
        <v>11882</v>
      </c>
      <c r="O1360">
        <v>42969</v>
      </c>
      <c r="Q1360" t="s">
        <v>11878</v>
      </c>
      <c r="R1360" t="s">
        <v>11873</v>
      </c>
      <c r="S1360">
        <v>1.4</v>
      </c>
    </row>
    <row r="1361" spans="1:19" x14ac:dyDescent="0.75">
      <c r="A1361" t="s">
        <v>11870</v>
      </c>
      <c r="B1361" t="s">
        <v>11871</v>
      </c>
      <c r="C1361" t="s">
        <v>11871</v>
      </c>
      <c r="E1361" t="s">
        <v>1955</v>
      </c>
      <c r="F1361" t="s">
        <v>11872</v>
      </c>
      <c r="G1361" t="s">
        <v>1954</v>
      </c>
      <c r="H1361">
        <v>1.3</v>
      </c>
      <c r="I1361">
        <v>1.4</v>
      </c>
      <c r="J1361" t="s">
        <v>1128</v>
      </c>
      <c r="K1361" t="s">
        <v>13147</v>
      </c>
      <c r="L1361" t="s">
        <v>11923</v>
      </c>
      <c r="M1361" t="s">
        <v>11924</v>
      </c>
      <c r="N1361" t="s">
        <v>11889</v>
      </c>
      <c r="O1361">
        <v>42790</v>
      </c>
      <c r="Q1361" t="s">
        <v>11878</v>
      </c>
      <c r="R1361" t="s">
        <v>1128</v>
      </c>
      <c r="S1361">
        <v>1.4</v>
      </c>
    </row>
    <row r="1362" spans="1:19" x14ac:dyDescent="0.75">
      <c r="A1362" t="s">
        <v>11870</v>
      </c>
      <c r="B1362" t="s">
        <v>11871</v>
      </c>
      <c r="C1362" t="s">
        <v>11871</v>
      </c>
      <c r="E1362" t="s">
        <v>1502</v>
      </c>
      <c r="F1362" t="s">
        <v>11872</v>
      </c>
      <c r="G1362" t="s">
        <v>10180</v>
      </c>
      <c r="H1362">
        <v>1.25</v>
      </c>
      <c r="I1362">
        <v>1.4</v>
      </c>
      <c r="J1362" t="s">
        <v>1128</v>
      </c>
      <c r="K1362" t="s">
        <v>13148</v>
      </c>
      <c r="L1362" t="s">
        <v>11923</v>
      </c>
      <c r="M1362" t="s">
        <v>11924</v>
      </c>
      <c r="N1362" t="s">
        <v>11889</v>
      </c>
      <c r="O1362">
        <v>41001</v>
      </c>
      <c r="Q1362" t="s">
        <v>11878</v>
      </c>
      <c r="R1362" t="s">
        <v>1128</v>
      </c>
      <c r="S1362">
        <v>1.4</v>
      </c>
    </row>
    <row r="1363" spans="1:19" x14ac:dyDescent="0.75">
      <c r="A1363" t="s">
        <v>11870</v>
      </c>
      <c r="B1363" t="s">
        <v>11871</v>
      </c>
      <c r="C1363" t="s">
        <v>11871</v>
      </c>
      <c r="E1363" t="s">
        <v>11463</v>
      </c>
      <c r="F1363" t="s">
        <v>11872</v>
      </c>
      <c r="G1363" t="s">
        <v>11464</v>
      </c>
      <c r="H1363">
        <v>1.4</v>
      </c>
      <c r="I1363">
        <v>1.4</v>
      </c>
      <c r="J1363" t="s">
        <v>1128</v>
      </c>
      <c r="K1363" t="s">
        <v>3379</v>
      </c>
      <c r="L1363" t="s">
        <v>11945</v>
      </c>
      <c r="M1363" t="s">
        <v>11886</v>
      </c>
      <c r="N1363" t="s">
        <v>11889</v>
      </c>
      <c r="O1363">
        <v>41530</v>
      </c>
      <c r="Q1363" t="s">
        <v>11878</v>
      </c>
      <c r="R1363" t="s">
        <v>1128</v>
      </c>
      <c r="S1363">
        <v>1.4</v>
      </c>
    </row>
    <row r="1364" spans="1:19" x14ac:dyDescent="0.75">
      <c r="A1364" t="s">
        <v>11870</v>
      </c>
      <c r="B1364" t="s">
        <v>11879</v>
      </c>
      <c r="C1364" t="s">
        <v>11871</v>
      </c>
      <c r="E1364" t="s">
        <v>3006</v>
      </c>
      <c r="F1364" t="s">
        <v>11872</v>
      </c>
      <c r="G1364" t="s">
        <v>10028</v>
      </c>
      <c r="H1364">
        <v>1.32</v>
      </c>
      <c r="I1364">
        <v>1.3</v>
      </c>
      <c r="J1364" t="s">
        <v>1128</v>
      </c>
      <c r="K1364" t="s">
        <v>10028</v>
      </c>
      <c r="L1364" t="s">
        <v>11954</v>
      </c>
      <c r="M1364" t="s">
        <v>11954</v>
      </c>
      <c r="N1364" t="s">
        <v>11889</v>
      </c>
      <c r="O1364">
        <v>37985</v>
      </c>
      <c r="Q1364" t="s">
        <v>11878</v>
      </c>
      <c r="R1364" t="s">
        <v>1128</v>
      </c>
      <c r="S1364">
        <v>1.32</v>
      </c>
    </row>
    <row r="1365" spans="1:19" x14ac:dyDescent="0.75">
      <c r="A1365" t="s">
        <v>11870</v>
      </c>
      <c r="B1365" t="s">
        <v>11871</v>
      </c>
      <c r="C1365" t="s">
        <v>11871</v>
      </c>
      <c r="E1365" t="s">
        <v>780</v>
      </c>
      <c r="F1365" t="s">
        <v>11872</v>
      </c>
      <c r="G1365" t="s">
        <v>13149</v>
      </c>
      <c r="H1365">
        <v>1.25</v>
      </c>
      <c r="I1365">
        <v>1.3</v>
      </c>
      <c r="J1365" t="s">
        <v>11873</v>
      </c>
      <c r="K1365" t="s">
        <v>13137</v>
      </c>
      <c r="L1365" t="s">
        <v>11923</v>
      </c>
      <c r="M1365" t="s">
        <v>11924</v>
      </c>
      <c r="N1365" t="s">
        <v>11882</v>
      </c>
      <c r="O1365">
        <v>41970</v>
      </c>
      <c r="Q1365" t="s">
        <v>11878</v>
      </c>
      <c r="R1365" t="s">
        <v>11873</v>
      </c>
      <c r="S1365">
        <v>1.3</v>
      </c>
    </row>
    <row r="1366" spans="1:19" x14ac:dyDescent="0.75">
      <c r="A1366" t="s">
        <v>11870</v>
      </c>
      <c r="B1366" t="s">
        <v>11879</v>
      </c>
      <c r="C1366" t="s">
        <v>11871</v>
      </c>
      <c r="E1366" t="s">
        <v>11426</v>
      </c>
      <c r="F1366" t="s">
        <v>11872</v>
      </c>
      <c r="G1366" t="s">
        <v>11427</v>
      </c>
      <c r="H1366">
        <v>1.25</v>
      </c>
      <c r="I1366">
        <v>1.3</v>
      </c>
      <c r="J1366" t="s">
        <v>11873</v>
      </c>
      <c r="K1366" t="s">
        <v>11874</v>
      </c>
      <c r="L1366" t="s">
        <v>11933</v>
      </c>
      <c r="M1366" t="s">
        <v>11886</v>
      </c>
      <c r="N1366" t="s">
        <v>11882</v>
      </c>
      <c r="O1366">
        <v>30655</v>
      </c>
      <c r="Q1366" t="s">
        <v>11878</v>
      </c>
      <c r="R1366" t="s">
        <v>11873</v>
      </c>
      <c r="S1366">
        <v>1.3</v>
      </c>
    </row>
    <row r="1367" spans="1:19" x14ac:dyDescent="0.75">
      <c r="A1367" t="s">
        <v>11870</v>
      </c>
      <c r="B1367" t="s">
        <v>11871</v>
      </c>
      <c r="C1367" t="s">
        <v>11871</v>
      </c>
      <c r="E1367" t="s">
        <v>1499</v>
      </c>
      <c r="F1367" t="s">
        <v>11872</v>
      </c>
      <c r="G1367" t="s">
        <v>10179</v>
      </c>
      <c r="H1367">
        <v>1.1599999999999999</v>
      </c>
      <c r="I1367">
        <v>1.3</v>
      </c>
      <c r="J1367" t="s">
        <v>1128</v>
      </c>
      <c r="K1367" t="s">
        <v>13148</v>
      </c>
      <c r="L1367" t="s">
        <v>11923</v>
      </c>
      <c r="M1367" t="s">
        <v>11924</v>
      </c>
      <c r="N1367" t="s">
        <v>11889</v>
      </c>
      <c r="O1367">
        <v>40949</v>
      </c>
      <c r="Q1367" t="s">
        <v>11878</v>
      </c>
      <c r="R1367" t="s">
        <v>1128</v>
      </c>
      <c r="S1367">
        <v>1.3</v>
      </c>
    </row>
    <row r="1368" spans="1:19" x14ac:dyDescent="0.75">
      <c r="A1368" t="s">
        <v>11870</v>
      </c>
      <c r="B1368" t="s">
        <v>11871</v>
      </c>
      <c r="C1368" t="s">
        <v>11871</v>
      </c>
      <c r="E1368" t="s">
        <v>447</v>
      </c>
      <c r="F1368" t="s">
        <v>11872</v>
      </c>
      <c r="G1368" t="s">
        <v>10023</v>
      </c>
      <c r="H1368">
        <v>1.3</v>
      </c>
      <c r="I1368">
        <v>1.3</v>
      </c>
      <c r="J1368" t="s">
        <v>11873</v>
      </c>
      <c r="K1368" t="s">
        <v>11874</v>
      </c>
      <c r="L1368" t="s">
        <v>7359</v>
      </c>
      <c r="M1368" t="s">
        <v>11881</v>
      </c>
      <c r="N1368" t="s">
        <v>11882</v>
      </c>
      <c r="O1368">
        <v>31048</v>
      </c>
      <c r="Q1368" t="s">
        <v>11878</v>
      </c>
      <c r="R1368" t="s">
        <v>11873</v>
      </c>
      <c r="S1368">
        <v>1.3</v>
      </c>
    </row>
    <row r="1369" spans="1:19" x14ac:dyDescent="0.75">
      <c r="A1369" t="s">
        <v>11870</v>
      </c>
      <c r="B1369" t="s">
        <v>11871</v>
      </c>
      <c r="C1369" t="s">
        <v>11871</v>
      </c>
      <c r="E1369" t="s">
        <v>1255</v>
      </c>
      <c r="F1369" t="s">
        <v>11872</v>
      </c>
      <c r="G1369" t="s">
        <v>9989</v>
      </c>
      <c r="H1369">
        <v>1.25</v>
      </c>
      <c r="I1369">
        <v>1.3</v>
      </c>
      <c r="J1369" t="s">
        <v>1128</v>
      </c>
      <c r="K1369" t="s">
        <v>11892</v>
      </c>
      <c r="L1369" t="s">
        <v>7359</v>
      </c>
      <c r="M1369" t="s">
        <v>11881</v>
      </c>
      <c r="N1369" t="s">
        <v>11889</v>
      </c>
      <c r="Q1369" t="s">
        <v>11878</v>
      </c>
      <c r="R1369" t="s">
        <v>1128</v>
      </c>
      <c r="S1369">
        <v>1.3</v>
      </c>
    </row>
    <row r="1370" spans="1:19" x14ac:dyDescent="0.75">
      <c r="A1370" t="s">
        <v>11870</v>
      </c>
      <c r="B1370" t="s">
        <v>11871</v>
      </c>
      <c r="C1370" t="s">
        <v>11871</v>
      </c>
      <c r="E1370" t="s">
        <v>802</v>
      </c>
      <c r="F1370" t="s">
        <v>11872</v>
      </c>
      <c r="G1370" t="s">
        <v>10909</v>
      </c>
      <c r="H1370">
        <v>1.23</v>
      </c>
      <c r="I1370">
        <v>1.3</v>
      </c>
      <c r="J1370" t="s">
        <v>11873</v>
      </c>
      <c r="K1370" t="s">
        <v>13137</v>
      </c>
      <c r="L1370" t="s">
        <v>11923</v>
      </c>
      <c r="M1370" t="s">
        <v>11924</v>
      </c>
      <c r="N1370" t="s">
        <v>11882</v>
      </c>
      <c r="O1370">
        <v>41807</v>
      </c>
      <c r="Q1370" t="s">
        <v>11878</v>
      </c>
      <c r="R1370" t="s">
        <v>11873</v>
      </c>
      <c r="S1370">
        <v>1.3</v>
      </c>
    </row>
    <row r="1371" spans="1:19" x14ac:dyDescent="0.75">
      <c r="A1371" t="s">
        <v>11870</v>
      </c>
      <c r="B1371" t="s">
        <v>11871</v>
      </c>
      <c r="C1371" t="s">
        <v>11871</v>
      </c>
      <c r="E1371" t="s">
        <v>1958</v>
      </c>
      <c r="F1371" t="s">
        <v>11872</v>
      </c>
      <c r="G1371" t="s">
        <v>1957</v>
      </c>
      <c r="H1371">
        <v>1.25</v>
      </c>
      <c r="I1371">
        <v>1.3</v>
      </c>
      <c r="J1371" t="s">
        <v>1128</v>
      </c>
      <c r="K1371" t="s">
        <v>13150</v>
      </c>
      <c r="L1371" t="s">
        <v>11923</v>
      </c>
      <c r="M1371" t="s">
        <v>11924</v>
      </c>
      <c r="N1371" t="s">
        <v>11889</v>
      </c>
      <c r="O1371">
        <v>42790</v>
      </c>
      <c r="Q1371" t="s">
        <v>11878</v>
      </c>
      <c r="R1371" t="s">
        <v>1128</v>
      </c>
      <c r="S1371">
        <v>1.3</v>
      </c>
    </row>
    <row r="1372" spans="1:19" x14ac:dyDescent="0.75">
      <c r="A1372" t="s">
        <v>11870</v>
      </c>
      <c r="B1372" t="s">
        <v>11871</v>
      </c>
      <c r="C1372" t="s">
        <v>11871</v>
      </c>
      <c r="E1372" t="s">
        <v>13151</v>
      </c>
      <c r="F1372" t="s">
        <v>11872</v>
      </c>
      <c r="G1372" t="s">
        <v>13152</v>
      </c>
      <c r="H1372">
        <v>1</v>
      </c>
      <c r="I1372">
        <v>1.3</v>
      </c>
      <c r="J1372" t="s">
        <v>11873</v>
      </c>
      <c r="K1372" t="s">
        <v>13153</v>
      </c>
      <c r="L1372" t="s">
        <v>12259</v>
      </c>
      <c r="M1372" t="s">
        <v>12463</v>
      </c>
      <c r="N1372" t="s">
        <v>11882</v>
      </c>
      <c r="O1372">
        <v>43647</v>
      </c>
      <c r="Q1372" t="s">
        <v>11878</v>
      </c>
      <c r="R1372" t="s">
        <v>11873</v>
      </c>
      <c r="S1372">
        <v>1.3</v>
      </c>
    </row>
    <row r="1373" spans="1:19" x14ac:dyDescent="0.75">
      <c r="A1373" t="s">
        <v>11870</v>
      </c>
      <c r="B1373" t="s">
        <v>11879</v>
      </c>
      <c r="C1373" t="s">
        <v>11871</v>
      </c>
      <c r="E1373" t="s">
        <v>10458</v>
      </c>
      <c r="F1373" t="s">
        <v>11872</v>
      </c>
      <c r="G1373" t="s">
        <v>10459</v>
      </c>
      <c r="H1373">
        <v>1.25</v>
      </c>
      <c r="I1373">
        <v>1.3</v>
      </c>
      <c r="J1373" t="s">
        <v>11873</v>
      </c>
      <c r="K1373" t="s">
        <v>11874</v>
      </c>
      <c r="L1373" t="s">
        <v>7359</v>
      </c>
      <c r="M1373" t="s">
        <v>11881</v>
      </c>
      <c r="N1373" t="s">
        <v>11882</v>
      </c>
      <c r="Q1373" t="s">
        <v>11878</v>
      </c>
      <c r="R1373" t="s">
        <v>11873</v>
      </c>
      <c r="S1373">
        <v>1.3</v>
      </c>
    </row>
    <row r="1374" spans="1:19" x14ac:dyDescent="0.75">
      <c r="A1374" t="s">
        <v>11870</v>
      </c>
      <c r="B1374" t="s">
        <v>11879</v>
      </c>
      <c r="C1374" t="s">
        <v>11871</v>
      </c>
      <c r="E1374" t="s">
        <v>10868</v>
      </c>
      <c r="F1374" t="s">
        <v>11872</v>
      </c>
      <c r="G1374" t="s">
        <v>10869</v>
      </c>
      <c r="H1374">
        <v>1.25</v>
      </c>
      <c r="I1374">
        <v>1.3</v>
      </c>
      <c r="J1374" t="s">
        <v>11873</v>
      </c>
      <c r="K1374" t="s">
        <v>11874</v>
      </c>
      <c r="L1374" t="s">
        <v>7359</v>
      </c>
      <c r="M1374" t="s">
        <v>11881</v>
      </c>
      <c r="N1374" t="s">
        <v>11882</v>
      </c>
      <c r="O1374">
        <v>32959</v>
      </c>
      <c r="Q1374" t="s">
        <v>11878</v>
      </c>
      <c r="R1374" t="s">
        <v>11873</v>
      </c>
      <c r="S1374">
        <v>1.3</v>
      </c>
    </row>
    <row r="1375" spans="1:19" x14ac:dyDescent="0.75">
      <c r="A1375" t="s">
        <v>11870</v>
      </c>
      <c r="B1375" t="s">
        <v>11871</v>
      </c>
      <c r="C1375" t="s">
        <v>11871</v>
      </c>
      <c r="E1375" t="s">
        <v>13154</v>
      </c>
      <c r="F1375" t="s">
        <v>11872</v>
      </c>
      <c r="G1375" t="s">
        <v>13155</v>
      </c>
      <c r="H1375">
        <v>1</v>
      </c>
      <c r="I1375">
        <v>1.1000000000000001</v>
      </c>
      <c r="J1375" t="s">
        <v>11873</v>
      </c>
      <c r="K1375" t="s">
        <v>13153</v>
      </c>
      <c r="L1375" t="s">
        <v>12259</v>
      </c>
      <c r="M1375" t="s">
        <v>12463</v>
      </c>
      <c r="N1375" t="s">
        <v>11882</v>
      </c>
      <c r="O1375">
        <v>43647</v>
      </c>
      <c r="Q1375" t="s">
        <v>11878</v>
      </c>
      <c r="R1375" t="s">
        <v>11873</v>
      </c>
      <c r="S1375">
        <v>1.1000000000000001</v>
      </c>
    </row>
    <row r="1376" spans="1:19" x14ac:dyDescent="0.75">
      <c r="A1376" t="s">
        <v>11936</v>
      </c>
      <c r="B1376" t="s">
        <v>11871</v>
      </c>
      <c r="C1376" t="s">
        <v>11879</v>
      </c>
      <c r="D1376" t="s">
        <v>10691</v>
      </c>
      <c r="E1376" t="s">
        <v>13156</v>
      </c>
      <c r="F1376" t="s">
        <v>11872</v>
      </c>
      <c r="G1376" t="s">
        <v>13157</v>
      </c>
      <c r="H1376">
        <v>1.1000000000000001</v>
      </c>
      <c r="I1376">
        <v>1.1000000000000001</v>
      </c>
      <c r="N1376" t="s">
        <v>11882</v>
      </c>
      <c r="Q1376" t="s">
        <v>11878</v>
      </c>
      <c r="S1376">
        <v>1.1000000000000001</v>
      </c>
    </row>
    <row r="1377" spans="1:19" x14ac:dyDescent="0.75">
      <c r="A1377" t="s">
        <v>11870</v>
      </c>
      <c r="B1377" t="s">
        <v>11879</v>
      </c>
      <c r="C1377" t="s">
        <v>11871</v>
      </c>
      <c r="E1377" t="s">
        <v>11410</v>
      </c>
      <c r="F1377" t="s">
        <v>11872</v>
      </c>
      <c r="G1377" t="s">
        <v>11411</v>
      </c>
      <c r="H1377">
        <v>1.1000000000000001</v>
      </c>
      <c r="I1377">
        <v>1.1000000000000001</v>
      </c>
      <c r="J1377" t="s">
        <v>11873</v>
      </c>
      <c r="K1377" t="s">
        <v>11874</v>
      </c>
      <c r="L1377" t="s">
        <v>11945</v>
      </c>
      <c r="M1377" t="s">
        <v>11945</v>
      </c>
      <c r="N1377" t="s">
        <v>11882</v>
      </c>
      <c r="Q1377" t="s">
        <v>11878</v>
      </c>
      <c r="R1377" t="s">
        <v>11873</v>
      </c>
      <c r="S1377">
        <v>1.1000000000000001</v>
      </c>
    </row>
    <row r="1378" spans="1:19" x14ac:dyDescent="0.75">
      <c r="A1378" t="s">
        <v>11870</v>
      </c>
      <c r="B1378" t="s">
        <v>11871</v>
      </c>
      <c r="C1378" t="s">
        <v>11871</v>
      </c>
      <c r="E1378" t="s">
        <v>9972</v>
      </c>
      <c r="F1378" t="s">
        <v>11872</v>
      </c>
      <c r="G1378" t="s">
        <v>9973</v>
      </c>
      <c r="H1378">
        <v>1</v>
      </c>
      <c r="I1378">
        <v>1</v>
      </c>
      <c r="J1378" t="s">
        <v>11873</v>
      </c>
      <c r="K1378" t="s">
        <v>13158</v>
      </c>
      <c r="L1378" t="s">
        <v>7359</v>
      </c>
      <c r="M1378" t="s">
        <v>11881</v>
      </c>
      <c r="N1378" t="s">
        <v>11882</v>
      </c>
      <c r="O1378">
        <v>41074</v>
      </c>
      <c r="Q1378" t="s">
        <v>11878</v>
      </c>
      <c r="R1378" t="s">
        <v>11873</v>
      </c>
      <c r="S1378">
        <v>1</v>
      </c>
    </row>
    <row r="1379" spans="1:19" x14ac:dyDescent="0.75">
      <c r="A1379" t="s">
        <v>11870</v>
      </c>
      <c r="B1379" t="s">
        <v>11871</v>
      </c>
      <c r="C1379" t="s">
        <v>11871</v>
      </c>
      <c r="E1379" t="s">
        <v>853</v>
      </c>
      <c r="F1379" t="s">
        <v>11872</v>
      </c>
      <c r="G1379" t="s">
        <v>10581</v>
      </c>
      <c r="H1379">
        <v>1</v>
      </c>
      <c r="I1379">
        <v>1</v>
      </c>
      <c r="J1379" t="s">
        <v>11873</v>
      </c>
      <c r="K1379" t="s">
        <v>13159</v>
      </c>
      <c r="L1379" t="s">
        <v>11923</v>
      </c>
      <c r="M1379" t="s">
        <v>11924</v>
      </c>
      <c r="N1379" t="s">
        <v>11882</v>
      </c>
      <c r="O1379">
        <v>41712</v>
      </c>
      <c r="Q1379" t="s">
        <v>11878</v>
      </c>
      <c r="R1379" t="s">
        <v>11873</v>
      </c>
      <c r="S1379">
        <v>1</v>
      </c>
    </row>
    <row r="1380" spans="1:19" x14ac:dyDescent="0.75">
      <c r="A1380" t="s">
        <v>11870</v>
      </c>
      <c r="B1380" t="s">
        <v>11879</v>
      </c>
      <c r="C1380" t="s">
        <v>11871</v>
      </c>
      <c r="E1380" t="s">
        <v>11359</v>
      </c>
      <c r="F1380" t="s">
        <v>11872</v>
      </c>
      <c r="G1380" t="s">
        <v>11360</v>
      </c>
      <c r="H1380">
        <v>0.5</v>
      </c>
      <c r="I1380">
        <v>1</v>
      </c>
      <c r="J1380" t="s">
        <v>11873</v>
      </c>
      <c r="K1380" t="s">
        <v>11874</v>
      </c>
      <c r="L1380" t="s">
        <v>11945</v>
      </c>
      <c r="M1380" t="s">
        <v>11945</v>
      </c>
      <c r="N1380" t="s">
        <v>11882</v>
      </c>
      <c r="O1380">
        <v>31048</v>
      </c>
      <c r="Q1380" t="s">
        <v>11878</v>
      </c>
      <c r="R1380" t="s">
        <v>11873</v>
      </c>
      <c r="S1380">
        <v>1</v>
      </c>
    </row>
    <row r="1381" spans="1:19" x14ac:dyDescent="0.75">
      <c r="A1381" t="s">
        <v>11870</v>
      </c>
      <c r="B1381" t="s">
        <v>11871</v>
      </c>
      <c r="C1381" t="s">
        <v>11871</v>
      </c>
      <c r="E1381" t="s">
        <v>10320</v>
      </c>
      <c r="F1381" t="s">
        <v>11872</v>
      </c>
      <c r="G1381" t="s">
        <v>10321</v>
      </c>
      <c r="H1381">
        <v>1</v>
      </c>
      <c r="I1381">
        <v>1</v>
      </c>
      <c r="J1381" t="s">
        <v>11873</v>
      </c>
      <c r="K1381" t="s">
        <v>13160</v>
      </c>
      <c r="L1381" t="s">
        <v>12259</v>
      </c>
      <c r="M1381" t="s">
        <v>12463</v>
      </c>
      <c r="N1381" t="s">
        <v>11877</v>
      </c>
      <c r="O1381">
        <v>43133</v>
      </c>
      <c r="Q1381" t="s">
        <v>11878</v>
      </c>
      <c r="R1381" t="s">
        <v>11873</v>
      </c>
      <c r="S1381">
        <v>1</v>
      </c>
    </row>
    <row r="1382" spans="1:19" x14ac:dyDescent="0.75">
      <c r="A1382" t="s">
        <v>11870</v>
      </c>
      <c r="B1382" t="s">
        <v>11871</v>
      </c>
      <c r="C1382" t="s">
        <v>11871</v>
      </c>
      <c r="E1382" t="s">
        <v>1445</v>
      </c>
      <c r="F1382" t="s">
        <v>11872</v>
      </c>
      <c r="G1382" t="s">
        <v>10627</v>
      </c>
      <c r="H1382">
        <v>1</v>
      </c>
      <c r="I1382">
        <v>1</v>
      </c>
      <c r="J1382" t="s">
        <v>1128</v>
      </c>
      <c r="K1382" t="s">
        <v>3379</v>
      </c>
      <c r="L1382" t="s">
        <v>11923</v>
      </c>
      <c r="M1382" t="s">
        <v>11924</v>
      </c>
      <c r="N1382" t="s">
        <v>11889</v>
      </c>
      <c r="O1382">
        <v>41491</v>
      </c>
      <c r="Q1382" t="s">
        <v>11878</v>
      </c>
      <c r="R1382" t="s">
        <v>1128</v>
      </c>
      <c r="S1382">
        <v>1</v>
      </c>
    </row>
    <row r="1383" spans="1:19" x14ac:dyDescent="0.75">
      <c r="A1383" t="s">
        <v>11870</v>
      </c>
      <c r="B1383" t="s">
        <v>11871</v>
      </c>
      <c r="C1383" t="s">
        <v>11879</v>
      </c>
      <c r="D1383" t="s">
        <v>13161</v>
      </c>
      <c r="E1383" t="s">
        <v>13161</v>
      </c>
      <c r="F1383" t="s">
        <v>11872</v>
      </c>
      <c r="G1383" t="s">
        <v>13162</v>
      </c>
      <c r="H1383">
        <v>1</v>
      </c>
      <c r="J1383" t="s">
        <v>1128</v>
      </c>
      <c r="K1383" t="s">
        <v>13163</v>
      </c>
      <c r="L1383" t="s">
        <v>11945</v>
      </c>
      <c r="M1383" t="s">
        <v>11945</v>
      </c>
      <c r="N1383" t="s">
        <v>11889</v>
      </c>
      <c r="Q1383" t="s">
        <v>11878</v>
      </c>
      <c r="R1383" t="s">
        <v>1128</v>
      </c>
      <c r="S1383">
        <v>1</v>
      </c>
    </row>
    <row r="1384" spans="1:19" x14ac:dyDescent="0.75">
      <c r="A1384" t="s">
        <v>11870</v>
      </c>
      <c r="B1384" t="s">
        <v>11871</v>
      </c>
      <c r="C1384" t="s">
        <v>11871</v>
      </c>
      <c r="E1384" t="s">
        <v>951</v>
      </c>
      <c r="F1384" t="s">
        <v>11872</v>
      </c>
      <c r="G1384" t="s">
        <v>10173</v>
      </c>
      <c r="H1384">
        <v>1</v>
      </c>
      <c r="I1384">
        <v>1</v>
      </c>
      <c r="J1384" t="s">
        <v>11873</v>
      </c>
      <c r="K1384" t="s">
        <v>13164</v>
      </c>
      <c r="L1384" t="s">
        <v>11923</v>
      </c>
      <c r="M1384" t="s">
        <v>11924</v>
      </c>
      <c r="N1384" t="s">
        <v>11882</v>
      </c>
      <c r="O1384">
        <v>41491</v>
      </c>
      <c r="Q1384" t="s">
        <v>11878</v>
      </c>
      <c r="R1384" t="s">
        <v>11873</v>
      </c>
      <c r="S1384">
        <v>1</v>
      </c>
    </row>
    <row r="1385" spans="1:19" x14ac:dyDescent="0.75">
      <c r="A1385" t="s">
        <v>11870</v>
      </c>
      <c r="B1385" t="s">
        <v>11871</v>
      </c>
      <c r="C1385" t="s">
        <v>11871</v>
      </c>
      <c r="E1385" t="s">
        <v>11002</v>
      </c>
      <c r="F1385" t="s">
        <v>11872</v>
      </c>
      <c r="G1385" t="s">
        <v>11003</v>
      </c>
      <c r="H1385">
        <v>1</v>
      </c>
      <c r="I1385">
        <v>1</v>
      </c>
      <c r="J1385" t="s">
        <v>11873</v>
      </c>
      <c r="K1385" t="s">
        <v>13165</v>
      </c>
      <c r="L1385" t="s">
        <v>11923</v>
      </c>
      <c r="M1385" t="s">
        <v>11924</v>
      </c>
      <c r="N1385" t="s">
        <v>11877</v>
      </c>
      <c r="O1385">
        <v>43097</v>
      </c>
      <c r="Q1385" t="s">
        <v>11878</v>
      </c>
      <c r="R1385" t="s">
        <v>11873</v>
      </c>
      <c r="S1385">
        <v>1</v>
      </c>
    </row>
    <row r="1386" spans="1:19" x14ac:dyDescent="0.75">
      <c r="A1386" t="s">
        <v>11870</v>
      </c>
      <c r="B1386" t="s">
        <v>11871</v>
      </c>
      <c r="C1386" t="s">
        <v>11871</v>
      </c>
      <c r="E1386" t="s">
        <v>9950</v>
      </c>
      <c r="F1386" t="s">
        <v>11872</v>
      </c>
      <c r="G1386" t="s">
        <v>9951</v>
      </c>
      <c r="H1386">
        <v>1</v>
      </c>
      <c r="I1386">
        <v>0.4</v>
      </c>
      <c r="J1386" t="s">
        <v>11873</v>
      </c>
      <c r="K1386" t="s">
        <v>13166</v>
      </c>
      <c r="L1386" t="s">
        <v>7359</v>
      </c>
      <c r="M1386" t="s">
        <v>11881</v>
      </c>
      <c r="N1386" t="s">
        <v>11882</v>
      </c>
      <c r="Q1386" t="s">
        <v>11878</v>
      </c>
      <c r="R1386" t="s">
        <v>11873</v>
      </c>
      <c r="S1386">
        <v>1</v>
      </c>
    </row>
    <row r="1387" spans="1:19" x14ac:dyDescent="0.75">
      <c r="A1387" t="s">
        <v>11870</v>
      </c>
      <c r="B1387" t="s">
        <v>11871</v>
      </c>
      <c r="C1387" t="s">
        <v>11871</v>
      </c>
      <c r="E1387" t="s">
        <v>1961</v>
      </c>
      <c r="F1387" t="s">
        <v>11872</v>
      </c>
      <c r="G1387" t="s">
        <v>1960</v>
      </c>
      <c r="H1387">
        <v>1</v>
      </c>
      <c r="I1387">
        <v>1</v>
      </c>
      <c r="J1387" t="s">
        <v>1128</v>
      </c>
      <c r="K1387" t="s">
        <v>13150</v>
      </c>
      <c r="L1387" t="s">
        <v>11923</v>
      </c>
      <c r="M1387" t="s">
        <v>11924</v>
      </c>
      <c r="N1387" t="s">
        <v>11889</v>
      </c>
      <c r="O1387">
        <v>42790</v>
      </c>
      <c r="Q1387" t="s">
        <v>11878</v>
      </c>
      <c r="R1387" t="s">
        <v>1128</v>
      </c>
      <c r="S1387">
        <v>1</v>
      </c>
    </row>
    <row r="1388" spans="1:19" x14ac:dyDescent="0.75">
      <c r="A1388" t="s">
        <v>11870</v>
      </c>
      <c r="B1388" t="s">
        <v>11871</v>
      </c>
      <c r="C1388" t="s">
        <v>11871</v>
      </c>
      <c r="E1388" t="s">
        <v>10194</v>
      </c>
      <c r="F1388" t="s">
        <v>11872</v>
      </c>
      <c r="G1388" t="s">
        <v>10195</v>
      </c>
      <c r="H1388">
        <v>0.91</v>
      </c>
      <c r="I1388">
        <v>1</v>
      </c>
      <c r="J1388" t="s">
        <v>1128</v>
      </c>
      <c r="K1388" t="s">
        <v>13167</v>
      </c>
      <c r="L1388" t="s">
        <v>11923</v>
      </c>
      <c r="M1388" t="s">
        <v>11924</v>
      </c>
      <c r="N1388" t="s">
        <v>11889</v>
      </c>
      <c r="O1388">
        <v>43238</v>
      </c>
      <c r="Q1388" t="s">
        <v>11878</v>
      </c>
      <c r="R1388" t="s">
        <v>1128</v>
      </c>
      <c r="S1388">
        <v>1</v>
      </c>
    </row>
    <row r="1389" spans="1:19" x14ac:dyDescent="0.75">
      <c r="A1389" t="s">
        <v>11870</v>
      </c>
      <c r="B1389" t="s">
        <v>11871</v>
      </c>
      <c r="C1389" t="s">
        <v>11871</v>
      </c>
      <c r="E1389" t="s">
        <v>1849</v>
      </c>
      <c r="F1389" t="s">
        <v>11872</v>
      </c>
      <c r="G1389" t="s">
        <v>10064</v>
      </c>
      <c r="H1389">
        <v>0.9</v>
      </c>
      <c r="I1389">
        <v>1</v>
      </c>
      <c r="J1389" t="s">
        <v>1128</v>
      </c>
      <c r="K1389" t="s">
        <v>13168</v>
      </c>
      <c r="L1389" t="s">
        <v>11923</v>
      </c>
      <c r="M1389" t="s">
        <v>11924</v>
      </c>
      <c r="N1389" t="s">
        <v>11889</v>
      </c>
      <c r="O1389">
        <v>42328</v>
      </c>
      <c r="Q1389" t="s">
        <v>11878</v>
      </c>
      <c r="R1389" t="s">
        <v>1128</v>
      </c>
      <c r="S1389">
        <v>1</v>
      </c>
    </row>
    <row r="1390" spans="1:19" x14ac:dyDescent="0.75">
      <c r="A1390" t="s">
        <v>11870</v>
      </c>
      <c r="B1390" t="s">
        <v>11871</v>
      </c>
      <c r="C1390" t="s">
        <v>11871</v>
      </c>
      <c r="E1390" t="s">
        <v>10590</v>
      </c>
      <c r="F1390" t="s">
        <v>11872</v>
      </c>
      <c r="G1390" t="s">
        <v>10591</v>
      </c>
      <c r="H1390">
        <v>1</v>
      </c>
      <c r="I1390">
        <v>1</v>
      </c>
      <c r="J1390" t="s">
        <v>11873</v>
      </c>
      <c r="K1390" t="s">
        <v>13169</v>
      </c>
      <c r="L1390" t="s">
        <v>11923</v>
      </c>
      <c r="M1390" t="s">
        <v>11924</v>
      </c>
      <c r="N1390" t="s">
        <v>11877</v>
      </c>
      <c r="O1390">
        <v>43096</v>
      </c>
      <c r="Q1390" t="s">
        <v>11878</v>
      </c>
      <c r="R1390" t="s">
        <v>11873</v>
      </c>
      <c r="S1390">
        <v>1</v>
      </c>
    </row>
    <row r="1391" spans="1:19" x14ac:dyDescent="0.75">
      <c r="A1391" t="s">
        <v>11870</v>
      </c>
      <c r="B1391" t="s">
        <v>11879</v>
      </c>
      <c r="C1391" t="s">
        <v>11871</v>
      </c>
      <c r="E1391" t="s">
        <v>11444</v>
      </c>
      <c r="F1391" t="s">
        <v>11872</v>
      </c>
      <c r="G1391" t="s">
        <v>11445</v>
      </c>
      <c r="H1391">
        <v>1</v>
      </c>
      <c r="I1391">
        <v>1</v>
      </c>
      <c r="J1391" t="s">
        <v>11873</v>
      </c>
      <c r="K1391" t="s">
        <v>11874</v>
      </c>
      <c r="L1391" t="s">
        <v>11945</v>
      </c>
      <c r="M1391" t="s">
        <v>11945</v>
      </c>
      <c r="N1391" t="s">
        <v>11877</v>
      </c>
      <c r="Q1391" t="s">
        <v>11878</v>
      </c>
      <c r="R1391" t="s">
        <v>11873</v>
      </c>
      <c r="S1391">
        <v>1</v>
      </c>
    </row>
    <row r="1392" spans="1:19" x14ac:dyDescent="0.75">
      <c r="A1392" t="s">
        <v>11870</v>
      </c>
      <c r="B1392" t="s">
        <v>11871</v>
      </c>
      <c r="C1392" t="s">
        <v>11871</v>
      </c>
      <c r="E1392" t="s">
        <v>313</v>
      </c>
      <c r="F1392" t="s">
        <v>11872</v>
      </c>
      <c r="G1392" t="s">
        <v>312</v>
      </c>
      <c r="H1392">
        <v>0.98</v>
      </c>
      <c r="I1392">
        <v>1</v>
      </c>
      <c r="J1392" t="s">
        <v>11873</v>
      </c>
      <c r="K1392" t="s">
        <v>312</v>
      </c>
      <c r="L1392" t="s">
        <v>7359</v>
      </c>
      <c r="M1392" t="s">
        <v>11881</v>
      </c>
      <c r="N1392" t="s">
        <v>11882</v>
      </c>
      <c r="O1392">
        <v>30763</v>
      </c>
      <c r="Q1392" t="s">
        <v>11878</v>
      </c>
      <c r="R1392" t="s">
        <v>11873</v>
      </c>
      <c r="S1392">
        <v>1</v>
      </c>
    </row>
    <row r="1393" spans="1:19" x14ac:dyDescent="0.75">
      <c r="A1393" t="s">
        <v>11870</v>
      </c>
      <c r="B1393" t="s">
        <v>11871</v>
      </c>
      <c r="C1393" t="s">
        <v>11871</v>
      </c>
      <c r="E1393" t="s">
        <v>1842</v>
      </c>
      <c r="F1393" t="s">
        <v>11872</v>
      </c>
      <c r="G1393" t="s">
        <v>10290</v>
      </c>
      <c r="H1393">
        <v>1</v>
      </c>
      <c r="I1393">
        <v>1</v>
      </c>
      <c r="J1393" t="s">
        <v>1128</v>
      </c>
      <c r="K1393" t="s">
        <v>13170</v>
      </c>
      <c r="L1393" t="s">
        <v>11923</v>
      </c>
      <c r="M1393" t="s">
        <v>11924</v>
      </c>
      <c r="N1393" t="s">
        <v>11889</v>
      </c>
      <c r="O1393">
        <v>42619</v>
      </c>
      <c r="Q1393" t="s">
        <v>11878</v>
      </c>
      <c r="R1393" t="s">
        <v>1128</v>
      </c>
      <c r="S1393">
        <v>1</v>
      </c>
    </row>
    <row r="1394" spans="1:19" x14ac:dyDescent="0.75">
      <c r="A1394" t="s">
        <v>11870</v>
      </c>
      <c r="B1394" t="s">
        <v>11871</v>
      </c>
      <c r="C1394" t="s">
        <v>11871</v>
      </c>
      <c r="E1394" t="s">
        <v>2425</v>
      </c>
      <c r="F1394" t="s">
        <v>11872</v>
      </c>
      <c r="G1394" t="s">
        <v>495</v>
      </c>
      <c r="H1394">
        <v>0.99</v>
      </c>
      <c r="I1394">
        <v>1</v>
      </c>
      <c r="J1394" t="s">
        <v>11873</v>
      </c>
      <c r="K1394" t="s">
        <v>13171</v>
      </c>
      <c r="L1394" t="s">
        <v>7359</v>
      </c>
      <c r="M1394" t="s">
        <v>11881</v>
      </c>
      <c r="N1394" t="s">
        <v>11882</v>
      </c>
      <c r="O1394">
        <v>42534</v>
      </c>
      <c r="Q1394" t="s">
        <v>11878</v>
      </c>
      <c r="R1394" t="s">
        <v>11873</v>
      </c>
      <c r="S1394">
        <v>1</v>
      </c>
    </row>
    <row r="1395" spans="1:19" x14ac:dyDescent="0.75">
      <c r="A1395" t="s">
        <v>11870</v>
      </c>
      <c r="B1395" t="s">
        <v>11879</v>
      </c>
      <c r="C1395" t="s">
        <v>11871</v>
      </c>
      <c r="E1395" t="s">
        <v>506</v>
      </c>
      <c r="F1395" t="s">
        <v>11872</v>
      </c>
      <c r="G1395" t="s">
        <v>10094</v>
      </c>
      <c r="H1395">
        <v>0.99</v>
      </c>
      <c r="I1395">
        <v>1</v>
      </c>
      <c r="J1395" t="s">
        <v>11873</v>
      </c>
      <c r="K1395" t="s">
        <v>13172</v>
      </c>
      <c r="L1395" t="s">
        <v>7359</v>
      </c>
      <c r="M1395" t="s">
        <v>11881</v>
      </c>
      <c r="N1395" t="s">
        <v>11882</v>
      </c>
      <c r="O1395">
        <v>42496</v>
      </c>
      <c r="Q1395" t="s">
        <v>11878</v>
      </c>
      <c r="R1395" t="s">
        <v>11873</v>
      </c>
      <c r="S1395">
        <v>1</v>
      </c>
    </row>
    <row r="1396" spans="1:19" x14ac:dyDescent="0.75">
      <c r="A1396" t="s">
        <v>11870</v>
      </c>
      <c r="B1396" t="s">
        <v>11879</v>
      </c>
      <c r="C1396" t="s">
        <v>11871</v>
      </c>
      <c r="E1396" t="s">
        <v>478</v>
      </c>
      <c r="F1396" t="s">
        <v>11872</v>
      </c>
      <c r="G1396" t="s">
        <v>10317</v>
      </c>
      <c r="H1396">
        <v>1</v>
      </c>
      <c r="I1396">
        <v>1</v>
      </c>
      <c r="J1396" t="s">
        <v>11873</v>
      </c>
      <c r="K1396" t="s">
        <v>11874</v>
      </c>
      <c r="L1396" t="s">
        <v>7359</v>
      </c>
      <c r="M1396" t="s">
        <v>11881</v>
      </c>
      <c r="N1396" t="s">
        <v>11882</v>
      </c>
      <c r="O1396">
        <v>30317</v>
      </c>
      <c r="Q1396" t="s">
        <v>11878</v>
      </c>
      <c r="R1396" t="s">
        <v>11873</v>
      </c>
      <c r="S1396">
        <v>1</v>
      </c>
    </row>
    <row r="1397" spans="1:19" x14ac:dyDescent="0.75">
      <c r="A1397" t="s">
        <v>11870</v>
      </c>
      <c r="B1397" t="s">
        <v>11871</v>
      </c>
      <c r="C1397" t="s">
        <v>11871</v>
      </c>
      <c r="E1397" t="s">
        <v>10737</v>
      </c>
      <c r="F1397" t="s">
        <v>11872</v>
      </c>
      <c r="G1397" t="s">
        <v>10738</v>
      </c>
      <c r="H1397">
        <v>1</v>
      </c>
      <c r="I1397">
        <v>1</v>
      </c>
      <c r="J1397" t="s">
        <v>11873</v>
      </c>
      <c r="K1397" t="s">
        <v>13173</v>
      </c>
      <c r="L1397" t="s">
        <v>12259</v>
      </c>
      <c r="M1397" t="s">
        <v>12463</v>
      </c>
      <c r="N1397" t="s">
        <v>11877</v>
      </c>
      <c r="O1397">
        <v>43133</v>
      </c>
      <c r="Q1397" t="s">
        <v>11878</v>
      </c>
      <c r="R1397" t="s">
        <v>11873</v>
      </c>
      <c r="S1397">
        <v>1</v>
      </c>
    </row>
    <row r="1398" spans="1:19" x14ac:dyDescent="0.75">
      <c r="A1398" t="s">
        <v>11870</v>
      </c>
      <c r="B1398" t="s">
        <v>11879</v>
      </c>
      <c r="C1398" t="s">
        <v>11871</v>
      </c>
      <c r="E1398" t="s">
        <v>520</v>
      </c>
      <c r="F1398" t="s">
        <v>11872</v>
      </c>
      <c r="G1398" t="s">
        <v>10587</v>
      </c>
      <c r="H1398">
        <v>0.99</v>
      </c>
      <c r="I1398">
        <v>1</v>
      </c>
      <c r="J1398" t="s">
        <v>11873</v>
      </c>
      <c r="K1398" t="s">
        <v>13174</v>
      </c>
      <c r="L1398" t="s">
        <v>7359</v>
      </c>
      <c r="M1398" t="s">
        <v>11881</v>
      </c>
      <c r="N1398" t="s">
        <v>11882</v>
      </c>
      <c r="O1398">
        <v>32196</v>
      </c>
      <c r="Q1398" t="s">
        <v>11878</v>
      </c>
      <c r="R1398" t="s">
        <v>11873</v>
      </c>
      <c r="S1398">
        <v>1</v>
      </c>
    </row>
    <row r="1399" spans="1:19" x14ac:dyDescent="0.75">
      <c r="A1399" t="s">
        <v>11870</v>
      </c>
      <c r="B1399" t="s">
        <v>11871</v>
      </c>
      <c r="C1399" t="s">
        <v>11871</v>
      </c>
      <c r="E1399" t="s">
        <v>1482</v>
      </c>
      <c r="F1399" t="s">
        <v>11872</v>
      </c>
      <c r="G1399" t="s">
        <v>10131</v>
      </c>
      <c r="H1399">
        <v>0.99</v>
      </c>
      <c r="I1399">
        <v>1</v>
      </c>
      <c r="J1399" t="s">
        <v>1128</v>
      </c>
      <c r="K1399" t="s">
        <v>13175</v>
      </c>
      <c r="L1399" t="s">
        <v>11923</v>
      </c>
      <c r="M1399" t="s">
        <v>11924</v>
      </c>
      <c r="N1399" t="s">
        <v>11889</v>
      </c>
      <c r="O1399">
        <v>41388</v>
      </c>
      <c r="Q1399" t="s">
        <v>11878</v>
      </c>
      <c r="R1399" t="s">
        <v>1128</v>
      </c>
      <c r="S1399">
        <v>1</v>
      </c>
    </row>
    <row r="1400" spans="1:19" x14ac:dyDescent="0.75">
      <c r="A1400" t="s">
        <v>11870</v>
      </c>
      <c r="B1400" t="s">
        <v>11871</v>
      </c>
      <c r="C1400" t="s">
        <v>11871</v>
      </c>
      <c r="E1400" t="s">
        <v>10288</v>
      </c>
      <c r="F1400" t="s">
        <v>11872</v>
      </c>
      <c r="G1400" t="s">
        <v>10289</v>
      </c>
      <c r="H1400">
        <v>1</v>
      </c>
      <c r="I1400">
        <v>1</v>
      </c>
      <c r="J1400" t="s">
        <v>1128</v>
      </c>
      <c r="K1400" t="s">
        <v>13131</v>
      </c>
      <c r="L1400" t="s">
        <v>11923</v>
      </c>
      <c r="M1400" t="s">
        <v>11924</v>
      </c>
      <c r="N1400" t="s">
        <v>11889</v>
      </c>
      <c r="O1400">
        <v>42452</v>
      </c>
      <c r="Q1400" t="s">
        <v>11878</v>
      </c>
      <c r="R1400" t="s">
        <v>1128</v>
      </c>
      <c r="S1400">
        <v>1</v>
      </c>
    </row>
    <row r="1401" spans="1:19" x14ac:dyDescent="0.75">
      <c r="A1401" t="s">
        <v>11870</v>
      </c>
      <c r="B1401" t="s">
        <v>11871</v>
      </c>
      <c r="C1401" t="s">
        <v>11871</v>
      </c>
      <c r="E1401" t="s">
        <v>1301</v>
      </c>
      <c r="F1401" t="s">
        <v>11872</v>
      </c>
      <c r="G1401" t="s">
        <v>10333</v>
      </c>
      <c r="H1401">
        <v>1</v>
      </c>
      <c r="I1401">
        <v>1</v>
      </c>
      <c r="J1401" t="s">
        <v>1128</v>
      </c>
      <c r="K1401" t="s">
        <v>1300</v>
      </c>
      <c r="L1401" t="s">
        <v>7359</v>
      </c>
      <c r="M1401" t="s">
        <v>11881</v>
      </c>
      <c r="N1401" t="s">
        <v>11889</v>
      </c>
      <c r="O1401">
        <v>42559</v>
      </c>
      <c r="Q1401" t="s">
        <v>11878</v>
      </c>
      <c r="R1401" t="s">
        <v>1128</v>
      </c>
      <c r="S1401">
        <v>1</v>
      </c>
    </row>
    <row r="1402" spans="1:19" x14ac:dyDescent="0.75">
      <c r="A1402" t="s">
        <v>11870</v>
      </c>
      <c r="B1402" t="s">
        <v>11871</v>
      </c>
      <c r="C1402" t="s">
        <v>11871</v>
      </c>
      <c r="E1402" t="s">
        <v>10735</v>
      </c>
      <c r="F1402" t="s">
        <v>11872</v>
      </c>
      <c r="G1402" t="s">
        <v>10736</v>
      </c>
      <c r="H1402">
        <v>1</v>
      </c>
      <c r="I1402">
        <v>1</v>
      </c>
      <c r="J1402" t="s">
        <v>11873</v>
      </c>
      <c r="K1402" t="s">
        <v>13176</v>
      </c>
      <c r="L1402" t="s">
        <v>12259</v>
      </c>
      <c r="M1402" t="s">
        <v>12463</v>
      </c>
      <c r="N1402" t="s">
        <v>11877</v>
      </c>
      <c r="O1402">
        <v>43133</v>
      </c>
      <c r="Q1402" t="s">
        <v>11878</v>
      </c>
      <c r="R1402" t="s">
        <v>11873</v>
      </c>
      <c r="S1402">
        <v>1</v>
      </c>
    </row>
    <row r="1403" spans="1:19" x14ac:dyDescent="0.75">
      <c r="A1403" t="s">
        <v>11870</v>
      </c>
      <c r="B1403" t="s">
        <v>11871</v>
      </c>
      <c r="C1403" t="s">
        <v>11871</v>
      </c>
      <c r="E1403" t="s">
        <v>11005</v>
      </c>
      <c r="F1403" t="s">
        <v>11872</v>
      </c>
      <c r="G1403" t="s">
        <v>11006</v>
      </c>
      <c r="H1403">
        <v>1</v>
      </c>
      <c r="I1403">
        <v>1</v>
      </c>
      <c r="J1403" t="s">
        <v>1128</v>
      </c>
      <c r="K1403" t="s">
        <v>13177</v>
      </c>
      <c r="L1403" t="s">
        <v>7359</v>
      </c>
      <c r="M1403" t="s">
        <v>11881</v>
      </c>
      <c r="N1403" t="s">
        <v>11889</v>
      </c>
      <c r="O1403">
        <v>42479</v>
      </c>
      <c r="Q1403" t="s">
        <v>11878</v>
      </c>
      <c r="R1403" t="s">
        <v>1128</v>
      </c>
      <c r="S1403">
        <v>1</v>
      </c>
    </row>
    <row r="1404" spans="1:19" x14ac:dyDescent="0.75">
      <c r="A1404" t="s">
        <v>11870</v>
      </c>
      <c r="B1404" t="s">
        <v>11879</v>
      </c>
      <c r="C1404" t="s">
        <v>11871</v>
      </c>
      <c r="E1404" t="s">
        <v>220</v>
      </c>
      <c r="F1404" t="s">
        <v>11872</v>
      </c>
      <c r="G1404" t="s">
        <v>10164</v>
      </c>
      <c r="H1404">
        <v>0.5</v>
      </c>
      <c r="I1404">
        <v>1</v>
      </c>
      <c r="J1404" t="s">
        <v>11873</v>
      </c>
      <c r="K1404" t="s">
        <v>11874</v>
      </c>
      <c r="L1404" t="s">
        <v>7359</v>
      </c>
      <c r="M1404" t="s">
        <v>11881</v>
      </c>
      <c r="N1404" t="s">
        <v>11882</v>
      </c>
      <c r="O1404">
        <v>29952</v>
      </c>
      <c r="Q1404" t="s">
        <v>11878</v>
      </c>
      <c r="R1404" t="s">
        <v>11873</v>
      </c>
      <c r="S1404">
        <v>1</v>
      </c>
    </row>
    <row r="1405" spans="1:19" x14ac:dyDescent="0.75">
      <c r="A1405" t="s">
        <v>11870</v>
      </c>
      <c r="B1405" t="s">
        <v>11871</v>
      </c>
      <c r="C1405" t="s">
        <v>11871</v>
      </c>
      <c r="E1405" t="s">
        <v>10598</v>
      </c>
      <c r="F1405" t="s">
        <v>11872</v>
      </c>
      <c r="G1405" t="s">
        <v>10599</v>
      </c>
      <c r="H1405">
        <v>1</v>
      </c>
      <c r="I1405">
        <v>1</v>
      </c>
      <c r="J1405" t="s">
        <v>11873</v>
      </c>
      <c r="K1405" t="s">
        <v>13178</v>
      </c>
      <c r="L1405" t="s">
        <v>11923</v>
      </c>
      <c r="M1405" t="s">
        <v>11924</v>
      </c>
      <c r="N1405" t="s">
        <v>11882</v>
      </c>
      <c r="O1405">
        <v>43097</v>
      </c>
      <c r="Q1405" t="s">
        <v>11878</v>
      </c>
      <c r="R1405" t="s">
        <v>11873</v>
      </c>
      <c r="S1405">
        <v>1</v>
      </c>
    </row>
    <row r="1406" spans="1:19" x14ac:dyDescent="0.75">
      <c r="A1406" t="s">
        <v>11870</v>
      </c>
      <c r="B1406" t="s">
        <v>11879</v>
      </c>
      <c r="C1406" t="s">
        <v>11871</v>
      </c>
      <c r="E1406" t="s">
        <v>11412</v>
      </c>
      <c r="F1406" t="s">
        <v>11872</v>
      </c>
      <c r="G1406" t="s">
        <v>11412</v>
      </c>
      <c r="H1406">
        <v>1</v>
      </c>
      <c r="I1406">
        <v>0.9</v>
      </c>
      <c r="J1406" t="s">
        <v>11873</v>
      </c>
      <c r="K1406" t="s">
        <v>11874</v>
      </c>
      <c r="L1406" t="s">
        <v>11945</v>
      </c>
      <c r="M1406" t="s">
        <v>11945</v>
      </c>
      <c r="N1406" t="s">
        <v>11882</v>
      </c>
      <c r="Q1406" t="s">
        <v>11878</v>
      </c>
      <c r="R1406" t="s">
        <v>11873</v>
      </c>
      <c r="S1406">
        <v>1</v>
      </c>
    </row>
    <row r="1407" spans="1:19" x14ac:dyDescent="0.75">
      <c r="A1407" t="s">
        <v>11870</v>
      </c>
      <c r="B1407" t="s">
        <v>11871</v>
      </c>
      <c r="C1407" t="s">
        <v>11871</v>
      </c>
      <c r="E1407" t="s">
        <v>327</v>
      </c>
      <c r="F1407" t="s">
        <v>11872</v>
      </c>
      <c r="G1407" t="s">
        <v>11038</v>
      </c>
      <c r="H1407">
        <v>0.92</v>
      </c>
      <c r="I1407">
        <v>1</v>
      </c>
      <c r="J1407" t="s">
        <v>11873</v>
      </c>
      <c r="K1407" t="s">
        <v>13179</v>
      </c>
      <c r="L1407" t="s">
        <v>7359</v>
      </c>
      <c r="M1407" t="s">
        <v>11881</v>
      </c>
      <c r="N1407" t="s">
        <v>11882</v>
      </c>
      <c r="O1407">
        <v>42570</v>
      </c>
      <c r="Q1407" t="s">
        <v>11878</v>
      </c>
      <c r="R1407" t="s">
        <v>11873</v>
      </c>
      <c r="S1407">
        <v>1</v>
      </c>
    </row>
    <row r="1408" spans="1:19" x14ac:dyDescent="0.75">
      <c r="A1408" t="s">
        <v>11870</v>
      </c>
      <c r="B1408" t="s">
        <v>11871</v>
      </c>
      <c r="C1408" t="s">
        <v>11871</v>
      </c>
      <c r="E1408" t="s">
        <v>444</v>
      </c>
      <c r="F1408" t="s">
        <v>11872</v>
      </c>
      <c r="G1408" t="s">
        <v>11154</v>
      </c>
      <c r="H1408">
        <v>1</v>
      </c>
      <c r="I1408">
        <v>1</v>
      </c>
      <c r="J1408" t="s">
        <v>11873</v>
      </c>
      <c r="K1408" t="s">
        <v>11874</v>
      </c>
      <c r="L1408" t="s">
        <v>7359</v>
      </c>
      <c r="M1408" t="s">
        <v>11881</v>
      </c>
      <c r="N1408" t="s">
        <v>11882</v>
      </c>
      <c r="O1408">
        <v>29587</v>
      </c>
      <c r="Q1408" t="s">
        <v>11878</v>
      </c>
      <c r="R1408" t="s">
        <v>11873</v>
      </c>
      <c r="S1408">
        <v>1</v>
      </c>
    </row>
    <row r="1409" spans="1:19" x14ac:dyDescent="0.75">
      <c r="A1409" t="s">
        <v>11870</v>
      </c>
      <c r="B1409" t="s">
        <v>11871</v>
      </c>
      <c r="C1409" t="s">
        <v>11871</v>
      </c>
      <c r="E1409" t="s">
        <v>948</v>
      </c>
      <c r="F1409" t="s">
        <v>11872</v>
      </c>
      <c r="G1409" t="s">
        <v>10172</v>
      </c>
      <c r="H1409">
        <v>1</v>
      </c>
      <c r="I1409">
        <v>1</v>
      </c>
      <c r="J1409" t="s">
        <v>11873</v>
      </c>
      <c r="K1409" t="s">
        <v>13164</v>
      </c>
      <c r="L1409" t="s">
        <v>11923</v>
      </c>
      <c r="M1409" t="s">
        <v>11924</v>
      </c>
      <c r="N1409" t="s">
        <v>11882</v>
      </c>
      <c r="O1409">
        <v>41456</v>
      </c>
      <c r="Q1409" t="s">
        <v>11878</v>
      </c>
      <c r="R1409" t="s">
        <v>11873</v>
      </c>
      <c r="S1409">
        <v>1</v>
      </c>
    </row>
    <row r="1410" spans="1:19" x14ac:dyDescent="0.75">
      <c r="A1410" t="s">
        <v>11870</v>
      </c>
      <c r="B1410" t="s">
        <v>11879</v>
      </c>
      <c r="C1410" t="s">
        <v>11871</v>
      </c>
      <c r="E1410" t="s">
        <v>11363</v>
      </c>
      <c r="F1410" t="s">
        <v>11872</v>
      </c>
      <c r="G1410" t="s">
        <v>11364</v>
      </c>
      <c r="H1410">
        <v>1</v>
      </c>
      <c r="I1410">
        <v>1</v>
      </c>
      <c r="J1410" t="s">
        <v>11873</v>
      </c>
      <c r="K1410" t="s">
        <v>11874</v>
      </c>
      <c r="L1410" t="s">
        <v>11945</v>
      </c>
      <c r="M1410" t="s">
        <v>11945</v>
      </c>
      <c r="N1410" t="s">
        <v>11882</v>
      </c>
      <c r="O1410">
        <v>31048</v>
      </c>
      <c r="Q1410" t="s">
        <v>11878</v>
      </c>
      <c r="R1410" t="s">
        <v>11873</v>
      </c>
      <c r="S1410">
        <v>1</v>
      </c>
    </row>
    <row r="1411" spans="1:19" x14ac:dyDescent="0.75">
      <c r="A1411" t="s">
        <v>11870</v>
      </c>
      <c r="B1411" t="s">
        <v>11871</v>
      </c>
      <c r="C1411" t="s">
        <v>11871</v>
      </c>
      <c r="E1411" t="s">
        <v>13180</v>
      </c>
      <c r="F1411" t="s">
        <v>11872</v>
      </c>
      <c r="G1411" t="s">
        <v>13181</v>
      </c>
      <c r="H1411">
        <v>1</v>
      </c>
      <c r="I1411">
        <v>1</v>
      </c>
      <c r="J1411" t="s">
        <v>3319</v>
      </c>
      <c r="K1411" t="s">
        <v>13182</v>
      </c>
      <c r="L1411" t="s">
        <v>11945</v>
      </c>
      <c r="M1411" t="s">
        <v>12558</v>
      </c>
      <c r="N1411" t="s">
        <v>11889</v>
      </c>
      <c r="Q1411" t="s">
        <v>11878</v>
      </c>
      <c r="R1411" t="s">
        <v>3319</v>
      </c>
      <c r="S1411">
        <v>1</v>
      </c>
    </row>
    <row r="1412" spans="1:19" x14ac:dyDescent="0.75">
      <c r="A1412" t="s">
        <v>11870</v>
      </c>
      <c r="B1412" t="s">
        <v>11871</v>
      </c>
      <c r="C1412" t="s">
        <v>11879</v>
      </c>
      <c r="D1412" t="s">
        <v>13183</v>
      </c>
      <c r="E1412" t="s">
        <v>13183</v>
      </c>
      <c r="F1412" t="s">
        <v>11872</v>
      </c>
      <c r="G1412" t="s">
        <v>13183</v>
      </c>
      <c r="H1412">
        <v>0.99</v>
      </c>
      <c r="J1412" t="s">
        <v>11873</v>
      </c>
      <c r="K1412" t="s">
        <v>12873</v>
      </c>
      <c r="L1412" t="s">
        <v>11945</v>
      </c>
      <c r="M1412" t="s">
        <v>11945</v>
      </c>
      <c r="N1412" t="s">
        <v>11882</v>
      </c>
      <c r="Q1412" t="s">
        <v>11878</v>
      </c>
      <c r="R1412" t="s">
        <v>11873</v>
      </c>
      <c r="S1412">
        <v>0.99</v>
      </c>
    </row>
    <row r="1413" spans="1:19" x14ac:dyDescent="0.75">
      <c r="A1413" t="s">
        <v>11870</v>
      </c>
      <c r="B1413" t="s">
        <v>11871</v>
      </c>
      <c r="C1413" t="s">
        <v>11879</v>
      </c>
      <c r="D1413" t="s">
        <v>13184</v>
      </c>
      <c r="E1413" t="s">
        <v>13184</v>
      </c>
      <c r="F1413" t="s">
        <v>11872</v>
      </c>
      <c r="G1413" t="s">
        <v>13184</v>
      </c>
      <c r="H1413">
        <v>0.99</v>
      </c>
      <c r="J1413" t="s">
        <v>1128</v>
      </c>
      <c r="K1413" t="s">
        <v>12873</v>
      </c>
      <c r="L1413" t="s">
        <v>11945</v>
      </c>
      <c r="M1413" t="s">
        <v>11945</v>
      </c>
      <c r="N1413" t="s">
        <v>11889</v>
      </c>
      <c r="Q1413" t="s">
        <v>11878</v>
      </c>
      <c r="R1413" t="s">
        <v>1128</v>
      </c>
      <c r="S1413">
        <v>0.99</v>
      </c>
    </row>
    <row r="1414" spans="1:19" x14ac:dyDescent="0.75">
      <c r="A1414" t="s">
        <v>11870</v>
      </c>
      <c r="B1414" t="s">
        <v>11871</v>
      </c>
      <c r="C1414" t="s">
        <v>11879</v>
      </c>
      <c r="D1414" t="s">
        <v>13185</v>
      </c>
      <c r="E1414" t="s">
        <v>13185</v>
      </c>
      <c r="F1414" t="s">
        <v>11872</v>
      </c>
      <c r="G1414" t="s">
        <v>13185</v>
      </c>
      <c r="H1414">
        <v>0.99</v>
      </c>
      <c r="J1414" t="s">
        <v>1128</v>
      </c>
      <c r="K1414" t="s">
        <v>13186</v>
      </c>
      <c r="L1414" t="s">
        <v>11945</v>
      </c>
      <c r="M1414" t="s">
        <v>11945</v>
      </c>
      <c r="N1414" t="s">
        <v>11889</v>
      </c>
      <c r="Q1414" t="s">
        <v>11878</v>
      </c>
      <c r="R1414" t="s">
        <v>1128</v>
      </c>
      <c r="S1414">
        <v>0.99</v>
      </c>
    </row>
    <row r="1415" spans="1:19" x14ac:dyDescent="0.75">
      <c r="A1415" t="s">
        <v>11870</v>
      </c>
      <c r="B1415" t="s">
        <v>11871</v>
      </c>
      <c r="C1415" t="s">
        <v>11879</v>
      </c>
      <c r="D1415" t="s">
        <v>13187</v>
      </c>
      <c r="E1415" t="s">
        <v>13187</v>
      </c>
      <c r="F1415" t="s">
        <v>11872</v>
      </c>
      <c r="G1415" t="s">
        <v>13187</v>
      </c>
      <c r="H1415">
        <v>0.99</v>
      </c>
      <c r="J1415" t="s">
        <v>1128</v>
      </c>
      <c r="K1415" t="s">
        <v>13186</v>
      </c>
      <c r="L1415" t="s">
        <v>11945</v>
      </c>
      <c r="M1415" t="s">
        <v>11945</v>
      </c>
      <c r="N1415" t="s">
        <v>11889</v>
      </c>
      <c r="Q1415" t="s">
        <v>11878</v>
      </c>
      <c r="R1415" t="s">
        <v>1128</v>
      </c>
      <c r="S1415">
        <v>0.99</v>
      </c>
    </row>
    <row r="1416" spans="1:19" x14ac:dyDescent="0.75">
      <c r="A1416" t="s">
        <v>11870</v>
      </c>
      <c r="B1416" t="s">
        <v>11871</v>
      </c>
      <c r="C1416" t="s">
        <v>11879</v>
      </c>
      <c r="D1416" t="s">
        <v>13188</v>
      </c>
      <c r="E1416" t="s">
        <v>13188</v>
      </c>
      <c r="F1416" t="s">
        <v>11872</v>
      </c>
      <c r="G1416" t="s">
        <v>13188</v>
      </c>
      <c r="H1416">
        <v>0.99</v>
      </c>
      <c r="J1416" t="s">
        <v>1128</v>
      </c>
      <c r="K1416" t="s">
        <v>13186</v>
      </c>
      <c r="L1416" t="s">
        <v>11945</v>
      </c>
      <c r="M1416" t="s">
        <v>11945</v>
      </c>
      <c r="N1416" t="s">
        <v>11889</v>
      </c>
      <c r="Q1416" t="s">
        <v>11878</v>
      </c>
      <c r="R1416" t="s">
        <v>1128</v>
      </c>
      <c r="S1416">
        <v>0.99</v>
      </c>
    </row>
    <row r="1417" spans="1:19" x14ac:dyDescent="0.75">
      <c r="A1417" t="s">
        <v>11870</v>
      </c>
      <c r="B1417" t="s">
        <v>11871</v>
      </c>
      <c r="C1417" t="s">
        <v>11879</v>
      </c>
      <c r="D1417" t="s">
        <v>13189</v>
      </c>
      <c r="E1417" t="s">
        <v>13189</v>
      </c>
      <c r="F1417" t="s">
        <v>11872</v>
      </c>
      <c r="G1417" t="s">
        <v>13189</v>
      </c>
      <c r="H1417">
        <v>0.99</v>
      </c>
      <c r="J1417" t="s">
        <v>1128</v>
      </c>
      <c r="K1417" t="s">
        <v>13186</v>
      </c>
      <c r="L1417" t="s">
        <v>11945</v>
      </c>
      <c r="M1417" t="s">
        <v>11945</v>
      </c>
      <c r="N1417" t="s">
        <v>11889</v>
      </c>
      <c r="Q1417" t="s">
        <v>11878</v>
      </c>
      <c r="R1417" t="s">
        <v>1128</v>
      </c>
      <c r="S1417">
        <v>0.99</v>
      </c>
    </row>
    <row r="1418" spans="1:19" x14ac:dyDescent="0.75">
      <c r="A1418" t="s">
        <v>11870</v>
      </c>
      <c r="B1418" t="s">
        <v>11871</v>
      </c>
      <c r="C1418" t="s">
        <v>11879</v>
      </c>
      <c r="D1418" t="s">
        <v>13190</v>
      </c>
      <c r="E1418" t="s">
        <v>13190</v>
      </c>
      <c r="F1418" t="s">
        <v>11872</v>
      </c>
      <c r="G1418" t="s">
        <v>13190</v>
      </c>
      <c r="H1418">
        <v>0.99</v>
      </c>
      <c r="J1418" t="s">
        <v>1128</v>
      </c>
      <c r="K1418" t="s">
        <v>13186</v>
      </c>
      <c r="L1418" t="s">
        <v>11945</v>
      </c>
      <c r="M1418" t="s">
        <v>11945</v>
      </c>
      <c r="N1418" t="s">
        <v>11889</v>
      </c>
      <c r="Q1418" t="s">
        <v>11878</v>
      </c>
      <c r="R1418" t="s">
        <v>1128</v>
      </c>
      <c r="S1418">
        <v>0.99</v>
      </c>
    </row>
    <row r="1419" spans="1:19" x14ac:dyDescent="0.75">
      <c r="A1419" t="s">
        <v>11870</v>
      </c>
      <c r="B1419" t="s">
        <v>11871</v>
      </c>
      <c r="C1419" t="s">
        <v>11879</v>
      </c>
      <c r="D1419" t="s">
        <v>13191</v>
      </c>
      <c r="E1419" t="s">
        <v>13191</v>
      </c>
      <c r="F1419" t="s">
        <v>11872</v>
      </c>
      <c r="G1419" t="s">
        <v>13191</v>
      </c>
      <c r="H1419">
        <v>0.99</v>
      </c>
      <c r="J1419" t="s">
        <v>1128</v>
      </c>
      <c r="K1419" t="s">
        <v>12873</v>
      </c>
      <c r="L1419" t="s">
        <v>11945</v>
      </c>
      <c r="M1419" t="s">
        <v>11945</v>
      </c>
      <c r="N1419" t="s">
        <v>11889</v>
      </c>
      <c r="Q1419" t="s">
        <v>11878</v>
      </c>
      <c r="R1419" t="s">
        <v>1128</v>
      </c>
      <c r="S1419">
        <v>0.99</v>
      </c>
    </row>
    <row r="1420" spans="1:19" x14ac:dyDescent="0.75">
      <c r="A1420" t="s">
        <v>11870</v>
      </c>
      <c r="B1420" t="s">
        <v>11871</v>
      </c>
      <c r="C1420" t="s">
        <v>11879</v>
      </c>
      <c r="D1420" t="s">
        <v>13192</v>
      </c>
      <c r="E1420" t="s">
        <v>13192</v>
      </c>
      <c r="F1420" t="s">
        <v>11872</v>
      </c>
      <c r="G1420" t="s">
        <v>13192</v>
      </c>
      <c r="H1420">
        <v>0.99</v>
      </c>
      <c r="J1420" t="s">
        <v>1128</v>
      </c>
      <c r="K1420" t="s">
        <v>12873</v>
      </c>
      <c r="L1420" t="s">
        <v>11945</v>
      </c>
      <c r="M1420" t="s">
        <v>11945</v>
      </c>
      <c r="N1420" t="s">
        <v>11889</v>
      </c>
      <c r="Q1420" t="s">
        <v>11878</v>
      </c>
      <c r="R1420" t="s">
        <v>1128</v>
      </c>
      <c r="S1420">
        <v>0.99</v>
      </c>
    </row>
    <row r="1421" spans="1:19" x14ac:dyDescent="0.75">
      <c r="A1421" t="s">
        <v>11870</v>
      </c>
      <c r="B1421" t="s">
        <v>11871</v>
      </c>
      <c r="C1421" t="s">
        <v>11879</v>
      </c>
      <c r="D1421" t="s">
        <v>13193</v>
      </c>
      <c r="E1421" t="s">
        <v>13193</v>
      </c>
      <c r="F1421" t="s">
        <v>11872</v>
      </c>
      <c r="G1421" t="s">
        <v>13193</v>
      </c>
      <c r="H1421">
        <v>0.99</v>
      </c>
      <c r="J1421" t="s">
        <v>1128</v>
      </c>
      <c r="K1421" t="s">
        <v>12873</v>
      </c>
      <c r="L1421" t="s">
        <v>11945</v>
      </c>
      <c r="M1421" t="s">
        <v>11945</v>
      </c>
      <c r="N1421" t="s">
        <v>11889</v>
      </c>
      <c r="Q1421" t="s">
        <v>11878</v>
      </c>
      <c r="R1421" t="s">
        <v>1128</v>
      </c>
      <c r="S1421">
        <v>0.99</v>
      </c>
    </row>
    <row r="1422" spans="1:19" x14ac:dyDescent="0.75">
      <c r="A1422" t="s">
        <v>11870</v>
      </c>
      <c r="B1422" t="s">
        <v>11871</v>
      </c>
      <c r="C1422" t="s">
        <v>11879</v>
      </c>
      <c r="D1422" t="s">
        <v>13194</v>
      </c>
      <c r="E1422" t="s">
        <v>13194</v>
      </c>
      <c r="F1422" t="s">
        <v>11872</v>
      </c>
      <c r="G1422" t="s">
        <v>13194</v>
      </c>
      <c r="H1422">
        <v>0.99</v>
      </c>
      <c r="J1422" t="s">
        <v>1128</v>
      </c>
      <c r="K1422" t="s">
        <v>12873</v>
      </c>
      <c r="L1422" t="s">
        <v>11945</v>
      </c>
      <c r="M1422" t="s">
        <v>11945</v>
      </c>
      <c r="N1422" t="s">
        <v>11889</v>
      </c>
      <c r="Q1422" t="s">
        <v>11878</v>
      </c>
      <c r="R1422" t="s">
        <v>1128</v>
      </c>
      <c r="S1422">
        <v>0.99</v>
      </c>
    </row>
    <row r="1423" spans="1:19" x14ac:dyDescent="0.75">
      <c r="A1423" t="s">
        <v>11870</v>
      </c>
      <c r="B1423" t="s">
        <v>11871</v>
      </c>
      <c r="C1423" t="s">
        <v>11879</v>
      </c>
      <c r="D1423" t="s">
        <v>13195</v>
      </c>
      <c r="E1423" t="s">
        <v>13195</v>
      </c>
      <c r="F1423" t="s">
        <v>11872</v>
      </c>
      <c r="G1423" t="s">
        <v>13195</v>
      </c>
      <c r="H1423">
        <v>0.99</v>
      </c>
      <c r="J1423" t="s">
        <v>1128</v>
      </c>
      <c r="K1423" t="s">
        <v>13186</v>
      </c>
      <c r="L1423" t="s">
        <v>11945</v>
      </c>
      <c r="M1423" t="s">
        <v>11945</v>
      </c>
      <c r="N1423" t="s">
        <v>11889</v>
      </c>
      <c r="Q1423" t="s">
        <v>11878</v>
      </c>
      <c r="R1423" t="s">
        <v>1128</v>
      </c>
      <c r="S1423">
        <v>0.99</v>
      </c>
    </row>
    <row r="1424" spans="1:19" x14ac:dyDescent="0.75">
      <c r="A1424" t="s">
        <v>11870</v>
      </c>
      <c r="B1424" t="s">
        <v>11871</v>
      </c>
      <c r="C1424" t="s">
        <v>11879</v>
      </c>
      <c r="D1424" t="s">
        <v>13196</v>
      </c>
      <c r="E1424" t="s">
        <v>13196</v>
      </c>
      <c r="F1424" t="s">
        <v>11872</v>
      </c>
      <c r="G1424" t="s">
        <v>13196</v>
      </c>
      <c r="H1424">
        <v>0.99</v>
      </c>
      <c r="J1424" t="s">
        <v>1128</v>
      </c>
      <c r="K1424" t="s">
        <v>12873</v>
      </c>
      <c r="L1424" t="s">
        <v>11945</v>
      </c>
      <c r="M1424" t="s">
        <v>11945</v>
      </c>
      <c r="N1424" t="s">
        <v>11889</v>
      </c>
      <c r="Q1424" t="s">
        <v>11878</v>
      </c>
      <c r="R1424" t="s">
        <v>1128</v>
      </c>
      <c r="S1424">
        <v>0.99</v>
      </c>
    </row>
    <row r="1425" spans="1:19" x14ac:dyDescent="0.75">
      <c r="A1425" t="s">
        <v>11870</v>
      </c>
      <c r="B1425" t="s">
        <v>11871</v>
      </c>
      <c r="C1425" t="s">
        <v>11879</v>
      </c>
      <c r="D1425" t="s">
        <v>13197</v>
      </c>
      <c r="E1425" t="s">
        <v>13197</v>
      </c>
      <c r="F1425" t="s">
        <v>11872</v>
      </c>
      <c r="G1425" t="s">
        <v>13197</v>
      </c>
      <c r="H1425">
        <v>0.99</v>
      </c>
      <c r="J1425" t="s">
        <v>1128</v>
      </c>
      <c r="K1425" t="s">
        <v>13186</v>
      </c>
      <c r="L1425" t="s">
        <v>11945</v>
      </c>
      <c r="M1425" t="s">
        <v>11945</v>
      </c>
      <c r="N1425" t="s">
        <v>11889</v>
      </c>
      <c r="Q1425" t="s">
        <v>11878</v>
      </c>
      <c r="R1425" t="s">
        <v>1128</v>
      </c>
      <c r="S1425">
        <v>0.99</v>
      </c>
    </row>
    <row r="1426" spans="1:19" x14ac:dyDescent="0.75">
      <c r="A1426" t="s">
        <v>11870</v>
      </c>
      <c r="B1426" t="s">
        <v>11871</v>
      </c>
      <c r="C1426" t="s">
        <v>11879</v>
      </c>
      <c r="D1426" t="s">
        <v>13198</v>
      </c>
      <c r="E1426" t="s">
        <v>13198</v>
      </c>
      <c r="F1426" t="s">
        <v>11872</v>
      </c>
      <c r="G1426" t="s">
        <v>13198</v>
      </c>
      <c r="H1426">
        <v>0.99</v>
      </c>
      <c r="J1426" t="s">
        <v>1128</v>
      </c>
      <c r="K1426" t="s">
        <v>12873</v>
      </c>
      <c r="L1426" t="s">
        <v>11945</v>
      </c>
      <c r="M1426" t="s">
        <v>11945</v>
      </c>
      <c r="N1426" t="s">
        <v>11889</v>
      </c>
      <c r="Q1426" t="s">
        <v>11878</v>
      </c>
      <c r="R1426" t="s">
        <v>1128</v>
      </c>
      <c r="S1426">
        <v>0.99</v>
      </c>
    </row>
    <row r="1427" spans="1:19" x14ac:dyDescent="0.75">
      <c r="A1427" t="s">
        <v>11870</v>
      </c>
      <c r="B1427" t="s">
        <v>11871</v>
      </c>
      <c r="C1427" t="s">
        <v>11879</v>
      </c>
      <c r="D1427" t="s">
        <v>13199</v>
      </c>
      <c r="E1427" t="s">
        <v>13199</v>
      </c>
      <c r="F1427" t="s">
        <v>11872</v>
      </c>
      <c r="G1427" t="s">
        <v>13199</v>
      </c>
      <c r="H1427">
        <v>0.99</v>
      </c>
      <c r="J1427" t="s">
        <v>1128</v>
      </c>
      <c r="K1427" t="s">
        <v>13186</v>
      </c>
      <c r="L1427" t="s">
        <v>11945</v>
      </c>
      <c r="M1427" t="s">
        <v>11945</v>
      </c>
      <c r="N1427" t="s">
        <v>11889</v>
      </c>
      <c r="Q1427" t="s">
        <v>11878</v>
      </c>
      <c r="R1427" t="s">
        <v>1128</v>
      </c>
      <c r="S1427">
        <v>0.99</v>
      </c>
    </row>
    <row r="1428" spans="1:19" x14ac:dyDescent="0.75">
      <c r="A1428" t="s">
        <v>11870</v>
      </c>
      <c r="B1428" t="s">
        <v>11871</v>
      </c>
      <c r="C1428" t="s">
        <v>11879</v>
      </c>
      <c r="D1428" t="s">
        <v>13200</v>
      </c>
      <c r="E1428" t="s">
        <v>13200</v>
      </c>
      <c r="F1428" t="s">
        <v>11872</v>
      </c>
      <c r="G1428" t="s">
        <v>13200</v>
      </c>
      <c r="H1428">
        <v>0.99</v>
      </c>
      <c r="J1428" t="s">
        <v>1128</v>
      </c>
      <c r="K1428" t="s">
        <v>13186</v>
      </c>
      <c r="L1428" t="s">
        <v>11945</v>
      </c>
      <c r="M1428" t="s">
        <v>11945</v>
      </c>
      <c r="N1428" t="s">
        <v>11889</v>
      </c>
      <c r="Q1428" t="s">
        <v>11878</v>
      </c>
      <c r="R1428" t="s">
        <v>1128</v>
      </c>
      <c r="S1428">
        <v>0.99</v>
      </c>
    </row>
    <row r="1429" spans="1:19" x14ac:dyDescent="0.75">
      <c r="A1429" t="s">
        <v>11870</v>
      </c>
      <c r="B1429" t="s">
        <v>11871</v>
      </c>
      <c r="C1429" t="s">
        <v>11879</v>
      </c>
      <c r="D1429" t="s">
        <v>13201</v>
      </c>
      <c r="E1429" t="s">
        <v>13201</v>
      </c>
      <c r="F1429" t="s">
        <v>11872</v>
      </c>
      <c r="G1429" t="s">
        <v>13201</v>
      </c>
      <c r="H1429">
        <v>0.99</v>
      </c>
      <c r="J1429" t="s">
        <v>1128</v>
      </c>
      <c r="K1429" t="s">
        <v>13186</v>
      </c>
      <c r="L1429" t="s">
        <v>11945</v>
      </c>
      <c r="M1429" t="s">
        <v>11945</v>
      </c>
      <c r="N1429" t="s">
        <v>11889</v>
      </c>
      <c r="Q1429" t="s">
        <v>11878</v>
      </c>
      <c r="R1429" t="s">
        <v>1128</v>
      </c>
      <c r="S1429">
        <v>0.99</v>
      </c>
    </row>
    <row r="1430" spans="1:19" x14ac:dyDescent="0.75">
      <c r="A1430" t="s">
        <v>11870</v>
      </c>
      <c r="B1430" t="s">
        <v>11871</v>
      </c>
      <c r="C1430" t="s">
        <v>11879</v>
      </c>
      <c r="D1430" t="s">
        <v>13202</v>
      </c>
      <c r="E1430" t="s">
        <v>13202</v>
      </c>
      <c r="F1430" t="s">
        <v>11872</v>
      </c>
      <c r="G1430" t="s">
        <v>13202</v>
      </c>
      <c r="H1430">
        <v>0.99</v>
      </c>
      <c r="J1430" t="s">
        <v>1128</v>
      </c>
      <c r="K1430" t="s">
        <v>13186</v>
      </c>
      <c r="L1430" t="s">
        <v>11945</v>
      </c>
      <c r="M1430" t="s">
        <v>11945</v>
      </c>
      <c r="N1430" t="s">
        <v>11889</v>
      </c>
      <c r="Q1430" t="s">
        <v>11878</v>
      </c>
      <c r="R1430" t="s">
        <v>1128</v>
      </c>
      <c r="S1430">
        <v>0.99</v>
      </c>
    </row>
    <row r="1431" spans="1:19" x14ac:dyDescent="0.75">
      <c r="A1431" t="s">
        <v>11870</v>
      </c>
      <c r="B1431" t="s">
        <v>11871</v>
      </c>
      <c r="C1431" t="s">
        <v>11879</v>
      </c>
      <c r="D1431" t="s">
        <v>13203</v>
      </c>
      <c r="E1431" t="s">
        <v>13203</v>
      </c>
      <c r="F1431" t="s">
        <v>11872</v>
      </c>
      <c r="G1431" t="s">
        <v>13203</v>
      </c>
      <c r="H1431">
        <v>0.99</v>
      </c>
      <c r="J1431" t="s">
        <v>1128</v>
      </c>
      <c r="K1431" t="s">
        <v>13186</v>
      </c>
      <c r="L1431" t="s">
        <v>11945</v>
      </c>
      <c r="M1431" t="s">
        <v>11945</v>
      </c>
      <c r="N1431" t="s">
        <v>11889</v>
      </c>
      <c r="Q1431" t="s">
        <v>11878</v>
      </c>
      <c r="R1431" t="s">
        <v>1128</v>
      </c>
      <c r="S1431">
        <v>0.99</v>
      </c>
    </row>
    <row r="1432" spans="1:19" x14ac:dyDescent="0.75">
      <c r="A1432" t="s">
        <v>11870</v>
      </c>
      <c r="B1432" t="s">
        <v>11871</v>
      </c>
      <c r="C1432" t="s">
        <v>11871</v>
      </c>
      <c r="E1432" t="s">
        <v>42</v>
      </c>
      <c r="F1432" t="s">
        <v>11872</v>
      </c>
      <c r="G1432" t="s">
        <v>10163</v>
      </c>
      <c r="H1432">
        <v>0.85</v>
      </c>
      <c r="I1432">
        <v>0.9</v>
      </c>
      <c r="J1432" t="s">
        <v>11873</v>
      </c>
      <c r="K1432" t="s">
        <v>13204</v>
      </c>
      <c r="L1432" t="s">
        <v>12259</v>
      </c>
      <c r="M1432" t="s">
        <v>12463</v>
      </c>
      <c r="N1432" t="s">
        <v>11882</v>
      </c>
      <c r="O1432">
        <v>41815</v>
      </c>
      <c r="Q1432" t="s">
        <v>11878</v>
      </c>
      <c r="R1432" t="s">
        <v>11873</v>
      </c>
      <c r="S1432">
        <v>0.9</v>
      </c>
    </row>
    <row r="1433" spans="1:19" x14ac:dyDescent="0.75">
      <c r="A1433" t="s">
        <v>11870</v>
      </c>
      <c r="B1433" t="s">
        <v>11871</v>
      </c>
      <c r="C1433" t="s">
        <v>11871</v>
      </c>
      <c r="E1433" t="s">
        <v>264</v>
      </c>
      <c r="F1433" t="s">
        <v>11872</v>
      </c>
      <c r="G1433" t="s">
        <v>10167</v>
      </c>
      <c r="H1433">
        <v>0.9</v>
      </c>
      <c r="I1433">
        <v>0.9</v>
      </c>
      <c r="J1433" t="s">
        <v>11873</v>
      </c>
      <c r="K1433" t="s">
        <v>12271</v>
      </c>
      <c r="L1433" t="s">
        <v>7359</v>
      </c>
      <c r="M1433" t="s">
        <v>11881</v>
      </c>
      <c r="N1433" t="s">
        <v>11882</v>
      </c>
      <c r="O1433">
        <v>30530</v>
      </c>
      <c r="Q1433" t="s">
        <v>11878</v>
      </c>
      <c r="R1433" t="s">
        <v>11873</v>
      </c>
      <c r="S1433">
        <v>0.9</v>
      </c>
    </row>
    <row r="1434" spans="1:19" x14ac:dyDescent="0.75">
      <c r="A1434" t="s">
        <v>11870</v>
      </c>
      <c r="B1434" t="s">
        <v>11871</v>
      </c>
      <c r="C1434" t="s">
        <v>11871</v>
      </c>
      <c r="E1434" t="s">
        <v>376</v>
      </c>
      <c r="F1434" t="s">
        <v>11872</v>
      </c>
      <c r="G1434" t="s">
        <v>10152</v>
      </c>
      <c r="H1434">
        <v>0.9</v>
      </c>
      <c r="I1434">
        <v>0.9</v>
      </c>
      <c r="J1434" t="s">
        <v>11873</v>
      </c>
      <c r="K1434" t="s">
        <v>11874</v>
      </c>
      <c r="L1434" t="s">
        <v>7359</v>
      </c>
      <c r="M1434" t="s">
        <v>11881</v>
      </c>
      <c r="N1434" t="s">
        <v>11882</v>
      </c>
      <c r="O1434">
        <v>6941</v>
      </c>
      <c r="Q1434" t="s">
        <v>11878</v>
      </c>
      <c r="R1434" t="s">
        <v>11873</v>
      </c>
      <c r="S1434">
        <v>0.9</v>
      </c>
    </row>
    <row r="1435" spans="1:19" x14ac:dyDescent="0.75">
      <c r="A1435" t="s">
        <v>11870</v>
      </c>
      <c r="B1435" t="s">
        <v>11879</v>
      </c>
      <c r="C1435" t="s">
        <v>11871</v>
      </c>
      <c r="E1435" t="s">
        <v>1127</v>
      </c>
      <c r="F1435" t="s">
        <v>11872</v>
      </c>
      <c r="G1435" t="s">
        <v>11456</v>
      </c>
      <c r="H1435">
        <v>0.18</v>
      </c>
      <c r="I1435">
        <v>0.9</v>
      </c>
      <c r="J1435" t="s">
        <v>1128</v>
      </c>
      <c r="K1435" t="s">
        <v>11892</v>
      </c>
      <c r="L1435" t="s">
        <v>11945</v>
      </c>
      <c r="M1435" t="s">
        <v>11945</v>
      </c>
      <c r="N1435" t="s">
        <v>11889</v>
      </c>
      <c r="O1435">
        <v>3289</v>
      </c>
      <c r="Q1435" t="s">
        <v>11878</v>
      </c>
      <c r="R1435" t="s">
        <v>1128</v>
      </c>
      <c r="S1435">
        <v>0.9</v>
      </c>
    </row>
    <row r="1436" spans="1:19" x14ac:dyDescent="0.75">
      <c r="A1436" t="s">
        <v>11870</v>
      </c>
      <c r="B1436" t="s">
        <v>11871</v>
      </c>
      <c r="C1436" t="s">
        <v>11871</v>
      </c>
      <c r="E1436" t="s">
        <v>261</v>
      </c>
      <c r="F1436" t="s">
        <v>11872</v>
      </c>
      <c r="G1436" t="s">
        <v>10166</v>
      </c>
      <c r="H1436">
        <v>0.9</v>
      </c>
      <c r="I1436">
        <v>0.9</v>
      </c>
      <c r="J1436" t="s">
        <v>11873</v>
      </c>
      <c r="K1436" t="s">
        <v>12271</v>
      </c>
      <c r="L1436" t="s">
        <v>7359</v>
      </c>
      <c r="M1436" t="s">
        <v>11881</v>
      </c>
      <c r="N1436" t="s">
        <v>11882</v>
      </c>
      <c r="O1436">
        <v>30317</v>
      </c>
      <c r="Q1436" t="s">
        <v>11878</v>
      </c>
      <c r="R1436" t="s">
        <v>11873</v>
      </c>
      <c r="S1436">
        <v>0.9</v>
      </c>
    </row>
    <row r="1437" spans="1:19" x14ac:dyDescent="0.75">
      <c r="A1437" t="s">
        <v>11870</v>
      </c>
      <c r="B1437" t="s">
        <v>11871</v>
      </c>
      <c r="C1437" t="s">
        <v>11871</v>
      </c>
      <c r="E1437" t="s">
        <v>13205</v>
      </c>
      <c r="F1437" t="s">
        <v>11872</v>
      </c>
      <c r="G1437" t="s">
        <v>13206</v>
      </c>
      <c r="H1437">
        <v>0.85</v>
      </c>
      <c r="J1437" t="s">
        <v>11873</v>
      </c>
      <c r="K1437" t="s">
        <v>13207</v>
      </c>
      <c r="L1437" t="s">
        <v>12259</v>
      </c>
      <c r="M1437" t="s">
        <v>12463</v>
      </c>
      <c r="N1437" t="s">
        <v>11877</v>
      </c>
      <c r="O1437">
        <v>43657</v>
      </c>
      <c r="Q1437" t="s">
        <v>11878</v>
      </c>
      <c r="R1437" t="s">
        <v>11873</v>
      </c>
      <c r="S1437">
        <v>0.85</v>
      </c>
    </row>
    <row r="1438" spans="1:19" x14ac:dyDescent="0.75">
      <c r="A1438" t="s">
        <v>11870</v>
      </c>
      <c r="B1438" t="s">
        <v>11871</v>
      </c>
      <c r="C1438" t="s">
        <v>11871</v>
      </c>
      <c r="E1438" t="s">
        <v>11528</v>
      </c>
      <c r="F1438" t="s">
        <v>11872</v>
      </c>
      <c r="G1438" t="s">
        <v>13208</v>
      </c>
      <c r="H1438">
        <v>0.8</v>
      </c>
      <c r="I1438">
        <v>0.8</v>
      </c>
      <c r="J1438" t="s">
        <v>11873</v>
      </c>
      <c r="K1438" t="s">
        <v>13209</v>
      </c>
      <c r="L1438" t="s">
        <v>12259</v>
      </c>
      <c r="M1438" t="s">
        <v>12463</v>
      </c>
      <c r="N1438" t="s">
        <v>11882</v>
      </c>
      <c r="O1438">
        <v>43624</v>
      </c>
      <c r="Q1438" t="s">
        <v>11878</v>
      </c>
      <c r="R1438" t="s">
        <v>11873</v>
      </c>
      <c r="S1438">
        <v>0.8</v>
      </c>
    </row>
    <row r="1439" spans="1:19" x14ac:dyDescent="0.75">
      <c r="A1439" t="s">
        <v>11870</v>
      </c>
      <c r="B1439" t="s">
        <v>11871</v>
      </c>
      <c r="C1439" t="s">
        <v>11879</v>
      </c>
      <c r="D1439" t="s">
        <v>13210</v>
      </c>
      <c r="E1439" t="s">
        <v>13210</v>
      </c>
      <c r="F1439" t="s">
        <v>11872</v>
      </c>
      <c r="G1439" t="s">
        <v>13211</v>
      </c>
      <c r="H1439">
        <v>0.8</v>
      </c>
      <c r="J1439" t="s">
        <v>1128</v>
      </c>
      <c r="K1439" t="s">
        <v>13212</v>
      </c>
      <c r="L1439" t="s">
        <v>11945</v>
      </c>
      <c r="M1439" t="s">
        <v>11945</v>
      </c>
      <c r="N1439" t="s">
        <v>11889</v>
      </c>
      <c r="Q1439" t="s">
        <v>11878</v>
      </c>
      <c r="R1439" t="s">
        <v>1128</v>
      </c>
      <c r="S1439">
        <v>0.8</v>
      </c>
    </row>
    <row r="1440" spans="1:19" x14ac:dyDescent="0.75">
      <c r="A1440" t="s">
        <v>11870</v>
      </c>
      <c r="B1440" t="s">
        <v>11871</v>
      </c>
      <c r="C1440" t="s">
        <v>11871</v>
      </c>
      <c r="E1440" t="s">
        <v>10888</v>
      </c>
      <c r="F1440" t="s">
        <v>11872</v>
      </c>
      <c r="G1440" t="s">
        <v>13213</v>
      </c>
      <c r="H1440">
        <v>0.8</v>
      </c>
      <c r="I1440">
        <v>0.8</v>
      </c>
      <c r="J1440" t="s">
        <v>1128</v>
      </c>
      <c r="K1440" t="s">
        <v>3380</v>
      </c>
      <c r="L1440" t="s">
        <v>12259</v>
      </c>
      <c r="M1440" t="s">
        <v>12463</v>
      </c>
      <c r="N1440" t="s">
        <v>11889</v>
      </c>
      <c r="O1440">
        <v>43472</v>
      </c>
      <c r="Q1440" t="s">
        <v>11878</v>
      </c>
      <c r="R1440" t="s">
        <v>1128</v>
      </c>
      <c r="S1440">
        <v>0.8</v>
      </c>
    </row>
    <row r="1441" spans="1:19" x14ac:dyDescent="0.75">
      <c r="A1441" t="s">
        <v>11870</v>
      </c>
      <c r="B1441" t="s">
        <v>11871</v>
      </c>
      <c r="C1441" t="s">
        <v>11871</v>
      </c>
      <c r="E1441" t="s">
        <v>10170</v>
      </c>
      <c r="F1441" t="s">
        <v>11872</v>
      </c>
      <c r="G1441" t="s">
        <v>13214</v>
      </c>
      <c r="H1441">
        <v>0.8</v>
      </c>
      <c r="I1441">
        <v>0.8</v>
      </c>
      <c r="J1441" t="s">
        <v>11873</v>
      </c>
      <c r="K1441" t="s">
        <v>13215</v>
      </c>
      <c r="L1441" t="s">
        <v>12259</v>
      </c>
      <c r="M1441" t="s">
        <v>12463</v>
      </c>
      <c r="N1441" t="s">
        <v>11882</v>
      </c>
      <c r="O1441">
        <v>43476</v>
      </c>
      <c r="Q1441" t="s">
        <v>11878</v>
      </c>
      <c r="R1441" t="s">
        <v>11873</v>
      </c>
      <c r="S1441">
        <v>0.8</v>
      </c>
    </row>
    <row r="1442" spans="1:19" x14ac:dyDescent="0.75">
      <c r="A1442" t="s">
        <v>11870</v>
      </c>
      <c r="B1442" t="s">
        <v>11871</v>
      </c>
      <c r="C1442" t="s">
        <v>11871</v>
      </c>
      <c r="E1442" t="s">
        <v>11155</v>
      </c>
      <c r="F1442" t="s">
        <v>11872</v>
      </c>
      <c r="G1442" t="s">
        <v>11156</v>
      </c>
      <c r="H1442">
        <v>0.63</v>
      </c>
      <c r="I1442">
        <v>0.6</v>
      </c>
      <c r="J1442" t="s">
        <v>11873</v>
      </c>
      <c r="K1442" t="s">
        <v>13216</v>
      </c>
      <c r="L1442" t="s">
        <v>7359</v>
      </c>
      <c r="M1442" t="s">
        <v>11881</v>
      </c>
      <c r="N1442" t="s">
        <v>11882</v>
      </c>
      <c r="O1442">
        <v>30097</v>
      </c>
      <c r="Q1442" t="s">
        <v>11878</v>
      </c>
      <c r="R1442" t="s">
        <v>11873</v>
      </c>
      <c r="S1442">
        <v>0.63</v>
      </c>
    </row>
    <row r="1443" spans="1:19" x14ac:dyDescent="0.75">
      <c r="A1443" t="s">
        <v>11870</v>
      </c>
      <c r="B1443" t="s">
        <v>11871</v>
      </c>
      <c r="C1443" t="s">
        <v>11871</v>
      </c>
      <c r="E1443" t="s">
        <v>298</v>
      </c>
      <c r="F1443" t="s">
        <v>11872</v>
      </c>
      <c r="G1443" t="s">
        <v>11157</v>
      </c>
      <c r="H1443">
        <v>0.6</v>
      </c>
      <c r="I1443">
        <v>0.6</v>
      </c>
      <c r="J1443" t="s">
        <v>11873</v>
      </c>
      <c r="K1443" t="s">
        <v>13217</v>
      </c>
      <c r="L1443" t="s">
        <v>7359</v>
      </c>
      <c r="M1443" t="s">
        <v>11881</v>
      </c>
      <c r="N1443" t="s">
        <v>11882</v>
      </c>
      <c r="O1443">
        <v>41822</v>
      </c>
      <c r="Q1443" t="s">
        <v>11878</v>
      </c>
      <c r="R1443" t="s">
        <v>11873</v>
      </c>
      <c r="S1443">
        <v>0.6</v>
      </c>
    </row>
    <row r="1444" spans="1:19" x14ac:dyDescent="0.75">
      <c r="A1444" t="s">
        <v>11870</v>
      </c>
      <c r="B1444" t="s">
        <v>11879</v>
      </c>
      <c r="C1444" t="s">
        <v>11871</v>
      </c>
      <c r="E1444" t="s">
        <v>10301</v>
      </c>
      <c r="F1444" t="s">
        <v>11872</v>
      </c>
      <c r="G1444" t="s">
        <v>10301</v>
      </c>
      <c r="H1444">
        <v>0.6</v>
      </c>
      <c r="I1444">
        <v>0.5</v>
      </c>
      <c r="J1444" t="s">
        <v>11873</v>
      </c>
      <c r="K1444" t="s">
        <v>12037</v>
      </c>
      <c r="L1444" t="s">
        <v>7359</v>
      </c>
      <c r="M1444" t="s">
        <v>11881</v>
      </c>
      <c r="N1444" t="s">
        <v>11882</v>
      </c>
      <c r="O1444">
        <v>30436</v>
      </c>
      <c r="Q1444" t="s">
        <v>11878</v>
      </c>
      <c r="R1444" t="s">
        <v>11873</v>
      </c>
      <c r="S1444">
        <v>0.6</v>
      </c>
    </row>
    <row r="1445" spans="1:19" x14ac:dyDescent="0.75">
      <c r="A1445" t="s">
        <v>11870</v>
      </c>
      <c r="B1445" t="s">
        <v>11871</v>
      </c>
      <c r="C1445" t="s">
        <v>11871</v>
      </c>
      <c r="E1445" t="s">
        <v>81</v>
      </c>
      <c r="F1445" t="s">
        <v>11872</v>
      </c>
      <c r="G1445" t="s">
        <v>11076</v>
      </c>
      <c r="H1445">
        <v>0.6</v>
      </c>
      <c r="I1445">
        <v>0.6</v>
      </c>
      <c r="J1445" t="s">
        <v>11873</v>
      </c>
      <c r="K1445" t="s">
        <v>80</v>
      </c>
      <c r="L1445" t="s">
        <v>12259</v>
      </c>
      <c r="M1445" t="s">
        <v>12463</v>
      </c>
      <c r="N1445" t="s">
        <v>11877</v>
      </c>
      <c r="O1445">
        <v>41353</v>
      </c>
      <c r="Q1445" t="s">
        <v>11878</v>
      </c>
      <c r="R1445" t="s">
        <v>11873</v>
      </c>
      <c r="S1445">
        <v>0.6</v>
      </c>
    </row>
    <row r="1446" spans="1:19" x14ac:dyDescent="0.75">
      <c r="A1446" t="s">
        <v>11870</v>
      </c>
      <c r="B1446" t="s">
        <v>11879</v>
      </c>
      <c r="C1446" t="s">
        <v>11871</v>
      </c>
      <c r="E1446" t="s">
        <v>10920</v>
      </c>
      <c r="F1446" t="s">
        <v>11872</v>
      </c>
      <c r="G1446" t="s">
        <v>10921</v>
      </c>
      <c r="H1446">
        <v>0.6</v>
      </c>
      <c r="I1446">
        <v>0.6</v>
      </c>
      <c r="J1446" t="s">
        <v>11873</v>
      </c>
      <c r="K1446" t="s">
        <v>12928</v>
      </c>
      <c r="L1446" t="s">
        <v>7359</v>
      </c>
      <c r="M1446" t="s">
        <v>11881</v>
      </c>
      <c r="N1446" t="s">
        <v>11882</v>
      </c>
      <c r="O1446">
        <v>42957</v>
      </c>
      <c r="Q1446" t="s">
        <v>11878</v>
      </c>
      <c r="R1446" t="s">
        <v>11873</v>
      </c>
      <c r="S1446">
        <v>0.6</v>
      </c>
    </row>
    <row r="1447" spans="1:19" x14ac:dyDescent="0.75">
      <c r="A1447" t="s">
        <v>11870</v>
      </c>
      <c r="B1447" t="s">
        <v>11871</v>
      </c>
      <c r="C1447" t="s">
        <v>11871</v>
      </c>
      <c r="E1447" t="s">
        <v>321</v>
      </c>
      <c r="F1447" t="s">
        <v>11872</v>
      </c>
      <c r="G1447" t="s">
        <v>11036</v>
      </c>
      <c r="H1447">
        <v>0.56000000000000005</v>
      </c>
      <c r="I1447">
        <v>0.6</v>
      </c>
      <c r="J1447" t="s">
        <v>11873</v>
      </c>
      <c r="K1447" t="s">
        <v>13179</v>
      </c>
      <c r="L1447" t="s">
        <v>7359</v>
      </c>
      <c r="M1447" t="s">
        <v>11881</v>
      </c>
      <c r="N1447" t="s">
        <v>11882</v>
      </c>
      <c r="O1447">
        <v>42583</v>
      </c>
      <c r="Q1447" t="s">
        <v>11878</v>
      </c>
      <c r="R1447" t="s">
        <v>11873</v>
      </c>
      <c r="S1447">
        <v>0.6</v>
      </c>
    </row>
    <row r="1448" spans="1:19" x14ac:dyDescent="0.75">
      <c r="A1448" t="s">
        <v>11870</v>
      </c>
      <c r="B1448" t="s">
        <v>11879</v>
      </c>
      <c r="C1448" t="s">
        <v>11871</v>
      </c>
      <c r="E1448" t="s">
        <v>1293</v>
      </c>
      <c r="F1448" t="s">
        <v>11872</v>
      </c>
      <c r="G1448" t="s">
        <v>11466</v>
      </c>
      <c r="H1448">
        <v>0.18</v>
      </c>
      <c r="I1448">
        <v>0.6</v>
      </c>
      <c r="J1448" t="s">
        <v>1128</v>
      </c>
      <c r="K1448" t="s">
        <v>11892</v>
      </c>
      <c r="L1448" t="s">
        <v>11945</v>
      </c>
      <c r="M1448" t="s">
        <v>11945</v>
      </c>
      <c r="N1448" t="s">
        <v>11889</v>
      </c>
      <c r="O1448">
        <v>30317</v>
      </c>
      <c r="Q1448" t="s">
        <v>11878</v>
      </c>
      <c r="R1448" t="s">
        <v>1128</v>
      </c>
      <c r="S1448">
        <v>0.6</v>
      </c>
    </row>
    <row r="1449" spans="1:19" x14ac:dyDescent="0.75">
      <c r="A1449" t="s">
        <v>11870</v>
      </c>
      <c r="B1449" t="s">
        <v>11879</v>
      </c>
      <c r="C1449" t="s">
        <v>11871</v>
      </c>
      <c r="E1449" t="s">
        <v>316</v>
      </c>
      <c r="F1449" t="s">
        <v>11872</v>
      </c>
      <c r="G1449" t="s">
        <v>315</v>
      </c>
      <c r="H1449">
        <v>0.52</v>
      </c>
      <c r="I1449">
        <v>0.6</v>
      </c>
      <c r="J1449" t="s">
        <v>11873</v>
      </c>
      <c r="K1449" t="s">
        <v>485</v>
      </c>
      <c r="L1449" t="s">
        <v>7359</v>
      </c>
      <c r="M1449" t="s">
        <v>11881</v>
      </c>
      <c r="N1449" t="s">
        <v>11882</v>
      </c>
      <c r="O1449">
        <v>41976</v>
      </c>
      <c r="Q1449" t="s">
        <v>11878</v>
      </c>
      <c r="R1449" t="s">
        <v>11873</v>
      </c>
      <c r="S1449">
        <v>0.6</v>
      </c>
    </row>
    <row r="1450" spans="1:19" x14ac:dyDescent="0.75">
      <c r="A1450" t="s">
        <v>11870</v>
      </c>
      <c r="B1450" t="s">
        <v>11871</v>
      </c>
      <c r="C1450" t="s">
        <v>11871</v>
      </c>
      <c r="E1450" t="s">
        <v>10765</v>
      </c>
      <c r="F1450" t="s">
        <v>11872</v>
      </c>
      <c r="G1450" t="s">
        <v>10766</v>
      </c>
      <c r="H1450">
        <v>0.5</v>
      </c>
      <c r="I1450">
        <v>0.6</v>
      </c>
      <c r="J1450" t="s">
        <v>11873</v>
      </c>
      <c r="K1450" t="s">
        <v>13218</v>
      </c>
      <c r="L1450" t="s">
        <v>7359</v>
      </c>
      <c r="M1450" t="s">
        <v>11881</v>
      </c>
      <c r="N1450" t="s">
        <v>11882</v>
      </c>
      <c r="O1450">
        <v>41801</v>
      </c>
      <c r="Q1450" t="s">
        <v>11878</v>
      </c>
      <c r="R1450" t="s">
        <v>11995</v>
      </c>
      <c r="S1450">
        <v>0.6</v>
      </c>
    </row>
    <row r="1451" spans="1:19" x14ac:dyDescent="0.75">
      <c r="A1451" t="s">
        <v>11870</v>
      </c>
      <c r="B1451" t="s">
        <v>11871</v>
      </c>
      <c r="C1451" t="s">
        <v>11879</v>
      </c>
      <c r="D1451" t="s">
        <v>13219</v>
      </c>
      <c r="E1451" t="s">
        <v>13219</v>
      </c>
      <c r="F1451" t="s">
        <v>11872</v>
      </c>
      <c r="G1451" t="s">
        <v>13220</v>
      </c>
      <c r="H1451">
        <v>0.52</v>
      </c>
      <c r="J1451" t="s">
        <v>1128</v>
      </c>
      <c r="K1451" t="s">
        <v>3379</v>
      </c>
      <c r="L1451" t="s">
        <v>11945</v>
      </c>
      <c r="M1451" t="s">
        <v>11945</v>
      </c>
      <c r="N1451" t="s">
        <v>11889</v>
      </c>
      <c r="Q1451" t="s">
        <v>11878</v>
      </c>
      <c r="R1451" t="s">
        <v>1128</v>
      </c>
      <c r="S1451">
        <v>0.52</v>
      </c>
    </row>
    <row r="1452" spans="1:19" x14ac:dyDescent="0.75">
      <c r="A1452" t="s">
        <v>11870</v>
      </c>
      <c r="B1452" t="s">
        <v>11871</v>
      </c>
      <c r="C1452" t="s">
        <v>11871</v>
      </c>
      <c r="E1452" t="s">
        <v>330</v>
      </c>
      <c r="F1452" t="s">
        <v>11872</v>
      </c>
      <c r="G1452" t="s">
        <v>11037</v>
      </c>
      <c r="H1452">
        <v>0.42</v>
      </c>
      <c r="I1452">
        <v>0.5</v>
      </c>
      <c r="J1452" t="s">
        <v>11873</v>
      </c>
      <c r="K1452" t="s">
        <v>13179</v>
      </c>
      <c r="L1452" t="s">
        <v>7359</v>
      </c>
      <c r="M1452" t="s">
        <v>11881</v>
      </c>
      <c r="N1452" t="s">
        <v>11882</v>
      </c>
      <c r="O1452">
        <v>42583</v>
      </c>
      <c r="Q1452" t="s">
        <v>11878</v>
      </c>
      <c r="R1452" t="s">
        <v>11873</v>
      </c>
      <c r="S1452">
        <v>0.5</v>
      </c>
    </row>
    <row r="1453" spans="1:19" x14ac:dyDescent="0.75">
      <c r="A1453" t="s">
        <v>11936</v>
      </c>
      <c r="B1453" t="s">
        <v>11871</v>
      </c>
      <c r="C1453" t="s">
        <v>11879</v>
      </c>
      <c r="D1453" t="s">
        <v>11021</v>
      </c>
      <c r="E1453" t="s">
        <v>13221</v>
      </c>
      <c r="F1453" t="s">
        <v>11872</v>
      </c>
      <c r="G1453" t="s">
        <v>13222</v>
      </c>
      <c r="H1453">
        <v>0.5</v>
      </c>
      <c r="I1453">
        <v>0.5</v>
      </c>
      <c r="K1453" t="s">
        <v>11994</v>
      </c>
      <c r="L1453" t="s">
        <v>7359</v>
      </c>
      <c r="M1453" t="s">
        <v>11881</v>
      </c>
      <c r="N1453" t="s">
        <v>11882</v>
      </c>
      <c r="Q1453" t="s">
        <v>11878</v>
      </c>
      <c r="S1453">
        <v>0.5</v>
      </c>
    </row>
    <row r="1454" spans="1:19" x14ac:dyDescent="0.75">
      <c r="A1454" t="s">
        <v>11870</v>
      </c>
      <c r="B1454" t="s">
        <v>11879</v>
      </c>
      <c r="C1454" t="s">
        <v>11871</v>
      </c>
      <c r="E1454" t="s">
        <v>1328</v>
      </c>
      <c r="F1454" t="s">
        <v>11872</v>
      </c>
      <c r="G1454" t="s">
        <v>11439</v>
      </c>
      <c r="H1454">
        <v>0.4</v>
      </c>
      <c r="I1454">
        <v>0.5</v>
      </c>
      <c r="J1454" t="s">
        <v>1128</v>
      </c>
      <c r="K1454" t="s">
        <v>11892</v>
      </c>
      <c r="L1454" t="s">
        <v>11945</v>
      </c>
      <c r="M1454" t="s">
        <v>11945</v>
      </c>
      <c r="N1454" t="s">
        <v>11889</v>
      </c>
      <c r="O1454">
        <v>31413</v>
      </c>
      <c r="Q1454" t="s">
        <v>11878</v>
      </c>
      <c r="R1454" t="s">
        <v>1128</v>
      </c>
      <c r="S1454">
        <v>0.5</v>
      </c>
    </row>
    <row r="1455" spans="1:19" x14ac:dyDescent="0.75">
      <c r="A1455" t="s">
        <v>11870</v>
      </c>
      <c r="B1455" t="s">
        <v>11879</v>
      </c>
      <c r="C1455" t="s">
        <v>11871</v>
      </c>
      <c r="E1455" t="s">
        <v>10431</v>
      </c>
      <c r="F1455" t="s">
        <v>11872</v>
      </c>
      <c r="G1455" t="s">
        <v>10431</v>
      </c>
      <c r="H1455">
        <v>0.5</v>
      </c>
      <c r="I1455">
        <v>0.3</v>
      </c>
      <c r="J1455" t="s">
        <v>11873</v>
      </c>
      <c r="K1455" t="s">
        <v>11874</v>
      </c>
      <c r="L1455" t="s">
        <v>7359</v>
      </c>
      <c r="M1455" t="s">
        <v>11881</v>
      </c>
      <c r="N1455" t="s">
        <v>11882</v>
      </c>
      <c r="Q1455" t="s">
        <v>11878</v>
      </c>
      <c r="R1455" t="s">
        <v>11873</v>
      </c>
      <c r="S1455">
        <v>0.5</v>
      </c>
    </row>
    <row r="1456" spans="1:19" x14ac:dyDescent="0.75">
      <c r="A1456" t="s">
        <v>11936</v>
      </c>
      <c r="B1456" t="s">
        <v>11871</v>
      </c>
      <c r="C1456" t="s">
        <v>11879</v>
      </c>
      <c r="D1456" t="s">
        <v>10856</v>
      </c>
      <c r="E1456" t="s">
        <v>13223</v>
      </c>
      <c r="F1456" t="s">
        <v>11872</v>
      </c>
      <c r="G1456" t="s">
        <v>12495</v>
      </c>
      <c r="H1456">
        <v>0.3</v>
      </c>
      <c r="I1456">
        <v>0.3</v>
      </c>
      <c r="K1456" t="s">
        <v>12464</v>
      </c>
      <c r="L1456" t="s">
        <v>12259</v>
      </c>
      <c r="M1456" t="s">
        <v>11886</v>
      </c>
      <c r="N1456" t="s">
        <v>11882</v>
      </c>
      <c r="Q1456" t="s">
        <v>11878</v>
      </c>
      <c r="S1456">
        <v>0.3</v>
      </c>
    </row>
    <row r="1457" spans="1:19" x14ac:dyDescent="0.75">
      <c r="A1457" t="s">
        <v>11870</v>
      </c>
      <c r="B1457" t="s">
        <v>11871</v>
      </c>
      <c r="C1457" t="s">
        <v>11871</v>
      </c>
      <c r="E1457" t="s">
        <v>9987</v>
      </c>
      <c r="F1457" t="s">
        <v>11872</v>
      </c>
      <c r="G1457" t="s">
        <v>9988</v>
      </c>
      <c r="H1457">
        <v>0.3</v>
      </c>
      <c r="I1457">
        <v>0.3</v>
      </c>
      <c r="J1457" t="s">
        <v>1128</v>
      </c>
      <c r="K1457" t="s">
        <v>11892</v>
      </c>
      <c r="L1457" t="s">
        <v>7359</v>
      </c>
      <c r="M1457" t="s">
        <v>11881</v>
      </c>
      <c r="N1457" t="s">
        <v>11889</v>
      </c>
      <c r="O1457">
        <v>31413</v>
      </c>
      <c r="Q1457" t="s">
        <v>11878</v>
      </c>
      <c r="R1457" t="s">
        <v>1128</v>
      </c>
      <c r="S1457">
        <v>0.3</v>
      </c>
    </row>
    <row r="1458" spans="1:19" x14ac:dyDescent="0.75">
      <c r="A1458" t="s">
        <v>11870</v>
      </c>
      <c r="B1458" t="s">
        <v>11871</v>
      </c>
      <c r="C1458" t="s">
        <v>11879</v>
      </c>
      <c r="D1458" t="s">
        <v>13224</v>
      </c>
      <c r="E1458" t="s">
        <v>13224</v>
      </c>
      <c r="F1458" t="s">
        <v>11872</v>
      </c>
      <c r="G1458" t="s">
        <v>13225</v>
      </c>
      <c r="H1458">
        <v>0.26</v>
      </c>
      <c r="J1458" t="s">
        <v>1128</v>
      </c>
      <c r="K1458" t="s">
        <v>3379</v>
      </c>
      <c r="L1458" t="s">
        <v>11945</v>
      </c>
      <c r="M1458" t="s">
        <v>11945</v>
      </c>
      <c r="N1458" t="s">
        <v>11889</v>
      </c>
      <c r="Q1458" t="s">
        <v>11878</v>
      </c>
      <c r="R1458" t="s">
        <v>1128</v>
      </c>
      <c r="S1458">
        <v>0.26</v>
      </c>
    </row>
    <row r="1459" spans="1:19" x14ac:dyDescent="0.75">
      <c r="A1459" t="s">
        <v>11870</v>
      </c>
      <c r="B1459" t="s">
        <v>11879</v>
      </c>
      <c r="C1459" t="s">
        <v>11871</v>
      </c>
      <c r="E1459" t="s">
        <v>1333</v>
      </c>
      <c r="F1459" t="s">
        <v>11872</v>
      </c>
      <c r="G1459" t="s">
        <v>11345</v>
      </c>
      <c r="H1459">
        <v>0.2</v>
      </c>
      <c r="I1459">
        <v>0.2</v>
      </c>
      <c r="J1459" t="s">
        <v>1128</v>
      </c>
      <c r="K1459" t="s">
        <v>11892</v>
      </c>
      <c r="L1459" t="s">
        <v>11945</v>
      </c>
      <c r="M1459" t="s">
        <v>11945</v>
      </c>
      <c r="N1459" t="s">
        <v>11889</v>
      </c>
      <c r="O1459">
        <v>34335</v>
      </c>
      <c r="Q1459" t="s">
        <v>11878</v>
      </c>
      <c r="R1459" t="s">
        <v>1128</v>
      </c>
      <c r="S1459">
        <v>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Y314"/>
  <sheetViews>
    <sheetView showGridLines="0" zoomScale="70" zoomScaleNormal="70" workbookViewId="0">
      <pane ySplit="4" topLeftCell="A9" activePane="bottomLeft" state="frozen"/>
      <selection pane="bottomLeft" activeCell="A13" sqref="A13"/>
    </sheetView>
  </sheetViews>
  <sheetFormatPr defaultColWidth="9.1328125" defaultRowHeight="14.75" x14ac:dyDescent="0.75"/>
  <cols>
    <col min="1" max="1" width="42.7265625" customWidth="1"/>
    <col min="2" max="2" width="22.40625" customWidth="1"/>
    <col min="3" max="3" width="19.1328125" customWidth="1"/>
    <col min="4" max="4" width="18.1328125" customWidth="1"/>
    <col min="5" max="5" width="13.1328125" customWidth="1"/>
    <col min="6" max="6" width="12.1328125" customWidth="1"/>
    <col min="7" max="7" width="12.40625" customWidth="1"/>
    <col min="8" max="11" width="5.7265625" customWidth="1"/>
    <col min="12" max="13" width="7.26953125" customWidth="1"/>
    <col min="14" max="14" width="15.7265625" customWidth="1"/>
    <col min="15" max="15" width="13.86328125" customWidth="1"/>
    <col min="16" max="16" width="17.1328125" customWidth="1"/>
    <col min="17" max="17" width="24.86328125" bestFit="1" customWidth="1"/>
    <col min="18" max="18" width="16.1328125" customWidth="1"/>
    <col min="19" max="19" width="30" customWidth="1"/>
    <col min="20" max="20" width="12.7265625" customWidth="1"/>
    <col min="21" max="21" width="13.54296875" customWidth="1"/>
    <col min="22" max="22" width="11.26953125" customWidth="1"/>
    <col min="23" max="23" width="16.7265625" customWidth="1"/>
    <col min="24" max="24" width="22" customWidth="1"/>
    <col min="25" max="25" width="16.86328125" customWidth="1"/>
    <col min="26" max="16384" width="9.1328125" style="10"/>
  </cols>
  <sheetData>
    <row r="1" spans="1:25" x14ac:dyDescent="0.75">
      <c r="A1" s="37"/>
      <c r="X1" s="83" t="s">
        <v>13900</v>
      </c>
      <c r="Y1" s="83"/>
    </row>
    <row r="2" spans="1:25" ht="45.75" customHeight="1" x14ac:dyDescent="0.75">
      <c r="A2" s="36"/>
      <c r="B2" s="10"/>
      <c r="C2" s="10"/>
      <c r="D2" s="10"/>
      <c r="E2" s="10"/>
      <c r="F2" s="35" t="s">
        <v>13899</v>
      </c>
      <c r="G2" s="34"/>
      <c r="H2" s="34"/>
      <c r="I2" s="34"/>
      <c r="J2" s="34"/>
      <c r="K2" s="34"/>
      <c r="L2" s="34"/>
      <c r="M2" s="34"/>
      <c r="N2" s="34"/>
      <c r="O2" s="34"/>
      <c r="P2" s="34"/>
      <c r="Q2" s="34"/>
      <c r="R2" s="34"/>
      <c r="S2" s="34"/>
      <c r="T2" s="10"/>
      <c r="U2" s="10"/>
      <c r="V2" s="10"/>
      <c r="W2" s="10"/>
      <c r="X2" s="10"/>
      <c r="Y2" s="10"/>
    </row>
    <row r="3" spans="1:25" ht="20.25" customHeight="1" x14ac:dyDescent="0.75">
      <c r="A3" s="33"/>
      <c r="B3" s="32"/>
      <c r="C3" s="32"/>
      <c r="D3" s="32"/>
      <c r="E3" s="32"/>
      <c r="F3" s="32"/>
      <c r="G3" s="29" t="s">
        <v>13898</v>
      </c>
      <c r="H3" s="31"/>
      <c r="I3" s="31"/>
      <c r="J3" s="31"/>
      <c r="K3" s="29" t="s">
        <v>13897</v>
      </c>
      <c r="L3" s="29"/>
      <c r="M3" s="29"/>
      <c r="N3" s="30" t="s">
        <v>13896</v>
      </c>
      <c r="O3" s="29" t="s">
        <v>13895</v>
      </c>
      <c r="P3" s="29"/>
      <c r="Q3" s="29" t="s">
        <v>13894</v>
      </c>
      <c r="R3" s="29"/>
      <c r="S3" s="28"/>
      <c r="T3" s="28"/>
      <c r="U3" s="84" t="s">
        <v>13893</v>
      </c>
      <c r="V3" s="85"/>
      <c r="W3" s="85"/>
      <c r="X3" s="85"/>
      <c r="Y3" s="85"/>
    </row>
    <row r="4" spans="1:25" ht="70.5" customHeight="1" x14ac:dyDescent="0.75">
      <c r="A4" s="27" t="s">
        <v>2</v>
      </c>
      <c r="B4" s="24" t="s">
        <v>13892</v>
      </c>
      <c r="C4" s="24" t="s">
        <v>13891</v>
      </c>
      <c r="D4" s="24" t="s">
        <v>13890</v>
      </c>
      <c r="E4" s="24" t="s">
        <v>13889</v>
      </c>
      <c r="F4" s="24" t="s">
        <v>13888</v>
      </c>
      <c r="G4" s="26" t="s">
        <v>13887</v>
      </c>
      <c r="H4" s="26" t="s">
        <v>13886</v>
      </c>
      <c r="I4" s="26" t="s">
        <v>13885</v>
      </c>
      <c r="J4" s="26" t="s">
        <v>13884</v>
      </c>
      <c r="K4" s="26" t="s">
        <v>13883</v>
      </c>
      <c r="L4" s="26" t="s">
        <v>13882</v>
      </c>
      <c r="M4" s="26" t="s">
        <v>13881</v>
      </c>
      <c r="N4" s="25" t="s">
        <v>13880</v>
      </c>
      <c r="O4" s="24" t="s">
        <v>6</v>
      </c>
      <c r="P4" s="24" t="s">
        <v>5</v>
      </c>
      <c r="Q4" s="24" t="s">
        <v>13879</v>
      </c>
      <c r="R4" s="24" t="s">
        <v>13878</v>
      </c>
      <c r="S4" s="24" t="s">
        <v>13877</v>
      </c>
      <c r="T4" s="24" t="s">
        <v>13876</v>
      </c>
      <c r="U4" s="24" t="s">
        <v>13875</v>
      </c>
      <c r="V4" s="24" t="s">
        <v>13874</v>
      </c>
      <c r="W4" s="24" t="s">
        <v>13873</v>
      </c>
      <c r="X4" s="24" t="s">
        <v>13872</v>
      </c>
      <c r="Y4" s="24" t="s">
        <v>13871</v>
      </c>
    </row>
    <row r="5" spans="1:25" s="19" customFormat="1" ht="26" x14ac:dyDescent="0.6">
      <c r="A5" s="23" t="s">
        <v>13870</v>
      </c>
      <c r="B5" s="20">
        <v>32</v>
      </c>
      <c r="C5" s="21">
        <v>38119</v>
      </c>
      <c r="D5" s="21">
        <v>38131.291666666701</v>
      </c>
      <c r="E5" s="20" t="s">
        <v>13245</v>
      </c>
      <c r="F5" s="20" t="s">
        <v>13851</v>
      </c>
      <c r="G5" s="20" t="s">
        <v>13253</v>
      </c>
      <c r="H5" s="20"/>
      <c r="I5" s="20" t="s">
        <v>13253</v>
      </c>
      <c r="J5" s="20"/>
      <c r="K5" s="20">
        <v>201</v>
      </c>
      <c r="L5" s="20"/>
      <c r="M5" s="20">
        <v>193.8</v>
      </c>
      <c r="N5" s="20" t="s">
        <v>13635</v>
      </c>
      <c r="O5" s="20" t="s">
        <v>13240</v>
      </c>
      <c r="P5" s="20" t="s">
        <v>27</v>
      </c>
      <c r="Q5" s="20" t="s">
        <v>3319</v>
      </c>
      <c r="R5" s="22" t="s">
        <v>13860</v>
      </c>
      <c r="S5" s="21">
        <v>39326.291666666701</v>
      </c>
      <c r="T5" s="21">
        <v>43830.333333333299</v>
      </c>
      <c r="U5" s="20" t="s">
        <v>13854</v>
      </c>
      <c r="V5" s="20" t="s">
        <v>13476</v>
      </c>
      <c r="W5" s="20" t="s">
        <v>13476</v>
      </c>
      <c r="X5" s="20" t="s">
        <v>35</v>
      </c>
      <c r="Y5" s="20" t="s">
        <v>13566</v>
      </c>
    </row>
    <row r="6" spans="1:25" s="19" customFormat="1" ht="39" x14ac:dyDescent="0.6">
      <c r="A6" s="23" t="s">
        <v>13869</v>
      </c>
      <c r="B6" s="20">
        <v>72</v>
      </c>
      <c r="C6" s="21">
        <v>38468</v>
      </c>
      <c r="D6" s="21">
        <v>38524.291666666701</v>
      </c>
      <c r="E6" s="20" t="s">
        <v>13245</v>
      </c>
      <c r="F6" s="20" t="s">
        <v>13851</v>
      </c>
      <c r="G6" s="20" t="s">
        <v>13243</v>
      </c>
      <c r="H6" s="20"/>
      <c r="I6" s="20" t="s">
        <v>13248</v>
      </c>
      <c r="J6" s="20"/>
      <c r="K6" s="20">
        <v>500</v>
      </c>
      <c r="L6" s="20"/>
      <c r="M6" s="20">
        <v>500</v>
      </c>
      <c r="N6" s="20" t="s">
        <v>13241</v>
      </c>
      <c r="O6" s="20" t="s">
        <v>13308</v>
      </c>
      <c r="P6" s="20" t="s">
        <v>27</v>
      </c>
      <c r="Q6" s="20" t="s">
        <v>3319</v>
      </c>
      <c r="R6" s="22" t="s">
        <v>13868</v>
      </c>
      <c r="S6" s="21">
        <v>39813.333333333299</v>
      </c>
      <c r="T6" s="21">
        <v>44561.333333333299</v>
      </c>
      <c r="U6" s="20" t="s">
        <v>13854</v>
      </c>
      <c r="V6" s="20" t="s">
        <v>13476</v>
      </c>
      <c r="W6" s="20" t="s">
        <v>13867</v>
      </c>
      <c r="X6" s="20" t="s">
        <v>35</v>
      </c>
      <c r="Y6" s="20" t="s">
        <v>13566</v>
      </c>
    </row>
    <row r="7" spans="1:25" s="19" customFormat="1" ht="26" x14ac:dyDescent="0.6">
      <c r="A7" s="23" t="s">
        <v>13866</v>
      </c>
      <c r="B7" s="20">
        <v>84</v>
      </c>
      <c r="C7" s="21">
        <v>38678</v>
      </c>
      <c r="D7" s="21">
        <v>38687.333333333299</v>
      </c>
      <c r="E7" s="20" t="s">
        <v>13245</v>
      </c>
      <c r="F7" s="20" t="s">
        <v>13851</v>
      </c>
      <c r="G7" s="20" t="s">
        <v>13267</v>
      </c>
      <c r="H7" s="20"/>
      <c r="I7" s="20" t="s">
        <v>616</v>
      </c>
      <c r="J7" s="20"/>
      <c r="K7" s="20">
        <v>100</v>
      </c>
      <c r="L7" s="20"/>
      <c r="M7" s="20">
        <v>100</v>
      </c>
      <c r="N7" s="20" t="s">
        <v>13241</v>
      </c>
      <c r="O7" s="20" t="s">
        <v>13327</v>
      </c>
      <c r="P7" s="20" t="s">
        <v>27</v>
      </c>
      <c r="Q7" s="20" t="s">
        <v>1128</v>
      </c>
      <c r="R7" s="22" t="s">
        <v>13865</v>
      </c>
      <c r="S7" s="21">
        <v>40178.333333333299</v>
      </c>
      <c r="T7" s="21">
        <v>43800.333333333299</v>
      </c>
      <c r="U7" s="20" t="s">
        <v>13854</v>
      </c>
      <c r="V7" s="20" t="s">
        <v>13476</v>
      </c>
      <c r="W7" s="20" t="s">
        <v>13476</v>
      </c>
      <c r="X7" s="20" t="s">
        <v>35</v>
      </c>
      <c r="Y7" s="20" t="s">
        <v>13566</v>
      </c>
    </row>
    <row r="8" spans="1:25" s="19" customFormat="1" ht="39" x14ac:dyDescent="0.6">
      <c r="A8" s="23" t="s">
        <v>13864</v>
      </c>
      <c r="B8" s="20">
        <v>93</v>
      </c>
      <c r="C8" s="21">
        <v>38763</v>
      </c>
      <c r="D8" s="21">
        <v>38777.333333333299</v>
      </c>
      <c r="E8" s="20" t="s">
        <v>13245</v>
      </c>
      <c r="F8" s="20" t="s">
        <v>13851</v>
      </c>
      <c r="G8" s="20" t="s">
        <v>13253</v>
      </c>
      <c r="H8" s="20"/>
      <c r="I8" s="20" t="s">
        <v>13253</v>
      </c>
      <c r="J8" s="20"/>
      <c r="K8" s="20">
        <v>220</v>
      </c>
      <c r="L8" s="20"/>
      <c r="M8" s="20">
        <v>220</v>
      </c>
      <c r="N8" s="20" t="s">
        <v>13241</v>
      </c>
      <c r="O8" s="20" t="s">
        <v>13327</v>
      </c>
      <c r="P8" s="20" t="s">
        <v>27</v>
      </c>
      <c r="Q8" s="20" t="s">
        <v>1128</v>
      </c>
      <c r="R8" s="22" t="s">
        <v>13863</v>
      </c>
      <c r="S8" s="21">
        <v>39813.333333333299</v>
      </c>
      <c r="T8" s="21">
        <v>43830.333333333299</v>
      </c>
      <c r="U8" s="20" t="s">
        <v>13854</v>
      </c>
      <c r="V8" s="20" t="s">
        <v>13476</v>
      </c>
      <c r="W8" s="20" t="s">
        <v>13476</v>
      </c>
      <c r="X8" s="20" t="s">
        <v>35</v>
      </c>
      <c r="Y8" s="20" t="s">
        <v>13566</v>
      </c>
    </row>
    <row r="9" spans="1:25" s="19" customFormat="1" ht="26" x14ac:dyDescent="0.6">
      <c r="A9" s="23" t="s">
        <v>13862</v>
      </c>
      <c r="B9" s="20" t="s">
        <v>13861</v>
      </c>
      <c r="C9" s="21">
        <v>38838</v>
      </c>
      <c r="D9" s="21">
        <v>38874.291666666701</v>
      </c>
      <c r="E9" s="20" t="s">
        <v>13245</v>
      </c>
      <c r="F9" s="20" t="s">
        <v>13851</v>
      </c>
      <c r="G9" s="20" t="s">
        <v>13267</v>
      </c>
      <c r="H9" s="20" t="s">
        <v>13243</v>
      </c>
      <c r="I9" s="20" t="s">
        <v>616</v>
      </c>
      <c r="J9" s="20" t="s">
        <v>13242</v>
      </c>
      <c r="K9" s="20">
        <v>50</v>
      </c>
      <c r="L9" s="20">
        <v>50</v>
      </c>
      <c r="M9" s="20">
        <v>100</v>
      </c>
      <c r="N9" s="20" t="s">
        <v>13241</v>
      </c>
      <c r="O9" s="20" t="s">
        <v>13240</v>
      </c>
      <c r="P9" s="20" t="s">
        <v>27</v>
      </c>
      <c r="Q9" s="20" t="s">
        <v>3319</v>
      </c>
      <c r="R9" s="22" t="s">
        <v>13860</v>
      </c>
      <c r="S9" s="21">
        <v>39629.291666666701</v>
      </c>
      <c r="T9" s="21">
        <v>44926.333333333299</v>
      </c>
      <c r="U9" s="20" t="s">
        <v>13849</v>
      </c>
      <c r="V9" s="20" t="s">
        <v>13476</v>
      </c>
      <c r="W9" s="20" t="s">
        <v>13476</v>
      </c>
      <c r="X9" s="20" t="s">
        <v>35</v>
      </c>
      <c r="Y9" s="20" t="s">
        <v>13566</v>
      </c>
    </row>
    <row r="10" spans="1:25" s="19" customFormat="1" ht="26" x14ac:dyDescent="0.6">
      <c r="A10" s="23" t="s">
        <v>13859</v>
      </c>
      <c r="B10" s="20">
        <v>119</v>
      </c>
      <c r="C10" s="21">
        <v>38937</v>
      </c>
      <c r="D10" s="21">
        <v>38937.291666666701</v>
      </c>
      <c r="E10" s="20" t="s">
        <v>13245</v>
      </c>
      <c r="F10" s="20" t="s">
        <v>13851</v>
      </c>
      <c r="G10" s="20" t="s">
        <v>13253</v>
      </c>
      <c r="H10" s="20"/>
      <c r="I10" s="20" t="s">
        <v>13253</v>
      </c>
      <c r="J10" s="20"/>
      <c r="K10" s="20">
        <v>500</v>
      </c>
      <c r="L10" s="20"/>
      <c r="M10" s="20">
        <v>500</v>
      </c>
      <c r="N10" s="20" t="s">
        <v>13241</v>
      </c>
      <c r="O10" s="20" t="s">
        <v>13327</v>
      </c>
      <c r="P10" s="20" t="s">
        <v>27</v>
      </c>
      <c r="Q10" s="20" t="s">
        <v>1128</v>
      </c>
      <c r="R10" s="22" t="s">
        <v>13858</v>
      </c>
      <c r="S10" s="21">
        <v>41639.333333333299</v>
      </c>
      <c r="T10" s="21">
        <v>43830.333333333299</v>
      </c>
      <c r="U10" s="20" t="s">
        <v>13849</v>
      </c>
      <c r="V10" s="20" t="s">
        <v>13476</v>
      </c>
      <c r="W10" s="20" t="s">
        <v>13476</v>
      </c>
      <c r="X10" s="20" t="s">
        <v>35</v>
      </c>
      <c r="Y10" s="20" t="s">
        <v>13566</v>
      </c>
    </row>
    <row r="11" spans="1:25" s="19" customFormat="1" ht="26" x14ac:dyDescent="0.6">
      <c r="A11" s="23" t="s">
        <v>13857</v>
      </c>
      <c r="B11" s="20">
        <v>124</v>
      </c>
      <c r="C11" s="21">
        <v>38951</v>
      </c>
      <c r="D11" s="21">
        <v>38951.291666666701</v>
      </c>
      <c r="E11" s="20" t="s">
        <v>13245</v>
      </c>
      <c r="F11" s="20" t="s">
        <v>13851</v>
      </c>
      <c r="G11" s="20" t="s">
        <v>13267</v>
      </c>
      <c r="H11" s="20"/>
      <c r="I11" s="20" t="s">
        <v>616</v>
      </c>
      <c r="J11" s="20"/>
      <c r="K11" s="20">
        <v>600</v>
      </c>
      <c r="L11" s="20"/>
      <c r="M11" s="20">
        <v>600</v>
      </c>
      <c r="N11" s="20" t="s">
        <v>13241</v>
      </c>
      <c r="O11" s="20" t="s">
        <v>13266</v>
      </c>
      <c r="P11" s="20" t="s">
        <v>27</v>
      </c>
      <c r="Q11" s="20" t="s">
        <v>3319</v>
      </c>
      <c r="R11" s="22" t="s">
        <v>13265</v>
      </c>
      <c r="S11" s="21">
        <v>40603.333333333299</v>
      </c>
      <c r="T11" s="21">
        <v>43983.291666666701</v>
      </c>
      <c r="U11" s="20" t="s">
        <v>13854</v>
      </c>
      <c r="V11" s="20" t="s">
        <v>13476</v>
      </c>
      <c r="W11" s="20" t="s">
        <v>13476</v>
      </c>
      <c r="X11" s="20" t="s">
        <v>35</v>
      </c>
      <c r="Y11" s="20" t="s">
        <v>13566</v>
      </c>
    </row>
    <row r="12" spans="1:25" s="19" customFormat="1" ht="26" x14ac:dyDescent="0.6">
      <c r="A12" s="23" t="s">
        <v>13856</v>
      </c>
      <c r="B12" s="20">
        <v>138</v>
      </c>
      <c r="C12" s="21">
        <v>39013</v>
      </c>
      <c r="D12" s="21">
        <v>39013.291666666701</v>
      </c>
      <c r="E12" s="20" t="s">
        <v>13245</v>
      </c>
      <c r="F12" s="20" t="s">
        <v>13851</v>
      </c>
      <c r="G12" s="20" t="s">
        <v>13253</v>
      </c>
      <c r="H12" s="20"/>
      <c r="I12" s="20" t="s">
        <v>13253</v>
      </c>
      <c r="J12" s="20"/>
      <c r="K12" s="20">
        <v>150</v>
      </c>
      <c r="L12" s="20"/>
      <c r="M12" s="20">
        <v>150</v>
      </c>
      <c r="N12" s="20" t="s">
        <v>13241</v>
      </c>
      <c r="O12" s="20" t="s">
        <v>13308</v>
      </c>
      <c r="P12" s="20" t="s">
        <v>27</v>
      </c>
      <c r="Q12" s="20" t="s">
        <v>1128</v>
      </c>
      <c r="R12" s="22" t="s">
        <v>13855</v>
      </c>
      <c r="S12" s="21">
        <v>39813.333333333299</v>
      </c>
      <c r="T12" s="21">
        <v>44561.333333333299</v>
      </c>
      <c r="U12" s="20" t="s">
        <v>13854</v>
      </c>
      <c r="V12" s="20" t="s">
        <v>13476</v>
      </c>
      <c r="W12" s="20" t="s">
        <v>13476</v>
      </c>
      <c r="X12" s="20" t="s">
        <v>35</v>
      </c>
      <c r="Y12" s="20" t="s">
        <v>13566</v>
      </c>
    </row>
    <row r="13" spans="1:25" s="19" customFormat="1" ht="39" x14ac:dyDescent="0.6">
      <c r="A13" s="23" t="s">
        <v>13853</v>
      </c>
      <c r="B13" s="20" t="s">
        <v>13852</v>
      </c>
      <c r="C13" s="21">
        <v>39057</v>
      </c>
      <c r="D13" s="21">
        <v>39073.333333333299</v>
      </c>
      <c r="E13" s="20" t="s">
        <v>13245</v>
      </c>
      <c r="F13" s="20" t="s">
        <v>13851</v>
      </c>
      <c r="G13" s="20" t="s">
        <v>13253</v>
      </c>
      <c r="H13" s="20"/>
      <c r="I13" s="20" t="s">
        <v>13253</v>
      </c>
      <c r="J13" s="20"/>
      <c r="K13" s="20">
        <v>256</v>
      </c>
      <c r="L13" s="20"/>
      <c r="M13" s="20">
        <v>256</v>
      </c>
      <c r="N13" s="20" t="s">
        <v>13241</v>
      </c>
      <c r="O13" s="20" t="s">
        <v>13280</v>
      </c>
      <c r="P13" s="20" t="s">
        <v>13271</v>
      </c>
      <c r="Q13" s="20" t="s">
        <v>3319</v>
      </c>
      <c r="R13" s="22" t="s">
        <v>13850</v>
      </c>
      <c r="S13" s="21">
        <v>39965.291666666701</v>
      </c>
      <c r="T13" s="21">
        <v>44215.333333333299</v>
      </c>
      <c r="U13" s="20" t="s">
        <v>13849</v>
      </c>
      <c r="V13" s="20" t="s">
        <v>13476</v>
      </c>
      <c r="W13" s="20" t="s">
        <v>13476</v>
      </c>
      <c r="X13" s="20" t="s">
        <v>35</v>
      </c>
      <c r="Y13" s="20" t="s">
        <v>13566</v>
      </c>
    </row>
    <row r="14" spans="1:25" s="19" customFormat="1" ht="39" x14ac:dyDescent="0.6">
      <c r="A14" s="23" t="s">
        <v>13848</v>
      </c>
      <c r="B14" s="20">
        <v>272</v>
      </c>
      <c r="C14" s="21">
        <v>39387</v>
      </c>
      <c r="D14" s="21">
        <v>39387.291666666701</v>
      </c>
      <c r="E14" s="20" t="s">
        <v>13245</v>
      </c>
      <c r="F14" s="20" t="s">
        <v>13843</v>
      </c>
      <c r="G14" s="20" t="s">
        <v>13267</v>
      </c>
      <c r="H14" s="20"/>
      <c r="I14" s="20" t="s">
        <v>616</v>
      </c>
      <c r="J14" s="20"/>
      <c r="K14" s="20">
        <v>123</v>
      </c>
      <c r="L14" s="20"/>
      <c r="M14" s="20">
        <v>123</v>
      </c>
      <c r="N14" s="20" t="s">
        <v>13241</v>
      </c>
      <c r="O14" s="20" t="s">
        <v>13393</v>
      </c>
      <c r="P14" s="20" t="s">
        <v>27</v>
      </c>
      <c r="Q14" s="20" t="s">
        <v>11873</v>
      </c>
      <c r="R14" s="22" t="s">
        <v>13847</v>
      </c>
      <c r="S14" s="21">
        <v>41061.291666666701</v>
      </c>
      <c r="T14" s="21">
        <v>44166.333333333299</v>
      </c>
      <c r="U14" s="20" t="s">
        <v>13238</v>
      </c>
      <c r="V14" s="20" t="s">
        <v>13476</v>
      </c>
      <c r="W14" s="20" t="s">
        <v>13476</v>
      </c>
      <c r="X14" s="20" t="s">
        <v>13238</v>
      </c>
      <c r="Y14" s="20" t="s">
        <v>13566</v>
      </c>
    </row>
    <row r="15" spans="1:25" s="19" customFormat="1" ht="26" x14ac:dyDescent="0.6">
      <c r="A15" s="23" t="s">
        <v>13846</v>
      </c>
      <c r="B15" s="20">
        <v>294</v>
      </c>
      <c r="C15" s="21">
        <v>39462</v>
      </c>
      <c r="D15" s="21">
        <v>39463.333333333299</v>
      </c>
      <c r="E15" s="20" t="s">
        <v>13245</v>
      </c>
      <c r="F15" s="20" t="s">
        <v>13843</v>
      </c>
      <c r="G15" s="20" t="s">
        <v>13267</v>
      </c>
      <c r="H15" s="20"/>
      <c r="I15" s="20" t="s">
        <v>616</v>
      </c>
      <c r="J15" s="20"/>
      <c r="K15" s="20">
        <v>485</v>
      </c>
      <c r="L15" s="20"/>
      <c r="M15" s="20">
        <v>485</v>
      </c>
      <c r="N15" s="20" t="s">
        <v>13241</v>
      </c>
      <c r="O15" s="20" t="s">
        <v>13308</v>
      </c>
      <c r="P15" s="20" t="s">
        <v>27</v>
      </c>
      <c r="Q15" s="20" t="s">
        <v>1128</v>
      </c>
      <c r="R15" s="22" t="s">
        <v>13322</v>
      </c>
      <c r="S15" s="21">
        <v>41061.291666666701</v>
      </c>
      <c r="T15" s="21">
        <v>44166.333333333299</v>
      </c>
      <c r="U15" s="20" t="s">
        <v>13238</v>
      </c>
      <c r="V15" s="20" t="s">
        <v>13476</v>
      </c>
      <c r="W15" s="20" t="s">
        <v>13476</v>
      </c>
      <c r="X15" s="20" t="s">
        <v>13238</v>
      </c>
      <c r="Y15" s="20" t="s">
        <v>13566</v>
      </c>
    </row>
    <row r="16" spans="1:25" s="19" customFormat="1" ht="26" x14ac:dyDescent="0.6">
      <c r="A16" s="23" t="s">
        <v>13845</v>
      </c>
      <c r="B16" s="20">
        <v>365</v>
      </c>
      <c r="C16" s="21">
        <v>39574</v>
      </c>
      <c r="D16" s="21">
        <v>39580.291666666701</v>
      </c>
      <c r="E16" s="20" t="s">
        <v>13245</v>
      </c>
      <c r="F16" s="20" t="s">
        <v>13843</v>
      </c>
      <c r="G16" s="20" t="s">
        <v>13267</v>
      </c>
      <c r="H16" s="20" t="s">
        <v>13243</v>
      </c>
      <c r="I16" s="20" t="s">
        <v>616</v>
      </c>
      <c r="J16" s="20" t="s">
        <v>13242</v>
      </c>
      <c r="K16" s="20">
        <v>500</v>
      </c>
      <c r="L16" s="20">
        <v>250</v>
      </c>
      <c r="M16" s="20">
        <v>500</v>
      </c>
      <c r="N16" s="20" t="s">
        <v>13241</v>
      </c>
      <c r="O16" s="20" t="s">
        <v>13308</v>
      </c>
      <c r="P16" s="20" t="s">
        <v>27</v>
      </c>
      <c r="Q16" s="20" t="s">
        <v>1128</v>
      </c>
      <c r="R16" s="22" t="s">
        <v>13595</v>
      </c>
      <c r="S16" s="21">
        <v>41636.333333333299</v>
      </c>
      <c r="T16" s="21">
        <v>44530.333333333299</v>
      </c>
      <c r="U16" s="20" t="s">
        <v>13238</v>
      </c>
      <c r="V16" s="20" t="s">
        <v>13476</v>
      </c>
      <c r="W16" s="20" t="s">
        <v>13476</v>
      </c>
      <c r="X16" s="20" t="s">
        <v>13238</v>
      </c>
      <c r="Y16" s="20" t="s">
        <v>13566</v>
      </c>
    </row>
    <row r="17" spans="1:25" s="19" customFormat="1" ht="26" x14ac:dyDescent="0.6">
      <c r="A17" s="23" t="s">
        <v>13844</v>
      </c>
      <c r="B17" s="20">
        <v>421</v>
      </c>
      <c r="C17" s="21">
        <v>39598</v>
      </c>
      <c r="D17" s="21">
        <v>39598.291666666701</v>
      </c>
      <c r="E17" s="20" t="s">
        <v>13245</v>
      </c>
      <c r="F17" s="20" t="s">
        <v>13843</v>
      </c>
      <c r="G17" s="20" t="s">
        <v>13488</v>
      </c>
      <c r="H17" s="20"/>
      <c r="I17" s="20" t="s">
        <v>616</v>
      </c>
      <c r="J17" s="20"/>
      <c r="K17" s="20">
        <v>49.5</v>
      </c>
      <c r="L17" s="20"/>
      <c r="M17" s="20">
        <v>49.5</v>
      </c>
      <c r="N17" s="20" t="s">
        <v>13241</v>
      </c>
      <c r="O17" s="20" t="s">
        <v>13308</v>
      </c>
      <c r="P17" s="20" t="s">
        <v>27</v>
      </c>
      <c r="Q17" s="20" t="s">
        <v>1128</v>
      </c>
      <c r="R17" s="22" t="s">
        <v>13842</v>
      </c>
      <c r="S17" s="21">
        <v>40940.333333333299</v>
      </c>
      <c r="T17" s="21">
        <v>44561.333333333299</v>
      </c>
      <c r="U17" s="20" t="s">
        <v>13238</v>
      </c>
      <c r="V17" s="20" t="s">
        <v>13476</v>
      </c>
      <c r="W17" s="20" t="s">
        <v>13476</v>
      </c>
      <c r="X17" s="20" t="s">
        <v>13238</v>
      </c>
      <c r="Y17" s="20" t="s">
        <v>13566</v>
      </c>
    </row>
    <row r="18" spans="1:25" s="19" customFormat="1" ht="26" x14ac:dyDescent="0.6">
      <c r="A18" s="23" t="s">
        <v>13841</v>
      </c>
      <c r="B18" s="20">
        <v>506</v>
      </c>
      <c r="C18" s="21">
        <v>40024</v>
      </c>
      <c r="D18" s="21">
        <v>40025.291666666701</v>
      </c>
      <c r="E18" s="20" t="s">
        <v>13245</v>
      </c>
      <c r="F18" s="20" t="s">
        <v>13840</v>
      </c>
      <c r="G18" s="20" t="s">
        <v>13267</v>
      </c>
      <c r="H18" s="20"/>
      <c r="I18" s="20" t="s">
        <v>616</v>
      </c>
      <c r="J18" s="20"/>
      <c r="K18" s="20">
        <v>300</v>
      </c>
      <c r="L18" s="20"/>
      <c r="M18" s="20">
        <v>300</v>
      </c>
      <c r="N18" s="20" t="s">
        <v>13241</v>
      </c>
      <c r="O18" s="20" t="s">
        <v>13327</v>
      </c>
      <c r="P18" s="20" t="s">
        <v>27</v>
      </c>
      <c r="Q18" s="20" t="s">
        <v>1128</v>
      </c>
      <c r="R18" s="22" t="s">
        <v>13584</v>
      </c>
      <c r="S18" s="21">
        <v>42216.291666666701</v>
      </c>
      <c r="T18" s="21">
        <v>44743.291666666701</v>
      </c>
      <c r="U18" s="20" t="s">
        <v>13238</v>
      </c>
      <c r="V18" s="20" t="s">
        <v>13476</v>
      </c>
      <c r="W18" s="20" t="s">
        <v>13476</v>
      </c>
      <c r="X18" s="20" t="s">
        <v>13238</v>
      </c>
      <c r="Y18" s="20" t="s">
        <v>13566</v>
      </c>
    </row>
    <row r="19" spans="1:25" s="19" customFormat="1" ht="26" x14ac:dyDescent="0.6">
      <c r="A19" s="23" t="s">
        <v>13839</v>
      </c>
      <c r="B19" s="20">
        <v>552</v>
      </c>
      <c r="C19" s="21">
        <v>40088</v>
      </c>
      <c r="D19" s="21">
        <v>40210.333333333299</v>
      </c>
      <c r="E19" s="20" t="s">
        <v>13245</v>
      </c>
      <c r="F19" s="20" t="s">
        <v>13834</v>
      </c>
      <c r="G19" s="20" t="s">
        <v>13267</v>
      </c>
      <c r="H19" s="20" t="s">
        <v>13243</v>
      </c>
      <c r="I19" s="20" t="s">
        <v>616</v>
      </c>
      <c r="J19" s="20" t="s">
        <v>13242</v>
      </c>
      <c r="K19" s="20">
        <v>60</v>
      </c>
      <c r="L19" s="20">
        <v>60</v>
      </c>
      <c r="M19" s="20">
        <v>60</v>
      </c>
      <c r="N19" s="20" t="s">
        <v>13560</v>
      </c>
      <c r="O19" s="20" t="s">
        <v>13313</v>
      </c>
      <c r="P19" s="20" t="s">
        <v>27</v>
      </c>
      <c r="Q19" s="20" t="s">
        <v>1128</v>
      </c>
      <c r="R19" s="22" t="s">
        <v>13838</v>
      </c>
      <c r="S19" s="21">
        <v>40969.333333333299</v>
      </c>
      <c r="T19" s="21">
        <v>44166.333333333299</v>
      </c>
      <c r="U19" s="20" t="s">
        <v>13238</v>
      </c>
      <c r="V19" s="20" t="s">
        <v>13476</v>
      </c>
      <c r="W19" s="20" t="s">
        <v>13476</v>
      </c>
      <c r="X19" s="20" t="s">
        <v>13238</v>
      </c>
      <c r="Y19" s="20" t="s">
        <v>13566</v>
      </c>
    </row>
    <row r="20" spans="1:25" s="19" customFormat="1" ht="26" x14ac:dyDescent="0.6">
      <c r="A20" s="23" t="s">
        <v>13837</v>
      </c>
      <c r="B20" s="20">
        <v>576</v>
      </c>
      <c r="C20" s="21">
        <v>40207</v>
      </c>
      <c r="D20" s="21">
        <v>40210.333333333299</v>
      </c>
      <c r="E20" s="20" t="s">
        <v>13245</v>
      </c>
      <c r="F20" s="20" t="s">
        <v>13834</v>
      </c>
      <c r="G20" s="20" t="s">
        <v>13267</v>
      </c>
      <c r="H20" s="20"/>
      <c r="I20" s="20" t="s">
        <v>616</v>
      </c>
      <c r="J20" s="20"/>
      <c r="K20" s="20">
        <v>224</v>
      </c>
      <c r="L20" s="20"/>
      <c r="M20" s="20">
        <v>224</v>
      </c>
      <c r="N20" s="20" t="s">
        <v>13241</v>
      </c>
      <c r="O20" s="20" t="s">
        <v>13308</v>
      </c>
      <c r="P20" s="20" t="s">
        <v>27</v>
      </c>
      <c r="Q20" s="20" t="s">
        <v>1128</v>
      </c>
      <c r="R20" s="22" t="s">
        <v>13836</v>
      </c>
      <c r="S20" s="21">
        <v>41639.333333333299</v>
      </c>
      <c r="T20" s="21">
        <v>44429.291666666701</v>
      </c>
      <c r="U20" s="20" t="s">
        <v>13238</v>
      </c>
      <c r="V20" s="20" t="s">
        <v>13476</v>
      </c>
      <c r="W20" s="20" t="s">
        <v>13476</v>
      </c>
      <c r="X20" s="20" t="s">
        <v>13238</v>
      </c>
      <c r="Y20" s="20" t="s">
        <v>13566</v>
      </c>
    </row>
    <row r="21" spans="1:25" s="19" customFormat="1" ht="26" x14ac:dyDescent="0.6">
      <c r="A21" s="23" t="s">
        <v>13835</v>
      </c>
      <c r="B21" s="20">
        <v>602</v>
      </c>
      <c r="C21" s="21">
        <v>40208</v>
      </c>
      <c r="D21" s="21">
        <v>40210.333333333299</v>
      </c>
      <c r="E21" s="20" t="s">
        <v>13245</v>
      </c>
      <c r="F21" s="20" t="s">
        <v>13834</v>
      </c>
      <c r="G21" s="20" t="s">
        <v>13267</v>
      </c>
      <c r="H21" s="20"/>
      <c r="I21" s="20" t="s">
        <v>616</v>
      </c>
      <c r="J21" s="20"/>
      <c r="K21" s="20">
        <v>150</v>
      </c>
      <c r="L21" s="20"/>
      <c r="M21" s="20">
        <v>150</v>
      </c>
      <c r="N21" s="20" t="s">
        <v>13241</v>
      </c>
      <c r="O21" s="20" t="s">
        <v>13327</v>
      </c>
      <c r="P21" s="20" t="s">
        <v>27</v>
      </c>
      <c r="Q21" s="20" t="s">
        <v>1128</v>
      </c>
      <c r="R21" s="22" t="s">
        <v>13584</v>
      </c>
      <c r="S21" s="21">
        <v>41456.291666666701</v>
      </c>
      <c r="T21" s="21">
        <v>44531.333333333299</v>
      </c>
      <c r="U21" s="20" t="s">
        <v>13238</v>
      </c>
      <c r="V21" s="20" t="s">
        <v>13476</v>
      </c>
      <c r="W21" s="20" t="s">
        <v>13476</v>
      </c>
      <c r="X21" s="20" t="s">
        <v>13238</v>
      </c>
      <c r="Y21" s="20" t="s">
        <v>13566</v>
      </c>
    </row>
    <row r="22" spans="1:25" s="19" customFormat="1" ht="26" x14ac:dyDescent="0.6">
      <c r="A22" s="23" t="s">
        <v>13833</v>
      </c>
      <c r="B22" s="20" t="s">
        <v>13832</v>
      </c>
      <c r="C22" s="21">
        <v>40389</v>
      </c>
      <c r="D22" s="21">
        <v>40390.291666666701</v>
      </c>
      <c r="E22" s="20" t="s">
        <v>13245</v>
      </c>
      <c r="F22" s="20" t="s">
        <v>13831</v>
      </c>
      <c r="G22" s="20" t="s">
        <v>13267</v>
      </c>
      <c r="H22" s="20" t="s">
        <v>13243</v>
      </c>
      <c r="I22" s="20" t="s">
        <v>616</v>
      </c>
      <c r="J22" s="20" t="s">
        <v>13242</v>
      </c>
      <c r="K22" s="20">
        <v>150</v>
      </c>
      <c r="L22" s="20">
        <v>35</v>
      </c>
      <c r="M22" s="20">
        <v>150</v>
      </c>
      <c r="N22" s="20" t="s">
        <v>13241</v>
      </c>
      <c r="O22" s="20" t="s">
        <v>13308</v>
      </c>
      <c r="P22" s="20" t="s">
        <v>27</v>
      </c>
      <c r="Q22" s="20" t="s">
        <v>1128</v>
      </c>
      <c r="R22" s="22" t="s">
        <v>13830</v>
      </c>
      <c r="S22" s="21">
        <v>41640.333333333299</v>
      </c>
      <c r="T22" s="21">
        <v>44166.333333333299</v>
      </c>
      <c r="U22" s="20" t="s">
        <v>13238</v>
      </c>
      <c r="V22" s="20" t="s">
        <v>13476</v>
      </c>
      <c r="W22" s="20" t="s">
        <v>13476</v>
      </c>
      <c r="X22" s="20" t="s">
        <v>13238</v>
      </c>
      <c r="Y22" s="20" t="s">
        <v>13566</v>
      </c>
    </row>
    <row r="23" spans="1:25" s="19" customFormat="1" ht="26" x14ac:dyDescent="0.6">
      <c r="A23" s="23" t="s">
        <v>13829</v>
      </c>
      <c r="B23" s="20" t="s">
        <v>13828</v>
      </c>
      <c r="C23" s="21">
        <v>40458</v>
      </c>
      <c r="D23" s="21">
        <v>40464.291666666701</v>
      </c>
      <c r="E23" s="20" t="s">
        <v>13245</v>
      </c>
      <c r="F23" s="20" t="s">
        <v>13827</v>
      </c>
      <c r="G23" s="20" t="s">
        <v>13267</v>
      </c>
      <c r="H23" s="20" t="s">
        <v>13243</v>
      </c>
      <c r="I23" s="20" t="s">
        <v>616</v>
      </c>
      <c r="J23" s="20" t="s">
        <v>13242</v>
      </c>
      <c r="K23" s="20">
        <v>12</v>
      </c>
      <c r="L23" s="20">
        <v>12.1</v>
      </c>
      <c r="M23" s="20">
        <v>12</v>
      </c>
      <c r="N23" s="20" t="s">
        <v>13241</v>
      </c>
      <c r="O23" s="20" t="s">
        <v>13826</v>
      </c>
      <c r="P23" s="20" t="s">
        <v>27</v>
      </c>
      <c r="Q23" s="20" t="s">
        <v>11873</v>
      </c>
      <c r="R23" s="22" t="s">
        <v>13825</v>
      </c>
      <c r="S23" s="21">
        <v>41030.291666666701</v>
      </c>
      <c r="T23" s="21">
        <v>44004.291666666701</v>
      </c>
      <c r="U23" s="20" t="s">
        <v>13238</v>
      </c>
      <c r="V23" s="20" t="s">
        <v>13476</v>
      </c>
      <c r="W23" s="20" t="s">
        <v>13476</v>
      </c>
      <c r="X23" s="20" t="s">
        <v>13238</v>
      </c>
      <c r="Y23" s="20" t="s">
        <v>13566</v>
      </c>
    </row>
    <row r="24" spans="1:25" s="19" customFormat="1" ht="26" x14ac:dyDescent="0.6">
      <c r="A24" s="23" t="s">
        <v>13824</v>
      </c>
      <c r="B24" s="20">
        <v>720</v>
      </c>
      <c r="C24" s="21">
        <v>40633</v>
      </c>
      <c r="D24" s="21">
        <v>40633.291666666701</v>
      </c>
      <c r="E24" s="20" t="s">
        <v>13245</v>
      </c>
      <c r="F24" s="20" t="s">
        <v>13813</v>
      </c>
      <c r="G24" s="20" t="s">
        <v>210</v>
      </c>
      <c r="H24" s="20"/>
      <c r="I24" s="20" t="s">
        <v>13793</v>
      </c>
      <c r="J24" s="20"/>
      <c r="K24" s="20">
        <v>4.5</v>
      </c>
      <c r="L24" s="20"/>
      <c r="M24" s="20">
        <v>4.5</v>
      </c>
      <c r="N24" s="20" t="s">
        <v>13560</v>
      </c>
      <c r="O24" s="20" t="s">
        <v>13792</v>
      </c>
      <c r="P24" s="20" t="s">
        <v>27</v>
      </c>
      <c r="Q24" s="20" t="s">
        <v>11873</v>
      </c>
      <c r="R24" s="22" t="s">
        <v>13823</v>
      </c>
      <c r="S24" s="21">
        <v>41258.333333333299</v>
      </c>
      <c r="T24" s="21">
        <v>44119.291666666701</v>
      </c>
      <c r="U24" s="20" t="s">
        <v>13238</v>
      </c>
      <c r="V24" s="20" t="s">
        <v>13476</v>
      </c>
      <c r="W24" s="20" t="s">
        <v>13476</v>
      </c>
      <c r="X24" s="20" t="s">
        <v>13238</v>
      </c>
      <c r="Y24" s="20" t="s">
        <v>13566</v>
      </c>
    </row>
    <row r="25" spans="1:25" s="19" customFormat="1" ht="26" x14ac:dyDescent="0.6">
      <c r="A25" s="23" t="s">
        <v>13822</v>
      </c>
      <c r="B25" s="20">
        <v>723</v>
      </c>
      <c r="C25" s="21">
        <v>40633</v>
      </c>
      <c r="D25" s="21">
        <v>40633.291666666701</v>
      </c>
      <c r="E25" s="20" t="s">
        <v>13245</v>
      </c>
      <c r="F25" s="20" t="s">
        <v>13813</v>
      </c>
      <c r="G25" s="20" t="s">
        <v>13267</v>
      </c>
      <c r="H25" s="20"/>
      <c r="I25" s="20" t="s">
        <v>616</v>
      </c>
      <c r="J25" s="20"/>
      <c r="K25" s="20">
        <v>50</v>
      </c>
      <c r="L25" s="20"/>
      <c r="M25" s="20">
        <v>50</v>
      </c>
      <c r="N25" s="20" t="s">
        <v>13241</v>
      </c>
      <c r="O25" s="20" t="s">
        <v>13407</v>
      </c>
      <c r="P25" s="20" t="s">
        <v>27</v>
      </c>
      <c r="Q25" s="20" t="s">
        <v>11873</v>
      </c>
      <c r="R25" s="22" t="s">
        <v>13821</v>
      </c>
      <c r="S25" s="21">
        <v>41821.291666666701</v>
      </c>
      <c r="T25" s="21">
        <v>43936.291666666701</v>
      </c>
      <c r="U25" s="20" t="s">
        <v>13238</v>
      </c>
      <c r="V25" s="20" t="s">
        <v>13476</v>
      </c>
      <c r="W25" s="20" t="s">
        <v>13476</v>
      </c>
      <c r="X25" s="20" t="s">
        <v>13238</v>
      </c>
      <c r="Y25" s="20" t="s">
        <v>13566</v>
      </c>
    </row>
    <row r="26" spans="1:25" s="19" customFormat="1" ht="26" x14ac:dyDescent="0.6">
      <c r="A26" s="23" t="s">
        <v>13820</v>
      </c>
      <c r="B26" s="20">
        <v>744</v>
      </c>
      <c r="C26" s="21">
        <v>40633</v>
      </c>
      <c r="D26" s="21">
        <v>40633.291666666701</v>
      </c>
      <c r="E26" s="20" t="s">
        <v>13245</v>
      </c>
      <c r="F26" s="20" t="s">
        <v>13813</v>
      </c>
      <c r="G26" s="20" t="s">
        <v>13267</v>
      </c>
      <c r="H26" s="20"/>
      <c r="I26" s="20" t="s">
        <v>616</v>
      </c>
      <c r="J26" s="20"/>
      <c r="K26" s="20">
        <v>90</v>
      </c>
      <c r="L26" s="20"/>
      <c r="M26" s="20">
        <v>90</v>
      </c>
      <c r="N26" s="20" t="s">
        <v>13241</v>
      </c>
      <c r="O26" s="20" t="s">
        <v>13327</v>
      </c>
      <c r="P26" s="20" t="s">
        <v>27</v>
      </c>
      <c r="Q26" s="20" t="s">
        <v>11873</v>
      </c>
      <c r="R26" s="22" t="s">
        <v>13819</v>
      </c>
      <c r="S26" s="21">
        <v>41821.291666666701</v>
      </c>
      <c r="T26" s="21">
        <v>44166.333333333299</v>
      </c>
      <c r="U26" s="20" t="s">
        <v>13238</v>
      </c>
      <c r="V26" s="20" t="s">
        <v>13476</v>
      </c>
      <c r="W26" s="20" t="s">
        <v>13476</v>
      </c>
      <c r="X26" s="20" t="s">
        <v>13238</v>
      </c>
      <c r="Y26" s="20" t="s">
        <v>13566</v>
      </c>
    </row>
    <row r="27" spans="1:25" s="19" customFormat="1" ht="39" x14ac:dyDescent="0.6">
      <c r="A27" s="23" t="s">
        <v>13818</v>
      </c>
      <c r="B27" s="20">
        <v>779</v>
      </c>
      <c r="C27" s="21">
        <v>40633</v>
      </c>
      <c r="D27" s="21">
        <v>40633.291666666701</v>
      </c>
      <c r="E27" s="20" t="s">
        <v>13245</v>
      </c>
      <c r="F27" s="20" t="s">
        <v>13813</v>
      </c>
      <c r="G27" s="20" t="s">
        <v>13267</v>
      </c>
      <c r="H27" s="20"/>
      <c r="I27" s="20" t="s">
        <v>616</v>
      </c>
      <c r="J27" s="20"/>
      <c r="K27" s="20">
        <v>200</v>
      </c>
      <c r="L27" s="20"/>
      <c r="M27" s="20">
        <v>200</v>
      </c>
      <c r="N27" s="20" t="s">
        <v>13241</v>
      </c>
      <c r="O27" s="20" t="s">
        <v>13548</v>
      </c>
      <c r="P27" s="20" t="s">
        <v>27</v>
      </c>
      <c r="Q27" s="20" t="s">
        <v>11873</v>
      </c>
      <c r="R27" s="22" t="s">
        <v>13817</v>
      </c>
      <c r="S27" s="21">
        <v>41645.333333333299</v>
      </c>
      <c r="T27" s="21">
        <v>43814.333333333299</v>
      </c>
      <c r="U27" s="20" t="s">
        <v>13238</v>
      </c>
      <c r="V27" s="20" t="s">
        <v>13476</v>
      </c>
      <c r="W27" s="20" t="s">
        <v>13476</v>
      </c>
      <c r="X27" s="20" t="s">
        <v>13238</v>
      </c>
      <c r="Y27" s="20" t="s">
        <v>13566</v>
      </c>
    </row>
    <row r="28" spans="1:25" s="19" customFormat="1" ht="26" x14ac:dyDescent="0.6">
      <c r="A28" s="23" t="s">
        <v>13816</v>
      </c>
      <c r="B28" s="20">
        <v>789</v>
      </c>
      <c r="C28" s="21">
        <v>40632</v>
      </c>
      <c r="D28" s="21">
        <v>40633.291666666701</v>
      </c>
      <c r="E28" s="20" t="s">
        <v>13245</v>
      </c>
      <c r="F28" s="20" t="s">
        <v>13813</v>
      </c>
      <c r="G28" s="20" t="s">
        <v>13267</v>
      </c>
      <c r="H28" s="20"/>
      <c r="I28" s="20" t="s">
        <v>616</v>
      </c>
      <c r="J28" s="20"/>
      <c r="K28" s="20">
        <v>71.88</v>
      </c>
      <c r="L28" s="20"/>
      <c r="M28" s="20">
        <v>71.88</v>
      </c>
      <c r="N28" s="20" t="s">
        <v>13560</v>
      </c>
      <c r="O28" s="20" t="s">
        <v>13240</v>
      </c>
      <c r="P28" s="20" t="s">
        <v>27</v>
      </c>
      <c r="Q28" s="20" t="s">
        <v>3319</v>
      </c>
      <c r="R28" s="22" t="s">
        <v>13815</v>
      </c>
      <c r="S28" s="21">
        <v>42216.291666666701</v>
      </c>
      <c r="T28" s="21">
        <v>44042.291666666701</v>
      </c>
      <c r="U28" s="20" t="s">
        <v>13238</v>
      </c>
      <c r="V28" s="20" t="s">
        <v>13476</v>
      </c>
      <c r="W28" s="20" t="s">
        <v>13476</v>
      </c>
      <c r="X28" s="20" t="s">
        <v>13238</v>
      </c>
      <c r="Y28" s="20" t="s">
        <v>13566</v>
      </c>
    </row>
    <row r="29" spans="1:25" s="19" customFormat="1" ht="26" x14ac:dyDescent="0.6">
      <c r="A29" s="23" t="s">
        <v>13814</v>
      </c>
      <c r="B29" s="20">
        <v>838</v>
      </c>
      <c r="C29" s="21">
        <v>40633</v>
      </c>
      <c r="D29" s="21">
        <v>40633.291666666701</v>
      </c>
      <c r="E29" s="20" t="s">
        <v>13245</v>
      </c>
      <c r="F29" s="20" t="s">
        <v>13813</v>
      </c>
      <c r="G29" s="20" t="s">
        <v>13267</v>
      </c>
      <c r="H29" s="20"/>
      <c r="I29" s="20" t="s">
        <v>616</v>
      </c>
      <c r="J29" s="20"/>
      <c r="K29" s="20">
        <v>100</v>
      </c>
      <c r="L29" s="20"/>
      <c r="M29" s="20">
        <v>100</v>
      </c>
      <c r="N29" s="20" t="s">
        <v>13241</v>
      </c>
      <c r="O29" s="20" t="s">
        <v>13266</v>
      </c>
      <c r="P29" s="20" t="s">
        <v>27</v>
      </c>
      <c r="Q29" s="20" t="s">
        <v>3319</v>
      </c>
      <c r="R29" s="22" t="s">
        <v>13265</v>
      </c>
      <c r="S29" s="21">
        <v>42369.333333333299</v>
      </c>
      <c r="T29" s="21">
        <v>44531.333333333299</v>
      </c>
      <c r="U29" s="20" t="s">
        <v>13238</v>
      </c>
      <c r="V29" s="20" t="s">
        <v>13476</v>
      </c>
      <c r="W29" s="20" t="s">
        <v>13476</v>
      </c>
      <c r="X29" s="20" t="s">
        <v>13238</v>
      </c>
      <c r="Y29" s="20" t="s">
        <v>13566</v>
      </c>
    </row>
    <row r="30" spans="1:25" s="19" customFormat="1" ht="26" x14ac:dyDescent="0.6">
      <c r="A30" s="23" t="s">
        <v>13812</v>
      </c>
      <c r="B30" s="20">
        <v>897</v>
      </c>
      <c r="C30" s="21">
        <v>41001</v>
      </c>
      <c r="D30" s="21">
        <v>41001.291666666701</v>
      </c>
      <c r="E30" s="20" t="s">
        <v>13245</v>
      </c>
      <c r="F30" s="20" t="s">
        <v>13811</v>
      </c>
      <c r="G30" s="20" t="s">
        <v>13267</v>
      </c>
      <c r="H30" s="20"/>
      <c r="I30" s="20" t="s">
        <v>616</v>
      </c>
      <c r="J30" s="20"/>
      <c r="K30" s="20">
        <v>200</v>
      </c>
      <c r="L30" s="20"/>
      <c r="M30" s="20">
        <v>200</v>
      </c>
      <c r="N30" s="20" t="s">
        <v>13241</v>
      </c>
      <c r="O30" s="20" t="s">
        <v>13313</v>
      </c>
      <c r="P30" s="20" t="s">
        <v>27</v>
      </c>
      <c r="Q30" s="20" t="s">
        <v>1128</v>
      </c>
      <c r="R30" s="22" t="s">
        <v>13810</v>
      </c>
      <c r="S30" s="21">
        <v>42705.333333333299</v>
      </c>
      <c r="T30" s="21">
        <v>44774.291666666701</v>
      </c>
      <c r="U30" s="20" t="s">
        <v>13238</v>
      </c>
      <c r="V30" s="20" t="s">
        <v>13476</v>
      </c>
      <c r="W30" s="20" t="s">
        <v>13476</v>
      </c>
      <c r="X30" s="20" t="s">
        <v>13238</v>
      </c>
      <c r="Y30" s="20" t="s">
        <v>13566</v>
      </c>
    </row>
    <row r="31" spans="1:25" s="19" customFormat="1" ht="39" x14ac:dyDescent="0.6">
      <c r="A31" s="23" t="s">
        <v>13809</v>
      </c>
      <c r="B31" s="20">
        <v>946</v>
      </c>
      <c r="C31" s="21">
        <v>41387</v>
      </c>
      <c r="D31" s="21">
        <v>41394.291666666701</v>
      </c>
      <c r="E31" s="20" t="s">
        <v>13245</v>
      </c>
      <c r="F31" s="20" t="s">
        <v>13794</v>
      </c>
      <c r="G31" s="20" t="s">
        <v>13267</v>
      </c>
      <c r="H31" s="20"/>
      <c r="I31" s="20" t="s">
        <v>616</v>
      </c>
      <c r="J31" s="20"/>
      <c r="K31" s="20">
        <v>100</v>
      </c>
      <c r="L31" s="20"/>
      <c r="M31" s="20">
        <v>100</v>
      </c>
      <c r="N31" s="20" t="s">
        <v>13241</v>
      </c>
      <c r="O31" s="20" t="s">
        <v>13327</v>
      </c>
      <c r="P31" s="20" t="s">
        <v>27</v>
      </c>
      <c r="Q31" s="20" t="s">
        <v>11873</v>
      </c>
      <c r="R31" s="22" t="s">
        <v>13808</v>
      </c>
      <c r="S31" s="21">
        <v>42339.333333333299</v>
      </c>
      <c r="T31" s="21">
        <v>44561.333333333299</v>
      </c>
      <c r="U31" s="20" t="s">
        <v>13238</v>
      </c>
      <c r="V31" s="20" t="s">
        <v>13476</v>
      </c>
      <c r="W31" s="20" t="s">
        <v>13476</v>
      </c>
      <c r="X31" s="20" t="s">
        <v>13238</v>
      </c>
      <c r="Y31" s="20" t="s">
        <v>13566</v>
      </c>
    </row>
    <row r="32" spans="1:25" s="19" customFormat="1" ht="26" x14ac:dyDescent="0.6">
      <c r="A32" s="23" t="s">
        <v>13807</v>
      </c>
      <c r="B32" s="20">
        <v>954</v>
      </c>
      <c r="C32" s="21">
        <v>41393</v>
      </c>
      <c r="D32" s="21">
        <v>41394.291666666701</v>
      </c>
      <c r="E32" s="20" t="s">
        <v>13245</v>
      </c>
      <c r="F32" s="20" t="s">
        <v>13794</v>
      </c>
      <c r="G32" s="20" t="s">
        <v>13267</v>
      </c>
      <c r="H32" s="20"/>
      <c r="I32" s="20" t="s">
        <v>616</v>
      </c>
      <c r="J32" s="20"/>
      <c r="K32" s="20">
        <v>150</v>
      </c>
      <c r="L32" s="20"/>
      <c r="M32" s="20">
        <v>150</v>
      </c>
      <c r="N32" s="20" t="s">
        <v>13241</v>
      </c>
      <c r="O32" s="20" t="s">
        <v>13410</v>
      </c>
      <c r="P32" s="20" t="s">
        <v>27</v>
      </c>
      <c r="Q32" s="20" t="s">
        <v>11873</v>
      </c>
      <c r="R32" s="22" t="s">
        <v>13747</v>
      </c>
      <c r="S32" s="21">
        <v>42552.291666666701</v>
      </c>
      <c r="T32" s="21">
        <v>44561.333333333299</v>
      </c>
      <c r="U32" s="20" t="s">
        <v>13238</v>
      </c>
      <c r="V32" s="20" t="s">
        <v>13476</v>
      </c>
      <c r="W32" s="20" t="s">
        <v>13476</v>
      </c>
      <c r="X32" s="20" t="s">
        <v>13238</v>
      </c>
      <c r="Y32" s="20" t="s">
        <v>13566</v>
      </c>
    </row>
    <row r="33" spans="1:25" s="19" customFormat="1" ht="26" x14ac:dyDescent="0.6">
      <c r="A33" s="23" t="s">
        <v>13806</v>
      </c>
      <c r="B33" s="20">
        <v>955</v>
      </c>
      <c r="C33" s="21">
        <v>41394</v>
      </c>
      <c r="D33" s="21">
        <v>41394.291666666701</v>
      </c>
      <c r="E33" s="20" t="s">
        <v>13245</v>
      </c>
      <c r="F33" s="20" t="s">
        <v>13794</v>
      </c>
      <c r="G33" s="20" t="s">
        <v>13801</v>
      </c>
      <c r="H33" s="20"/>
      <c r="I33" s="20" t="s">
        <v>13529</v>
      </c>
      <c r="J33" s="20"/>
      <c r="K33" s="20">
        <v>60</v>
      </c>
      <c r="L33" s="20"/>
      <c r="M33" s="20">
        <v>60</v>
      </c>
      <c r="N33" s="20" t="s">
        <v>13241</v>
      </c>
      <c r="O33" s="20" t="s">
        <v>13410</v>
      </c>
      <c r="P33" s="20" t="s">
        <v>27</v>
      </c>
      <c r="Q33" s="20" t="s">
        <v>11873</v>
      </c>
      <c r="R33" s="22" t="s">
        <v>13805</v>
      </c>
      <c r="S33" s="21">
        <v>41760.291666666701</v>
      </c>
      <c r="T33" s="21">
        <v>44136.291666666701</v>
      </c>
      <c r="U33" s="20" t="s">
        <v>13238</v>
      </c>
      <c r="V33" s="20" t="s">
        <v>13476</v>
      </c>
      <c r="W33" s="20" t="s">
        <v>13476</v>
      </c>
      <c r="X33" s="20" t="s">
        <v>13238</v>
      </c>
      <c r="Y33" s="20" t="s">
        <v>13566</v>
      </c>
    </row>
    <row r="34" spans="1:25" s="19" customFormat="1" ht="26" x14ac:dyDescent="0.6">
      <c r="A34" s="23" t="s">
        <v>13804</v>
      </c>
      <c r="B34" s="20">
        <v>965</v>
      </c>
      <c r="C34" s="21">
        <v>41394</v>
      </c>
      <c r="D34" s="21">
        <v>41394.291666666701</v>
      </c>
      <c r="E34" s="20" t="s">
        <v>13245</v>
      </c>
      <c r="F34" s="20" t="s">
        <v>13794</v>
      </c>
      <c r="G34" s="20" t="s">
        <v>13267</v>
      </c>
      <c r="H34" s="20"/>
      <c r="I34" s="20" t="s">
        <v>616</v>
      </c>
      <c r="J34" s="20"/>
      <c r="K34" s="20">
        <v>13.5</v>
      </c>
      <c r="L34" s="20"/>
      <c r="M34" s="20">
        <v>13.5</v>
      </c>
      <c r="N34" s="20" t="s">
        <v>13241</v>
      </c>
      <c r="O34" s="20" t="s">
        <v>13393</v>
      </c>
      <c r="P34" s="20" t="s">
        <v>27</v>
      </c>
      <c r="Q34" s="20" t="s">
        <v>11873</v>
      </c>
      <c r="R34" s="22" t="s">
        <v>13803</v>
      </c>
      <c r="S34" s="21">
        <v>42644.291666666701</v>
      </c>
      <c r="T34" s="21">
        <v>43951.291666666701</v>
      </c>
      <c r="U34" s="20" t="s">
        <v>13238</v>
      </c>
      <c r="V34" s="20" t="s">
        <v>13476</v>
      </c>
      <c r="W34" s="20" t="s">
        <v>13476</v>
      </c>
      <c r="X34" s="20" t="s">
        <v>13238</v>
      </c>
      <c r="Y34" s="20" t="s">
        <v>13566</v>
      </c>
    </row>
    <row r="35" spans="1:25" s="19" customFormat="1" ht="26" x14ac:dyDescent="0.6">
      <c r="A35" s="23" t="s">
        <v>13802</v>
      </c>
      <c r="B35" s="20">
        <v>968</v>
      </c>
      <c r="C35" s="21">
        <v>41394</v>
      </c>
      <c r="D35" s="21">
        <v>41394.291666666701</v>
      </c>
      <c r="E35" s="20" t="s">
        <v>13245</v>
      </c>
      <c r="F35" s="20" t="s">
        <v>13794</v>
      </c>
      <c r="G35" s="20" t="s">
        <v>13801</v>
      </c>
      <c r="H35" s="20"/>
      <c r="I35" s="20" t="s">
        <v>13529</v>
      </c>
      <c r="J35" s="20"/>
      <c r="K35" s="20">
        <v>35</v>
      </c>
      <c r="L35" s="20"/>
      <c r="M35" s="20">
        <v>35</v>
      </c>
      <c r="N35" s="20" t="s">
        <v>13241</v>
      </c>
      <c r="O35" s="20" t="s">
        <v>13240</v>
      </c>
      <c r="P35" s="20" t="s">
        <v>27</v>
      </c>
      <c r="Q35" s="20" t="s">
        <v>3319</v>
      </c>
      <c r="R35" s="22" t="s">
        <v>13800</v>
      </c>
      <c r="S35" s="21">
        <v>42064.333333333299</v>
      </c>
      <c r="T35" s="21">
        <v>43936.291666666701</v>
      </c>
      <c r="U35" s="20" t="s">
        <v>13238</v>
      </c>
      <c r="V35" s="20" t="s">
        <v>13476</v>
      </c>
      <c r="W35" s="20" t="s">
        <v>13476</v>
      </c>
      <c r="X35" s="20" t="s">
        <v>13238</v>
      </c>
      <c r="Y35" s="20" t="s">
        <v>13566</v>
      </c>
    </row>
    <row r="36" spans="1:25" s="19" customFormat="1" ht="26" x14ac:dyDescent="0.6">
      <c r="A36" s="23" t="s">
        <v>13799</v>
      </c>
      <c r="B36" s="20">
        <v>993</v>
      </c>
      <c r="C36" s="21">
        <v>41394</v>
      </c>
      <c r="D36" s="21">
        <v>41394.291666666701</v>
      </c>
      <c r="E36" s="20" t="s">
        <v>13245</v>
      </c>
      <c r="F36" s="20" t="s">
        <v>13794</v>
      </c>
      <c r="G36" s="20" t="s">
        <v>13267</v>
      </c>
      <c r="H36" s="20"/>
      <c r="I36" s="20" t="s">
        <v>616</v>
      </c>
      <c r="J36" s="20"/>
      <c r="K36" s="20">
        <v>50</v>
      </c>
      <c r="L36" s="20"/>
      <c r="M36" s="20">
        <v>50</v>
      </c>
      <c r="N36" s="20" t="s">
        <v>13241</v>
      </c>
      <c r="O36" s="20" t="s">
        <v>13299</v>
      </c>
      <c r="P36" s="20" t="s">
        <v>835</v>
      </c>
      <c r="Q36" s="20" t="s">
        <v>9496</v>
      </c>
      <c r="R36" s="22" t="s">
        <v>13798</v>
      </c>
      <c r="S36" s="21">
        <v>42735.333333333299</v>
      </c>
      <c r="T36" s="21">
        <v>43831.333333333299</v>
      </c>
      <c r="U36" s="20" t="s">
        <v>13238</v>
      </c>
      <c r="V36" s="20" t="s">
        <v>13476</v>
      </c>
      <c r="W36" s="20" t="s">
        <v>13476</v>
      </c>
      <c r="X36" s="20" t="s">
        <v>13238</v>
      </c>
      <c r="Y36" s="20" t="s">
        <v>13566</v>
      </c>
    </row>
    <row r="37" spans="1:25" s="19" customFormat="1" ht="26" x14ac:dyDescent="0.6">
      <c r="A37" s="23" t="s">
        <v>13797</v>
      </c>
      <c r="B37" s="20">
        <v>994</v>
      </c>
      <c r="C37" s="21">
        <v>41395</v>
      </c>
      <c r="D37" s="21">
        <v>41394.291666666701</v>
      </c>
      <c r="E37" s="20" t="s">
        <v>13245</v>
      </c>
      <c r="F37" s="20" t="s">
        <v>13794</v>
      </c>
      <c r="G37" s="20" t="s">
        <v>13267</v>
      </c>
      <c r="H37" s="20"/>
      <c r="I37" s="20" t="s">
        <v>616</v>
      </c>
      <c r="J37" s="20"/>
      <c r="K37" s="20">
        <v>50</v>
      </c>
      <c r="L37" s="20"/>
      <c r="M37" s="20">
        <v>50</v>
      </c>
      <c r="N37" s="20" t="s">
        <v>13241</v>
      </c>
      <c r="O37" s="20" t="s">
        <v>13299</v>
      </c>
      <c r="P37" s="20" t="s">
        <v>835</v>
      </c>
      <c r="Q37" s="20" t="s">
        <v>9496</v>
      </c>
      <c r="R37" s="22" t="s">
        <v>13796</v>
      </c>
      <c r="S37" s="21">
        <v>42735.333333333299</v>
      </c>
      <c r="T37" s="21">
        <v>43831.333333333299</v>
      </c>
      <c r="U37" s="20" t="s">
        <v>13238</v>
      </c>
      <c r="V37" s="20" t="s">
        <v>13476</v>
      </c>
      <c r="W37" s="20" t="s">
        <v>13476</v>
      </c>
      <c r="X37" s="20" t="s">
        <v>13238</v>
      </c>
      <c r="Y37" s="20" t="s">
        <v>13566</v>
      </c>
    </row>
    <row r="38" spans="1:25" s="19" customFormat="1" ht="26" x14ac:dyDescent="0.6">
      <c r="A38" s="23" t="s">
        <v>13795</v>
      </c>
      <c r="B38" s="20">
        <v>1002</v>
      </c>
      <c r="C38" s="21">
        <v>41395</v>
      </c>
      <c r="D38" s="21">
        <v>41394.291666666701</v>
      </c>
      <c r="E38" s="20" t="s">
        <v>13245</v>
      </c>
      <c r="F38" s="20" t="s">
        <v>13794</v>
      </c>
      <c r="G38" s="20" t="s">
        <v>210</v>
      </c>
      <c r="H38" s="20"/>
      <c r="I38" s="20" t="s">
        <v>13793</v>
      </c>
      <c r="J38" s="20"/>
      <c r="K38" s="20">
        <v>0.5</v>
      </c>
      <c r="L38" s="20"/>
      <c r="M38" s="20">
        <v>0.5</v>
      </c>
      <c r="N38" s="20" t="s">
        <v>13560</v>
      </c>
      <c r="O38" s="20" t="s">
        <v>13792</v>
      </c>
      <c r="P38" s="20" t="s">
        <v>27</v>
      </c>
      <c r="Q38" s="20" t="s">
        <v>11873</v>
      </c>
      <c r="R38" s="22" t="s">
        <v>13791</v>
      </c>
      <c r="S38" s="21">
        <v>42323.333333333299</v>
      </c>
      <c r="T38" s="21">
        <v>44119.291666666701</v>
      </c>
      <c r="U38" s="20" t="s">
        <v>13238</v>
      </c>
      <c r="V38" s="20" t="s">
        <v>13476</v>
      </c>
      <c r="W38" s="20" t="s">
        <v>13476</v>
      </c>
      <c r="X38" s="20" t="s">
        <v>13238</v>
      </c>
      <c r="Y38" s="20" t="s">
        <v>13566</v>
      </c>
    </row>
    <row r="39" spans="1:25" s="19" customFormat="1" ht="26" x14ac:dyDescent="0.6">
      <c r="A39" s="23" t="s">
        <v>13790</v>
      </c>
      <c r="B39" s="20">
        <v>1010</v>
      </c>
      <c r="C39" s="21">
        <v>41757</v>
      </c>
      <c r="D39" s="21">
        <v>41759.291666666701</v>
      </c>
      <c r="E39" s="20" t="s">
        <v>13245</v>
      </c>
      <c r="F39" s="20" t="s">
        <v>13766</v>
      </c>
      <c r="G39" s="20" t="s">
        <v>13253</v>
      </c>
      <c r="H39" s="20"/>
      <c r="I39" s="20" t="s">
        <v>13253</v>
      </c>
      <c r="J39" s="20"/>
      <c r="K39" s="20">
        <v>46.1</v>
      </c>
      <c r="L39" s="20"/>
      <c r="M39" s="20">
        <v>44.8</v>
      </c>
      <c r="N39" s="20" t="s">
        <v>13241</v>
      </c>
      <c r="O39" s="20" t="s">
        <v>13425</v>
      </c>
      <c r="P39" s="20" t="s">
        <v>27</v>
      </c>
      <c r="Q39" s="20" t="s">
        <v>11873</v>
      </c>
      <c r="R39" s="22" t="s">
        <v>13789</v>
      </c>
      <c r="S39" s="21">
        <v>42339.333333333299</v>
      </c>
      <c r="T39" s="21">
        <v>43770.291666666701</v>
      </c>
      <c r="U39" s="20" t="s">
        <v>13238</v>
      </c>
      <c r="V39" s="20" t="s">
        <v>13476</v>
      </c>
      <c r="W39" s="20" t="s">
        <v>13476</v>
      </c>
      <c r="X39" s="20" t="s">
        <v>13238</v>
      </c>
      <c r="Y39" s="20" t="s">
        <v>13566</v>
      </c>
    </row>
    <row r="40" spans="1:25" s="19" customFormat="1" ht="26" x14ac:dyDescent="0.6">
      <c r="A40" s="23" t="s">
        <v>13788</v>
      </c>
      <c r="B40" s="20">
        <v>1011</v>
      </c>
      <c r="C40" s="21">
        <v>41757</v>
      </c>
      <c r="D40" s="21">
        <v>41759.291666666701</v>
      </c>
      <c r="E40" s="20" t="s">
        <v>13245</v>
      </c>
      <c r="F40" s="20" t="s">
        <v>13766</v>
      </c>
      <c r="G40" s="20" t="s">
        <v>13243</v>
      </c>
      <c r="H40" s="20"/>
      <c r="I40" s="20" t="s">
        <v>13242</v>
      </c>
      <c r="J40" s="20"/>
      <c r="K40" s="20">
        <v>30</v>
      </c>
      <c r="L40" s="20"/>
      <c r="M40" s="20">
        <v>30</v>
      </c>
      <c r="N40" s="20" t="s">
        <v>13241</v>
      </c>
      <c r="O40" s="20" t="s">
        <v>13451</v>
      </c>
      <c r="P40" s="20" t="s">
        <v>27</v>
      </c>
      <c r="Q40" s="20" t="s">
        <v>11873</v>
      </c>
      <c r="R40" s="22" t="s">
        <v>13787</v>
      </c>
      <c r="S40" s="21">
        <v>42705.333333333299</v>
      </c>
      <c r="T40" s="21">
        <v>44256.333333333299</v>
      </c>
      <c r="U40" s="20" t="s">
        <v>13238</v>
      </c>
      <c r="V40" s="20" t="s">
        <v>13476</v>
      </c>
      <c r="W40" s="20" t="s">
        <v>13476</v>
      </c>
      <c r="X40" s="20" t="s">
        <v>13238</v>
      </c>
      <c r="Y40" s="20" t="s">
        <v>13566</v>
      </c>
    </row>
    <row r="41" spans="1:25" s="19" customFormat="1" ht="26" x14ac:dyDescent="0.6">
      <c r="A41" s="23" t="s">
        <v>13786</v>
      </c>
      <c r="B41" s="20">
        <v>1027</v>
      </c>
      <c r="C41" s="21">
        <v>41760</v>
      </c>
      <c r="D41" s="21">
        <v>41759.291666666701</v>
      </c>
      <c r="E41" s="20" t="s">
        <v>13245</v>
      </c>
      <c r="F41" s="20" t="s">
        <v>13766</v>
      </c>
      <c r="G41" s="20" t="s">
        <v>13243</v>
      </c>
      <c r="H41" s="20"/>
      <c r="I41" s="20" t="s">
        <v>13242</v>
      </c>
      <c r="J41" s="20"/>
      <c r="K41" s="20">
        <v>20</v>
      </c>
      <c r="L41" s="20"/>
      <c r="M41" s="20">
        <v>20</v>
      </c>
      <c r="N41" s="20" t="s">
        <v>13241</v>
      </c>
      <c r="O41" s="20" t="s">
        <v>13410</v>
      </c>
      <c r="P41" s="20" t="s">
        <v>27</v>
      </c>
      <c r="Q41" s="20" t="s">
        <v>11873</v>
      </c>
      <c r="R41" s="22" t="s">
        <v>13420</v>
      </c>
      <c r="S41" s="21">
        <v>42522.291666666701</v>
      </c>
      <c r="T41" s="21">
        <v>44561.333333333299</v>
      </c>
      <c r="U41" s="20" t="s">
        <v>13238</v>
      </c>
      <c r="V41" s="20" t="s">
        <v>13476</v>
      </c>
      <c r="W41" s="20" t="s">
        <v>13476</v>
      </c>
      <c r="X41" s="20" t="s">
        <v>13238</v>
      </c>
      <c r="Y41" s="20" t="s">
        <v>13566</v>
      </c>
    </row>
    <row r="42" spans="1:25" s="19" customFormat="1" ht="26" x14ac:dyDescent="0.6">
      <c r="A42" s="23" t="s">
        <v>13785</v>
      </c>
      <c r="B42" s="20">
        <v>1028</v>
      </c>
      <c r="C42" s="21">
        <v>41759</v>
      </c>
      <c r="D42" s="21">
        <v>41759.291666666701</v>
      </c>
      <c r="E42" s="20" t="s">
        <v>13245</v>
      </c>
      <c r="F42" s="20" t="s">
        <v>13766</v>
      </c>
      <c r="G42" s="20" t="s">
        <v>13267</v>
      </c>
      <c r="H42" s="20"/>
      <c r="I42" s="20" t="s">
        <v>616</v>
      </c>
      <c r="J42" s="20"/>
      <c r="K42" s="20">
        <v>20</v>
      </c>
      <c r="L42" s="20"/>
      <c r="M42" s="20">
        <v>20</v>
      </c>
      <c r="N42" s="20" t="s">
        <v>13241</v>
      </c>
      <c r="O42" s="20" t="s">
        <v>13410</v>
      </c>
      <c r="P42" s="20" t="s">
        <v>27</v>
      </c>
      <c r="Q42" s="20" t="s">
        <v>11873</v>
      </c>
      <c r="R42" s="22" t="s">
        <v>13783</v>
      </c>
      <c r="S42" s="21">
        <v>42705.333333333299</v>
      </c>
      <c r="T42" s="21">
        <v>44075.291666666701</v>
      </c>
      <c r="U42" s="20" t="s">
        <v>13238</v>
      </c>
      <c r="V42" s="20" t="s">
        <v>13476</v>
      </c>
      <c r="W42" s="20" t="s">
        <v>13476</v>
      </c>
      <c r="X42" s="20" t="s">
        <v>13238</v>
      </c>
      <c r="Y42" s="20" t="s">
        <v>13566</v>
      </c>
    </row>
    <row r="43" spans="1:25" s="19" customFormat="1" ht="26" x14ac:dyDescent="0.6">
      <c r="A43" s="23" t="s">
        <v>13784</v>
      </c>
      <c r="B43" s="20">
        <v>1029</v>
      </c>
      <c r="C43" s="21">
        <v>41759</v>
      </c>
      <c r="D43" s="21">
        <v>41759.291666666701</v>
      </c>
      <c r="E43" s="20" t="s">
        <v>13245</v>
      </c>
      <c r="F43" s="20" t="s">
        <v>13766</v>
      </c>
      <c r="G43" s="20" t="s">
        <v>13267</v>
      </c>
      <c r="H43" s="20"/>
      <c r="I43" s="20" t="s">
        <v>616</v>
      </c>
      <c r="J43" s="20"/>
      <c r="K43" s="20">
        <v>20</v>
      </c>
      <c r="L43" s="20"/>
      <c r="M43" s="20">
        <v>20</v>
      </c>
      <c r="N43" s="20" t="s">
        <v>13241</v>
      </c>
      <c r="O43" s="20" t="s">
        <v>13410</v>
      </c>
      <c r="P43" s="20" t="s">
        <v>27</v>
      </c>
      <c r="Q43" s="20" t="s">
        <v>11873</v>
      </c>
      <c r="R43" s="22" t="s">
        <v>13783</v>
      </c>
      <c r="S43" s="21">
        <v>43344.291666666701</v>
      </c>
      <c r="T43" s="21">
        <v>44075.291666666701</v>
      </c>
      <c r="U43" s="20" t="s">
        <v>13238</v>
      </c>
      <c r="V43" s="20" t="s">
        <v>13476</v>
      </c>
      <c r="W43" s="20" t="s">
        <v>13476</v>
      </c>
      <c r="X43" s="20" t="s">
        <v>13238</v>
      </c>
      <c r="Y43" s="20" t="s">
        <v>13566</v>
      </c>
    </row>
    <row r="44" spans="1:25" s="19" customFormat="1" ht="26" x14ac:dyDescent="0.6">
      <c r="A44" s="23" t="s">
        <v>13782</v>
      </c>
      <c r="B44" s="20">
        <v>1030</v>
      </c>
      <c r="C44" s="21">
        <v>41759</v>
      </c>
      <c r="D44" s="21">
        <v>41759.291666666701</v>
      </c>
      <c r="E44" s="20" t="s">
        <v>13245</v>
      </c>
      <c r="F44" s="20" t="s">
        <v>13766</v>
      </c>
      <c r="G44" s="20" t="s">
        <v>13267</v>
      </c>
      <c r="H44" s="20" t="s">
        <v>13243</v>
      </c>
      <c r="I44" s="20" t="s">
        <v>616</v>
      </c>
      <c r="J44" s="20" t="s">
        <v>13242</v>
      </c>
      <c r="K44" s="20">
        <v>15</v>
      </c>
      <c r="L44" s="20">
        <v>5</v>
      </c>
      <c r="M44" s="20">
        <v>20</v>
      </c>
      <c r="N44" s="20" t="s">
        <v>13560</v>
      </c>
      <c r="O44" s="20" t="s">
        <v>13410</v>
      </c>
      <c r="P44" s="20" t="s">
        <v>27</v>
      </c>
      <c r="Q44" s="20" t="s">
        <v>11873</v>
      </c>
      <c r="R44" s="22" t="s">
        <v>13781</v>
      </c>
      <c r="S44" s="21">
        <v>42719.333333333299</v>
      </c>
      <c r="T44" s="21">
        <v>44301.291666666701</v>
      </c>
      <c r="U44" s="20" t="s">
        <v>13238</v>
      </c>
      <c r="V44" s="20" t="s">
        <v>13476</v>
      </c>
      <c r="W44" s="20" t="s">
        <v>13476</v>
      </c>
      <c r="X44" s="20" t="s">
        <v>13238</v>
      </c>
      <c r="Y44" s="20" t="s">
        <v>13566</v>
      </c>
    </row>
    <row r="45" spans="1:25" s="19" customFormat="1" ht="26" x14ac:dyDescent="0.6">
      <c r="A45" s="23" t="s">
        <v>13780</v>
      </c>
      <c r="B45" s="20">
        <v>1036</v>
      </c>
      <c r="C45" s="21">
        <v>41759</v>
      </c>
      <c r="D45" s="21">
        <v>41759.291666666701</v>
      </c>
      <c r="E45" s="20" t="s">
        <v>13245</v>
      </c>
      <c r="F45" s="20" t="s">
        <v>13766</v>
      </c>
      <c r="G45" s="20" t="s">
        <v>13267</v>
      </c>
      <c r="H45" s="20" t="s">
        <v>13243</v>
      </c>
      <c r="I45" s="20" t="s">
        <v>616</v>
      </c>
      <c r="J45" s="20" t="s">
        <v>13242</v>
      </c>
      <c r="K45" s="20">
        <v>153.4</v>
      </c>
      <c r="L45" s="20">
        <v>150</v>
      </c>
      <c r="M45" s="20">
        <v>153.4</v>
      </c>
      <c r="N45" s="20" t="s">
        <v>13241</v>
      </c>
      <c r="O45" s="20" t="s">
        <v>13393</v>
      </c>
      <c r="P45" s="20" t="s">
        <v>27</v>
      </c>
      <c r="Q45" s="20" t="s">
        <v>11873</v>
      </c>
      <c r="R45" s="22" t="s">
        <v>13779</v>
      </c>
      <c r="S45" s="21">
        <v>42643.291666666701</v>
      </c>
      <c r="T45" s="21">
        <v>44105.291666666701</v>
      </c>
      <c r="U45" s="20" t="s">
        <v>13238</v>
      </c>
      <c r="V45" s="20" t="s">
        <v>13476</v>
      </c>
      <c r="W45" s="20" t="s">
        <v>13476</v>
      </c>
      <c r="X45" s="20" t="s">
        <v>13238</v>
      </c>
      <c r="Y45" s="20" t="s">
        <v>13566</v>
      </c>
    </row>
    <row r="46" spans="1:25" s="19" customFormat="1" ht="26" x14ac:dyDescent="0.6">
      <c r="A46" s="23" t="s">
        <v>13778</v>
      </c>
      <c r="B46" s="20">
        <v>1045</v>
      </c>
      <c r="C46" s="21">
        <v>41759</v>
      </c>
      <c r="D46" s="21">
        <v>41759.291666666701</v>
      </c>
      <c r="E46" s="20" t="s">
        <v>13245</v>
      </c>
      <c r="F46" s="20" t="s">
        <v>13766</v>
      </c>
      <c r="G46" s="20" t="s">
        <v>13243</v>
      </c>
      <c r="H46" s="20"/>
      <c r="I46" s="20" t="s">
        <v>13242</v>
      </c>
      <c r="J46" s="20"/>
      <c r="K46" s="20">
        <v>50</v>
      </c>
      <c r="L46" s="20"/>
      <c r="M46" s="20">
        <v>50</v>
      </c>
      <c r="N46" s="20" t="s">
        <v>13560</v>
      </c>
      <c r="O46" s="20" t="s">
        <v>13240</v>
      </c>
      <c r="P46" s="20" t="s">
        <v>27</v>
      </c>
      <c r="Q46" s="20" t="s">
        <v>3319</v>
      </c>
      <c r="R46" s="22" t="s">
        <v>13777</v>
      </c>
      <c r="S46" s="21">
        <v>43770.291666666701</v>
      </c>
      <c r="T46" s="21">
        <v>44270.291666666701</v>
      </c>
      <c r="U46" s="20" t="s">
        <v>13238</v>
      </c>
      <c r="V46" s="20" t="s">
        <v>13476</v>
      </c>
      <c r="W46" s="20" t="s">
        <v>13476</v>
      </c>
      <c r="X46" s="20" t="s">
        <v>13238</v>
      </c>
      <c r="Y46" s="20" t="s">
        <v>13534</v>
      </c>
    </row>
    <row r="47" spans="1:25" s="19" customFormat="1" ht="26" x14ac:dyDescent="0.6">
      <c r="A47" s="23" t="s">
        <v>13776</v>
      </c>
      <c r="B47" s="20">
        <v>1047</v>
      </c>
      <c r="C47" s="21">
        <v>41759</v>
      </c>
      <c r="D47" s="21">
        <v>41759.291666666701</v>
      </c>
      <c r="E47" s="20" t="s">
        <v>13245</v>
      </c>
      <c r="F47" s="20" t="s">
        <v>13766</v>
      </c>
      <c r="G47" s="20" t="s">
        <v>13243</v>
      </c>
      <c r="H47" s="20"/>
      <c r="I47" s="20" t="s">
        <v>13242</v>
      </c>
      <c r="J47" s="20"/>
      <c r="K47" s="20">
        <v>50</v>
      </c>
      <c r="L47" s="20"/>
      <c r="M47" s="20">
        <v>50</v>
      </c>
      <c r="N47" s="20" t="s">
        <v>13560</v>
      </c>
      <c r="O47" s="20" t="s">
        <v>13240</v>
      </c>
      <c r="P47" s="20" t="s">
        <v>27</v>
      </c>
      <c r="Q47" s="20" t="s">
        <v>3319</v>
      </c>
      <c r="R47" s="22" t="s">
        <v>13775</v>
      </c>
      <c r="S47" s="21">
        <v>43770.291666666701</v>
      </c>
      <c r="T47" s="21">
        <v>44270.291666666701</v>
      </c>
      <c r="U47" s="20" t="s">
        <v>13238</v>
      </c>
      <c r="V47" s="20" t="s">
        <v>13476</v>
      </c>
      <c r="W47" s="20" t="s">
        <v>13476</v>
      </c>
      <c r="X47" s="20" t="s">
        <v>13238</v>
      </c>
      <c r="Y47" s="20" t="s">
        <v>13534</v>
      </c>
    </row>
    <row r="48" spans="1:25" s="19" customFormat="1" ht="26" x14ac:dyDescent="0.6">
      <c r="A48" s="23" t="s">
        <v>13774</v>
      </c>
      <c r="B48" s="20">
        <v>1048</v>
      </c>
      <c r="C48" s="21">
        <v>41759</v>
      </c>
      <c r="D48" s="21">
        <v>41759.291666666701</v>
      </c>
      <c r="E48" s="20" t="s">
        <v>13245</v>
      </c>
      <c r="F48" s="20" t="s">
        <v>13766</v>
      </c>
      <c r="G48" s="20" t="s">
        <v>13243</v>
      </c>
      <c r="H48" s="20"/>
      <c r="I48" s="20" t="s">
        <v>13242</v>
      </c>
      <c r="J48" s="20"/>
      <c r="K48" s="20">
        <v>50</v>
      </c>
      <c r="L48" s="20"/>
      <c r="M48" s="20">
        <v>50</v>
      </c>
      <c r="N48" s="20" t="s">
        <v>13560</v>
      </c>
      <c r="O48" s="20" t="s">
        <v>13240</v>
      </c>
      <c r="P48" s="20" t="s">
        <v>27</v>
      </c>
      <c r="Q48" s="20" t="s">
        <v>3319</v>
      </c>
      <c r="R48" s="22" t="s">
        <v>13773</v>
      </c>
      <c r="S48" s="21">
        <v>43770.291666666701</v>
      </c>
      <c r="T48" s="21">
        <v>44270.291666666701</v>
      </c>
      <c r="U48" s="20" t="s">
        <v>13238</v>
      </c>
      <c r="V48" s="20" t="s">
        <v>13476</v>
      </c>
      <c r="W48" s="20" t="s">
        <v>13476</v>
      </c>
      <c r="X48" s="20" t="s">
        <v>13238</v>
      </c>
      <c r="Y48" s="20" t="s">
        <v>13534</v>
      </c>
    </row>
    <row r="49" spans="1:25" s="19" customFormat="1" ht="26" x14ac:dyDescent="0.6">
      <c r="A49" s="23" t="s">
        <v>13772</v>
      </c>
      <c r="B49" s="20">
        <v>1062</v>
      </c>
      <c r="C49" s="21">
        <v>41759</v>
      </c>
      <c r="D49" s="21">
        <v>41759.291666666701</v>
      </c>
      <c r="E49" s="20" t="s">
        <v>13245</v>
      </c>
      <c r="F49" s="20" t="s">
        <v>13766</v>
      </c>
      <c r="G49" s="20" t="s">
        <v>13267</v>
      </c>
      <c r="H49" s="20"/>
      <c r="I49" s="20" t="s">
        <v>616</v>
      </c>
      <c r="J49" s="20"/>
      <c r="K49" s="20">
        <v>200</v>
      </c>
      <c r="L49" s="20"/>
      <c r="M49" s="20">
        <v>200</v>
      </c>
      <c r="N49" s="20" t="s">
        <v>13560</v>
      </c>
      <c r="O49" s="20" t="s">
        <v>13570</v>
      </c>
      <c r="P49" s="20" t="s">
        <v>757</v>
      </c>
      <c r="Q49" s="20" t="s">
        <v>3319</v>
      </c>
      <c r="R49" s="22" t="s">
        <v>13665</v>
      </c>
      <c r="S49" s="21">
        <v>43465.333333333299</v>
      </c>
      <c r="T49" s="21">
        <v>43465.333333333299</v>
      </c>
      <c r="U49" s="20" t="s">
        <v>13238</v>
      </c>
      <c r="V49" s="20" t="s">
        <v>13476</v>
      </c>
      <c r="W49" s="20" t="s">
        <v>13476</v>
      </c>
      <c r="X49" s="20" t="s">
        <v>13238</v>
      </c>
      <c r="Y49" s="20" t="s">
        <v>13534</v>
      </c>
    </row>
    <row r="50" spans="1:25" s="19" customFormat="1" ht="26" x14ac:dyDescent="0.6">
      <c r="A50" s="23" t="s">
        <v>13771</v>
      </c>
      <c r="B50" s="20">
        <v>1064</v>
      </c>
      <c r="C50" s="21">
        <v>41759</v>
      </c>
      <c r="D50" s="21">
        <v>41759.291666666701</v>
      </c>
      <c r="E50" s="20" t="s">
        <v>13245</v>
      </c>
      <c r="F50" s="20" t="s">
        <v>13766</v>
      </c>
      <c r="G50" s="20" t="s">
        <v>13243</v>
      </c>
      <c r="H50" s="20"/>
      <c r="I50" s="20" t="s">
        <v>13770</v>
      </c>
      <c r="J50" s="20"/>
      <c r="K50" s="20">
        <v>44</v>
      </c>
      <c r="L50" s="20"/>
      <c r="M50" s="20">
        <v>44</v>
      </c>
      <c r="N50" s="20" t="s">
        <v>13241</v>
      </c>
      <c r="O50" s="20" t="s">
        <v>13299</v>
      </c>
      <c r="P50" s="20" t="s">
        <v>835</v>
      </c>
      <c r="Q50" s="20" t="s">
        <v>13291</v>
      </c>
      <c r="R50" s="22" t="s">
        <v>13769</v>
      </c>
      <c r="S50" s="21">
        <v>42736.333333333299</v>
      </c>
      <c r="T50" s="21">
        <v>44001.291666666701</v>
      </c>
      <c r="U50" s="20" t="s">
        <v>13238</v>
      </c>
      <c r="V50" s="20" t="s">
        <v>13476</v>
      </c>
      <c r="W50" s="20" t="s">
        <v>13476</v>
      </c>
      <c r="X50" s="20" t="s">
        <v>13238</v>
      </c>
      <c r="Y50" s="20" t="s">
        <v>13566</v>
      </c>
    </row>
    <row r="51" spans="1:25" s="19" customFormat="1" ht="26" x14ac:dyDescent="0.6">
      <c r="A51" s="23" t="s">
        <v>13230</v>
      </c>
      <c r="B51" s="20">
        <v>1074</v>
      </c>
      <c r="C51" s="21">
        <v>41759</v>
      </c>
      <c r="D51" s="21">
        <v>41759.291666666701</v>
      </c>
      <c r="E51" s="20" t="s">
        <v>13245</v>
      </c>
      <c r="F51" s="20" t="s">
        <v>13766</v>
      </c>
      <c r="G51" s="20" t="s">
        <v>13267</v>
      </c>
      <c r="H51" s="20"/>
      <c r="I51" s="20" t="s">
        <v>616</v>
      </c>
      <c r="J51" s="20"/>
      <c r="K51" s="20">
        <v>128.07</v>
      </c>
      <c r="L51" s="20"/>
      <c r="M51" s="20">
        <v>128.07</v>
      </c>
      <c r="N51" s="20" t="s">
        <v>13241</v>
      </c>
      <c r="O51" s="20" t="s">
        <v>13327</v>
      </c>
      <c r="P51" s="20" t="s">
        <v>27</v>
      </c>
      <c r="Q51" s="20" t="s">
        <v>1128</v>
      </c>
      <c r="R51" s="22" t="s">
        <v>13768</v>
      </c>
      <c r="S51" s="21">
        <v>42551.291666666701</v>
      </c>
      <c r="T51" s="21">
        <v>44105.291666666701</v>
      </c>
      <c r="U51" s="20" t="s">
        <v>13238</v>
      </c>
      <c r="V51" s="20" t="s">
        <v>13476</v>
      </c>
      <c r="W51" s="20" t="s">
        <v>13476</v>
      </c>
      <c r="X51" s="20" t="s">
        <v>13238</v>
      </c>
      <c r="Y51" s="20" t="s">
        <v>13566</v>
      </c>
    </row>
    <row r="52" spans="1:25" s="19" customFormat="1" ht="26" x14ac:dyDescent="0.6">
      <c r="A52" s="23" t="s">
        <v>13767</v>
      </c>
      <c r="B52" s="20">
        <v>1076</v>
      </c>
      <c r="C52" s="21">
        <v>41759</v>
      </c>
      <c r="D52" s="21">
        <v>41759.291666666701</v>
      </c>
      <c r="E52" s="20" t="s">
        <v>13245</v>
      </c>
      <c r="F52" s="20" t="s">
        <v>13766</v>
      </c>
      <c r="G52" s="20" t="s">
        <v>13267</v>
      </c>
      <c r="H52" s="20"/>
      <c r="I52" s="20" t="s">
        <v>616</v>
      </c>
      <c r="J52" s="20"/>
      <c r="K52" s="20">
        <v>50</v>
      </c>
      <c r="L52" s="20"/>
      <c r="M52" s="20">
        <v>50</v>
      </c>
      <c r="N52" s="20" t="s">
        <v>13241</v>
      </c>
      <c r="O52" s="20" t="s">
        <v>13327</v>
      </c>
      <c r="P52" s="20" t="s">
        <v>27</v>
      </c>
      <c r="Q52" s="20" t="s">
        <v>1128</v>
      </c>
      <c r="R52" s="22" t="s">
        <v>13765</v>
      </c>
      <c r="S52" s="21">
        <v>42916.291666666701</v>
      </c>
      <c r="T52" s="21">
        <v>44301.291666666701</v>
      </c>
      <c r="U52" s="20" t="s">
        <v>13238</v>
      </c>
      <c r="V52" s="20" t="s">
        <v>13476</v>
      </c>
      <c r="W52" s="20" t="s">
        <v>13476</v>
      </c>
      <c r="X52" s="20" t="s">
        <v>13238</v>
      </c>
      <c r="Y52" s="20" t="s">
        <v>13566</v>
      </c>
    </row>
    <row r="53" spans="1:25" s="19" customFormat="1" ht="26" x14ac:dyDescent="0.6">
      <c r="A53" s="23" t="s">
        <v>13764</v>
      </c>
      <c r="B53" s="20">
        <v>1096</v>
      </c>
      <c r="C53" s="21">
        <v>42059</v>
      </c>
      <c r="D53" s="21">
        <v>42107.291666666701</v>
      </c>
      <c r="E53" s="20" t="s">
        <v>13245</v>
      </c>
      <c r="F53" s="20" t="s">
        <v>13564</v>
      </c>
      <c r="G53" s="20" t="s">
        <v>13253</v>
      </c>
      <c r="H53" s="20"/>
      <c r="I53" s="20" t="s">
        <v>13253</v>
      </c>
      <c r="J53" s="20"/>
      <c r="K53" s="20">
        <v>5</v>
      </c>
      <c r="L53" s="20"/>
      <c r="M53" s="20">
        <v>5</v>
      </c>
      <c r="N53" s="20" t="s">
        <v>13560</v>
      </c>
      <c r="O53" s="20" t="s">
        <v>13451</v>
      </c>
      <c r="P53" s="20" t="s">
        <v>27</v>
      </c>
      <c r="Q53" s="20" t="s">
        <v>11873</v>
      </c>
      <c r="R53" s="22" t="s">
        <v>13763</v>
      </c>
      <c r="S53" s="21">
        <v>42247.291666666701</v>
      </c>
      <c r="T53" s="21">
        <v>43830.333333333299</v>
      </c>
      <c r="U53" s="20" t="s">
        <v>35</v>
      </c>
      <c r="V53" s="20" t="s">
        <v>13238</v>
      </c>
      <c r="W53" s="20" t="s">
        <v>13238</v>
      </c>
      <c r="X53" s="20" t="s">
        <v>13238</v>
      </c>
      <c r="Y53" s="20" t="s">
        <v>13566</v>
      </c>
    </row>
    <row r="54" spans="1:25" s="19" customFormat="1" ht="26" x14ac:dyDescent="0.6">
      <c r="A54" s="23" t="s">
        <v>13762</v>
      </c>
      <c r="B54" s="20">
        <v>1097</v>
      </c>
      <c r="C54" s="21">
        <v>42123</v>
      </c>
      <c r="D54" s="21">
        <v>42124.291666666701</v>
      </c>
      <c r="E54" s="20" t="s">
        <v>13245</v>
      </c>
      <c r="F54" s="20" t="s">
        <v>13702</v>
      </c>
      <c r="G54" s="20" t="s">
        <v>13243</v>
      </c>
      <c r="H54" s="20"/>
      <c r="I54" s="20" t="s">
        <v>13242</v>
      </c>
      <c r="J54" s="20"/>
      <c r="K54" s="20">
        <v>13.25</v>
      </c>
      <c r="L54" s="20"/>
      <c r="M54" s="20">
        <v>13</v>
      </c>
      <c r="N54" s="20" t="s">
        <v>13241</v>
      </c>
      <c r="O54" s="20" t="s">
        <v>13626</v>
      </c>
      <c r="P54" s="20" t="s">
        <v>27</v>
      </c>
      <c r="Q54" s="20" t="s">
        <v>11873</v>
      </c>
      <c r="R54" s="22" t="s">
        <v>13761</v>
      </c>
      <c r="S54" s="21">
        <v>43101.333333333299</v>
      </c>
      <c r="T54" s="21">
        <v>44440.291666666701</v>
      </c>
      <c r="U54" s="20" t="s">
        <v>13238</v>
      </c>
      <c r="V54" s="20" t="s">
        <v>13476</v>
      </c>
      <c r="W54" s="20" t="s">
        <v>13476</v>
      </c>
      <c r="X54" s="20" t="s">
        <v>13238</v>
      </c>
      <c r="Y54" s="20" t="s">
        <v>13566</v>
      </c>
    </row>
    <row r="55" spans="1:25" s="19" customFormat="1" ht="26" x14ac:dyDescent="0.6">
      <c r="A55" s="23" t="s">
        <v>13760</v>
      </c>
      <c r="B55" s="20">
        <v>1103</v>
      </c>
      <c r="C55" s="21">
        <v>42124</v>
      </c>
      <c r="D55" s="21">
        <v>42124.291666666701</v>
      </c>
      <c r="E55" s="20" t="s">
        <v>13245</v>
      </c>
      <c r="F55" s="20" t="s">
        <v>13702</v>
      </c>
      <c r="G55" s="20" t="s">
        <v>13267</v>
      </c>
      <c r="H55" s="20"/>
      <c r="I55" s="20" t="s">
        <v>616</v>
      </c>
      <c r="J55" s="20"/>
      <c r="K55" s="20">
        <v>40</v>
      </c>
      <c r="L55" s="20"/>
      <c r="M55" s="20">
        <v>40</v>
      </c>
      <c r="N55" s="20" t="s">
        <v>13241</v>
      </c>
      <c r="O55" s="20" t="s">
        <v>13440</v>
      </c>
      <c r="P55" s="20" t="s">
        <v>27</v>
      </c>
      <c r="Q55" s="20" t="s">
        <v>11873</v>
      </c>
      <c r="R55" s="22" t="s">
        <v>13759</v>
      </c>
      <c r="S55" s="21">
        <v>42948.291666666701</v>
      </c>
      <c r="T55" s="21">
        <v>44165.333333333299</v>
      </c>
      <c r="U55" s="20" t="s">
        <v>13238</v>
      </c>
      <c r="V55" s="20" t="s">
        <v>13476</v>
      </c>
      <c r="W55" s="20" t="s">
        <v>13476</v>
      </c>
      <c r="X55" s="20" t="s">
        <v>13238</v>
      </c>
      <c r="Y55" s="20" t="s">
        <v>13566</v>
      </c>
    </row>
    <row r="56" spans="1:25" s="19" customFormat="1" ht="26" x14ac:dyDescent="0.6">
      <c r="A56" s="23" t="s">
        <v>13758</v>
      </c>
      <c r="B56" s="20">
        <v>1106</v>
      </c>
      <c r="C56" s="21">
        <v>42124</v>
      </c>
      <c r="D56" s="21">
        <v>42124.291666666701</v>
      </c>
      <c r="E56" s="20" t="s">
        <v>13245</v>
      </c>
      <c r="F56" s="20" t="s">
        <v>13702</v>
      </c>
      <c r="G56" s="20" t="s">
        <v>13253</v>
      </c>
      <c r="H56" s="20"/>
      <c r="I56" s="20" t="s">
        <v>13253</v>
      </c>
      <c r="J56" s="20"/>
      <c r="K56" s="20">
        <v>206</v>
      </c>
      <c r="L56" s="20"/>
      <c r="M56" s="20">
        <v>200</v>
      </c>
      <c r="N56" s="20" t="s">
        <v>13241</v>
      </c>
      <c r="O56" s="20" t="s">
        <v>13757</v>
      </c>
      <c r="P56" s="20" t="s">
        <v>27</v>
      </c>
      <c r="Q56" s="20" t="s">
        <v>11873</v>
      </c>
      <c r="R56" s="22" t="s">
        <v>13756</v>
      </c>
      <c r="S56" s="21">
        <v>44119.291666666701</v>
      </c>
      <c r="T56" s="21">
        <v>45366.291666666701</v>
      </c>
      <c r="U56" s="20" t="s">
        <v>13238</v>
      </c>
      <c r="V56" s="20" t="s">
        <v>13476</v>
      </c>
      <c r="W56" s="20" t="s">
        <v>13476</v>
      </c>
      <c r="X56" s="20" t="s">
        <v>13238</v>
      </c>
      <c r="Y56" s="20" t="s">
        <v>13566</v>
      </c>
    </row>
    <row r="57" spans="1:25" s="19" customFormat="1" ht="26" x14ac:dyDescent="0.6">
      <c r="A57" s="23" t="s">
        <v>13755</v>
      </c>
      <c r="B57" s="20">
        <v>1109</v>
      </c>
      <c r="C57" s="21">
        <v>42124</v>
      </c>
      <c r="D57" s="21">
        <v>42124.291666666701</v>
      </c>
      <c r="E57" s="20" t="s">
        <v>13245</v>
      </c>
      <c r="F57" s="20" t="s">
        <v>13702</v>
      </c>
      <c r="G57" s="20" t="s">
        <v>13243</v>
      </c>
      <c r="H57" s="20"/>
      <c r="I57" s="20" t="s">
        <v>13242</v>
      </c>
      <c r="J57" s="20"/>
      <c r="K57" s="20">
        <v>150</v>
      </c>
      <c r="L57" s="20"/>
      <c r="M57" s="20">
        <v>132</v>
      </c>
      <c r="N57" s="20" t="s">
        <v>13241</v>
      </c>
      <c r="O57" s="20" t="s">
        <v>13425</v>
      </c>
      <c r="P57" s="20" t="s">
        <v>27</v>
      </c>
      <c r="Q57" s="20" t="s">
        <v>11873</v>
      </c>
      <c r="R57" s="22" t="s">
        <v>13754</v>
      </c>
      <c r="S57" s="21">
        <v>44348.291666666701</v>
      </c>
      <c r="T57" s="21">
        <v>44652.291666666701</v>
      </c>
      <c r="U57" s="20" t="s">
        <v>13238</v>
      </c>
      <c r="V57" s="20" t="s">
        <v>13476</v>
      </c>
      <c r="W57" s="20" t="s">
        <v>13476</v>
      </c>
      <c r="X57" s="20" t="s">
        <v>13238</v>
      </c>
      <c r="Y57" s="20" t="s">
        <v>13566</v>
      </c>
    </row>
    <row r="58" spans="1:25" s="19" customFormat="1" ht="26" x14ac:dyDescent="0.6">
      <c r="A58" s="23" t="s">
        <v>13753</v>
      </c>
      <c r="B58" s="20">
        <v>1111</v>
      </c>
      <c r="C58" s="21">
        <v>42124</v>
      </c>
      <c r="D58" s="21">
        <v>42124.291666666701</v>
      </c>
      <c r="E58" s="20" t="s">
        <v>13245</v>
      </c>
      <c r="F58" s="20" t="s">
        <v>13702</v>
      </c>
      <c r="G58" s="20" t="s">
        <v>13243</v>
      </c>
      <c r="H58" s="20"/>
      <c r="I58" s="20" t="s">
        <v>13242</v>
      </c>
      <c r="J58" s="20"/>
      <c r="K58" s="20">
        <v>200</v>
      </c>
      <c r="L58" s="20"/>
      <c r="M58" s="20">
        <v>200</v>
      </c>
      <c r="N58" s="20" t="s">
        <v>13241</v>
      </c>
      <c r="O58" s="20" t="s">
        <v>13448</v>
      </c>
      <c r="P58" s="20" t="s">
        <v>27</v>
      </c>
      <c r="Q58" s="20" t="s">
        <v>11873</v>
      </c>
      <c r="R58" s="22" t="s">
        <v>13752</v>
      </c>
      <c r="S58" s="21">
        <v>43252.291666666701</v>
      </c>
      <c r="T58" s="21">
        <v>44317.291666666701</v>
      </c>
      <c r="U58" s="20" t="s">
        <v>13238</v>
      </c>
      <c r="V58" s="20" t="s">
        <v>13476</v>
      </c>
      <c r="W58" s="20" t="s">
        <v>13476</v>
      </c>
      <c r="X58" s="20" t="s">
        <v>13238</v>
      </c>
      <c r="Y58" s="20" t="s">
        <v>13566</v>
      </c>
    </row>
    <row r="59" spans="1:25" s="19" customFormat="1" ht="26" x14ac:dyDescent="0.6">
      <c r="A59" s="23" t="s">
        <v>13751</v>
      </c>
      <c r="B59" s="20">
        <v>1116</v>
      </c>
      <c r="C59" s="21">
        <v>42124</v>
      </c>
      <c r="D59" s="21">
        <v>42124.291666666701</v>
      </c>
      <c r="E59" s="20" t="s">
        <v>13245</v>
      </c>
      <c r="F59" s="20" t="s">
        <v>13702</v>
      </c>
      <c r="G59" s="20" t="s">
        <v>13243</v>
      </c>
      <c r="H59" s="20"/>
      <c r="I59" s="20" t="s">
        <v>13242</v>
      </c>
      <c r="J59" s="20"/>
      <c r="K59" s="20">
        <v>10</v>
      </c>
      <c r="L59" s="20"/>
      <c r="M59" s="20">
        <v>10</v>
      </c>
      <c r="N59" s="20" t="s">
        <v>13241</v>
      </c>
      <c r="O59" s="20" t="s">
        <v>13750</v>
      </c>
      <c r="P59" s="20" t="s">
        <v>27</v>
      </c>
      <c r="Q59" s="20" t="s">
        <v>11873</v>
      </c>
      <c r="R59" s="22" t="s">
        <v>13749</v>
      </c>
      <c r="S59" s="21">
        <v>42825.291666666701</v>
      </c>
      <c r="T59" s="21">
        <v>44074.291666666701</v>
      </c>
      <c r="U59" s="20" t="s">
        <v>13238</v>
      </c>
      <c r="V59" s="20" t="s">
        <v>13476</v>
      </c>
      <c r="W59" s="20" t="s">
        <v>13476</v>
      </c>
      <c r="X59" s="20" t="s">
        <v>13238</v>
      </c>
      <c r="Y59" s="20" t="s">
        <v>13566</v>
      </c>
    </row>
    <row r="60" spans="1:25" s="19" customFormat="1" ht="26" x14ac:dyDescent="0.6">
      <c r="A60" s="23" t="s">
        <v>13748</v>
      </c>
      <c r="B60" s="20">
        <v>1117</v>
      </c>
      <c r="C60" s="21">
        <v>42124</v>
      </c>
      <c r="D60" s="21">
        <v>42124.291666666701</v>
      </c>
      <c r="E60" s="20" t="s">
        <v>13245</v>
      </c>
      <c r="F60" s="20" t="s">
        <v>13702</v>
      </c>
      <c r="G60" s="20" t="s">
        <v>13267</v>
      </c>
      <c r="H60" s="20"/>
      <c r="I60" s="20" t="s">
        <v>616</v>
      </c>
      <c r="J60" s="20"/>
      <c r="K60" s="20">
        <v>254</v>
      </c>
      <c r="L60" s="20"/>
      <c r="M60" s="20">
        <v>250</v>
      </c>
      <c r="N60" s="20" t="s">
        <v>13241</v>
      </c>
      <c r="O60" s="20" t="s">
        <v>13393</v>
      </c>
      <c r="P60" s="20" t="s">
        <v>27</v>
      </c>
      <c r="Q60" s="20" t="s">
        <v>11873</v>
      </c>
      <c r="R60" s="22" t="s">
        <v>13747</v>
      </c>
      <c r="S60" s="21">
        <v>43634.291666666701</v>
      </c>
      <c r="T60" s="21">
        <v>44141.333333333299</v>
      </c>
      <c r="U60" s="20" t="s">
        <v>13238</v>
      </c>
      <c r="V60" s="20" t="s">
        <v>13476</v>
      </c>
      <c r="W60" s="20" t="s">
        <v>13476</v>
      </c>
      <c r="X60" s="20" t="s">
        <v>13238</v>
      </c>
      <c r="Y60" s="20" t="s">
        <v>13566</v>
      </c>
    </row>
    <row r="61" spans="1:25" s="19" customFormat="1" ht="26" x14ac:dyDescent="0.6">
      <c r="A61" s="23" t="s">
        <v>13746</v>
      </c>
      <c r="B61" s="20">
        <v>1120</v>
      </c>
      <c r="C61" s="21">
        <v>42124</v>
      </c>
      <c r="D61" s="21">
        <v>42124.291666666701</v>
      </c>
      <c r="E61" s="20" t="s">
        <v>13245</v>
      </c>
      <c r="F61" s="20" t="s">
        <v>13702</v>
      </c>
      <c r="G61" s="20" t="s">
        <v>13267</v>
      </c>
      <c r="H61" s="20"/>
      <c r="I61" s="20" t="s">
        <v>616</v>
      </c>
      <c r="J61" s="20"/>
      <c r="K61" s="20">
        <v>152</v>
      </c>
      <c r="L61" s="20"/>
      <c r="M61" s="20">
        <v>150</v>
      </c>
      <c r="N61" s="20" t="s">
        <v>13241</v>
      </c>
      <c r="O61" s="20" t="s">
        <v>13393</v>
      </c>
      <c r="P61" s="20" t="s">
        <v>27</v>
      </c>
      <c r="Q61" s="20" t="s">
        <v>11873</v>
      </c>
      <c r="R61" s="22" t="s">
        <v>13420</v>
      </c>
      <c r="S61" s="21">
        <v>44305.291666666701</v>
      </c>
      <c r="T61" s="21">
        <v>44680.291666666701</v>
      </c>
      <c r="U61" s="20" t="s">
        <v>13238</v>
      </c>
      <c r="V61" s="20" t="s">
        <v>13476</v>
      </c>
      <c r="W61" s="20" t="s">
        <v>13476</v>
      </c>
      <c r="X61" s="20" t="s">
        <v>13238</v>
      </c>
      <c r="Y61" s="20" t="s">
        <v>13566</v>
      </c>
    </row>
    <row r="62" spans="1:25" s="19" customFormat="1" ht="26" x14ac:dyDescent="0.6">
      <c r="A62" s="23" t="s">
        <v>13745</v>
      </c>
      <c r="B62" s="20">
        <v>1127</v>
      </c>
      <c r="C62" s="21">
        <v>42122</v>
      </c>
      <c r="D62" s="21">
        <v>42124.291666666701</v>
      </c>
      <c r="E62" s="20" t="s">
        <v>13245</v>
      </c>
      <c r="F62" s="20" t="s">
        <v>13702</v>
      </c>
      <c r="G62" s="20" t="s">
        <v>13267</v>
      </c>
      <c r="H62" s="20"/>
      <c r="I62" s="20" t="s">
        <v>616</v>
      </c>
      <c r="J62" s="20"/>
      <c r="K62" s="20">
        <v>20.440000000000001</v>
      </c>
      <c r="L62" s="20"/>
      <c r="M62" s="20">
        <v>20</v>
      </c>
      <c r="N62" s="20" t="s">
        <v>13241</v>
      </c>
      <c r="O62" s="20" t="s">
        <v>13410</v>
      </c>
      <c r="P62" s="20" t="s">
        <v>27</v>
      </c>
      <c r="Q62" s="20" t="s">
        <v>11873</v>
      </c>
      <c r="R62" s="22" t="s">
        <v>13743</v>
      </c>
      <c r="S62" s="21">
        <v>44044.291666666701</v>
      </c>
      <c r="T62" s="21">
        <v>44044.291666666701</v>
      </c>
      <c r="U62" s="20" t="s">
        <v>13238</v>
      </c>
      <c r="V62" s="20" t="s">
        <v>13476</v>
      </c>
      <c r="W62" s="20" t="s">
        <v>13476</v>
      </c>
      <c r="X62" s="20" t="s">
        <v>13238</v>
      </c>
      <c r="Y62" s="20" t="s">
        <v>13566</v>
      </c>
    </row>
    <row r="63" spans="1:25" s="19" customFormat="1" ht="26" x14ac:dyDescent="0.6">
      <c r="A63" s="23" t="s">
        <v>13744</v>
      </c>
      <c r="B63" s="20">
        <v>1128</v>
      </c>
      <c r="C63" s="21">
        <v>42122</v>
      </c>
      <c r="D63" s="21">
        <v>42124.291666666701</v>
      </c>
      <c r="E63" s="20" t="s">
        <v>13245</v>
      </c>
      <c r="F63" s="20" t="s">
        <v>13702</v>
      </c>
      <c r="G63" s="20" t="s">
        <v>13267</v>
      </c>
      <c r="H63" s="20"/>
      <c r="I63" s="20" t="s">
        <v>616</v>
      </c>
      <c r="J63" s="20"/>
      <c r="K63" s="20">
        <v>103.09</v>
      </c>
      <c r="L63" s="20"/>
      <c r="M63" s="20">
        <v>100</v>
      </c>
      <c r="N63" s="20" t="s">
        <v>13241</v>
      </c>
      <c r="O63" s="20" t="s">
        <v>13410</v>
      </c>
      <c r="P63" s="20" t="s">
        <v>27</v>
      </c>
      <c r="Q63" s="20" t="s">
        <v>11873</v>
      </c>
      <c r="R63" s="22" t="s">
        <v>13743</v>
      </c>
      <c r="S63" s="21">
        <v>44166.333333333299</v>
      </c>
      <c r="T63" s="21">
        <v>44044.291666666701</v>
      </c>
      <c r="U63" s="20" t="s">
        <v>13238</v>
      </c>
      <c r="V63" s="20" t="s">
        <v>13476</v>
      </c>
      <c r="W63" s="20" t="s">
        <v>13476</v>
      </c>
      <c r="X63" s="20" t="s">
        <v>13238</v>
      </c>
      <c r="Y63" s="20" t="s">
        <v>13566</v>
      </c>
    </row>
    <row r="64" spans="1:25" s="19" customFormat="1" ht="26" x14ac:dyDescent="0.6">
      <c r="A64" s="23" t="s">
        <v>13742</v>
      </c>
      <c r="B64" s="20">
        <v>1129</v>
      </c>
      <c r="C64" s="21">
        <v>42124</v>
      </c>
      <c r="D64" s="21">
        <v>42124.291666666701</v>
      </c>
      <c r="E64" s="20" t="s">
        <v>13245</v>
      </c>
      <c r="F64" s="20" t="s">
        <v>13702</v>
      </c>
      <c r="G64" s="20" t="s">
        <v>13267</v>
      </c>
      <c r="H64" s="20"/>
      <c r="I64" s="20" t="s">
        <v>616</v>
      </c>
      <c r="J64" s="20"/>
      <c r="K64" s="20">
        <v>204</v>
      </c>
      <c r="L64" s="20"/>
      <c r="M64" s="20">
        <v>200</v>
      </c>
      <c r="N64" s="20" t="s">
        <v>13241</v>
      </c>
      <c r="O64" s="20" t="s">
        <v>13410</v>
      </c>
      <c r="P64" s="20" t="s">
        <v>27</v>
      </c>
      <c r="Q64" s="20" t="s">
        <v>11873</v>
      </c>
      <c r="R64" s="22" t="s">
        <v>13741</v>
      </c>
      <c r="S64" s="21">
        <v>43465.333333333299</v>
      </c>
      <c r="T64" s="21">
        <v>44680.291666666701</v>
      </c>
      <c r="U64" s="20" t="s">
        <v>13238</v>
      </c>
      <c r="V64" s="20" t="s">
        <v>13476</v>
      </c>
      <c r="W64" s="20" t="s">
        <v>13476</v>
      </c>
      <c r="X64" s="20" t="s">
        <v>13238</v>
      </c>
      <c r="Y64" s="20" t="s">
        <v>13566</v>
      </c>
    </row>
    <row r="65" spans="1:25" s="19" customFormat="1" ht="39" x14ac:dyDescent="0.6">
      <c r="A65" s="23" t="s">
        <v>13740</v>
      </c>
      <c r="B65" s="20">
        <v>1135</v>
      </c>
      <c r="C65" s="21">
        <v>42123</v>
      </c>
      <c r="D65" s="21">
        <v>42124.291666666701</v>
      </c>
      <c r="E65" s="20" t="s">
        <v>13245</v>
      </c>
      <c r="F65" s="20" t="s">
        <v>13702</v>
      </c>
      <c r="G65" s="20" t="s">
        <v>13267</v>
      </c>
      <c r="H65" s="20" t="s">
        <v>13243</v>
      </c>
      <c r="I65" s="20" t="s">
        <v>616</v>
      </c>
      <c r="J65" s="20" t="s">
        <v>13242</v>
      </c>
      <c r="K65" s="20">
        <v>417.9</v>
      </c>
      <c r="L65" s="20">
        <v>420</v>
      </c>
      <c r="M65" s="20">
        <v>400</v>
      </c>
      <c r="N65" s="20" t="s">
        <v>13241</v>
      </c>
      <c r="O65" s="20" t="s">
        <v>13410</v>
      </c>
      <c r="P65" s="20" t="s">
        <v>27</v>
      </c>
      <c r="Q65" s="20" t="s">
        <v>11873</v>
      </c>
      <c r="R65" s="22" t="s">
        <v>13739</v>
      </c>
      <c r="S65" s="21">
        <v>43465.333333333299</v>
      </c>
      <c r="T65" s="21">
        <v>44926.333333333299</v>
      </c>
      <c r="U65" s="20" t="s">
        <v>13238</v>
      </c>
      <c r="V65" s="20" t="s">
        <v>13476</v>
      </c>
      <c r="W65" s="20" t="s">
        <v>13476</v>
      </c>
      <c r="X65" s="20" t="s">
        <v>13238</v>
      </c>
      <c r="Y65" s="20" t="s">
        <v>13566</v>
      </c>
    </row>
    <row r="66" spans="1:25" s="19" customFormat="1" ht="26" x14ac:dyDescent="0.6">
      <c r="A66" s="23" t="s">
        <v>13738</v>
      </c>
      <c r="B66" s="20">
        <v>1136</v>
      </c>
      <c r="C66" s="21">
        <v>42124</v>
      </c>
      <c r="D66" s="21">
        <v>42124.291666666701</v>
      </c>
      <c r="E66" s="20" t="s">
        <v>13245</v>
      </c>
      <c r="F66" s="20" t="s">
        <v>13702</v>
      </c>
      <c r="G66" s="20" t="s">
        <v>13267</v>
      </c>
      <c r="H66" s="20"/>
      <c r="I66" s="20" t="s">
        <v>616</v>
      </c>
      <c r="J66" s="20"/>
      <c r="K66" s="20">
        <v>20</v>
      </c>
      <c r="L66" s="20"/>
      <c r="M66" s="20">
        <v>20</v>
      </c>
      <c r="N66" s="20" t="s">
        <v>13560</v>
      </c>
      <c r="O66" s="20" t="s">
        <v>13393</v>
      </c>
      <c r="P66" s="20" t="s">
        <v>27</v>
      </c>
      <c r="Q66" s="20" t="s">
        <v>11873</v>
      </c>
      <c r="R66" s="22" t="s">
        <v>13737</v>
      </c>
      <c r="S66" s="21">
        <v>42688.333333333299</v>
      </c>
      <c r="T66" s="21">
        <v>44607.333333333299</v>
      </c>
      <c r="U66" s="20" t="s">
        <v>13238</v>
      </c>
      <c r="V66" s="20" t="s">
        <v>13476</v>
      </c>
      <c r="W66" s="20" t="s">
        <v>13476</v>
      </c>
      <c r="X66" s="20" t="s">
        <v>13238</v>
      </c>
      <c r="Y66" s="20" t="s">
        <v>13566</v>
      </c>
    </row>
    <row r="67" spans="1:25" s="19" customFormat="1" ht="26" x14ac:dyDescent="0.6">
      <c r="A67" s="23" t="s">
        <v>13736</v>
      </c>
      <c r="B67" s="20">
        <v>1139</v>
      </c>
      <c r="C67" s="21">
        <v>42124</v>
      </c>
      <c r="D67" s="21">
        <v>42124.291666666701</v>
      </c>
      <c r="E67" s="20" t="s">
        <v>13245</v>
      </c>
      <c r="F67" s="20" t="s">
        <v>13702</v>
      </c>
      <c r="G67" s="20" t="s">
        <v>13267</v>
      </c>
      <c r="H67" s="20"/>
      <c r="I67" s="20" t="s">
        <v>616</v>
      </c>
      <c r="J67" s="20"/>
      <c r="K67" s="20">
        <v>252.04</v>
      </c>
      <c r="L67" s="20"/>
      <c r="M67" s="20">
        <v>250</v>
      </c>
      <c r="N67" s="20" t="s">
        <v>13241</v>
      </c>
      <c r="O67" s="20" t="s">
        <v>13393</v>
      </c>
      <c r="P67" s="20" t="s">
        <v>27</v>
      </c>
      <c r="Q67" s="20" t="s">
        <v>11873</v>
      </c>
      <c r="R67" s="22" t="s">
        <v>13420</v>
      </c>
      <c r="S67" s="21">
        <v>43941.291666666701</v>
      </c>
      <c r="T67" s="21">
        <v>44650.291666666701</v>
      </c>
      <c r="U67" s="20" t="s">
        <v>13238</v>
      </c>
      <c r="V67" s="20" t="s">
        <v>13476</v>
      </c>
      <c r="W67" s="20" t="s">
        <v>13476</v>
      </c>
      <c r="X67" s="20" t="s">
        <v>13238</v>
      </c>
      <c r="Y67" s="20" t="s">
        <v>13566</v>
      </c>
    </row>
    <row r="68" spans="1:25" s="19" customFormat="1" ht="26" x14ac:dyDescent="0.6">
      <c r="A68" s="23" t="s">
        <v>13735</v>
      </c>
      <c r="B68" s="20">
        <v>1141</v>
      </c>
      <c r="C68" s="21">
        <v>42124</v>
      </c>
      <c r="D68" s="21">
        <v>42124.291666666701</v>
      </c>
      <c r="E68" s="20" t="s">
        <v>13245</v>
      </c>
      <c r="F68" s="20" t="s">
        <v>13702</v>
      </c>
      <c r="G68" s="20" t="s">
        <v>13267</v>
      </c>
      <c r="H68" s="20"/>
      <c r="I68" s="20" t="s">
        <v>616</v>
      </c>
      <c r="J68" s="20"/>
      <c r="K68" s="20">
        <v>80</v>
      </c>
      <c r="L68" s="20"/>
      <c r="M68" s="20">
        <v>80</v>
      </c>
      <c r="N68" s="20" t="s">
        <v>13241</v>
      </c>
      <c r="O68" s="20" t="s">
        <v>13327</v>
      </c>
      <c r="P68" s="20" t="s">
        <v>27</v>
      </c>
      <c r="Q68" s="20" t="s">
        <v>11873</v>
      </c>
      <c r="R68" s="22" t="s">
        <v>13731</v>
      </c>
      <c r="S68" s="21">
        <v>43465.333333333299</v>
      </c>
      <c r="T68" s="21">
        <v>44679.291666666701</v>
      </c>
      <c r="U68" s="20" t="s">
        <v>13238</v>
      </c>
      <c r="V68" s="20" t="s">
        <v>13476</v>
      </c>
      <c r="W68" s="20" t="s">
        <v>13476</v>
      </c>
      <c r="X68" s="20" t="s">
        <v>13238</v>
      </c>
      <c r="Y68" s="20" t="s">
        <v>13566</v>
      </c>
    </row>
    <row r="69" spans="1:25" s="19" customFormat="1" ht="39" x14ac:dyDescent="0.6">
      <c r="A69" s="23" t="s">
        <v>13734</v>
      </c>
      <c r="B69" s="20">
        <v>1143</v>
      </c>
      <c r="C69" s="21">
        <v>42123</v>
      </c>
      <c r="D69" s="21">
        <v>42124.291666666701</v>
      </c>
      <c r="E69" s="20" t="s">
        <v>13245</v>
      </c>
      <c r="F69" s="20" t="s">
        <v>13702</v>
      </c>
      <c r="G69" s="20" t="s">
        <v>13243</v>
      </c>
      <c r="H69" s="20"/>
      <c r="I69" s="20" t="s">
        <v>13242</v>
      </c>
      <c r="J69" s="20"/>
      <c r="K69" s="20">
        <v>10</v>
      </c>
      <c r="L69" s="20"/>
      <c r="M69" s="20">
        <v>10</v>
      </c>
      <c r="N69" s="20" t="s">
        <v>13241</v>
      </c>
      <c r="O69" s="20" t="s">
        <v>13344</v>
      </c>
      <c r="P69" s="20" t="s">
        <v>27</v>
      </c>
      <c r="Q69" s="20" t="s">
        <v>11873</v>
      </c>
      <c r="R69" s="22" t="s">
        <v>13733</v>
      </c>
      <c r="S69" s="21">
        <v>43100.333333333299</v>
      </c>
      <c r="T69" s="21">
        <v>44561.333333333299</v>
      </c>
      <c r="U69" s="20" t="s">
        <v>13238</v>
      </c>
      <c r="V69" s="20" t="s">
        <v>13476</v>
      </c>
      <c r="W69" s="20" t="s">
        <v>13476</v>
      </c>
      <c r="X69" s="20" t="s">
        <v>13238</v>
      </c>
      <c r="Y69" s="20" t="s">
        <v>13566</v>
      </c>
    </row>
    <row r="70" spans="1:25" s="19" customFormat="1" ht="26" x14ac:dyDescent="0.6">
      <c r="A70" s="23" t="s">
        <v>13732</v>
      </c>
      <c r="B70" s="20">
        <v>1157</v>
      </c>
      <c r="C70" s="21">
        <v>42116</v>
      </c>
      <c r="D70" s="21">
        <v>42124.291666666701</v>
      </c>
      <c r="E70" s="20" t="s">
        <v>13245</v>
      </c>
      <c r="F70" s="20" t="s">
        <v>13702</v>
      </c>
      <c r="G70" s="20" t="s">
        <v>13267</v>
      </c>
      <c r="H70" s="20"/>
      <c r="I70" s="20" t="s">
        <v>616</v>
      </c>
      <c r="J70" s="20"/>
      <c r="K70" s="20">
        <v>50</v>
      </c>
      <c r="L70" s="20"/>
      <c r="M70" s="20">
        <v>50</v>
      </c>
      <c r="N70" s="20" t="s">
        <v>13241</v>
      </c>
      <c r="O70" s="20" t="s">
        <v>13327</v>
      </c>
      <c r="P70" s="20" t="s">
        <v>27</v>
      </c>
      <c r="Q70" s="20" t="s">
        <v>11873</v>
      </c>
      <c r="R70" s="22" t="s">
        <v>13731</v>
      </c>
      <c r="S70" s="21">
        <v>43465.333333333299</v>
      </c>
      <c r="T70" s="21">
        <v>44679.291666666701</v>
      </c>
      <c r="U70" s="20" t="s">
        <v>13238</v>
      </c>
      <c r="V70" s="20" t="s">
        <v>13476</v>
      </c>
      <c r="W70" s="20" t="s">
        <v>13476</v>
      </c>
      <c r="X70" s="20" t="s">
        <v>13238</v>
      </c>
      <c r="Y70" s="20" t="s">
        <v>13566</v>
      </c>
    </row>
    <row r="71" spans="1:25" s="19" customFormat="1" ht="26" x14ac:dyDescent="0.6">
      <c r="A71" s="23" t="s">
        <v>13228</v>
      </c>
      <c r="B71" s="20">
        <v>1158</v>
      </c>
      <c r="C71" s="21">
        <v>42123</v>
      </c>
      <c r="D71" s="21">
        <v>42124.291666666701</v>
      </c>
      <c r="E71" s="20" t="s">
        <v>13245</v>
      </c>
      <c r="F71" s="20" t="s">
        <v>13702</v>
      </c>
      <c r="G71" s="20" t="s">
        <v>13267</v>
      </c>
      <c r="H71" s="20" t="s">
        <v>13243</v>
      </c>
      <c r="I71" s="20" t="s">
        <v>616</v>
      </c>
      <c r="J71" s="20" t="s">
        <v>13242</v>
      </c>
      <c r="K71" s="20">
        <v>308.5</v>
      </c>
      <c r="L71" s="20">
        <v>308.7</v>
      </c>
      <c r="M71" s="20">
        <v>300</v>
      </c>
      <c r="N71" s="20" t="s">
        <v>13241</v>
      </c>
      <c r="O71" s="20" t="s">
        <v>13393</v>
      </c>
      <c r="P71" s="20" t="s">
        <v>27</v>
      </c>
      <c r="Q71" s="20" t="s">
        <v>11873</v>
      </c>
      <c r="R71" s="22" t="s">
        <v>13697</v>
      </c>
      <c r="S71" s="21">
        <v>43465.333333333299</v>
      </c>
      <c r="T71" s="21">
        <v>44196.333333333299</v>
      </c>
      <c r="U71" s="20" t="s">
        <v>13238</v>
      </c>
      <c r="V71" s="20" t="s">
        <v>13476</v>
      </c>
      <c r="W71" s="20" t="s">
        <v>13476</v>
      </c>
      <c r="X71" s="20" t="s">
        <v>13238</v>
      </c>
      <c r="Y71" s="20" t="s">
        <v>13566</v>
      </c>
    </row>
    <row r="72" spans="1:25" s="19" customFormat="1" ht="26" x14ac:dyDescent="0.6">
      <c r="A72" s="23" t="s">
        <v>13730</v>
      </c>
      <c r="B72" s="20">
        <v>1166</v>
      </c>
      <c r="C72" s="21">
        <v>42124</v>
      </c>
      <c r="D72" s="21">
        <v>42124.291666666701</v>
      </c>
      <c r="E72" s="20" t="s">
        <v>13245</v>
      </c>
      <c r="F72" s="20" t="s">
        <v>13702</v>
      </c>
      <c r="G72" s="20" t="s">
        <v>13267</v>
      </c>
      <c r="H72" s="20"/>
      <c r="I72" s="20" t="s">
        <v>616</v>
      </c>
      <c r="J72" s="20"/>
      <c r="K72" s="20">
        <v>200</v>
      </c>
      <c r="L72" s="20"/>
      <c r="M72" s="20">
        <v>200</v>
      </c>
      <c r="N72" s="20" t="s">
        <v>13241</v>
      </c>
      <c r="O72" s="20" t="s">
        <v>13266</v>
      </c>
      <c r="P72" s="20" t="s">
        <v>27</v>
      </c>
      <c r="Q72" s="20" t="s">
        <v>3319</v>
      </c>
      <c r="R72" s="22" t="s">
        <v>13723</v>
      </c>
      <c r="S72" s="21">
        <v>43983.291666666701</v>
      </c>
      <c r="T72" s="21">
        <v>44651.291666666701</v>
      </c>
      <c r="U72" s="20" t="s">
        <v>13238</v>
      </c>
      <c r="V72" s="20" t="s">
        <v>13476</v>
      </c>
      <c r="W72" s="20" t="s">
        <v>13476</v>
      </c>
      <c r="X72" s="20" t="s">
        <v>13238</v>
      </c>
      <c r="Y72" s="20" t="s">
        <v>13566</v>
      </c>
    </row>
    <row r="73" spans="1:25" s="19" customFormat="1" ht="26" x14ac:dyDescent="0.6">
      <c r="A73" s="23" t="s">
        <v>13729</v>
      </c>
      <c r="B73" s="20">
        <v>1169</v>
      </c>
      <c r="C73" s="21">
        <v>42124</v>
      </c>
      <c r="D73" s="21">
        <v>42124.291666666701</v>
      </c>
      <c r="E73" s="20" t="s">
        <v>13245</v>
      </c>
      <c r="F73" s="20" t="s">
        <v>13702</v>
      </c>
      <c r="G73" s="20" t="s">
        <v>13243</v>
      </c>
      <c r="H73" s="20"/>
      <c r="I73" s="20" t="s">
        <v>13242</v>
      </c>
      <c r="J73" s="20"/>
      <c r="K73" s="20">
        <v>70</v>
      </c>
      <c r="L73" s="20"/>
      <c r="M73" s="20">
        <v>69.599999999999994</v>
      </c>
      <c r="N73" s="20" t="s">
        <v>13241</v>
      </c>
      <c r="O73" s="20" t="s">
        <v>13240</v>
      </c>
      <c r="P73" s="20" t="s">
        <v>27</v>
      </c>
      <c r="Q73" s="20" t="s">
        <v>3319</v>
      </c>
      <c r="R73" s="22" t="s">
        <v>13728</v>
      </c>
      <c r="S73" s="21">
        <v>43862.333333333299</v>
      </c>
      <c r="T73" s="21">
        <v>44279.291666666701</v>
      </c>
      <c r="U73" s="20" t="s">
        <v>13238</v>
      </c>
      <c r="V73" s="20" t="s">
        <v>13476</v>
      </c>
      <c r="W73" s="20" t="s">
        <v>13476</v>
      </c>
      <c r="X73" s="20" t="s">
        <v>13238</v>
      </c>
      <c r="Y73" s="20" t="s">
        <v>13566</v>
      </c>
    </row>
    <row r="74" spans="1:25" s="19" customFormat="1" ht="26" x14ac:dyDescent="0.6">
      <c r="A74" s="23" t="s">
        <v>13727</v>
      </c>
      <c r="B74" s="20">
        <v>1170</v>
      </c>
      <c r="C74" s="21">
        <v>42124</v>
      </c>
      <c r="D74" s="21">
        <v>42124.291666666701</v>
      </c>
      <c r="E74" s="20" t="s">
        <v>13245</v>
      </c>
      <c r="F74" s="20" t="s">
        <v>13702</v>
      </c>
      <c r="G74" s="20" t="s">
        <v>13243</v>
      </c>
      <c r="H74" s="20"/>
      <c r="I74" s="20" t="s">
        <v>13242</v>
      </c>
      <c r="J74" s="20"/>
      <c r="K74" s="20">
        <v>250</v>
      </c>
      <c r="L74" s="20"/>
      <c r="M74" s="20">
        <v>250</v>
      </c>
      <c r="N74" s="20" t="s">
        <v>13241</v>
      </c>
      <c r="O74" s="20" t="s">
        <v>13240</v>
      </c>
      <c r="P74" s="20" t="s">
        <v>27</v>
      </c>
      <c r="Q74" s="20" t="s">
        <v>3319</v>
      </c>
      <c r="R74" s="22" t="s">
        <v>13726</v>
      </c>
      <c r="S74" s="21">
        <v>43344.291666666701</v>
      </c>
      <c r="T74" s="21">
        <v>43831.333333333299</v>
      </c>
      <c r="U74" s="20" t="s">
        <v>13238</v>
      </c>
      <c r="V74" s="20" t="s">
        <v>13476</v>
      </c>
      <c r="W74" s="20" t="s">
        <v>13476</v>
      </c>
      <c r="X74" s="20" t="s">
        <v>13238</v>
      </c>
      <c r="Y74" s="20" t="s">
        <v>13566</v>
      </c>
    </row>
    <row r="75" spans="1:25" s="19" customFormat="1" ht="26" x14ac:dyDescent="0.6">
      <c r="A75" s="23" t="s">
        <v>13725</v>
      </c>
      <c r="B75" s="20">
        <v>1171</v>
      </c>
      <c r="C75" s="21">
        <v>42124</v>
      </c>
      <c r="D75" s="21">
        <v>42124.291666666701</v>
      </c>
      <c r="E75" s="20" t="s">
        <v>13245</v>
      </c>
      <c r="F75" s="20" t="s">
        <v>13702</v>
      </c>
      <c r="G75" s="20" t="s">
        <v>13267</v>
      </c>
      <c r="H75" s="20"/>
      <c r="I75" s="20" t="s">
        <v>616</v>
      </c>
      <c r="J75" s="20"/>
      <c r="K75" s="20">
        <v>500</v>
      </c>
      <c r="L75" s="20"/>
      <c r="M75" s="20">
        <v>500</v>
      </c>
      <c r="N75" s="20" t="s">
        <v>13241</v>
      </c>
      <c r="O75" s="20" t="s">
        <v>13570</v>
      </c>
      <c r="P75" s="20" t="s">
        <v>757</v>
      </c>
      <c r="Q75" s="20" t="s">
        <v>3319</v>
      </c>
      <c r="R75" s="22" t="s">
        <v>13665</v>
      </c>
      <c r="S75" s="21">
        <v>43465.333333333299</v>
      </c>
      <c r="T75" s="21">
        <v>44348.291666666701</v>
      </c>
      <c r="U75" s="20" t="s">
        <v>13238</v>
      </c>
      <c r="V75" s="20" t="s">
        <v>13476</v>
      </c>
      <c r="W75" s="20" t="s">
        <v>13476</v>
      </c>
      <c r="X75" s="20" t="s">
        <v>13238</v>
      </c>
      <c r="Y75" s="20" t="s">
        <v>13534</v>
      </c>
    </row>
    <row r="76" spans="1:25" s="19" customFormat="1" ht="26" x14ac:dyDescent="0.6">
      <c r="A76" s="23" t="s">
        <v>13724</v>
      </c>
      <c r="B76" s="20">
        <v>1175</v>
      </c>
      <c r="C76" s="21">
        <v>42123</v>
      </c>
      <c r="D76" s="21">
        <v>42124.291666666701</v>
      </c>
      <c r="E76" s="20" t="s">
        <v>13245</v>
      </c>
      <c r="F76" s="20" t="s">
        <v>13702</v>
      </c>
      <c r="G76" s="20" t="s">
        <v>13243</v>
      </c>
      <c r="H76" s="20"/>
      <c r="I76" s="20" t="s">
        <v>13242</v>
      </c>
      <c r="J76" s="20"/>
      <c r="K76" s="20">
        <v>125</v>
      </c>
      <c r="L76" s="20"/>
      <c r="M76" s="20">
        <v>125</v>
      </c>
      <c r="N76" s="20" t="s">
        <v>13560</v>
      </c>
      <c r="O76" s="20" t="s">
        <v>13266</v>
      </c>
      <c r="P76" s="20" t="s">
        <v>27</v>
      </c>
      <c r="Q76" s="20" t="s">
        <v>3319</v>
      </c>
      <c r="R76" s="22" t="s">
        <v>13723</v>
      </c>
      <c r="S76" s="21">
        <v>43344.291666666701</v>
      </c>
      <c r="T76" s="21">
        <v>44211.333333333299</v>
      </c>
      <c r="U76" s="20" t="s">
        <v>13238</v>
      </c>
      <c r="V76" s="20" t="s">
        <v>13476</v>
      </c>
      <c r="W76" s="20" t="s">
        <v>13476</v>
      </c>
      <c r="X76" s="20" t="s">
        <v>13238</v>
      </c>
      <c r="Y76" s="20" t="s">
        <v>13534</v>
      </c>
    </row>
    <row r="77" spans="1:25" s="19" customFormat="1" ht="39" x14ac:dyDescent="0.6">
      <c r="A77" s="23" t="s">
        <v>13722</v>
      </c>
      <c r="B77" s="20">
        <v>1189</v>
      </c>
      <c r="C77" s="21">
        <v>42122</v>
      </c>
      <c r="D77" s="21">
        <v>42124.291666666701</v>
      </c>
      <c r="E77" s="20" t="s">
        <v>13245</v>
      </c>
      <c r="F77" s="20" t="s">
        <v>13702</v>
      </c>
      <c r="G77" s="20" t="s">
        <v>13267</v>
      </c>
      <c r="H77" s="20"/>
      <c r="I77" s="20" t="s">
        <v>616</v>
      </c>
      <c r="J77" s="20"/>
      <c r="K77" s="20">
        <v>150</v>
      </c>
      <c r="L77" s="20"/>
      <c r="M77" s="20">
        <v>150</v>
      </c>
      <c r="N77" s="20" t="s">
        <v>13241</v>
      </c>
      <c r="O77" s="20" t="s">
        <v>13377</v>
      </c>
      <c r="P77" s="20" t="s">
        <v>757</v>
      </c>
      <c r="Q77" s="20" t="s">
        <v>3319</v>
      </c>
      <c r="R77" s="22" t="s">
        <v>13721</v>
      </c>
      <c r="S77" s="21">
        <v>43861.333333333299</v>
      </c>
      <c r="T77" s="21">
        <v>43861.333333333299</v>
      </c>
      <c r="U77" s="20" t="s">
        <v>13238</v>
      </c>
      <c r="V77" s="20" t="s">
        <v>13476</v>
      </c>
      <c r="W77" s="20" t="s">
        <v>13476</v>
      </c>
      <c r="X77" s="20" t="s">
        <v>13238</v>
      </c>
      <c r="Y77" s="20" t="s">
        <v>13534</v>
      </c>
    </row>
    <row r="78" spans="1:25" s="19" customFormat="1" ht="26" x14ac:dyDescent="0.6">
      <c r="A78" s="23" t="s">
        <v>13720</v>
      </c>
      <c r="B78" s="20">
        <v>1191</v>
      </c>
      <c r="C78" s="21">
        <v>42124</v>
      </c>
      <c r="D78" s="21">
        <v>42124.291666666701</v>
      </c>
      <c r="E78" s="20" t="s">
        <v>13245</v>
      </c>
      <c r="F78" s="20" t="s">
        <v>13702</v>
      </c>
      <c r="G78" s="20" t="s">
        <v>13267</v>
      </c>
      <c r="H78" s="20"/>
      <c r="I78" s="20" t="s">
        <v>616</v>
      </c>
      <c r="J78" s="20"/>
      <c r="K78" s="20">
        <v>120</v>
      </c>
      <c r="L78" s="20"/>
      <c r="M78" s="20">
        <v>120</v>
      </c>
      <c r="N78" s="20" t="s">
        <v>13241</v>
      </c>
      <c r="O78" s="20" t="s">
        <v>13240</v>
      </c>
      <c r="P78" s="20" t="s">
        <v>27</v>
      </c>
      <c r="Q78" s="20" t="s">
        <v>3319</v>
      </c>
      <c r="R78" s="22" t="s">
        <v>13719</v>
      </c>
      <c r="S78" s="21">
        <v>43374.291666666701</v>
      </c>
      <c r="T78" s="21">
        <v>44545.333333333299</v>
      </c>
      <c r="U78" s="20" t="s">
        <v>13238</v>
      </c>
      <c r="V78" s="20" t="s">
        <v>13476</v>
      </c>
      <c r="W78" s="20" t="s">
        <v>13476</v>
      </c>
      <c r="X78" s="20" t="s">
        <v>13238</v>
      </c>
      <c r="Y78" s="20" t="s">
        <v>13534</v>
      </c>
    </row>
    <row r="79" spans="1:25" s="19" customFormat="1" ht="26" x14ac:dyDescent="0.6">
      <c r="A79" s="23" t="s">
        <v>13718</v>
      </c>
      <c r="B79" s="20">
        <v>1192</v>
      </c>
      <c r="C79" s="21">
        <v>42123</v>
      </c>
      <c r="D79" s="21">
        <v>42124.291666666701</v>
      </c>
      <c r="E79" s="20" t="s">
        <v>13245</v>
      </c>
      <c r="F79" s="20" t="s">
        <v>13702</v>
      </c>
      <c r="G79" s="20" t="s">
        <v>13267</v>
      </c>
      <c r="H79" s="20" t="s">
        <v>13243</v>
      </c>
      <c r="I79" s="20" t="s">
        <v>616</v>
      </c>
      <c r="J79" s="20" t="s">
        <v>13242</v>
      </c>
      <c r="K79" s="20">
        <v>359.6</v>
      </c>
      <c r="L79" s="20">
        <v>365</v>
      </c>
      <c r="M79" s="20">
        <v>350</v>
      </c>
      <c r="N79" s="20" t="s">
        <v>13241</v>
      </c>
      <c r="O79" s="20" t="s">
        <v>13308</v>
      </c>
      <c r="P79" s="20" t="s">
        <v>27</v>
      </c>
      <c r="Q79" s="20" t="s">
        <v>1128</v>
      </c>
      <c r="R79" s="22" t="s">
        <v>13324</v>
      </c>
      <c r="S79" s="21">
        <v>44196.333333333299</v>
      </c>
      <c r="T79" s="21">
        <v>44469.291666666701</v>
      </c>
      <c r="U79" s="20" t="s">
        <v>13238</v>
      </c>
      <c r="V79" s="20" t="s">
        <v>13476</v>
      </c>
      <c r="W79" s="20" t="s">
        <v>13476</v>
      </c>
      <c r="X79" s="20" t="s">
        <v>13238</v>
      </c>
      <c r="Y79" s="20" t="s">
        <v>13566</v>
      </c>
    </row>
    <row r="80" spans="1:25" s="19" customFormat="1" ht="26" x14ac:dyDescent="0.6">
      <c r="A80" s="23" t="s">
        <v>13717</v>
      </c>
      <c r="B80" s="20">
        <v>1196</v>
      </c>
      <c r="C80" s="21">
        <v>42124</v>
      </c>
      <c r="D80" s="21">
        <v>42124.291666666701</v>
      </c>
      <c r="E80" s="20" t="s">
        <v>13245</v>
      </c>
      <c r="F80" s="20" t="s">
        <v>13702</v>
      </c>
      <c r="G80" s="20" t="s">
        <v>13267</v>
      </c>
      <c r="H80" s="20"/>
      <c r="I80" s="20" t="s">
        <v>616</v>
      </c>
      <c r="J80" s="20"/>
      <c r="K80" s="20">
        <v>409.9</v>
      </c>
      <c r="L80" s="20"/>
      <c r="M80" s="20">
        <v>409.9</v>
      </c>
      <c r="N80" s="20" t="s">
        <v>13241</v>
      </c>
      <c r="O80" s="20" t="s">
        <v>13308</v>
      </c>
      <c r="P80" s="20" t="s">
        <v>27</v>
      </c>
      <c r="Q80" s="20" t="s">
        <v>1128</v>
      </c>
      <c r="R80" s="22" t="s">
        <v>13324</v>
      </c>
      <c r="S80" s="21">
        <v>44378.291666666701</v>
      </c>
      <c r="T80" s="21">
        <v>45108.291666666701</v>
      </c>
      <c r="U80" s="20" t="s">
        <v>13238</v>
      </c>
      <c r="V80" s="20" t="s">
        <v>13476</v>
      </c>
      <c r="W80" s="20" t="s">
        <v>13476</v>
      </c>
      <c r="X80" s="20" t="s">
        <v>13238</v>
      </c>
      <c r="Y80" s="20" t="s">
        <v>13566</v>
      </c>
    </row>
    <row r="81" spans="1:25" s="19" customFormat="1" ht="26" x14ac:dyDescent="0.6">
      <c r="A81" s="23" t="s">
        <v>13716</v>
      </c>
      <c r="B81" s="20">
        <v>1198</v>
      </c>
      <c r="C81" s="21">
        <v>42122</v>
      </c>
      <c r="D81" s="21">
        <v>42124.291666666701</v>
      </c>
      <c r="E81" s="20" t="s">
        <v>13245</v>
      </c>
      <c r="F81" s="20" t="s">
        <v>13702</v>
      </c>
      <c r="G81" s="20" t="s">
        <v>13267</v>
      </c>
      <c r="H81" s="20"/>
      <c r="I81" s="20" t="s">
        <v>616</v>
      </c>
      <c r="J81" s="20"/>
      <c r="K81" s="20">
        <v>150</v>
      </c>
      <c r="L81" s="20"/>
      <c r="M81" s="20">
        <v>150</v>
      </c>
      <c r="N81" s="20" t="s">
        <v>13241</v>
      </c>
      <c r="O81" s="20" t="s">
        <v>13308</v>
      </c>
      <c r="P81" s="20" t="s">
        <v>27</v>
      </c>
      <c r="Q81" s="20" t="s">
        <v>1128</v>
      </c>
      <c r="R81" s="22" t="s">
        <v>13715</v>
      </c>
      <c r="S81" s="21">
        <v>44166.333333333299</v>
      </c>
      <c r="T81" s="21">
        <v>44679.291666666701</v>
      </c>
      <c r="U81" s="20" t="s">
        <v>13238</v>
      </c>
      <c r="V81" s="20" t="s">
        <v>13476</v>
      </c>
      <c r="W81" s="20" t="s">
        <v>13476</v>
      </c>
      <c r="X81" s="20" t="s">
        <v>13238</v>
      </c>
      <c r="Y81" s="20" t="s">
        <v>13566</v>
      </c>
    </row>
    <row r="82" spans="1:25" s="19" customFormat="1" ht="26" x14ac:dyDescent="0.6">
      <c r="A82" s="23" t="s">
        <v>13714</v>
      </c>
      <c r="B82" s="20">
        <v>1200</v>
      </c>
      <c r="C82" s="21">
        <v>42124</v>
      </c>
      <c r="D82" s="21">
        <v>42124.291666666701</v>
      </c>
      <c r="E82" s="20" t="s">
        <v>13245</v>
      </c>
      <c r="F82" s="20" t="s">
        <v>13702</v>
      </c>
      <c r="G82" s="20" t="s">
        <v>13267</v>
      </c>
      <c r="H82" s="20"/>
      <c r="I82" s="20" t="s">
        <v>616</v>
      </c>
      <c r="J82" s="20"/>
      <c r="K82" s="20">
        <v>200</v>
      </c>
      <c r="L82" s="20"/>
      <c r="M82" s="20">
        <v>200</v>
      </c>
      <c r="N82" s="20" t="s">
        <v>13241</v>
      </c>
      <c r="O82" s="20" t="s">
        <v>13308</v>
      </c>
      <c r="P82" s="20" t="s">
        <v>27</v>
      </c>
      <c r="Q82" s="20" t="s">
        <v>1128</v>
      </c>
      <c r="R82" s="22" t="s">
        <v>13595</v>
      </c>
      <c r="S82" s="21">
        <v>43465.333333333299</v>
      </c>
      <c r="T82" s="21">
        <v>44681.291666666701</v>
      </c>
      <c r="U82" s="20" t="s">
        <v>13238</v>
      </c>
      <c r="V82" s="20" t="s">
        <v>13476</v>
      </c>
      <c r="W82" s="20" t="s">
        <v>13476</v>
      </c>
      <c r="X82" s="20" t="s">
        <v>13238</v>
      </c>
      <c r="Y82" s="20" t="s">
        <v>13566</v>
      </c>
    </row>
    <row r="83" spans="1:25" s="19" customFormat="1" ht="26" x14ac:dyDescent="0.6">
      <c r="A83" s="23" t="s">
        <v>13713</v>
      </c>
      <c r="B83" s="20">
        <v>1204</v>
      </c>
      <c r="C83" s="21">
        <v>42124</v>
      </c>
      <c r="D83" s="21">
        <v>42124.291666666701</v>
      </c>
      <c r="E83" s="20" t="s">
        <v>13245</v>
      </c>
      <c r="F83" s="20" t="s">
        <v>13702</v>
      </c>
      <c r="G83" s="20" t="s">
        <v>13267</v>
      </c>
      <c r="H83" s="20" t="s">
        <v>13243</v>
      </c>
      <c r="I83" s="20" t="s">
        <v>616</v>
      </c>
      <c r="J83" s="20" t="s">
        <v>13242</v>
      </c>
      <c r="K83" s="20">
        <v>200</v>
      </c>
      <c r="L83" s="20">
        <v>200</v>
      </c>
      <c r="M83" s="20">
        <v>200</v>
      </c>
      <c r="N83" s="20" t="s">
        <v>13635</v>
      </c>
      <c r="O83" s="20" t="s">
        <v>13313</v>
      </c>
      <c r="P83" s="20" t="s">
        <v>27</v>
      </c>
      <c r="Q83" s="20" t="s">
        <v>1128</v>
      </c>
      <c r="R83" s="22" t="s">
        <v>13353</v>
      </c>
      <c r="S83" s="21">
        <v>43983.291666666701</v>
      </c>
      <c r="T83" s="21">
        <v>44666.291666666701</v>
      </c>
      <c r="U83" s="20" t="s">
        <v>13238</v>
      </c>
      <c r="V83" s="20" t="s">
        <v>13476</v>
      </c>
      <c r="W83" s="20" t="s">
        <v>13476</v>
      </c>
      <c r="X83" s="20" t="s">
        <v>13238</v>
      </c>
      <c r="Y83" s="20" t="s">
        <v>13566</v>
      </c>
    </row>
    <row r="84" spans="1:25" s="19" customFormat="1" ht="26" x14ac:dyDescent="0.6">
      <c r="A84" s="23" t="s">
        <v>13712</v>
      </c>
      <c r="B84" s="20">
        <v>1207</v>
      </c>
      <c r="C84" s="21">
        <v>42124</v>
      </c>
      <c r="D84" s="21">
        <v>42124.291666666701</v>
      </c>
      <c r="E84" s="20" t="s">
        <v>13245</v>
      </c>
      <c r="F84" s="20" t="s">
        <v>13702</v>
      </c>
      <c r="G84" s="20" t="s">
        <v>13267</v>
      </c>
      <c r="H84" s="20"/>
      <c r="I84" s="20" t="s">
        <v>616</v>
      </c>
      <c r="J84" s="20"/>
      <c r="K84" s="20">
        <v>200</v>
      </c>
      <c r="L84" s="20"/>
      <c r="M84" s="20">
        <v>200</v>
      </c>
      <c r="N84" s="20" t="s">
        <v>13241</v>
      </c>
      <c r="O84" s="20" t="s">
        <v>13313</v>
      </c>
      <c r="P84" s="20" t="s">
        <v>27</v>
      </c>
      <c r="Q84" s="20" t="s">
        <v>1128</v>
      </c>
      <c r="R84" s="22" t="s">
        <v>13711</v>
      </c>
      <c r="S84" s="21">
        <v>43983.291666666701</v>
      </c>
      <c r="T84" s="21">
        <v>45016.291666666701</v>
      </c>
      <c r="U84" s="20" t="s">
        <v>13238</v>
      </c>
      <c r="V84" s="20" t="s">
        <v>13476</v>
      </c>
      <c r="W84" s="20" t="s">
        <v>13476</v>
      </c>
      <c r="X84" s="20" t="s">
        <v>13238</v>
      </c>
      <c r="Y84" s="20" t="s">
        <v>13566</v>
      </c>
    </row>
    <row r="85" spans="1:25" s="19" customFormat="1" ht="26" x14ac:dyDescent="0.6">
      <c r="A85" s="23" t="s">
        <v>13710</v>
      </c>
      <c r="B85" s="20">
        <v>1208</v>
      </c>
      <c r="C85" s="21">
        <v>42124</v>
      </c>
      <c r="D85" s="21">
        <v>42124.291666666701</v>
      </c>
      <c r="E85" s="20" t="s">
        <v>13245</v>
      </c>
      <c r="F85" s="20" t="s">
        <v>13702</v>
      </c>
      <c r="G85" s="20" t="s">
        <v>13243</v>
      </c>
      <c r="H85" s="20" t="s">
        <v>13267</v>
      </c>
      <c r="I85" s="20" t="s">
        <v>13242</v>
      </c>
      <c r="J85" s="20" t="s">
        <v>616</v>
      </c>
      <c r="K85" s="20">
        <v>200</v>
      </c>
      <c r="L85" s="20">
        <v>450</v>
      </c>
      <c r="M85" s="20">
        <v>650</v>
      </c>
      <c r="N85" s="20" t="s">
        <v>13241</v>
      </c>
      <c r="O85" s="20" t="s">
        <v>13333</v>
      </c>
      <c r="P85" s="20" t="s">
        <v>27</v>
      </c>
      <c r="Q85" s="20" t="s">
        <v>1128</v>
      </c>
      <c r="R85" s="22" t="s">
        <v>13709</v>
      </c>
      <c r="S85" s="21">
        <v>43465.333333333299</v>
      </c>
      <c r="T85" s="21">
        <v>44286.291666666701</v>
      </c>
      <c r="U85" s="20" t="s">
        <v>13238</v>
      </c>
      <c r="V85" s="20" t="s">
        <v>13476</v>
      </c>
      <c r="W85" s="20" t="s">
        <v>13476</v>
      </c>
      <c r="X85" s="20" t="s">
        <v>13238</v>
      </c>
      <c r="Y85" s="20" t="s">
        <v>13566</v>
      </c>
    </row>
    <row r="86" spans="1:25" s="19" customFormat="1" ht="26" x14ac:dyDescent="0.6">
      <c r="A86" s="23" t="s">
        <v>13708</v>
      </c>
      <c r="B86" s="20">
        <v>1211</v>
      </c>
      <c r="C86" s="21">
        <v>42124</v>
      </c>
      <c r="D86" s="21">
        <v>42124.291666666701</v>
      </c>
      <c r="E86" s="20" t="s">
        <v>13245</v>
      </c>
      <c r="F86" s="20" t="s">
        <v>13702</v>
      </c>
      <c r="G86" s="20" t="s">
        <v>13267</v>
      </c>
      <c r="H86" s="20"/>
      <c r="I86" s="20" t="s">
        <v>616</v>
      </c>
      <c r="J86" s="20"/>
      <c r="K86" s="20">
        <v>101.7</v>
      </c>
      <c r="L86" s="20"/>
      <c r="M86" s="20">
        <v>101.7</v>
      </c>
      <c r="N86" s="20" t="s">
        <v>13241</v>
      </c>
      <c r="O86" s="20" t="s">
        <v>13327</v>
      </c>
      <c r="P86" s="20" t="s">
        <v>27</v>
      </c>
      <c r="Q86" s="20" t="s">
        <v>1128</v>
      </c>
      <c r="R86" s="22" t="s">
        <v>13584</v>
      </c>
      <c r="S86" s="21">
        <v>43281.291666666701</v>
      </c>
      <c r="T86" s="21">
        <v>44681.291666666701</v>
      </c>
      <c r="U86" s="20" t="s">
        <v>13238</v>
      </c>
      <c r="V86" s="20" t="s">
        <v>13476</v>
      </c>
      <c r="W86" s="20" t="s">
        <v>13476</v>
      </c>
      <c r="X86" s="20" t="s">
        <v>13238</v>
      </c>
      <c r="Y86" s="20" t="s">
        <v>13566</v>
      </c>
    </row>
    <row r="87" spans="1:25" s="19" customFormat="1" ht="26" x14ac:dyDescent="0.6">
      <c r="A87" s="23" t="s">
        <v>13707</v>
      </c>
      <c r="B87" s="20">
        <v>1212</v>
      </c>
      <c r="C87" s="21">
        <v>42124</v>
      </c>
      <c r="D87" s="21">
        <v>42124.291666666701</v>
      </c>
      <c r="E87" s="20" t="s">
        <v>13245</v>
      </c>
      <c r="F87" s="20" t="s">
        <v>13702</v>
      </c>
      <c r="G87" s="20" t="s">
        <v>13267</v>
      </c>
      <c r="H87" s="20"/>
      <c r="I87" s="20" t="s">
        <v>616</v>
      </c>
      <c r="J87" s="20"/>
      <c r="K87" s="20">
        <v>101.7</v>
      </c>
      <c r="L87" s="20"/>
      <c r="M87" s="20">
        <v>101.7</v>
      </c>
      <c r="N87" s="20" t="s">
        <v>13241</v>
      </c>
      <c r="O87" s="20" t="s">
        <v>13327</v>
      </c>
      <c r="P87" s="20" t="s">
        <v>27</v>
      </c>
      <c r="Q87" s="20" t="s">
        <v>1128</v>
      </c>
      <c r="R87" s="22" t="s">
        <v>13706</v>
      </c>
      <c r="S87" s="21">
        <v>43281.291666666701</v>
      </c>
      <c r="T87" s="21">
        <v>44681.291666666701</v>
      </c>
      <c r="U87" s="20" t="s">
        <v>13238</v>
      </c>
      <c r="V87" s="20" t="s">
        <v>13476</v>
      </c>
      <c r="W87" s="20" t="s">
        <v>13476</v>
      </c>
      <c r="X87" s="20" t="s">
        <v>13238</v>
      </c>
      <c r="Y87" s="20" t="s">
        <v>13534</v>
      </c>
    </row>
    <row r="88" spans="1:25" s="19" customFormat="1" ht="26" x14ac:dyDescent="0.6">
      <c r="A88" s="23" t="s">
        <v>13705</v>
      </c>
      <c r="B88" s="20">
        <v>1215</v>
      </c>
      <c r="C88" s="21">
        <v>42122</v>
      </c>
      <c r="D88" s="21">
        <v>42124.291666666701</v>
      </c>
      <c r="E88" s="20" t="s">
        <v>13245</v>
      </c>
      <c r="F88" s="20" t="s">
        <v>13702</v>
      </c>
      <c r="G88" s="20" t="s">
        <v>13267</v>
      </c>
      <c r="H88" s="20"/>
      <c r="I88" s="20" t="s">
        <v>616</v>
      </c>
      <c r="J88" s="20"/>
      <c r="K88" s="20">
        <v>153.72999999999999</v>
      </c>
      <c r="L88" s="20"/>
      <c r="M88" s="20">
        <v>153.72999999999999</v>
      </c>
      <c r="N88" s="20" t="s">
        <v>13241</v>
      </c>
      <c r="O88" s="20" t="s">
        <v>13327</v>
      </c>
      <c r="P88" s="20" t="s">
        <v>27</v>
      </c>
      <c r="Q88" s="20" t="s">
        <v>1128</v>
      </c>
      <c r="R88" s="22" t="s">
        <v>13584</v>
      </c>
      <c r="S88" s="21">
        <v>43830.333333333299</v>
      </c>
      <c r="T88" s="21">
        <v>44561.333333333299</v>
      </c>
      <c r="U88" s="20" t="s">
        <v>13238</v>
      </c>
      <c r="V88" s="20" t="s">
        <v>13476</v>
      </c>
      <c r="W88" s="20" t="s">
        <v>13476</v>
      </c>
      <c r="X88" s="20" t="s">
        <v>13238</v>
      </c>
      <c r="Y88" s="20" t="s">
        <v>13566</v>
      </c>
    </row>
    <row r="89" spans="1:25" s="19" customFormat="1" ht="26" x14ac:dyDescent="0.6">
      <c r="A89" s="23" t="s">
        <v>13704</v>
      </c>
      <c r="B89" s="20">
        <v>1217</v>
      </c>
      <c r="C89" s="21">
        <v>42122</v>
      </c>
      <c r="D89" s="21">
        <v>42124.291666666701</v>
      </c>
      <c r="E89" s="20" t="s">
        <v>13245</v>
      </c>
      <c r="F89" s="20" t="s">
        <v>13702</v>
      </c>
      <c r="G89" s="20" t="s">
        <v>13267</v>
      </c>
      <c r="H89" s="20"/>
      <c r="I89" s="20" t="s">
        <v>616</v>
      </c>
      <c r="J89" s="20"/>
      <c r="K89" s="20">
        <v>101.96</v>
      </c>
      <c r="L89" s="20"/>
      <c r="M89" s="20">
        <v>75</v>
      </c>
      <c r="N89" s="20" t="s">
        <v>13241</v>
      </c>
      <c r="O89" s="20" t="s">
        <v>13327</v>
      </c>
      <c r="P89" s="20" t="s">
        <v>27</v>
      </c>
      <c r="Q89" s="20" t="s">
        <v>1128</v>
      </c>
      <c r="R89" s="22" t="s">
        <v>13584</v>
      </c>
      <c r="S89" s="21">
        <v>43830.333333333299</v>
      </c>
      <c r="T89" s="21">
        <v>44377.291666666701</v>
      </c>
      <c r="U89" s="20" t="s">
        <v>13238</v>
      </c>
      <c r="V89" s="20" t="s">
        <v>13476</v>
      </c>
      <c r="W89" s="20" t="s">
        <v>13476</v>
      </c>
      <c r="X89" s="20" t="s">
        <v>13238</v>
      </c>
      <c r="Y89" s="20" t="s">
        <v>13566</v>
      </c>
    </row>
    <row r="90" spans="1:25" s="19" customFormat="1" ht="39" x14ac:dyDescent="0.6">
      <c r="A90" s="23" t="s">
        <v>13703</v>
      </c>
      <c r="B90" s="20">
        <v>1218</v>
      </c>
      <c r="C90" s="21">
        <v>42122</v>
      </c>
      <c r="D90" s="21">
        <v>42124.291666666701</v>
      </c>
      <c r="E90" s="20" t="s">
        <v>13245</v>
      </c>
      <c r="F90" s="20" t="s">
        <v>13702</v>
      </c>
      <c r="G90" s="20" t="s">
        <v>13267</v>
      </c>
      <c r="H90" s="20"/>
      <c r="I90" s="20" t="s">
        <v>616</v>
      </c>
      <c r="J90" s="20"/>
      <c r="K90" s="20">
        <v>400</v>
      </c>
      <c r="L90" s="20"/>
      <c r="M90" s="20">
        <v>400</v>
      </c>
      <c r="N90" s="20" t="s">
        <v>13560</v>
      </c>
      <c r="O90" s="20" t="s">
        <v>13295</v>
      </c>
      <c r="P90" s="20" t="s">
        <v>835</v>
      </c>
      <c r="Q90" s="20" t="s">
        <v>1128</v>
      </c>
      <c r="R90" s="22" t="s">
        <v>13701</v>
      </c>
      <c r="S90" s="21">
        <v>43800.333333333299</v>
      </c>
      <c r="T90" s="21">
        <v>45458.291666666701</v>
      </c>
      <c r="U90" s="20" t="s">
        <v>13238</v>
      </c>
      <c r="V90" s="20" t="s">
        <v>13476</v>
      </c>
      <c r="W90" s="20" t="s">
        <v>13476</v>
      </c>
      <c r="X90" s="20" t="s">
        <v>13238</v>
      </c>
      <c r="Y90" s="20" t="s">
        <v>13534</v>
      </c>
    </row>
    <row r="91" spans="1:25" s="19" customFormat="1" ht="26" x14ac:dyDescent="0.6">
      <c r="A91" s="23" t="s">
        <v>13700</v>
      </c>
      <c r="B91" s="20">
        <v>1222</v>
      </c>
      <c r="C91" s="21">
        <v>42430</v>
      </c>
      <c r="D91" s="21">
        <v>42437.333333333299</v>
      </c>
      <c r="E91" s="20" t="s">
        <v>13245</v>
      </c>
      <c r="F91" s="20" t="s">
        <v>13479</v>
      </c>
      <c r="G91" s="20" t="s">
        <v>13267</v>
      </c>
      <c r="H91" s="20"/>
      <c r="I91" s="20" t="s">
        <v>616</v>
      </c>
      <c r="J91" s="20"/>
      <c r="K91" s="20">
        <v>20</v>
      </c>
      <c r="L91" s="20"/>
      <c r="M91" s="20">
        <v>20</v>
      </c>
      <c r="N91" s="20" t="s">
        <v>13560</v>
      </c>
      <c r="O91" s="20" t="s">
        <v>13377</v>
      </c>
      <c r="P91" s="20" t="s">
        <v>757</v>
      </c>
      <c r="Q91" s="20" t="s">
        <v>3319</v>
      </c>
      <c r="R91" s="22" t="s">
        <v>13699</v>
      </c>
      <c r="S91" s="21">
        <v>42705.333333333299</v>
      </c>
      <c r="T91" s="21">
        <v>42705.333333333299</v>
      </c>
      <c r="U91" s="20" t="s">
        <v>13238</v>
      </c>
      <c r="V91" s="20"/>
      <c r="W91" s="20"/>
      <c r="X91" s="20" t="s">
        <v>13238</v>
      </c>
      <c r="Y91" s="20"/>
    </row>
    <row r="92" spans="1:25" s="19" customFormat="1" ht="26" x14ac:dyDescent="0.6">
      <c r="A92" s="23" t="s">
        <v>13698</v>
      </c>
      <c r="B92" s="20">
        <v>1223</v>
      </c>
      <c r="C92" s="21">
        <v>42482</v>
      </c>
      <c r="D92" s="21">
        <v>42492.291666666701</v>
      </c>
      <c r="E92" s="20" t="s">
        <v>13245</v>
      </c>
      <c r="F92" s="20" t="s">
        <v>13636</v>
      </c>
      <c r="G92" s="20" t="s">
        <v>13267</v>
      </c>
      <c r="H92" s="20"/>
      <c r="I92" s="20" t="s">
        <v>616</v>
      </c>
      <c r="J92" s="20"/>
      <c r="K92" s="20">
        <v>310.70699999999999</v>
      </c>
      <c r="L92" s="20"/>
      <c r="M92" s="20">
        <v>300</v>
      </c>
      <c r="N92" s="20" t="s">
        <v>13560</v>
      </c>
      <c r="O92" s="20" t="s">
        <v>13393</v>
      </c>
      <c r="P92" s="20" t="s">
        <v>27</v>
      </c>
      <c r="Q92" s="20" t="s">
        <v>11873</v>
      </c>
      <c r="R92" s="22" t="s">
        <v>13697</v>
      </c>
      <c r="S92" s="21">
        <v>44196.333333333299</v>
      </c>
      <c r="T92" s="21">
        <v>45125.291666666701</v>
      </c>
      <c r="U92" s="20" t="s">
        <v>13238</v>
      </c>
      <c r="V92" s="20" t="s">
        <v>13476</v>
      </c>
      <c r="W92" s="20" t="s">
        <v>13476</v>
      </c>
      <c r="X92" s="20" t="s">
        <v>13238</v>
      </c>
      <c r="Y92" s="20" t="s">
        <v>13534</v>
      </c>
    </row>
    <row r="93" spans="1:25" s="19" customFormat="1" ht="26" x14ac:dyDescent="0.6">
      <c r="A93" s="23" t="s">
        <v>13696</v>
      </c>
      <c r="B93" s="20">
        <v>1225</v>
      </c>
      <c r="C93" s="21">
        <v>42487</v>
      </c>
      <c r="D93" s="21">
        <v>42492.291666666701</v>
      </c>
      <c r="E93" s="20" t="s">
        <v>13245</v>
      </c>
      <c r="F93" s="20" t="s">
        <v>13636</v>
      </c>
      <c r="G93" s="20" t="s">
        <v>13243</v>
      </c>
      <c r="H93" s="20" t="s">
        <v>13267</v>
      </c>
      <c r="I93" s="20" t="s">
        <v>13242</v>
      </c>
      <c r="J93" s="20" t="s">
        <v>616</v>
      </c>
      <c r="K93" s="20">
        <v>10.45</v>
      </c>
      <c r="L93" s="20">
        <v>53.2</v>
      </c>
      <c r="M93" s="20">
        <v>60</v>
      </c>
      <c r="N93" s="20" t="s">
        <v>13560</v>
      </c>
      <c r="O93" s="20" t="s">
        <v>13410</v>
      </c>
      <c r="P93" s="20" t="s">
        <v>27</v>
      </c>
      <c r="Q93" s="20" t="s">
        <v>11873</v>
      </c>
      <c r="R93" s="22" t="s">
        <v>13695</v>
      </c>
      <c r="S93" s="21">
        <v>43617.291666666701</v>
      </c>
      <c r="T93" s="21">
        <v>44561.333333333299</v>
      </c>
      <c r="U93" s="20" t="s">
        <v>13238</v>
      </c>
      <c r="V93" s="20" t="s">
        <v>13476</v>
      </c>
      <c r="W93" s="20" t="s">
        <v>13476</v>
      </c>
      <c r="X93" s="20" t="s">
        <v>13238</v>
      </c>
      <c r="Y93" s="20"/>
    </row>
    <row r="94" spans="1:25" s="19" customFormat="1" ht="26" x14ac:dyDescent="0.6">
      <c r="A94" s="23" t="s">
        <v>13694</v>
      </c>
      <c r="B94" s="20">
        <v>1235</v>
      </c>
      <c r="C94" s="21">
        <v>42481</v>
      </c>
      <c r="D94" s="21">
        <v>42492.291666666701</v>
      </c>
      <c r="E94" s="20" t="s">
        <v>13245</v>
      </c>
      <c r="F94" s="20" t="s">
        <v>13636</v>
      </c>
      <c r="G94" s="20" t="s">
        <v>13267</v>
      </c>
      <c r="H94" s="20" t="s">
        <v>13243</v>
      </c>
      <c r="I94" s="20" t="s">
        <v>616</v>
      </c>
      <c r="J94" s="20" t="s">
        <v>13242</v>
      </c>
      <c r="K94" s="20">
        <v>86.64</v>
      </c>
      <c r="L94" s="20">
        <v>99</v>
      </c>
      <c r="M94" s="20">
        <v>85</v>
      </c>
      <c r="N94" s="20" t="s">
        <v>13560</v>
      </c>
      <c r="O94" s="20" t="s">
        <v>13410</v>
      </c>
      <c r="P94" s="20" t="s">
        <v>27</v>
      </c>
      <c r="Q94" s="20" t="s">
        <v>11873</v>
      </c>
      <c r="R94" s="22" t="s">
        <v>13693</v>
      </c>
      <c r="S94" s="21">
        <v>43830.333333333299</v>
      </c>
      <c r="T94" s="21">
        <v>44926.333333333299</v>
      </c>
      <c r="U94" s="20" t="s">
        <v>13238</v>
      </c>
      <c r="V94" s="20" t="s">
        <v>13476</v>
      </c>
      <c r="W94" s="20" t="s">
        <v>13476</v>
      </c>
      <c r="X94" s="20" t="s">
        <v>13238</v>
      </c>
      <c r="Y94" s="20" t="s">
        <v>13566</v>
      </c>
    </row>
    <row r="95" spans="1:25" s="19" customFormat="1" ht="26" x14ac:dyDescent="0.6">
      <c r="A95" s="23" t="s">
        <v>13692</v>
      </c>
      <c r="B95" s="20">
        <v>1239</v>
      </c>
      <c r="C95" s="21">
        <v>42493</v>
      </c>
      <c r="D95" s="21">
        <v>42492.291666666701</v>
      </c>
      <c r="E95" s="20" t="s">
        <v>13245</v>
      </c>
      <c r="F95" s="20" t="s">
        <v>13636</v>
      </c>
      <c r="G95" s="20" t="s">
        <v>13267</v>
      </c>
      <c r="H95" s="20"/>
      <c r="I95" s="20" t="s">
        <v>616</v>
      </c>
      <c r="J95" s="20"/>
      <c r="K95" s="20">
        <v>28.35</v>
      </c>
      <c r="L95" s="20"/>
      <c r="M95" s="20">
        <v>26.5</v>
      </c>
      <c r="N95" s="20" t="s">
        <v>13560</v>
      </c>
      <c r="O95" s="20" t="s">
        <v>13548</v>
      </c>
      <c r="P95" s="20" t="s">
        <v>27</v>
      </c>
      <c r="Q95" s="20" t="s">
        <v>11873</v>
      </c>
      <c r="R95" s="22" t="s">
        <v>13691</v>
      </c>
      <c r="S95" s="21">
        <v>43678.291666666701</v>
      </c>
      <c r="T95" s="21">
        <v>43678.291666666701</v>
      </c>
      <c r="U95" s="20" t="s">
        <v>13238</v>
      </c>
      <c r="V95" s="20" t="s">
        <v>13476</v>
      </c>
      <c r="W95" s="20" t="s">
        <v>13476</v>
      </c>
      <c r="X95" s="20" t="s">
        <v>13238</v>
      </c>
      <c r="Y95" s="20" t="s">
        <v>13534</v>
      </c>
    </row>
    <row r="96" spans="1:25" s="19" customFormat="1" ht="13" x14ac:dyDescent="0.6">
      <c r="A96" s="23" t="s">
        <v>13690</v>
      </c>
      <c r="B96" s="20">
        <v>1242</v>
      </c>
      <c r="C96" s="21">
        <v>42493</v>
      </c>
      <c r="D96" s="21">
        <v>42492.291666666701</v>
      </c>
      <c r="E96" s="20" t="s">
        <v>13245</v>
      </c>
      <c r="F96" s="20" t="s">
        <v>13636</v>
      </c>
      <c r="G96" s="20" t="s">
        <v>13267</v>
      </c>
      <c r="H96" s="20"/>
      <c r="I96" s="20" t="s">
        <v>616</v>
      </c>
      <c r="J96" s="20"/>
      <c r="K96" s="20">
        <v>254</v>
      </c>
      <c r="L96" s="20"/>
      <c r="M96" s="20">
        <v>246.4</v>
      </c>
      <c r="N96" s="20" t="s">
        <v>13560</v>
      </c>
      <c r="O96" s="20" t="s">
        <v>13393</v>
      </c>
      <c r="P96" s="20" t="s">
        <v>27</v>
      </c>
      <c r="Q96" s="20" t="s">
        <v>11873</v>
      </c>
      <c r="R96" s="22" t="s">
        <v>13689</v>
      </c>
      <c r="S96" s="21">
        <v>45021.291666666701</v>
      </c>
      <c r="T96" s="21">
        <v>45021.291666666701</v>
      </c>
      <c r="U96" s="20" t="s">
        <v>13238</v>
      </c>
      <c r="V96" s="20" t="s">
        <v>13476</v>
      </c>
      <c r="W96" s="20" t="s">
        <v>13476</v>
      </c>
      <c r="X96" s="20" t="s">
        <v>13238</v>
      </c>
      <c r="Y96" s="20" t="s">
        <v>13534</v>
      </c>
    </row>
    <row r="97" spans="1:25" s="19" customFormat="1" ht="26" x14ac:dyDescent="0.6">
      <c r="A97" s="23" t="s">
        <v>13688</v>
      </c>
      <c r="B97" s="20">
        <v>1243</v>
      </c>
      <c r="C97" s="21">
        <v>42493</v>
      </c>
      <c r="D97" s="21">
        <v>42492.291666666701</v>
      </c>
      <c r="E97" s="20" t="s">
        <v>13245</v>
      </c>
      <c r="F97" s="20" t="s">
        <v>13636</v>
      </c>
      <c r="G97" s="20" t="s">
        <v>13267</v>
      </c>
      <c r="H97" s="20"/>
      <c r="I97" s="20" t="s">
        <v>616</v>
      </c>
      <c r="J97" s="20"/>
      <c r="K97" s="20">
        <v>254</v>
      </c>
      <c r="L97" s="20"/>
      <c r="M97" s="20">
        <v>249.7</v>
      </c>
      <c r="N97" s="20" t="s">
        <v>13560</v>
      </c>
      <c r="O97" s="20" t="s">
        <v>13393</v>
      </c>
      <c r="P97" s="20" t="s">
        <v>27</v>
      </c>
      <c r="Q97" s="20" t="s">
        <v>11873</v>
      </c>
      <c r="R97" s="22" t="s">
        <v>13420</v>
      </c>
      <c r="S97" s="21">
        <v>44657.291666666701</v>
      </c>
      <c r="T97" s="21">
        <v>45021.291666666701</v>
      </c>
      <c r="U97" s="20" t="s">
        <v>13238</v>
      </c>
      <c r="V97" s="20" t="s">
        <v>13476</v>
      </c>
      <c r="W97" s="20" t="s">
        <v>13476</v>
      </c>
      <c r="X97" s="20" t="s">
        <v>13238</v>
      </c>
      <c r="Y97" s="20" t="s">
        <v>13534</v>
      </c>
    </row>
    <row r="98" spans="1:25" s="19" customFormat="1" ht="26" x14ac:dyDescent="0.6">
      <c r="A98" s="23" t="s">
        <v>13687</v>
      </c>
      <c r="B98" s="20">
        <v>1244</v>
      </c>
      <c r="C98" s="21">
        <v>42490</v>
      </c>
      <c r="D98" s="21">
        <v>42492.291666666701</v>
      </c>
      <c r="E98" s="20" t="s">
        <v>13245</v>
      </c>
      <c r="F98" s="20" t="s">
        <v>13636</v>
      </c>
      <c r="G98" s="20" t="s">
        <v>13267</v>
      </c>
      <c r="H98" s="20" t="s">
        <v>13243</v>
      </c>
      <c r="I98" s="20" t="s">
        <v>616</v>
      </c>
      <c r="J98" s="20" t="s">
        <v>13242</v>
      </c>
      <c r="K98" s="20">
        <v>220</v>
      </c>
      <c r="L98" s="20">
        <v>104.5</v>
      </c>
      <c r="M98" s="20">
        <v>300</v>
      </c>
      <c r="N98" s="20" t="s">
        <v>13241</v>
      </c>
      <c r="O98" s="20" t="s">
        <v>13440</v>
      </c>
      <c r="P98" s="20" t="s">
        <v>27</v>
      </c>
      <c r="Q98" s="20" t="s">
        <v>11873</v>
      </c>
      <c r="R98" s="22" t="s">
        <v>13686</v>
      </c>
      <c r="S98" s="21">
        <v>43900.291666666701</v>
      </c>
      <c r="T98" s="21">
        <v>44940.333333333299</v>
      </c>
      <c r="U98" s="20" t="s">
        <v>13238</v>
      </c>
      <c r="V98" s="20" t="s">
        <v>13476</v>
      </c>
      <c r="W98" s="20" t="s">
        <v>13476</v>
      </c>
      <c r="X98" s="20" t="s">
        <v>13238</v>
      </c>
      <c r="Y98" s="20" t="s">
        <v>13566</v>
      </c>
    </row>
    <row r="99" spans="1:25" s="19" customFormat="1" ht="39" x14ac:dyDescent="0.6">
      <c r="A99" s="23" t="s">
        <v>13685</v>
      </c>
      <c r="B99" s="20">
        <v>1259</v>
      </c>
      <c r="C99" s="21">
        <v>42487</v>
      </c>
      <c r="D99" s="21">
        <v>42492.291666666701</v>
      </c>
      <c r="E99" s="20" t="s">
        <v>13245</v>
      </c>
      <c r="F99" s="20" t="s">
        <v>13636</v>
      </c>
      <c r="G99" s="20" t="s">
        <v>13267</v>
      </c>
      <c r="H99" s="20"/>
      <c r="I99" s="20" t="s">
        <v>616</v>
      </c>
      <c r="J99" s="20"/>
      <c r="K99" s="20">
        <v>133.6</v>
      </c>
      <c r="L99" s="20"/>
      <c r="M99" s="20">
        <v>130</v>
      </c>
      <c r="N99" s="20" t="s">
        <v>13560</v>
      </c>
      <c r="O99" s="20" t="s">
        <v>13327</v>
      </c>
      <c r="P99" s="20" t="s">
        <v>27</v>
      </c>
      <c r="Q99" s="20" t="s">
        <v>11873</v>
      </c>
      <c r="R99" s="22" t="s">
        <v>13683</v>
      </c>
      <c r="S99" s="21">
        <v>44181.333333333299</v>
      </c>
      <c r="T99" s="21">
        <v>44561.333333333299</v>
      </c>
      <c r="U99" s="20" t="s">
        <v>13238</v>
      </c>
      <c r="V99" s="20" t="s">
        <v>13476</v>
      </c>
      <c r="W99" s="20" t="s">
        <v>13476</v>
      </c>
      <c r="X99" s="20" t="s">
        <v>13238</v>
      </c>
      <c r="Y99" s="20" t="s">
        <v>13534</v>
      </c>
    </row>
    <row r="100" spans="1:25" s="19" customFormat="1" ht="39" x14ac:dyDescent="0.6">
      <c r="A100" s="23" t="s">
        <v>13684</v>
      </c>
      <c r="B100" s="20">
        <v>1260</v>
      </c>
      <c r="C100" s="21">
        <v>42487</v>
      </c>
      <c r="D100" s="21">
        <v>42492.291666666701</v>
      </c>
      <c r="E100" s="20" t="s">
        <v>13245</v>
      </c>
      <c r="F100" s="20" t="s">
        <v>13636</v>
      </c>
      <c r="G100" s="20" t="s">
        <v>13267</v>
      </c>
      <c r="H100" s="20"/>
      <c r="I100" s="20" t="s">
        <v>616</v>
      </c>
      <c r="J100" s="20"/>
      <c r="K100" s="20">
        <v>102</v>
      </c>
      <c r="L100" s="20"/>
      <c r="M100" s="20">
        <v>100</v>
      </c>
      <c r="N100" s="20" t="s">
        <v>13560</v>
      </c>
      <c r="O100" s="20" t="s">
        <v>13327</v>
      </c>
      <c r="P100" s="20" t="s">
        <v>27</v>
      </c>
      <c r="Q100" s="20" t="s">
        <v>11873</v>
      </c>
      <c r="R100" s="22" t="s">
        <v>13683</v>
      </c>
      <c r="S100" s="21">
        <v>44118.291666666701</v>
      </c>
      <c r="T100" s="21">
        <v>44561.333333333299</v>
      </c>
      <c r="U100" s="20" t="s">
        <v>13238</v>
      </c>
      <c r="V100" s="20" t="s">
        <v>13476</v>
      </c>
      <c r="W100" s="20" t="s">
        <v>13476</v>
      </c>
      <c r="X100" s="20" t="s">
        <v>13238</v>
      </c>
      <c r="Y100" s="20" t="s">
        <v>13534</v>
      </c>
    </row>
    <row r="101" spans="1:25" s="19" customFormat="1" ht="13" x14ac:dyDescent="0.6">
      <c r="A101" s="23" t="s">
        <v>13682</v>
      </c>
      <c r="B101" s="20">
        <v>1269</v>
      </c>
      <c r="C101" s="21">
        <v>42489</v>
      </c>
      <c r="D101" s="21">
        <v>42492.291666666701</v>
      </c>
      <c r="E101" s="20" t="s">
        <v>13245</v>
      </c>
      <c r="F101" s="20" t="s">
        <v>13636</v>
      </c>
      <c r="G101" s="20" t="s">
        <v>13253</v>
      </c>
      <c r="H101" s="20"/>
      <c r="I101" s="20" t="s">
        <v>13253</v>
      </c>
      <c r="J101" s="20"/>
      <c r="K101" s="20">
        <v>135.30000000000001</v>
      </c>
      <c r="L101" s="20"/>
      <c r="M101" s="20">
        <v>125</v>
      </c>
      <c r="N101" s="20" t="s">
        <v>13560</v>
      </c>
      <c r="O101" s="20" t="s">
        <v>13437</v>
      </c>
      <c r="P101" s="20" t="s">
        <v>27</v>
      </c>
      <c r="Q101" s="20" t="s">
        <v>11873</v>
      </c>
      <c r="R101" s="22" t="s">
        <v>13681</v>
      </c>
      <c r="S101" s="21">
        <v>43830.333333333299</v>
      </c>
      <c r="T101" s="21">
        <v>44819.291666666701</v>
      </c>
      <c r="U101" s="20" t="s">
        <v>13238</v>
      </c>
      <c r="V101" s="20" t="s">
        <v>13476</v>
      </c>
      <c r="W101" s="20" t="s">
        <v>13476</v>
      </c>
      <c r="X101" s="20" t="s">
        <v>13238</v>
      </c>
      <c r="Y101" s="20" t="s">
        <v>13566</v>
      </c>
    </row>
    <row r="102" spans="1:25" s="19" customFormat="1" ht="26" x14ac:dyDescent="0.6">
      <c r="A102" s="23" t="s">
        <v>13680</v>
      </c>
      <c r="B102" s="20">
        <v>1270</v>
      </c>
      <c r="C102" s="21">
        <v>42487</v>
      </c>
      <c r="D102" s="21">
        <v>42492.291666666701</v>
      </c>
      <c r="E102" s="20" t="s">
        <v>13245</v>
      </c>
      <c r="F102" s="20" t="s">
        <v>13636</v>
      </c>
      <c r="G102" s="20" t="s">
        <v>13243</v>
      </c>
      <c r="H102" s="20"/>
      <c r="I102" s="20" t="s">
        <v>13242</v>
      </c>
      <c r="J102" s="20"/>
      <c r="K102" s="20">
        <v>313.5</v>
      </c>
      <c r="L102" s="20"/>
      <c r="M102" s="20">
        <v>300</v>
      </c>
      <c r="N102" s="20" t="s">
        <v>13241</v>
      </c>
      <c r="O102" s="20" t="s">
        <v>13525</v>
      </c>
      <c r="P102" s="20" t="s">
        <v>27</v>
      </c>
      <c r="Q102" s="20" t="s">
        <v>11873</v>
      </c>
      <c r="R102" s="22" t="s">
        <v>13679</v>
      </c>
      <c r="S102" s="21">
        <v>44166.333333333299</v>
      </c>
      <c r="T102" s="21">
        <v>44713.291666666701</v>
      </c>
      <c r="U102" s="20" t="s">
        <v>13238</v>
      </c>
      <c r="V102" s="20" t="s">
        <v>13476</v>
      </c>
      <c r="W102" s="20" t="s">
        <v>13476</v>
      </c>
      <c r="X102" s="20" t="s">
        <v>13238</v>
      </c>
      <c r="Y102" s="20" t="s">
        <v>13534</v>
      </c>
    </row>
    <row r="103" spans="1:25" s="19" customFormat="1" ht="26" x14ac:dyDescent="0.6">
      <c r="A103" s="23" t="s">
        <v>13678</v>
      </c>
      <c r="B103" s="20">
        <v>1272</v>
      </c>
      <c r="C103" s="21">
        <v>42492</v>
      </c>
      <c r="D103" s="21">
        <v>42492.291666666701</v>
      </c>
      <c r="E103" s="20" t="s">
        <v>13245</v>
      </c>
      <c r="F103" s="20" t="s">
        <v>13636</v>
      </c>
      <c r="G103" s="20" t="s">
        <v>13243</v>
      </c>
      <c r="H103" s="20"/>
      <c r="I103" s="20" t="s">
        <v>13242</v>
      </c>
      <c r="J103" s="20"/>
      <c r="K103" s="20">
        <v>25.2</v>
      </c>
      <c r="L103" s="20"/>
      <c r="M103" s="20">
        <v>25</v>
      </c>
      <c r="N103" s="20" t="s">
        <v>13241</v>
      </c>
      <c r="O103" s="20" t="s">
        <v>13425</v>
      </c>
      <c r="P103" s="20" t="s">
        <v>27</v>
      </c>
      <c r="Q103" s="20" t="s">
        <v>11873</v>
      </c>
      <c r="R103" s="22" t="s">
        <v>13677</v>
      </c>
      <c r="S103" s="21">
        <v>43251.291666666701</v>
      </c>
      <c r="T103" s="21">
        <v>44561.333333333299</v>
      </c>
      <c r="U103" s="20" t="s">
        <v>13238</v>
      </c>
      <c r="V103" s="20" t="s">
        <v>13476</v>
      </c>
      <c r="W103" s="20" t="s">
        <v>13476</v>
      </c>
      <c r="X103" s="20" t="s">
        <v>13238</v>
      </c>
      <c r="Y103" s="20" t="s">
        <v>13566</v>
      </c>
    </row>
    <row r="104" spans="1:25" s="19" customFormat="1" ht="26" x14ac:dyDescent="0.6">
      <c r="A104" s="23" t="s">
        <v>13676</v>
      </c>
      <c r="B104" s="20">
        <v>1275</v>
      </c>
      <c r="C104" s="21">
        <v>42486</v>
      </c>
      <c r="D104" s="21">
        <v>42492.291666666701</v>
      </c>
      <c r="E104" s="20" t="s">
        <v>13245</v>
      </c>
      <c r="F104" s="20" t="s">
        <v>13636</v>
      </c>
      <c r="G104" s="20" t="s">
        <v>13243</v>
      </c>
      <c r="H104" s="20"/>
      <c r="I104" s="20" t="s">
        <v>13242</v>
      </c>
      <c r="J104" s="20"/>
      <c r="K104" s="20">
        <v>418</v>
      </c>
      <c r="L104" s="20"/>
      <c r="M104" s="20">
        <v>418</v>
      </c>
      <c r="N104" s="20" t="s">
        <v>13241</v>
      </c>
      <c r="O104" s="20" t="s">
        <v>13451</v>
      </c>
      <c r="P104" s="20" t="s">
        <v>27</v>
      </c>
      <c r="Q104" s="20" t="s">
        <v>11873</v>
      </c>
      <c r="R104" s="22" t="s">
        <v>13544</v>
      </c>
      <c r="S104" s="21">
        <v>44166.333333333299</v>
      </c>
      <c r="T104" s="21">
        <v>45026.291666666701</v>
      </c>
      <c r="U104" s="20" t="s">
        <v>13238</v>
      </c>
      <c r="V104" s="20" t="s">
        <v>13476</v>
      </c>
      <c r="W104" s="20" t="s">
        <v>13476</v>
      </c>
      <c r="X104" s="20" t="s">
        <v>13238</v>
      </c>
      <c r="Y104" s="20" t="s">
        <v>13566</v>
      </c>
    </row>
    <row r="105" spans="1:25" s="19" customFormat="1" ht="26" x14ac:dyDescent="0.6">
      <c r="A105" s="23" t="s">
        <v>13675</v>
      </c>
      <c r="B105" s="20">
        <v>1277</v>
      </c>
      <c r="C105" s="21">
        <v>42492</v>
      </c>
      <c r="D105" s="21">
        <v>42492.291666666701</v>
      </c>
      <c r="E105" s="20" t="s">
        <v>13245</v>
      </c>
      <c r="F105" s="20" t="s">
        <v>13636</v>
      </c>
      <c r="G105" s="20" t="s">
        <v>13253</v>
      </c>
      <c r="H105" s="20"/>
      <c r="I105" s="20" t="s">
        <v>13253</v>
      </c>
      <c r="J105" s="20"/>
      <c r="K105" s="20">
        <v>114</v>
      </c>
      <c r="L105" s="20"/>
      <c r="M105" s="20">
        <v>20</v>
      </c>
      <c r="N105" s="20" t="s">
        <v>13241</v>
      </c>
      <c r="O105" s="20" t="s">
        <v>13451</v>
      </c>
      <c r="P105" s="20" t="s">
        <v>27</v>
      </c>
      <c r="Q105" s="20" t="s">
        <v>11873</v>
      </c>
      <c r="R105" s="22" t="s">
        <v>13674</v>
      </c>
      <c r="S105" s="21">
        <v>43891.333333333299</v>
      </c>
      <c r="T105" s="21">
        <v>44545.333333333299</v>
      </c>
      <c r="U105" s="20" t="s">
        <v>13238</v>
      </c>
      <c r="V105" s="20" t="s">
        <v>13476</v>
      </c>
      <c r="W105" s="20" t="s">
        <v>13476</v>
      </c>
      <c r="X105" s="20" t="s">
        <v>13238</v>
      </c>
      <c r="Y105" s="20" t="s">
        <v>13566</v>
      </c>
    </row>
    <row r="106" spans="1:25" s="19" customFormat="1" ht="13" x14ac:dyDescent="0.6">
      <c r="A106" s="23" t="s">
        <v>13673</v>
      </c>
      <c r="B106" s="20">
        <v>1278</v>
      </c>
      <c r="C106" s="21">
        <v>42492</v>
      </c>
      <c r="D106" s="21">
        <v>42492.291666666701</v>
      </c>
      <c r="E106" s="20" t="s">
        <v>13245</v>
      </c>
      <c r="F106" s="20" t="s">
        <v>13636</v>
      </c>
      <c r="G106" s="20" t="s">
        <v>13267</v>
      </c>
      <c r="H106" s="20" t="s">
        <v>13243</v>
      </c>
      <c r="I106" s="20" t="s">
        <v>616</v>
      </c>
      <c r="J106" s="20" t="s">
        <v>13242</v>
      </c>
      <c r="K106" s="20">
        <v>20.6</v>
      </c>
      <c r="L106" s="20">
        <v>27</v>
      </c>
      <c r="M106" s="20">
        <v>46.018000000000001</v>
      </c>
      <c r="N106" s="20" t="s">
        <v>13241</v>
      </c>
      <c r="O106" s="20" t="s">
        <v>13672</v>
      </c>
      <c r="P106" s="20" t="s">
        <v>27</v>
      </c>
      <c r="Q106" s="20" t="s">
        <v>11873</v>
      </c>
      <c r="R106" s="22" t="s">
        <v>13671</v>
      </c>
      <c r="S106" s="21">
        <v>44196.333333333299</v>
      </c>
      <c r="T106" s="21">
        <v>44896.333333333299</v>
      </c>
      <c r="U106" s="20" t="s">
        <v>13238</v>
      </c>
      <c r="V106" s="20" t="s">
        <v>13476</v>
      </c>
      <c r="W106" s="20" t="s">
        <v>13476</v>
      </c>
      <c r="X106" s="20" t="s">
        <v>13238</v>
      </c>
      <c r="Y106" s="20" t="s">
        <v>13534</v>
      </c>
    </row>
    <row r="107" spans="1:25" s="19" customFormat="1" ht="39" x14ac:dyDescent="0.6">
      <c r="A107" s="23" t="s">
        <v>13670</v>
      </c>
      <c r="B107" s="20">
        <v>1284</v>
      </c>
      <c r="C107" s="21">
        <v>42513</v>
      </c>
      <c r="D107" s="21">
        <v>42492.291666666701</v>
      </c>
      <c r="E107" s="20" t="s">
        <v>13245</v>
      </c>
      <c r="F107" s="20" t="s">
        <v>13636</v>
      </c>
      <c r="G107" s="20" t="s">
        <v>13253</v>
      </c>
      <c r="H107" s="20"/>
      <c r="I107" s="20" t="s">
        <v>13253</v>
      </c>
      <c r="J107" s="20"/>
      <c r="K107" s="20">
        <v>144.9</v>
      </c>
      <c r="L107" s="20"/>
      <c r="M107" s="20">
        <v>140.9</v>
      </c>
      <c r="N107" s="20" t="s">
        <v>13635</v>
      </c>
      <c r="O107" s="20" t="s">
        <v>13626</v>
      </c>
      <c r="P107" s="20" t="s">
        <v>27</v>
      </c>
      <c r="Q107" s="20" t="s">
        <v>11873</v>
      </c>
      <c r="R107" s="22" t="s">
        <v>13669</v>
      </c>
      <c r="S107" s="21">
        <v>43497.333333333299</v>
      </c>
      <c r="T107" s="21">
        <v>44485.291666666701</v>
      </c>
      <c r="U107" s="20" t="s">
        <v>13238</v>
      </c>
      <c r="V107" s="20" t="s">
        <v>13476</v>
      </c>
      <c r="W107" s="20" t="s">
        <v>13476</v>
      </c>
      <c r="X107" s="20" t="s">
        <v>13238</v>
      </c>
      <c r="Y107" s="20" t="s">
        <v>13566</v>
      </c>
    </row>
    <row r="108" spans="1:25" s="19" customFormat="1" ht="39" x14ac:dyDescent="0.6">
      <c r="A108" s="23" t="s">
        <v>13668</v>
      </c>
      <c r="B108" s="20">
        <v>1291</v>
      </c>
      <c r="C108" s="21">
        <v>42488</v>
      </c>
      <c r="D108" s="21">
        <v>42492.291666666701</v>
      </c>
      <c r="E108" s="20" t="s">
        <v>13245</v>
      </c>
      <c r="F108" s="20" t="s">
        <v>13636</v>
      </c>
      <c r="G108" s="20" t="s">
        <v>13243</v>
      </c>
      <c r="H108" s="20" t="s">
        <v>13267</v>
      </c>
      <c r="I108" s="20" t="s">
        <v>13242</v>
      </c>
      <c r="J108" s="20" t="s">
        <v>616</v>
      </c>
      <c r="K108" s="20">
        <v>20</v>
      </c>
      <c r="L108" s="20">
        <v>300</v>
      </c>
      <c r="M108" s="20">
        <v>300</v>
      </c>
      <c r="N108" s="20" t="s">
        <v>13241</v>
      </c>
      <c r="O108" s="20" t="s">
        <v>13377</v>
      </c>
      <c r="P108" s="20" t="s">
        <v>757</v>
      </c>
      <c r="Q108" s="20" t="s">
        <v>3319</v>
      </c>
      <c r="R108" s="22" t="s">
        <v>13667</v>
      </c>
      <c r="S108" s="21">
        <v>45044.291666666701</v>
      </c>
      <c r="T108" s="21">
        <v>45044.291666666701</v>
      </c>
      <c r="U108" s="20" t="s">
        <v>13238</v>
      </c>
      <c r="V108" s="20" t="s">
        <v>13476</v>
      </c>
      <c r="W108" s="20" t="s">
        <v>13476</v>
      </c>
      <c r="X108" s="20" t="s">
        <v>13238</v>
      </c>
      <c r="Y108" s="20" t="s">
        <v>13566</v>
      </c>
    </row>
    <row r="109" spans="1:25" s="19" customFormat="1" ht="26" x14ac:dyDescent="0.6">
      <c r="A109" s="23" t="s">
        <v>13666</v>
      </c>
      <c r="B109" s="20">
        <v>1293</v>
      </c>
      <c r="C109" s="21">
        <v>42488</v>
      </c>
      <c r="D109" s="21">
        <v>42492.291666666701</v>
      </c>
      <c r="E109" s="20" t="s">
        <v>13245</v>
      </c>
      <c r="F109" s="20" t="s">
        <v>13636</v>
      </c>
      <c r="G109" s="20" t="s">
        <v>13267</v>
      </c>
      <c r="H109" s="20"/>
      <c r="I109" s="20" t="s">
        <v>616</v>
      </c>
      <c r="J109" s="20"/>
      <c r="K109" s="20">
        <v>400</v>
      </c>
      <c r="L109" s="20"/>
      <c r="M109" s="20">
        <v>400</v>
      </c>
      <c r="N109" s="20" t="s">
        <v>13560</v>
      </c>
      <c r="O109" s="20" t="s">
        <v>13570</v>
      </c>
      <c r="P109" s="20" t="s">
        <v>757</v>
      </c>
      <c r="Q109" s="20" t="s">
        <v>3319</v>
      </c>
      <c r="R109" s="22" t="s">
        <v>13665</v>
      </c>
      <c r="S109" s="21">
        <v>44531.333333333299</v>
      </c>
      <c r="T109" s="21">
        <v>44531.333333333299</v>
      </c>
      <c r="U109" s="20" t="s">
        <v>13238</v>
      </c>
      <c r="V109" s="20" t="s">
        <v>13476</v>
      </c>
      <c r="W109" s="20" t="s">
        <v>13476</v>
      </c>
      <c r="X109" s="20" t="s">
        <v>13238</v>
      </c>
      <c r="Y109" s="20" t="s">
        <v>13534</v>
      </c>
    </row>
    <row r="110" spans="1:25" s="19" customFormat="1" ht="26" x14ac:dyDescent="0.6">
      <c r="A110" s="23" t="s">
        <v>13664</v>
      </c>
      <c r="B110" s="20">
        <v>1295</v>
      </c>
      <c r="C110" s="21">
        <v>42486</v>
      </c>
      <c r="D110" s="21">
        <v>42492.291666666701</v>
      </c>
      <c r="E110" s="20" t="s">
        <v>13245</v>
      </c>
      <c r="F110" s="20" t="s">
        <v>13636</v>
      </c>
      <c r="G110" s="20" t="s">
        <v>13243</v>
      </c>
      <c r="H110" s="20"/>
      <c r="I110" s="20" t="s">
        <v>13242</v>
      </c>
      <c r="J110" s="20"/>
      <c r="K110" s="20">
        <v>405.85</v>
      </c>
      <c r="L110" s="20"/>
      <c r="M110" s="20">
        <v>400</v>
      </c>
      <c r="N110" s="20" t="s">
        <v>13241</v>
      </c>
      <c r="O110" s="20" t="s">
        <v>13308</v>
      </c>
      <c r="P110" s="20" t="s">
        <v>27</v>
      </c>
      <c r="Q110" s="20" t="s">
        <v>1128</v>
      </c>
      <c r="R110" s="22" t="s">
        <v>13663</v>
      </c>
      <c r="S110" s="21">
        <v>44652.291666666701</v>
      </c>
      <c r="T110" s="21">
        <v>44927.333333333299</v>
      </c>
      <c r="U110" s="20" t="s">
        <v>13238</v>
      </c>
      <c r="V110" s="20" t="s">
        <v>13476</v>
      </c>
      <c r="W110" s="20" t="s">
        <v>13476</v>
      </c>
      <c r="X110" s="20" t="s">
        <v>13238</v>
      </c>
      <c r="Y110" s="20" t="s">
        <v>13566</v>
      </c>
    </row>
    <row r="111" spans="1:25" s="19" customFormat="1" ht="13" x14ac:dyDescent="0.6">
      <c r="A111" s="23" t="s">
        <v>13662</v>
      </c>
      <c r="B111" s="20">
        <v>1302</v>
      </c>
      <c r="C111" s="21">
        <v>42493</v>
      </c>
      <c r="D111" s="21">
        <v>42492.291666666701</v>
      </c>
      <c r="E111" s="20" t="s">
        <v>13245</v>
      </c>
      <c r="F111" s="20" t="s">
        <v>13636</v>
      </c>
      <c r="G111" s="20" t="s">
        <v>13243</v>
      </c>
      <c r="H111" s="20"/>
      <c r="I111" s="20" t="s">
        <v>13242</v>
      </c>
      <c r="J111" s="20"/>
      <c r="K111" s="20">
        <v>220</v>
      </c>
      <c r="L111" s="20"/>
      <c r="M111" s="20">
        <v>213.5</v>
      </c>
      <c r="N111" s="20" t="s">
        <v>13560</v>
      </c>
      <c r="O111" s="20" t="s">
        <v>13308</v>
      </c>
      <c r="P111" s="20" t="s">
        <v>27</v>
      </c>
      <c r="Q111" s="20" t="s">
        <v>1128</v>
      </c>
      <c r="R111" s="22" t="s">
        <v>13661</v>
      </c>
      <c r="S111" s="21">
        <v>43616.291666666701</v>
      </c>
      <c r="T111" s="21">
        <v>44377.291666666701</v>
      </c>
      <c r="U111" s="20" t="s">
        <v>13238</v>
      </c>
      <c r="V111" s="20" t="s">
        <v>13476</v>
      </c>
      <c r="W111" s="20" t="s">
        <v>13476</v>
      </c>
      <c r="X111" s="20" t="s">
        <v>13238</v>
      </c>
      <c r="Y111" s="20" t="s">
        <v>13534</v>
      </c>
    </row>
    <row r="112" spans="1:25" s="19" customFormat="1" ht="26" x14ac:dyDescent="0.6">
      <c r="A112" s="23" t="s">
        <v>13660</v>
      </c>
      <c r="B112" s="20">
        <v>1305</v>
      </c>
      <c r="C112" s="21">
        <v>42482</v>
      </c>
      <c r="D112" s="21">
        <v>42492.291666666701</v>
      </c>
      <c r="E112" s="20" t="s">
        <v>13245</v>
      </c>
      <c r="F112" s="20" t="s">
        <v>13636</v>
      </c>
      <c r="G112" s="20" t="s">
        <v>13267</v>
      </c>
      <c r="H112" s="20" t="s">
        <v>13243</v>
      </c>
      <c r="I112" s="20" t="s">
        <v>616</v>
      </c>
      <c r="J112" s="20" t="s">
        <v>13242</v>
      </c>
      <c r="K112" s="20">
        <v>102.85</v>
      </c>
      <c r="L112" s="20">
        <v>20.7</v>
      </c>
      <c r="M112" s="20">
        <v>100</v>
      </c>
      <c r="N112" s="20" t="s">
        <v>13560</v>
      </c>
      <c r="O112" s="20" t="s">
        <v>13313</v>
      </c>
      <c r="P112" s="20" t="s">
        <v>27</v>
      </c>
      <c r="Q112" s="20" t="s">
        <v>1128</v>
      </c>
      <c r="R112" s="22" t="s">
        <v>13659</v>
      </c>
      <c r="S112" s="21">
        <v>44044.291666666701</v>
      </c>
      <c r="T112" s="21">
        <v>44561.333333333299</v>
      </c>
      <c r="U112" s="20" t="s">
        <v>13238</v>
      </c>
      <c r="V112" s="20" t="s">
        <v>13476</v>
      </c>
      <c r="W112" s="20" t="s">
        <v>13476</v>
      </c>
      <c r="X112" s="20" t="s">
        <v>13238</v>
      </c>
      <c r="Y112" s="20" t="s">
        <v>13534</v>
      </c>
    </row>
    <row r="113" spans="1:25" s="19" customFormat="1" ht="26" x14ac:dyDescent="0.6">
      <c r="A113" s="23" t="s">
        <v>13658</v>
      </c>
      <c r="B113" s="20">
        <v>1312</v>
      </c>
      <c r="C113" s="21">
        <v>42488</v>
      </c>
      <c r="D113" s="21">
        <v>42492.291666666701</v>
      </c>
      <c r="E113" s="20" t="s">
        <v>13245</v>
      </c>
      <c r="F113" s="20" t="s">
        <v>13636</v>
      </c>
      <c r="G113" s="20" t="s">
        <v>13267</v>
      </c>
      <c r="H113" s="20" t="s">
        <v>13243</v>
      </c>
      <c r="I113" s="20" t="s">
        <v>616</v>
      </c>
      <c r="J113" s="20" t="s">
        <v>13242</v>
      </c>
      <c r="K113" s="20">
        <v>156</v>
      </c>
      <c r="L113" s="20">
        <v>72</v>
      </c>
      <c r="M113" s="20">
        <v>144</v>
      </c>
      <c r="N113" s="20" t="s">
        <v>13241</v>
      </c>
      <c r="O113" s="20" t="s">
        <v>13313</v>
      </c>
      <c r="P113" s="20" t="s">
        <v>27</v>
      </c>
      <c r="Q113" s="20" t="s">
        <v>1128</v>
      </c>
      <c r="R113" s="22" t="s">
        <v>13657</v>
      </c>
      <c r="S113" s="21">
        <v>44012.291666666701</v>
      </c>
      <c r="T113" s="21">
        <v>44545.333333333299</v>
      </c>
      <c r="U113" s="20" t="s">
        <v>13238</v>
      </c>
      <c r="V113" s="20" t="s">
        <v>13476</v>
      </c>
      <c r="W113" s="20" t="s">
        <v>13476</v>
      </c>
      <c r="X113" s="20" t="s">
        <v>13238</v>
      </c>
      <c r="Y113" s="20" t="s">
        <v>13566</v>
      </c>
    </row>
    <row r="114" spans="1:25" s="19" customFormat="1" ht="26" x14ac:dyDescent="0.6">
      <c r="A114" s="23" t="s">
        <v>13656</v>
      </c>
      <c r="B114" s="20">
        <v>1313</v>
      </c>
      <c r="C114" s="21">
        <v>42488</v>
      </c>
      <c r="D114" s="21">
        <v>42492.291666666701</v>
      </c>
      <c r="E114" s="20" t="s">
        <v>13245</v>
      </c>
      <c r="F114" s="20" t="s">
        <v>13636</v>
      </c>
      <c r="G114" s="20" t="s">
        <v>13267</v>
      </c>
      <c r="H114" s="20" t="s">
        <v>13243</v>
      </c>
      <c r="I114" s="20" t="s">
        <v>616</v>
      </c>
      <c r="J114" s="20" t="s">
        <v>13242</v>
      </c>
      <c r="K114" s="20">
        <v>197.6</v>
      </c>
      <c r="L114" s="20">
        <v>96</v>
      </c>
      <c r="M114" s="20">
        <v>182</v>
      </c>
      <c r="N114" s="20" t="s">
        <v>13241</v>
      </c>
      <c r="O114" s="20" t="s">
        <v>13313</v>
      </c>
      <c r="P114" s="20" t="s">
        <v>27</v>
      </c>
      <c r="Q114" s="20" t="s">
        <v>1128</v>
      </c>
      <c r="R114" s="22" t="s">
        <v>13353</v>
      </c>
      <c r="S114" s="21">
        <v>44012.291666666701</v>
      </c>
      <c r="T114" s="21">
        <v>45031.291666666701</v>
      </c>
      <c r="U114" s="20" t="s">
        <v>13238</v>
      </c>
      <c r="V114" s="20" t="s">
        <v>13476</v>
      </c>
      <c r="W114" s="20" t="s">
        <v>13476</v>
      </c>
      <c r="X114" s="20" t="s">
        <v>13238</v>
      </c>
      <c r="Y114" s="20" t="s">
        <v>13566</v>
      </c>
    </row>
    <row r="115" spans="1:25" s="19" customFormat="1" ht="26" x14ac:dyDescent="0.6">
      <c r="A115" s="23" t="s">
        <v>13655</v>
      </c>
      <c r="B115" s="20">
        <v>1314</v>
      </c>
      <c r="C115" s="21">
        <v>42488</v>
      </c>
      <c r="D115" s="21">
        <v>42492.291666666701</v>
      </c>
      <c r="E115" s="20" t="s">
        <v>13245</v>
      </c>
      <c r="F115" s="20" t="s">
        <v>13636</v>
      </c>
      <c r="G115" s="20" t="s">
        <v>13267</v>
      </c>
      <c r="H115" s="20" t="s">
        <v>13243</v>
      </c>
      <c r="I115" s="20" t="s">
        <v>616</v>
      </c>
      <c r="J115" s="20" t="s">
        <v>13242</v>
      </c>
      <c r="K115" s="20">
        <v>324.48</v>
      </c>
      <c r="L115" s="20">
        <v>150</v>
      </c>
      <c r="M115" s="20">
        <v>300</v>
      </c>
      <c r="N115" s="20" t="s">
        <v>13241</v>
      </c>
      <c r="O115" s="20" t="s">
        <v>13313</v>
      </c>
      <c r="P115" s="20" t="s">
        <v>27</v>
      </c>
      <c r="Q115" s="20" t="s">
        <v>1128</v>
      </c>
      <c r="R115" s="22" t="s">
        <v>13353</v>
      </c>
      <c r="S115" s="21">
        <v>44012.291666666701</v>
      </c>
      <c r="T115" s="21">
        <v>45031.291666666701</v>
      </c>
      <c r="U115" s="20" t="s">
        <v>13238</v>
      </c>
      <c r="V115" s="20" t="s">
        <v>13476</v>
      </c>
      <c r="W115" s="20" t="s">
        <v>13476</v>
      </c>
      <c r="X115" s="20" t="s">
        <v>13238</v>
      </c>
      <c r="Y115" s="20" t="s">
        <v>13566</v>
      </c>
    </row>
    <row r="116" spans="1:25" s="19" customFormat="1" ht="26" x14ac:dyDescent="0.6">
      <c r="A116" s="23" t="s">
        <v>13654</v>
      </c>
      <c r="B116" s="20">
        <v>1319</v>
      </c>
      <c r="C116" s="21">
        <v>42485</v>
      </c>
      <c r="D116" s="21">
        <v>42492.291666666701</v>
      </c>
      <c r="E116" s="20" t="s">
        <v>13245</v>
      </c>
      <c r="F116" s="20" t="s">
        <v>13636</v>
      </c>
      <c r="G116" s="20" t="s">
        <v>13267</v>
      </c>
      <c r="H116" s="20"/>
      <c r="I116" s="20" t="s">
        <v>616</v>
      </c>
      <c r="J116" s="20"/>
      <c r="K116" s="20">
        <v>259.84199999999998</v>
      </c>
      <c r="L116" s="20"/>
      <c r="M116" s="20">
        <v>250</v>
      </c>
      <c r="N116" s="20" t="s">
        <v>13241</v>
      </c>
      <c r="O116" s="20" t="s">
        <v>13327</v>
      </c>
      <c r="P116" s="20" t="s">
        <v>27</v>
      </c>
      <c r="Q116" s="20" t="s">
        <v>1128</v>
      </c>
      <c r="R116" s="22" t="s">
        <v>13584</v>
      </c>
      <c r="S116" s="21">
        <v>44196.333333333299</v>
      </c>
      <c r="T116" s="21">
        <v>44408.291666666701</v>
      </c>
      <c r="U116" s="20" t="s">
        <v>13238</v>
      </c>
      <c r="V116" s="20" t="s">
        <v>13476</v>
      </c>
      <c r="W116" s="20" t="s">
        <v>13476</v>
      </c>
      <c r="X116" s="20" t="s">
        <v>13238</v>
      </c>
      <c r="Y116" s="20" t="s">
        <v>13566</v>
      </c>
    </row>
    <row r="117" spans="1:25" s="19" customFormat="1" ht="26" x14ac:dyDescent="0.6">
      <c r="A117" s="23" t="s">
        <v>13653</v>
      </c>
      <c r="B117" s="20">
        <v>1322</v>
      </c>
      <c r="C117" s="21">
        <v>42485</v>
      </c>
      <c r="D117" s="21">
        <v>42492.291666666701</v>
      </c>
      <c r="E117" s="20" t="s">
        <v>13245</v>
      </c>
      <c r="F117" s="20" t="s">
        <v>13636</v>
      </c>
      <c r="G117" s="20" t="s">
        <v>13243</v>
      </c>
      <c r="H117" s="20" t="s">
        <v>13267</v>
      </c>
      <c r="I117" s="20" t="s">
        <v>13242</v>
      </c>
      <c r="J117" s="20" t="s">
        <v>616</v>
      </c>
      <c r="K117" s="20">
        <v>24.95</v>
      </c>
      <c r="L117" s="20">
        <v>25</v>
      </c>
      <c r="M117" s="20">
        <v>24</v>
      </c>
      <c r="N117" s="20" t="s">
        <v>13241</v>
      </c>
      <c r="O117" s="20" t="s">
        <v>13327</v>
      </c>
      <c r="P117" s="20" t="s">
        <v>27</v>
      </c>
      <c r="Q117" s="20" t="s">
        <v>1128</v>
      </c>
      <c r="R117" s="22" t="s">
        <v>13584</v>
      </c>
      <c r="S117" s="21">
        <v>44561.333333333299</v>
      </c>
      <c r="T117" s="21">
        <v>44560.333333333299</v>
      </c>
      <c r="U117" s="20" t="s">
        <v>13238</v>
      </c>
      <c r="V117" s="20" t="s">
        <v>13476</v>
      </c>
      <c r="W117" s="20" t="s">
        <v>13476</v>
      </c>
      <c r="X117" s="20" t="s">
        <v>13238</v>
      </c>
      <c r="Y117" s="20" t="s">
        <v>13566</v>
      </c>
    </row>
    <row r="118" spans="1:25" s="19" customFormat="1" ht="26" x14ac:dyDescent="0.6">
      <c r="A118" s="23" t="s">
        <v>13652</v>
      </c>
      <c r="B118" s="20">
        <v>1323</v>
      </c>
      <c r="C118" s="21">
        <v>42485</v>
      </c>
      <c r="D118" s="21">
        <v>42492.291666666701</v>
      </c>
      <c r="E118" s="20" t="s">
        <v>13245</v>
      </c>
      <c r="F118" s="20" t="s">
        <v>13636</v>
      </c>
      <c r="G118" s="20" t="s">
        <v>13243</v>
      </c>
      <c r="H118" s="20" t="s">
        <v>13267</v>
      </c>
      <c r="I118" s="20" t="s">
        <v>13242</v>
      </c>
      <c r="J118" s="20" t="s">
        <v>616</v>
      </c>
      <c r="K118" s="20">
        <v>24.95</v>
      </c>
      <c r="L118" s="20">
        <v>25.05</v>
      </c>
      <c r="M118" s="20">
        <v>24</v>
      </c>
      <c r="N118" s="20" t="s">
        <v>13241</v>
      </c>
      <c r="O118" s="20" t="s">
        <v>13327</v>
      </c>
      <c r="P118" s="20" t="s">
        <v>27</v>
      </c>
      <c r="Q118" s="20" t="s">
        <v>1128</v>
      </c>
      <c r="R118" s="22" t="s">
        <v>13584</v>
      </c>
      <c r="S118" s="21">
        <v>44561.333333333299</v>
      </c>
      <c r="T118" s="21">
        <v>44560.333333333299</v>
      </c>
      <c r="U118" s="20" t="s">
        <v>13238</v>
      </c>
      <c r="V118" s="20" t="s">
        <v>13476</v>
      </c>
      <c r="W118" s="20" t="s">
        <v>13476</v>
      </c>
      <c r="X118" s="20" t="s">
        <v>13238</v>
      </c>
      <c r="Y118" s="20" t="s">
        <v>13566</v>
      </c>
    </row>
    <row r="119" spans="1:25" s="19" customFormat="1" ht="26" x14ac:dyDescent="0.6">
      <c r="A119" s="23" t="s">
        <v>13651</v>
      </c>
      <c r="B119" s="20">
        <v>1324</v>
      </c>
      <c r="C119" s="21">
        <v>42487</v>
      </c>
      <c r="D119" s="21">
        <v>42492.291666666701</v>
      </c>
      <c r="E119" s="20" t="s">
        <v>13245</v>
      </c>
      <c r="F119" s="20" t="s">
        <v>13636</v>
      </c>
      <c r="G119" s="20" t="s">
        <v>13267</v>
      </c>
      <c r="H119" s="20"/>
      <c r="I119" s="20" t="s">
        <v>616</v>
      </c>
      <c r="J119" s="20"/>
      <c r="K119" s="20">
        <v>311.39999999999998</v>
      </c>
      <c r="L119" s="20"/>
      <c r="M119" s="20">
        <v>300</v>
      </c>
      <c r="N119" s="20" t="s">
        <v>13241</v>
      </c>
      <c r="O119" s="20" t="s">
        <v>13327</v>
      </c>
      <c r="P119" s="20" t="s">
        <v>27</v>
      </c>
      <c r="Q119" s="20" t="s">
        <v>1128</v>
      </c>
      <c r="R119" s="22" t="s">
        <v>13509</v>
      </c>
      <c r="S119" s="21">
        <v>43830.333333333299</v>
      </c>
      <c r="T119" s="21">
        <v>44713.291666666701</v>
      </c>
      <c r="U119" s="20" t="s">
        <v>13238</v>
      </c>
      <c r="V119" s="20" t="s">
        <v>13476</v>
      </c>
      <c r="W119" s="20" t="s">
        <v>13476</v>
      </c>
      <c r="X119" s="20" t="s">
        <v>13238</v>
      </c>
      <c r="Y119" s="20" t="s">
        <v>13534</v>
      </c>
    </row>
    <row r="120" spans="1:25" s="19" customFormat="1" ht="26" x14ac:dyDescent="0.6">
      <c r="A120" s="23" t="s">
        <v>13650</v>
      </c>
      <c r="B120" s="20">
        <v>1325</v>
      </c>
      <c r="C120" s="21">
        <v>42487</v>
      </c>
      <c r="D120" s="21">
        <v>42492.291666666701</v>
      </c>
      <c r="E120" s="20" t="s">
        <v>13245</v>
      </c>
      <c r="F120" s="20" t="s">
        <v>13636</v>
      </c>
      <c r="G120" s="20" t="s">
        <v>13267</v>
      </c>
      <c r="H120" s="20"/>
      <c r="I120" s="20" t="s">
        <v>616</v>
      </c>
      <c r="J120" s="20"/>
      <c r="K120" s="20">
        <v>208</v>
      </c>
      <c r="L120" s="20"/>
      <c r="M120" s="20">
        <v>200</v>
      </c>
      <c r="N120" s="20" t="s">
        <v>13560</v>
      </c>
      <c r="O120" s="20" t="s">
        <v>13327</v>
      </c>
      <c r="P120" s="20" t="s">
        <v>27</v>
      </c>
      <c r="Q120" s="20" t="s">
        <v>1128</v>
      </c>
      <c r="R120" s="22" t="s">
        <v>13335</v>
      </c>
      <c r="S120" s="21">
        <v>43830.333333333299</v>
      </c>
      <c r="T120" s="21">
        <v>44713.291666666701</v>
      </c>
      <c r="U120" s="20" t="s">
        <v>13238</v>
      </c>
      <c r="V120" s="20" t="s">
        <v>13476</v>
      </c>
      <c r="W120" s="20" t="s">
        <v>13476</v>
      </c>
      <c r="X120" s="20" t="s">
        <v>13238</v>
      </c>
      <c r="Y120" s="20" t="s">
        <v>13534</v>
      </c>
    </row>
    <row r="121" spans="1:25" s="19" customFormat="1" ht="26" x14ac:dyDescent="0.6">
      <c r="A121" s="23" t="s">
        <v>13649</v>
      </c>
      <c r="B121" s="20">
        <v>1327</v>
      </c>
      <c r="C121" s="21">
        <v>42489</v>
      </c>
      <c r="D121" s="21">
        <v>42492.291666666701</v>
      </c>
      <c r="E121" s="20" t="s">
        <v>13245</v>
      </c>
      <c r="F121" s="20" t="s">
        <v>13636</v>
      </c>
      <c r="G121" s="20" t="s">
        <v>13267</v>
      </c>
      <c r="H121" s="20"/>
      <c r="I121" s="20" t="s">
        <v>616</v>
      </c>
      <c r="J121" s="20"/>
      <c r="K121" s="20">
        <v>57.95</v>
      </c>
      <c r="L121" s="20"/>
      <c r="M121" s="20">
        <v>56.87</v>
      </c>
      <c r="N121" s="20" t="s">
        <v>13241</v>
      </c>
      <c r="O121" s="20" t="s">
        <v>13327</v>
      </c>
      <c r="P121" s="20" t="s">
        <v>27</v>
      </c>
      <c r="Q121" s="20" t="s">
        <v>1128</v>
      </c>
      <c r="R121" s="22" t="s">
        <v>13584</v>
      </c>
      <c r="S121" s="21">
        <v>43647.291666666701</v>
      </c>
      <c r="T121" s="21">
        <v>44286.291666666701</v>
      </c>
      <c r="U121" s="20" t="s">
        <v>13238</v>
      </c>
      <c r="V121" s="20" t="s">
        <v>13476</v>
      </c>
      <c r="W121" s="20" t="s">
        <v>13476</v>
      </c>
      <c r="X121" s="20" t="s">
        <v>13238</v>
      </c>
      <c r="Y121" s="20" t="s">
        <v>13534</v>
      </c>
    </row>
    <row r="122" spans="1:25" s="19" customFormat="1" ht="26" x14ac:dyDescent="0.6">
      <c r="A122" s="23" t="s">
        <v>13648</v>
      </c>
      <c r="B122" s="20">
        <v>1329</v>
      </c>
      <c r="C122" s="21">
        <v>42489</v>
      </c>
      <c r="D122" s="21">
        <v>42492.291666666701</v>
      </c>
      <c r="E122" s="20" t="s">
        <v>13245</v>
      </c>
      <c r="F122" s="20" t="s">
        <v>13636</v>
      </c>
      <c r="G122" s="20" t="s">
        <v>13267</v>
      </c>
      <c r="H122" s="20" t="s">
        <v>13243</v>
      </c>
      <c r="I122" s="20" t="s">
        <v>616</v>
      </c>
      <c r="J122" s="20" t="s">
        <v>13242</v>
      </c>
      <c r="K122" s="20">
        <v>112.26600000000001</v>
      </c>
      <c r="L122" s="20">
        <v>40</v>
      </c>
      <c r="M122" s="20">
        <v>110</v>
      </c>
      <c r="N122" s="20" t="s">
        <v>13241</v>
      </c>
      <c r="O122" s="20" t="s">
        <v>13327</v>
      </c>
      <c r="P122" s="20" t="s">
        <v>27</v>
      </c>
      <c r="Q122" s="20" t="s">
        <v>1128</v>
      </c>
      <c r="R122" s="22" t="s">
        <v>13647</v>
      </c>
      <c r="S122" s="21">
        <v>44531.333333333299</v>
      </c>
      <c r="T122" s="21">
        <v>44531.333333333299</v>
      </c>
      <c r="U122" s="20" t="s">
        <v>13238</v>
      </c>
      <c r="V122" s="20" t="s">
        <v>13476</v>
      </c>
      <c r="W122" s="20" t="s">
        <v>13476</v>
      </c>
      <c r="X122" s="20" t="s">
        <v>13238</v>
      </c>
      <c r="Y122" s="20" t="s">
        <v>13566</v>
      </c>
    </row>
    <row r="123" spans="1:25" s="19" customFormat="1" ht="26" x14ac:dyDescent="0.6">
      <c r="A123" s="23" t="s">
        <v>13646</v>
      </c>
      <c r="B123" s="20">
        <v>1330</v>
      </c>
      <c r="C123" s="21">
        <v>42492</v>
      </c>
      <c r="D123" s="21">
        <v>42492.291666666701</v>
      </c>
      <c r="E123" s="20" t="s">
        <v>13245</v>
      </c>
      <c r="F123" s="20" t="s">
        <v>13636</v>
      </c>
      <c r="G123" s="20" t="s">
        <v>13243</v>
      </c>
      <c r="H123" s="20"/>
      <c r="I123" s="20" t="s">
        <v>13242</v>
      </c>
      <c r="J123" s="20"/>
      <c r="K123" s="20">
        <v>300</v>
      </c>
      <c r="L123" s="20"/>
      <c r="M123" s="20">
        <v>120</v>
      </c>
      <c r="N123" s="20" t="s">
        <v>13241</v>
      </c>
      <c r="O123" s="20" t="s">
        <v>13333</v>
      </c>
      <c r="P123" s="20" t="s">
        <v>27</v>
      </c>
      <c r="Q123" s="20" t="s">
        <v>1128</v>
      </c>
      <c r="R123" s="22" t="s">
        <v>13645</v>
      </c>
      <c r="S123" s="21">
        <v>43617.291666666701</v>
      </c>
      <c r="T123" s="21">
        <v>44896.333333333299</v>
      </c>
      <c r="U123" s="20" t="s">
        <v>13238</v>
      </c>
      <c r="V123" s="20" t="s">
        <v>13476</v>
      </c>
      <c r="W123" s="20" t="s">
        <v>13476</v>
      </c>
      <c r="X123" s="20" t="s">
        <v>13238</v>
      </c>
      <c r="Y123" s="20" t="s">
        <v>13566</v>
      </c>
    </row>
    <row r="124" spans="1:25" s="19" customFormat="1" ht="26" x14ac:dyDescent="0.6">
      <c r="A124" s="23" t="s">
        <v>13644</v>
      </c>
      <c r="B124" s="20">
        <v>1335</v>
      </c>
      <c r="C124" s="21">
        <v>42492</v>
      </c>
      <c r="D124" s="21">
        <v>42492.291666666701</v>
      </c>
      <c r="E124" s="20" t="s">
        <v>13245</v>
      </c>
      <c r="F124" s="20" t="s">
        <v>13636</v>
      </c>
      <c r="G124" s="20" t="s">
        <v>13267</v>
      </c>
      <c r="H124" s="20"/>
      <c r="I124" s="20" t="s">
        <v>616</v>
      </c>
      <c r="J124" s="20"/>
      <c r="K124" s="20">
        <v>106.875</v>
      </c>
      <c r="L124" s="20"/>
      <c r="M124" s="20">
        <v>105.2</v>
      </c>
      <c r="N124" s="20" t="s">
        <v>13241</v>
      </c>
      <c r="O124" s="20" t="s">
        <v>13327</v>
      </c>
      <c r="P124" s="20" t="s">
        <v>27</v>
      </c>
      <c r="Q124" s="20" t="s">
        <v>1128</v>
      </c>
      <c r="R124" s="22" t="s">
        <v>13643</v>
      </c>
      <c r="S124" s="21">
        <v>43709.291666666701</v>
      </c>
      <c r="T124" s="21">
        <v>44303.291666666701</v>
      </c>
      <c r="U124" s="20" t="s">
        <v>13238</v>
      </c>
      <c r="V124" s="20" t="s">
        <v>13476</v>
      </c>
      <c r="W124" s="20" t="s">
        <v>13476</v>
      </c>
      <c r="X124" s="20" t="s">
        <v>13238</v>
      </c>
      <c r="Y124" s="20" t="s">
        <v>13566</v>
      </c>
    </row>
    <row r="125" spans="1:25" s="19" customFormat="1" ht="26" x14ac:dyDescent="0.6">
      <c r="A125" s="23" t="s">
        <v>13642</v>
      </c>
      <c r="B125" s="20">
        <v>1336</v>
      </c>
      <c r="C125" s="21">
        <v>42487</v>
      </c>
      <c r="D125" s="21">
        <v>42492.291666666701</v>
      </c>
      <c r="E125" s="20" t="s">
        <v>13245</v>
      </c>
      <c r="F125" s="20" t="s">
        <v>13636</v>
      </c>
      <c r="G125" s="20" t="s">
        <v>13267</v>
      </c>
      <c r="H125" s="20"/>
      <c r="I125" s="20" t="s">
        <v>616</v>
      </c>
      <c r="J125" s="20"/>
      <c r="K125" s="20">
        <v>380.1</v>
      </c>
      <c r="L125" s="20"/>
      <c r="M125" s="20">
        <v>375</v>
      </c>
      <c r="N125" s="20" t="s">
        <v>13241</v>
      </c>
      <c r="O125" s="20" t="s">
        <v>13295</v>
      </c>
      <c r="P125" s="20" t="s">
        <v>835</v>
      </c>
      <c r="Q125" s="20" t="s">
        <v>1128</v>
      </c>
      <c r="R125" s="22" t="s">
        <v>13304</v>
      </c>
      <c r="S125" s="21">
        <v>43800.333333333299</v>
      </c>
      <c r="T125" s="21">
        <v>45042.291666666701</v>
      </c>
      <c r="U125" s="20" t="s">
        <v>13238</v>
      </c>
      <c r="V125" s="20" t="s">
        <v>13476</v>
      </c>
      <c r="W125" s="20" t="s">
        <v>13476</v>
      </c>
      <c r="X125" s="20" t="s">
        <v>13238</v>
      </c>
      <c r="Y125" s="20" t="s">
        <v>13534</v>
      </c>
    </row>
    <row r="126" spans="1:25" s="19" customFormat="1" ht="39" x14ac:dyDescent="0.6">
      <c r="A126" s="23" t="s">
        <v>13641</v>
      </c>
      <c r="B126" s="20">
        <v>1339</v>
      </c>
      <c r="C126" s="21">
        <v>42489</v>
      </c>
      <c r="D126" s="21">
        <v>42492.291666666701</v>
      </c>
      <c r="E126" s="20" t="s">
        <v>13245</v>
      </c>
      <c r="F126" s="20" t="s">
        <v>13636</v>
      </c>
      <c r="G126" s="20" t="s">
        <v>13267</v>
      </c>
      <c r="H126" s="20"/>
      <c r="I126" s="20" t="s">
        <v>616</v>
      </c>
      <c r="J126" s="20"/>
      <c r="K126" s="20">
        <v>300</v>
      </c>
      <c r="L126" s="20"/>
      <c r="M126" s="20">
        <v>300</v>
      </c>
      <c r="N126" s="20" t="s">
        <v>13241</v>
      </c>
      <c r="O126" s="20" t="s">
        <v>13295</v>
      </c>
      <c r="P126" s="20" t="s">
        <v>835</v>
      </c>
      <c r="Q126" s="20" t="s">
        <v>1128</v>
      </c>
      <c r="R126" s="22" t="s">
        <v>13640</v>
      </c>
      <c r="S126" s="21">
        <v>43677.291666666701</v>
      </c>
      <c r="T126" s="21">
        <v>44268.333333333299</v>
      </c>
      <c r="U126" s="20" t="s">
        <v>13238</v>
      </c>
      <c r="V126" s="20" t="s">
        <v>13476</v>
      </c>
      <c r="W126" s="20" t="s">
        <v>13476</v>
      </c>
      <c r="X126" s="20" t="s">
        <v>13238</v>
      </c>
      <c r="Y126" s="20" t="s">
        <v>13566</v>
      </c>
    </row>
    <row r="127" spans="1:25" s="19" customFormat="1" ht="26" x14ac:dyDescent="0.6">
      <c r="A127" s="23" t="s">
        <v>13639</v>
      </c>
      <c r="B127" s="20">
        <v>1341</v>
      </c>
      <c r="C127" s="21">
        <v>42486</v>
      </c>
      <c r="D127" s="21">
        <v>42492.291666666701</v>
      </c>
      <c r="E127" s="20" t="s">
        <v>13245</v>
      </c>
      <c r="F127" s="20" t="s">
        <v>13636</v>
      </c>
      <c r="G127" s="20" t="s">
        <v>13267</v>
      </c>
      <c r="H127" s="20"/>
      <c r="I127" s="20" t="s">
        <v>616</v>
      </c>
      <c r="J127" s="20"/>
      <c r="K127" s="20">
        <v>254.05</v>
      </c>
      <c r="L127" s="20"/>
      <c r="M127" s="20">
        <v>250</v>
      </c>
      <c r="N127" s="20" t="s">
        <v>13241</v>
      </c>
      <c r="O127" s="20" t="s">
        <v>13295</v>
      </c>
      <c r="P127" s="20" t="s">
        <v>835</v>
      </c>
      <c r="Q127" s="20" t="s">
        <v>13291</v>
      </c>
      <c r="R127" s="22" t="s">
        <v>13638</v>
      </c>
      <c r="S127" s="21">
        <v>43800.333333333299</v>
      </c>
      <c r="T127" s="21">
        <v>44331.291666666701</v>
      </c>
      <c r="U127" s="20" t="s">
        <v>13238</v>
      </c>
      <c r="V127" s="20" t="s">
        <v>13476</v>
      </c>
      <c r="W127" s="20" t="s">
        <v>13476</v>
      </c>
      <c r="X127" s="20" t="s">
        <v>13238</v>
      </c>
      <c r="Y127" s="20" t="s">
        <v>13566</v>
      </c>
    </row>
    <row r="128" spans="1:25" s="19" customFormat="1" ht="39" x14ac:dyDescent="0.6">
      <c r="A128" s="23" t="s">
        <v>13637</v>
      </c>
      <c r="B128" s="20">
        <v>1347</v>
      </c>
      <c r="C128" s="21">
        <v>42492</v>
      </c>
      <c r="D128" s="21">
        <v>42492.291666666701</v>
      </c>
      <c r="E128" s="20" t="s">
        <v>13245</v>
      </c>
      <c r="F128" s="20" t="s">
        <v>13636</v>
      </c>
      <c r="G128" s="20" t="s">
        <v>13253</v>
      </c>
      <c r="H128" s="20"/>
      <c r="I128" s="20" t="s">
        <v>13253</v>
      </c>
      <c r="J128" s="20"/>
      <c r="K128" s="20">
        <v>310</v>
      </c>
      <c r="L128" s="20"/>
      <c r="M128" s="20">
        <v>303</v>
      </c>
      <c r="N128" s="20" t="s">
        <v>13635</v>
      </c>
      <c r="O128" s="20" t="s">
        <v>13295</v>
      </c>
      <c r="P128" s="20" t="s">
        <v>835</v>
      </c>
      <c r="Q128" s="20" t="s">
        <v>13291</v>
      </c>
      <c r="R128" s="22" t="s">
        <v>13297</v>
      </c>
      <c r="S128" s="21">
        <v>43677.291666666701</v>
      </c>
      <c r="T128" s="21">
        <v>44530.333333333299</v>
      </c>
      <c r="U128" s="20" t="s">
        <v>13238</v>
      </c>
      <c r="V128" s="20" t="s">
        <v>13476</v>
      </c>
      <c r="W128" s="20" t="s">
        <v>13476</v>
      </c>
      <c r="X128" s="20" t="s">
        <v>13238</v>
      </c>
      <c r="Y128" s="20" t="s">
        <v>13566</v>
      </c>
    </row>
    <row r="129" spans="1:25" s="19" customFormat="1" ht="26" x14ac:dyDescent="0.6">
      <c r="A129" s="23" t="s">
        <v>13634</v>
      </c>
      <c r="B129" s="20">
        <v>1349</v>
      </c>
      <c r="C129" s="21">
        <v>42853</v>
      </c>
      <c r="D129" s="21">
        <v>42856.291666666701</v>
      </c>
      <c r="E129" s="20" t="s">
        <v>13245</v>
      </c>
      <c r="F129" s="20" t="s">
        <v>13568</v>
      </c>
      <c r="G129" s="20" t="s">
        <v>13267</v>
      </c>
      <c r="H129" s="20" t="s">
        <v>13243</v>
      </c>
      <c r="I129" s="20" t="s">
        <v>616</v>
      </c>
      <c r="J129" s="20" t="s">
        <v>13242</v>
      </c>
      <c r="K129" s="20">
        <v>101.4</v>
      </c>
      <c r="L129" s="20">
        <v>101.3</v>
      </c>
      <c r="M129" s="20">
        <v>100</v>
      </c>
      <c r="N129" s="20" t="s">
        <v>13241</v>
      </c>
      <c r="O129" s="20" t="s">
        <v>13451</v>
      </c>
      <c r="P129" s="20" t="s">
        <v>27</v>
      </c>
      <c r="Q129" s="20" t="s">
        <v>11873</v>
      </c>
      <c r="R129" s="22" t="s">
        <v>13633</v>
      </c>
      <c r="S129" s="21">
        <v>44196.333333333299</v>
      </c>
      <c r="T129" s="21">
        <v>45107.291666666701</v>
      </c>
      <c r="U129" s="20" t="s">
        <v>13238</v>
      </c>
      <c r="V129" s="20" t="s">
        <v>13476</v>
      </c>
      <c r="W129" s="20" t="s">
        <v>13476</v>
      </c>
      <c r="X129" s="20" t="s">
        <v>13238</v>
      </c>
      <c r="Y129" s="20" t="s">
        <v>13566</v>
      </c>
    </row>
    <row r="130" spans="1:25" s="19" customFormat="1" ht="39" x14ac:dyDescent="0.6">
      <c r="A130" s="23" t="s">
        <v>13632</v>
      </c>
      <c r="B130" s="20">
        <v>1350</v>
      </c>
      <c r="C130" s="21">
        <v>42856</v>
      </c>
      <c r="D130" s="21">
        <v>42856.291666666701</v>
      </c>
      <c r="E130" s="20" t="s">
        <v>13245</v>
      </c>
      <c r="F130" s="20" t="s">
        <v>13568</v>
      </c>
      <c r="G130" s="20" t="s">
        <v>13267</v>
      </c>
      <c r="H130" s="20"/>
      <c r="I130" s="20" t="s">
        <v>616</v>
      </c>
      <c r="J130" s="20"/>
      <c r="K130" s="20">
        <v>20.32</v>
      </c>
      <c r="L130" s="20"/>
      <c r="M130" s="20">
        <v>20</v>
      </c>
      <c r="N130" s="20" t="s">
        <v>13241</v>
      </c>
      <c r="O130" s="20" t="s">
        <v>13440</v>
      </c>
      <c r="P130" s="20" t="s">
        <v>27</v>
      </c>
      <c r="Q130" s="20" t="s">
        <v>11873</v>
      </c>
      <c r="R130" s="22" t="s">
        <v>13631</v>
      </c>
      <c r="S130" s="21">
        <v>43830.333333333299</v>
      </c>
      <c r="T130" s="21">
        <v>44606.333333333299</v>
      </c>
      <c r="U130" s="20" t="s">
        <v>13238</v>
      </c>
      <c r="V130" s="20" t="s">
        <v>13476</v>
      </c>
      <c r="W130" s="20" t="s">
        <v>13476</v>
      </c>
      <c r="X130" s="20" t="s">
        <v>13238</v>
      </c>
      <c r="Y130" s="20" t="s">
        <v>13534</v>
      </c>
    </row>
    <row r="131" spans="1:25" s="19" customFormat="1" ht="26" x14ac:dyDescent="0.6">
      <c r="A131" s="23" t="s">
        <v>13630</v>
      </c>
      <c r="B131" s="20">
        <v>1354</v>
      </c>
      <c r="C131" s="21">
        <v>42850</v>
      </c>
      <c r="D131" s="21">
        <v>42856.291666666701</v>
      </c>
      <c r="E131" s="20" t="s">
        <v>13245</v>
      </c>
      <c r="F131" s="20" t="s">
        <v>13568</v>
      </c>
      <c r="G131" s="20" t="s">
        <v>13253</v>
      </c>
      <c r="H131" s="20"/>
      <c r="I131" s="20" t="s">
        <v>13253</v>
      </c>
      <c r="J131" s="20"/>
      <c r="K131" s="20">
        <v>153.02000000000001</v>
      </c>
      <c r="L131" s="20"/>
      <c r="M131" s="20">
        <v>150</v>
      </c>
      <c r="N131" s="20" t="s">
        <v>13241</v>
      </c>
      <c r="O131" s="20" t="s">
        <v>13451</v>
      </c>
      <c r="P131" s="20" t="s">
        <v>27</v>
      </c>
      <c r="Q131" s="20" t="s">
        <v>11873</v>
      </c>
      <c r="R131" s="22" t="s">
        <v>13544</v>
      </c>
      <c r="S131" s="21">
        <v>44166.333333333299</v>
      </c>
      <c r="T131" s="21">
        <v>44971.333333333299</v>
      </c>
      <c r="U131" s="20" t="s">
        <v>13238</v>
      </c>
      <c r="V131" s="20" t="s">
        <v>13476</v>
      </c>
      <c r="W131" s="20" t="s">
        <v>13476</v>
      </c>
      <c r="X131" s="20" t="s">
        <v>13238</v>
      </c>
      <c r="Y131" s="20"/>
    </row>
    <row r="132" spans="1:25" s="19" customFormat="1" ht="39" x14ac:dyDescent="0.6">
      <c r="A132" s="23" t="s">
        <v>13629</v>
      </c>
      <c r="B132" s="20">
        <v>1363</v>
      </c>
      <c r="C132" s="21">
        <v>42854</v>
      </c>
      <c r="D132" s="21">
        <v>42856.291666666701</v>
      </c>
      <c r="E132" s="20" t="s">
        <v>13245</v>
      </c>
      <c r="F132" s="20" t="s">
        <v>13568</v>
      </c>
      <c r="G132" s="20" t="s">
        <v>13253</v>
      </c>
      <c r="H132" s="20"/>
      <c r="I132" s="20" t="s">
        <v>13253</v>
      </c>
      <c r="J132" s="20"/>
      <c r="K132" s="20">
        <v>84.25</v>
      </c>
      <c r="L132" s="20"/>
      <c r="M132" s="20">
        <v>80.8</v>
      </c>
      <c r="N132" s="20" t="s">
        <v>13241</v>
      </c>
      <c r="O132" s="20" t="s">
        <v>13451</v>
      </c>
      <c r="P132" s="20" t="s">
        <v>27</v>
      </c>
      <c r="Q132" s="20" t="s">
        <v>11873</v>
      </c>
      <c r="R132" s="22" t="s">
        <v>13628</v>
      </c>
      <c r="S132" s="21">
        <v>43830.333333333299</v>
      </c>
      <c r="T132" s="21">
        <v>44303.291666666701</v>
      </c>
      <c r="U132" s="20" t="s">
        <v>13238</v>
      </c>
      <c r="V132" s="20" t="s">
        <v>13476</v>
      </c>
      <c r="W132" s="20" t="s">
        <v>13476</v>
      </c>
      <c r="X132" s="20" t="s">
        <v>13238</v>
      </c>
      <c r="Y132" s="20" t="s">
        <v>13566</v>
      </c>
    </row>
    <row r="133" spans="1:25" s="19" customFormat="1" ht="26" x14ac:dyDescent="0.6">
      <c r="A133" s="23" t="s">
        <v>13627</v>
      </c>
      <c r="B133" s="20">
        <v>1367</v>
      </c>
      <c r="C133" s="21">
        <v>42853</v>
      </c>
      <c r="D133" s="21">
        <v>42856.291666666701</v>
      </c>
      <c r="E133" s="20" t="s">
        <v>13245</v>
      </c>
      <c r="F133" s="20" t="s">
        <v>13568</v>
      </c>
      <c r="G133" s="20" t="s">
        <v>13243</v>
      </c>
      <c r="H133" s="20"/>
      <c r="I133" s="20" t="s">
        <v>13242</v>
      </c>
      <c r="J133" s="20"/>
      <c r="K133" s="20">
        <v>26.25</v>
      </c>
      <c r="L133" s="20"/>
      <c r="M133" s="20">
        <v>25</v>
      </c>
      <c r="N133" s="20" t="s">
        <v>13241</v>
      </c>
      <c r="O133" s="20" t="s">
        <v>13626</v>
      </c>
      <c r="P133" s="20" t="s">
        <v>27</v>
      </c>
      <c r="Q133" s="20" t="s">
        <v>11873</v>
      </c>
      <c r="R133" s="22" t="s">
        <v>13625</v>
      </c>
      <c r="S133" s="21">
        <v>43831.333333333299</v>
      </c>
      <c r="T133" s="21">
        <v>44334.291666666701</v>
      </c>
      <c r="U133" s="20" t="s">
        <v>13238</v>
      </c>
      <c r="V133" s="20" t="s">
        <v>13476</v>
      </c>
      <c r="W133" s="20" t="s">
        <v>13476</v>
      </c>
      <c r="X133" s="20" t="s">
        <v>13238</v>
      </c>
      <c r="Y133" s="20"/>
    </row>
    <row r="134" spans="1:25" s="19" customFormat="1" ht="26" x14ac:dyDescent="0.6">
      <c r="A134" s="23" t="s">
        <v>13624</v>
      </c>
      <c r="B134" s="20">
        <v>1368</v>
      </c>
      <c r="C134" s="21">
        <v>42856</v>
      </c>
      <c r="D134" s="21">
        <v>42856.291666666701</v>
      </c>
      <c r="E134" s="20" t="s">
        <v>13245</v>
      </c>
      <c r="F134" s="20" t="s">
        <v>13568</v>
      </c>
      <c r="G134" s="20" t="s">
        <v>13243</v>
      </c>
      <c r="H134" s="20"/>
      <c r="I134" s="20" t="s">
        <v>13242</v>
      </c>
      <c r="J134" s="20"/>
      <c r="K134" s="20">
        <v>94.5</v>
      </c>
      <c r="L134" s="20"/>
      <c r="M134" s="20">
        <v>91.3</v>
      </c>
      <c r="N134" s="20" t="s">
        <v>13241</v>
      </c>
      <c r="O134" s="20" t="s">
        <v>13448</v>
      </c>
      <c r="P134" s="20" t="s">
        <v>27</v>
      </c>
      <c r="Q134" s="20" t="s">
        <v>11873</v>
      </c>
      <c r="R134" s="22" t="s">
        <v>13623</v>
      </c>
      <c r="S134" s="21">
        <v>44135.291666666701</v>
      </c>
      <c r="T134" s="21">
        <v>45243.333333333299</v>
      </c>
      <c r="U134" s="20" t="s">
        <v>13238</v>
      </c>
      <c r="V134" s="20" t="s">
        <v>13476</v>
      </c>
      <c r="W134" s="20" t="s">
        <v>13476</v>
      </c>
      <c r="X134" s="20" t="s">
        <v>13238</v>
      </c>
      <c r="Y134" s="20"/>
    </row>
    <row r="135" spans="1:25" s="19" customFormat="1" ht="26" x14ac:dyDescent="0.6">
      <c r="A135" s="23" t="s">
        <v>13622</v>
      </c>
      <c r="B135" s="20">
        <v>1374</v>
      </c>
      <c r="C135" s="21">
        <v>42856</v>
      </c>
      <c r="D135" s="21">
        <v>42856.291666666701</v>
      </c>
      <c r="E135" s="20" t="s">
        <v>13245</v>
      </c>
      <c r="F135" s="20" t="s">
        <v>13568</v>
      </c>
      <c r="G135" s="20" t="s">
        <v>13243</v>
      </c>
      <c r="H135" s="20"/>
      <c r="I135" s="20" t="s">
        <v>13242</v>
      </c>
      <c r="J135" s="20"/>
      <c r="K135" s="20">
        <v>189</v>
      </c>
      <c r="L135" s="20"/>
      <c r="M135" s="20">
        <v>182.5</v>
      </c>
      <c r="N135" s="20" t="s">
        <v>13241</v>
      </c>
      <c r="O135" s="20" t="s">
        <v>13478</v>
      </c>
      <c r="P135" s="20" t="s">
        <v>27</v>
      </c>
      <c r="Q135" s="20" t="s">
        <v>11873</v>
      </c>
      <c r="R135" s="22" t="s">
        <v>13621</v>
      </c>
      <c r="S135" s="21">
        <v>44135.291666666701</v>
      </c>
      <c r="T135" s="21">
        <v>44135.291666666701</v>
      </c>
      <c r="U135" s="20" t="s">
        <v>13238</v>
      </c>
      <c r="V135" s="20" t="s">
        <v>13476</v>
      </c>
      <c r="W135" s="20" t="s">
        <v>13476</v>
      </c>
      <c r="X135" s="20" t="s">
        <v>13238</v>
      </c>
      <c r="Y135" s="20" t="s">
        <v>13620</v>
      </c>
    </row>
    <row r="136" spans="1:25" s="19" customFormat="1" ht="26" x14ac:dyDescent="0.6">
      <c r="A136" s="23" t="s">
        <v>13619</v>
      </c>
      <c r="B136" s="20">
        <v>1378</v>
      </c>
      <c r="C136" s="21">
        <v>42852</v>
      </c>
      <c r="D136" s="21">
        <v>42856.291666666701</v>
      </c>
      <c r="E136" s="20" t="s">
        <v>13245</v>
      </c>
      <c r="F136" s="20" t="s">
        <v>13568</v>
      </c>
      <c r="G136" s="20" t="s">
        <v>13253</v>
      </c>
      <c r="H136" s="20"/>
      <c r="I136" s="20" t="s">
        <v>13253</v>
      </c>
      <c r="J136" s="20"/>
      <c r="K136" s="20">
        <v>80</v>
      </c>
      <c r="L136" s="20"/>
      <c r="M136" s="20">
        <v>76.349999999999994</v>
      </c>
      <c r="N136" s="20" t="s">
        <v>13560</v>
      </c>
      <c r="O136" s="20" t="s">
        <v>13548</v>
      </c>
      <c r="P136" s="20" t="s">
        <v>27</v>
      </c>
      <c r="Q136" s="20" t="s">
        <v>11873</v>
      </c>
      <c r="R136" s="22" t="s">
        <v>13618</v>
      </c>
      <c r="S136" s="21">
        <v>44113.291666666701</v>
      </c>
      <c r="T136" s="21">
        <v>45215.291666666701</v>
      </c>
      <c r="U136" s="20" t="s">
        <v>13238</v>
      </c>
      <c r="V136" s="20" t="s">
        <v>13476</v>
      </c>
      <c r="W136" s="20" t="s">
        <v>13476</v>
      </c>
      <c r="X136" s="20" t="s">
        <v>13238</v>
      </c>
      <c r="Y136" s="20" t="s">
        <v>13566</v>
      </c>
    </row>
    <row r="137" spans="1:25" s="19" customFormat="1" ht="39" x14ac:dyDescent="0.6">
      <c r="A137" s="23" t="s">
        <v>13617</v>
      </c>
      <c r="B137" s="20">
        <v>1379</v>
      </c>
      <c r="C137" s="21">
        <v>42851</v>
      </c>
      <c r="D137" s="21">
        <v>42856.291666666701</v>
      </c>
      <c r="E137" s="20" t="s">
        <v>13245</v>
      </c>
      <c r="F137" s="20" t="s">
        <v>13568</v>
      </c>
      <c r="G137" s="20" t="s">
        <v>13267</v>
      </c>
      <c r="H137" s="20"/>
      <c r="I137" s="20" t="s">
        <v>616</v>
      </c>
      <c r="J137" s="20"/>
      <c r="K137" s="20">
        <v>156.04</v>
      </c>
      <c r="L137" s="20"/>
      <c r="M137" s="20">
        <v>150</v>
      </c>
      <c r="N137" s="20" t="s">
        <v>13560</v>
      </c>
      <c r="O137" s="20" t="s">
        <v>13410</v>
      </c>
      <c r="P137" s="20" t="s">
        <v>27</v>
      </c>
      <c r="Q137" s="20" t="s">
        <v>11873</v>
      </c>
      <c r="R137" s="22" t="s">
        <v>13609</v>
      </c>
      <c r="S137" s="21">
        <v>44440.291666666701</v>
      </c>
      <c r="T137" s="21">
        <v>45291.333333333299</v>
      </c>
      <c r="U137" s="20" t="s">
        <v>13238</v>
      </c>
      <c r="V137" s="20" t="s">
        <v>13476</v>
      </c>
      <c r="W137" s="20" t="s">
        <v>13476</v>
      </c>
      <c r="X137" s="20" t="s">
        <v>13238</v>
      </c>
      <c r="Y137" s="20" t="s">
        <v>13534</v>
      </c>
    </row>
    <row r="138" spans="1:25" s="19" customFormat="1" ht="39" x14ac:dyDescent="0.6">
      <c r="A138" s="23" t="s">
        <v>13616</v>
      </c>
      <c r="B138" s="20">
        <v>1380</v>
      </c>
      <c r="C138" s="21">
        <v>42851</v>
      </c>
      <c r="D138" s="21">
        <v>42856.291666666701</v>
      </c>
      <c r="E138" s="20" t="s">
        <v>13245</v>
      </c>
      <c r="F138" s="20" t="s">
        <v>13568</v>
      </c>
      <c r="G138" s="20" t="s">
        <v>13267</v>
      </c>
      <c r="H138" s="20"/>
      <c r="I138" s="20" t="s">
        <v>616</v>
      </c>
      <c r="J138" s="20"/>
      <c r="K138" s="20">
        <v>156.05000000000001</v>
      </c>
      <c r="L138" s="20"/>
      <c r="M138" s="20">
        <v>150</v>
      </c>
      <c r="N138" s="20" t="s">
        <v>13560</v>
      </c>
      <c r="O138" s="20" t="s">
        <v>13410</v>
      </c>
      <c r="P138" s="20" t="s">
        <v>27</v>
      </c>
      <c r="Q138" s="20" t="s">
        <v>11873</v>
      </c>
      <c r="R138" s="22" t="s">
        <v>13609</v>
      </c>
      <c r="S138" s="21">
        <v>44440.291666666701</v>
      </c>
      <c r="T138" s="21">
        <v>44440.291666666701</v>
      </c>
      <c r="U138" s="20" t="s">
        <v>13238</v>
      </c>
      <c r="V138" s="20" t="s">
        <v>13476</v>
      </c>
      <c r="W138" s="20" t="s">
        <v>13476</v>
      </c>
      <c r="X138" s="20" t="s">
        <v>13238</v>
      </c>
      <c r="Y138" s="20" t="s">
        <v>13534</v>
      </c>
    </row>
    <row r="139" spans="1:25" s="19" customFormat="1" ht="26" x14ac:dyDescent="0.6">
      <c r="A139" s="23" t="s">
        <v>13615</v>
      </c>
      <c r="B139" s="20">
        <v>1382</v>
      </c>
      <c r="C139" s="21">
        <v>42854</v>
      </c>
      <c r="D139" s="21">
        <v>42856.291666666701</v>
      </c>
      <c r="E139" s="20" t="s">
        <v>13245</v>
      </c>
      <c r="F139" s="20" t="s">
        <v>13568</v>
      </c>
      <c r="G139" s="20" t="s">
        <v>13267</v>
      </c>
      <c r="H139" s="20"/>
      <c r="I139" s="20" t="s">
        <v>616</v>
      </c>
      <c r="J139" s="20"/>
      <c r="K139" s="20">
        <v>102.5</v>
      </c>
      <c r="L139" s="20"/>
      <c r="M139" s="20">
        <v>100</v>
      </c>
      <c r="N139" s="20" t="s">
        <v>13241</v>
      </c>
      <c r="O139" s="20" t="s">
        <v>13548</v>
      </c>
      <c r="P139" s="20" t="s">
        <v>27</v>
      </c>
      <c r="Q139" s="20" t="s">
        <v>11873</v>
      </c>
      <c r="R139" s="22" t="s">
        <v>13614</v>
      </c>
      <c r="S139" s="21">
        <v>44530.333333333299</v>
      </c>
      <c r="T139" s="21">
        <v>44530.333333333299</v>
      </c>
      <c r="U139" s="20" t="s">
        <v>13238</v>
      </c>
      <c r="V139" s="20" t="s">
        <v>13476</v>
      </c>
      <c r="W139" s="20" t="s">
        <v>13476</v>
      </c>
      <c r="X139" s="20" t="s">
        <v>13238</v>
      </c>
      <c r="Y139" s="20"/>
    </row>
    <row r="140" spans="1:25" s="19" customFormat="1" ht="26" x14ac:dyDescent="0.6">
      <c r="A140" s="23" t="s">
        <v>13613</v>
      </c>
      <c r="B140" s="20">
        <v>1385</v>
      </c>
      <c r="C140" s="21">
        <v>42854</v>
      </c>
      <c r="D140" s="21">
        <v>42856.291666666701</v>
      </c>
      <c r="E140" s="20" t="s">
        <v>13245</v>
      </c>
      <c r="F140" s="20" t="s">
        <v>13568</v>
      </c>
      <c r="G140" s="20" t="s">
        <v>13243</v>
      </c>
      <c r="H140" s="20" t="s">
        <v>13267</v>
      </c>
      <c r="I140" s="20" t="s">
        <v>13242</v>
      </c>
      <c r="J140" s="20" t="s">
        <v>616</v>
      </c>
      <c r="K140" s="20">
        <v>47</v>
      </c>
      <c r="L140" s="20">
        <v>153.315</v>
      </c>
      <c r="M140" s="20">
        <v>150</v>
      </c>
      <c r="N140" s="20" t="s">
        <v>13241</v>
      </c>
      <c r="O140" s="20" t="s">
        <v>13410</v>
      </c>
      <c r="P140" s="20" t="s">
        <v>27</v>
      </c>
      <c r="Q140" s="20" t="s">
        <v>11873</v>
      </c>
      <c r="R140" s="22" t="s">
        <v>13612</v>
      </c>
      <c r="S140" s="21">
        <v>44013.291666666701</v>
      </c>
      <c r="T140" s="21">
        <v>45747.291666666701</v>
      </c>
      <c r="U140" s="20" t="s">
        <v>13238</v>
      </c>
      <c r="V140" s="20" t="s">
        <v>13476</v>
      </c>
      <c r="W140" s="20" t="s">
        <v>13476</v>
      </c>
      <c r="X140" s="20" t="s">
        <v>13238</v>
      </c>
      <c r="Y140" s="20"/>
    </row>
    <row r="141" spans="1:25" s="19" customFormat="1" ht="26" x14ac:dyDescent="0.6">
      <c r="A141" s="23" t="s">
        <v>13611</v>
      </c>
      <c r="B141" s="20">
        <v>1389</v>
      </c>
      <c r="C141" s="21">
        <v>42856</v>
      </c>
      <c r="D141" s="21">
        <v>42856.291666666701</v>
      </c>
      <c r="E141" s="20" t="s">
        <v>13245</v>
      </c>
      <c r="F141" s="20" t="s">
        <v>13568</v>
      </c>
      <c r="G141" s="20" t="s">
        <v>13267</v>
      </c>
      <c r="H141" s="20"/>
      <c r="I141" s="20" t="s">
        <v>616</v>
      </c>
      <c r="J141" s="20"/>
      <c r="K141" s="20">
        <v>128.24</v>
      </c>
      <c r="L141" s="20"/>
      <c r="M141" s="20">
        <v>125</v>
      </c>
      <c r="N141" s="20" t="s">
        <v>13241</v>
      </c>
      <c r="O141" s="20" t="s">
        <v>13410</v>
      </c>
      <c r="P141" s="20" t="s">
        <v>27</v>
      </c>
      <c r="Q141" s="20" t="s">
        <v>11873</v>
      </c>
      <c r="R141" s="22" t="s">
        <v>13420</v>
      </c>
      <c r="S141" s="21">
        <v>44195.333333333299</v>
      </c>
      <c r="T141" s="21">
        <v>45214.291666666701</v>
      </c>
      <c r="U141" s="20" t="s">
        <v>13238</v>
      </c>
      <c r="V141" s="20" t="s">
        <v>13476</v>
      </c>
      <c r="W141" s="20" t="s">
        <v>13476</v>
      </c>
      <c r="X141" s="20" t="s">
        <v>13238</v>
      </c>
      <c r="Y141" s="20"/>
    </row>
    <row r="142" spans="1:25" s="19" customFormat="1" ht="39" x14ac:dyDescent="0.6">
      <c r="A142" s="23" t="s">
        <v>13610</v>
      </c>
      <c r="B142" s="20">
        <v>1391</v>
      </c>
      <c r="C142" s="21">
        <v>42854</v>
      </c>
      <c r="D142" s="21">
        <v>42856.291666666701</v>
      </c>
      <c r="E142" s="20" t="s">
        <v>13245</v>
      </c>
      <c r="F142" s="20" t="s">
        <v>13568</v>
      </c>
      <c r="G142" s="20" t="s">
        <v>13267</v>
      </c>
      <c r="H142" s="20"/>
      <c r="I142" s="20" t="s">
        <v>616</v>
      </c>
      <c r="J142" s="20"/>
      <c r="K142" s="20">
        <v>205.1</v>
      </c>
      <c r="L142" s="20"/>
      <c r="M142" s="20">
        <v>200</v>
      </c>
      <c r="N142" s="20" t="s">
        <v>13241</v>
      </c>
      <c r="O142" s="20" t="s">
        <v>13410</v>
      </c>
      <c r="P142" s="20" t="s">
        <v>27</v>
      </c>
      <c r="Q142" s="20" t="s">
        <v>11873</v>
      </c>
      <c r="R142" s="22" t="s">
        <v>13609</v>
      </c>
      <c r="S142" s="21">
        <v>44530.333333333299</v>
      </c>
      <c r="T142" s="21">
        <v>45214.291666666701</v>
      </c>
      <c r="U142" s="20" t="s">
        <v>13238</v>
      </c>
      <c r="V142" s="20" t="s">
        <v>13476</v>
      </c>
      <c r="W142" s="20" t="s">
        <v>13476</v>
      </c>
      <c r="X142" s="20" t="s">
        <v>13238</v>
      </c>
      <c r="Y142" s="20"/>
    </row>
    <row r="143" spans="1:25" s="19" customFormat="1" ht="39" x14ac:dyDescent="0.6">
      <c r="A143" s="23" t="s">
        <v>13608</v>
      </c>
      <c r="B143" s="20">
        <v>1392</v>
      </c>
      <c r="C143" s="21">
        <v>42853</v>
      </c>
      <c r="D143" s="21">
        <v>42856.291666666701</v>
      </c>
      <c r="E143" s="20" t="s">
        <v>13245</v>
      </c>
      <c r="F143" s="20" t="s">
        <v>13568</v>
      </c>
      <c r="G143" s="20" t="s">
        <v>13267</v>
      </c>
      <c r="H143" s="20"/>
      <c r="I143" s="20" t="s">
        <v>616</v>
      </c>
      <c r="J143" s="20"/>
      <c r="K143" s="20">
        <v>40.69</v>
      </c>
      <c r="L143" s="20"/>
      <c r="M143" s="20">
        <v>40</v>
      </c>
      <c r="N143" s="20" t="s">
        <v>13241</v>
      </c>
      <c r="O143" s="20" t="s">
        <v>13410</v>
      </c>
      <c r="P143" s="20" t="s">
        <v>27</v>
      </c>
      <c r="Q143" s="20" t="s">
        <v>11873</v>
      </c>
      <c r="R143" s="22" t="s">
        <v>13607</v>
      </c>
      <c r="S143" s="21">
        <v>44501.291666666701</v>
      </c>
      <c r="T143" s="21">
        <v>44501.291666666701</v>
      </c>
      <c r="U143" s="20" t="s">
        <v>13238</v>
      </c>
      <c r="V143" s="20" t="s">
        <v>13476</v>
      </c>
      <c r="W143" s="20" t="s">
        <v>13476</v>
      </c>
      <c r="X143" s="20" t="s">
        <v>13238</v>
      </c>
      <c r="Y143" s="20"/>
    </row>
    <row r="144" spans="1:25" s="19" customFormat="1" ht="26" x14ac:dyDescent="0.6">
      <c r="A144" s="23" t="s">
        <v>13606</v>
      </c>
      <c r="B144" s="20">
        <v>1394</v>
      </c>
      <c r="C144" s="21">
        <v>42854</v>
      </c>
      <c r="D144" s="21">
        <v>42856.291666666701</v>
      </c>
      <c r="E144" s="20" t="s">
        <v>13245</v>
      </c>
      <c r="F144" s="20" t="s">
        <v>13568</v>
      </c>
      <c r="G144" s="20" t="s">
        <v>13267</v>
      </c>
      <c r="H144" s="20"/>
      <c r="I144" s="20" t="s">
        <v>616</v>
      </c>
      <c r="J144" s="20"/>
      <c r="K144" s="20">
        <v>207.4</v>
      </c>
      <c r="L144" s="20"/>
      <c r="M144" s="20">
        <v>200</v>
      </c>
      <c r="N144" s="20" t="s">
        <v>13241</v>
      </c>
      <c r="O144" s="20" t="s">
        <v>13327</v>
      </c>
      <c r="P144" s="20" t="s">
        <v>27</v>
      </c>
      <c r="Q144" s="20" t="s">
        <v>11873</v>
      </c>
      <c r="R144" s="22" t="s">
        <v>13605</v>
      </c>
      <c r="S144" s="21">
        <v>44530.333333333299</v>
      </c>
      <c r="T144" s="21">
        <v>44941.333333333299</v>
      </c>
      <c r="U144" s="20" t="s">
        <v>13238</v>
      </c>
      <c r="V144" s="20" t="s">
        <v>13476</v>
      </c>
      <c r="W144" s="20" t="s">
        <v>13476</v>
      </c>
      <c r="X144" s="20" t="s">
        <v>13238</v>
      </c>
      <c r="Y144" s="20" t="s">
        <v>13534</v>
      </c>
    </row>
    <row r="145" spans="1:25" s="19" customFormat="1" ht="26" x14ac:dyDescent="0.6">
      <c r="A145" s="23" t="s">
        <v>13604</v>
      </c>
      <c r="B145" s="20">
        <v>1397</v>
      </c>
      <c r="C145" s="21">
        <v>42854</v>
      </c>
      <c r="D145" s="21">
        <v>42856.291666666701</v>
      </c>
      <c r="E145" s="20" t="s">
        <v>13245</v>
      </c>
      <c r="F145" s="20" t="s">
        <v>13568</v>
      </c>
      <c r="G145" s="20" t="s">
        <v>13267</v>
      </c>
      <c r="H145" s="20"/>
      <c r="I145" s="20" t="s">
        <v>616</v>
      </c>
      <c r="J145" s="20"/>
      <c r="K145" s="20">
        <v>104.16</v>
      </c>
      <c r="L145" s="20"/>
      <c r="M145" s="20">
        <v>100</v>
      </c>
      <c r="N145" s="20" t="s">
        <v>13241</v>
      </c>
      <c r="O145" s="20" t="s">
        <v>13327</v>
      </c>
      <c r="P145" s="20" t="s">
        <v>27</v>
      </c>
      <c r="Q145" s="20" t="s">
        <v>11873</v>
      </c>
      <c r="R145" s="22" t="s">
        <v>13603</v>
      </c>
      <c r="S145" s="21">
        <v>44530.333333333299</v>
      </c>
      <c r="T145" s="21">
        <v>44666.291666666701</v>
      </c>
      <c r="U145" s="20" t="s">
        <v>13238</v>
      </c>
      <c r="V145" s="20" t="s">
        <v>13476</v>
      </c>
      <c r="W145" s="20" t="s">
        <v>13476</v>
      </c>
      <c r="X145" s="20" t="s">
        <v>13238</v>
      </c>
      <c r="Y145" s="20" t="s">
        <v>13534</v>
      </c>
    </row>
    <row r="146" spans="1:25" s="19" customFormat="1" ht="26" x14ac:dyDescent="0.6">
      <c r="A146" s="23" t="s">
        <v>13602</v>
      </c>
      <c r="B146" s="20">
        <v>1398</v>
      </c>
      <c r="C146" s="21">
        <v>42854</v>
      </c>
      <c r="D146" s="21">
        <v>42856.291666666701</v>
      </c>
      <c r="E146" s="20" t="s">
        <v>13245</v>
      </c>
      <c r="F146" s="20" t="s">
        <v>13568</v>
      </c>
      <c r="G146" s="20" t="s">
        <v>13267</v>
      </c>
      <c r="H146" s="20"/>
      <c r="I146" s="20" t="s">
        <v>616</v>
      </c>
      <c r="J146" s="20"/>
      <c r="K146" s="20">
        <v>205.1</v>
      </c>
      <c r="L146" s="20"/>
      <c r="M146" s="20">
        <v>200</v>
      </c>
      <c r="N146" s="20" t="s">
        <v>13241</v>
      </c>
      <c r="O146" s="20" t="s">
        <v>13327</v>
      </c>
      <c r="P146" s="20" t="s">
        <v>27</v>
      </c>
      <c r="Q146" s="20" t="s">
        <v>11873</v>
      </c>
      <c r="R146" s="22" t="s">
        <v>13601</v>
      </c>
      <c r="S146" s="21">
        <v>44530.333333333299</v>
      </c>
      <c r="T146" s="21">
        <v>44849.291666666701</v>
      </c>
      <c r="U146" s="20" t="s">
        <v>13238</v>
      </c>
      <c r="V146" s="20" t="s">
        <v>13476</v>
      </c>
      <c r="W146" s="20" t="s">
        <v>13476</v>
      </c>
      <c r="X146" s="20" t="s">
        <v>13238</v>
      </c>
      <c r="Y146" s="20" t="s">
        <v>13534</v>
      </c>
    </row>
    <row r="147" spans="1:25" s="19" customFormat="1" ht="26" x14ac:dyDescent="0.6">
      <c r="A147" s="23" t="s">
        <v>13600</v>
      </c>
      <c r="B147" s="20">
        <v>1402</v>
      </c>
      <c r="C147" s="21">
        <v>42853</v>
      </c>
      <c r="D147" s="21">
        <v>42856.291666666701</v>
      </c>
      <c r="E147" s="20" t="s">
        <v>13245</v>
      </c>
      <c r="F147" s="20" t="s">
        <v>13568</v>
      </c>
      <c r="G147" s="20" t="s">
        <v>13243</v>
      </c>
      <c r="H147" s="20" t="s">
        <v>13267</v>
      </c>
      <c r="I147" s="20" t="s">
        <v>13242</v>
      </c>
      <c r="J147" s="20" t="s">
        <v>616</v>
      </c>
      <c r="K147" s="20">
        <v>1920</v>
      </c>
      <c r="L147" s="20">
        <v>3200</v>
      </c>
      <c r="M147" s="20">
        <v>3200</v>
      </c>
      <c r="N147" s="20" t="s">
        <v>13241</v>
      </c>
      <c r="O147" s="20" t="s">
        <v>13499</v>
      </c>
      <c r="P147" s="20" t="s">
        <v>757</v>
      </c>
      <c r="Q147" s="20" t="s">
        <v>13498</v>
      </c>
      <c r="R147" s="22" t="s">
        <v>13599</v>
      </c>
      <c r="S147" s="21">
        <v>44196.333333333299</v>
      </c>
      <c r="T147" s="21">
        <v>45291.333333333299</v>
      </c>
      <c r="U147" s="20" t="s">
        <v>13238</v>
      </c>
      <c r="V147" s="20" t="s">
        <v>13476</v>
      </c>
      <c r="W147" s="20" t="s">
        <v>13476</v>
      </c>
      <c r="X147" s="20" t="s">
        <v>13238</v>
      </c>
      <c r="Y147" s="20"/>
    </row>
    <row r="148" spans="1:25" s="19" customFormat="1" ht="26" x14ac:dyDescent="0.6">
      <c r="A148" s="23" t="s">
        <v>13598</v>
      </c>
      <c r="B148" s="20">
        <v>1403</v>
      </c>
      <c r="C148" s="21">
        <v>42856</v>
      </c>
      <c r="D148" s="21">
        <v>42856.291666666701</v>
      </c>
      <c r="E148" s="20" t="s">
        <v>13245</v>
      </c>
      <c r="F148" s="20" t="s">
        <v>13568</v>
      </c>
      <c r="G148" s="20" t="s">
        <v>13267</v>
      </c>
      <c r="H148" s="20" t="s">
        <v>13243</v>
      </c>
      <c r="I148" s="20" t="s">
        <v>616</v>
      </c>
      <c r="J148" s="20" t="s">
        <v>13242</v>
      </c>
      <c r="K148" s="20">
        <v>450</v>
      </c>
      <c r="L148" s="20">
        <v>450</v>
      </c>
      <c r="M148" s="20">
        <v>450</v>
      </c>
      <c r="N148" s="20" t="s">
        <v>13241</v>
      </c>
      <c r="O148" s="20" t="s">
        <v>13377</v>
      </c>
      <c r="P148" s="20" t="s">
        <v>757</v>
      </c>
      <c r="Q148" s="20" t="s">
        <v>13498</v>
      </c>
      <c r="R148" s="22" t="s">
        <v>13597</v>
      </c>
      <c r="S148" s="21">
        <v>44911.333333333299</v>
      </c>
      <c r="T148" s="21">
        <v>44911.333333333299</v>
      </c>
      <c r="U148" s="20" t="s">
        <v>13238</v>
      </c>
      <c r="V148" s="20" t="s">
        <v>13476</v>
      </c>
      <c r="W148" s="20" t="s">
        <v>13476</v>
      </c>
      <c r="X148" s="20" t="s">
        <v>13238</v>
      </c>
      <c r="Y148" s="20"/>
    </row>
    <row r="149" spans="1:25" s="19" customFormat="1" ht="26" x14ac:dyDescent="0.6">
      <c r="A149" s="23" t="s">
        <v>13596</v>
      </c>
      <c r="B149" s="20">
        <v>1405</v>
      </c>
      <c r="C149" s="21">
        <v>42853</v>
      </c>
      <c r="D149" s="21">
        <v>42856.291666666701</v>
      </c>
      <c r="E149" s="20" t="s">
        <v>13245</v>
      </c>
      <c r="F149" s="20" t="s">
        <v>13568</v>
      </c>
      <c r="G149" s="20" t="s">
        <v>13267</v>
      </c>
      <c r="H149" s="20"/>
      <c r="I149" s="20" t="s">
        <v>616</v>
      </c>
      <c r="J149" s="20"/>
      <c r="K149" s="20">
        <v>458</v>
      </c>
      <c r="L149" s="20"/>
      <c r="M149" s="20">
        <v>450</v>
      </c>
      <c r="N149" s="20" t="s">
        <v>13241</v>
      </c>
      <c r="O149" s="20" t="s">
        <v>13308</v>
      </c>
      <c r="P149" s="20" t="s">
        <v>27</v>
      </c>
      <c r="Q149" s="20" t="s">
        <v>1128</v>
      </c>
      <c r="R149" s="22" t="s">
        <v>13595</v>
      </c>
      <c r="S149" s="21">
        <v>44196.333333333299</v>
      </c>
      <c r="T149" s="21">
        <v>44196.333333333299</v>
      </c>
      <c r="U149" s="20" t="s">
        <v>13238</v>
      </c>
      <c r="V149" s="20" t="s">
        <v>13476</v>
      </c>
      <c r="W149" s="20" t="s">
        <v>13476</v>
      </c>
      <c r="X149" s="20" t="s">
        <v>13238</v>
      </c>
      <c r="Y149" s="20" t="s">
        <v>13566</v>
      </c>
    </row>
    <row r="150" spans="1:25" s="19" customFormat="1" ht="26" x14ac:dyDescent="0.6">
      <c r="A150" s="23" t="s">
        <v>13594</v>
      </c>
      <c r="B150" s="20">
        <v>1406</v>
      </c>
      <c r="C150" s="21">
        <v>42856</v>
      </c>
      <c r="D150" s="21">
        <v>42856.291666666701</v>
      </c>
      <c r="E150" s="20" t="s">
        <v>13245</v>
      </c>
      <c r="F150" s="20" t="s">
        <v>13568</v>
      </c>
      <c r="G150" s="20" t="s">
        <v>13267</v>
      </c>
      <c r="H150" s="20" t="s">
        <v>13243</v>
      </c>
      <c r="I150" s="20" t="s">
        <v>616</v>
      </c>
      <c r="J150" s="20" t="s">
        <v>13242</v>
      </c>
      <c r="K150" s="20">
        <v>476.33</v>
      </c>
      <c r="L150" s="20">
        <v>229.9</v>
      </c>
      <c r="M150" s="20">
        <v>675</v>
      </c>
      <c r="N150" s="20" t="s">
        <v>13241</v>
      </c>
      <c r="O150" s="20" t="s">
        <v>13308</v>
      </c>
      <c r="P150" s="20" t="s">
        <v>27</v>
      </c>
      <c r="Q150" s="20" t="s">
        <v>1128</v>
      </c>
      <c r="R150" s="22" t="s">
        <v>13324</v>
      </c>
      <c r="S150" s="21">
        <v>44440.291666666701</v>
      </c>
      <c r="T150" s="21">
        <v>44576.333333333299</v>
      </c>
      <c r="U150" s="20" t="s">
        <v>13238</v>
      </c>
      <c r="V150" s="20" t="s">
        <v>13476</v>
      </c>
      <c r="W150" s="20" t="s">
        <v>13476</v>
      </c>
      <c r="X150" s="20" t="s">
        <v>13238</v>
      </c>
      <c r="Y150" s="20" t="s">
        <v>13534</v>
      </c>
    </row>
    <row r="151" spans="1:25" s="19" customFormat="1" ht="26" x14ac:dyDescent="0.6">
      <c r="A151" s="23" t="s">
        <v>13593</v>
      </c>
      <c r="B151" s="20">
        <v>1412</v>
      </c>
      <c r="C151" s="21">
        <v>42856</v>
      </c>
      <c r="D151" s="21">
        <v>42856.291666666701</v>
      </c>
      <c r="E151" s="20" t="s">
        <v>13245</v>
      </c>
      <c r="F151" s="20" t="s">
        <v>13568</v>
      </c>
      <c r="G151" s="20" t="s">
        <v>13243</v>
      </c>
      <c r="H151" s="20"/>
      <c r="I151" s="20" t="s">
        <v>13242</v>
      </c>
      <c r="J151" s="20"/>
      <c r="K151" s="20">
        <v>80</v>
      </c>
      <c r="L151" s="20"/>
      <c r="M151" s="20">
        <v>80</v>
      </c>
      <c r="N151" s="20" t="s">
        <v>13241</v>
      </c>
      <c r="O151" s="20" t="s">
        <v>13333</v>
      </c>
      <c r="P151" s="20" t="s">
        <v>27</v>
      </c>
      <c r="Q151" s="20" t="s">
        <v>1128</v>
      </c>
      <c r="R151" s="22" t="s">
        <v>13592</v>
      </c>
      <c r="S151" s="21">
        <v>44344.291666666701</v>
      </c>
      <c r="T151" s="21">
        <v>44516.333333333299</v>
      </c>
      <c r="U151" s="20" t="s">
        <v>13238</v>
      </c>
      <c r="V151" s="20" t="s">
        <v>13476</v>
      </c>
      <c r="W151" s="20" t="s">
        <v>13476</v>
      </c>
      <c r="X151" s="20" t="s">
        <v>13238</v>
      </c>
      <c r="Y151" s="20"/>
    </row>
    <row r="152" spans="1:25" s="19" customFormat="1" ht="39" x14ac:dyDescent="0.6">
      <c r="A152" s="23" t="s">
        <v>13591</v>
      </c>
      <c r="B152" s="20">
        <v>1413</v>
      </c>
      <c r="C152" s="21">
        <v>42854</v>
      </c>
      <c r="D152" s="21">
        <v>42856.291666666701</v>
      </c>
      <c r="E152" s="20" t="s">
        <v>13245</v>
      </c>
      <c r="F152" s="20" t="s">
        <v>13568</v>
      </c>
      <c r="G152" s="20" t="s">
        <v>13243</v>
      </c>
      <c r="H152" s="20" t="s">
        <v>13267</v>
      </c>
      <c r="I152" s="20" t="s">
        <v>13242</v>
      </c>
      <c r="J152" s="20" t="s">
        <v>616</v>
      </c>
      <c r="K152" s="20">
        <v>110.04</v>
      </c>
      <c r="L152" s="20">
        <v>110.04</v>
      </c>
      <c r="M152" s="20">
        <v>100</v>
      </c>
      <c r="N152" s="20" t="s">
        <v>13241</v>
      </c>
      <c r="O152" s="20" t="s">
        <v>13313</v>
      </c>
      <c r="P152" s="20" t="s">
        <v>27</v>
      </c>
      <c r="Q152" s="20" t="s">
        <v>1128</v>
      </c>
      <c r="R152" s="22" t="s">
        <v>13590</v>
      </c>
      <c r="S152" s="21">
        <v>44196.333333333299</v>
      </c>
      <c r="T152" s="21">
        <v>44545.333333333299</v>
      </c>
      <c r="U152" s="20" t="s">
        <v>13238</v>
      </c>
      <c r="V152" s="20" t="s">
        <v>13476</v>
      </c>
      <c r="W152" s="20" t="s">
        <v>13476</v>
      </c>
      <c r="X152" s="20" t="s">
        <v>13238</v>
      </c>
      <c r="Y152" s="20" t="s">
        <v>13534</v>
      </c>
    </row>
    <row r="153" spans="1:25" s="19" customFormat="1" ht="26" x14ac:dyDescent="0.6">
      <c r="A153" s="23" t="s">
        <v>13589</v>
      </c>
      <c r="B153" s="20">
        <v>1414</v>
      </c>
      <c r="C153" s="21">
        <v>42853</v>
      </c>
      <c r="D153" s="21">
        <v>42856.291666666701</v>
      </c>
      <c r="E153" s="20" t="s">
        <v>13245</v>
      </c>
      <c r="F153" s="20" t="s">
        <v>13568</v>
      </c>
      <c r="G153" s="20" t="s">
        <v>13267</v>
      </c>
      <c r="H153" s="20"/>
      <c r="I153" s="20" t="s">
        <v>616</v>
      </c>
      <c r="J153" s="20"/>
      <c r="K153" s="20">
        <v>100</v>
      </c>
      <c r="L153" s="20"/>
      <c r="M153" s="20">
        <v>100</v>
      </c>
      <c r="N153" s="20" t="s">
        <v>13241</v>
      </c>
      <c r="O153" s="20" t="s">
        <v>13313</v>
      </c>
      <c r="P153" s="20" t="s">
        <v>27</v>
      </c>
      <c r="Q153" s="20" t="s">
        <v>1128</v>
      </c>
      <c r="R153" s="22" t="s">
        <v>13588</v>
      </c>
      <c r="S153" s="21">
        <v>43828.333333333299</v>
      </c>
      <c r="T153" s="21">
        <v>44211.333333333299</v>
      </c>
      <c r="U153" s="20" t="s">
        <v>13238</v>
      </c>
      <c r="V153" s="20" t="s">
        <v>13476</v>
      </c>
      <c r="W153" s="20" t="s">
        <v>13476</v>
      </c>
      <c r="X153" s="20" t="s">
        <v>13238</v>
      </c>
      <c r="Y153" s="20" t="s">
        <v>13566</v>
      </c>
    </row>
    <row r="154" spans="1:25" s="19" customFormat="1" ht="39" x14ac:dyDescent="0.6">
      <c r="A154" s="23" t="s">
        <v>13587</v>
      </c>
      <c r="B154" s="20">
        <v>1415</v>
      </c>
      <c r="C154" s="21">
        <v>42853</v>
      </c>
      <c r="D154" s="21">
        <v>42856.291666666701</v>
      </c>
      <c r="E154" s="20" t="s">
        <v>13245</v>
      </c>
      <c r="F154" s="20" t="s">
        <v>13568</v>
      </c>
      <c r="G154" s="20" t="s">
        <v>13267</v>
      </c>
      <c r="H154" s="20"/>
      <c r="I154" s="20" t="s">
        <v>616</v>
      </c>
      <c r="J154" s="20"/>
      <c r="K154" s="20">
        <v>102.18</v>
      </c>
      <c r="L154" s="20"/>
      <c r="M154" s="20">
        <v>100</v>
      </c>
      <c r="N154" s="20" t="s">
        <v>13241</v>
      </c>
      <c r="O154" s="20" t="s">
        <v>13313</v>
      </c>
      <c r="P154" s="20" t="s">
        <v>27</v>
      </c>
      <c r="Q154" s="20" t="s">
        <v>1128</v>
      </c>
      <c r="R154" s="22" t="s">
        <v>13586</v>
      </c>
      <c r="S154" s="21">
        <v>44501.291666666701</v>
      </c>
      <c r="T154" s="21">
        <v>45214.291666666701</v>
      </c>
      <c r="U154" s="20" t="s">
        <v>13238</v>
      </c>
      <c r="V154" s="20" t="s">
        <v>13476</v>
      </c>
      <c r="W154" s="20" t="s">
        <v>13476</v>
      </c>
      <c r="X154" s="20" t="s">
        <v>13238</v>
      </c>
      <c r="Y154" s="20"/>
    </row>
    <row r="155" spans="1:25" s="19" customFormat="1" ht="26" x14ac:dyDescent="0.6">
      <c r="A155" s="23" t="s">
        <v>13585</v>
      </c>
      <c r="B155" s="20">
        <v>1419</v>
      </c>
      <c r="C155" s="21">
        <v>42852</v>
      </c>
      <c r="D155" s="21">
        <v>42856.291666666701</v>
      </c>
      <c r="E155" s="20" t="s">
        <v>13245</v>
      </c>
      <c r="F155" s="20" t="s">
        <v>13568</v>
      </c>
      <c r="G155" s="20" t="s">
        <v>13267</v>
      </c>
      <c r="H155" s="20" t="s">
        <v>13243</v>
      </c>
      <c r="I155" s="20" t="s">
        <v>616</v>
      </c>
      <c r="J155" s="20" t="s">
        <v>13242</v>
      </c>
      <c r="K155" s="20">
        <v>44.88</v>
      </c>
      <c r="L155" s="20">
        <v>22.44</v>
      </c>
      <c r="M155" s="20">
        <v>54.28</v>
      </c>
      <c r="N155" s="20" t="s">
        <v>13241</v>
      </c>
      <c r="O155" s="20" t="s">
        <v>13327</v>
      </c>
      <c r="P155" s="20" t="s">
        <v>27</v>
      </c>
      <c r="Q155" s="20" t="s">
        <v>1128</v>
      </c>
      <c r="R155" s="22" t="s">
        <v>13584</v>
      </c>
      <c r="S155" s="21">
        <v>44058.291666666701</v>
      </c>
      <c r="T155" s="21">
        <v>44545.333333333299</v>
      </c>
      <c r="U155" s="20" t="s">
        <v>13238</v>
      </c>
      <c r="V155" s="20" t="s">
        <v>13476</v>
      </c>
      <c r="W155" s="20" t="s">
        <v>13476</v>
      </c>
      <c r="X155" s="20" t="s">
        <v>13238</v>
      </c>
      <c r="Y155" s="20" t="s">
        <v>13566</v>
      </c>
    </row>
    <row r="156" spans="1:25" s="19" customFormat="1" ht="26" x14ac:dyDescent="0.6">
      <c r="A156" s="23" t="s">
        <v>13583</v>
      </c>
      <c r="B156" s="20">
        <v>1424</v>
      </c>
      <c r="C156" s="21">
        <v>42853</v>
      </c>
      <c r="D156" s="21">
        <v>42856.291666666701</v>
      </c>
      <c r="E156" s="20" t="s">
        <v>13245</v>
      </c>
      <c r="F156" s="20" t="s">
        <v>13568</v>
      </c>
      <c r="G156" s="20" t="s">
        <v>13267</v>
      </c>
      <c r="H156" s="20"/>
      <c r="I156" s="20" t="s">
        <v>616</v>
      </c>
      <c r="J156" s="20"/>
      <c r="K156" s="20">
        <v>524</v>
      </c>
      <c r="L156" s="20"/>
      <c r="M156" s="20">
        <v>500</v>
      </c>
      <c r="N156" s="20" t="s">
        <v>13560</v>
      </c>
      <c r="O156" s="20" t="s">
        <v>13327</v>
      </c>
      <c r="P156" s="20" t="s">
        <v>27</v>
      </c>
      <c r="Q156" s="20" t="s">
        <v>1128</v>
      </c>
      <c r="R156" s="22" t="s">
        <v>13509</v>
      </c>
      <c r="S156" s="21">
        <v>44196.333333333299</v>
      </c>
      <c r="T156" s="21">
        <v>44866.291666666701</v>
      </c>
      <c r="U156" s="20" t="s">
        <v>13238</v>
      </c>
      <c r="V156" s="20" t="s">
        <v>13476</v>
      </c>
      <c r="W156" s="20" t="s">
        <v>13476</v>
      </c>
      <c r="X156" s="20" t="s">
        <v>13238</v>
      </c>
      <c r="Y156" s="20"/>
    </row>
    <row r="157" spans="1:25" s="19" customFormat="1" ht="26" x14ac:dyDescent="0.6">
      <c r="A157" s="23" t="s">
        <v>13582</v>
      </c>
      <c r="B157" s="20">
        <v>1427</v>
      </c>
      <c r="C157" s="21">
        <v>42856</v>
      </c>
      <c r="D157" s="21">
        <v>42856.291666666701</v>
      </c>
      <c r="E157" s="20" t="s">
        <v>13245</v>
      </c>
      <c r="F157" s="20" t="s">
        <v>13568</v>
      </c>
      <c r="G157" s="20" t="s">
        <v>13267</v>
      </c>
      <c r="H157" s="20" t="s">
        <v>13243</v>
      </c>
      <c r="I157" s="20" t="s">
        <v>616</v>
      </c>
      <c r="J157" s="20" t="s">
        <v>13242</v>
      </c>
      <c r="K157" s="20">
        <v>125</v>
      </c>
      <c r="L157" s="20">
        <v>60</v>
      </c>
      <c r="M157" s="20">
        <v>125</v>
      </c>
      <c r="N157" s="20" t="s">
        <v>13241</v>
      </c>
      <c r="O157" s="20" t="s">
        <v>13377</v>
      </c>
      <c r="P157" s="20" t="s">
        <v>757</v>
      </c>
      <c r="Q157" s="20" t="s">
        <v>3319</v>
      </c>
      <c r="R157" s="22" t="s">
        <v>13581</v>
      </c>
      <c r="S157" s="21">
        <v>45412.291666666701</v>
      </c>
      <c r="T157" s="21">
        <v>45412.291666666701</v>
      </c>
      <c r="U157" s="20" t="s">
        <v>13238</v>
      </c>
      <c r="V157" s="20" t="s">
        <v>13476</v>
      </c>
      <c r="W157" s="20" t="s">
        <v>13476</v>
      </c>
      <c r="X157" s="20" t="s">
        <v>13238</v>
      </c>
      <c r="Y157" s="20"/>
    </row>
    <row r="158" spans="1:25" s="19" customFormat="1" ht="13" x14ac:dyDescent="0.6">
      <c r="A158" s="23" t="s">
        <v>13229</v>
      </c>
      <c r="B158" s="20">
        <v>1428</v>
      </c>
      <c r="C158" s="21">
        <v>42852</v>
      </c>
      <c r="D158" s="21">
        <v>42856.291666666701</v>
      </c>
      <c r="E158" s="20" t="s">
        <v>13245</v>
      </c>
      <c r="F158" s="20" t="s">
        <v>13568</v>
      </c>
      <c r="G158" s="20" t="s">
        <v>13243</v>
      </c>
      <c r="H158" s="20"/>
      <c r="I158" s="20" t="s">
        <v>13242</v>
      </c>
      <c r="J158" s="20"/>
      <c r="K158" s="20">
        <v>10</v>
      </c>
      <c r="L158" s="20"/>
      <c r="M158" s="20">
        <v>10</v>
      </c>
      <c r="N158" s="20" t="s">
        <v>13241</v>
      </c>
      <c r="O158" s="20" t="s">
        <v>13240</v>
      </c>
      <c r="P158" s="20" t="s">
        <v>27</v>
      </c>
      <c r="Q158" s="20" t="s">
        <v>3319</v>
      </c>
      <c r="R158" s="22" t="s">
        <v>13580</v>
      </c>
      <c r="S158" s="21">
        <v>44561.333333333299</v>
      </c>
      <c r="T158" s="21">
        <v>44561.333333333299</v>
      </c>
      <c r="U158" s="20" t="s">
        <v>13238</v>
      </c>
      <c r="V158" s="20" t="s">
        <v>13476</v>
      </c>
      <c r="W158" s="20" t="s">
        <v>13476</v>
      </c>
      <c r="X158" s="20" t="s">
        <v>13238</v>
      </c>
      <c r="Y158" s="20"/>
    </row>
    <row r="159" spans="1:25" s="19" customFormat="1" ht="26" x14ac:dyDescent="0.6">
      <c r="A159" s="23" t="s">
        <v>13579</v>
      </c>
      <c r="B159" s="20">
        <v>1429</v>
      </c>
      <c r="C159" s="21">
        <v>42853</v>
      </c>
      <c r="D159" s="21">
        <v>42856.291666666701</v>
      </c>
      <c r="E159" s="20" t="s">
        <v>13245</v>
      </c>
      <c r="F159" s="20" t="s">
        <v>13568</v>
      </c>
      <c r="G159" s="20" t="s">
        <v>13253</v>
      </c>
      <c r="H159" s="20"/>
      <c r="I159" s="20" t="s">
        <v>13253</v>
      </c>
      <c r="J159" s="20"/>
      <c r="K159" s="20">
        <v>400</v>
      </c>
      <c r="L159" s="20"/>
      <c r="M159" s="20">
        <v>400</v>
      </c>
      <c r="N159" s="20" t="s">
        <v>13241</v>
      </c>
      <c r="O159" s="20" t="s">
        <v>13240</v>
      </c>
      <c r="P159" s="20" t="s">
        <v>27</v>
      </c>
      <c r="Q159" s="20" t="s">
        <v>3319</v>
      </c>
      <c r="R159" s="22" t="s">
        <v>13578</v>
      </c>
      <c r="S159" s="21">
        <v>43983.291666666701</v>
      </c>
      <c r="T159" s="21">
        <v>43983.291666666701</v>
      </c>
      <c r="U159" s="20" t="s">
        <v>13238</v>
      </c>
      <c r="V159" s="20" t="s">
        <v>13476</v>
      </c>
      <c r="W159" s="20" t="s">
        <v>13476</v>
      </c>
      <c r="X159" s="20" t="s">
        <v>13238</v>
      </c>
      <c r="Y159" s="20" t="s">
        <v>13534</v>
      </c>
    </row>
    <row r="160" spans="1:25" s="19" customFormat="1" ht="13" x14ac:dyDescent="0.6">
      <c r="A160" s="23" t="s">
        <v>13577</v>
      </c>
      <c r="B160" s="20">
        <v>1431</v>
      </c>
      <c r="C160" s="21">
        <v>42852</v>
      </c>
      <c r="D160" s="21">
        <v>42856.291666666701</v>
      </c>
      <c r="E160" s="20" t="s">
        <v>13245</v>
      </c>
      <c r="F160" s="20" t="s">
        <v>13568</v>
      </c>
      <c r="G160" s="20" t="s">
        <v>13243</v>
      </c>
      <c r="H160" s="20"/>
      <c r="I160" s="20" t="s">
        <v>13242</v>
      </c>
      <c r="J160" s="20"/>
      <c r="K160" s="20">
        <v>10</v>
      </c>
      <c r="L160" s="20"/>
      <c r="M160" s="20">
        <v>10</v>
      </c>
      <c r="N160" s="20" t="s">
        <v>13241</v>
      </c>
      <c r="O160" s="20" t="s">
        <v>13240</v>
      </c>
      <c r="P160" s="20" t="s">
        <v>27</v>
      </c>
      <c r="Q160" s="20" t="s">
        <v>3319</v>
      </c>
      <c r="R160" s="22" t="s">
        <v>13576</v>
      </c>
      <c r="S160" s="21">
        <v>44561.333333333299</v>
      </c>
      <c r="T160" s="21">
        <v>44560.333333333299</v>
      </c>
      <c r="U160" s="20" t="s">
        <v>13238</v>
      </c>
      <c r="V160" s="20" t="s">
        <v>13476</v>
      </c>
      <c r="W160" s="20" t="s">
        <v>13476</v>
      </c>
      <c r="X160" s="20" t="s">
        <v>13238</v>
      </c>
      <c r="Y160" s="20"/>
    </row>
    <row r="161" spans="1:25" s="19" customFormat="1" ht="26" x14ac:dyDescent="0.6">
      <c r="A161" s="23" t="s">
        <v>13575</v>
      </c>
      <c r="B161" s="20">
        <v>1432</v>
      </c>
      <c r="C161" s="21">
        <v>42856</v>
      </c>
      <c r="D161" s="21">
        <v>42856.291666666701</v>
      </c>
      <c r="E161" s="20" t="s">
        <v>13245</v>
      </c>
      <c r="F161" s="20" t="s">
        <v>13568</v>
      </c>
      <c r="G161" s="20" t="s">
        <v>13267</v>
      </c>
      <c r="H161" s="20"/>
      <c r="I161" s="20" t="s">
        <v>616</v>
      </c>
      <c r="J161" s="20"/>
      <c r="K161" s="20">
        <v>20</v>
      </c>
      <c r="L161" s="20"/>
      <c r="M161" s="20">
        <v>20</v>
      </c>
      <c r="N161" s="20" t="s">
        <v>13241</v>
      </c>
      <c r="O161" s="20" t="s">
        <v>13240</v>
      </c>
      <c r="P161" s="20" t="s">
        <v>27</v>
      </c>
      <c r="Q161" s="20" t="s">
        <v>3319</v>
      </c>
      <c r="R161" s="22" t="s">
        <v>13574</v>
      </c>
      <c r="S161" s="21">
        <v>43983.291666666701</v>
      </c>
      <c r="T161" s="21">
        <v>44910.333333333299</v>
      </c>
      <c r="U161" s="20" t="s">
        <v>13238</v>
      </c>
      <c r="V161" s="20" t="s">
        <v>13476</v>
      </c>
      <c r="W161" s="20" t="s">
        <v>13476</v>
      </c>
      <c r="X161" s="20" t="s">
        <v>13238</v>
      </c>
      <c r="Y161" s="20"/>
    </row>
    <row r="162" spans="1:25" s="19" customFormat="1" ht="26" x14ac:dyDescent="0.6">
      <c r="A162" s="23" t="s">
        <v>13573</v>
      </c>
      <c r="B162" s="20">
        <v>1434</v>
      </c>
      <c r="C162" s="21">
        <v>42853</v>
      </c>
      <c r="D162" s="21">
        <v>42856.291666666701</v>
      </c>
      <c r="E162" s="20" t="s">
        <v>13245</v>
      </c>
      <c r="F162" s="20" t="s">
        <v>13568</v>
      </c>
      <c r="G162" s="20" t="s">
        <v>13243</v>
      </c>
      <c r="H162" s="20"/>
      <c r="I162" s="20" t="s">
        <v>13242</v>
      </c>
      <c r="J162" s="20"/>
      <c r="K162" s="20">
        <v>30</v>
      </c>
      <c r="L162" s="20"/>
      <c r="M162" s="20">
        <v>30</v>
      </c>
      <c r="N162" s="20" t="s">
        <v>13241</v>
      </c>
      <c r="O162" s="20" t="s">
        <v>13240</v>
      </c>
      <c r="P162" s="20" t="s">
        <v>27</v>
      </c>
      <c r="Q162" s="20" t="s">
        <v>3319</v>
      </c>
      <c r="R162" s="22" t="s">
        <v>13572</v>
      </c>
      <c r="S162" s="21">
        <v>43830.333333333299</v>
      </c>
      <c r="T162" s="21">
        <v>44060.291666666701</v>
      </c>
      <c r="U162" s="20" t="s">
        <v>13238</v>
      </c>
      <c r="V162" s="20" t="s">
        <v>13476</v>
      </c>
      <c r="W162" s="20" t="s">
        <v>13476</v>
      </c>
      <c r="X162" s="20" t="s">
        <v>13238</v>
      </c>
      <c r="Y162" s="20" t="s">
        <v>13566</v>
      </c>
    </row>
    <row r="163" spans="1:25" s="19" customFormat="1" ht="26" x14ac:dyDescent="0.6">
      <c r="A163" s="23" t="s">
        <v>13571</v>
      </c>
      <c r="B163" s="20">
        <v>1435</v>
      </c>
      <c r="C163" s="21">
        <v>42849</v>
      </c>
      <c r="D163" s="21">
        <v>42856.291666666701</v>
      </c>
      <c r="E163" s="20" t="s">
        <v>13245</v>
      </c>
      <c r="F163" s="20" t="s">
        <v>13568</v>
      </c>
      <c r="G163" s="20" t="s">
        <v>13267</v>
      </c>
      <c r="H163" s="20" t="s">
        <v>13243</v>
      </c>
      <c r="I163" s="20" t="s">
        <v>616</v>
      </c>
      <c r="J163" s="20" t="s">
        <v>13242</v>
      </c>
      <c r="K163" s="20">
        <v>250</v>
      </c>
      <c r="L163" s="20">
        <v>100</v>
      </c>
      <c r="M163" s="20">
        <v>250</v>
      </c>
      <c r="N163" s="20" t="s">
        <v>13241</v>
      </c>
      <c r="O163" s="20" t="s">
        <v>13570</v>
      </c>
      <c r="P163" s="20" t="s">
        <v>757</v>
      </c>
      <c r="Q163" s="20" t="s">
        <v>3319</v>
      </c>
      <c r="R163" s="22" t="s">
        <v>13274</v>
      </c>
      <c r="S163" s="21">
        <v>44196.333333333299</v>
      </c>
      <c r="T163" s="21">
        <v>44918.333333333299</v>
      </c>
      <c r="U163" s="20" t="s">
        <v>13238</v>
      </c>
      <c r="V163" s="20" t="s">
        <v>13476</v>
      </c>
      <c r="W163" s="20" t="s">
        <v>13476</v>
      </c>
      <c r="X163" s="20" t="s">
        <v>13238</v>
      </c>
      <c r="Y163" s="20"/>
    </row>
    <row r="164" spans="1:25" s="19" customFormat="1" ht="26" x14ac:dyDescent="0.6">
      <c r="A164" s="23" t="s">
        <v>13569</v>
      </c>
      <c r="B164" s="20">
        <v>1437</v>
      </c>
      <c r="C164" s="21">
        <v>42856</v>
      </c>
      <c r="D164" s="21">
        <v>42856.291666666701</v>
      </c>
      <c r="E164" s="20" t="s">
        <v>13245</v>
      </c>
      <c r="F164" s="20" t="s">
        <v>13568</v>
      </c>
      <c r="G164" s="20" t="s">
        <v>13243</v>
      </c>
      <c r="H164" s="20" t="s">
        <v>13267</v>
      </c>
      <c r="I164" s="20" t="s">
        <v>13242</v>
      </c>
      <c r="J164" s="20" t="s">
        <v>616</v>
      </c>
      <c r="K164" s="20">
        <v>400</v>
      </c>
      <c r="L164" s="20">
        <v>25</v>
      </c>
      <c r="M164" s="20">
        <v>425</v>
      </c>
      <c r="N164" s="20" t="s">
        <v>13241</v>
      </c>
      <c r="O164" s="20" t="s">
        <v>13266</v>
      </c>
      <c r="P164" s="20" t="s">
        <v>27</v>
      </c>
      <c r="Q164" s="20" t="s">
        <v>3319</v>
      </c>
      <c r="R164" s="22" t="s">
        <v>13265</v>
      </c>
      <c r="S164" s="21">
        <v>44561.333333333299</v>
      </c>
      <c r="T164" s="21">
        <v>44561.333333333299</v>
      </c>
      <c r="U164" s="20" t="s">
        <v>13238</v>
      </c>
      <c r="V164" s="20" t="s">
        <v>13476</v>
      </c>
      <c r="W164" s="20" t="s">
        <v>13476</v>
      </c>
      <c r="X164" s="20" t="s">
        <v>13238</v>
      </c>
      <c r="Y164" s="20"/>
    </row>
    <row r="165" spans="1:25" s="19" customFormat="1" ht="26" x14ac:dyDescent="0.6">
      <c r="A165" s="23" t="s">
        <v>13567</v>
      </c>
      <c r="B165" s="20">
        <v>1439</v>
      </c>
      <c r="C165" s="21">
        <v>43220</v>
      </c>
      <c r="D165" s="21">
        <v>43207.291666666701</v>
      </c>
      <c r="E165" s="20" t="s">
        <v>13245</v>
      </c>
      <c r="F165" s="20" t="s">
        <v>13564</v>
      </c>
      <c r="G165" s="20" t="s">
        <v>13253</v>
      </c>
      <c r="H165" s="20"/>
      <c r="I165" s="20" t="s">
        <v>13253</v>
      </c>
      <c r="J165" s="20"/>
      <c r="K165" s="20">
        <v>4.96</v>
      </c>
      <c r="L165" s="20"/>
      <c r="M165" s="20">
        <v>4.96</v>
      </c>
      <c r="N165" s="20" t="s">
        <v>13560</v>
      </c>
      <c r="O165" s="20" t="s">
        <v>13327</v>
      </c>
      <c r="P165" s="20" t="s">
        <v>27</v>
      </c>
      <c r="Q165" s="20" t="s">
        <v>1128</v>
      </c>
      <c r="R165" s="22" t="s">
        <v>13563</v>
      </c>
      <c r="S165" s="21">
        <v>43814.333333333299</v>
      </c>
      <c r="T165" s="21">
        <v>43982.291666666701</v>
      </c>
      <c r="U165" s="20" t="s">
        <v>13562</v>
      </c>
      <c r="V165" s="20" t="s">
        <v>13238</v>
      </c>
      <c r="W165" s="20" t="s">
        <v>13238</v>
      </c>
      <c r="X165" s="20" t="s">
        <v>13238</v>
      </c>
      <c r="Y165" s="20" t="s">
        <v>13566</v>
      </c>
    </row>
    <row r="166" spans="1:25" s="19" customFormat="1" ht="26" x14ac:dyDescent="0.6">
      <c r="A166" s="23" t="s">
        <v>13565</v>
      </c>
      <c r="B166" s="20">
        <v>1440</v>
      </c>
      <c r="C166" s="21">
        <v>43220</v>
      </c>
      <c r="D166" s="21">
        <v>43207.291666666701</v>
      </c>
      <c r="E166" s="20" t="s">
        <v>13245</v>
      </c>
      <c r="F166" s="20" t="s">
        <v>13564</v>
      </c>
      <c r="G166" s="20" t="s">
        <v>13253</v>
      </c>
      <c r="H166" s="20"/>
      <c r="I166" s="20" t="s">
        <v>13253</v>
      </c>
      <c r="J166" s="20"/>
      <c r="K166" s="20">
        <v>3.7</v>
      </c>
      <c r="L166" s="20"/>
      <c r="M166" s="20">
        <v>3.7</v>
      </c>
      <c r="N166" s="20" t="s">
        <v>13560</v>
      </c>
      <c r="O166" s="20" t="s">
        <v>13327</v>
      </c>
      <c r="P166" s="20" t="s">
        <v>27</v>
      </c>
      <c r="Q166" s="20" t="s">
        <v>1128</v>
      </c>
      <c r="R166" s="22" t="s">
        <v>13563</v>
      </c>
      <c r="S166" s="21">
        <v>43814.333333333299</v>
      </c>
      <c r="T166" s="21">
        <v>43982.291666666701</v>
      </c>
      <c r="U166" s="20" t="s">
        <v>13562</v>
      </c>
      <c r="V166" s="20" t="s">
        <v>13238</v>
      </c>
      <c r="W166" s="20" t="s">
        <v>13238</v>
      </c>
      <c r="X166" s="20" t="s">
        <v>13238</v>
      </c>
      <c r="Y166" s="20"/>
    </row>
    <row r="167" spans="1:25" s="19" customFormat="1" ht="26" x14ac:dyDescent="0.6">
      <c r="A167" s="23" t="s">
        <v>13561</v>
      </c>
      <c r="B167" s="20">
        <v>1441</v>
      </c>
      <c r="C167" s="21">
        <v>43151</v>
      </c>
      <c r="D167" s="21">
        <v>43237.291666666701</v>
      </c>
      <c r="E167" s="20" t="s">
        <v>13245</v>
      </c>
      <c r="F167" s="20" t="s">
        <v>13479</v>
      </c>
      <c r="G167" s="20" t="s">
        <v>13267</v>
      </c>
      <c r="H167" s="20"/>
      <c r="I167" s="20" t="s">
        <v>616</v>
      </c>
      <c r="J167" s="20"/>
      <c r="K167" s="20">
        <v>26.5</v>
      </c>
      <c r="L167" s="20"/>
      <c r="M167" s="20">
        <v>0</v>
      </c>
      <c r="N167" s="20" t="s">
        <v>13560</v>
      </c>
      <c r="O167" s="20" t="s">
        <v>13327</v>
      </c>
      <c r="P167" s="20" t="s">
        <v>27</v>
      </c>
      <c r="Q167" s="20" t="s">
        <v>11873</v>
      </c>
      <c r="R167" s="22" t="s">
        <v>13559</v>
      </c>
      <c r="S167" s="21">
        <v>44211.333333333299</v>
      </c>
      <c r="T167" s="21">
        <v>43905.291666666701</v>
      </c>
      <c r="U167" s="20" t="s">
        <v>13238</v>
      </c>
      <c r="V167" s="20"/>
      <c r="W167" s="20"/>
      <c r="X167" s="20" t="s">
        <v>13238</v>
      </c>
      <c r="Y167" s="20"/>
    </row>
    <row r="168" spans="1:25" s="19" customFormat="1" ht="26" x14ac:dyDescent="0.6">
      <c r="A168" s="23" t="s">
        <v>13558</v>
      </c>
      <c r="B168" s="20">
        <v>1442</v>
      </c>
      <c r="C168" s="21">
        <v>43195</v>
      </c>
      <c r="D168" s="21">
        <v>43206.291666666701</v>
      </c>
      <c r="E168" s="20" t="s">
        <v>13245</v>
      </c>
      <c r="F168" s="20" t="s">
        <v>13491</v>
      </c>
      <c r="G168" s="20" t="s">
        <v>13243</v>
      </c>
      <c r="H168" s="20"/>
      <c r="I168" s="20" t="s">
        <v>13242</v>
      </c>
      <c r="J168" s="20"/>
      <c r="K168" s="20">
        <v>124.3</v>
      </c>
      <c r="L168" s="20"/>
      <c r="M168" s="20">
        <v>120</v>
      </c>
      <c r="N168" s="20" t="s">
        <v>13241</v>
      </c>
      <c r="O168" s="20" t="s">
        <v>13431</v>
      </c>
      <c r="P168" s="20" t="s">
        <v>27</v>
      </c>
      <c r="Q168" s="20" t="s">
        <v>11873</v>
      </c>
      <c r="R168" s="22" t="s">
        <v>13557</v>
      </c>
      <c r="S168" s="21">
        <v>44166.333333333299</v>
      </c>
      <c r="T168" s="21">
        <v>44166.333333333299</v>
      </c>
      <c r="U168" s="20" t="s">
        <v>13238</v>
      </c>
      <c r="V168" s="20" t="s">
        <v>13476</v>
      </c>
      <c r="W168" s="20"/>
      <c r="X168" s="20" t="s">
        <v>13238</v>
      </c>
      <c r="Y168" s="20"/>
    </row>
    <row r="169" spans="1:25" s="19" customFormat="1" ht="26" x14ac:dyDescent="0.6">
      <c r="A169" s="23" t="s">
        <v>13556</v>
      </c>
      <c r="B169" s="20">
        <v>1443</v>
      </c>
      <c r="C169" s="21">
        <v>43203</v>
      </c>
      <c r="D169" s="21">
        <v>43206.291666666701</v>
      </c>
      <c r="E169" s="20" t="s">
        <v>13245</v>
      </c>
      <c r="F169" s="20" t="s">
        <v>13491</v>
      </c>
      <c r="G169" s="20" t="s">
        <v>13267</v>
      </c>
      <c r="H169" s="20"/>
      <c r="I169" s="20" t="s">
        <v>616</v>
      </c>
      <c r="J169" s="20"/>
      <c r="K169" s="20">
        <v>141.1</v>
      </c>
      <c r="L169" s="20"/>
      <c r="M169" s="20">
        <v>40</v>
      </c>
      <c r="N169" s="20" t="s">
        <v>13241</v>
      </c>
      <c r="O169" s="20" t="s">
        <v>13344</v>
      </c>
      <c r="P169" s="20" t="s">
        <v>27</v>
      </c>
      <c r="Q169" s="20" t="s">
        <v>11873</v>
      </c>
      <c r="R169" s="22" t="s">
        <v>13555</v>
      </c>
      <c r="S169" s="21">
        <v>44530.333333333299</v>
      </c>
      <c r="T169" s="21">
        <v>44530.333333333299</v>
      </c>
      <c r="U169" s="20" t="s">
        <v>13238</v>
      </c>
      <c r="V169" s="20" t="s">
        <v>13476</v>
      </c>
      <c r="W169" s="20"/>
      <c r="X169" s="20" t="s">
        <v>13238</v>
      </c>
      <c r="Y169" s="20"/>
    </row>
    <row r="170" spans="1:25" s="19" customFormat="1" ht="26" x14ac:dyDescent="0.6">
      <c r="A170" s="23" t="s">
        <v>13554</v>
      </c>
      <c r="B170" s="20">
        <v>1444</v>
      </c>
      <c r="C170" s="21">
        <v>43194</v>
      </c>
      <c r="D170" s="21">
        <v>43206.291666666701</v>
      </c>
      <c r="E170" s="20" t="s">
        <v>13245</v>
      </c>
      <c r="F170" s="20" t="s">
        <v>13491</v>
      </c>
      <c r="G170" s="20" t="s">
        <v>13267</v>
      </c>
      <c r="H170" s="20"/>
      <c r="I170" s="20" t="s">
        <v>616</v>
      </c>
      <c r="J170" s="20"/>
      <c r="K170" s="20">
        <v>150</v>
      </c>
      <c r="L170" s="20"/>
      <c r="M170" s="20">
        <v>150</v>
      </c>
      <c r="N170" s="20" t="s">
        <v>13241</v>
      </c>
      <c r="O170" s="20" t="s">
        <v>13470</v>
      </c>
      <c r="P170" s="20" t="s">
        <v>27</v>
      </c>
      <c r="Q170" s="20" t="s">
        <v>11873</v>
      </c>
      <c r="R170" s="22" t="s">
        <v>13469</v>
      </c>
      <c r="S170" s="21">
        <v>44896.333333333299</v>
      </c>
      <c r="T170" s="21">
        <v>44896.333333333299</v>
      </c>
      <c r="U170" s="20" t="s">
        <v>13238</v>
      </c>
      <c r="V170" s="20" t="s">
        <v>13476</v>
      </c>
      <c r="W170" s="20"/>
      <c r="X170" s="20" t="s">
        <v>13238</v>
      </c>
      <c r="Y170" s="20"/>
    </row>
    <row r="171" spans="1:25" s="19" customFormat="1" ht="13" x14ac:dyDescent="0.6">
      <c r="A171" s="23" t="s">
        <v>13553</v>
      </c>
      <c r="B171" s="20">
        <v>1454</v>
      </c>
      <c r="C171" s="21">
        <v>43199</v>
      </c>
      <c r="D171" s="21">
        <v>43206.291666666701</v>
      </c>
      <c r="E171" s="20" t="s">
        <v>13245</v>
      </c>
      <c r="F171" s="20" t="s">
        <v>13491</v>
      </c>
      <c r="G171" s="20" t="s">
        <v>13243</v>
      </c>
      <c r="H171" s="20"/>
      <c r="I171" s="20" t="s">
        <v>13242</v>
      </c>
      <c r="J171" s="20"/>
      <c r="K171" s="20">
        <v>75</v>
      </c>
      <c r="L171" s="20"/>
      <c r="M171" s="20">
        <v>75</v>
      </c>
      <c r="N171" s="20" t="s">
        <v>13241</v>
      </c>
      <c r="O171" s="20" t="s">
        <v>13431</v>
      </c>
      <c r="P171" s="20" t="s">
        <v>27</v>
      </c>
      <c r="Q171" s="20" t="s">
        <v>11873</v>
      </c>
      <c r="R171" s="22" t="s">
        <v>13552</v>
      </c>
      <c r="S171" s="21">
        <v>44196.333333333299</v>
      </c>
      <c r="T171" s="21">
        <v>44196.333333333299</v>
      </c>
      <c r="U171" s="20" t="s">
        <v>13238</v>
      </c>
      <c r="V171" s="20" t="s">
        <v>13476</v>
      </c>
      <c r="W171" s="20"/>
      <c r="X171" s="20" t="s">
        <v>13238</v>
      </c>
      <c r="Y171" s="20"/>
    </row>
    <row r="172" spans="1:25" s="19" customFormat="1" ht="26" x14ac:dyDescent="0.6">
      <c r="A172" s="23" t="s">
        <v>13551</v>
      </c>
      <c r="B172" s="20">
        <v>1455</v>
      </c>
      <c r="C172" s="21">
        <v>43202</v>
      </c>
      <c r="D172" s="21">
        <v>43206.291666666701</v>
      </c>
      <c r="E172" s="20" t="s">
        <v>13245</v>
      </c>
      <c r="F172" s="20" t="s">
        <v>13491</v>
      </c>
      <c r="G172" s="20" t="s">
        <v>13243</v>
      </c>
      <c r="H172" s="20" t="s">
        <v>13267</v>
      </c>
      <c r="I172" s="20" t="s">
        <v>13242</v>
      </c>
      <c r="J172" s="20" t="s">
        <v>616</v>
      </c>
      <c r="K172" s="20">
        <v>15</v>
      </c>
      <c r="L172" s="20">
        <v>83.54</v>
      </c>
      <c r="M172" s="20">
        <v>80</v>
      </c>
      <c r="N172" s="20" t="s">
        <v>13241</v>
      </c>
      <c r="O172" s="20" t="s">
        <v>13470</v>
      </c>
      <c r="P172" s="20" t="s">
        <v>27</v>
      </c>
      <c r="Q172" s="20" t="s">
        <v>11873</v>
      </c>
      <c r="R172" s="22" t="s">
        <v>13550</v>
      </c>
      <c r="S172" s="21">
        <v>44561.333333333299</v>
      </c>
      <c r="T172" s="21">
        <v>44561.333333333299</v>
      </c>
      <c r="U172" s="20" t="s">
        <v>13238</v>
      </c>
      <c r="V172" s="20" t="s">
        <v>13476</v>
      </c>
      <c r="W172" s="20"/>
      <c r="X172" s="20" t="s">
        <v>13238</v>
      </c>
      <c r="Y172" s="20"/>
    </row>
    <row r="173" spans="1:25" s="19" customFormat="1" ht="13" x14ac:dyDescent="0.6">
      <c r="A173" s="23" t="s">
        <v>13549</v>
      </c>
      <c r="B173" s="20">
        <v>1456</v>
      </c>
      <c r="C173" s="21">
        <v>43200</v>
      </c>
      <c r="D173" s="21">
        <v>43206.291666666701</v>
      </c>
      <c r="E173" s="20" t="s">
        <v>13245</v>
      </c>
      <c r="F173" s="20" t="s">
        <v>13491</v>
      </c>
      <c r="G173" s="20" t="s">
        <v>13267</v>
      </c>
      <c r="H173" s="20"/>
      <c r="I173" s="20" t="s">
        <v>616</v>
      </c>
      <c r="J173" s="20"/>
      <c r="K173" s="20">
        <v>102.5</v>
      </c>
      <c r="L173" s="20"/>
      <c r="M173" s="20">
        <v>100</v>
      </c>
      <c r="N173" s="20" t="s">
        <v>13241</v>
      </c>
      <c r="O173" s="20" t="s">
        <v>13548</v>
      </c>
      <c r="P173" s="20" t="s">
        <v>27</v>
      </c>
      <c r="Q173" s="20" t="s">
        <v>11873</v>
      </c>
      <c r="R173" s="22" t="s">
        <v>13547</v>
      </c>
      <c r="S173" s="21">
        <v>44895.333333333299</v>
      </c>
      <c r="T173" s="21">
        <v>44895.333333333299</v>
      </c>
      <c r="U173" s="20" t="s">
        <v>13238</v>
      </c>
      <c r="V173" s="20" t="s">
        <v>13476</v>
      </c>
      <c r="W173" s="20"/>
      <c r="X173" s="20" t="s">
        <v>13238</v>
      </c>
      <c r="Y173" s="20"/>
    </row>
    <row r="174" spans="1:25" s="19" customFormat="1" ht="26" x14ac:dyDescent="0.6">
      <c r="A174" s="23" t="s">
        <v>13546</v>
      </c>
      <c r="B174" s="20">
        <v>1457</v>
      </c>
      <c r="C174" s="21">
        <v>43199</v>
      </c>
      <c r="D174" s="21">
        <v>43206.291666666701</v>
      </c>
      <c r="E174" s="20" t="s">
        <v>13245</v>
      </c>
      <c r="F174" s="20" t="s">
        <v>13491</v>
      </c>
      <c r="G174" s="20" t="s">
        <v>13243</v>
      </c>
      <c r="H174" s="20"/>
      <c r="I174" s="20" t="s">
        <v>13242</v>
      </c>
      <c r="J174" s="20"/>
      <c r="K174" s="20">
        <v>3</v>
      </c>
      <c r="L174" s="20"/>
      <c r="M174" s="20">
        <v>3</v>
      </c>
      <c r="N174" s="20" t="s">
        <v>13241</v>
      </c>
      <c r="O174" s="20" t="s">
        <v>13431</v>
      </c>
      <c r="P174" s="20" t="s">
        <v>27</v>
      </c>
      <c r="Q174" s="20" t="s">
        <v>11873</v>
      </c>
      <c r="R174" s="22" t="s">
        <v>13460</v>
      </c>
      <c r="S174" s="21">
        <v>44166.333333333299</v>
      </c>
      <c r="T174" s="21">
        <v>44166.333333333299</v>
      </c>
      <c r="U174" s="20" t="s">
        <v>13238</v>
      </c>
      <c r="V174" s="20" t="s">
        <v>13476</v>
      </c>
      <c r="W174" s="20"/>
      <c r="X174" s="20" t="s">
        <v>13238</v>
      </c>
      <c r="Y174" s="20"/>
    </row>
    <row r="175" spans="1:25" s="19" customFormat="1" ht="26" x14ac:dyDescent="0.6">
      <c r="A175" s="23" t="s">
        <v>13545</v>
      </c>
      <c r="B175" s="20">
        <v>1459</v>
      </c>
      <c r="C175" s="21">
        <v>43202</v>
      </c>
      <c r="D175" s="21">
        <v>43206.291666666701</v>
      </c>
      <c r="E175" s="20" t="s">
        <v>13245</v>
      </c>
      <c r="F175" s="20" t="s">
        <v>13491</v>
      </c>
      <c r="G175" s="20" t="s">
        <v>13253</v>
      </c>
      <c r="H175" s="20"/>
      <c r="I175" s="20" t="s">
        <v>13253</v>
      </c>
      <c r="J175" s="20"/>
      <c r="K175" s="20">
        <v>62.5</v>
      </c>
      <c r="L175" s="20"/>
      <c r="M175" s="20">
        <v>60</v>
      </c>
      <c r="N175" s="20" t="s">
        <v>13241</v>
      </c>
      <c r="O175" s="20" t="s">
        <v>13451</v>
      </c>
      <c r="P175" s="20" t="s">
        <v>27</v>
      </c>
      <c r="Q175" s="20" t="s">
        <v>11873</v>
      </c>
      <c r="R175" s="22" t="s">
        <v>13544</v>
      </c>
      <c r="S175" s="21">
        <v>44545.333333333299</v>
      </c>
      <c r="T175" s="21">
        <v>44545.333333333299</v>
      </c>
      <c r="U175" s="20" t="s">
        <v>13238</v>
      </c>
      <c r="V175" s="20" t="s">
        <v>13476</v>
      </c>
      <c r="W175" s="20"/>
      <c r="X175" s="20" t="s">
        <v>13238</v>
      </c>
      <c r="Y175" s="20"/>
    </row>
    <row r="176" spans="1:25" s="19" customFormat="1" ht="26" x14ac:dyDescent="0.6">
      <c r="A176" s="23" t="s">
        <v>13543</v>
      </c>
      <c r="B176" s="20">
        <v>1460</v>
      </c>
      <c r="C176" s="21">
        <v>43202</v>
      </c>
      <c r="D176" s="21">
        <v>43206.291666666701</v>
      </c>
      <c r="E176" s="20" t="s">
        <v>13245</v>
      </c>
      <c r="F176" s="20" t="s">
        <v>13491</v>
      </c>
      <c r="G176" s="20" t="s">
        <v>13243</v>
      </c>
      <c r="H176" s="20"/>
      <c r="I176" s="20" t="s">
        <v>13242</v>
      </c>
      <c r="J176" s="20"/>
      <c r="K176" s="20">
        <v>20</v>
      </c>
      <c r="L176" s="20"/>
      <c r="M176" s="20">
        <v>20</v>
      </c>
      <c r="N176" s="20" t="s">
        <v>13241</v>
      </c>
      <c r="O176" s="20" t="s">
        <v>13448</v>
      </c>
      <c r="P176" s="20" t="s">
        <v>27</v>
      </c>
      <c r="Q176" s="20" t="s">
        <v>11873</v>
      </c>
      <c r="R176" s="22" t="s">
        <v>13542</v>
      </c>
      <c r="S176" s="21">
        <v>44561.333333333299</v>
      </c>
      <c r="T176" s="21">
        <v>44561.333333333299</v>
      </c>
      <c r="U176" s="20" t="s">
        <v>13238</v>
      </c>
      <c r="V176" s="20" t="s">
        <v>13476</v>
      </c>
      <c r="W176" s="20"/>
      <c r="X176" s="20" t="s">
        <v>13238</v>
      </c>
      <c r="Y176" s="20"/>
    </row>
    <row r="177" spans="1:25" s="19" customFormat="1" ht="26" x14ac:dyDescent="0.6">
      <c r="A177" s="23" t="s">
        <v>13541</v>
      </c>
      <c r="B177" s="20">
        <v>1461</v>
      </c>
      <c r="C177" s="21">
        <v>43194</v>
      </c>
      <c r="D177" s="21">
        <v>43206.291666666701</v>
      </c>
      <c r="E177" s="20" t="s">
        <v>13245</v>
      </c>
      <c r="F177" s="20" t="s">
        <v>13491</v>
      </c>
      <c r="G177" s="20" t="s">
        <v>13253</v>
      </c>
      <c r="H177" s="20"/>
      <c r="I177" s="20" t="s">
        <v>13253</v>
      </c>
      <c r="J177" s="20"/>
      <c r="K177" s="20">
        <v>112.2</v>
      </c>
      <c r="L177" s="20"/>
      <c r="M177" s="20">
        <v>90.7</v>
      </c>
      <c r="N177" s="20" t="s">
        <v>13241</v>
      </c>
      <c r="O177" s="20" t="s">
        <v>13451</v>
      </c>
      <c r="P177" s="20" t="s">
        <v>27</v>
      </c>
      <c r="Q177" s="20" t="s">
        <v>11873</v>
      </c>
      <c r="R177" s="22" t="s">
        <v>13540</v>
      </c>
      <c r="S177" s="21">
        <v>44196.333333333299</v>
      </c>
      <c r="T177" s="21">
        <v>44196.333333333299</v>
      </c>
      <c r="U177" s="20" t="s">
        <v>13238</v>
      </c>
      <c r="V177" s="20" t="s">
        <v>13476</v>
      </c>
      <c r="W177" s="20"/>
      <c r="X177" s="20" t="s">
        <v>13238</v>
      </c>
      <c r="Y177" s="20"/>
    </row>
    <row r="178" spans="1:25" s="19" customFormat="1" ht="39" x14ac:dyDescent="0.6">
      <c r="A178" s="23" t="s">
        <v>13539</v>
      </c>
      <c r="B178" s="20">
        <v>1463</v>
      </c>
      <c r="C178" s="21">
        <v>43194</v>
      </c>
      <c r="D178" s="21">
        <v>43206.291666666701</v>
      </c>
      <c r="E178" s="20" t="s">
        <v>13245</v>
      </c>
      <c r="F178" s="20" t="s">
        <v>13491</v>
      </c>
      <c r="G178" s="20" t="s">
        <v>13253</v>
      </c>
      <c r="H178" s="20"/>
      <c r="I178" s="20" t="s">
        <v>13253</v>
      </c>
      <c r="J178" s="20"/>
      <c r="K178" s="20">
        <v>92.353999999999999</v>
      </c>
      <c r="L178" s="20"/>
      <c r="M178" s="20">
        <v>90.8</v>
      </c>
      <c r="N178" s="20" t="s">
        <v>13241</v>
      </c>
      <c r="O178" s="20" t="s">
        <v>13525</v>
      </c>
      <c r="P178" s="20" t="s">
        <v>27</v>
      </c>
      <c r="Q178" s="20" t="s">
        <v>11873</v>
      </c>
      <c r="R178" s="22" t="s">
        <v>13538</v>
      </c>
      <c r="S178" s="21">
        <v>45016.291666666701</v>
      </c>
      <c r="T178" s="21">
        <v>45016.291666666701</v>
      </c>
      <c r="U178" s="20" t="s">
        <v>13238</v>
      </c>
      <c r="V178" s="20" t="s">
        <v>13476</v>
      </c>
      <c r="W178" s="20"/>
      <c r="X178" s="20" t="s">
        <v>13238</v>
      </c>
      <c r="Y178" s="20"/>
    </row>
    <row r="179" spans="1:25" s="19" customFormat="1" ht="26" x14ac:dyDescent="0.6">
      <c r="A179" s="23" t="s">
        <v>13537</v>
      </c>
      <c r="B179" s="20">
        <v>1470</v>
      </c>
      <c r="C179" s="21">
        <v>43203</v>
      </c>
      <c r="D179" s="21">
        <v>43206.291666666701</v>
      </c>
      <c r="E179" s="20" t="s">
        <v>13245</v>
      </c>
      <c r="F179" s="20" t="s">
        <v>13491</v>
      </c>
      <c r="G179" s="20" t="s">
        <v>13243</v>
      </c>
      <c r="H179" s="20"/>
      <c r="I179" s="20" t="s">
        <v>13242</v>
      </c>
      <c r="J179" s="20"/>
      <c r="K179" s="20">
        <v>106.2</v>
      </c>
      <c r="L179" s="20"/>
      <c r="M179" s="20">
        <v>99.7</v>
      </c>
      <c r="N179" s="20" t="s">
        <v>13241</v>
      </c>
      <c r="O179" s="20" t="s">
        <v>13380</v>
      </c>
      <c r="P179" s="20" t="s">
        <v>27</v>
      </c>
      <c r="Q179" s="20" t="s">
        <v>11873</v>
      </c>
      <c r="R179" s="22" t="s">
        <v>13536</v>
      </c>
      <c r="S179" s="21">
        <v>44531.333333333299</v>
      </c>
      <c r="T179" s="21">
        <v>44531.333333333299</v>
      </c>
      <c r="U179" s="20" t="s">
        <v>13238</v>
      </c>
      <c r="V179" s="20" t="s">
        <v>13476</v>
      </c>
      <c r="W179" s="20"/>
      <c r="X179" s="20" t="s">
        <v>13238</v>
      </c>
      <c r="Y179" s="20"/>
    </row>
    <row r="180" spans="1:25" s="19" customFormat="1" ht="26" x14ac:dyDescent="0.6">
      <c r="A180" s="23" t="s">
        <v>13535</v>
      </c>
      <c r="B180" s="20">
        <v>1472</v>
      </c>
      <c r="C180" s="21">
        <v>43201</v>
      </c>
      <c r="D180" s="21">
        <v>43208.291666666701</v>
      </c>
      <c r="E180" s="20" t="s">
        <v>13245</v>
      </c>
      <c r="F180" s="20" t="s">
        <v>13491</v>
      </c>
      <c r="G180" s="20" t="s">
        <v>13243</v>
      </c>
      <c r="H180" s="20"/>
      <c r="I180" s="20" t="s">
        <v>13242</v>
      </c>
      <c r="J180" s="20"/>
      <c r="K180" s="20">
        <v>500</v>
      </c>
      <c r="L180" s="20"/>
      <c r="M180" s="20">
        <v>400</v>
      </c>
      <c r="N180" s="20" t="s">
        <v>13241</v>
      </c>
      <c r="O180" s="20" t="s">
        <v>13478</v>
      </c>
      <c r="P180" s="20" t="s">
        <v>27</v>
      </c>
      <c r="Q180" s="20" t="s">
        <v>11873</v>
      </c>
      <c r="R180" s="22" t="s">
        <v>13477</v>
      </c>
      <c r="S180" s="21">
        <v>44166.333333333299</v>
      </c>
      <c r="T180" s="21">
        <v>44166.333333333299</v>
      </c>
      <c r="U180" s="20" t="s">
        <v>13238</v>
      </c>
      <c r="V180" s="20" t="s">
        <v>13476</v>
      </c>
      <c r="W180" s="20" t="s">
        <v>13476</v>
      </c>
      <c r="X180" s="20" t="s">
        <v>13238</v>
      </c>
      <c r="Y180" s="20" t="s">
        <v>13534</v>
      </c>
    </row>
    <row r="181" spans="1:25" s="19" customFormat="1" ht="13" x14ac:dyDescent="0.6">
      <c r="A181" s="23" t="s">
        <v>13533</v>
      </c>
      <c r="B181" s="20">
        <v>1479</v>
      </c>
      <c r="C181" s="21">
        <v>43201</v>
      </c>
      <c r="D181" s="21">
        <v>43206.291666666701</v>
      </c>
      <c r="E181" s="20" t="s">
        <v>13245</v>
      </c>
      <c r="F181" s="20" t="s">
        <v>13491</v>
      </c>
      <c r="G181" s="20" t="s">
        <v>13243</v>
      </c>
      <c r="H181" s="20"/>
      <c r="I181" s="20" t="s">
        <v>13242</v>
      </c>
      <c r="J181" s="20"/>
      <c r="K181" s="20">
        <v>309.3</v>
      </c>
      <c r="L181" s="20"/>
      <c r="M181" s="20">
        <v>300</v>
      </c>
      <c r="N181" s="20" t="s">
        <v>13241</v>
      </c>
      <c r="O181" s="20" t="s">
        <v>13410</v>
      </c>
      <c r="P181" s="20" t="s">
        <v>27</v>
      </c>
      <c r="Q181" s="20" t="s">
        <v>11873</v>
      </c>
      <c r="R181" s="22" t="s">
        <v>13532</v>
      </c>
      <c r="S181" s="21">
        <v>44896.333333333299</v>
      </c>
      <c r="T181" s="21">
        <v>44896.333333333299</v>
      </c>
      <c r="U181" s="20" t="s">
        <v>13238</v>
      </c>
      <c r="V181" s="20" t="s">
        <v>13476</v>
      </c>
      <c r="W181" s="20"/>
      <c r="X181" s="20" t="s">
        <v>13238</v>
      </c>
      <c r="Y181" s="20"/>
    </row>
    <row r="182" spans="1:25" s="19" customFormat="1" ht="26" x14ac:dyDescent="0.6">
      <c r="A182" s="23" t="s">
        <v>13531</v>
      </c>
      <c r="B182" s="20">
        <v>1484</v>
      </c>
      <c r="C182" s="21">
        <v>43200</v>
      </c>
      <c r="D182" s="21">
        <v>43206.291666666701</v>
      </c>
      <c r="E182" s="20" t="s">
        <v>13245</v>
      </c>
      <c r="F182" s="20" t="s">
        <v>13491</v>
      </c>
      <c r="G182" s="20" t="s">
        <v>13530</v>
      </c>
      <c r="H182" s="20"/>
      <c r="I182" s="20" t="s">
        <v>13529</v>
      </c>
      <c r="J182" s="20"/>
      <c r="K182" s="20">
        <v>63</v>
      </c>
      <c r="L182" s="20"/>
      <c r="M182" s="20">
        <v>63</v>
      </c>
      <c r="N182" s="20" t="s">
        <v>13241</v>
      </c>
      <c r="O182" s="20" t="s">
        <v>13410</v>
      </c>
      <c r="P182" s="20" t="s">
        <v>27</v>
      </c>
      <c r="Q182" s="20" t="s">
        <v>11873</v>
      </c>
      <c r="R182" s="22" t="s">
        <v>13409</v>
      </c>
      <c r="S182" s="21">
        <v>44013.291666666701</v>
      </c>
      <c r="T182" s="21">
        <v>44013.291666666701</v>
      </c>
      <c r="U182" s="20" t="s">
        <v>13238</v>
      </c>
      <c r="V182" s="20" t="s">
        <v>13476</v>
      </c>
      <c r="W182" s="20"/>
      <c r="X182" s="20" t="s">
        <v>13238</v>
      </c>
      <c r="Y182" s="20"/>
    </row>
    <row r="183" spans="1:25" s="19" customFormat="1" ht="26" x14ac:dyDescent="0.6">
      <c r="A183" s="23" t="s">
        <v>13528</v>
      </c>
      <c r="B183" s="20">
        <v>1491</v>
      </c>
      <c r="C183" s="21">
        <v>43204</v>
      </c>
      <c r="D183" s="21">
        <v>43206.291666666701</v>
      </c>
      <c r="E183" s="20" t="s">
        <v>13245</v>
      </c>
      <c r="F183" s="20" t="s">
        <v>13491</v>
      </c>
      <c r="G183" s="20" t="s">
        <v>13253</v>
      </c>
      <c r="H183" s="20"/>
      <c r="I183" s="20" t="s">
        <v>13253</v>
      </c>
      <c r="J183" s="20"/>
      <c r="K183" s="20">
        <v>161.92500000000001</v>
      </c>
      <c r="L183" s="20"/>
      <c r="M183" s="20">
        <v>156</v>
      </c>
      <c r="N183" s="20" t="s">
        <v>13241</v>
      </c>
      <c r="O183" s="20" t="s">
        <v>13437</v>
      </c>
      <c r="P183" s="20" t="s">
        <v>27</v>
      </c>
      <c r="Q183" s="20" t="s">
        <v>11873</v>
      </c>
      <c r="R183" s="22" t="s">
        <v>13527</v>
      </c>
      <c r="S183" s="21">
        <v>45566.291666666701</v>
      </c>
      <c r="T183" s="21">
        <v>45566.291666666701</v>
      </c>
      <c r="U183" s="20" t="s">
        <v>13238</v>
      </c>
      <c r="V183" s="20" t="s">
        <v>13476</v>
      </c>
      <c r="W183" s="20"/>
      <c r="X183" s="20" t="s">
        <v>13238</v>
      </c>
      <c r="Y183" s="20"/>
    </row>
    <row r="184" spans="1:25" s="19" customFormat="1" ht="26" x14ac:dyDescent="0.6">
      <c r="A184" s="23" t="s">
        <v>13526</v>
      </c>
      <c r="B184" s="20">
        <v>1492</v>
      </c>
      <c r="C184" s="21">
        <v>43202</v>
      </c>
      <c r="D184" s="21">
        <v>43206.291666666701</v>
      </c>
      <c r="E184" s="20" t="s">
        <v>13245</v>
      </c>
      <c r="F184" s="20" t="s">
        <v>13491</v>
      </c>
      <c r="G184" s="20" t="s">
        <v>13243</v>
      </c>
      <c r="H184" s="20"/>
      <c r="I184" s="20" t="s">
        <v>13242</v>
      </c>
      <c r="J184" s="20"/>
      <c r="K184" s="20">
        <v>150</v>
      </c>
      <c r="L184" s="20"/>
      <c r="M184" s="20">
        <v>150</v>
      </c>
      <c r="N184" s="20" t="s">
        <v>13241</v>
      </c>
      <c r="O184" s="20" t="s">
        <v>13525</v>
      </c>
      <c r="P184" s="20" t="s">
        <v>27</v>
      </c>
      <c r="Q184" s="20" t="s">
        <v>11873</v>
      </c>
      <c r="R184" s="22" t="s">
        <v>13524</v>
      </c>
      <c r="S184" s="21">
        <v>44531.333333333299</v>
      </c>
      <c r="T184" s="21">
        <v>44531.333333333299</v>
      </c>
      <c r="U184" s="20" t="s">
        <v>13238</v>
      </c>
      <c r="V184" s="20" t="s">
        <v>13476</v>
      </c>
      <c r="W184" s="20"/>
      <c r="X184" s="20" t="s">
        <v>13238</v>
      </c>
      <c r="Y184" s="20"/>
    </row>
    <row r="185" spans="1:25" s="19" customFormat="1" ht="26" x14ac:dyDescent="0.6">
      <c r="A185" s="23" t="s">
        <v>13523</v>
      </c>
      <c r="B185" s="20">
        <v>1493</v>
      </c>
      <c r="C185" s="21">
        <v>43206</v>
      </c>
      <c r="D185" s="21">
        <v>43206.291666666701</v>
      </c>
      <c r="E185" s="20" t="s">
        <v>13245</v>
      </c>
      <c r="F185" s="20" t="s">
        <v>13491</v>
      </c>
      <c r="G185" s="20" t="s">
        <v>13267</v>
      </c>
      <c r="H185" s="20"/>
      <c r="I185" s="20" t="s">
        <v>616</v>
      </c>
      <c r="J185" s="20"/>
      <c r="K185" s="20">
        <v>61.3</v>
      </c>
      <c r="L185" s="20"/>
      <c r="M185" s="20">
        <v>60</v>
      </c>
      <c r="N185" s="20" t="s">
        <v>13241</v>
      </c>
      <c r="O185" s="20" t="s">
        <v>13327</v>
      </c>
      <c r="P185" s="20" t="s">
        <v>27</v>
      </c>
      <c r="Q185" s="20" t="s">
        <v>11873</v>
      </c>
      <c r="R185" s="22" t="s">
        <v>13522</v>
      </c>
      <c r="S185" s="21">
        <v>44866.291666666701</v>
      </c>
      <c r="T185" s="21">
        <v>44866.291666666701</v>
      </c>
      <c r="U185" s="20" t="s">
        <v>13238</v>
      </c>
      <c r="V185" s="20" t="s">
        <v>13476</v>
      </c>
      <c r="W185" s="20"/>
      <c r="X185" s="20" t="s">
        <v>13238</v>
      </c>
      <c r="Y185" s="20"/>
    </row>
    <row r="186" spans="1:25" s="19" customFormat="1" ht="26" x14ac:dyDescent="0.6">
      <c r="A186" s="23" t="s">
        <v>13521</v>
      </c>
      <c r="B186" s="20">
        <v>1495</v>
      </c>
      <c r="C186" s="21">
        <v>43203</v>
      </c>
      <c r="D186" s="21">
        <v>43206.291666666701</v>
      </c>
      <c r="E186" s="20" t="s">
        <v>13245</v>
      </c>
      <c r="F186" s="20" t="s">
        <v>13491</v>
      </c>
      <c r="G186" s="20" t="s">
        <v>13243</v>
      </c>
      <c r="H186" s="20" t="s">
        <v>13267</v>
      </c>
      <c r="I186" s="20" t="s">
        <v>13242</v>
      </c>
      <c r="J186" s="20" t="s">
        <v>616</v>
      </c>
      <c r="K186" s="20">
        <v>25.2</v>
      </c>
      <c r="L186" s="20">
        <v>66.599999999999994</v>
      </c>
      <c r="M186" s="20">
        <v>64.900000000000006</v>
      </c>
      <c r="N186" s="20" t="s">
        <v>13241</v>
      </c>
      <c r="O186" s="20" t="s">
        <v>13327</v>
      </c>
      <c r="P186" s="20" t="s">
        <v>27</v>
      </c>
      <c r="Q186" s="20" t="s">
        <v>11873</v>
      </c>
      <c r="R186" s="22" t="s">
        <v>13403</v>
      </c>
      <c r="S186" s="21">
        <v>44531.333333333299</v>
      </c>
      <c r="T186" s="21">
        <v>44531.333333333299</v>
      </c>
      <c r="U186" s="20" t="s">
        <v>13238</v>
      </c>
      <c r="V186" s="20" t="s">
        <v>13476</v>
      </c>
      <c r="W186" s="20"/>
      <c r="X186" s="20" t="s">
        <v>13238</v>
      </c>
      <c r="Y186" s="20"/>
    </row>
    <row r="187" spans="1:25" s="19" customFormat="1" ht="26" x14ac:dyDescent="0.6">
      <c r="A187" s="23" t="s">
        <v>13520</v>
      </c>
      <c r="B187" s="20">
        <v>1496</v>
      </c>
      <c r="C187" s="21">
        <v>43201</v>
      </c>
      <c r="D187" s="21">
        <v>43206.291666666701</v>
      </c>
      <c r="E187" s="20" t="s">
        <v>13245</v>
      </c>
      <c r="F187" s="20" t="s">
        <v>13491</v>
      </c>
      <c r="G187" s="20" t="s">
        <v>13243</v>
      </c>
      <c r="H187" s="20" t="s">
        <v>13267</v>
      </c>
      <c r="I187" s="20" t="s">
        <v>13242</v>
      </c>
      <c r="J187" s="20" t="s">
        <v>616</v>
      </c>
      <c r="K187" s="20">
        <v>510</v>
      </c>
      <c r="L187" s="20">
        <v>513.5</v>
      </c>
      <c r="M187" s="20">
        <v>500</v>
      </c>
      <c r="N187" s="20" t="s">
        <v>13241</v>
      </c>
      <c r="O187" s="20" t="s">
        <v>13470</v>
      </c>
      <c r="P187" s="20" t="s">
        <v>27</v>
      </c>
      <c r="Q187" s="20" t="s">
        <v>11873</v>
      </c>
      <c r="R187" s="22" t="s">
        <v>13519</v>
      </c>
      <c r="S187" s="21">
        <v>45261.333333333299</v>
      </c>
      <c r="T187" s="21">
        <v>45261.333333333299</v>
      </c>
      <c r="U187" s="20" t="s">
        <v>13238</v>
      </c>
      <c r="V187" s="20" t="s">
        <v>13476</v>
      </c>
      <c r="W187" s="20"/>
      <c r="X187" s="20" t="s">
        <v>13238</v>
      </c>
      <c r="Y187" s="20"/>
    </row>
    <row r="188" spans="1:25" s="19" customFormat="1" ht="26" x14ac:dyDescent="0.6">
      <c r="A188" s="23" t="s">
        <v>13518</v>
      </c>
      <c r="B188" s="20">
        <v>1499</v>
      </c>
      <c r="C188" s="21">
        <v>43206</v>
      </c>
      <c r="D188" s="21">
        <v>43206.291666666701</v>
      </c>
      <c r="E188" s="20" t="s">
        <v>13245</v>
      </c>
      <c r="F188" s="20" t="s">
        <v>13491</v>
      </c>
      <c r="G188" s="20" t="s">
        <v>13267</v>
      </c>
      <c r="H188" s="20"/>
      <c r="I188" s="20" t="s">
        <v>616</v>
      </c>
      <c r="J188" s="20"/>
      <c r="K188" s="20">
        <v>71.161000000000001</v>
      </c>
      <c r="L188" s="20"/>
      <c r="M188" s="20">
        <v>70</v>
      </c>
      <c r="N188" s="20" t="s">
        <v>13241</v>
      </c>
      <c r="O188" s="20" t="s">
        <v>13327</v>
      </c>
      <c r="P188" s="20" t="s">
        <v>27</v>
      </c>
      <c r="Q188" s="20" t="s">
        <v>11873</v>
      </c>
      <c r="R188" s="22" t="s">
        <v>13517</v>
      </c>
      <c r="S188" s="21">
        <v>44866.291666666701</v>
      </c>
      <c r="T188" s="21">
        <v>44866.291666666701</v>
      </c>
      <c r="U188" s="20" t="s">
        <v>13238</v>
      </c>
      <c r="V188" s="20" t="s">
        <v>13476</v>
      </c>
      <c r="W188" s="20"/>
      <c r="X188" s="20" t="s">
        <v>13238</v>
      </c>
      <c r="Y188" s="20"/>
    </row>
    <row r="189" spans="1:25" s="19" customFormat="1" ht="26" x14ac:dyDescent="0.6">
      <c r="A189" s="23" t="s">
        <v>13516</v>
      </c>
      <c r="B189" s="20">
        <v>1507</v>
      </c>
      <c r="C189" s="21">
        <v>43206</v>
      </c>
      <c r="D189" s="21">
        <v>43206.291666666701</v>
      </c>
      <c r="E189" s="20" t="s">
        <v>13245</v>
      </c>
      <c r="F189" s="20" t="s">
        <v>13491</v>
      </c>
      <c r="G189" s="20" t="s">
        <v>13243</v>
      </c>
      <c r="H189" s="20"/>
      <c r="I189" s="20" t="s">
        <v>13242</v>
      </c>
      <c r="J189" s="20"/>
      <c r="K189" s="20">
        <v>58.75</v>
      </c>
      <c r="L189" s="20"/>
      <c r="M189" s="20">
        <v>49.9</v>
      </c>
      <c r="N189" s="20" t="s">
        <v>13241</v>
      </c>
      <c r="O189" s="20" t="s">
        <v>13515</v>
      </c>
      <c r="P189" s="20" t="s">
        <v>27</v>
      </c>
      <c r="Q189" s="20" t="s">
        <v>11873</v>
      </c>
      <c r="R189" s="22" t="s">
        <v>13514</v>
      </c>
      <c r="S189" s="21">
        <v>44713.291666666701</v>
      </c>
      <c r="T189" s="21">
        <v>44713.291666666701</v>
      </c>
      <c r="U189" s="20" t="s">
        <v>13238</v>
      </c>
      <c r="V189" s="20" t="s">
        <v>13476</v>
      </c>
      <c r="W189" s="20"/>
      <c r="X189" s="20" t="s">
        <v>13238</v>
      </c>
      <c r="Y189" s="20"/>
    </row>
    <row r="190" spans="1:25" s="19" customFormat="1" ht="26" x14ac:dyDescent="0.6">
      <c r="A190" s="23" t="s">
        <v>13513</v>
      </c>
      <c r="B190" s="20">
        <v>1510</v>
      </c>
      <c r="C190" s="21">
        <v>43206</v>
      </c>
      <c r="D190" s="21">
        <v>43206.291666666701</v>
      </c>
      <c r="E190" s="20" t="s">
        <v>13245</v>
      </c>
      <c r="F190" s="20" t="s">
        <v>13491</v>
      </c>
      <c r="G190" s="20" t="s">
        <v>13267</v>
      </c>
      <c r="H190" s="20" t="s">
        <v>13243</v>
      </c>
      <c r="I190" s="20" t="s">
        <v>616</v>
      </c>
      <c r="J190" s="20" t="s">
        <v>13242</v>
      </c>
      <c r="K190" s="20">
        <v>500</v>
      </c>
      <c r="L190" s="20">
        <v>500</v>
      </c>
      <c r="M190" s="20">
        <v>500</v>
      </c>
      <c r="N190" s="20" t="s">
        <v>13241</v>
      </c>
      <c r="O190" s="20" t="s">
        <v>13327</v>
      </c>
      <c r="P190" s="20" t="s">
        <v>27</v>
      </c>
      <c r="Q190" s="20" t="s">
        <v>1128</v>
      </c>
      <c r="R190" s="22" t="s">
        <v>13509</v>
      </c>
      <c r="S190" s="21">
        <v>44835.291666666701</v>
      </c>
      <c r="T190" s="21">
        <v>44835.291666666701</v>
      </c>
      <c r="U190" s="20" t="s">
        <v>13238</v>
      </c>
      <c r="V190" s="20" t="s">
        <v>13476</v>
      </c>
      <c r="W190" s="20"/>
      <c r="X190" s="20" t="s">
        <v>13238</v>
      </c>
      <c r="Y190" s="20"/>
    </row>
    <row r="191" spans="1:25" s="19" customFormat="1" ht="26" x14ac:dyDescent="0.6">
      <c r="A191" s="23" t="s">
        <v>13512</v>
      </c>
      <c r="B191" s="20">
        <v>1516</v>
      </c>
      <c r="C191" s="21">
        <v>43206</v>
      </c>
      <c r="D191" s="21">
        <v>43206.291666666701</v>
      </c>
      <c r="E191" s="20" t="s">
        <v>13245</v>
      </c>
      <c r="F191" s="20" t="s">
        <v>13491</v>
      </c>
      <c r="G191" s="20" t="s">
        <v>13267</v>
      </c>
      <c r="H191" s="20" t="s">
        <v>13243</v>
      </c>
      <c r="I191" s="20" t="s">
        <v>616</v>
      </c>
      <c r="J191" s="20" t="s">
        <v>13242</v>
      </c>
      <c r="K191" s="20">
        <v>300</v>
      </c>
      <c r="L191" s="20">
        <v>300</v>
      </c>
      <c r="M191" s="20">
        <v>300</v>
      </c>
      <c r="N191" s="20" t="s">
        <v>13241</v>
      </c>
      <c r="O191" s="20" t="s">
        <v>13344</v>
      </c>
      <c r="P191" s="20" t="s">
        <v>27</v>
      </c>
      <c r="Q191" s="20" t="s">
        <v>1128</v>
      </c>
      <c r="R191" s="22" t="s">
        <v>13511</v>
      </c>
      <c r="S191" s="21">
        <v>44835.291666666701</v>
      </c>
      <c r="T191" s="21">
        <v>44835.291666666701</v>
      </c>
      <c r="U191" s="20" t="s">
        <v>13238</v>
      </c>
      <c r="V191" s="20" t="s">
        <v>13476</v>
      </c>
      <c r="W191" s="20"/>
      <c r="X191" s="20" t="s">
        <v>13238</v>
      </c>
      <c r="Y191" s="20"/>
    </row>
    <row r="192" spans="1:25" s="19" customFormat="1" ht="26" x14ac:dyDescent="0.6">
      <c r="A192" s="23" t="s">
        <v>13510</v>
      </c>
      <c r="B192" s="20">
        <v>1518</v>
      </c>
      <c r="C192" s="21">
        <v>43203</v>
      </c>
      <c r="D192" s="21">
        <v>43206.291666666701</v>
      </c>
      <c r="E192" s="20" t="s">
        <v>13245</v>
      </c>
      <c r="F192" s="20" t="s">
        <v>13491</v>
      </c>
      <c r="G192" s="20" t="s">
        <v>13267</v>
      </c>
      <c r="H192" s="20"/>
      <c r="I192" s="20" t="s">
        <v>616</v>
      </c>
      <c r="J192" s="20"/>
      <c r="K192" s="20">
        <v>518.53499999999997</v>
      </c>
      <c r="L192" s="20"/>
      <c r="M192" s="20">
        <v>500</v>
      </c>
      <c r="N192" s="20" t="s">
        <v>13241</v>
      </c>
      <c r="O192" s="20" t="s">
        <v>13327</v>
      </c>
      <c r="P192" s="20" t="s">
        <v>27</v>
      </c>
      <c r="Q192" s="20" t="s">
        <v>1128</v>
      </c>
      <c r="R192" s="22" t="s">
        <v>13509</v>
      </c>
      <c r="S192" s="21">
        <v>44926.333333333299</v>
      </c>
      <c r="T192" s="21">
        <v>44926.333333333299</v>
      </c>
      <c r="U192" s="20" t="s">
        <v>13238</v>
      </c>
      <c r="V192" s="20" t="s">
        <v>13476</v>
      </c>
      <c r="W192" s="20"/>
      <c r="X192" s="20" t="s">
        <v>13238</v>
      </c>
      <c r="Y192" s="20"/>
    </row>
    <row r="193" spans="1:25" s="19" customFormat="1" ht="26" x14ac:dyDescent="0.6">
      <c r="A193" s="23" t="s">
        <v>13508</v>
      </c>
      <c r="B193" s="20">
        <v>1519</v>
      </c>
      <c r="C193" s="21">
        <v>43205</v>
      </c>
      <c r="D193" s="21">
        <v>43206.291666666701</v>
      </c>
      <c r="E193" s="20" t="s">
        <v>13245</v>
      </c>
      <c r="F193" s="20" t="s">
        <v>13491</v>
      </c>
      <c r="G193" s="20" t="s">
        <v>13267</v>
      </c>
      <c r="H193" s="20"/>
      <c r="I193" s="20" t="s">
        <v>616</v>
      </c>
      <c r="J193" s="20"/>
      <c r="K193" s="20">
        <v>110.88</v>
      </c>
      <c r="L193" s="20"/>
      <c r="M193" s="20">
        <v>100</v>
      </c>
      <c r="N193" s="20" t="s">
        <v>13241</v>
      </c>
      <c r="O193" s="20" t="s">
        <v>13313</v>
      </c>
      <c r="P193" s="20" t="s">
        <v>27</v>
      </c>
      <c r="Q193" s="20" t="s">
        <v>1128</v>
      </c>
      <c r="R193" s="22" t="s">
        <v>13507</v>
      </c>
      <c r="S193" s="21">
        <v>44545.333333333299</v>
      </c>
      <c r="T193" s="21">
        <v>44561.333333333299</v>
      </c>
      <c r="U193" s="20" t="s">
        <v>13238</v>
      </c>
      <c r="V193" s="20" t="s">
        <v>13476</v>
      </c>
      <c r="W193" s="20"/>
      <c r="X193" s="20" t="s">
        <v>13238</v>
      </c>
      <c r="Y193" s="20"/>
    </row>
    <row r="194" spans="1:25" s="19" customFormat="1" ht="26" x14ac:dyDescent="0.6">
      <c r="A194" s="23" t="s">
        <v>13506</v>
      </c>
      <c r="B194" s="20">
        <v>1522</v>
      </c>
      <c r="C194" s="21">
        <v>43206</v>
      </c>
      <c r="D194" s="21">
        <v>43206.291666666701</v>
      </c>
      <c r="E194" s="20" t="s">
        <v>13245</v>
      </c>
      <c r="F194" s="20" t="s">
        <v>13491</v>
      </c>
      <c r="G194" s="20" t="s">
        <v>13243</v>
      </c>
      <c r="H194" s="20" t="s">
        <v>13267</v>
      </c>
      <c r="I194" s="20" t="s">
        <v>13242</v>
      </c>
      <c r="J194" s="20" t="s">
        <v>616</v>
      </c>
      <c r="K194" s="20">
        <v>370</v>
      </c>
      <c r="L194" s="20">
        <v>370</v>
      </c>
      <c r="M194" s="20">
        <v>370</v>
      </c>
      <c r="N194" s="20" t="s">
        <v>13241</v>
      </c>
      <c r="O194" s="20" t="s">
        <v>13295</v>
      </c>
      <c r="P194" s="20" t="s">
        <v>835</v>
      </c>
      <c r="Q194" s="20" t="s">
        <v>1128</v>
      </c>
      <c r="R194" s="22" t="s">
        <v>13304</v>
      </c>
      <c r="S194" s="21">
        <v>44835.291666666701</v>
      </c>
      <c r="T194" s="21">
        <v>44835.291666666701</v>
      </c>
      <c r="U194" s="20" t="s">
        <v>13238</v>
      </c>
      <c r="V194" s="20" t="s">
        <v>13476</v>
      </c>
      <c r="W194" s="20"/>
      <c r="X194" s="20" t="s">
        <v>13238</v>
      </c>
      <c r="Y194" s="20"/>
    </row>
    <row r="195" spans="1:25" s="19" customFormat="1" ht="26" x14ac:dyDescent="0.6">
      <c r="A195" s="23" t="s">
        <v>13505</v>
      </c>
      <c r="B195" s="20">
        <v>1524</v>
      </c>
      <c r="C195" s="21">
        <v>43206</v>
      </c>
      <c r="D195" s="21">
        <v>43206.291666666701</v>
      </c>
      <c r="E195" s="20" t="s">
        <v>13245</v>
      </c>
      <c r="F195" s="20" t="s">
        <v>13491</v>
      </c>
      <c r="G195" s="20" t="s">
        <v>13243</v>
      </c>
      <c r="H195" s="20" t="s">
        <v>13267</v>
      </c>
      <c r="I195" s="20" t="s">
        <v>13242</v>
      </c>
      <c r="J195" s="20" t="s">
        <v>616</v>
      </c>
      <c r="K195" s="20">
        <v>600</v>
      </c>
      <c r="L195" s="20">
        <v>600</v>
      </c>
      <c r="M195" s="20">
        <v>600</v>
      </c>
      <c r="N195" s="20" t="s">
        <v>13241</v>
      </c>
      <c r="O195" s="20" t="s">
        <v>13295</v>
      </c>
      <c r="P195" s="20" t="s">
        <v>835</v>
      </c>
      <c r="Q195" s="20" t="s">
        <v>1128</v>
      </c>
      <c r="R195" s="22" t="s">
        <v>13504</v>
      </c>
      <c r="S195" s="21">
        <v>44835.291666666701</v>
      </c>
      <c r="T195" s="21">
        <v>44835.291666666701</v>
      </c>
      <c r="U195" s="20" t="s">
        <v>13238</v>
      </c>
      <c r="V195" s="20" t="s">
        <v>13476</v>
      </c>
      <c r="W195" s="20"/>
      <c r="X195" s="20" t="s">
        <v>13238</v>
      </c>
      <c r="Y195" s="20"/>
    </row>
    <row r="196" spans="1:25" s="19" customFormat="1" ht="26" x14ac:dyDescent="0.6">
      <c r="A196" s="23" t="s">
        <v>13503</v>
      </c>
      <c r="B196" s="20">
        <v>1526</v>
      </c>
      <c r="C196" s="21">
        <v>43201</v>
      </c>
      <c r="D196" s="21">
        <v>43206.291666666701</v>
      </c>
      <c r="E196" s="20" t="s">
        <v>13245</v>
      </c>
      <c r="F196" s="20" t="s">
        <v>13491</v>
      </c>
      <c r="G196" s="20" t="s">
        <v>13243</v>
      </c>
      <c r="H196" s="20" t="s">
        <v>13267</v>
      </c>
      <c r="I196" s="20" t="s">
        <v>13242</v>
      </c>
      <c r="J196" s="20" t="s">
        <v>616</v>
      </c>
      <c r="K196" s="20">
        <v>46.052</v>
      </c>
      <c r="L196" s="20">
        <v>155.43</v>
      </c>
      <c r="M196" s="20">
        <v>150</v>
      </c>
      <c r="N196" s="20" t="s">
        <v>13241</v>
      </c>
      <c r="O196" s="20" t="s">
        <v>13308</v>
      </c>
      <c r="P196" s="20" t="s">
        <v>27</v>
      </c>
      <c r="Q196" s="20" t="s">
        <v>1128</v>
      </c>
      <c r="R196" s="22" t="s">
        <v>13324</v>
      </c>
      <c r="S196" s="21">
        <v>44925.333333333299</v>
      </c>
      <c r="T196" s="21">
        <v>44925.333333333299</v>
      </c>
      <c r="U196" s="20" t="s">
        <v>13238</v>
      </c>
      <c r="V196" s="20" t="s">
        <v>13476</v>
      </c>
      <c r="W196" s="20"/>
      <c r="X196" s="20" t="s">
        <v>13238</v>
      </c>
      <c r="Y196" s="20"/>
    </row>
    <row r="197" spans="1:25" s="19" customFormat="1" ht="26" x14ac:dyDescent="0.6">
      <c r="A197" s="23" t="s">
        <v>13502</v>
      </c>
      <c r="B197" s="20">
        <v>1528</v>
      </c>
      <c r="C197" s="21">
        <v>43203</v>
      </c>
      <c r="D197" s="21">
        <v>43206.291666666701</v>
      </c>
      <c r="E197" s="20" t="s">
        <v>13245</v>
      </c>
      <c r="F197" s="20" t="s">
        <v>13491</v>
      </c>
      <c r="G197" s="20" t="s">
        <v>13267</v>
      </c>
      <c r="H197" s="20"/>
      <c r="I197" s="20" t="s">
        <v>616</v>
      </c>
      <c r="J197" s="20"/>
      <c r="K197" s="20">
        <v>79</v>
      </c>
      <c r="L197" s="20"/>
      <c r="M197" s="20">
        <v>79</v>
      </c>
      <c r="N197" s="20" t="s">
        <v>13241</v>
      </c>
      <c r="O197" s="20" t="s">
        <v>13308</v>
      </c>
      <c r="P197" s="20" t="s">
        <v>27</v>
      </c>
      <c r="Q197" s="20" t="s">
        <v>1128</v>
      </c>
      <c r="R197" s="22" t="s">
        <v>13501</v>
      </c>
      <c r="S197" s="21">
        <v>44377.291666666701</v>
      </c>
      <c r="T197" s="21">
        <v>44958.333333333299</v>
      </c>
      <c r="U197" s="20" t="s">
        <v>13238</v>
      </c>
      <c r="V197" s="20" t="s">
        <v>13476</v>
      </c>
      <c r="W197" s="20"/>
      <c r="X197" s="20" t="s">
        <v>13238</v>
      </c>
      <c r="Y197" s="20"/>
    </row>
    <row r="198" spans="1:25" s="19" customFormat="1" ht="26" x14ac:dyDescent="0.6">
      <c r="A198" s="23" t="s">
        <v>13500</v>
      </c>
      <c r="B198" s="20">
        <v>1529</v>
      </c>
      <c r="C198" s="21">
        <v>43207</v>
      </c>
      <c r="D198" s="21">
        <v>43206.291666666701</v>
      </c>
      <c r="E198" s="20" t="s">
        <v>13245</v>
      </c>
      <c r="F198" s="20" t="s">
        <v>13491</v>
      </c>
      <c r="G198" s="20" t="s">
        <v>13267</v>
      </c>
      <c r="H198" s="20" t="s">
        <v>13243</v>
      </c>
      <c r="I198" s="20" t="s">
        <v>616</v>
      </c>
      <c r="J198" s="20" t="s">
        <v>13242</v>
      </c>
      <c r="K198" s="20">
        <v>514.54999999999995</v>
      </c>
      <c r="L198" s="20">
        <v>257.27999999999997</v>
      </c>
      <c r="M198" s="20">
        <v>500</v>
      </c>
      <c r="N198" s="20" t="s">
        <v>13241</v>
      </c>
      <c r="O198" s="20" t="s">
        <v>13499</v>
      </c>
      <c r="P198" s="20" t="s">
        <v>757</v>
      </c>
      <c r="Q198" s="20" t="s">
        <v>13498</v>
      </c>
      <c r="R198" s="22" t="s">
        <v>13497</v>
      </c>
      <c r="S198" s="21">
        <v>44910.333333333299</v>
      </c>
      <c r="T198" s="21">
        <v>44910.333333333299</v>
      </c>
      <c r="U198" s="20" t="s">
        <v>13238</v>
      </c>
      <c r="V198" s="20" t="s">
        <v>13476</v>
      </c>
      <c r="W198" s="20"/>
      <c r="X198" s="20" t="s">
        <v>13238</v>
      </c>
      <c r="Y198" s="20"/>
    </row>
    <row r="199" spans="1:25" s="19" customFormat="1" ht="26" x14ac:dyDescent="0.6">
      <c r="A199" s="23" t="s">
        <v>13496</v>
      </c>
      <c r="B199" s="20">
        <v>1531</v>
      </c>
      <c r="C199" s="21">
        <v>43206</v>
      </c>
      <c r="D199" s="21">
        <v>43206.291666666701</v>
      </c>
      <c r="E199" s="20" t="s">
        <v>13245</v>
      </c>
      <c r="F199" s="20" t="s">
        <v>13491</v>
      </c>
      <c r="G199" s="20" t="s">
        <v>13243</v>
      </c>
      <c r="H199" s="20"/>
      <c r="I199" s="20" t="s">
        <v>13242</v>
      </c>
      <c r="J199" s="20"/>
      <c r="K199" s="20">
        <v>350</v>
      </c>
      <c r="L199" s="20"/>
      <c r="M199" s="20">
        <v>350</v>
      </c>
      <c r="N199" s="20" t="s">
        <v>13241</v>
      </c>
      <c r="O199" s="20" t="s">
        <v>2500</v>
      </c>
      <c r="P199" s="20" t="s">
        <v>13271</v>
      </c>
      <c r="Q199" s="20" t="s">
        <v>3319</v>
      </c>
      <c r="R199" s="22" t="s">
        <v>13495</v>
      </c>
      <c r="S199" s="21">
        <v>44682.291666666701</v>
      </c>
      <c r="T199" s="21">
        <v>45291.333333333299</v>
      </c>
      <c r="U199" s="20" t="s">
        <v>13238</v>
      </c>
      <c r="V199" s="20" t="s">
        <v>13476</v>
      </c>
      <c r="W199" s="20"/>
      <c r="X199" s="20" t="s">
        <v>13238</v>
      </c>
      <c r="Y199" s="20"/>
    </row>
    <row r="200" spans="1:25" s="19" customFormat="1" ht="65" x14ac:dyDescent="0.6">
      <c r="A200" s="23" t="s">
        <v>13494</v>
      </c>
      <c r="B200" s="20">
        <v>1532</v>
      </c>
      <c r="C200" s="21">
        <v>43206</v>
      </c>
      <c r="D200" s="21">
        <v>43206.291666666701</v>
      </c>
      <c r="E200" s="20" t="s">
        <v>13245</v>
      </c>
      <c r="F200" s="20" t="s">
        <v>13491</v>
      </c>
      <c r="G200" s="20" t="s">
        <v>13267</v>
      </c>
      <c r="H200" s="20" t="s">
        <v>13243</v>
      </c>
      <c r="I200" s="20" t="s">
        <v>616</v>
      </c>
      <c r="J200" s="20" t="s">
        <v>13242</v>
      </c>
      <c r="K200" s="20">
        <v>90</v>
      </c>
      <c r="L200" s="20">
        <v>20</v>
      </c>
      <c r="M200" s="20">
        <v>90</v>
      </c>
      <c r="N200" s="20" t="s">
        <v>13241</v>
      </c>
      <c r="O200" s="20" t="s">
        <v>13240</v>
      </c>
      <c r="P200" s="20" t="s">
        <v>27</v>
      </c>
      <c r="Q200" s="20" t="s">
        <v>3319</v>
      </c>
      <c r="R200" s="22" t="s">
        <v>13493</v>
      </c>
      <c r="S200" s="21">
        <v>44166.333333333299</v>
      </c>
      <c r="T200" s="21">
        <v>44531.333333333299</v>
      </c>
      <c r="U200" s="20" t="s">
        <v>13238</v>
      </c>
      <c r="V200" s="20" t="s">
        <v>13476</v>
      </c>
      <c r="W200" s="20"/>
      <c r="X200" s="20" t="s">
        <v>13238</v>
      </c>
      <c r="Y200" s="20"/>
    </row>
    <row r="201" spans="1:25" s="19" customFormat="1" ht="39" x14ac:dyDescent="0.6">
      <c r="A201" s="23" t="s">
        <v>13492</v>
      </c>
      <c r="B201" s="20">
        <v>1534</v>
      </c>
      <c r="C201" s="21">
        <v>43201</v>
      </c>
      <c r="D201" s="21">
        <v>43206.291666666701</v>
      </c>
      <c r="E201" s="20" t="s">
        <v>13245</v>
      </c>
      <c r="F201" s="20" t="s">
        <v>13491</v>
      </c>
      <c r="G201" s="20" t="s">
        <v>13243</v>
      </c>
      <c r="H201" s="20" t="s">
        <v>13267</v>
      </c>
      <c r="I201" s="20" t="s">
        <v>13242</v>
      </c>
      <c r="J201" s="20" t="s">
        <v>616</v>
      </c>
      <c r="K201" s="20">
        <v>28.8</v>
      </c>
      <c r="L201" s="20">
        <v>225</v>
      </c>
      <c r="M201" s="20">
        <v>250</v>
      </c>
      <c r="N201" s="20" t="s">
        <v>13241</v>
      </c>
      <c r="O201" s="20" t="s">
        <v>13377</v>
      </c>
      <c r="P201" s="20" t="s">
        <v>757</v>
      </c>
      <c r="Q201" s="20" t="s">
        <v>3319</v>
      </c>
      <c r="R201" s="22" t="s">
        <v>13490</v>
      </c>
      <c r="S201" s="21">
        <v>44317.291666666701</v>
      </c>
      <c r="T201" s="21">
        <v>45275.333333333299</v>
      </c>
      <c r="U201" s="20" t="s">
        <v>13238</v>
      </c>
      <c r="V201" s="20" t="s">
        <v>13476</v>
      </c>
      <c r="W201" s="20"/>
      <c r="X201" s="20" t="s">
        <v>13238</v>
      </c>
      <c r="Y201" s="20"/>
    </row>
    <row r="202" spans="1:25" s="19" customFormat="1" ht="39" x14ac:dyDescent="0.6">
      <c r="A202" s="23" t="s">
        <v>13489</v>
      </c>
      <c r="B202" s="20">
        <v>1537</v>
      </c>
      <c r="C202" s="21">
        <v>43528</v>
      </c>
      <c r="D202" s="21">
        <v>43560.291666666701</v>
      </c>
      <c r="E202" s="20" t="s">
        <v>13245</v>
      </c>
      <c r="F202" s="20" t="s">
        <v>13479</v>
      </c>
      <c r="G202" s="20" t="s">
        <v>13488</v>
      </c>
      <c r="H202" s="20"/>
      <c r="I202" s="20" t="s">
        <v>13487</v>
      </c>
      <c r="J202" s="20"/>
      <c r="K202" s="20">
        <v>5.5</v>
      </c>
      <c r="L202" s="20"/>
      <c r="M202" s="20">
        <v>5</v>
      </c>
      <c r="N202" s="20" t="s">
        <v>13241</v>
      </c>
      <c r="O202" s="20" t="s">
        <v>13486</v>
      </c>
      <c r="P202" s="20" t="s">
        <v>27</v>
      </c>
      <c r="Q202" s="20" t="s">
        <v>11873</v>
      </c>
      <c r="R202" s="22" t="s">
        <v>13485</v>
      </c>
      <c r="S202" s="21">
        <v>44638.291666666701</v>
      </c>
      <c r="T202" s="21">
        <v>44638.291666666701</v>
      </c>
      <c r="U202" s="20" t="s">
        <v>13238</v>
      </c>
      <c r="V202" s="20"/>
      <c r="W202" s="20"/>
      <c r="X202" s="20" t="s">
        <v>13238</v>
      </c>
      <c r="Y202" s="20"/>
    </row>
    <row r="203" spans="1:25" s="19" customFormat="1" ht="39" x14ac:dyDescent="0.6">
      <c r="A203" s="23" t="s">
        <v>13484</v>
      </c>
      <c r="B203" s="20">
        <v>1538</v>
      </c>
      <c r="C203" s="21">
        <v>43423</v>
      </c>
      <c r="D203" s="21">
        <v>43560.291666666701</v>
      </c>
      <c r="E203" s="20" t="s">
        <v>13245</v>
      </c>
      <c r="F203" s="20" t="s">
        <v>13479</v>
      </c>
      <c r="G203" s="20" t="s">
        <v>13243</v>
      </c>
      <c r="H203" s="20"/>
      <c r="I203" s="20" t="s">
        <v>13242</v>
      </c>
      <c r="J203" s="20"/>
      <c r="K203" s="20">
        <v>40.5</v>
      </c>
      <c r="L203" s="20"/>
      <c r="M203" s="20">
        <v>40</v>
      </c>
      <c r="N203" s="20" t="s">
        <v>13241</v>
      </c>
      <c r="O203" s="20" t="s">
        <v>13483</v>
      </c>
      <c r="P203" s="20" t="s">
        <v>27</v>
      </c>
      <c r="Q203" s="20" t="s">
        <v>11873</v>
      </c>
      <c r="R203" s="22" t="s">
        <v>13482</v>
      </c>
      <c r="S203" s="21">
        <v>44561.333333333299</v>
      </c>
      <c r="T203" s="21">
        <v>44561.333333333299</v>
      </c>
      <c r="U203" s="20" t="s">
        <v>13238</v>
      </c>
      <c r="V203" s="20"/>
      <c r="W203" s="20"/>
      <c r="X203" s="20" t="s">
        <v>13238</v>
      </c>
      <c r="Y203" s="20"/>
    </row>
    <row r="204" spans="1:25" s="19" customFormat="1" ht="26" x14ac:dyDescent="0.6">
      <c r="A204" s="23" t="s">
        <v>13481</v>
      </c>
      <c r="B204" s="20">
        <v>1539</v>
      </c>
      <c r="C204" s="21">
        <v>43529</v>
      </c>
      <c r="D204" s="21">
        <v>43592.291666666701</v>
      </c>
      <c r="E204" s="20" t="s">
        <v>13245</v>
      </c>
      <c r="F204" s="20" t="s">
        <v>13479</v>
      </c>
      <c r="G204" s="20" t="s">
        <v>13243</v>
      </c>
      <c r="H204" s="20"/>
      <c r="I204" s="20" t="s">
        <v>13242</v>
      </c>
      <c r="J204" s="20"/>
      <c r="K204" s="20">
        <v>782.79</v>
      </c>
      <c r="L204" s="20"/>
      <c r="M204" s="20">
        <v>750</v>
      </c>
      <c r="N204" s="20" t="s">
        <v>13241</v>
      </c>
      <c r="O204" s="20" t="s">
        <v>13478</v>
      </c>
      <c r="P204" s="20" t="s">
        <v>27</v>
      </c>
      <c r="Q204" s="20" t="s">
        <v>11873</v>
      </c>
      <c r="R204" s="22" t="s">
        <v>13477</v>
      </c>
      <c r="S204" s="21">
        <v>44896.333333333299</v>
      </c>
      <c r="T204" s="21">
        <v>44896.333333333299</v>
      </c>
      <c r="U204" s="20" t="s">
        <v>13238</v>
      </c>
      <c r="V204" s="20" t="s">
        <v>13476</v>
      </c>
      <c r="W204" s="20" t="s">
        <v>13476</v>
      </c>
      <c r="X204" s="20" t="s">
        <v>13238</v>
      </c>
      <c r="Y204" s="20"/>
    </row>
    <row r="205" spans="1:25" s="19" customFormat="1" ht="26" x14ac:dyDescent="0.6">
      <c r="A205" s="23" t="s">
        <v>13480</v>
      </c>
      <c r="B205" s="20">
        <v>1540</v>
      </c>
      <c r="C205" s="21">
        <v>43529</v>
      </c>
      <c r="D205" s="21">
        <v>43592.291666666701</v>
      </c>
      <c r="E205" s="20" t="s">
        <v>13245</v>
      </c>
      <c r="F205" s="20" t="s">
        <v>13479</v>
      </c>
      <c r="G205" s="20" t="s">
        <v>13243</v>
      </c>
      <c r="H205" s="20"/>
      <c r="I205" s="20" t="s">
        <v>13242</v>
      </c>
      <c r="J205" s="20"/>
      <c r="K205" s="20">
        <v>365</v>
      </c>
      <c r="L205" s="20"/>
      <c r="M205" s="20">
        <v>350</v>
      </c>
      <c r="N205" s="20" t="s">
        <v>13241</v>
      </c>
      <c r="O205" s="20" t="s">
        <v>13478</v>
      </c>
      <c r="P205" s="20" t="s">
        <v>27</v>
      </c>
      <c r="Q205" s="20" t="s">
        <v>11873</v>
      </c>
      <c r="R205" s="22" t="s">
        <v>13477</v>
      </c>
      <c r="S205" s="21">
        <v>44531.333333333299</v>
      </c>
      <c r="T205" s="21">
        <v>44531.333333333299</v>
      </c>
      <c r="U205" s="20" t="s">
        <v>13238</v>
      </c>
      <c r="V205" s="20" t="s">
        <v>13476</v>
      </c>
      <c r="W205" s="20" t="s">
        <v>13476</v>
      </c>
      <c r="X205" s="20" t="s">
        <v>13238</v>
      </c>
      <c r="Y205" s="20"/>
    </row>
    <row r="206" spans="1:25" s="19" customFormat="1" ht="26" x14ac:dyDescent="0.6">
      <c r="A206" s="23" t="s">
        <v>13475</v>
      </c>
      <c r="B206" s="20">
        <v>1541</v>
      </c>
      <c r="C206" s="21">
        <v>43560</v>
      </c>
      <c r="D206" s="21">
        <v>43570.291666666701</v>
      </c>
      <c r="E206" s="20" t="s">
        <v>13245</v>
      </c>
      <c r="F206" s="20" t="s">
        <v>13244</v>
      </c>
      <c r="G206" s="20" t="s">
        <v>13243</v>
      </c>
      <c r="H206" s="20" t="s">
        <v>13267</v>
      </c>
      <c r="I206" s="20" t="s">
        <v>13242</v>
      </c>
      <c r="J206" s="20" t="s">
        <v>616</v>
      </c>
      <c r="K206" s="20">
        <v>356.79599999999999</v>
      </c>
      <c r="L206" s="20">
        <v>361.74</v>
      </c>
      <c r="M206" s="20">
        <v>350</v>
      </c>
      <c r="N206" s="20" t="s">
        <v>13241</v>
      </c>
      <c r="O206" s="20" t="s">
        <v>13425</v>
      </c>
      <c r="P206" s="20" t="s">
        <v>27</v>
      </c>
      <c r="Q206" s="20" t="s">
        <v>11873</v>
      </c>
      <c r="R206" s="22" t="s">
        <v>13474</v>
      </c>
      <c r="S206" s="21">
        <v>44926.333333333299</v>
      </c>
      <c r="T206" s="21">
        <v>44926.333333333299</v>
      </c>
      <c r="U206" s="20" t="s">
        <v>13238</v>
      </c>
      <c r="V206" s="20"/>
      <c r="W206" s="20"/>
      <c r="X206" s="20" t="s">
        <v>13238</v>
      </c>
      <c r="Y206" s="20"/>
    </row>
    <row r="207" spans="1:25" s="19" customFormat="1" ht="26" x14ac:dyDescent="0.6">
      <c r="A207" s="23" t="s">
        <v>13473</v>
      </c>
      <c r="B207" s="20">
        <v>1542</v>
      </c>
      <c r="C207" s="21">
        <v>43560</v>
      </c>
      <c r="D207" s="21">
        <v>43570.291666666701</v>
      </c>
      <c r="E207" s="20" t="s">
        <v>13245</v>
      </c>
      <c r="F207" s="20" t="s">
        <v>13244</v>
      </c>
      <c r="G207" s="20" t="s">
        <v>13243</v>
      </c>
      <c r="H207" s="20" t="s">
        <v>13253</v>
      </c>
      <c r="I207" s="20" t="s">
        <v>13242</v>
      </c>
      <c r="J207" s="20" t="s">
        <v>13253</v>
      </c>
      <c r="K207" s="20">
        <v>50.875</v>
      </c>
      <c r="L207" s="20">
        <v>54.6</v>
      </c>
      <c r="M207" s="20">
        <v>100</v>
      </c>
      <c r="N207" s="20" t="s">
        <v>13241</v>
      </c>
      <c r="O207" s="20" t="s">
        <v>13437</v>
      </c>
      <c r="P207" s="20" t="s">
        <v>27</v>
      </c>
      <c r="Q207" s="20" t="s">
        <v>11873</v>
      </c>
      <c r="R207" s="22" t="s">
        <v>13472</v>
      </c>
      <c r="S207" s="21">
        <v>44377.291666666701</v>
      </c>
      <c r="T207" s="21">
        <v>44377.291666666701</v>
      </c>
      <c r="U207" s="20" t="s">
        <v>13238</v>
      </c>
      <c r="V207" s="20"/>
      <c r="W207" s="20"/>
      <c r="X207" s="20" t="s">
        <v>13238</v>
      </c>
      <c r="Y207" s="20"/>
    </row>
    <row r="208" spans="1:25" s="19" customFormat="1" ht="26" x14ac:dyDescent="0.6">
      <c r="A208" s="23" t="s">
        <v>13471</v>
      </c>
      <c r="B208" s="20">
        <v>1543</v>
      </c>
      <c r="C208" s="21">
        <v>43559</v>
      </c>
      <c r="D208" s="21">
        <v>43570.291666666701</v>
      </c>
      <c r="E208" s="20" t="s">
        <v>13245</v>
      </c>
      <c r="F208" s="20" t="s">
        <v>13244</v>
      </c>
      <c r="G208" s="20" t="s">
        <v>13267</v>
      </c>
      <c r="H208" s="20" t="s">
        <v>13243</v>
      </c>
      <c r="I208" s="20" t="s">
        <v>616</v>
      </c>
      <c r="J208" s="20" t="s">
        <v>13242</v>
      </c>
      <c r="K208" s="20">
        <v>150</v>
      </c>
      <c r="L208" s="20">
        <v>75</v>
      </c>
      <c r="M208" s="20">
        <v>150</v>
      </c>
      <c r="N208" s="20" t="s">
        <v>13241</v>
      </c>
      <c r="O208" s="20" t="s">
        <v>13470</v>
      </c>
      <c r="P208" s="20" t="s">
        <v>27</v>
      </c>
      <c r="Q208" s="20" t="s">
        <v>11873</v>
      </c>
      <c r="R208" s="22" t="s">
        <v>13469</v>
      </c>
      <c r="S208" s="21">
        <v>45261.333333333299</v>
      </c>
      <c r="T208" s="21">
        <v>45261.333333333299</v>
      </c>
      <c r="U208" s="20" t="s">
        <v>13238</v>
      </c>
      <c r="V208" s="20"/>
      <c r="W208" s="20"/>
      <c r="X208" s="20" t="s">
        <v>13238</v>
      </c>
      <c r="Y208" s="20"/>
    </row>
    <row r="209" spans="1:25" s="19" customFormat="1" ht="26" x14ac:dyDescent="0.6">
      <c r="A209" s="23" t="s">
        <v>13468</v>
      </c>
      <c r="B209" s="20">
        <v>1545</v>
      </c>
      <c r="C209" s="21">
        <v>43567</v>
      </c>
      <c r="D209" s="21">
        <v>43570.291666666701</v>
      </c>
      <c r="E209" s="20" t="s">
        <v>13245</v>
      </c>
      <c r="F209" s="20" t="s">
        <v>13244</v>
      </c>
      <c r="G209" s="20" t="s">
        <v>13243</v>
      </c>
      <c r="H209" s="20"/>
      <c r="I209" s="20" t="s">
        <v>13242</v>
      </c>
      <c r="J209" s="20"/>
      <c r="K209" s="20">
        <v>100.4</v>
      </c>
      <c r="L209" s="20"/>
      <c r="M209" s="20">
        <v>100</v>
      </c>
      <c r="N209" s="20" t="s">
        <v>13241</v>
      </c>
      <c r="O209" s="20" t="s">
        <v>13451</v>
      </c>
      <c r="P209" s="20" t="s">
        <v>13256</v>
      </c>
      <c r="Q209" s="20" t="s">
        <v>11873</v>
      </c>
      <c r="R209" s="22" t="s">
        <v>13467</v>
      </c>
      <c r="S209" s="21">
        <v>45077.291666666701</v>
      </c>
      <c r="T209" s="21">
        <v>45077.291666666701</v>
      </c>
      <c r="U209" s="20" t="s">
        <v>13238</v>
      </c>
      <c r="V209" s="20"/>
      <c r="W209" s="20"/>
      <c r="X209" s="20" t="s">
        <v>13238</v>
      </c>
      <c r="Y209" s="20"/>
    </row>
    <row r="210" spans="1:25" s="19" customFormat="1" ht="13" x14ac:dyDescent="0.6">
      <c r="A210" s="23" t="s">
        <v>13466</v>
      </c>
      <c r="B210" s="20">
        <v>1546</v>
      </c>
      <c r="C210" s="21">
        <v>43569</v>
      </c>
      <c r="D210" s="21">
        <v>43570.291666666701</v>
      </c>
      <c r="E210" s="20" t="s">
        <v>13245</v>
      </c>
      <c r="F210" s="20" t="s">
        <v>13244</v>
      </c>
      <c r="G210" s="20" t="s">
        <v>13243</v>
      </c>
      <c r="H210" s="20"/>
      <c r="I210" s="20" t="s">
        <v>13242</v>
      </c>
      <c r="J210" s="20"/>
      <c r="K210" s="20">
        <v>30.58</v>
      </c>
      <c r="L210" s="20"/>
      <c r="M210" s="20">
        <v>30</v>
      </c>
      <c r="N210" s="20" t="s">
        <v>13241</v>
      </c>
      <c r="O210" s="20" t="s">
        <v>13465</v>
      </c>
      <c r="P210" s="20" t="s">
        <v>27</v>
      </c>
      <c r="Q210" s="20" t="s">
        <v>11873</v>
      </c>
      <c r="R210" s="22" t="s">
        <v>13464</v>
      </c>
      <c r="S210" s="21">
        <v>44531.333333333299</v>
      </c>
      <c r="T210" s="21">
        <v>44531.333333333299</v>
      </c>
      <c r="U210" s="20" t="s">
        <v>13238</v>
      </c>
      <c r="V210" s="20"/>
      <c r="W210" s="20"/>
      <c r="X210" s="20" t="s">
        <v>13238</v>
      </c>
      <c r="Y210" s="20"/>
    </row>
    <row r="211" spans="1:25" s="19" customFormat="1" ht="26" x14ac:dyDescent="0.6">
      <c r="A211" s="23" t="s">
        <v>13463</v>
      </c>
      <c r="B211" s="20">
        <v>1548</v>
      </c>
      <c r="C211" s="21">
        <v>43561</v>
      </c>
      <c r="D211" s="21">
        <v>43570.291666666701</v>
      </c>
      <c r="E211" s="20" t="s">
        <v>13245</v>
      </c>
      <c r="F211" s="20" t="s">
        <v>13244</v>
      </c>
      <c r="G211" s="20" t="s">
        <v>13243</v>
      </c>
      <c r="H211" s="20"/>
      <c r="I211" s="20" t="s">
        <v>13242</v>
      </c>
      <c r="J211" s="20"/>
      <c r="K211" s="20">
        <v>30.48</v>
      </c>
      <c r="L211" s="20"/>
      <c r="M211" s="20">
        <v>30</v>
      </c>
      <c r="N211" s="20" t="s">
        <v>13241</v>
      </c>
      <c r="O211" s="20" t="s">
        <v>13431</v>
      </c>
      <c r="P211" s="20" t="s">
        <v>27</v>
      </c>
      <c r="Q211" s="20" t="s">
        <v>11873</v>
      </c>
      <c r="R211" s="22" t="s">
        <v>13462</v>
      </c>
      <c r="S211" s="21">
        <v>44895.333333333299</v>
      </c>
      <c r="T211" s="21">
        <v>44895.333333333299</v>
      </c>
      <c r="U211" s="20" t="s">
        <v>13238</v>
      </c>
      <c r="V211" s="20"/>
      <c r="W211" s="20"/>
      <c r="X211" s="20" t="s">
        <v>13238</v>
      </c>
      <c r="Y211" s="20"/>
    </row>
    <row r="212" spans="1:25" s="19" customFormat="1" ht="26" x14ac:dyDescent="0.6">
      <c r="A212" s="23" t="s">
        <v>13461</v>
      </c>
      <c r="B212" s="20">
        <v>1549</v>
      </c>
      <c r="C212" s="21">
        <v>43559</v>
      </c>
      <c r="D212" s="21">
        <v>43570.291666666701</v>
      </c>
      <c r="E212" s="20" t="s">
        <v>13245</v>
      </c>
      <c r="F212" s="20" t="s">
        <v>13244</v>
      </c>
      <c r="G212" s="20" t="s">
        <v>13243</v>
      </c>
      <c r="H212" s="20"/>
      <c r="I212" s="20" t="s">
        <v>13242</v>
      </c>
      <c r="J212" s="20"/>
      <c r="K212" s="20">
        <v>200</v>
      </c>
      <c r="L212" s="20"/>
      <c r="M212" s="20">
        <v>200</v>
      </c>
      <c r="N212" s="20" t="s">
        <v>13241</v>
      </c>
      <c r="O212" s="20" t="s">
        <v>13431</v>
      </c>
      <c r="P212" s="20" t="s">
        <v>27</v>
      </c>
      <c r="Q212" s="20" t="s">
        <v>11873</v>
      </c>
      <c r="R212" s="22" t="s">
        <v>13460</v>
      </c>
      <c r="S212" s="21">
        <v>45261.333333333299</v>
      </c>
      <c r="T212" s="21">
        <v>45261.333333333299</v>
      </c>
      <c r="U212" s="20" t="s">
        <v>13238</v>
      </c>
      <c r="V212" s="20"/>
      <c r="W212" s="20"/>
      <c r="X212" s="20" t="s">
        <v>13238</v>
      </c>
      <c r="Y212" s="20"/>
    </row>
    <row r="213" spans="1:25" s="19" customFormat="1" ht="26" x14ac:dyDescent="0.6">
      <c r="A213" s="23" t="s">
        <v>13459</v>
      </c>
      <c r="B213" s="20">
        <v>1550</v>
      </c>
      <c r="C213" s="21">
        <v>43557</v>
      </c>
      <c r="D213" s="21">
        <v>43570.291666666701</v>
      </c>
      <c r="E213" s="20" t="s">
        <v>13245</v>
      </c>
      <c r="F213" s="20" t="s">
        <v>13244</v>
      </c>
      <c r="G213" s="20" t="s">
        <v>13243</v>
      </c>
      <c r="H213" s="20"/>
      <c r="I213" s="20" t="s">
        <v>13242</v>
      </c>
      <c r="J213" s="20"/>
      <c r="K213" s="20">
        <v>200</v>
      </c>
      <c r="L213" s="20"/>
      <c r="M213" s="20">
        <v>200</v>
      </c>
      <c r="N213" s="20" t="s">
        <v>13241</v>
      </c>
      <c r="O213" s="20" t="s">
        <v>13431</v>
      </c>
      <c r="P213" s="20" t="s">
        <v>27</v>
      </c>
      <c r="Q213" s="20" t="s">
        <v>11873</v>
      </c>
      <c r="R213" s="22" t="s">
        <v>13458</v>
      </c>
      <c r="S213" s="21">
        <v>45107.291666666701</v>
      </c>
      <c r="T213" s="21">
        <v>45107.291666666701</v>
      </c>
      <c r="U213" s="20" t="s">
        <v>13238</v>
      </c>
      <c r="V213" s="20"/>
      <c r="W213" s="20"/>
      <c r="X213" s="20" t="s">
        <v>13238</v>
      </c>
      <c r="Y213" s="20"/>
    </row>
    <row r="214" spans="1:25" s="19" customFormat="1" ht="26" x14ac:dyDescent="0.6">
      <c r="A214" s="23" t="s">
        <v>13457</v>
      </c>
      <c r="B214" s="20">
        <v>1552</v>
      </c>
      <c r="C214" s="21">
        <v>43557</v>
      </c>
      <c r="D214" s="21">
        <v>43570.291666666701</v>
      </c>
      <c r="E214" s="20" t="s">
        <v>13245</v>
      </c>
      <c r="F214" s="20" t="s">
        <v>13244</v>
      </c>
      <c r="G214" s="20" t="s">
        <v>13243</v>
      </c>
      <c r="H214" s="20"/>
      <c r="I214" s="20" t="s">
        <v>13242</v>
      </c>
      <c r="J214" s="20"/>
      <c r="K214" s="20">
        <v>250</v>
      </c>
      <c r="L214" s="20"/>
      <c r="M214" s="20">
        <v>250</v>
      </c>
      <c r="N214" s="20" t="s">
        <v>13241</v>
      </c>
      <c r="O214" s="20" t="s">
        <v>13456</v>
      </c>
      <c r="P214" s="20" t="s">
        <v>27</v>
      </c>
      <c r="Q214" s="20" t="s">
        <v>11873</v>
      </c>
      <c r="R214" s="22" t="s">
        <v>13455</v>
      </c>
      <c r="S214" s="21">
        <v>45107.291666666701</v>
      </c>
      <c r="T214" s="21">
        <v>45107.291666666701</v>
      </c>
      <c r="U214" s="20" t="s">
        <v>13238</v>
      </c>
      <c r="V214" s="20"/>
      <c r="W214" s="20"/>
      <c r="X214" s="20" t="s">
        <v>13238</v>
      </c>
      <c r="Y214" s="20"/>
    </row>
    <row r="215" spans="1:25" s="19" customFormat="1" ht="26" x14ac:dyDescent="0.6">
      <c r="A215" s="23" t="s">
        <v>13454</v>
      </c>
      <c r="B215" s="20">
        <v>1553</v>
      </c>
      <c r="C215" s="21">
        <v>43560</v>
      </c>
      <c r="D215" s="21">
        <v>43570.291666666701</v>
      </c>
      <c r="E215" s="20" t="s">
        <v>13245</v>
      </c>
      <c r="F215" s="20" t="s">
        <v>13244</v>
      </c>
      <c r="G215" s="20" t="s">
        <v>13243</v>
      </c>
      <c r="H215" s="20"/>
      <c r="I215" s="20" t="s">
        <v>13242</v>
      </c>
      <c r="J215" s="20"/>
      <c r="K215" s="20">
        <v>354.88</v>
      </c>
      <c r="L215" s="20"/>
      <c r="M215" s="20">
        <v>350</v>
      </c>
      <c r="N215" s="20" t="s">
        <v>13241</v>
      </c>
      <c r="O215" s="20" t="s">
        <v>13431</v>
      </c>
      <c r="P215" s="20" t="s">
        <v>27</v>
      </c>
      <c r="Q215" s="20" t="s">
        <v>11873</v>
      </c>
      <c r="R215" s="22" t="s">
        <v>13453</v>
      </c>
      <c r="S215" s="21">
        <v>44926.333333333299</v>
      </c>
      <c r="T215" s="21">
        <v>44926.333333333299</v>
      </c>
      <c r="U215" s="20" t="s">
        <v>13238</v>
      </c>
      <c r="V215" s="20"/>
      <c r="W215" s="20"/>
      <c r="X215" s="20" t="s">
        <v>13238</v>
      </c>
      <c r="Y215" s="20"/>
    </row>
    <row r="216" spans="1:25" s="19" customFormat="1" ht="26" x14ac:dyDescent="0.6">
      <c r="A216" s="23" t="s">
        <v>13452</v>
      </c>
      <c r="B216" s="20">
        <v>1554</v>
      </c>
      <c r="C216" s="21">
        <v>43560</v>
      </c>
      <c r="D216" s="21">
        <v>43570.291666666701</v>
      </c>
      <c r="E216" s="20" t="s">
        <v>13245</v>
      </c>
      <c r="F216" s="20" t="s">
        <v>13244</v>
      </c>
      <c r="G216" s="20" t="s">
        <v>13243</v>
      </c>
      <c r="H216" s="20"/>
      <c r="I216" s="20" t="s">
        <v>13242</v>
      </c>
      <c r="J216" s="20"/>
      <c r="K216" s="20">
        <v>101.2</v>
      </c>
      <c r="L216" s="20"/>
      <c r="M216" s="20">
        <v>100</v>
      </c>
      <c r="N216" s="20" t="s">
        <v>13241</v>
      </c>
      <c r="O216" s="20" t="s">
        <v>13451</v>
      </c>
      <c r="P216" s="20" t="s">
        <v>27</v>
      </c>
      <c r="Q216" s="20" t="s">
        <v>11873</v>
      </c>
      <c r="R216" s="22" t="s">
        <v>13450</v>
      </c>
      <c r="S216" s="21">
        <v>44926.333333333299</v>
      </c>
      <c r="T216" s="21">
        <v>44926.333333333299</v>
      </c>
      <c r="U216" s="20" t="s">
        <v>13238</v>
      </c>
      <c r="V216" s="20"/>
      <c r="W216" s="20"/>
      <c r="X216" s="20" t="s">
        <v>13238</v>
      </c>
      <c r="Y216" s="20"/>
    </row>
    <row r="217" spans="1:25" s="19" customFormat="1" ht="26" x14ac:dyDescent="0.6">
      <c r="A217" s="23" t="s">
        <v>13449</v>
      </c>
      <c r="B217" s="20">
        <v>1555</v>
      </c>
      <c r="C217" s="21">
        <v>43559</v>
      </c>
      <c r="D217" s="21">
        <v>43570.291666666701</v>
      </c>
      <c r="E217" s="20" t="s">
        <v>13245</v>
      </c>
      <c r="F217" s="20" t="s">
        <v>13244</v>
      </c>
      <c r="G217" s="20" t="s">
        <v>13243</v>
      </c>
      <c r="H217" s="20"/>
      <c r="I217" s="20" t="s">
        <v>13242</v>
      </c>
      <c r="J217" s="20"/>
      <c r="K217" s="20">
        <v>1360.8</v>
      </c>
      <c r="L217" s="20"/>
      <c r="M217" s="20">
        <v>1311</v>
      </c>
      <c r="N217" s="20" t="s">
        <v>13241</v>
      </c>
      <c r="O217" s="20" t="s">
        <v>13448</v>
      </c>
      <c r="P217" s="20" t="s">
        <v>27</v>
      </c>
      <c r="Q217" s="20" t="s">
        <v>11873</v>
      </c>
      <c r="R217" s="22" t="s">
        <v>13447</v>
      </c>
      <c r="S217" s="21">
        <v>44652.291666666701</v>
      </c>
      <c r="T217" s="21">
        <v>44652.291666666701</v>
      </c>
      <c r="U217" s="20" t="s">
        <v>13238</v>
      </c>
      <c r="V217" s="20"/>
      <c r="W217" s="20"/>
      <c r="X217" s="20" t="s">
        <v>13238</v>
      </c>
      <c r="Y217" s="20"/>
    </row>
    <row r="218" spans="1:25" s="19" customFormat="1" ht="26" x14ac:dyDescent="0.6">
      <c r="A218" s="23" t="s">
        <v>13446</v>
      </c>
      <c r="B218" s="20">
        <v>1556</v>
      </c>
      <c r="C218" s="21">
        <v>43561</v>
      </c>
      <c r="D218" s="21">
        <v>43570.291666666701</v>
      </c>
      <c r="E218" s="20" t="s">
        <v>13245</v>
      </c>
      <c r="F218" s="20" t="s">
        <v>13244</v>
      </c>
      <c r="G218" s="20" t="s">
        <v>13243</v>
      </c>
      <c r="H218" s="20" t="s">
        <v>13267</v>
      </c>
      <c r="I218" s="20" t="s">
        <v>13242</v>
      </c>
      <c r="J218" s="20" t="s">
        <v>616</v>
      </c>
      <c r="K218" s="20">
        <v>101.72499999999999</v>
      </c>
      <c r="L218" s="20">
        <v>101.72499999999999</v>
      </c>
      <c r="M218" s="20">
        <v>100</v>
      </c>
      <c r="N218" s="20" t="s">
        <v>13241</v>
      </c>
      <c r="O218" s="20" t="s">
        <v>13445</v>
      </c>
      <c r="P218" s="20" t="s">
        <v>27</v>
      </c>
      <c r="Q218" s="20" t="s">
        <v>11873</v>
      </c>
      <c r="R218" s="22" t="s">
        <v>13444</v>
      </c>
      <c r="S218" s="21">
        <v>44895.333333333299</v>
      </c>
      <c r="T218" s="21">
        <v>44895.333333333299</v>
      </c>
      <c r="U218" s="20" t="s">
        <v>13238</v>
      </c>
      <c r="V218" s="20"/>
      <c r="W218" s="20"/>
      <c r="X218" s="20" t="s">
        <v>13238</v>
      </c>
      <c r="Y218" s="20"/>
    </row>
    <row r="219" spans="1:25" s="19" customFormat="1" ht="26" x14ac:dyDescent="0.6">
      <c r="A219" s="23" t="s">
        <v>13443</v>
      </c>
      <c r="B219" s="20">
        <v>1557</v>
      </c>
      <c r="C219" s="21">
        <v>43570</v>
      </c>
      <c r="D219" s="21">
        <v>43570.291666666701</v>
      </c>
      <c r="E219" s="20" t="s">
        <v>13245</v>
      </c>
      <c r="F219" s="20" t="s">
        <v>13244</v>
      </c>
      <c r="G219" s="20" t="s">
        <v>13243</v>
      </c>
      <c r="H219" s="20"/>
      <c r="I219" s="20" t="s">
        <v>13242</v>
      </c>
      <c r="J219" s="20"/>
      <c r="K219" s="20">
        <v>100</v>
      </c>
      <c r="L219" s="20"/>
      <c r="M219" s="20">
        <v>100</v>
      </c>
      <c r="N219" s="20" t="s">
        <v>13241</v>
      </c>
      <c r="O219" s="20" t="s">
        <v>13425</v>
      </c>
      <c r="P219" s="20" t="s">
        <v>27</v>
      </c>
      <c r="Q219" s="20" t="s">
        <v>11873</v>
      </c>
      <c r="R219" s="22" t="s">
        <v>13442</v>
      </c>
      <c r="S219" s="21">
        <v>44911.333333333299</v>
      </c>
      <c r="T219" s="21">
        <v>44911.333333333299</v>
      </c>
      <c r="U219" s="20" t="s">
        <v>13238</v>
      </c>
      <c r="V219" s="20"/>
      <c r="W219" s="20"/>
      <c r="X219" s="20" t="s">
        <v>13238</v>
      </c>
      <c r="Y219" s="20"/>
    </row>
    <row r="220" spans="1:25" s="19" customFormat="1" ht="26" x14ac:dyDescent="0.6">
      <c r="A220" s="23" t="s">
        <v>13441</v>
      </c>
      <c r="B220" s="20">
        <v>1558</v>
      </c>
      <c r="C220" s="21">
        <v>43559</v>
      </c>
      <c r="D220" s="21">
        <v>43205.291666666701</v>
      </c>
      <c r="E220" s="20" t="s">
        <v>13245</v>
      </c>
      <c r="F220" s="20" t="s">
        <v>13244</v>
      </c>
      <c r="G220" s="20" t="s">
        <v>13243</v>
      </c>
      <c r="H220" s="20" t="s">
        <v>13267</v>
      </c>
      <c r="I220" s="20" t="s">
        <v>13242</v>
      </c>
      <c r="J220" s="20" t="s">
        <v>616</v>
      </c>
      <c r="K220" s="20">
        <v>41.436</v>
      </c>
      <c r="L220" s="20">
        <v>40.561999999999998</v>
      </c>
      <c r="M220" s="20">
        <v>40</v>
      </c>
      <c r="N220" s="20" t="s">
        <v>13241</v>
      </c>
      <c r="O220" s="20" t="s">
        <v>13440</v>
      </c>
      <c r="P220" s="20" t="s">
        <v>27</v>
      </c>
      <c r="Q220" s="20" t="s">
        <v>11873</v>
      </c>
      <c r="R220" s="22" t="s">
        <v>13439</v>
      </c>
      <c r="S220" s="21">
        <v>44926.333333333299</v>
      </c>
      <c r="T220" s="21">
        <v>44926.333333333299</v>
      </c>
      <c r="U220" s="20" t="s">
        <v>13238</v>
      </c>
      <c r="V220" s="20"/>
      <c r="W220" s="20"/>
      <c r="X220" s="20" t="s">
        <v>13238</v>
      </c>
      <c r="Y220" s="20"/>
    </row>
    <row r="221" spans="1:25" s="19" customFormat="1" ht="26" x14ac:dyDescent="0.6">
      <c r="A221" s="23" t="s">
        <v>13438</v>
      </c>
      <c r="B221" s="20">
        <v>1559</v>
      </c>
      <c r="C221" s="21">
        <v>43563</v>
      </c>
      <c r="D221" s="21">
        <v>43570.291666666701</v>
      </c>
      <c r="E221" s="20" t="s">
        <v>13245</v>
      </c>
      <c r="F221" s="20" t="s">
        <v>13244</v>
      </c>
      <c r="G221" s="20" t="s">
        <v>13253</v>
      </c>
      <c r="H221" s="20" t="s">
        <v>13243</v>
      </c>
      <c r="I221" s="20" t="s">
        <v>13253</v>
      </c>
      <c r="J221" s="20" t="s">
        <v>13242</v>
      </c>
      <c r="K221" s="20">
        <v>1568</v>
      </c>
      <c r="L221" s="20">
        <v>319.35000000000002</v>
      </c>
      <c r="M221" s="20">
        <v>1500</v>
      </c>
      <c r="N221" s="20" t="s">
        <v>13241</v>
      </c>
      <c r="O221" s="20" t="s">
        <v>13437</v>
      </c>
      <c r="P221" s="20" t="s">
        <v>27</v>
      </c>
      <c r="Q221" s="20" t="s">
        <v>11873</v>
      </c>
      <c r="R221" s="22" t="s">
        <v>13436</v>
      </c>
      <c r="S221" s="21">
        <v>45961.291666666701</v>
      </c>
      <c r="T221" s="21">
        <v>45961.291666666701</v>
      </c>
      <c r="U221" s="20" t="s">
        <v>13238</v>
      </c>
      <c r="V221" s="20"/>
      <c r="W221" s="20"/>
      <c r="X221" s="20" t="s">
        <v>13238</v>
      </c>
      <c r="Y221" s="20"/>
    </row>
    <row r="222" spans="1:25" s="19" customFormat="1" ht="26" x14ac:dyDescent="0.6">
      <c r="A222" s="23" t="s">
        <v>13435</v>
      </c>
      <c r="B222" s="20">
        <v>1561</v>
      </c>
      <c r="C222" s="21">
        <v>43568</v>
      </c>
      <c r="D222" s="21">
        <v>43570.291666666701</v>
      </c>
      <c r="E222" s="20" t="s">
        <v>13245</v>
      </c>
      <c r="F222" s="20" t="s">
        <v>13244</v>
      </c>
      <c r="G222" s="20" t="s">
        <v>13243</v>
      </c>
      <c r="H222" s="20" t="s">
        <v>13267</v>
      </c>
      <c r="I222" s="20" t="s">
        <v>13242</v>
      </c>
      <c r="J222" s="20" t="s">
        <v>616</v>
      </c>
      <c r="K222" s="20">
        <v>61.256</v>
      </c>
      <c r="L222" s="20">
        <v>244.26</v>
      </c>
      <c r="M222" s="20">
        <v>240</v>
      </c>
      <c r="N222" s="20" t="s">
        <v>13241</v>
      </c>
      <c r="O222" s="20" t="s">
        <v>13434</v>
      </c>
      <c r="P222" s="20" t="s">
        <v>13256</v>
      </c>
      <c r="Q222" s="20" t="s">
        <v>11873</v>
      </c>
      <c r="R222" s="22" t="s">
        <v>13433</v>
      </c>
      <c r="S222" s="21">
        <v>45031.291666666701</v>
      </c>
      <c r="T222" s="21">
        <v>45031.291666666701</v>
      </c>
      <c r="U222" s="20" t="s">
        <v>13238</v>
      </c>
      <c r="V222" s="20"/>
      <c r="W222" s="20"/>
      <c r="X222" s="20" t="s">
        <v>13238</v>
      </c>
      <c r="Y222" s="20"/>
    </row>
    <row r="223" spans="1:25" s="19" customFormat="1" ht="26" x14ac:dyDescent="0.6">
      <c r="A223" s="23" t="s">
        <v>13432</v>
      </c>
      <c r="B223" s="20">
        <v>1564</v>
      </c>
      <c r="C223" s="21">
        <v>43568</v>
      </c>
      <c r="D223" s="21">
        <v>43570.291666666701</v>
      </c>
      <c r="E223" s="20" t="s">
        <v>13245</v>
      </c>
      <c r="F223" s="20" t="s">
        <v>13244</v>
      </c>
      <c r="G223" s="20" t="s">
        <v>13243</v>
      </c>
      <c r="H223" s="20"/>
      <c r="I223" s="20" t="s">
        <v>13242</v>
      </c>
      <c r="J223" s="20"/>
      <c r="K223" s="20">
        <v>100.4</v>
      </c>
      <c r="L223" s="20"/>
      <c r="M223" s="20">
        <v>100</v>
      </c>
      <c r="N223" s="20" t="s">
        <v>13241</v>
      </c>
      <c r="O223" s="20" t="s">
        <v>13431</v>
      </c>
      <c r="P223" s="20" t="s">
        <v>13256</v>
      </c>
      <c r="Q223" s="20" t="s">
        <v>11873</v>
      </c>
      <c r="R223" s="22" t="s">
        <v>13430</v>
      </c>
      <c r="S223" s="21">
        <v>45077.291666666701</v>
      </c>
      <c r="T223" s="21">
        <v>45077.291666666701</v>
      </c>
      <c r="U223" s="20" t="s">
        <v>13238</v>
      </c>
      <c r="V223" s="20"/>
      <c r="W223" s="20"/>
      <c r="X223" s="20" t="s">
        <v>13238</v>
      </c>
      <c r="Y223" s="20"/>
    </row>
    <row r="224" spans="1:25" s="19" customFormat="1" ht="26" x14ac:dyDescent="0.6">
      <c r="A224" s="23" t="s">
        <v>13429</v>
      </c>
      <c r="B224" s="20">
        <v>1565</v>
      </c>
      <c r="C224" s="21">
        <v>43563</v>
      </c>
      <c r="D224" s="21">
        <v>43570.291666666701</v>
      </c>
      <c r="E224" s="20" t="s">
        <v>13245</v>
      </c>
      <c r="F224" s="20" t="s">
        <v>13244</v>
      </c>
      <c r="G224" s="20" t="s">
        <v>13267</v>
      </c>
      <c r="H224" s="20"/>
      <c r="I224" s="20" t="s">
        <v>616</v>
      </c>
      <c r="J224" s="20"/>
      <c r="K224" s="20">
        <v>30</v>
      </c>
      <c r="L224" s="20"/>
      <c r="M224" s="20">
        <v>30</v>
      </c>
      <c r="N224" s="20" t="s">
        <v>13241</v>
      </c>
      <c r="O224" s="20" t="s">
        <v>13428</v>
      </c>
      <c r="P224" s="20" t="s">
        <v>27</v>
      </c>
      <c r="Q224" s="20" t="s">
        <v>11873</v>
      </c>
      <c r="R224" s="22" t="s">
        <v>13427</v>
      </c>
      <c r="S224" s="21">
        <v>45107.291666666701</v>
      </c>
      <c r="T224" s="21">
        <v>45107.291666666701</v>
      </c>
      <c r="U224" s="20" t="s">
        <v>13238</v>
      </c>
      <c r="V224" s="20"/>
      <c r="W224" s="20"/>
      <c r="X224" s="20" t="s">
        <v>13238</v>
      </c>
      <c r="Y224" s="20"/>
    </row>
    <row r="225" spans="1:25" s="19" customFormat="1" ht="26" x14ac:dyDescent="0.6">
      <c r="A225" s="23" t="s">
        <v>13426</v>
      </c>
      <c r="B225" s="20">
        <v>1566</v>
      </c>
      <c r="C225" s="21">
        <v>43559</v>
      </c>
      <c r="D225" s="21">
        <v>43570.291666666701</v>
      </c>
      <c r="E225" s="20" t="s">
        <v>13245</v>
      </c>
      <c r="F225" s="20" t="s">
        <v>13244</v>
      </c>
      <c r="G225" s="20" t="s">
        <v>13267</v>
      </c>
      <c r="H225" s="20" t="s">
        <v>13243</v>
      </c>
      <c r="I225" s="20" t="s">
        <v>616</v>
      </c>
      <c r="J225" s="20" t="s">
        <v>13242</v>
      </c>
      <c r="K225" s="20">
        <v>55.728999999999999</v>
      </c>
      <c r="L225" s="20">
        <v>55.655999999999999</v>
      </c>
      <c r="M225" s="20">
        <v>55</v>
      </c>
      <c r="N225" s="20" t="s">
        <v>13241</v>
      </c>
      <c r="O225" s="20" t="s">
        <v>13425</v>
      </c>
      <c r="P225" s="20" t="s">
        <v>27</v>
      </c>
      <c r="Q225" s="20" t="s">
        <v>11873</v>
      </c>
      <c r="R225" s="22" t="s">
        <v>13424</v>
      </c>
      <c r="S225" s="21">
        <v>44926.333333333299</v>
      </c>
      <c r="T225" s="21">
        <v>44926.333333333299</v>
      </c>
      <c r="U225" s="20" t="s">
        <v>13238</v>
      </c>
      <c r="V225" s="20"/>
      <c r="W225" s="20"/>
      <c r="X225" s="20" t="s">
        <v>13238</v>
      </c>
      <c r="Y225" s="20"/>
    </row>
    <row r="226" spans="1:25" s="19" customFormat="1" ht="26" x14ac:dyDescent="0.6">
      <c r="A226" s="23" t="s">
        <v>13423</v>
      </c>
      <c r="B226" s="20">
        <v>1568</v>
      </c>
      <c r="C226" s="21">
        <v>43571</v>
      </c>
      <c r="D226" s="21">
        <v>43570.291666666701</v>
      </c>
      <c r="E226" s="20" t="s">
        <v>13245</v>
      </c>
      <c r="F226" s="20" t="s">
        <v>13244</v>
      </c>
      <c r="G226" s="20" t="s">
        <v>13267</v>
      </c>
      <c r="H226" s="20" t="s">
        <v>13243</v>
      </c>
      <c r="I226" s="20" t="s">
        <v>616</v>
      </c>
      <c r="J226" s="20" t="s">
        <v>13242</v>
      </c>
      <c r="K226" s="20">
        <v>21.05</v>
      </c>
      <c r="L226" s="20">
        <v>21.05</v>
      </c>
      <c r="M226" s="20">
        <v>40</v>
      </c>
      <c r="N226" s="20" t="s">
        <v>13241</v>
      </c>
      <c r="O226" s="20" t="s">
        <v>13393</v>
      </c>
      <c r="P226" s="20" t="s">
        <v>13256</v>
      </c>
      <c r="Q226" s="20" t="s">
        <v>11873</v>
      </c>
      <c r="R226" s="22" t="s">
        <v>13422</v>
      </c>
      <c r="S226" s="21">
        <v>44561.333333333299</v>
      </c>
      <c r="T226" s="21">
        <v>44561.333333333299</v>
      </c>
      <c r="U226" s="20" t="s">
        <v>13238</v>
      </c>
      <c r="V226" s="20"/>
      <c r="W226" s="20"/>
      <c r="X226" s="20" t="s">
        <v>13238</v>
      </c>
      <c r="Y226" s="20"/>
    </row>
    <row r="227" spans="1:25" s="19" customFormat="1" ht="26" x14ac:dyDescent="0.6">
      <c r="A227" s="23" t="s">
        <v>13421</v>
      </c>
      <c r="B227" s="20">
        <v>1572</v>
      </c>
      <c r="C227" s="21">
        <v>43560</v>
      </c>
      <c r="D227" s="21">
        <v>43570.291666666701</v>
      </c>
      <c r="E227" s="20" t="s">
        <v>13245</v>
      </c>
      <c r="F227" s="20" t="s">
        <v>13244</v>
      </c>
      <c r="G227" s="20" t="s">
        <v>13267</v>
      </c>
      <c r="H227" s="20"/>
      <c r="I227" s="20" t="s">
        <v>616</v>
      </c>
      <c r="J227" s="20"/>
      <c r="K227" s="20">
        <v>184.5</v>
      </c>
      <c r="L227" s="20"/>
      <c r="M227" s="20">
        <v>190</v>
      </c>
      <c r="N227" s="20" t="s">
        <v>13241</v>
      </c>
      <c r="O227" s="20" t="s">
        <v>13410</v>
      </c>
      <c r="P227" s="20" t="s">
        <v>27</v>
      </c>
      <c r="Q227" s="20" t="s">
        <v>11873</v>
      </c>
      <c r="R227" s="22" t="s">
        <v>13420</v>
      </c>
      <c r="S227" s="21">
        <v>44408.291666666701</v>
      </c>
      <c r="T227" s="21">
        <v>44408.291666666701</v>
      </c>
      <c r="U227" s="20" t="s">
        <v>13238</v>
      </c>
      <c r="V227" s="20"/>
      <c r="W227" s="20"/>
      <c r="X227" s="20" t="s">
        <v>13238</v>
      </c>
      <c r="Y227" s="20"/>
    </row>
    <row r="228" spans="1:25" s="19" customFormat="1" ht="26" x14ac:dyDescent="0.6">
      <c r="A228" s="23" t="s">
        <v>13419</v>
      </c>
      <c r="B228" s="20">
        <v>1573</v>
      </c>
      <c r="C228" s="21">
        <v>43570</v>
      </c>
      <c r="D228" s="21">
        <v>43570.291666666701</v>
      </c>
      <c r="E228" s="20" t="s">
        <v>13245</v>
      </c>
      <c r="F228" s="20" t="s">
        <v>13244</v>
      </c>
      <c r="G228" s="20" t="s">
        <v>13267</v>
      </c>
      <c r="H228" s="20" t="s">
        <v>13243</v>
      </c>
      <c r="I228" s="20" t="s">
        <v>616</v>
      </c>
      <c r="J228" s="20" t="s">
        <v>13242</v>
      </c>
      <c r="K228" s="20">
        <v>27.5</v>
      </c>
      <c r="L228" s="20">
        <v>27.5</v>
      </c>
      <c r="M228" s="20">
        <v>23</v>
      </c>
      <c r="N228" s="20" t="s">
        <v>13241</v>
      </c>
      <c r="O228" s="20" t="s">
        <v>13410</v>
      </c>
      <c r="P228" s="20" t="s">
        <v>27</v>
      </c>
      <c r="Q228" s="20" t="s">
        <v>11873</v>
      </c>
      <c r="R228" s="22" t="s">
        <v>13418</v>
      </c>
      <c r="S228" s="21">
        <v>44758.291666666701</v>
      </c>
      <c r="T228" s="21">
        <v>44758.291666666701</v>
      </c>
      <c r="U228" s="20" t="s">
        <v>13238</v>
      </c>
      <c r="V228" s="20"/>
      <c r="W228" s="20"/>
      <c r="X228" s="20" t="s">
        <v>13238</v>
      </c>
      <c r="Y228" s="20"/>
    </row>
    <row r="229" spans="1:25" s="19" customFormat="1" ht="26" x14ac:dyDescent="0.6">
      <c r="A229" s="23" t="s">
        <v>13417</v>
      </c>
      <c r="B229" s="20">
        <v>1574</v>
      </c>
      <c r="C229" s="21">
        <v>43570</v>
      </c>
      <c r="D229" s="21">
        <v>43570.291666666701</v>
      </c>
      <c r="E229" s="20" t="s">
        <v>13245</v>
      </c>
      <c r="F229" s="20" t="s">
        <v>13244</v>
      </c>
      <c r="G229" s="20" t="s">
        <v>13243</v>
      </c>
      <c r="H229" s="20"/>
      <c r="I229" s="20" t="s">
        <v>13242</v>
      </c>
      <c r="J229" s="20"/>
      <c r="K229" s="20">
        <v>462</v>
      </c>
      <c r="L229" s="20"/>
      <c r="M229" s="20">
        <v>400</v>
      </c>
      <c r="N229" s="20" t="s">
        <v>13241</v>
      </c>
      <c r="O229" s="20" t="s">
        <v>13410</v>
      </c>
      <c r="P229" s="20" t="s">
        <v>27</v>
      </c>
      <c r="Q229" s="20" t="s">
        <v>11873</v>
      </c>
      <c r="R229" s="22" t="s">
        <v>13416</v>
      </c>
      <c r="S229" s="21">
        <v>44743.291666666701</v>
      </c>
      <c r="T229" s="21">
        <v>44743.291666666701</v>
      </c>
      <c r="U229" s="20" t="s">
        <v>13238</v>
      </c>
      <c r="V229" s="20"/>
      <c r="W229" s="20"/>
      <c r="X229" s="20" t="s">
        <v>13238</v>
      </c>
      <c r="Y229" s="20"/>
    </row>
    <row r="230" spans="1:25" s="19" customFormat="1" ht="26" x14ac:dyDescent="0.6">
      <c r="A230" s="23" t="s">
        <v>13415</v>
      </c>
      <c r="B230" s="20">
        <v>1578</v>
      </c>
      <c r="C230" s="21">
        <v>43560</v>
      </c>
      <c r="D230" s="21">
        <v>43570.291666666701</v>
      </c>
      <c r="E230" s="20" t="s">
        <v>13245</v>
      </c>
      <c r="F230" s="20" t="s">
        <v>13244</v>
      </c>
      <c r="G230" s="20" t="s">
        <v>13243</v>
      </c>
      <c r="H230" s="20"/>
      <c r="I230" s="20" t="s">
        <v>13242</v>
      </c>
      <c r="J230" s="20"/>
      <c r="K230" s="20">
        <v>354.88</v>
      </c>
      <c r="L230" s="20"/>
      <c r="M230" s="20">
        <v>350</v>
      </c>
      <c r="N230" s="20" t="s">
        <v>13241</v>
      </c>
      <c r="O230" s="20" t="s">
        <v>13393</v>
      </c>
      <c r="P230" s="20" t="s">
        <v>27</v>
      </c>
      <c r="Q230" s="20" t="s">
        <v>11873</v>
      </c>
      <c r="R230" s="22" t="s">
        <v>13414</v>
      </c>
      <c r="S230" s="21">
        <v>44926.333333333299</v>
      </c>
      <c r="T230" s="21">
        <v>44926.333333333299</v>
      </c>
      <c r="U230" s="20" t="s">
        <v>13238</v>
      </c>
      <c r="V230" s="20"/>
      <c r="W230" s="20"/>
      <c r="X230" s="20" t="s">
        <v>13238</v>
      </c>
      <c r="Y230" s="20"/>
    </row>
    <row r="231" spans="1:25" s="19" customFormat="1" ht="26" x14ac:dyDescent="0.6">
      <c r="A231" s="23" t="s">
        <v>13413</v>
      </c>
      <c r="B231" s="20">
        <v>1581</v>
      </c>
      <c r="C231" s="21">
        <v>43556</v>
      </c>
      <c r="D231" s="21">
        <v>43570.291666666701</v>
      </c>
      <c r="E231" s="20" t="s">
        <v>13245</v>
      </c>
      <c r="F231" s="20" t="s">
        <v>13244</v>
      </c>
      <c r="G231" s="20" t="s">
        <v>13243</v>
      </c>
      <c r="H231" s="20" t="s">
        <v>13267</v>
      </c>
      <c r="I231" s="20" t="s">
        <v>13242</v>
      </c>
      <c r="J231" s="20" t="s">
        <v>616</v>
      </c>
      <c r="K231" s="20">
        <v>1537</v>
      </c>
      <c r="L231" s="20">
        <v>1537</v>
      </c>
      <c r="M231" s="20">
        <v>1500</v>
      </c>
      <c r="N231" s="20" t="s">
        <v>13241</v>
      </c>
      <c r="O231" s="20" t="s">
        <v>13410</v>
      </c>
      <c r="P231" s="20" t="s">
        <v>27</v>
      </c>
      <c r="Q231" s="20" t="s">
        <v>11873</v>
      </c>
      <c r="R231" s="22" t="s">
        <v>13412</v>
      </c>
      <c r="S231" s="21">
        <v>45597.291666666701</v>
      </c>
      <c r="T231" s="21">
        <v>45597.291666666701</v>
      </c>
      <c r="U231" s="20" t="s">
        <v>13238</v>
      </c>
      <c r="V231" s="20"/>
      <c r="W231" s="20"/>
      <c r="X231" s="20" t="s">
        <v>13238</v>
      </c>
      <c r="Y231" s="20"/>
    </row>
    <row r="232" spans="1:25" s="19" customFormat="1" ht="26" x14ac:dyDescent="0.6">
      <c r="A232" s="23" t="s">
        <v>13411</v>
      </c>
      <c r="B232" s="20">
        <v>1582</v>
      </c>
      <c r="C232" s="21">
        <v>43564</v>
      </c>
      <c r="D232" s="21">
        <v>43570.291666666701</v>
      </c>
      <c r="E232" s="20" t="s">
        <v>13245</v>
      </c>
      <c r="F232" s="20" t="s">
        <v>13244</v>
      </c>
      <c r="G232" s="20" t="s">
        <v>13267</v>
      </c>
      <c r="H232" s="20" t="s">
        <v>13243</v>
      </c>
      <c r="I232" s="20" t="s">
        <v>616</v>
      </c>
      <c r="J232" s="20" t="s">
        <v>13242</v>
      </c>
      <c r="K232" s="20">
        <v>152.80000000000001</v>
      </c>
      <c r="L232" s="20">
        <v>150</v>
      </c>
      <c r="M232" s="20">
        <v>150</v>
      </c>
      <c r="N232" s="20" t="s">
        <v>13241</v>
      </c>
      <c r="O232" s="20" t="s">
        <v>13410</v>
      </c>
      <c r="P232" s="20" t="s">
        <v>27</v>
      </c>
      <c r="Q232" s="20" t="s">
        <v>11873</v>
      </c>
      <c r="R232" s="22" t="s">
        <v>13409</v>
      </c>
      <c r="S232" s="21">
        <v>44895.333333333299</v>
      </c>
      <c r="T232" s="21">
        <v>44895.333333333299</v>
      </c>
      <c r="U232" s="20" t="s">
        <v>13238</v>
      </c>
      <c r="V232" s="20"/>
      <c r="W232" s="20"/>
      <c r="X232" s="20" t="s">
        <v>13238</v>
      </c>
      <c r="Y232" s="20"/>
    </row>
    <row r="233" spans="1:25" s="19" customFormat="1" ht="26" x14ac:dyDescent="0.6">
      <c r="A233" s="23" t="s">
        <v>13408</v>
      </c>
      <c r="B233" s="20">
        <v>1584</v>
      </c>
      <c r="C233" s="21">
        <v>43461</v>
      </c>
      <c r="D233" s="21">
        <v>43570.291666666701</v>
      </c>
      <c r="E233" s="20" t="s">
        <v>13245</v>
      </c>
      <c r="F233" s="20" t="s">
        <v>13244</v>
      </c>
      <c r="G233" s="20" t="s">
        <v>13267</v>
      </c>
      <c r="H233" s="20"/>
      <c r="I233" s="20" t="s">
        <v>616</v>
      </c>
      <c r="J233" s="20"/>
      <c r="K233" s="20">
        <v>75</v>
      </c>
      <c r="L233" s="20"/>
      <c r="M233" s="20">
        <v>75</v>
      </c>
      <c r="N233" s="20" t="s">
        <v>13241</v>
      </c>
      <c r="O233" s="20" t="s">
        <v>13407</v>
      </c>
      <c r="P233" s="20" t="s">
        <v>27</v>
      </c>
      <c r="Q233" s="20" t="s">
        <v>11873</v>
      </c>
      <c r="R233" s="22" t="s">
        <v>13406</v>
      </c>
      <c r="S233" s="21">
        <v>44926.333333333299</v>
      </c>
      <c r="T233" s="21">
        <v>44926.333333333299</v>
      </c>
      <c r="U233" s="20" t="s">
        <v>13238</v>
      </c>
      <c r="V233" s="20"/>
      <c r="W233" s="20"/>
      <c r="X233" s="20" t="s">
        <v>13238</v>
      </c>
      <c r="Y233" s="20"/>
    </row>
    <row r="234" spans="1:25" s="19" customFormat="1" ht="26" x14ac:dyDescent="0.6">
      <c r="A234" s="23" t="s">
        <v>13405</v>
      </c>
      <c r="B234" s="20">
        <v>1586</v>
      </c>
      <c r="C234" s="21">
        <v>43559</v>
      </c>
      <c r="D234" s="21">
        <v>43570.291666666701</v>
      </c>
      <c r="E234" s="20" t="s">
        <v>13245</v>
      </c>
      <c r="F234" s="20" t="s">
        <v>13244</v>
      </c>
      <c r="G234" s="20" t="s">
        <v>13243</v>
      </c>
      <c r="H234" s="20" t="s">
        <v>13267</v>
      </c>
      <c r="I234" s="20" t="s">
        <v>13242</v>
      </c>
      <c r="J234" s="20" t="s">
        <v>616</v>
      </c>
      <c r="K234" s="20">
        <v>152.29</v>
      </c>
      <c r="L234" s="20">
        <v>151.79400000000001</v>
      </c>
      <c r="M234" s="20">
        <v>150</v>
      </c>
      <c r="N234" s="20" t="s">
        <v>13241</v>
      </c>
      <c r="O234" s="20" t="s">
        <v>13327</v>
      </c>
      <c r="P234" s="20" t="s">
        <v>27</v>
      </c>
      <c r="Q234" s="20" t="s">
        <v>11873</v>
      </c>
      <c r="R234" s="22" t="s">
        <v>13403</v>
      </c>
      <c r="S234" s="21">
        <v>44925.333333333299</v>
      </c>
      <c r="T234" s="21">
        <v>44925.333333333299</v>
      </c>
      <c r="U234" s="20" t="s">
        <v>13238</v>
      </c>
      <c r="V234" s="20"/>
      <c r="W234" s="20"/>
      <c r="X234" s="20" t="s">
        <v>13238</v>
      </c>
      <c r="Y234" s="20"/>
    </row>
    <row r="235" spans="1:25" s="19" customFormat="1" ht="26" x14ac:dyDescent="0.6">
      <c r="A235" s="23" t="s">
        <v>13404</v>
      </c>
      <c r="B235" s="20">
        <v>1587</v>
      </c>
      <c r="C235" s="21">
        <v>43571</v>
      </c>
      <c r="D235" s="21">
        <v>43570.291666666701</v>
      </c>
      <c r="E235" s="20" t="s">
        <v>13245</v>
      </c>
      <c r="F235" s="20" t="s">
        <v>13244</v>
      </c>
      <c r="G235" s="20" t="s">
        <v>13243</v>
      </c>
      <c r="H235" s="20" t="s">
        <v>13267</v>
      </c>
      <c r="I235" s="20" t="s">
        <v>13242</v>
      </c>
      <c r="J235" s="20" t="s">
        <v>616</v>
      </c>
      <c r="K235" s="20">
        <v>101.78</v>
      </c>
      <c r="L235" s="20">
        <v>101.78</v>
      </c>
      <c r="M235" s="20">
        <v>100</v>
      </c>
      <c r="N235" s="20" t="s">
        <v>13241</v>
      </c>
      <c r="O235" s="20" t="s">
        <v>13327</v>
      </c>
      <c r="P235" s="20" t="s">
        <v>27</v>
      </c>
      <c r="Q235" s="20" t="s">
        <v>11873</v>
      </c>
      <c r="R235" s="22" t="s">
        <v>13403</v>
      </c>
      <c r="S235" s="21">
        <v>45260.333333333299</v>
      </c>
      <c r="T235" s="21">
        <v>45260.333333333299</v>
      </c>
      <c r="U235" s="20" t="s">
        <v>13238</v>
      </c>
      <c r="V235" s="20"/>
      <c r="W235" s="20"/>
      <c r="X235" s="20" t="s">
        <v>13238</v>
      </c>
      <c r="Y235" s="20"/>
    </row>
    <row r="236" spans="1:25" s="19" customFormat="1" ht="26" x14ac:dyDescent="0.6">
      <c r="A236" s="23" t="s">
        <v>13402</v>
      </c>
      <c r="B236" s="20">
        <v>1590</v>
      </c>
      <c r="C236" s="21">
        <v>43563</v>
      </c>
      <c r="D236" s="21">
        <v>43570.291666666701</v>
      </c>
      <c r="E236" s="20" t="s">
        <v>13245</v>
      </c>
      <c r="F236" s="20" t="s">
        <v>13244</v>
      </c>
      <c r="G236" s="20" t="s">
        <v>13253</v>
      </c>
      <c r="H236" s="20" t="s">
        <v>13243</v>
      </c>
      <c r="I236" s="20" t="s">
        <v>13253</v>
      </c>
      <c r="J236" s="20" t="s">
        <v>13242</v>
      </c>
      <c r="K236" s="20">
        <v>1568</v>
      </c>
      <c r="L236" s="20">
        <v>319.35000000000002</v>
      </c>
      <c r="M236" s="20">
        <v>1500</v>
      </c>
      <c r="N236" s="20" t="s">
        <v>13241</v>
      </c>
      <c r="O236" s="20" t="s">
        <v>13380</v>
      </c>
      <c r="P236" s="20" t="s">
        <v>27</v>
      </c>
      <c r="Q236" s="20" t="s">
        <v>11873</v>
      </c>
      <c r="R236" s="22" t="s">
        <v>13401</v>
      </c>
      <c r="S236" s="21">
        <v>46113.291666666701</v>
      </c>
      <c r="T236" s="21">
        <v>46113.291666666701</v>
      </c>
      <c r="U236" s="20" t="s">
        <v>13238</v>
      </c>
      <c r="V236" s="20"/>
      <c r="W236" s="20"/>
      <c r="X236" s="20" t="s">
        <v>13238</v>
      </c>
      <c r="Y236" s="20"/>
    </row>
    <row r="237" spans="1:25" s="19" customFormat="1" ht="39" x14ac:dyDescent="0.6">
      <c r="A237" s="23" t="s">
        <v>13400</v>
      </c>
      <c r="B237" s="20">
        <v>1591</v>
      </c>
      <c r="C237" s="21">
        <v>43559</v>
      </c>
      <c r="D237" s="21">
        <v>43570.291666666701</v>
      </c>
      <c r="E237" s="20" t="s">
        <v>13245</v>
      </c>
      <c r="F237" s="20" t="s">
        <v>13244</v>
      </c>
      <c r="G237" s="20" t="s">
        <v>13267</v>
      </c>
      <c r="H237" s="20" t="s">
        <v>13243</v>
      </c>
      <c r="I237" s="20" t="s">
        <v>616</v>
      </c>
      <c r="J237" s="20" t="s">
        <v>13242</v>
      </c>
      <c r="K237" s="20">
        <v>55.9</v>
      </c>
      <c r="L237" s="20">
        <v>55.8</v>
      </c>
      <c r="M237" s="20">
        <v>55</v>
      </c>
      <c r="N237" s="20" t="s">
        <v>13241</v>
      </c>
      <c r="O237" s="20" t="s">
        <v>13327</v>
      </c>
      <c r="P237" s="20" t="s">
        <v>27</v>
      </c>
      <c r="Q237" s="20" t="s">
        <v>11873</v>
      </c>
      <c r="R237" s="22" t="s">
        <v>13399</v>
      </c>
      <c r="S237" s="21">
        <v>44926.333333333299</v>
      </c>
      <c r="T237" s="21">
        <v>44926.333333333299</v>
      </c>
      <c r="U237" s="20" t="s">
        <v>13238</v>
      </c>
      <c r="V237" s="20"/>
      <c r="W237" s="20"/>
      <c r="X237" s="20" t="s">
        <v>13238</v>
      </c>
      <c r="Y237" s="20"/>
    </row>
    <row r="238" spans="1:25" s="19" customFormat="1" ht="26" x14ac:dyDescent="0.6">
      <c r="A238" s="23" t="s">
        <v>13398</v>
      </c>
      <c r="B238" s="20">
        <v>1592</v>
      </c>
      <c r="C238" s="21">
        <v>43560</v>
      </c>
      <c r="D238" s="21">
        <v>43570.291666666701</v>
      </c>
      <c r="E238" s="20" t="s">
        <v>13245</v>
      </c>
      <c r="F238" s="20" t="s">
        <v>13244</v>
      </c>
      <c r="G238" s="20" t="s">
        <v>13267</v>
      </c>
      <c r="H238" s="20" t="s">
        <v>13243</v>
      </c>
      <c r="I238" s="20" t="s">
        <v>616</v>
      </c>
      <c r="J238" s="20" t="s">
        <v>13242</v>
      </c>
      <c r="K238" s="20">
        <v>500</v>
      </c>
      <c r="L238" s="20">
        <v>500</v>
      </c>
      <c r="M238" s="20">
        <v>500</v>
      </c>
      <c r="N238" s="20" t="s">
        <v>13241</v>
      </c>
      <c r="O238" s="20" t="s">
        <v>13393</v>
      </c>
      <c r="P238" s="20" t="s">
        <v>27</v>
      </c>
      <c r="Q238" s="20" t="s">
        <v>11873</v>
      </c>
      <c r="R238" s="22" t="s">
        <v>13397</v>
      </c>
      <c r="S238" s="21">
        <v>44895.333333333299</v>
      </c>
      <c r="T238" s="21">
        <v>44895.333333333299</v>
      </c>
      <c r="U238" s="20" t="s">
        <v>13238</v>
      </c>
      <c r="V238" s="20"/>
      <c r="W238" s="20"/>
      <c r="X238" s="20" t="s">
        <v>13238</v>
      </c>
      <c r="Y238" s="20"/>
    </row>
    <row r="239" spans="1:25" s="19" customFormat="1" ht="26" x14ac:dyDescent="0.6">
      <c r="A239" s="23" t="s">
        <v>13396</v>
      </c>
      <c r="B239" s="20">
        <v>1593</v>
      </c>
      <c r="C239" s="21">
        <v>43564</v>
      </c>
      <c r="D239" s="21">
        <v>43570.291666666701</v>
      </c>
      <c r="E239" s="20" t="s">
        <v>13245</v>
      </c>
      <c r="F239" s="20" t="s">
        <v>13244</v>
      </c>
      <c r="G239" s="20" t="s">
        <v>13243</v>
      </c>
      <c r="H239" s="20" t="s">
        <v>13267</v>
      </c>
      <c r="I239" s="20" t="s">
        <v>13242</v>
      </c>
      <c r="J239" s="20" t="s">
        <v>616</v>
      </c>
      <c r="K239" s="20">
        <v>500</v>
      </c>
      <c r="L239" s="20">
        <v>500</v>
      </c>
      <c r="M239" s="20">
        <v>500</v>
      </c>
      <c r="N239" s="20" t="s">
        <v>13241</v>
      </c>
      <c r="O239" s="20" t="s">
        <v>13393</v>
      </c>
      <c r="P239" s="20" t="s">
        <v>27</v>
      </c>
      <c r="Q239" s="20" t="s">
        <v>11873</v>
      </c>
      <c r="R239" s="22" t="s">
        <v>13395</v>
      </c>
      <c r="S239" s="21">
        <v>44895.333333333299</v>
      </c>
      <c r="T239" s="21">
        <v>44895.333333333299</v>
      </c>
      <c r="U239" s="20" t="s">
        <v>13238</v>
      </c>
      <c r="V239" s="20"/>
      <c r="W239" s="20"/>
      <c r="X239" s="20" t="s">
        <v>13238</v>
      </c>
      <c r="Y239" s="20"/>
    </row>
    <row r="240" spans="1:25" s="19" customFormat="1" ht="26" x14ac:dyDescent="0.6">
      <c r="A240" s="23" t="s">
        <v>13394</v>
      </c>
      <c r="B240" s="20">
        <v>1594</v>
      </c>
      <c r="C240" s="21">
        <v>43570</v>
      </c>
      <c r="D240" s="21">
        <v>43570.291666666701</v>
      </c>
      <c r="E240" s="20" t="s">
        <v>13245</v>
      </c>
      <c r="F240" s="20" t="s">
        <v>13244</v>
      </c>
      <c r="G240" s="20" t="s">
        <v>13243</v>
      </c>
      <c r="H240" s="20" t="s">
        <v>13267</v>
      </c>
      <c r="I240" s="20" t="s">
        <v>13242</v>
      </c>
      <c r="J240" s="20" t="s">
        <v>616</v>
      </c>
      <c r="K240" s="20">
        <v>250</v>
      </c>
      <c r="L240" s="20">
        <v>254</v>
      </c>
      <c r="M240" s="20">
        <v>250</v>
      </c>
      <c r="N240" s="20" t="s">
        <v>13241</v>
      </c>
      <c r="O240" s="20" t="s">
        <v>13393</v>
      </c>
      <c r="P240" s="20" t="s">
        <v>27</v>
      </c>
      <c r="Q240" s="20" t="s">
        <v>11873</v>
      </c>
      <c r="R240" s="22" t="s">
        <v>13392</v>
      </c>
      <c r="S240" s="21">
        <v>45260.333333333299</v>
      </c>
      <c r="T240" s="21">
        <v>45260.333333333299</v>
      </c>
      <c r="U240" s="20" t="s">
        <v>13238</v>
      </c>
      <c r="V240" s="20"/>
      <c r="W240" s="20"/>
      <c r="X240" s="20" t="s">
        <v>13238</v>
      </c>
      <c r="Y240" s="20"/>
    </row>
    <row r="241" spans="1:25" s="19" customFormat="1" ht="13" x14ac:dyDescent="0.6">
      <c r="A241" s="23" t="s">
        <v>13391</v>
      </c>
      <c r="B241" s="20">
        <v>1595</v>
      </c>
      <c r="C241" s="21">
        <v>43560</v>
      </c>
      <c r="D241" s="21">
        <v>43570.291666666701</v>
      </c>
      <c r="E241" s="20" t="s">
        <v>13245</v>
      </c>
      <c r="F241" s="20" t="s">
        <v>13244</v>
      </c>
      <c r="G241" s="20" t="s">
        <v>13267</v>
      </c>
      <c r="H241" s="20"/>
      <c r="I241" s="20" t="s">
        <v>616</v>
      </c>
      <c r="J241" s="20"/>
      <c r="K241" s="20">
        <v>358.875</v>
      </c>
      <c r="L241" s="20"/>
      <c r="M241" s="20">
        <v>350</v>
      </c>
      <c r="N241" s="20" t="s">
        <v>13241</v>
      </c>
      <c r="O241" s="20" t="s">
        <v>13327</v>
      </c>
      <c r="P241" s="20" t="s">
        <v>27</v>
      </c>
      <c r="Q241" s="20" t="s">
        <v>11873</v>
      </c>
      <c r="R241" s="22" t="s">
        <v>13390</v>
      </c>
      <c r="S241" s="21">
        <v>44408.291666666701</v>
      </c>
      <c r="T241" s="21">
        <v>44408.291666666701</v>
      </c>
      <c r="U241" s="20" t="s">
        <v>13238</v>
      </c>
      <c r="V241" s="20"/>
      <c r="W241" s="20"/>
      <c r="X241" s="20" t="s">
        <v>13238</v>
      </c>
      <c r="Y241" s="20"/>
    </row>
    <row r="242" spans="1:25" s="19" customFormat="1" ht="26" x14ac:dyDescent="0.6">
      <c r="A242" s="23" t="s">
        <v>13389</v>
      </c>
      <c r="B242" s="20">
        <v>1596</v>
      </c>
      <c r="C242" s="21">
        <v>43556</v>
      </c>
      <c r="D242" s="21">
        <v>43570.291666666701</v>
      </c>
      <c r="E242" s="20" t="s">
        <v>13245</v>
      </c>
      <c r="F242" s="20" t="s">
        <v>13244</v>
      </c>
      <c r="G242" s="20" t="s">
        <v>13243</v>
      </c>
      <c r="H242" s="20" t="s">
        <v>13267</v>
      </c>
      <c r="I242" s="20" t="s">
        <v>13242</v>
      </c>
      <c r="J242" s="20" t="s">
        <v>616</v>
      </c>
      <c r="K242" s="20">
        <v>818</v>
      </c>
      <c r="L242" s="20">
        <v>818</v>
      </c>
      <c r="M242" s="20">
        <v>800</v>
      </c>
      <c r="N242" s="20" t="s">
        <v>13241</v>
      </c>
      <c r="O242" s="20" t="s">
        <v>13327</v>
      </c>
      <c r="P242" s="20" t="s">
        <v>27</v>
      </c>
      <c r="Q242" s="20" t="s">
        <v>11873</v>
      </c>
      <c r="R242" s="22" t="s">
        <v>13388</v>
      </c>
      <c r="S242" s="21">
        <v>45962.291666666701</v>
      </c>
      <c r="T242" s="21">
        <v>45962.291666666701</v>
      </c>
      <c r="U242" s="20" t="s">
        <v>13238</v>
      </c>
      <c r="V242" s="20"/>
      <c r="W242" s="20"/>
      <c r="X242" s="20" t="s">
        <v>13238</v>
      </c>
      <c r="Y242" s="20"/>
    </row>
    <row r="243" spans="1:25" s="19" customFormat="1" ht="26" x14ac:dyDescent="0.6">
      <c r="A243" s="23" t="s">
        <v>13387</v>
      </c>
      <c r="B243" s="20">
        <v>1597</v>
      </c>
      <c r="C243" s="21">
        <v>43560</v>
      </c>
      <c r="D243" s="21">
        <v>43570.291666666701</v>
      </c>
      <c r="E243" s="20" t="s">
        <v>13245</v>
      </c>
      <c r="F243" s="20" t="s">
        <v>13244</v>
      </c>
      <c r="G243" s="20" t="s">
        <v>13267</v>
      </c>
      <c r="H243" s="20"/>
      <c r="I243" s="20" t="s">
        <v>616</v>
      </c>
      <c r="J243" s="20"/>
      <c r="K243" s="20">
        <v>139.69999999999999</v>
      </c>
      <c r="L243" s="20"/>
      <c r="M243" s="20">
        <v>138</v>
      </c>
      <c r="N243" s="20" t="s">
        <v>13241</v>
      </c>
      <c r="O243" s="20" t="s">
        <v>13327</v>
      </c>
      <c r="P243" s="20" t="s">
        <v>27</v>
      </c>
      <c r="Q243" s="20" t="s">
        <v>11873</v>
      </c>
      <c r="R243" s="22" t="s">
        <v>13386</v>
      </c>
      <c r="S243" s="21">
        <v>44408.291666666701</v>
      </c>
      <c r="T243" s="21">
        <v>44408.291666666701</v>
      </c>
      <c r="U243" s="20" t="s">
        <v>13238</v>
      </c>
      <c r="V243" s="20"/>
      <c r="W243" s="20"/>
      <c r="X243" s="20" t="s">
        <v>13238</v>
      </c>
      <c r="Y243" s="20"/>
    </row>
    <row r="244" spans="1:25" s="19" customFormat="1" ht="26" x14ac:dyDescent="0.6">
      <c r="A244" s="23" t="s">
        <v>13385</v>
      </c>
      <c r="B244" s="20">
        <v>1598</v>
      </c>
      <c r="C244" s="21">
        <v>43567</v>
      </c>
      <c r="D244" s="21">
        <v>43570.291666666701</v>
      </c>
      <c r="E244" s="20" t="s">
        <v>13245</v>
      </c>
      <c r="F244" s="20" t="s">
        <v>13244</v>
      </c>
      <c r="G244" s="20" t="s">
        <v>13253</v>
      </c>
      <c r="H244" s="20"/>
      <c r="I244" s="20" t="s">
        <v>13253</v>
      </c>
      <c r="J244" s="20"/>
      <c r="K244" s="20">
        <v>403.2</v>
      </c>
      <c r="L244" s="20"/>
      <c r="M244" s="20">
        <v>400</v>
      </c>
      <c r="N244" s="20" t="s">
        <v>13241</v>
      </c>
      <c r="O244" s="20" t="s">
        <v>13380</v>
      </c>
      <c r="P244" s="20" t="s">
        <v>27</v>
      </c>
      <c r="Q244" s="20" t="s">
        <v>11873</v>
      </c>
      <c r="R244" s="22" t="s">
        <v>13384</v>
      </c>
      <c r="S244" s="21">
        <v>45230.291666666701</v>
      </c>
      <c r="T244" s="21">
        <v>45230.291666666701</v>
      </c>
      <c r="U244" s="20" t="s">
        <v>13238</v>
      </c>
      <c r="V244" s="20"/>
      <c r="W244" s="20"/>
      <c r="X244" s="20" t="s">
        <v>13238</v>
      </c>
      <c r="Y244" s="20"/>
    </row>
    <row r="245" spans="1:25" s="19" customFormat="1" ht="26" x14ac:dyDescent="0.6">
      <c r="A245" s="23" t="s">
        <v>13383</v>
      </c>
      <c r="B245" s="20">
        <v>1599</v>
      </c>
      <c r="C245" s="21">
        <v>43570</v>
      </c>
      <c r="D245" s="21">
        <v>43570.291666666701</v>
      </c>
      <c r="E245" s="20" t="s">
        <v>13245</v>
      </c>
      <c r="F245" s="20" t="s">
        <v>13244</v>
      </c>
      <c r="G245" s="20" t="s">
        <v>13253</v>
      </c>
      <c r="H245" s="20"/>
      <c r="I245" s="20" t="s">
        <v>13253</v>
      </c>
      <c r="J245" s="20"/>
      <c r="K245" s="20">
        <v>627</v>
      </c>
      <c r="L245" s="20"/>
      <c r="M245" s="20">
        <v>605</v>
      </c>
      <c r="N245" s="20" t="s">
        <v>13241</v>
      </c>
      <c r="O245" s="20" t="s">
        <v>13380</v>
      </c>
      <c r="P245" s="20" t="s">
        <v>27</v>
      </c>
      <c r="Q245" s="20" t="s">
        <v>11873</v>
      </c>
      <c r="R245" s="22" t="s">
        <v>13382</v>
      </c>
      <c r="S245" s="21">
        <v>46113.291666666701</v>
      </c>
      <c r="T245" s="21">
        <v>46113.291666666701</v>
      </c>
      <c r="U245" s="20" t="s">
        <v>13238</v>
      </c>
      <c r="V245" s="20"/>
      <c r="W245" s="20"/>
      <c r="X245" s="20" t="s">
        <v>13238</v>
      </c>
      <c r="Y245" s="20"/>
    </row>
    <row r="246" spans="1:25" s="19" customFormat="1" ht="26" x14ac:dyDescent="0.6">
      <c r="A246" s="23" t="s">
        <v>13381</v>
      </c>
      <c r="B246" s="20">
        <v>1600</v>
      </c>
      <c r="C246" s="21">
        <v>43563</v>
      </c>
      <c r="D246" s="21">
        <v>43570.291666666701</v>
      </c>
      <c r="E246" s="20" t="s">
        <v>13245</v>
      </c>
      <c r="F246" s="20" t="s">
        <v>13244</v>
      </c>
      <c r="G246" s="20" t="s">
        <v>13243</v>
      </c>
      <c r="H246" s="20" t="s">
        <v>13253</v>
      </c>
      <c r="I246" s="20" t="s">
        <v>13242</v>
      </c>
      <c r="J246" s="20" t="s">
        <v>13253</v>
      </c>
      <c r="K246" s="20">
        <v>319.35000000000002</v>
      </c>
      <c r="L246" s="20">
        <v>1568</v>
      </c>
      <c r="M246" s="20">
        <v>1500</v>
      </c>
      <c r="N246" s="20" t="s">
        <v>13241</v>
      </c>
      <c r="O246" s="20" t="s">
        <v>13380</v>
      </c>
      <c r="P246" s="20" t="s">
        <v>27</v>
      </c>
      <c r="Q246" s="20" t="s">
        <v>11873</v>
      </c>
      <c r="R246" s="22" t="s">
        <v>13379</v>
      </c>
      <c r="S246" s="21">
        <v>45596.291666666701</v>
      </c>
      <c r="T246" s="21">
        <v>45596.291666666701</v>
      </c>
      <c r="U246" s="20" t="s">
        <v>13238</v>
      </c>
      <c r="V246" s="20"/>
      <c r="W246" s="20"/>
      <c r="X246" s="20" t="s">
        <v>13238</v>
      </c>
      <c r="Y246" s="20"/>
    </row>
    <row r="247" spans="1:25" s="19" customFormat="1" ht="26" x14ac:dyDescent="0.6">
      <c r="A247" s="23" t="s">
        <v>13378</v>
      </c>
      <c r="B247" s="20">
        <v>1601</v>
      </c>
      <c r="C247" s="21">
        <v>43570</v>
      </c>
      <c r="D247" s="21">
        <v>43570.291666666701</v>
      </c>
      <c r="E247" s="20" t="s">
        <v>13245</v>
      </c>
      <c r="F247" s="20" t="s">
        <v>13244</v>
      </c>
      <c r="G247" s="20" t="s">
        <v>13267</v>
      </c>
      <c r="H247" s="20" t="s">
        <v>13243</v>
      </c>
      <c r="I247" s="20" t="s">
        <v>616</v>
      </c>
      <c r="J247" s="20" t="s">
        <v>13242</v>
      </c>
      <c r="K247" s="20">
        <v>202.5</v>
      </c>
      <c r="L247" s="20">
        <v>202.5</v>
      </c>
      <c r="M247" s="20">
        <v>200</v>
      </c>
      <c r="N247" s="20" t="s">
        <v>13241</v>
      </c>
      <c r="O247" s="20" t="s">
        <v>13377</v>
      </c>
      <c r="P247" s="20" t="s">
        <v>27</v>
      </c>
      <c r="Q247" s="20" t="s">
        <v>11873</v>
      </c>
      <c r="R247" s="22" t="s">
        <v>13376</v>
      </c>
      <c r="S247" s="21">
        <v>44895.333333333299</v>
      </c>
      <c r="T247" s="21">
        <v>44895.333333333299</v>
      </c>
      <c r="U247" s="20" t="s">
        <v>13238</v>
      </c>
      <c r="V247" s="20"/>
      <c r="W247" s="20"/>
      <c r="X247" s="20" t="s">
        <v>13238</v>
      </c>
      <c r="Y247" s="20"/>
    </row>
    <row r="248" spans="1:25" s="19" customFormat="1" ht="26" x14ac:dyDescent="0.6">
      <c r="A248" s="23" t="s">
        <v>13375</v>
      </c>
      <c r="B248" s="20">
        <v>1603</v>
      </c>
      <c r="C248" s="21">
        <v>43563</v>
      </c>
      <c r="D248" s="21">
        <v>43570.291666666701</v>
      </c>
      <c r="E248" s="20" t="s">
        <v>13245</v>
      </c>
      <c r="F248" s="20" t="s">
        <v>13244</v>
      </c>
      <c r="G248" s="20" t="s">
        <v>13243</v>
      </c>
      <c r="H248" s="20" t="s">
        <v>13267</v>
      </c>
      <c r="I248" s="20" t="s">
        <v>13242</v>
      </c>
      <c r="J248" s="20" t="s">
        <v>616</v>
      </c>
      <c r="K248" s="20">
        <v>202.98</v>
      </c>
      <c r="L248" s="20">
        <v>202.99799999999999</v>
      </c>
      <c r="M248" s="20">
        <v>200</v>
      </c>
      <c r="N248" s="20" t="s">
        <v>13241</v>
      </c>
      <c r="O248" s="20" t="s">
        <v>13327</v>
      </c>
      <c r="P248" s="20" t="s">
        <v>27</v>
      </c>
      <c r="Q248" s="20" t="s">
        <v>1128</v>
      </c>
      <c r="R248" s="22" t="s">
        <v>13374</v>
      </c>
      <c r="S248" s="21">
        <v>44926.333333333299</v>
      </c>
      <c r="T248" s="21">
        <v>44926.333333333299</v>
      </c>
      <c r="U248" s="20" t="s">
        <v>13238</v>
      </c>
      <c r="V248" s="20"/>
      <c r="W248" s="20"/>
      <c r="X248" s="20" t="s">
        <v>13238</v>
      </c>
      <c r="Y248" s="20"/>
    </row>
    <row r="249" spans="1:25" s="19" customFormat="1" ht="26" x14ac:dyDescent="0.6">
      <c r="A249" s="23" t="s">
        <v>13373</v>
      </c>
      <c r="B249" s="20">
        <v>1604</v>
      </c>
      <c r="C249" s="21">
        <v>43556</v>
      </c>
      <c r="D249" s="21">
        <v>43570.291666666701</v>
      </c>
      <c r="E249" s="20" t="s">
        <v>13245</v>
      </c>
      <c r="F249" s="20" t="s">
        <v>13244</v>
      </c>
      <c r="G249" s="20" t="s">
        <v>13243</v>
      </c>
      <c r="H249" s="20" t="s">
        <v>13267</v>
      </c>
      <c r="I249" s="20" t="s">
        <v>13242</v>
      </c>
      <c r="J249" s="20" t="s">
        <v>616</v>
      </c>
      <c r="K249" s="20">
        <v>200</v>
      </c>
      <c r="L249" s="20">
        <v>200</v>
      </c>
      <c r="M249" s="20">
        <v>200</v>
      </c>
      <c r="N249" s="20" t="s">
        <v>13241</v>
      </c>
      <c r="O249" s="20" t="s">
        <v>13327</v>
      </c>
      <c r="P249" s="20" t="s">
        <v>27</v>
      </c>
      <c r="Q249" s="20" t="s">
        <v>1128</v>
      </c>
      <c r="R249" s="22" t="s">
        <v>13353</v>
      </c>
      <c r="S249" s="21">
        <v>44713.291666666701</v>
      </c>
      <c r="T249" s="21">
        <v>44713.291666666701</v>
      </c>
      <c r="U249" s="20" t="s">
        <v>13238</v>
      </c>
      <c r="V249" s="20"/>
      <c r="W249" s="20"/>
      <c r="X249" s="20" t="s">
        <v>13238</v>
      </c>
      <c r="Y249" s="20"/>
    </row>
    <row r="250" spans="1:25" s="19" customFormat="1" ht="26" x14ac:dyDescent="0.6">
      <c r="A250" s="23" t="s">
        <v>13372</v>
      </c>
      <c r="B250" s="20">
        <v>1605</v>
      </c>
      <c r="C250" s="21">
        <v>43571</v>
      </c>
      <c r="D250" s="21">
        <v>43570.291666666701</v>
      </c>
      <c r="E250" s="20" t="s">
        <v>13245</v>
      </c>
      <c r="F250" s="20" t="s">
        <v>13244</v>
      </c>
      <c r="G250" s="20" t="s">
        <v>13243</v>
      </c>
      <c r="H250" s="20"/>
      <c r="I250" s="20" t="s">
        <v>13242</v>
      </c>
      <c r="J250" s="20"/>
      <c r="K250" s="20">
        <v>102.1</v>
      </c>
      <c r="L250" s="20"/>
      <c r="M250" s="20">
        <v>100</v>
      </c>
      <c r="N250" s="20" t="s">
        <v>13241</v>
      </c>
      <c r="O250" s="20" t="s">
        <v>13333</v>
      </c>
      <c r="P250" s="20" t="s">
        <v>27</v>
      </c>
      <c r="Q250" s="20" t="s">
        <v>1128</v>
      </c>
      <c r="R250" s="22" t="s">
        <v>13371</v>
      </c>
      <c r="S250" s="21">
        <v>44911.333333333299</v>
      </c>
      <c r="T250" s="21">
        <v>44911.333333333299</v>
      </c>
      <c r="U250" s="20" t="s">
        <v>13238</v>
      </c>
      <c r="V250" s="20"/>
      <c r="W250" s="20"/>
      <c r="X250" s="20" t="s">
        <v>13238</v>
      </c>
      <c r="Y250" s="20"/>
    </row>
    <row r="251" spans="1:25" s="19" customFormat="1" ht="26" x14ac:dyDescent="0.6">
      <c r="A251" s="23" t="s">
        <v>13370</v>
      </c>
      <c r="B251" s="20">
        <v>1608</v>
      </c>
      <c r="C251" s="21">
        <v>43556</v>
      </c>
      <c r="D251" s="21">
        <v>43570.291666666701</v>
      </c>
      <c r="E251" s="20" t="s">
        <v>13245</v>
      </c>
      <c r="F251" s="20" t="s">
        <v>13244</v>
      </c>
      <c r="G251" s="20" t="s">
        <v>13243</v>
      </c>
      <c r="H251" s="20"/>
      <c r="I251" s="20" t="s">
        <v>13242</v>
      </c>
      <c r="J251" s="20"/>
      <c r="K251" s="20">
        <v>200</v>
      </c>
      <c r="L251" s="20"/>
      <c r="M251" s="20">
        <v>200</v>
      </c>
      <c r="N251" s="20" t="s">
        <v>13241</v>
      </c>
      <c r="O251" s="20" t="s">
        <v>13333</v>
      </c>
      <c r="P251" s="20" t="s">
        <v>27</v>
      </c>
      <c r="Q251" s="20" t="s">
        <v>1128</v>
      </c>
      <c r="R251" s="22" t="s">
        <v>13369</v>
      </c>
      <c r="S251" s="21">
        <v>45107.291666666701</v>
      </c>
      <c r="T251" s="21">
        <v>45107.291666666701</v>
      </c>
      <c r="U251" s="20" t="s">
        <v>13238</v>
      </c>
      <c r="V251" s="20"/>
      <c r="W251" s="20"/>
      <c r="X251" s="20" t="s">
        <v>13238</v>
      </c>
      <c r="Y251" s="20"/>
    </row>
    <row r="252" spans="1:25" s="19" customFormat="1" ht="26" x14ac:dyDescent="0.6">
      <c r="A252" s="23" t="s">
        <v>13368</v>
      </c>
      <c r="B252" s="20">
        <v>1609</v>
      </c>
      <c r="C252" s="21">
        <v>43565</v>
      </c>
      <c r="D252" s="21">
        <v>43570.291666666701</v>
      </c>
      <c r="E252" s="20" t="s">
        <v>13245</v>
      </c>
      <c r="F252" s="20" t="s">
        <v>13244</v>
      </c>
      <c r="G252" s="20" t="s">
        <v>13243</v>
      </c>
      <c r="H252" s="20"/>
      <c r="I252" s="20" t="s">
        <v>13242</v>
      </c>
      <c r="J252" s="20"/>
      <c r="K252" s="20">
        <v>308.10199999999998</v>
      </c>
      <c r="L252" s="20"/>
      <c r="M252" s="20">
        <v>300</v>
      </c>
      <c r="N252" s="20" t="s">
        <v>13241</v>
      </c>
      <c r="O252" s="20" t="s">
        <v>13333</v>
      </c>
      <c r="P252" s="20" t="s">
        <v>27</v>
      </c>
      <c r="Q252" s="20" t="s">
        <v>1128</v>
      </c>
      <c r="R252" s="22" t="s">
        <v>13367</v>
      </c>
      <c r="S252" s="21">
        <v>44500.291666666701</v>
      </c>
      <c r="T252" s="21">
        <v>44500.291666666701</v>
      </c>
      <c r="U252" s="20" t="s">
        <v>13238</v>
      </c>
      <c r="V252" s="20"/>
      <c r="W252" s="20"/>
      <c r="X252" s="20" t="s">
        <v>13238</v>
      </c>
      <c r="Y252" s="20"/>
    </row>
    <row r="253" spans="1:25" s="19" customFormat="1" ht="26" x14ac:dyDescent="0.6">
      <c r="A253" s="23" t="s">
        <v>13366</v>
      </c>
      <c r="B253" s="20">
        <v>1610</v>
      </c>
      <c r="C253" s="21">
        <v>43566</v>
      </c>
      <c r="D253" s="21">
        <v>43570.291666666701</v>
      </c>
      <c r="E253" s="20" t="s">
        <v>13245</v>
      </c>
      <c r="F253" s="20" t="s">
        <v>13244</v>
      </c>
      <c r="G253" s="20" t="s">
        <v>13243</v>
      </c>
      <c r="H253" s="20"/>
      <c r="I253" s="20" t="s">
        <v>13242</v>
      </c>
      <c r="J253" s="20"/>
      <c r="K253" s="20">
        <v>305</v>
      </c>
      <c r="L253" s="20"/>
      <c r="M253" s="20">
        <v>300</v>
      </c>
      <c r="N253" s="20" t="s">
        <v>13241</v>
      </c>
      <c r="O253" s="20" t="s">
        <v>13286</v>
      </c>
      <c r="P253" s="20" t="s">
        <v>27</v>
      </c>
      <c r="Q253" s="20" t="s">
        <v>1128</v>
      </c>
      <c r="R253" s="22" t="s">
        <v>13365</v>
      </c>
      <c r="S253" s="21">
        <v>44531.333333333299</v>
      </c>
      <c r="T253" s="21">
        <v>44531.333333333299</v>
      </c>
      <c r="U253" s="20" t="s">
        <v>13238</v>
      </c>
      <c r="V253" s="20"/>
      <c r="W253" s="20"/>
      <c r="X253" s="20" t="s">
        <v>13238</v>
      </c>
      <c r="Y253" s="20"/>
    </row>
    <row r="254" spans="1:25" s="19" customFormat="1" ht="26" x14ac:dyDescent="0.6">
      <c r="A254" s="23" t="s">
        <v>13364</v>
      </c>
      <c r="B254" s="20">
        <v>1611</v>
      </c>
      <c r="C254" s="21">
        <v>43564</v>
      </c>
      <c r="D254" s="21">
        <v>43570.291666666701</v>
      </c>
      <c r="E254" s="20" t="s">
        <v>13245</v>
      </c>
      <c r="F254" s="20" t="s">
        <v>13244</v>
      </c>
      <c r="G254" s="20" t="s">
        <v>13243</v>
      </c>
      <c r="H254" s="20"/>
      <c r="I254" s="20" t="s">
        <v>13242</v>
      </c>
      <c r="J254" s="20"/>
      <c r="K254" s="20">
        <v>250</v>
      </c>
      <c r="L254" s="20"/>
      <c r="M254" s="20">
        <v>250</v>
      </c>
      <c r="N254" s="20" t="s">
        <v>13241</v>
      </c>
      <c r="O254" s="20" t="s">
        <v>13333</v>
      </c>
      <c r="P254" s="20" t="s">
        <v>27</v>
      </c>
      <c r="Q254" s="20" t="s">
        <v>1128</v>
      </c>
      <c r="R254" s="22" t="s">
        <v>13363</v>
      </c>
      <c r="S254" s="21">
        <v>44927.333333333299</v>
      </c>
      <c r="T254" s="21">
        <v>44927.333333333299</v>
      </c>
      <c r="U254" s="20" t="s">
        <v>13238</v>
      </c>
      <c r="V254" s="20"/>
      <c r="W254" s="20"/>
      <c r="X254" s="20" t="s">
        <v>13238</v>
      </c>
      <c r="Y254" s="20"/>
    </row>
    <row r="255" spans="1:25" s="19" customFormat="1" ht="26" x14ac:dyDescent="0.6">
      <c r="A255" s="23" t="s">
        <v>13362</v>
      </c>
      <c r="B255" s="20">
        <v>1612</v>
      </c>
      <c r="C255" s="21">
        <v>43560</v>
      </c>
      <c r="D255" s="21">
        <v>43570.291666666701</v>
      </c>
      <c r="E255" s="20" t="s">
        <v>13245</v>
      </c>
      <c r="F255" s="20" t="s">
        <v>13244</v>
      </c>
      <c r="G255" s="20" t="s">
        <v>13243</v>
      </c>
      <c r="H255" s="20"/>
      <c r="I255" s="20" t="s">
        <v>13242</v>
      </c>
      <c r="J255" s="20"/>
      <c r="K255" s="20">
        <v>200</v>
      </c>
      <c r="L255" s="20"/>
      <c r="M255" s="20">
        <v>200</v>
      </c>
      <c r="N255" s="20" t="s">
        <v>13241</v>
      </c>
      <c r="O255" s="20" t="s">
        <v>13333</v>
      </c>
      <c r="P255" s="20" t="s">
        <v>27</v>
      </c>
      <c r="Q255" s="20" t="s">
        <v>1128</v>
      </c>
      <c r="R255" s="22" t="s">
        <v>13361</v>
      </c>
      <c r="S255" s="21">
        <v>45261.333333333299</v>
      </c>
      <c r="T255" s="21">
        <v>45261.333333333299</v>
      </c>
      <c r="U255" s="20" t="s">
        <v>13238</v>
      </c>
      <c r="V255" s="20"/>
      <c r="W255" s="20"/>
      <c r="X255" s="20" t="s">
        <v>13238</v>
      </c>
      <c r="Y255" s="20"/>
    </row>
    <row r="256" spans="1:25" s="19" customFormat="1" ht="26" x14ac:dyDescent="0.6">
      <c r="A256" s="23" t="s">
        <v>13360</v>
      </c>
      <c r="B256" s="20">
        <v>1613</v>
      </c>
      <c r="C256" s="21">
        <v>43571</v>
      </c>
      <c r="D256" s="21">
        <v>43570.291666666701</v>
      </c>
      <c r="E256" s="20" t="s">
        <v>13245</v>
      </c>
      <c r="F256" s="20" t="s">
        <v>13244</v>
      </c>
      <c r="G256" s="20" t="s">
        <v>13243</v>
      </c>
      <c r="H256" s="20"/>
      <c r="I256" s="20" t="s">
        <v>13242</v>
      </c>
      <c r="J256" s="20"/>
      <c r="K256" s="20">
        <v>433.75200000000001</v>
      </c>
      <c r="L256" s="20"/>
      <c r="M256" s="20">
        <v>400</v>
      </c>
      <c r="N256" s="20" t="s">
        <v>13241</v>
      </c>
      <c r="O256" s="20" t="s">
        <v>13333</v>
      </c>
      <c r="P256" s="20" t="s">
        <v>27</v>
      </c>
      <c r="Q256" s="20" t="s">
        <v>1128</v>
      </c>
      <c r="R256" s="22" t="s">
        <v>13359</v>
      </c>
      <c r="S256" s="21">
        <v>44911.333333333299</v>
      </c>
      <c r="T256" s="21">
        <v>44911.333333333299</v>
      </c>
      <c r="U256" s="20" t="s">
        <v>13238</v>
      </c>
      <c r="V256" s="20"/>
      <c r="W256" s="20"/>
      <c r="X256" s="20" t="s">
        <v>13238</v>
      </c>
      <c r="Y256" s="20"/>
    </row>
    <row r="257" spans="1:25" s="19" customFormat="1" ht="26" x14ac:dyDescent="0.6">
      <c r="A257" s="23" t="s">
        <v>13358</v>
      </c>
      <c r="B257" s="20">
        <v>1615</v>
      </c>
      <c r="C257" s="21">
        <v>43556</v>
      </c>
      <c r="D257" s="21">
        <v>43570.291666666701</v>
      </c>
      <c r="E257" s="20" t="s">
        <v>13245</v>
      </c>
      <c r="F257" s="20" t="s">
        <v>13244</v>
      </c>
      <c r="G257" s="20" t="s">
        <v>13243</v>
      </c>
      <c r="H257" s="20"/>
      <c r="I257" s="20" t="s">
        <v>13242</v>
      </c>
      <c r="J257" s="20"/>
      <c r="K257" s="20">
        <v>200</v>
      </c>
      <c r="L257" s="20"/>
      <c r="M257" s="20">
        <v>200</v>
      </c>
      <c r="N257" s="20" t="s">
        <v>13241</v>
      </c>
      <c r="O257" s="20" t="s">
        <v>13333</v>
      </c>
      <c r="P257" s="20" t="s">
        <v>27</v>
      </c>
      <c r="Q257" s="20" t="s">
        <v>1128</v>
      </c>
      <c r="R257" s="22" t="s">
        <v>13357</v>
      </c>
      <c r="S257" s="21">
        <v>45107.291666666701</v>
      </c>
      <c r="T257" s="21">
        <v>45107.291666666701</v>
      </c>
      <c r="U257" s="20" t="s">
        <v>13238</v>
      </c>
      <c r="V257" s="20"/>
      <c r="W257" s="20"/>
      <c r="X257" s="20" t="s">
        <v>13238</v>
      </c>
      <c r="Y257" s="20"/>
    </row>
    <row r="258" spans="1:25" s="19" customFormat="1" ht="26" x14ac:dyDescent="0.6">
      <c r="A258" s="23" t="s">
        <v>13356</v>
      </c>
      <c r="B258" s="20">
        <v>1616</v>
      </c>
      <c r="C258" s="21">
        <v>43568</v>
      </c>
      <c r="D258" s="21">
        <v>43570.291666666701</v>
      </c>
      <c r="E258" s="20" t="s">
        <v>13245</v>
      </c>
      <c r="F258" s="20" t="s">
        <v>13244</v>
      </c>
      <c r="G258" s="20" t="s">
        <v>13243</v>
      </c>
      <c r="H258" s="20" t="s">
        <v>13253</v>
      </c>
      <c r="I258" s="20" t="s">
        <v>13242</v>
      </c>
      <c r="J258" s="20" t="s">
        <v>13253</v>
      </c>
      <c r="K258" s="20">
        <v>28.38</v>
      </c>
      <c r="L258" s="20">
        <v>64.8</v>
      </c>
      <c r="M258" s="20">
        <v>115</v>
      </c>
      <c r="N258" s="20" t="s">
        <v>13241</v>
      </c>
      <c r="O258" s="20" t="s">
        <v>13327</v>
      </c>
      <c r="P258" s="20" t="s">
        <v>27</v>
      </c>
      <c r="Q258" s="20" t="s">
        <v>1128</v>
      </c>
      <c r="R258" s="22" t="s">
        <v>13355</v>
      </c>
      <c r="S258" s="21">
        <v>45291.333333333299</v>
      </c>
      <c r="T258" s="21">
        <v>45291.333333333299</v>
      </c>
      <c r="U258" s="20" t="s">
        <v>13238</v>
      </c>
      <c r="V258" s="20"/>
      <c r="W258" s="20"/>
      <c r="X258" s="20" t="s">
        <v>13238</v>
      </c>
      <c r="Y258" s="20"/>
    </row>
    <row r="259" spans="1:25" s="19" customFormat="1" ht="26" x14ac:dyDescent="0.6">
      <c r="A259" s="23" t="s">
        <v>13354</v>
      </c>
      <c r="B259" s="20">
        <v>1617</v>
      </c>
      <c r="C259" s="21">
        <v>43560</v>
      </c>
      <c r="D259" s="21">
        <v>43570.291666666701</v>
      </c>
      <c r="E259" s="20" t="s">
        <v>13245</v>
      </c>
      <c r="F259" s="20" t="s">
        <v>13244</v>
      </c>
      <c r="G259" s="20" t="s">
        <v>13243</v>
      </c>
      <c r="H259" s="20" t="s">
        <v>13267</v>
      </c>
      <c r="I259" s="20" t="s">
        <v>13242</v>
      </c>
      <c r="J259" s="20" t="s">
        <v>616</v>
      </c>
      <c r="K259" s="20">
        <v>73.260000000000005</v>
      </c>
      <c r="L259" s="20">
        <v>82.434240000000003</v>
      </c>
      <c r="M259" s="20">
        <v>150</v>
      </c>
      <c r="N259" s="20" t="s">
        <v>13241</v>
      </c>
      <c r="O259" s="20" t="s">
        <v>13313</v>
      </c>
      <c r="P259" s="20" t="s">
        <v>27</v>
      </c>
      <c r="Q259" s="20" t="s">
        <v>1128</v>
      </c>
      <c r="R259" s="22" t="s">
        <v>13353</v>
      </c>
      <c r="S259" s="21">
        <v>44896.333333333299</v>
      </c>
      <c r="T259" s="21">
        <v>44896.333333333299</v>
      </c>
      <c r="U259" s="20" t="s">
        <v>13238</v>
      </c>
      <c r="V259" s="20"/>
      <c r="W259" s="20"/>
      <c r="X259" s="20" t="s">
        <v>13238</v>
      </c>
      <c r="Y259" s="20"/>
    </row>
    <row r="260" spans="1:25" s="19" customFormat="1" ht="26" x14ac:dyDescent="0.6">
      <c r="A260" s="23" t="s">
        <v>13352</v>
      </c>
      <c r="B260" s="20">
        <v>1618</v>
      </c>
      <c r="C260" s="21">
        <v>43559</v>
      </c>
      <c r="D260" s="21">
        <v>43570.291666666701</v>
      </c>
      <c r="E260" s="20" t="s">
        <v>13245</v>
      </c>
      <c r="F260" s="20" t="s">
        <v>13244</v>
      </c>
      <c r="G260" s="20" t="s">
        <v>13243</v>
      </c>
      <c r="H260" s="20" t="s">
        <v>13267</v>
      </c>
      <c r="I260" s="20" t="s">
        <v>13242</v>
      </c>
      <c r="J260" s="20" t="s">
        <v>616</v>
      </c>
      <c r="K260" s="20">
        <v>202.99799999999999</v>
      </c>
      <c r="L260" s="20">
        <v>202.99799999999999</v>
      </c>
      <c r="M260" s="20">
        <v>200</v>
      </c>
      <c r="N260" s="20" t="s">
        <v>13241</v>
      </c>
      <c r="O260" s="20" t="s">
        <v>13327</v>
      </c>
      <c r="P260" s="20" t="s">
        <v>27</v>
      </c>
      <c r="Q260" s="20" t="s">
        <v>1128</v>
      </c>
      <c r="R260" s="22" t="s">
        <v>13351</v>
      </c>
      <c r="S260" s="21">
        <v>44926.333333333299</v>
      </c>
      <c r="T260" s="21">
        <v>44926.333333333299</v>
      </c>
      <c r="U260" s="20" t="s">
        <v>13238</v>
      </c>
      <c r="V260" s="20"/>
      <c r="W260" s="20"/>
      <c r="X260" s="20" t="s">
        <v>13238</v>
      </c>
      <c r="Y260" s="20"/>
    </row>
    <row r="261" spans="1:25" s="19" customFormat="1" ht="26" x14ac:dyDescent="0.6">
      <c r="A261" s="23" t="s">
        <v>13350</v>
      </c>
      <c r="B261" s="20">
        <v>1619</v>
      </c>
      <c r="C261" s="21">
        <v>43567</v>
      </c>
      <c r="D261" s="21">
        <v>43570.291666666701</v>
      </c>
      <c r="E261" s="20" t="s">
        <v>13245</v>
      </c>
      <c r="F261" s="20" t="s">
        <v>13244</v>
      </c>
      <c r="G261" s="20" t="s">
        <v>13243</v>
      </c>
      <c r="H261" s="20" t="s">
        <v>13267</v>
      </c>
      <c r="I261" s="20" t="s">
        <v>13242</v>
      </c>
      <c r="J261" s="20" t="s">
        <v>616</v>
      </c>
      <c r="K261" s="20">
        <v>500</v>
      </c>
      <c r="L261" s="20">
        <v>500</v>
      </c>
      <c r="M261" s="20">
        <v>500</v>
      </c>
      <c r="N261" s="20" t="s">
        <v>13241</v>
      </c>
      <c r="O261" s="20" t="s">
        <v>13349</v>
      </c>
      <c r="P261" s="20" t="s">
        <v>27</v>
      </c>
      <c r="Q261" s="20" t="s">
        <v>1128</v>
      </c>
      <c r="R261" s="22" t="s">
        <v>13348</v>
      </c>
      <c r="S261" s="21">
        <v>45078.291666666701</v>
      </c>
      <c r="T261" s="21">
        <v>45078.291666666701</v>
      </c>
      <c r="U261" s="20" t="s">
        <v>13238</v>
      </c>
      <c r="V261" s="20"/>
      <c r="W261" s="20"/>
      <c r="X261" s="20" t="s">
        <v>13238</v>
      </c>
      <c r="Y261" s="20"/>
    </row>
    <row r="262" spans="1:25" s="19" customFormat="1" ht="26" x14ac:dyDescent="0.6">
      <c r="A262" s="23" t="s">
        <v>13347</v>
      </c>
      <c r="B262" s="20">
        <v>1620</v>
      </c>
      <c r="C262" s="21">
        <v>43560</v>
      </c>
      <c r="D262" s="21">
        <v>43570.291666666701</v>
      </c>
      <c r="E262" s="20" t="s">
        <v>13245</v>
      </c>
      <c r="F262" s="20" t="s">
        <v>13244</v>
      </c>
      <c r="G262" s="20" t="s">
        <v>13267</v>
      </c>
      <c r="H262" s="20" t="s">
        <v>13243</v>
      </c>
      <c r="I262" s="20" t="s">
        <v>616</v>
      </c>
      <c r="J262" s="20" t="s">
        <v>13242</v>
      </c>
      <c r="K262" s="20">
        <v>102.04</v>
      </c>
      <c r="L262" s="20">
        <v>51.56</v>
      </c>
      <c r="M262" s="20">
        <v>100</v>
      </c>
      <c r="N262" s="20" t="s">
        <v>13241</v>
      </c>
      <c r="O262" s="20" t="s">
        <v>13344</v>
      </c>
      <c r="P262" s="20" t="s">
        <v>27</v>
      </c>
      <c r="Q262" s="20" t="s">
        <v>1128</v>
      </c>
      <c r="R262" s="22" t="s">
        <v>13346</v>
      </c>
      <c r="S262" s="21">
        <v>45275.333333333299</v>
      </c>
      <c r="T262" s="21">
        <v>45275.333333333299</v>
      </c>
      <c r="U262" s="20" t="s">
        <v>13238</v>
      </c>
      <c r="V262" s="20"/>
      <c r="W262" s="20"/>
      <c r="X262" s="20" t="s">
        <v>13238</v>
      </c>
      <c r="Y262" s="20"/>
    </row>
    <row r="263" spans="1:25" s="19" customFormat="1" ht="39" x14ac:dyDescent="0.6">
      <c r="A263" s="23" t="s">
        <v>13345</v>
      </c>
      <c r="B263" s="20">
        <v>1621</v>
      </c>
      <c r="C263" s="21">
        <v>43560</v>
      </c>
      <c r="D263" s="21">
        <v>43570.291666666701</v>
      </c>
      <c r="E263" s="20" t="s">
        <v>13245</v>
      </c>
      <c r="F263" s="20" t="s">
        <v>13244</v>
      </c>
      <c r="G263" s="20" t="s">
        <v>13267</v>
      </c>
      <c r="H263" s="20" t="s">
        <v>13243</v>
      </c>
      <c r="I263" s="20" t="s">
        <v>616</v>
      </c>
      <c r="J263" s="20" t="s">
        <v>13242</v>
      </c>
      <c r="K263" s="20">
        <v>200</v>
      </c>
      <c r="L263" s="20">
        <v>200</v>
      </c>
      <c r="M263" s="20">
        <v>200</v>
      </c>
      <c r="N263" s="20" t="s">
        <v>13241</v>
      </c>
      <c r="O263" s="20" t="s">
        <v>13344</v>
      </c>
      <c r="P263" s="20" t="s">
        <v>27</v>
      </c>
      <c r="Q263" s="20" t="s">
        <v>1128</v>
      </c>
      <c r="R263" s="22" t="s">
        <v>13343</v>
      </c>
      <c r="S263" s="21">
        <v>44895.333333333299</v>
      </c>
      <c r="T263" s="21">
        <v>44895.333333333299</v>
      </c>
      <c r="U263" s="20" t="s">
        <v>13238</v>
      </c>
      <c r="V263" s="20"/>
      <c r="W263" s="20"/>
      <c r="X263" s="20" t="s">
        <v>13238</v>
      </c>
      <c r="Y263" s="20"/>
    </row>
    <row r="264" spans="1:25" s="19" customFormat="1" ht="26" x14ac:dyDescent="0.6">
      <c r="A264" s="23" t="s">
        <v>13342</v>
      </c>
      <c r="B264" s="20">
        <v>1622</v>
      </c>
      <c r="C264" s="21">
        <v>43568</v>
      </c>
      <c r="D264" s="21">
        <v>43570.291666666701</v>
      </c>
      <c r="E264" s="20" t="s">
        <v>13245</v>
      </c>
      <c r="F264" s="20" t="s">
        <v>13244</v>
      </c>
      <c r="G264" s="20" t="s">
        <v>13243</v>
      </c>
      <c r="H264" s="20" t="s">
        <v>13267</v>
      </c>
      <c r="I264" s="20" t="s">
        <v>13242</v>
      </c>
      <c r="J264" s="20" t="s">
        <v>616</v>
      </c>
      <c r="K264" s="20">
        <v>64.17</v>
      </c>
      <c r="L264" s="20">
        <v>244.26</v>
      </c>
      <c r="M264" s="20">
        <v>240</v>
      </c>
      <c r="N264" s="20" t="s">
        <v>13241</v>
      </c>
      <c r="O264" s="20" t="s">
        <v>13341</v>
      </c>
      <c r="P264" s="20" t="s">
        <v>13256</v>
      </c>
      <c r="Q264" s="20" t="s">
        <v>1128</v>
      </c>
      <c r="R264" s="22" t="s">
        <v>13340</v>
      </c>
      <c r="S264" s="21">
        <v>45031.291666666701</v>
      </c>
      <c r="T264" s="21">
        <v>45031.291666666701</v>
      </c>
      <c r="U264" s="20" t="s">
        <v>13238</v>
      </c>
      <c r="V264" s="20"/>
      <c r="W264" s="20"/>
      <c r="X264" s="20" t="s">
        <v>13238</v>
      </c>
      <c r="Y264" s="20"/>
    </row>
    <row r="265" spans="1:25" s="19" customFormat="1" ht="26" x14ac:dyDescent="0.6">
      <c r="A265" s="23" t="s">
        <v>13339</v>
      </c>
      <c r="B265" s="20">
        <v>1625</v>
      </c>
      <c r="C265" s="21">
        <v>43555</v>
      </c>
      <c r="D265" s="21">
        <v>43570.291666666701</v>
      </c>
      <c r="E265" s="20" t="s">
        <v>13245</v>
      </c>
      <c r="F265" s="20" t="s">
        <v>13244</v>
      </c>
      <c r="G265" s="20" t="s">
        <v>13243</v>
      </c>
      <c r="H265" s="20" t="s">
        <v>13267</v>
      </c>
      <c r="I265" s="20" t="s">
        <v>13242</v>
      </c>
      <c r="J265" s="20" t="s">
        <v>616</v>
      </c>
      <c r="K265" s="20">
        <v>1150</v>
      </c>
      <c r="L265" s="20">
        <v>1150</v>
      </c>
      <c r="M265" s="20">
        <v>1150</v>
      </c>
      <c r="N265" s="20" t="s">
        <v>13241</v>
      </c>
      <c r="O265" s="20" t="s">
        <v>13333</v>
      </c>
      <c r="P265" s="20" t="s">
        <v>27</v>
      </c>
      <c r="Q265" s="20" t="s">
        <v>1128</v>
      </c>
      <c r="R265" s="22" t="s">
        <v>13338</v>
      </c>
      <c r="S265" s="21">
        <v>45078.291666666701</v>
      </c>
      <c r="T265" s="21">
        <v>45078.291666666701</v>
      </c>
      <c r="U265" s="20" t="s">
        <v>13238</v>
      </c>
      <c r="V265" s="20"/>
      <c r="W265" s="20"/>
      <c r="X265" s="20" t="s">
        <v>13238</v>
      </c>
      <c r="Y265" s="20"/>
    </row>
    <row r="266" spans="1:25" s="19" customFormat="1" ht="26" x14ac:dyDescent="0.6">
      <c r="A266" s="23" t="s">
        <v>13337</v>
      </c>
      <c r="B266" s="20">
        <v>1626</v>
      </c>
      <c r="C266" s="21">
        <v>43560</v>
      </c>
      <c r="D266" s="21">
        <v>43570.291666666701</v>
      </c>
      <c r="E266" s="20" t="s">
        <v>13245</v>
      </c>
      <c r="F266" s="20" t="s">
        <v>13244</v>
      </c>
      <c r="G266" s="20" t="s">
        <v>13267</v>
      </c>
      <c r="H266" s="20" t="s">
        <v>13243</v>
      </c>
      <c r="I266" s="20" t="s">
        <v>616</v>
      </c>
      <c r="J266" s="20" t="s">
        <v>13242</v>
      </c>
      <c r="K266" s="20">
        <v>116.01855999999999</v>
      </c>
      <c r="L266" s="20">
        <v>113.96</v>
      </c>
      <c r="M266" s="20">
        <v>200</v>
      </c>
      <c r="N266" s="20" t="s">
        <v>13241</v>
      </c>
      <c r="O266" s="20" t="s">
        <v>13327</v>
      </c>
      <c r="P266" s="20" t="s">
        <v>27</v>
      </c>
      <c r="Q266" s="20" t="s">
        <v>1128</v>
      </c>
      <c r="R266" s="22" t="s">
        <v>13335</v>
      </c>
      <c r="S266" s="21">
        <v>44896.333333333299</v>
      </c>
      <c r="T266" s="21">
        <v>44896.333333333299</v>
      </c>
      <c r="U266" s="20" t="s">
        <v>13238</v>
      </c>
      <c r="V266" s="20"/>
      <c r="W266" s="20"/>
      <c r="X266" s="20" t="s">
        <v>13238</v>
      </c>
      <c r="Y266" s="20"/>
    </row>
    <row r="267" spans="1:25" s="19" customFormat="1" ht="26" x14ac:dyDescent="0.6">
      <c r="A267" s="23" t="s">
        <v>13336</v>
      </c>
      <c r="B267" s="20">
        <v>1628</v>
      </c>
      <c r="C267" s="21">
        <v>43560</v>
      </c>
      <c r="D267" s="21">
        <v>43570.291666666701</v>
      </c>
      <c r="E267" s="20" t="s">
        <v>13245</v>
      </c>
      <c r="F267" s="20" t="s">
        <v>13244</v>
      </c>
      <c r="G267" s="20" t="s">
        <v>13267</v>
      </c>
      <c r="H267" s="20" t="s">
        <v>13243</v>
      </c>
      <c r="I267" s="20" t="s">
        <v>616</v>
      </c>
      <c r="J267" s="20" t="s">
        <v>13242</v>
      </c>
      <c r="K267" s="20">
        <v>310.2</v>
      </c>
      <c r="L267" s="20">
        <v>306.26</v>
      </c>
      <c r="M267" s="20">
        <v>300</v>
      </c>
      <c r="N267" s="20" t="s">
        <v>13241</v>
      </c>
      <c r="O267" s="20" t="s">
        <v>13333</v>
      </c>
      <c r="P267" s="20" t="s">
        <v>27</v>
      </c>
      <c r="Q267" s="20" t="s">
        <v>1128</v>
      </c>
      <c r="R267" s="22" t="s">
        <v>13335</v>
      </c>
      <c r="S267" s="21">
        <v>45291.333333333299</v>
      </c>
      <c r="T267" s="21">
        <v>45291.333333333299</v>
      </c>
      <c r="U267" s="20" t="s">
        <v>13238</v>
      </c>
      <c r="V267" s="20"/>
      <c r="W267" s="20"/>
      <c r="X267" s="20" t="s">
        <v>13238</v>
      </c>
      <c r="Y267" s="20"/>
    </row>
    <row r="268" spans="1:25" s="19" customFormat="1" ht="26" x14ac:dyDescent="0.6">
      <c r="A268" s="23" t="s">
        <v>13334</v>
      </c>
      <c r="B268" s="20">
        <v>1629</v>
      </c>
      <c r="C268" s="21">
        <v>43566</v>
      </c>
      <c r="D268" s="21">
        <v>43570.291666666701</v>
      </c>
      <c r="E268" s="20" t="s">
        <v>13245</v>
      </c>
      <c r="F268" s="20" t="s">
        <v>13244</v>
      </c>
      <c r="G268" s="20" t="s">
        <v>13243</v>
      </c>
      <c r="H268" s="20"/>
      <c r="I268" s="20" t="s">
        <v>13242</v>
      </c>
      <c r="J268" s="20"/>
      <c r="K268" s="20">
        <v>305</v>
      </c>
      <c r="L268" s="20"/>
      <c r="M268" s="20">
        <v>300</v>
      </c>
      <c r="N268" s="20" t="s">
        <v>13241</v>
      </c>
      <c r="O268" s="20" t="s">
        <v>13333</v>
      </c>
      <c r="P268" s="20" t="s">
        <v>27</v>
      </c>
      <c r="Q268" s="20" t="s">
        <v>1128</v>
      </c>
      <c r="R268" s="22" t="s">
        <v>13332</v>
      </c>
      <c r="S268" s="21">
        <v>44531.333333333299</v>
      </c>
      <c r="T268" s="21">
        <v>44531.333333333299</v>
      </c>
      <c r="U268" s="20" t="s">
        <v>13238</v>
      </c>
      <c r="V268" s="20"/>
      <c r="W268" s="20"/>
      <c r="X268" s="20" t="s">
        <v>13238</v>
      </c>
      <c r="Y268" s="20"/>
    </row>
    <row r="269" spans="1:25" s="19" customFormat="1" ht="26" x14ac:dyDescent="0.6">
      <c r="A269" s="23" t="s">
        <v>13331</v>
      </c>
      <c r="B269" s="20">
        <v>1631</v>
      </c>
      <c r="C269" s="21">
        <v>43556</v>
      </c>
      <c r="D269" s="21">
        <v>43570.291666666701</v>
      </c>
      <c r="E269" s="20" t="s">
        <v>13245</v>
      </c>
      <c r="F269" s="20" t="s">
        <v>13244</v>
      </c>
      <c r="G269" s="20" t="s">
        <v>13243</v>
      </c>
      <c r="H269" s="20" t="s">
        <v>13267</v>
      </c>
      <c r="I269" s="20" t="s">
        <v>13242</v>
      </c>
      <c r="J269" s="20" t="s">
        <v>616</v>
      </c>
      <c r="K269" s="20">
        <v>500</v>
      </c>
      <c r="L269" s="20">
        <v>500</v>
      </c>
      <c r="M269" s="20">
        <v>500</v>
      </c>
      <c r="N269" s="20" t="s">
        <v>13241</v>
      </c>
      <c r="O269" s="20" t="s">
        <v>13327</v>
      </c>
      <c r="P269" s="20" t="s">
        <v>27</v>
      </c>
      <c r="Q269" s="20" t="s">
        <v>1128</v>
      </c>
      <c r="R269" s="22" t="s">
        <v>13330</v>
      </c>
      <c r="S269" s="21">
        <v>44835.291666666701</v>
      </c>
      <c r="T269" s="21">
        <v>44835.291666666701</v>
      </c>
      <c r="U269" s="20" t="s">
        <v>13238</v>
      </c>
      <c r="V269" s="20"/>
      <c r="W269" s="20"/>
      <c r="X269" s="20" t="s">
        <v>13238</v>
      </c>
      <c r="Y269" s="20"/>
    </row>
    <row r="270" spans="1:25" s="19" customFormat="1" ht="26" x14ac:dyDescent="0.6">
      <c r="A270" s="23" t="s">
        <v>13329</v>
      </c>
      <c r="B270" s="20">
        <v>1632</v>
      </c>
      <c r="C270" s="21">
        <v>43560</v>
      </c>
      <c r="D270" s="21">
        <v>43570.291666666701</v>
      </c>
      <c r="E270" s="20" t="s">
        <v>13245</v>
      </c>
      <c r="F270" s="20" t="s">
        <v>13244</v>
      </c>
      <c r="G270" s="20" t="s">
        <v>13243</v>
      </c>
      <c r="H270" s="20" t="s">
        <v>13267</v>
      </c>
      <c r="I270" s="20" t="s">
        <v>13242</v>
      </c>
      <c r="J270" s="20" t="s">
        <v>616</v>
      </c>
      <c r="K270" s="20">
        <v>671.55</v>
      </c>
      <c r="L270" s="20">
        <v>778.54560000000004</v>
      </c>
      <c r="M270" s="20">
        <v>1500</v>
      </c>
      <c r="N270" s="20" t="s">
        <v>13241</v>
      </c>
      <c r="O270" s="20" t="s">
        <v>13327</v>
      </c>
      <c r="P270" s="20" t="s">
        <v>27</v>
      </c>
      <c r="Q270" s="20" t="s">
        <v>1128</v>
      </c>
      <c r="R270" s="22" t="s">
        <v>13326</v>
      </c>
      <c r="S270" s="21">
        <v>45261.333333333299</v>
      </c>
      <c r="T270" s="21">
        <v>45261.333333333299</v>
      </c>
      <c r="U270" s="20" t="s">
        <v>13238</v>
      </c>
      <c r="V270" s="20"/>
      <c r="W270" s="20"/>
      <c r="X270" s="20" t="s">
        <v>13238</v>
      </c>
      <c r="Y270" s="20"/>
    </row>
    <row r="271" spans="1:25" s="19" customFormat="1" ht="26" x14ac:dyDescent="0.6">
      <c r="A271" s="23" t="s">
        <v>13328</v>
      </c>
      <c r="B271" s="20">
        <v>1635</v>
      </c>
      <c r="C271" s="21">
        <v>43570</v>
      </c>
      <c r="D271" s="21">
        <v>43570.291666666701</v>
      </c>
      <c r="E271" s="20" t="s">
        <v>13245</v>
      </c>
      <c r="F271" s="20" t="s">
        <v>13244</v>
      </c>
      <c r="G271" s="20" t="s">
        <v>13267</v>
      </c>
      <c r="H271" s="20" t="s">
        <v>13243</v>
      </c>
      <c r="I271" s="20" t="s">
        <v>616</v>
      </c>
      <c r="J271" s="20" t="s">
        <v>13242</v>
      </c>
      <c r="K271" s="20">
        <v>406.56</v>
      </c>
      <c r="L271" s="20">
        <v>406.56</v>
      </c>
      <c r="M271" s="20">
        <v>400</v>
      </c>
      <c r="N271" s="20" t="s">
        <v>13241</v>
      </c>
      <c r="O271" s="20" t="s">
        <v>13327</v>
      </c>
      <c r="P271" s="20" t="s">
        <v>27</v>
      </c>
      <c r="Q271" s="20" t="s">
        <v>1128</v>
      </c>
      <c r="R271" s="22" t="s">
        <v>13326</v>
      </c>
      <c r="S271" s="21">
        <v>44895.333333333299</v>
      </c>
      <c r="T271" s="21">
        <v>44895.333333333299</v>
      </c>
      <c r="U271" s="20" t="s">
        <v>13238</v>
      </c>
      <c r="V271" s="20"/>
      <c r="W271" s="20"/>
      <c r="X271" s="20" t="s">
        <v>13238</v>
      </c>
      <c r="Y271" s="20"/>
    </row>
    <row r="272" spans="1:25" s="19" customFormat="1" ht="26" x14ac:dyDescent="0.6">
      <c r="A272" s="23" t="s">
        <v>13325</v>
      </c>
      <c r="B272" s="20">
        <v>1636</v>
      </c>
      <c r="C272" s="21">
        <v>43559</v>
      </c>
      <c r="D272" s="21">
        <v>43570.291666666701</v>
      </c>
      <c r="E272" s="20" t="s">
        <v>13245</v>
      </c>
      <c r="F272" s="20" t="s">
        <v>13244</v>
      </c>
      <c r="G272" s="20" t="s">
        <v>13243</v>
      </c>
      <c r="H272" s="20" t="s">
        <v>13267</v>
      </c>
      <c r="I272" s="20" t="s">
        <v>13242</v>
      </c>
      <c r="J272" s="20" t="s">
        <v>616</v>
      </c>
      <c r="K272" s="20">
        <v>200</v>
      </c>
      <c r="L272" s="20">
        <v>400</v>
      </c>
      <c r="M272" s="20">
        <v>400</v>
      </c>
      <c r="N272" s="20" t="s">
        <v>13241</v>
      </c>
      <c r="O272" s="20" t="s">
        <v>13308</v>
      </c>
      <c r="P272" s="20" t="s">
        <v>27</v>
      </c>
      <c r="Q272" s="20" t="s">
        <v>1128</v>
      </c>
      <c r="R272" s="22" t="s">
        <v>13324</v>
      </c>
      <c r="S272" s="21">
        <v>45261.333333333299</v>
      </c>
      <c r="T272" s="21">
        <v>45261.333333333299</v>
      </c>
      <c r="U272" s="20" t="s">
        <v>13238</v>
      </c>
      <c r="V272" s="20"/>
      <c r="W272" s="20"/>
      <c r="X272" s="20" t="s">
        <v>13238</v>
      </c>
      <c r="Y272" s="20"/>
    </row>
    <row r="273" spans="1:25" s="19" customFormat="1" ht="26" x14ac:dyDescent="0.6">
      <c r="A273" s="23" t="s">
        <v>13323</v>
      </c>
      <c r="B273" s="20">
        <v>1637</v>
      </c>
      <c r="C273" s="21">
        <v>43560</v>
      </c>
      <c r="D273" s="21">
        <v>43570.291666666701</v>
      </c>
      <c r="E273" s="20" t="s">
        <v>13245</v>
      </c>
      <c r="F273" s="20" t="s">
        <v>13244</v>
      </c>
      <c r="G273" s="20" t="s">
        <v>13243</v>
      </c>
      <c r="H273" s="20" t="s">
        <v>13267</v>
      </c>
      <c r="I273" s="20" t="s">
        <v>13242</v>
      </c>
      <c r="J273" s="20" t="s">
        <v>616</v>
      </c>
      <c r="K273" s="20">
        <v>518.4</v>
      </c>
      <c r="L273" s="20">
        <v>518.4</v>
      </c>
      <c r="M273" s="20">
        <v>500</v>
      </c>
      <c r="N273" s="20" t="s">
        <v>13241</v>
      </c>
      <c r="O273" s="20" t="s">
        <v>13308</v>
      </c>
      <c r="P273" s="20" t="s">
        <v>27</v>
      </c>
      <c r="Q273" s="20" t="s">
        <v>1128</v>
      </c>
      <c r="R273" s="22" t="s">
        <v>13322</v>
      </c>
      <c r="S273" s="21">
        <v>44926.333333333299</v>
      </c>
      <c r="T273" s="21">
        <v>44926.333333333299</v>
      </c>
      <c r="U273" s="20" t="s">
        <v>13238</v>
      </c>
      <c r="V273" s="20"/>
      <c r="W273" s="20"/>
      <c r="X273" s="20" t="s">
        <v>13238</v>
      </c>
      <c r="Y273" s="20"/>
    </row>
    <row r="274" spans="1:25" s="19" customFormat="1" ht="39" x14ac:dyDescent="0.6">
      <c r="A274" s="23" t="s">
        <v>13321</v>
      </c>
      <c r="B274" s="20">
        <v>1640</v>
      </c>
      <c r="C274" s="21">
        <v>43567</v>
      </c>
      <c r="D274" s="21">
        <v>43570.291666666701</v>
      </c>
      <c r="E274" s="20" t="s">
        <v>13245</v>
      </c>
      <c r="F274" s="20" t="s">
        <v>13244</v>
      </c>
      <c r="G274" s="20" t="s">
        <v>13267</v>
      </c>
      <c r="H274" s="20" t="s">
        <v>13243</v>
      </c>
      <c r="I274" s="20" t="s">
        <v>616</v>
      </c>
      <c r="J274" s="20" t="s">
        <v>13242</v>
      </c>
      <c r="K274" s="20">
        <v>514.35</v>
      </c>
      <c r="L274" s="20">
        <v>514.35</v>
      </c>
      <c r="M274" s="20">
        <v>500</v>
      </c>
      <c r="N274" s="20" t="s">
        <v>13241</v>
      </c>
      <c r="O274" s="20" t="s">
        <v>13308</v>
      </c>
      <c r="P274" s="20" t="s">
        <v>27</v>
      </c>
      <c r="Q274" s="20" t="s">
        <v>1128</v>
      </c>
      <c r="R274" s="22" t="s">
        <v>13320</v>
      </c>
      <c r="S274" s="21">
        <v>45078.291666666701</v>
      </c>
      <c r="T274" s="21">
        <v>45078.291666666701</v>
      </c>
      <c r="U274" s="20" t="s">
        <v>13238</v>
      </c>
      <c r="V274" s="20"/>
      <c r="W274" s="20"/>
      <c r="X274" s="20" t="s">
        <v>13238</v>
      </c>
      <c r="Y274" s="20"/>
    </row>
    <row r="275" spans="1:25" s="19" customFormat="1" ht="26" x14ac:dyDescent="0.6">
      <c r="A275" s="23" t="s">
        <v>13319</v>
      </c>
      <c r="B275" s="20">
        <v>1641</v>
      </c>
      <c r="C275" s="21">
        <v>43560</v>
      </c>
      <c r="D275" s="21">
        <v>43570.291666666701</v>
      </c>
      <c r="E275" s="20" t="s">
        <v>13245</v>
      </c>
      <c r="F275" s="20" t="s">
        <v>13244</v>
      </c>
      <c r="G275" s="20" t="s">
        <v>13243</v>
      </c>
      <c r="H275" s="20"/>
      <c r="I275" s="20" t="s">
        <v>13242</v>
      </c>
      <c r="J275" s="20"/>
      <c r="K275" s="20">
        <v>100.98</v>
      </c>
      <c r="L275" s="20"/>
      <c r="M275" s="20">
        <v>100</v>
      </c>
      <c r="N275" s="20" t="s">
        <v>13241</v>
      </c>
      <c r="O275" s="20" t="s">
        <v>13313</v>
      </c>
      <c r="P275" s="20" t="s">
        <v>27</v>
      </c>
      <c r="Q275" s="20" t="s">
        <v>1128</v>
      </c>
      <c r="R275" s="22" t="s">
        <v>13318</v>
      </c>
      <c r="S275" s="21">
        <v>44926.333333333299</v>
      </c>
      <c r="T275" s="21">
        <v>44926.333333333299</v>
      </c>
      <c r="U275" s="20" t="s">
        <v>13238</v>
      </c>
      <c r="V275" s="20"/>
      <c r="W275" s="20"/>
      <c r="X275" s="20" t="s">
        <v>13238</v>
      </c>
      <c r="Y275" s="20"/>
    </row>
    <row r="276" spans="1:25" s="19" customFormat="1" ht="26" x14ac:dyDescent="0.6">
      <c r="A276" s="23" t="s">
        <v>13317</v>
      </c>
      <c r="B276" s="20">
        <v>1642</v>
      </c>
      <c r="C276" s="21">
        <v>43557</v>
      </c>
      <c r="D276" s="21">
        <v>43570.291666666701</v>
      </c>
      <c r="E276" s="20" t="s">
        <v>13245</v>
      </c>
      <c r="F276" s="20" t="s">
        <v>13244</v>
      </c>
      <c r="G276" s="20" t="s">
        <v>13243</v>
      </c>
      <c r="H276" s="20" t="s">
        <v>13267</v>
      </c>
      <c r="I276" s="20" t="s">
        <v>13242</v>
      </c>
      <c r="J276" s="20" t="s">
        <v>616</v>
      </c>
      <c r="K276" s="20">
        <v>518.4</v>
      </c>
      <c r="L276" s="20">
        <v>518.4</v>
      </c>
      <c r="M276" s="20">
        <v>500</v>
      </c>
      <c r="N276" s="20" t="s">
        <v>13241</v>
      </c>
      <c r="O276" s="20" t="s">
        <v>13308</v>
      </c>
      <c r="P276" s="20" t="s">
        <v>27</v>
      </c>
      <c r="Q276" s="20" t="s">
        <v>1128</v>
      </c>
      <c r="R276" s="22" t="s">
        <v>13315</v>
      </c>
      <c r="S276" s="21">
        <v>44926.333333333299</v>
      </c>
      <c r="T276" s="21">
        <v>44926.333333333299</v>
      </c>
      <c r="U276" s="20" t="s">
        <v>13238</v>
      </c>
      <c r="V276" s="20"/>
      <c r="W276" s="20"/>
      <c r="X276" s="20" t="s">
        <v>13238</v>
      </c>
      <c r="Y276" s="20"/>
    </row>
    <row r="277" spans="1:25" s="19" customFormat="1" ht="26" x14ac:dyDescent="0.6">
      <c r="A277" s="23" t="s">
        <v>13316</v>
      </c>
      <c r="B277" s="20">
        <v>1643</v>
      </c>
      <c r="C277" s="21">
        <v>43559</v>
      </c>
      <c r="D277" s="21">
        <v>43570.291666666701</v>
      </c>
      <c r="E277" s="20" t="s">
        <v>13245</v>
      </c>
      <c r="F277" s="20" t="s">
        <v>13244</v>
      </c>
      <c r="G277" s="20" t="s">
        <v>13267</v>
      </c>
      <c r="H277" s="20" t="s">
        <v>13243</v>
      </c>
      <c r="I277" s="20" t="s">
        <v>616</v>
      </c>
      <c r="J277" s="20" t="s">
        <v>13242</v>
      </c>
      <c r="K277" s="20">
        <v>400</v>
      </c>
      <c r="L277" s="20">
        <v>200</v>
      </c>
      <c r="M277" s="20">
        <v>400</v>
      </c>
      <c r="N277" s="20" t="s">
        <v>13241</v>
      </c>
      <c r="O277" s="20" t="s">
        <v>13308</v>
      </c>
      <c r="P277" s="20" t="s">
        <v>27</v>
      </c>
      <c r="Q277" s="20" t="s">
        <v>1128</v>
      </c>
      <c r="R277" s="22" t="s">
        <v>13315</v>
      </c>
      <c r="S277" s="21">
        <v>45261.333333333299</v>
      </c>
      <c r="T277" s="21">
        <v>45261.333333333299</v>
      </c>
      <c r="U277" s="20" t="s">
        <v>13238</v>
      </c>
      <c r="V277" s="20"/>
      <c r="W277" s="20"/>
      <c r="X277" s="20" t="s">
        <v>13238</v>
      </c>
      <c r="Y277" s="20"/>
    </row>
    <row r="278" spans="1:25" s="19" customFormat="1" ht="26" x14ac:dyDescent="0.6">
      <c r="A278" s="23" t="s">
        <v>13314</v>
      </c>
      <c r="B278" s="20">
        <v>1644</v>
      </c>
      <c r="C278" s="21">
        <v>43565</v>
      </c>
      <c r="D278" s="21">
        <v>43570.291666666701</v>
      </c>
      <c r="E278" s="20" t="s">
        <v>13245</v>
      </c>
      <c r="F278" s="20" t="s">
        <v>13244</v>
      </c>
      <c r="G278" s="20" t="s">
        <v>13243</v>
      </c>
      <c r="H278" s="20"/>
      <c r="I278" s="20" t="s">
        <v>13242</v>
      </c>
      <c r="J278" s="20"/>
      <c r="K278" s="20">
        <v>308.10000000000002</v>
      </c>
      <c r="L278" s="20"/>
      <c r="M278" s="20">
        <v>300</v>
      </c>
      <c r="N278" s="20" t="s">
        <v>13241</v>
      </c>
      <c r="O278" s="20" t="s">
        <v>13313</v>
      </c>
      <c r="P278" s="20" t="s">
        <v>27</v>
      </c>
      <c r="Q278" s="20" t="s">
        <v>1128</v>
      </c>
      <c r="R278" s="22" t="s">
        <v>13312</v>
      </c>
      <c r="S278" s="21">
        <v>44500.291666666701</v>
      </c>
      <c r="T278" s="21">
        <v>44500.291666666701</v>
      </c>
      <c r="U278" s="20" t="s">
        <v>13238</v>
      </c>
      <c r="V278" s="20"/>
      <c r="W278" s="20"/>
      <c r="X278" s="20" t="s">
        <v>13238</v>
      </c>
      <c r="Y278" s="20"/>
    </row>
    <row r="279" spans="1:25" s="19" customFormat="1" ht="26" x14ac:dyDescent="0.6">
      <c r="A279" s="23" t="s">
        <v>13311</v>
      </c>
      <c r="B279" s="20">
        <v>1645</v>
      </c>
      <c r="C279" s="21">
        <v>43565</v>
      </c>
      <c r="D279" s="21">
        <v>43570.291666666701</v>
      </c>
      <c r="E279" s="20" t="s">
        <v>13245</v>
      </c>
      <c r="F279" s="20" t="s">
        <v>13244</v>
      </c>
      <c r="G279" s="20" t="s">
        <v>13243</v>
      </c>
      <c r="H279" s="20"/>
      <c r="I279" s="20" t="s">
        <v>13242</v>
      </c>
      <c r="J279" s="20"/>
      <c r="K279" s="20">
        <v>725</v>
      </c>
      <c r="L279" s="20"/>
      <c r="M279" s="20">
        <v>705</v>
      </c>
      <c r="N279" s="20" t="s">
        <v>13241</v>
      </c>
      <c r="O279" s="20" t="s">
        <v>13308</v>
      </c>
      <c r="P279" s="20" t="s">
        <v>27</v>
      </c>
      <c r="Q279" s="20" t="s">
        <v>1128</v>
      </c>
      <c r="R279" s="22" t="s">
        <v>13310</v>
      </c>
      <c r="S279" s="21">
        <v>44896.333333333299</v>
      </c>
      <c r="T279" s="21">
        <v>44896.333333333299</v>
      </c>
      <c r="U279" s="20" t="s">
        <v>13238</v>
      </c>
      <c r="V279" s="20"/>
      <c r="W279" s="20"/>
      <c r="X279" s="20" t="s">
        <v>13238</v>
      </c>
      <c r="Y279" s="20"/>
    </row>
    <row r="280" spans="1:25" s="19" customFormat="1" ht="26" x14ac:dyDescent="0.6">
      <c r="A280" s="23" t="s">
        <v>13309</v>
      </c>
      <c r="B280" s="20">
        <v>1646</v>
      </c>
      <c r="C280" s="21">
        <v>43560</v>
      </c>
      <c r="D280" s="21">
        <v>43570.291666666701</v>
      </c>
      <c r="E280" s="20" t="s">
        <v>13245</v>
      </c>
      <c r="F280" s="20" t="s">
        <v>13244</v>
      </c>
      <c r="G280" s="20" t="s">
        <v>13243</v>
      </c>
      <c r="H280" s="20"/>
      <c r="I280" s="20" t="s">
        <v>13242</v>
      </c>
      <c r="J280" s="20"/>
      <c r="K280" s="20">
        <v>507.6</v>
      </c>
      <c r="L280" s="20"/>
      <c r="M280" s="20">
        <v>500</v>
      </c>
      <c r="N280" s="20" t="s">
        <v>13241</v>
      </c>
      <c r="O280" s="20" t="s">
        <v>13308</v>
      </c>
      <c r="P280" s="20" t="s">
        <v>27</v>
      </c>
      <c r="Q280" s="20" t="s">
        <v>1128</v>
      </c>
      <c r="R280" s="22" t="s">
        <v>13307</v>
      </c>
      <c r="S280" s="21">
        <v>44926.333333333299</v>
      </c>
      <c r="T280" s="21">
        <v>44926.333333333299</v>
      </c>
      <c r="U280" s="20" t="s">
        <v>13238</v>
      </c>
      <c r="V280" s="20"/>
      <c r="W280" s="20"/>
      <c r="X280" s="20" t="s">
        <v>13238</v>
      </c>
      <c r="Y280" s="20"/>
    </row>
    <row r="281" spans="1:25" s="19" customFormat="1" ht="26" x14ac:dyDescent="0.6">
      <c r="A281" s="23" t="s">
        <v>13306</v>
      </c>
      <c r="B281" s="20">
        <v>1647</v>
      </c>
      <c r="C281" s="21">
        <v>43557</v>
      </c>
      <c r="D281" s="21">
        <v>43570.291666666701</v>
      </c>
      <c r="E281" s="20" t="s">
        <v>13245</v>
      </c>
      <c r="F281" s="20" t="s">
        <v>13244</v>
      </c>
      <c r="G281" s="20" t="s">
        <v>13243</v>
      </c>
      <c r="H281" s="20" t="s">
        <v>13267</v>
      </c>
      <c r="I281" s="20" t="s">
        <v>13242</v>
      </c>
      <c r="J281" s="20" t="s">
        <v>616</v>
      </c>
      <c r="K281" s="20">
        <v>700</v>
      </c>
      <c r="L281" s="20">
        <v>700</v>
      </c>
      <c r="M281" s="20">
        <v>700</v>
      </c>
      <c r="N281" s="20" t="s">
        <v>13241</v>
      </c>
      <c r="O281" s="20" t="s">
        <v>13295</v>
      </c>
      <c r="P281" s="20" t="s">
        <v>835</v>
      </c>
      <c r="Q281" s="20" t="s">
        <v>1128</v>
      </c>
      <c r="R281" s="22" t="s">
        <v>13304</v>
      </c>
      <c r="S281" s="21">
        <v>44835.291666666701</v>
      </c>
      <c r="T281" s="21">
        <v>44835.291666666701</v>
      </c>
      <c r="U281" s="20" t="s">
        <v>13238</v>
      </c>
      <c r="V281" s="20"/>
      <c r="W281" s="20"/>
      <c r="X281" s="20" t="s">
        <v>13238</v>
      </c>
      <c r="Y281" s="20"/>
    </row>
    <row r="282" spans="1:25" s="19" customFormat="1" ht="26" x14ac:dyDescent="0.6">
      <c r="A282" s="23" t="s">
        <v>13305</v>
      </c>
      <c r="B282" s="20">
        <v>1648</v>
      </c>
      <c r="C282" s="21">
        <v>43560</v>
      </c>
      <c r="D282" s="21">
        <v>43570.291666666701</v>
      </c>
      <c r="E282" s="20" t="s">
        <v>13245</v>
      </c>
      <c r="F282" s="20" t="s">
        <v>13244</v>
      </c>
      <c r="G282" s="20" t="s">
        <v>13267</v>
      </c>
      <c r="H282" s="20" t="s">
        <v>13243</v>
      </c>
      <c r="I282" s="20" t="s">
        <v>616</v>
      </c>
      <c r="J282" s="20" t="s">
        <v>13242</v>
      </c>
      <c r="K282" s="20">
        <v>400</v>
      </c>
      <c r="L282" s="20">
        <v>200</v>
      </c>
      <c r="M282" s="20">
        <v>400</v>
      </c>
      <c r="N282" s="20" t="s">
        <v>13241</v>
      </c>
      <c r="O282" s="20" t="s">
        <v>13295</v>
      </c>
      <c r="P282" s="20" t="s">
        <v>835</v>
      </c>
      <c r="Q282" s="20" t="s">
        <v>1128</v>
      </c>
      <c r="R282" s="22" t="s">
        <v>13304</v>
      </c>
      <c r="S282" s="21">
        <v>45261.333333333299</v>
      </c>
      <c r="T282" s="21">
        <v>45261.333333333299</v>
      </c>
      <c r="U282" s="20" t="s">
        <v>13238</v>
      </c>
      <c r="V282" s="20"/>
      <c r="W282" s="20"/>
      <c r="X282" s="20" t="s">
        <v>13238</v>
      </c>
      <c r="Y282" s="20"/>
    </row>
    <row r="283" spans="1:25" s="19" customFormat="1" ht="26" x14ac:dyDescent="0.6">
      <c r="A283" s="23" t="s">
        <v>13303</v>
      </c>
      <c r="B283" s="20">
        <v>1649</v>
      </c>
      <c r="C283" s="21">
        <v>43560</v>
      </c>
      <c r="D283" s="21">
        <v>43570.291666666701</v>
      </c>
      <c r="E283" s="20" t="s">
        <v>13245</v>
      </c>
      <c r="F283" s="20" t="s">
        <v>13244</v>
      </c>
      <c r="G283" s="20" t="s">
        <v>13243</v>
      </c>
      <c r="H283" s="20" t="s">
        <v>13267</v>
      </c>
      <c r="I283" s="20" t="s">
        <v>13242</v>
      </c>
      <c r="J283" s="20" t="s">
        <v>616</v>
      </c>
      <c r="K283" s="20">
        <v>150</v>
      </c>
      <c r="L283" s="20">
        <v>300</v>
      </c>
      <c r="M283" s="20">
        <v>300</v>
      </c>
      <c r="N283" s="20" t="s">
        <v>13241</v>
      </c>
      <c r="O283" s="20" t="s">
        <v>13302</v>
      </c>
      <c r="P283" s="20" t="s">
        <v>835</v>
      </c>
      <c r="Q283" s="20" t="s">
        <v>13291</v>
      </c>
      <c r="R283" s="22" t="s">
        <v>13301</v>
      </c>
      <c r="S283" s="21">
        <v>45261.333333333299</v>
      </c>
      <c r="T283" s="21">
        <v>45261.333333333299</v>
      </c>
      <c r="U283" s="20" t="s">
        <v>13238</v>
      </c>
      <c r="V283" s="20"/>
      <c r="W283" s="20"/>
      <c r="X283" s="20" t="s">
        <v>13238</v>
      </c>
      <c r="Y283" s="20"/>
    </row>
    <row r="284" spans="1:25" s="19" customFormat="1" ht="39" x14ac:dyDescent="0.6">
      <c r="A284" s="23" t="s">
        <v>13300</v>
      </c>
      <c r="B284" s="20">
        <v>1650</v>
      </c>
      <c r="C284" s="21">
        <v>43570</v>
      </c>
      <c r="D284" s="21">
        <v>43570.291666666701</v>
      </c>
      <c r="E284" s="20" t="s">
        <v>13245</v>
      </c>
      <c r="F284" s="20" t="s">
        <v>13244</v>
      </c>
      <c r="G284" s="20" t="s">
        <v>13267</v>
      </c>
      <c r="H284" s="20" t="s">
        <v>13243</v>
      </c>
      <c r="I284" s="20" t="s">
        <v>616</v>
      </c>
      <c r="J284" s="20" t="s">
        <v>13242</v>
      </c>
      <c r="K284" s="20">
        <v>204</v>
      </c>
      <c r="L284" s="20">
        <v>200</v>
      </c>
      <c r="M284" s="20">
        <v>200</v>
      </c>
      <c r="N284" s="20" t="s">
        <v>13241</v>
      </c>
      <c r="O284" s="20" t="s">
        <v>13299</v>
      </c>
      <c r="P284" s="20" t="s">
        <v>835</v>
      </c>
      <c r="Q284" s="20" t="s">
        <v>13291</v>
      </c>
      <c r="R284" s="22" t="s">
        <v>13290</v>
      </c>
      <c r="S284" s="21">
        <v>44895.333333333299</v>
      </c>
      <c r="T284" s="21">
        <v>44895.333333333299</v>
      </c>
      <c r="U284" s="20" t="s">
        <v>13238</v>
      </c>
      <c r="V284" s="20"/>
      <c r="W284" s="20"/>
      <c r="X284" s="20" t="s">
        <v>13238</v>
      </c>
      <c r="Y284" s="20"/>
    </row>
    <row r="285" spans="1:25" s="19" customFormat="1" ht="39" x14ac:dyDescent="0.6">
      <c r="A285" s="23" t="s">
        <v>13298</v>
      </c>
      <c r="B285" s="20">
        <v>1653</v>
      </c>
      <c r="C285" s="21">
        <v>43568</v>
      </c>
      <c r="D285" s="21">
        <v>43570.291666666701</v>
      </c>
      <c r="E285" s="20" t="s">
        <v>13245</v>
      </c>
      <c r="F285" s="20" t="s">
        <v>13244</v>
      </c>
      <c r="G285" s="20" t="s">
        <v>13243</v>
      </c>
      <c r="H285" s="20" t="s">
        <v>13267</v>
      </c>
      <c r="I285" s="20" t="s">
        <v>13242</v>
      </c>
      <c r="J285" s="20" t="s">
        <v>616</v>
      </c>
      <c r="K285" s="20">
        <v>118.56</v>
      </c>
      <c r="L285" s="20">
        <v>459.54</v>
      </c>
      <c r="M285" s="20">
        <v>448</v>
      </c>
      <c r="N285" s="20" t="s">
        <v>13241</v>
      </c>
      <c r="O285" s="20" t="s">
        <v>13295</v>
      </c>
      <c r="P285" s="20" t="s">
        <v>13256</v>
      </c>
      <c r="Q285" s="20" t="s">
        <v>13291</v>
      </c>
      <c r="R285" s="22" t="s">
        <v>13297</v>
      </c>
      <c r="S285" s="21">
        <v>45077.291666666701</v>
      </c>
      <c r="T285" s="21">
        <v>45077.291666666701</v>
      </c>
      <c r="U285" s="20" t="s">
        <v>13238</v>
      </c>
      <c r="V285" s="20"/>
      <c r="W285" s="20"/>
      <c r="X285" s="20" t="s">
        <v>13238</v>
      </c>
      <c r="Y285" s="20"/>
    </row>
    <row r="286" spans="1:25" s="19" customFormat="1" ht="26" x14ac:dyDescent="0.6">
      <c r="A286" s="23" t="s">
        <v>13296</v>
      </c>
      <c r="B286" s="20">
        <v>1654</v>
      </c>
      <c r="C286" s="21">
        <v>43564</v>
      </c>
      <c r="D286" s="21">
        <v>43570.291666666701</v>
      </c>
      <c r="E286" s="20" t="s">
        <v>13245</v>
      </c>
      <c r="F286" s="20" t="s">
        <v>13244</v>
      </c>
      <c r="G286" s="20" t="s">
        <v>13267</v>
      </c>
      <c r="H286" s="20" t="s">
        <v>13243</v>
      </c>
      <c r="I286" s="20" t="s">
        <v>616</v>
      </c>
      <c r="J286" s="20" t="s">
        <v>13242</v>
      </c>
      <c r="K286" s="20">
        <v>261.95400000000001</v>
      </c>
      <c r="L286" s="20">
        <v>254.98</v>
      </c>
      <c r="M286" s="20">
        <v>250</v>
      </c>
      <c r="N286" s="20" t="s">
        <v>13241</v>
      </c>
      <c r="O286" s="20" t="s">
        <v>13295</v>
      </c>
      <c r="P286" s="20" t="s">
        <v>835</v>
      </c>
      <c r="Q286" s="20" t="s">
        <v>13291</v>
      </c>
      <c r="R286" s="22" t="s">
        <v>13294</v>
      </c>
      <c r="S286" s="21">
        <v>46022.333333333299</v>
      </c>
      <c r="T286" s="21">
        <v>46022.333333333299</v>
      </c>
      <c r="U286" s="20" t="s">
        <v>13238</v>
      </c>
      <c r="V286" s="20"/>
      <c r="W286" s="20"/>
      <c r="X286" s="20" t="s">
        <v>13238</v>
      </c>
      <c r="Y286" s="20"/>
    </row>
    <row r="287" spans="1:25" s="19" customFormat="1" ht="39" x14ac:dyDescent="0.6">
      <c r="A287" s="23" t="s">
        <v>13293</v>
      </c>
      <c r="B287" s="20">
        <v>1655</v>
      </c>
      <c r="C287" s="21">
        <v>43567</v>
      </c>
      <c r="D287" s="21">
        <v>43567.291666666701</v>
      </c>
      <c r="E287" s="20" t="s">
        <v>13245</v>
      </c>
      <c r="F287" s="20" t="s">
        <v>13244</v>
      </c>
      <c r="G287" s="20" t="s">
        <v>13243</v>
      </c>
      <c r="H287" s="20" t="s">
        <v>13267</v>
      </c>
      <c r="I287" s="20" t="s">
        <v>13242</v>
      </c>
      <c r="J287" s="20" t="s">
        <v>616</v>
      </c>
      <c r="K287" s="20">
        <v>200</v>
      </c>
      <c r="L287" s="20">
        <v>441</v>
      </c>
      <c r="M287" s="20">
        <v>400</v>
      </c>
      <c r="N287" s="20" t="s">
        <v>13241</v>
      </c>
      <c r="O287" s="20" t="s">
        <v>13292</v>
      </c>
      <c r="P287" s="20" t="s">
        <v>835</v>
      </c>
      <c r="Q287" s="20" t="s">
        <v>13291</v>
      </c>
      <c r="R287" s="22" t="s">
        <v>13290</v>
      </c>
      <c r="S287" s="21">
        <v>44911.333333333299</v>
      </c>
      <c r="T287" s="21">
        <v>44911.333333333299</v>
      </c>
      <c r="U287" s="20" t="s">
        <v>13238</v>
      </c>
      <c r="V287" s="20"/>
      <c r="W287" s="20"/>
      <c r="X287" s="20" t="s">
        <v>13238</v>
      </c>
      <c r="Y287" s="20"/>
    </row>
    <row r="288" spans="1:25" s="19" customFormat="1" ht="26" x14ac:dyDescent="0.6">
      <c r="A288" s="23" t="s">
        <v>13289</v>
      </c>
      <c r="B288" s="20">
        <v>1656</v>
      </c>
      <c r="C288" s="21">
        <v>43559</v>
      </c>
      <c r="D288" s="21">
        <v>43570.291666666701</v>
      </c>
      <c r="E288" s="20" t="s">
        <v>13245</v>
      </c>
      <c r="F288" s="20" t="s">
        <v>13244</v>
      </c>
      <c r="G288" s="20" t="s">
        <v>13243</v>
      </c>
      <c r="H288" s="20"/>
      <c r="I288" s="20" t="s">
        <v>13242</v>
      </c>
      <c r="J288" s="20"/>
      <c r="K288" s="20">
        <v>200</v>
      </c>
      <c r="L288" s="20"/>
      <c r="M288" s="20">
        <v>200</v>
      </c>
      <c r="N288" s="20" t="s">
        <v>13241</v>
      </c>
      <c r="O288" s="20" t="s">
        <v>13240</v>
      </c>
      <c r="P288" s="20" t="s">
        <v>27</v>
      </c>
      <c r="Q288" s="20" t="s">
        <v>3319</v>
      </c>
      <c r="R288" s="22" t="s">
        <v>13288</v>
      </c>
      <c r="S288" s="21">
        <v>45261.333333333299</v>
      </c>
      <c r="T288" s="21">
        <v>45261.333333333299</v>
      </c>
      <c r="U288" s="20" t="s">
        <v>13238</v>
      </c>
      <c r="V288" s="20"/>
      <c r="W288" s="20"/>
      <c r="X288" s="20" t="s">
        <v>13238</v>
      </c>
      <c r="Y288" s="20"/>
    </row>
    <row r="289" spans="1:25" s="19" customFormat="1" ht="26" x14ac:dyDescent="0.6">
      <c r="A289" s="23" t="s">
        <v>13287</v>
      </c>
      <c r="B289" s="20">
        <v>1657</v>
      </c>
      <c r="C289" s="21">
        <v>43557</v>
      </c>
      <c r="D289" s="21">
        <v>43570.291666666701</v>
      </c>
      <c r="E289" s="20" t="s">
        <v>13245</v>
      </c>
      <c r="F289" s="20" t="s">
        <v>13244</v>
      </c>
      <c r="G289" s="20" t="s">
        <v>13243</v>
      </c>
      <c r="H289" s="20"/>
      <c r="I289" s="20" t="s">
        <v>13242</v>
      </c>
      <c r="J289" s="20"/>
      <c r="K289" s="20">
        <v>200</v>
      </c>
      <c r="L289" s="20"/>
      <c r="M289" s="20">
        <v>200</v>
      </c>
      <c r="N289" s="20" t="s">
        <v>13241</v>
      </c>
      <c r="O289" s="20" t="s">
        <v>13286</v>
      </c>
      <c r="P289" s="20" t="s">
        <v>27</v>
      </c>
      <c r="Q289" s="20" t="s">
        <v>3319</v>
      </c>
      <c r="R289" s="22" t="s">
        <v>13285</v>
      </c>
      <c r="S289" s="21">
        <v>45107.291666666701</v>
      </c>
      <c r="T289" s="21">
        <v>45107.291666666701</v>
      </c>
      <c r="U289" s="20" t="s">
        <v>13238</v>
      </c>
      <c r="V289" s="20"/>
      <c r="W289" s="20"/>
      <c r="X289" s="20" t="s">
        <v>13238</v>
      </c>
      <c r="Y289" s="20"/>
    </row>
    <row r="290" spans="1:25" s="19" customFormat="1" ht="26" x14ac:dyDescent="0.6">
      <c r="A290" s="23" t="s">
        <v>13284</v>
      </c>
      <c r="B290" s="20">
        <v>1658</v>
      </c>
      <c r="C290" s="21">
        <v>43556</v>
      </c>
      <c r="D290" s="21">
        <v>43570.291666666701</v>
      </c>
      <c r="E290" s="20" t="s">
        <v>13245</v>
      </c>
      <c r="F290" s="20" t="s">
        <v>13244</v>
      </c>
      <c r="G290" s="20" t="s">
        <v>13243</v>
      </c>
      <c r="H290" s="20"/>
      <c r="I290" s="20" t="s">
        <v>13242</v>
      </c>
      <c r="J290" s="20"/>
      <c r="K290" s="20">
        <v>200</v>
      </c>
      <c r="L290" s="20"/>
      <c r="M290" s="20">
        <v>200</v>
      </c>
      <c r="N290" s="20" t="s">
        <v>13241</v>
      </c>
      <c r="O290" s="20" t="s">
        <v>13266</v>
      </c>
      <c r="P290" s="20" t="s">
        <v>27</v>
      </c>
      <c r="Q290" s="20" t="s">
        <v>3319</v>
      </c>
      <c r="R290" s="22" t="s">
        <v>13265</v>
      </c>
      <c r="S290" s="21">
        <v>45107.291666666701</v>
      </c>
      <c r="T290" s="21">
        <v>45107.291666666701</v>
      </c>
      <c r="U290" s="20" t="s">
        <v>13238</v>
      </c>
      <c r="V290" s="20"/>
      <c r="W290" s="20"/>
      <c r="X290" s="20" t="s">
        <v>13238</v>
      </c>
      <c r="Y290" s="20"/>
    </row>
    <row r="291" spans="1:25" s="19" customFormat="1" ht="26" x14ac:dyDescent="0.6">
      <c r="A291" s="23" t="s">
        <v>13283</v>
      </c>
      <c r="B291" s="20">
        <v>1660</v>
      </c>
      <c r="C291" s="21">
        <v>43553</v>
      </c>
      <c r="D291" s="21">
        <v>43570.291666666701</v>
      </c>
      <c r="E291" s="20" t="s">
        <v>13245</v>
      </c>
      <c r="F291" s="20" t="s">
        <v>13244</v>
      </c>
      <c r="G291" s="20" t="s">
        <v>13253</v>
      </c>
      <c r="H291" s="20"/>
      <c r="I291" s="20" t="s">
        <v>13253</v>
      </c>
      <c r="J291" s="20"/>
      <c r="K291" s="20">
        <v>352.5</v>
      </c>
      <c r="L291" s="20"/>
      <c r="M291" s="20">
        <v>300</v>
      </c>
      <c r="N291" s="20" t="s">
        <v>13241</v>
      </c>
      <c r="O291" s="20" t="s">
        <v>13282</v>
      </c>
      <c r="P291" s="20" t="s">
        <v>13271</v>
      </c>
      <c r="Q291" s="20" t="s">
        <v>3319</v>
      </c>
      <c r="R291" s="22" t="s">
        <v>13279</v>
      </c>
      <c r="S291" s="21">
        <v>45291.333333333299</v>
      </c>
      <c r="T291" s="21">
        <v>45291.333333333299</v>
      </c>
      <c r="U291" s="20" t="s">
        <v>13238</v>
      </c>
      <c r="V291" s="20"/>
      <c r="W291" s="20"/>
      <c r="X291" s="20" t="s">
        <v>13238</v>
      </c>
      <c r="Y291" s="20"/>
    </row>
    <row r="292" spans="1:25" s="19" customFormat="1" ht="26" x14ac:dyDescent="0.6">
      <c r="A292" s="23" t="s">
        <v>13281</v>
      </c>
      <c r="B292" s="20">
        <v>1661</v>
      </c>
      <c r="C292" s="21">
        <v>43560</v>
      </c>
      <c r="D292" s="21">
        <v>43570.291666666701</v>
      </c>
      <c r="E292" s="20" t="s">
        <v>13245</v>
      </c>
      <c r="F292" s="20" t="s">
        <v>13244</v>
      </c>
      <c r="G292" s="20" t="s">
        <v>13253</v>
      </c>
      <c r="H292" s="20"/>
      <c r="I292" s="20" t="s">
        <v>13253</v>
      </c>
      <c r="J292" s="20"/>
      <c r="K292" s="20">
        <v>300</v>
      </c>
      <c r="L292" s="20"/>
      <c r="M292" s="20">
        <v>300</v>
      </c>
      <c r="N292" s="20" t="s">
        <v>13241</v>
      </c>
      <c r="O292" s="20" t="s">
        <v>13280</v>
      </c>
      <c r="P292" s="20" t="s">
        <v>13271</v>
      </c>
      <c r="Q292" s="20" t="s">
        <v>3319</v>
      </c>
      <c r="R292" s="22" t="s">
        <v>13279</v>
      </c>
      <c r="S292" s="21">
        <v>45627.333333333299</v>
      </c>
      <c r="T292" s="21">
        <v>45627.333333333299</v>
      </c>
      <c r="U292" s="20" t="s">
        <v>13238</v>
      </c>
      <c r="V292" s="20"/>
      <c r="W292" s="20"/>
      <c r="X292" s="20" t="s">
        <v>13238</v>
      </c>
      <c r="Y292" s="20"/>
    </row>
    <row r="293" spans="1:25" s="19" customFormat="1" ht="26" x14ac:dyDescent="0.6">
      <c r="A293" s="23" t="s">
        <v>13278</v>
      </c>
      <c r="B293" s="20">
        <v>1662</v>
      </c>
      <c r="C293" s="21">
        <v>43561</v>
      </c>
      <c r="D293" s="21">
        <v>43570.291666666701</v>
      </c>
      <c r="E293" s="20" t="s">
        <v>13245</v>
      </c>
      <c r="F293" s="20" t="s">
        <v>13244</v>
      </c>
      <c r="G293" s="20" t="s">
        <v>13243</v>
      </c>
      <c r="H293" s="20"/>
      <c r="I293" s="20" t="s">
        <v>13242</v>
      </c>
      <c r="J293" s="20"/>
      <c r="K293" s="20">
        <v>50.774000000000001</v>
      </c>
      <c r="L293" s="20"/>
      <c r="M293" s="20">
        <v>50</v>
      </c>
      <c r="N293" s="20" t="s">
        <v>13241</v>
      </c>
      <c r="O293" s="20" t="s">
        <v>13240</v>
      </c>
      <c r="P293" s="20" t="s">
        <v>27</v>
      </c>
      <c r="Q293" s="20" t="s">
        <v>3319</v>
      </c>
      <c r="R293" s="22" t="s">
        <v>13277</v>
      </c>
      <c r="S293" s="21">
        <v>44895.333333333299</v>
      </c>
      <c r="T293" s="21">
        <v>44895.333333333299</v>
      </c>
      <c r="U293" s="20" t="s">
        <v>13238</v>
      </c>
      <c r="V293" s="20"/>
      <c r="W293" s="20"/>
      <c r="X293" s="20" t="s">
        <v>13238</v>
      </c>
      <c r="Y293" s="20"/>
    </row>
    <row r="294" spans="1:25" s="19" customFormat="1" ht="26" x14ac:dyDescent="0.6">
      <c r="A294" s="23" t="s">
        <v>13276</v>
      </c>
      <c r="B294" s="20">
        <v>1663</v>
      </c>
      <c r="C294" s="21">
        <v>43568</v>
      </c>
      <c r="D294" s="21">
        <v>43570.291666666701</v>
      </c>
      <c r="E294" s="20" t="s">
        <v>13245</v>
      </c>
      <c r="F294" s="20" t="s">
        <v>13244</v>
      </c>
      <c r="G294" s="20" t="s">
        <v>13243</v>
      </c>
      <c r="H294" s="20" t="s">
        <v>13267</v>
      </c>
      <c r="I294" s="20" t="s">
        <v>13242</v>
      </c>
      <c r="J294" s="20" t="s">
        <v>616</v>
      </c>
      <c r="K294" s="20">
        <v>112.63</v>
      </c>
      <c r="L294" s="20">
        <v>459.54</v>
      </c>
      <c r="M294" s="20">
        <v>450</v>
      </c>
      <c r="N294" s="20" t="s">
        <v>13241</v>
      </c>
      <c r="O294" s="20" t="s">
        <v>13275</v>
      </c>
      <c r="P294" s="20" t="s">
        <v>13256</v>
      </c>
      <c r="Q294" s="20" t="s">
        <v>3319</v>
      </c>
      <c r="R294" s="22" t="s">
        <v>13274</v>
      </c>
      <c r="S294" s="21">
        <v>45077.291666666701</v>
      </c>
      <c r="T294" s="21">
        <v>45077.291666666701</v>
      </c>
      <c r="U294" s="20" t="s">
        <v>13238</v>
      </c>
      <c r="V294" s="20"/>
      <c r="W294" s="20"/>
      <c r="X294" s="20" t="s">
        <v>13238</v>
      </c>
      <c r="Y294" s="20"/>
    </row>
    <row r="295" spans="1:25" s="19" customFormat="1" ht="26" x14ac:dyDescent="0.6">
      <c r="A295" s="23" t="s">
        <v>13273</v>
      </c>
      <c r="B295" s="20">
        <v>1664</v>
      </c>
      <c r="C295" s="21">
        <v>43553</v>
      </c>
      <c r="D295" s="21">
        <v>43570.291666666701</v>
      </c>
      <c r="E295" s="20" t="s">
        <v>13245</v>
      </c>
      <c r="F295" s="20" t="s">
        <v>13244</v>
      </c>
      <c r="G295" s="20" t="s">
        <v>13243</v>
      </c>
      <c r="H295" s="20"/>
      <c r="I295" s="20" t="s">
        <v>13242</v>
      </c>
      <c r="J295" s="20"/>
      <c r="K295" s="20">
        <v>500</v>
      </c>
      <c r="L295" s="20"/>
      <c r="M295" s="20">
        <v>500</v>
      </c>
      <c r="N295" s="20" t="s">
        <v>13241</v>
      </c>
      <c r="O295" s="20" t="s">
        <v>13272</v>
      </c>
      <c r="P295" s="20" t="s">
        <v>13271</v>
      </c>
      <c r="Q295" s="20" t="s">
        <v>3319</v>
      </c>
      <c r="R295" s="22" t="s">
        <v>13265</v>
      </c>
      <c r="S295" s="21">
        <v>44561.333333333299</v>
      </c>
      <c r="T295" s="21">
        <v>44561.333333333299</v>
      </c>
      <c r="U295" s="20" t="s">
        <v>13238</v>
      </c>
      <c r="V295" s="20"/>
      <c r="W295" s="20"/>
      <c r="X295" s="20" t="s">
        <v>13238</v>
      </c>
      <c r="Y295" s="20"/>
    </row>
    <row r="296" spans="1:25" s="19" customFormat="1" ht="26" x14ac:dyDescent="0.6">
      <c r="A296" s="23" t="s">
        <v>13270</v>
      </c>
      <c r="B296" s="20">
        <v>1665</v>
      </c>
      <c r="C296" s="21">
        <v>43556</v>
      </c>
      <c r="D296" s="21">
        <v>43570.291666666701</v>
      </c>
      <c r="E296" s="20" t="s">
        <v>13245</v>
      </c>
      <c r="F296" s="20" t="s">
        <v>13244</v>
      </c>
      <c r="G296" s="20" t="s">
        <v>13243</v>
      </c>
      <c r="H296" s="20" t="s">
        <v>13267</v>
      </c>
      <c r="I296" s="20" t="s">
        <v>13242</v>
      </c>
      <c r="J296" s="20" t="s">
        <v>616</v>
      </c>
      <c r="K296" s="20">
        <v>360</v>
      </c>
      <c r="L296" s="20">
        <v>360</v>
      </c>
      <c r="M296" s="20">
        <v>360</v>
      </c>
      <c r="N296" s="20" t="s">
        <v>13241</v>
      </c>
      <c r="O296" s="20" t="s">
        <v>13266</v>
      </c>
      <c r="P296" s="20" t="s">
        <v>27</v>
      </c>
      <c r="Q296" s="20" t="s">
        <v>3319</v>
      </c>
      <c r="R296" s="22" t="s">
        <v>13265</v>
      </c>
      <c r="S296" s="21">
        <v>45078.291666666701</v>
      </c>
      <c r="T296" s="21">
        <v>45078.291666666701</v>
      </c>
      <c r="U296" s="20" t="s">
        <v>13238</v>
      </c>
      <c r="V296" s="20"/>
      <c r="W296" s="20"/>
      <c r="X296" s="20" t="s">
        <v>13238</v>
      </c>
      <c r="Y296" s="20"/>
    </row>
    <row r="297" spans="1:25" s="19" customFormat="1" ht="26" x14ac:dyDescent="0.6">
      <c r="A297" s="23" t="s">
        <v>13269</v>
      </c>
      <c r="B297" s="20">
        <v>1666</v>
      </c>
      <c r="C297" s="21">
        <v>43560</v>
      </c>
      <c r="D297" s="21">
        <v>43570.291666666701</v>
      </c>
      <c r="E297" s="20" t="s">
        <v>13245</v>
      </c>
      <c r="F297" s="20" t="s">
        <v>13244</v>
      </c>
      <c r="G297" s="20" t="s">
        <v>13243</v>
      </c>
      <c r="H297" s="20" t="s">
        <v>13267</v>
      </c>
      <c r="I297" s="20" t="s">
        <v>13242</v>
      </c>
      <c r="J297" s="20" t="s">
        <v>616</v>
      </c>
      <c r="K297" s="20">
        <v>210.6</v>
      </c>
      <c r="L297" s="20">
        <v>421.2</v>
      </c>
      <c r="M297" s="20">
        <v>400</v>
      </c>
      <c r="N297" s="20" t="s">
        <v>13241</v>
      </c>
      <c r="O297" s="20" t="s">
        <v>13266</v>
      </c>
      <c r="P297" s="20" t="s">
        <v>27</v>
      </c>
      <c r="Q297" s="20" t="s">
        <v>3319</v>
      </c>
      <c r="R297" s="22" t="s">
        <v>13265</v>
      </c>
      <c r="S297" s="21">
        <v>45261.333333333299</v>
      </c>
      <c r="T297" s="21">
        <v>45261.333333333299</v>
      </c>
      <c r="U297" s="20" t="s">
        <v>13238</v>
      </c>
      <c r="V297" s="20"/>
      <c r="W297" s="20"/>
      <c r="X297" s="20" t="s">
        <v>13238</v>
      </c>
      <c r="Y297" s="20"/>
    </row>
    <row r="298" spans="1:25" s="19" customFormat="1" ht="26" x14ac:dyDescent="0.6">
      <c r="A298" s="23" t="s">
        <v>13268</v>
      </c>
      <c r="B298" s="20">
        <v>1667</v>
      </c>
      <c r="C298" s="21">
        <v>43567</v>
      </c>
      <c r="D298" s="21">
        <v>43570.291666666701</v>
      </c>
      <c r="E298" s="20" t="s">
        <v>13245</v>
      </c>
      <c r="F298" s="20" t="s">
        <v>13244</v>
      </c>
      <c r="G298" s="20" t="s">
        <v>13267</v>
      </c>
      <c r="H298" s="20" t="s">
        <v>13243</v>
      </c>
      <c r="I298" s="20" t="s">
        <v>616</v>
      </c>
      <c r="J298" s="20" t="s">
        <v>13242</v>
      </c>
      <c r="K298" s="20">
        <v>153.69999999999999</v>
      </c>
      <c r="L298" s="20">
        <v>52.13</v>
      </c>
      <c r="M298" s="20">
        <v>150</v>
      </c>
      <c r="N298" s="20" t="s">
        <v>13241</v>
      </c>
      <c r="O298" s="20" t="s">
        <v>13266</v>
      </c>
      <c r="P298" s="20" t="s">
        <v>27</v>
      </c>
      <c r="Q298" s="20" t="s">
        <v>3319</v>
      </c>
      <c r="R298" s="22" t="s">
        <v>13265</v>
      </c>
      <c r="S298" s="21">
        <v>44926.333333333299</v>
      </c>
      <c r="T298" s="21">
        <v>44926.333333333299</v>
      </c>
      <c r="U298" s="20" t="s">
        <v>13238</v>
      </c>
      <c r="V298" s="20"/>
      <c r="W298" s="20"/>
      <c r="X298" s="20" t="s">
        <v>13238</v>
      </c>
      <c r="Y298" s="20"/>
    </row>
    <row r="299" spans="1:25" s="19" customFormat="1" ht="26" x14ac:dyDescent="0.6">
      <c r="A299" s="23" t="s">
        <v>13264</v>
      </c>
      <c r="B299" s="20">
        <v>1668</v>
      </c>
      <c r="C299" s="21">
        <v>43567</v>
      </c>
      <c r="D299" s="21">
        <v>43570.291666666701</v>
      </c>
      <c r="E299" s="20" t="s">
        <v>13245</v>
      </c>
      <c r="F299" s="20" t="s">
        <v>13244</v>
      </c>
      <c r="G299" s="20" t="s">
        <v>13243</v>
      </c>
      <c r="H299" s="20"/>
      <c r="I299" s="20" t="s">
        <v>13242</v>
      </c>
      <c r="J299" s="20"/>
      <c r="K299" s="20">
        <v>51</v>
      </c>
      <c r="L299" s="20"/>
      <c r="M299" s="20">
        <v>50</v>
      </c>
      <c r="N299" s="20" t="s">
        <v>13241</v>
      </c>
      <c r="O299" s="20" t="s">
        <v>13240</v>
      </c>
      <c r="P299" s="20" t="s">
        <v>27</v>
      </c>
      <c r="Q299" s="20" t="s">
        <v>3319</v>
      </c>
      <c r="R299" s="22" t="s">
        <v>13263</v>
      </c>
      <c r="S299" s="21">
        <v>44531.333333333299</v>
      </c>
      <c r="T299" s="21">
        <v>44531.333333333299</v>
      </c>
      <c r="U299" s="20" t="s">
        <v>13238</v>
      </c>
      <c r="V299" s="20"/>
      <c r="W299" s="20"/>
      <c r="X299" s="20" t="s">
        <v>13238</v>
      </c>
      <c r="Y299" s="20"/>
    </row>
    <row r="300" spans="1:25" s="19" customFormat="1" ht="26" x14ac:dyDescent="0.6">
      <c r="A300" s="23" t="s">
        <v>13262</v>
      </c>
      <c r="B300" s="20">
        <v>1669</v>
      </c>
      <c r="C300" s="21">
        <v>43568</v>
      </c>
      <c r="D300" s="21">
        <v>43570.291666666701</v>
      </c>
      <c r="E300" s="20" t="s">
        <v>13245</v>
      </c>
      <c r="F300" s="20" t="s">
        <v>13244</v>
      </c>
      <c r="G300" s="20" t="s">
        <v>13243</v>
      </c>
      <c r="H300" s="20"/>
      <c r="I300" s="20" t="s">
        <v>13242</v>
      </c>
      <c r="J300" s="20"/>
      <c r="K300" s="20">
        <v>101.5</v>
      </c>
      <c r="L300" s="20"/>
      <c r="M300" s="20">
        <v>100</v>
      </c>
      <c r="N300" s="20" t="s">
        <v>13241</v>
      </c>
      <c r="O300" s="20" t="s">
        <v>13240</v>
      </c>
      <c r="P300" s="20" t="s">
        <v>13256</v>
      </c>
      <c r="Q300" s="20" t="s">
        <v>3319</v>
      </c>
      <c r="R300" s="22" t="s">
        <v>13261</v>
      </c>
      <c r="S300" s="21">
        <v>45077.291666666701</v>
      </c>
      <c r="T300" s="21">
        <v>45077.291666666701</v>
      </c>
      <c r="U300" s="20" t="s">
        <v>13238</v>
      </c>
      <c r="V300" s="20"/>
      <c r="W300" s="20"/>
      <c r="X300" s="20" t="s">
        <v>13238</v>
      </c>
      <c r="Y300" s="20"/>
    </row>
    <row r="301" spans="1:25" s="19" customFormat="1" ht="26" x14ac:dyDescent="0.6">
      <c r="A301" s="23" t="s">
        <v>13260</v>
      </c>
      <c r="B301" s="20">
        <v>1670</v>
      </c>
      <c r="C301" s="21">
        <v>43556</v>
      </c>
      <c r="D301" s="21">
        <v>43570.291666666701</v>
      </c>
      <c r="E301" s="20" t="s">
        <v>13245</v>
      </c>
      <c r="F301" s="20" t="s">
        <v>13244</v>
      </c>
      <c r="G301" s="20" t="s">
        <v>13243</v>
      </c>
      <c r="H301" s="20"/>
      <c r="I301" s="20" t="s">
        <v>13242</v>
      </c>
      <c r="J301" s="20"/>
      <c r="K301" s="20">
        <v>200</v>
      </c>
      <c r="L301" s="20"/>
      <c r="M301" s="20">
        <v>200</v>
      </c>
      <c r="N301" s="20" t="s">
        <v>13241</v>
      </c>
      <c r="O301" s="20" t="s">
        <v>13240</v>
      </c>
      <c r="P301" s="20" t="s">
        <v>27</v>
      </c>
      <c r="Q301" s="20" t="s">
        <v>3319</v>
      </c>
      <c r="R301" s="22" t="s">
        <v>13259</v>
      </c>
      <c r="S301" s="21">
        <v>45107.291666666701</v>
      </c>
      <c r="T301" s="21">
        <v>45107.291666666701</v>
      </c>
      <c r="U301" s="20" t="s">
        <v>13238</v>
      </c>
      <c r="V301" s="20"/>
      <c r="W301" s="20"/>
      <c r="X301" s="20" t="s">
        <v>13238</v>
      </c>
      <c r="Y301" s="20"/>
    </row>
    <row r="302" spans="1:25" s="19" customFormat="1" ht="26" x14ac:dyDescent="0.6">
      <c r="A302" s="23" t="s">
        <v>13258</v>
      </c>
      <c r="B302" s="20">
        <v>1671</v>
      </c>
      <c r="C302" s="21">
        <v>43571</v>
      </c>
      <c r="D302" s="21">
        <v>43570.291666666701</v>
      </c>
      <c r="E302" s="20" t="s">
        <v>13245</v>
      </c>
      <c r="F302" s="20" t="s">
        <v>13244</v>
      </c>
      <c r="G302" s="20" t="s">
        <v>13243</v>
      </c>
      <c r="H302" s="20"/>
      <c r="I302" s="20" t="s">
        <v>13242</v>
      </c>
      <c r="J302" s="20"/>
      <c r="K302" s="20">
        <v>26.6</v>
      </c>
      <c r="L302" s="20"/>
      <c r="M302" s="20">
        <v>25</v>
      </c>
      <c r="N302" s="20" t="s">
        <v>13241</v>
      </c>
      <c r="O302" s="20" t="s">
        <v>13257</v>
      </c>
      <c r="P302" s="20" t="s">
        <v>13256</v>
      </c>
      <c r="Q302" s="20" t="s">
        <v>3319</v>
      </c>
      <c r="R302" s="22" t="s">
        <v>13255</v>
      </c>
      <c r="S302" s="21">
        <v>44561.333333333299</v>
      </c>
      <c r="T302" s="21">
        <v>44561.333333333299</v>
      </c>
      <c r="U302" s="20" t="s">
        <v>13238</v>
      </c>
      <c r="V302" s="20"/>
      <c r="W302" s="20"/>
      <c r="X302" s="20" t="s">
        <v>13238</v>
      </c>
      <c r="Y302" s="20"/>
    </row>
    <row r="303" spans="1:25" s="19" customFormat="1" ht="26" x14ac:dyDescent="0.6">
      <c r="A303" s="23" t="s">
        <v>13254</v>
      </c>
      <c r="B303" s="20">
        <v>1672</v>
      </c>
      <c r="C303" s="21">
        <v>43560</v>
      </c>
      <c r="D303" s="21">
        <v>43570.291666666701</v>
      </c>
      <c r="E303" s="20" t="s">
        <v>13245</v>
      </c>
      <c r="F303" s="20" t="s">
        <v>13244</v>
      </c>
      <c r="G303" s="20" t="s">
        <v>13253</v>
      </c>
      <c r="H303" s="20" t="s">
        <v>13243</v>
      </c>
      <c r="I303" s="20" t="s">
        <v>13253</v>
      </c>
      <c r="J303" s="20" t="s">
        <v>13242</v>
      </c>
      <c r="K303" s="20">
        <v>205.8</v>
      </c>
      <c r="L303" s="20">
        <v>205</v>
      </c>
      <c r="M303" s="20">
        <v>400</v>
      </c>
      <c r="N303" s="20" t="s">
        <v>13241</v>
      </c>
      <c r="O303" s="20" t="s">
        <v>13240</v>
      </c>
      <c r="P303" s="20" t="s">
        <v>27</v>
      </c>
      <c r="Q303" s="20" t="s">
        <v>3319</v>
      </c>
      <c r="R303" s="22" t="s">
        <v>13252</v>
      </c>
      <c r="S303" s="21">
        <v>44469.291666666701</v>
      </c>
      <c r="T303" s="21">
        <v>44469.291666666701</v>
      </c>
      <c r="U303" s="20" t="s">
        <v>13238</v>
      </c>
      <c r="V303" s="20"/>
      <c r="W303" s="20"/>
      <c r="X303" s="20" t="s">
        <v>13238</v>
      </c>
      <c r="Y303" s="20"/>
    </row>
    <row r="304" spans="1:25" s="19" customFormat="1" ht="26" x14ac:dyDescent="0.6">
      <c r="A304" s="23" t="s">
        <v>13251</v>
      </c>
      <c r="B304" s="20">
        <v>1673</v>
      </c>
      <c r="C304" s="21">
        <v>43557</v>
      </c>
      <c r="D304" s="21">
        <v>43570.291666666701</v>
      </c>
      <c r="E304" s="20" t="s">
        <v>13245</v>
      </c>
      <c r="F304" s="20" t="s">
        <v>13244</v>
      </c>
      <c r="G304" s="20" t="s">
        <v>13243</v>
      </c>
      <c r="H304" s="20"/>
      <c r="I304" s="20" t="s">
        <v>13242</v>
      </c>
      <c r="J304" s="20"/>
      <c r="K304" s="20">
        <v>300</v>
      </c>
      <c r="L304" s="20"/>
      <c r="M304" s="20">
        <v>300</v>
      </c>
      <c r="N304" s="20" t="s">
        <v>13241</v>
      </c>
      <c r="O304" s="20" t="s">
        <v>13240</v>
      </c>
      <c r="P304" s="20" t="s">
        <v>27</v>
      </c>
      <c r="Q304" s="20" t="s">
        <v>3319</v>
      </c>
      <c r="R304" s="22" t="s">
        <v>13250</v>
      </c>
      <c r="S304" s="21">
        <v>45107.291666666701</v>
      </c>
      <c r="T304" s="21">
        <v>45107.291666666701</v>
      </c>
      <c r="U304" s="20" t="s">
        <v>13238</v>
      </c>
      <c r="V304" s="20"/>
      <c r="W304" s="20"/>
      <c r="X304" s="20" t="s">
        <v>13238</v>
      </c>
      <c r="Y304" s="20"/>
    </row>
    <row r="305" spans="1:25" s="19" customFormat="1" ht="26" x14ac:dyDescent="0.6">
      <c r="A305" s="23" t="s">
        <v>13249</v>
      </c>
      <c r="B305" s="20">
        <v>1674</v>
      </c>
      <c r="C305" s="21">
        <v>43567</v>
      </c>
      <c r="D305" s="21">
        <v>43570.291666666701</v>
      </c>
      <c r="E305" s="20" t="s">
        <v>13245</v>
      </c>
      <c r="F305" s="20" t="s">
        <v>13244</v>
      </c>
      <c r="G305" s="20" t="s">
        <v>13243</v>
      </c>
      <c r="H305" s="20"/>
      <c r="I305" s="20" t="s">
        <v>13248</v>
      </c>
      <c r="J305" s="20"/>
      <c r="K305" s="20">
        <v>500</v>
      </c>
      <c r="L305" s="20"/>
      <c r="M305" s="20">
        <v>500</v>
      </c>
      <c r="N305" s="20" t="s">
        <v>13241</v>
      </c>
      <c r="O305" s="20" t="s">
        <v>13240</v>
      </c>
      <c r="P305" s="20" t="s">
        <v>27</v>
      </c>
      <c r="Q305" s="20" t="s">
        <v>3319</v>
      </c>
      <c r="R305" s="22" t="s">
        <v>13247</v>
      </c>
      <c r="S305" s="21">
        <v>46113.291666666701</v>
      </c>
      <c r="T305" s="21">
        <v>46113.291666666701</v>
      </c>
      <c r="U305" s="20" t="s">
        <v>13238</v>
      </c>
      <c r="V305" s="20"/>
      <c r="W305" s="20"/>
      <c r="X305" s="20" t="s">
        <v>13238</v>
      </c>
      <c r="Y305" s="20"/>
    </row>
    <row r="306" spans="1:25" s="19" customFormat="1" ht="26" x14ac:dyDescent="0.6">
      <c r="A306" s="23" t="s">
        <v>13246</v>
      </c>
      <c r="B306" s="20">
        <v>1675</v>
      </c>
      <c r="C306" s="21">
        <v>43560</v>
      </c>
      <c r="D306" s="21">
        <v>43570.291666666701</v>
      </c>
      <c r="E306" s="20" t="s">
        <v>13245</v>
      </c>
      <c r="F306" s="20" t="s">
        <v>13244</v>
      </c>
      <c r="G306" s="20" t="s">
        <v>13243</v>
      </c>
      <c r="H306" s="20"/>
      <c r="I306" s="20" t="s">
        <v>13242</v>
      </c>
      <c r="J306" s="20"/>
      <c r="K306" s="20">
        <v>122</v>
      </c>
      <c r="L306" s="20"/>
      <c r="M306" s="20">
        <v>120</v>
      </c>
      <c r="N306" s="20" t="s">
        <v>13241</v>
      </c>
      <c r="O306" s="20" t="s">
        <v>13240</v>
      </c>
      <c r="P306" s="20" t="s">
        <v>27</v>
      </c>
      <c r="Q306" s="20" t="s">
        <v>3319</v>
      </c>
      <c r="R306" s="22" t="s">
        <v>13239</v>
      </c>
      <c r="S306" s="21">
        <v>44561.333333333299</v>
      </c>
      <c r="T306" s="21">
        <v>44561.333333333299</v>
      </c>
      <c r="U306" s="20" t="s">
        <v>13238</v>
      </c>
      <c r="V306" s="20"/>
      <c r="W306" s="20"/>
      <c r="X306" s="20" t="s">
        <v>13238</v>
      </c>
      <c r="Y306" s="20"/>
    </row>
    <row r="309" spans="1:25" s="12" customFormat="1" x14ac:dyDescent="0.75">
      <c r="A309" s="15"/>
      <c r="B309" s="15"/>
      <c r="C309" s="18" t="s">
        <v>13237</v>
      </c>
      <c r="D309" s="13" t="s">
        <v>13236</v>
      </c>
      <c r="E309" s="13"/>
      <c r="F309" s="13"/>
      <c r="G309" s="13"/>
      <c r="H309" s="13"/>
      <c r="I309" s="13"/>
      <c r="J309" s="13"/>
      <c r="K309" s="13"/>
      <c r="L309" s="13"/>
      <c r="M309" s="13"/>
      <c r="N309" s="13"/>
      <c r="O309" s="13"/>
      <c r="P309" s="13"/>
      <c r="Q309" s="13"/>
      <c r="R309" s="13"/>
      <c r="S309" s="13"/>
      <c r="T309" s="13"/>
      <c r="U309" s="13"/>
      <c r="V309" s="13"/>
      <c r="W309" s="13"/>
      <c r="X309" s="13"/>
      <c r="Y309" s="13"/>
    </row>
    <row r="310" spans="1:25" s="12" customFormat="1" ht="26.25" customHeight="1" x14ac:dyDescent="0.75">
      <c r="A310" s="15"/>
      <c r="B310" s="15"/>
      <c r="C310" s="14"/>
      <c r="D310" s="17" t="s">
        <v>13235</v>
      </c>
      <c r="E310" s="17"/>
      <c r="F310" s="17"/>
      <c r="G310" s="17"/>
      <c r="H310" s="17"/>
      <c r="I310" s="17"/>
      <c r="J310" s="17"/>
      <c r="K310" s="17"/>
      <c r="L310" s="17"/>
      <c r="M310" s="17"/>
      <c r="N310" s="17"/>
      <c r="O310" s="17"/>
      <c r="P310" s="17"/>
      <c r="Q310" s="17"/>
      <c r="R310" s="17"/>
      <c r="S310" s="17"/>
      <c r="T310" s="17"/>
      <c r="U310" s="17"/>
      <c r="V310" s="17"/>
      <c r="W310" s="17"/>
      <c r="X310" s="17"/>
      <c r="Y310" s="17"/>
    </row>
    <row r="311" spans="1:25" s="12" customFormat="1" ht="13.5" customHeight="1" x14ac:dyDescent="0.75">
      <c r="A311" s="15"/>
      <c r="B311" s="15"/>
      <c r="C311" s="14"/>
      <c r="D311" s="16" t="s">
        <v>13234</v>
      </c>
      <c r="E311" s="16"/>
      <c r="F311" s="16"/>
      <c r="G311" s="16"/>
      <c r="H311" s="16"/>
      <c r="I311" s="16"/>
      <c r="J311" s="16"/>
      <c r="K311" s="16"/>
      <c r="L311" s="16"/>
      <c r="M311" s="16"/>
      <c r="N311" s="16"/>
      <c r="O311" s="16"/>
      <c r="P311" s="16"/>
      <c r="Q311" s="16"/>
      <c r="R311" s="16"/>
      <c r="S311" s="16"/>
      <c r="T311" s="16"/>
      <c r="U311" s="16"/>
      <c r="V311" s="16"/>
      <c r="W311" s="16"/>
      <c r="X311" s="16"/>
      <c r="Y311" s="16"/>
    </row>
    <row r="312" spans="1:25" s="12" customFormat="1" x14ac:dyDescent="0.75">
      <c r="A312" s="15"/>
      <c r="B312" s="15"/>
      <c r="C312" s="14"/>
      <c r="D312" s="13" t="s">
        <v>13233</v>
      </c>
      <c r="E312" s="13"/>
      <c r="F312" s="13"/>
      <c r="G312" s="13"/>
      <c r="H312" s="13"/>
      <c r="I312" s="13"/>
      <c r="J312" s="13"/>
      <c r="K312" s="13"/>
      <c r="L312" s="13"/>
      <c r="M312" s="13"/>
      <c r="N312" s="13"/>
      <c r="O312" s="13"/>
      <c r="P312" s="13"/>
      <c r="Q312" s="13"/>
      <c r="R312" s="13"/>
      <c r="S312" s="13"/>
      <c r="T312" s="13"/>
      <c r="U312" s="13"/>
      <c r="V312" s="13"/>
      <c r="W312" s="13"/>
      <c r="X312" s="13"/>
      <c r="Y312" s="13"/>
    </row>
    <row r="314" spans="1:25" x14ac:dyDescent="0.75">
      <c r="A314" s="11" t="s">
        <v>13232</v>
      </c>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sheetData>
  <autoFilter ref="A4:Y306" xr:uid="{00000000-0009-0000-0000-000009000000}"/>
  <mergeCells count="2">
    <mergeCell ref="X1:Y1"/>
    <mergeCell ref="U3:Y3"/>
  </mergeCells>
  <pageMargins left="0.2" right="0.2" top="0.75" bottom="0.75" header="0.5" footer="0.25"/>
  <pageSetup paperSize="3" scale="52" fitToHeight="0" orientation="landscape" r:id="rId1"/>
  <headerFooter>
    <oddFooter>&amp;CCalifornia ISO&amp;RPage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T58"/>
  <sheetViews>
    <sheetView zoomScale="55" zoomScaleNormal="55" workbookViewId="0">
      <selection activeCell="F10" sqref="F10"/>
    </sheetView>
  </sheetViews>
  <sheetFormatPr defaultColWidth="9.1328125" defaultRowHeight="14.75" x14ac:dyDescent="0.75"/>
  <cols>
    <col min="1" max="1" width="48.86328125" style="46" bestFit="1" customWidth="1"/>
    <col min="2" max="3" width="32" style="46" customWidth="1"/>
    <col min="4" max="5" width="7.1328125" style="39" bestFit="1" customWidth="1"/>
    <col min="6" max="6" width="12.26953125" style="45" bestFit="1" customWidth="1"/>
    <col min="7" max="7" width="12.86328125" style="45" bestFit="1" customWidth="1"/>
    <col min="8" max="8" width="26.54296875" style="43" customWidth="1"/>
    <col min="9" max="9" width="31.86328125" style="43" customWidth="1"/>
    <col min="10" max="10" width="12.40625" style="43" customWidth="1"/>
    <col min="11" max="11" width="17.54296875" style="43" customWidth="1"/>
    <col min="12" max="12" width="7.1328125" style="43" customWidth="1"/>
    <col min="13" max="13" width="39" style="43" customWidth="1"/>
    <col min="14" max="14" width="26.7265625" style="39" customWidth="1"/>
    <col min="15" max="15" width="24.54296875" style="39" customWidth="1"/>
    <col min="16" max="16" width="22" style="39" customWidth="1"/>
    <col min="17" max="17" width="37" style="42" bestFit="1" customWidth="1"/>
    <col min="18" max="18" width="27.7265625" style="38" bestFit="1" customWidth="1"/>
    <col min="19" max="19" width="9.1328125" style="42"/>
    <col min="20" max="16384" width="9.1328125" style="38"/>
  </cols>
  <sheetData>
    <row r="1" spans="1:20" x14ac:dyDescent="0.75">
      <c r="A1" s="46" t="s">
        <v>11622</v>
      </c>
      <c r="B1" s="46" t="s">
        <v>8</v>
      </c>
      <c r="C1" s="46" t="s">
        <v>13929</v>
      </c>
      <c r="D1" s="39" t="s">
        <v>11625</v>
      </c>
      <c r="E1" s="39" t="s">
        <v>13226</v>
      </c>
      <c r="F1" s="45" t="s">
        <v>11623</v>
      </c>
      <c r="G1" s="45" t="s">
        <v>11624</v>
      </c>
      <c r="H1" s="43" t="s">
        <v>13914</v>
      </c>
      <c r="I1" s="43" t="s">
        <v>11850</v>
      </c>
      <c r="J1" s="43" t="s">
        <v>11851</v>
      </c>
      <c r="K1" s="43" t="s">
        <v>11608</v>
      </c>
      <c r="L1" s="43" t="s">
        <v>13227</v>
      </c>
      <c r="M1" s="43" t="s">
        <v>13901</v>
      </c>
      <c r="N1" s="39" t="s">
        <v>13906</v>
      </c>
      <c r="O1" s="39" t="s">
        <v>13907</v>
      </c>
      <c r="P1" s="39" t="s">
        <v>13910</v>
      </c>
      <c r="Q1" s="42" t="s">
        <v>14001</v>
      </c>
      <c r="R1" s="79" t="s">
        <v>14054</v>
      </c>
    </row>
    <row r="2" spans="1:20" x14ac:dyDescent="0.75">
      <c r="A2" s="46" t="s">
        <v>11577</v>
      </c>
      <c r="B2" s="46" t="s">
        <v>616</v>
      </c>
      <c r="C2" s="46" t="s">
        <v>616</v>
      </c>
      <c r="D2" s="39">
        <f>INDEX(resolve_2019!L:L,MATCH(A2,resolve_2019!A:A,0))</f>
        <v>150</v>
      </c>
      <c r="E2" s="39">
        <f>COUNTIFS(nqc!E:E,A2)</f>
        <v>0</v>
      </c>
      <c r="F2" s="46">
        <v>35.185000000000002</v>
      </c>
      <c r="G2" s="46">
        <v>120.26900000000001</v>
      </c>
      <c r="H2" s="43" t="s">
        <v>13228</v>
      </c>
      <c r="I2" s="43" t="str">
        <f>INDEX(
'Grid GenerationQueue'!$R:$R,
MATCH(H2,
'Grid GenerationQueue'!A:A,0))</f>
        <v>Mustang Switching Station 230kV</v>
      </c>
      <c r="J2" s="44">
        <f>INDEX(
'Grid GenerationQueue'!$T:$T,
MATCH(H2,
'Grid GenerationQueue'!A:A,0))</f>
        <v>44196.333333333299</v>
      </c>
      <c r="K2" s="44" t="s">
        <v>13913</v>
      </c>
      <c r="L2" s="43">
        <v>0</v>
      </c>
      <c r="M2" s="43" t="s">
        <v>13902</v>
      </c>
      <c r="N2" s="39" t="s">
        <v>13912</v>
      </c>
      <c r="Q2" s="80" t="s">
        <v>13924</v>
      </c>
      <c r="R2" s="76" t="s">
        <v>78</v>
      </c>
    </row>
    <row r="3" spans="1:20" x14ac:dyDescent="0.75">
      <c r="A3" s="46" t="s">
        <v>11574</v>
      </c>
      <c r="B3" s="46" t="s">
        <v>616</v>
      </c>
      <c r="C3" s="46" t="s">
        <v>616</v>
      </c>
      <c r="D3" s="39">
        <f>INDEX(resolve_2019!L:L,MATCH(A3,resolve_2019!A:A,0))</f>
        <v>128</v>
      </c>
      <c r="E3" s="39">
        <f>COUNTIFS(nqc!E:E,A3)</f>
        <v>0</v>
      </c>
      <c r="F3" s="45">
        <v>34.904440000000001</v>
      </c>
      <c r="G3" s="45">
        <v>118.38555599999999</v>
      </c>
      <c r="I3" s="43" t="s">
        <v>13908</v>
      </c>
      <c r="J3" s="44">
        <v>44561</v>
      </c>
      <c r="K3" s="44" t="s">
        <v>13913</v>
      </c>
      <c r="L3" s="43">
        <v>0</v>
      </c>
      <c r="M3" s="43" t="s">
        <v>13231</v>
      </c>
      <c r="N3" s="40" t="s">
        <v>13904</v>
      </c>
      <c r="O3" s="41" t="s">
        <v>13905</v>
      </c>
      <c r="P3" s="41" t="s">
        <v>13909</v>
      </c>
      <c r="Q3" s="80" t="s">
        <v>89</v>
      </c>
      <c r="R3" s="76" t="s">
        <v>89</v>
      </c>
    </row>
    <row r="4" spans="1:20" x14ac:dyDescent="0.75">
      <c r="A4" s="46" t="s">
        <v>3382</v>
      </c>
      <c r="B4" s="46" t="s">
        <v>616</v>
      </c>
      <c r="C4" s="46" t="s">
        <v>616</v>
      </c>
      <c r="D4" s="39">
        <f>INDEX(resolve_2019!L:L,MATCH(A4,resolve_2019!A:A,0))</f>
        <v>125</v>
      </c>
      <c r="E4" s="39">
        <f>COUNTIFS(nqc!E:E,A4)</f>
        <v>0</v>
      </c>
      <c r="F4" s="45">
        <v>33.698999999999998</v>
      </c>
      <c r="G4" s="45">
        <v>-115.218</v>
      </c>
      <c r="H4" s="43" t="s">
        <v>13229</v>
      </c>
      <c r="I4" s="43" t="str">
        <f>INDEX(
'Grid GenerationQueue'!$R:$R,
MATCH(H4,
'Grid GenerationQueue'!A:A,0))</f>
        <v>Miramar GT 69kV</v>
      </c>
      <c r="J4" s="44">
        <f>INDEX(
'Grid GenerationQueue'!$T:$T,
MATCH(H4,
'Grid GenerationQueue'!A:A,0))</f>
        <v>44561.333333333299</v>
      </c>
      <c r="K4" s="44" t="s">
        <v>13913</v>
      </c>
      <c r="L4" s="43">
        <v>1</v>
      </c>
      <c r="M4" s="43" t="str">
        <f>IF(E4,"NQC",IF(L4,"RPS"))</f>
        <v>RPS</v>
      </c>
      <c r="Q4" s="42" t="str">
        <f>INDEX('2020_BaselineNew_LatLong_TxZone'!Q:Q,MATCH(A4,'2020_BaselineNew_LatLong_TxZone'!C:C,0))</f>
        <v>SCADSNV_Z4_RiversideAndPalmSprings</v>
      </c>
      <c r="R4" s="76" t="s">
        <v>35</v>
      </c>
    </row>
    <row r="5" spans="1:20" x14ac:dyDescent="0.75">
      <c r="A5" s="46" t="s">
        <v>3418</v>
      </c>
      <c r="B5" s="46" t="s">
        <v>993</v>
      </c>
      <c r="C5" s="46" t="s">
        <v>993</v>
      </c>
      <c r="D5" s="39">
        <f>INDEX(resolve_2019!L:L,MATCH(A5,resolve_2019!A:A,0))</f>
        <v>105</v>
      </c>
      <c r="E5" s="39">
        <f>COUNTIFS(nqc!E:E,A5)</f>
        <v>0</v>
      </c>
      <c r="F5" s="45">
        <v>32.593000000000004</v>
      </c>
      <c r="G5" s="45">
        <v>-116.099</v>
      </c>
      <c r="I5" s="43" t="e">
        <f>INDEX(
'Grid GenerationQueue'!$R:$R,
MATCH(H5,
'Grid GenerationQueue'!A:A,0))</f>
        <v>#N/A</v>
      </c>
      <c r="J5" s="44">
        <v>44287</v>
      </c>
      <c r="K5" s="44" t="s">
        <v>13913</v>
      </c>
      <c r="L5" s="43">
        <v>1</v>
      </c>
      <c r="M5" s="43" t="s">
        <v>13903</v>
      </c>
      <c r="Q5" s="42" t="e">
        <f>INDEX('2020_BaselineNew_LatLong_TxZone'!Q:Q,MATCH(A5,'2020_BaselineNew_LatLong_TxZone'!C:C,0))</f>
        <v>#N/A</v>
      </c>
    </row>
    <row r="6" spans="1:20" x14ac:dyDescent="0.75">
      <c r="A6" s="46" t="s">
        <v>11579</v>
      </c>
      <c r="B6" s="46" t="s">
        <v>616</v>
      </c>
      <c r="C6" s="46" t="s">
        <v>616</v>
      </c>
      <c r="D6" s="39">
        <f>INDEX(resolve_2019!L:L,MATCH(A6,resolve_2019!A:A,0))</f>
        <v>63</v>
      </c>
      <c r="E6" s="39">
        <f>COUNTIFS(nqc!E:E,A6)</f>
        <v>0</v>
      </c>
      <c r="F6" s="46">
        <v>35.185000000000002</v>
      </c>
      <c r="G6" s="46">
        <v>120.26900000000001</v>
      </c>
      <c r="H6" s="43" t="s">
        <v>13228</v>
      </c>
      <c r="I6" s="43" t="str">
        <f>INDEX(
'Grid GenerationQueue'!$R:$R,
MATCH(H6,
'Grid GenerationQueue'!A:A,0))</f>
        <v>Mustang Switching Station 230kV</v>
      </c>
      <c r="J6" s="44">
        <f>INDEX(
'Grid GenerationQueue'!$T:$T,
MATCH(H6,
'Grid GenerationQueue'!A:A,0))</f>
        <v>44196.333333333299</v>
      </c>
      <c r="K6" s="44" t="s">
        <v>13913</v>
      </c>
      <c r="L6" s="43">
        <v>0</v>
      </c>
      <c r="M6" s="43" t="s">
        <v>13902</v>
      </c>
      <c r="N6" s="39" t="s">
        <v>13912</v>
      </c>
      <c r="Q6" s="80" t="s">
        <v>13924</v>
      </c>
      <c r="R6" s="76" t="s">
        <v>78</v>
      </c>
    </row>
    <row r="7" spans="1:20" x14ac:dyDescent="0.75">
      <c r="A7" s="46" t="s">
        <v>3372</v>
      </c>
      <c r="B7" s="46" t="s">
        <v>13911</v>
      </c>
      <c r="C7" s="46" t="s">
        <v>616</v>
      </c>
      <c r="D7" s="39">
        <f>INDEX(resolve_2019!L:L,MATCH(A7,resolve_2019!A:A,0))</f>
        <v>20</v>
      </c>
      <c r="E7" s="39">
        <f>COUNTIFS(nqc!E:E,A7)</f>
        <v>0</v>
      </c>
      <c r="F7" s="45">
        <v>34.832999999999998</v>
      </c>
      <c r="G7" s="45">
        <v>-118.54600000000001</v>
      </c>
      <c r="H7" s="43" t="s">
        <v>13230</v>
      </c>
      <c r="I7" s="43" t="str">
        <f>INDEX(
'Grid GenerationQueue'!$R:$R,
MATCH(H7,
'Grid GenerationQueue'!A:A,0))</f>
        <v>Whirlwind Substation 220 kV</v>
      </c>
      <c r="J7" s="44">
        <v>44012</v>
      </c>
      <c r="K7" s="44" t="s">
        <v>13913</v>
      </c>
      <c r="L7" s="43">
        <v>1</v>
      </c>
      <c r="M7" s="43" t="str">
        <f t="shared" ref="M7:M38" si="0">IF(E7,"NQC",IF(L7,"RPS"))</f>
        <v>RPS</v>
      </c>
      <c r="Q7" s="42" t="str">
        <f>INDEX('2020_BaselineNew_LatLong_TxZone'!Q:Q,MATCH(A7,'2020_BaselineNew_LatLong_TxZone'!C:C,0))</f>
        <v>Tehachapi</v>
      </c>
      <c r="R7" s="76" t="s">
        <v>89</v>
      </c>
    </row>
    <row r="8" spans="1:20" x14ac:dyDescent="0.75">
      <c r="A8" s="46" t="s">
        <v>3374</v>
      </c>
      <c r="B8" s="46" t="s">
        <v>13911</v>
      </c>
      <c r="C8" s="46" t="s">
        <v>616</v>
      </c>
      <c r="D8" s="39">
        <f>INDEX(resolve_2019!L:L,MATCH(A8,resolve_2019!A:A,0))</f>
        <v>20</v>
      </c>
      <c r="E8" s="39">
        <f>COUNTIFS(nqc!E:E,A8)</f>
        <v>0</v>
      </c>
      <c r="F8" s="45">
        <v>34.832999999999998</v>
      </c>
      <c r="G8" s="45">
        <v>-118.54600000000001</v>
      </c>
      <c r="H8" s="43" t="s">
        <v>13230</v>
      </c>
      <c r="I8" s="43" t="str">
        <f>INDEX(
'Grid GenerationQueue'!$R:$R,
MATCH(H8,
'Grid GenerationQueue'!A:A,0))</f>
        <v>Whirlwind Substation 220 kV</v>
      </c>
      <c r="J8" s="44">
        <v>44012</v>
      </c>
      <c r="K8" s="44" t="s">
        <v>13913</v>
      </c>
      <c r="L8" s="43">
        <v>1</v>
      </c>
      <c r="M8" s="43" t="str">
        <f t="shared" si="0"/>
        <v>RPS</v>
      </c>
      <c r="Q8" s="42" t="str">
        <f>INDEX('2020_BaselineNew_LatLong_TxZone'!Q:Q,MATCH(A8,'2020_BaselineNew_LatLong_TxZone'!C:C,0))</f>
        <v>Tehachapi</v>
      </c>
      <c r="R8" s="76" t="s">
        <v>89</v>
      </c>
    </row>
    <row r="9" spans="1:20" x14ac:dyDescent="0.75">
      <c r="A9" s="46" t="s">
        <v>3376</v>
      </c>
      <c r="B9" s="46" t="s">
        <v>13911</v>
      </c>
      <c r="C9" s="46" t="s">
        <v>616</v>
      </c>
      <c r="D9" s="39">
        <f>INDEX(resolve_2019!L:L,MATCH(A9,resolve_2019!A:A,0))</f>
        <v>20</v>
      </c>
      <c r="E9" s="39">
        <f>COUNTIFS(nqc!E:E,A9)</f>
        <v>0</v>
      </c>
      <c r="F9" s="45">
        <v>34.832999999999998</v>
      </c>
      <c r="G9" s="45">
        <v>-118.54600000000001</v>
      </c>
      <c r="H9" s="43" t="s">
        <v>13230</v>
      </c>
      <c r="I9" s="43" t="str">
        <f>INDEX(
'Grid GenerationQueue'!$R:$R,
MATCH(H9,
'Grid GenerationQueue'!A:A,0))</f>
        <v>Whirlwind Substation 220 kV</v>
      </c>
      <c r="J9" s="44">
        <v>44012</v>
      </c>
      <c r="K9" s="44" t="s">
        <v>13913</v>
      </c>
      <c r="L9" s="43">
        <v>1</v>
      </c>
      <c r="M9" s="43" t="str">
        <f t="shared" si="0"/>
        <v>RPS</v>
      </c>
      <c r="Q9" s="42" t="str">
        <f>INDEX('2020_BaselineNew_LatLong_TxZone'!Q:Q,MATCH(A9,'2020_BaselineNew_LatLong_TxZone'!C:C,0))</f>
        <v>Tehachapi</v>
      </c>
      <c r="R9" s="76" t="s">
        <v>89</v>
      </c>
    </row>
    <row r="10" spans="1:20" x14ac:dyDescent="0.75">
      <c r="A10" s="46" t="s">
        <v>3420</v>
      </c>
      <c r="B10" s="46" t="s">
        <v>190</v>
      </c>
      <c r="C10" s="46" t="s">
        <v>190</v>
      </c>
      <c r="D10" s="39">
        <f>INDEX(resolve_2019!L:L,MATCH(A10,resolve_2019!A:A,0))</f>
        <v>20</v>
      </c>
      <c r="E10" s="39">
        <f>COUNTIFS(nqc!E:E,A10)</f>
        <v>0</v>
      </c>
      <c r="F10" s="45">
        <v>33.269426000000003</v>
      </c>
      <c r="G10" s="45">
        <v>-115.502954</v>
      </c>
      <c r="I10" s="43" t="e">
        <f>INDEX(
'Grid GenerationQueue'!$R:$R,
MATCH(H10,
'Grid GenerationQueue'!A:A,0))</f>
        <v>#N/A</v>
      </c>
      <c r="J10" s="44">
        <v>43830</v>
      </c>
      <c r="K10" s="43" t="s">
        <v>13915</v>
      </c>
      <c r="L10" s="43">
        <v>1</v>
      </c>
      <c r="M10" s="43" t="str">
        <f t="shared" si="0"/>
        <v>RPS</v>
      </c>
      <c r="Q10" s="42" t="str">
        <f>INDEX('2020_BaselineNew_LatLong_TxZone'!Q:Q,MATCH(A10,'2020_BaselineNew_LatLong_TxZone'!C:C,0))</f>
        <v>SCADSNV_Z3_GreaterImperial</v>
      </c>
    </row>
    <row r="11" spans="1:20" x14ac:dyDescent="0.75">
      <c r="A11" s="46" t="s">
        <v>3398</v>
      </c>
      <c r="B11" s="46" t="s">
        <v>13911</v>
      </c>
      <c r="C11" s="46" t="s">
        <v>616</v>
      </c>
      <c r="D11" s="39">
        <f>INDEX(resolve_2019!L:L,MATCH(A11,resolve_2019!A:A,0))</f>
        <v>3</v>
      </c>
      <c r="E11" s="39">
        <f>COUNTIFS(nqc!E:E,A11)</f>
        <v>0</v>
      </c>
      <c r="F11" s="45">
        <v>34.341230000000003</v>
      </c>
      <c r="G11" s="45">
        <v>-117.34332999999999</v>
      </c>
      <c r="I11" s="43" t="e">
        <f>INDEX(
'Grid GenerationQueue'!$R:$R,
MATCH(H11,
'Grid GenerationQueue'!A:A,0))</f>
        <v>#N/A</v>
      </c>
      <c r="J11" s="44">
        <v>43678</v>
      </c>
      <c r="K11" s="43" t="s">
        <v>13915</v>
      </c>
      <c r="L11" s="43">
        <v>1</v>
      </c>
      <c r="M11" s="43" t="str">
        <f t="shared" si="0"/>
        <v>RPS</v>
      </c>
      <c r="Q11" s="42" t="str">
        <f>INDEX('2020_BaselineNew_LatLong_TxZone'!Q:Q,MATCH(A11,'2020_BaselineNew_LatLong_TxZone'!C:C,0))</f>
        <v>GK_Z4_Pisgah</v>
      </c>
    </row>
    <row r="12" spans="1:20" x14ac:dyDescent="0.75">
      <c r="A12" s="46" t="s">
        <v>3388</v>
      </c>
      <c r="B12" s="46" t="s">
        <v>13911</v>
      </c>
      <c r="C12" s="46" t="s">
        <v>616</v>
      </c>
      <c r="D12" s="39">
        <f>INDEX(resolve_2019!L:L,MATCH(A12,resolve_2019!A:A,0))</f>
        <v>3</v>
      </c>
      <c r="E12" s="39">
        <f>COUNTIFS(nqc!E:E,A12)</f>
        <v>0</v>
      </c>
      <c r="F12" s="45">
        <v>34.813600000000001</v>
      </c>
      <c r="G12" s="45">
        <v>-118.601215</v>
      </c>
      <c r="I12" s="43" t="e">
        <f>INDEX(
'Grid GenerationQueue'!$R:$R,
MATCH(H12,
'Grid GenerationQueue'!A:A,0))</f>
        <v>#N/A</v>
      </c>
      <c r="J12" s="44">
        <v>43606</v>
      </c>
      <c r="K12" s="43" t="s">
        <v>13915</v>
      </c>
      <c r="L12" s="43">
        <v>1</v>
      </c>
      <c r="M12" s="43" t="str">
        <f t="shared" si="0"/>
        <v>RPS</v>
      </c>
      <c r="Q12" s="42" t="str">
        <f>INDEX('2020_BaselineNew_LatLong_TxZone'!Q:Q,MATCH(A12,'2020_BaselineNew_LatLong_TxZone'!C:C,0))</f>
        <v>Tehachapi</v>
      </c>
    </row>
    <row r="13" spans="1:20" x14ac:dyDescent="0.75">
      <c r="A13" s="46" t="s">
        <v>3392</v>
      </c>
      <c r="B13" s="46" t="s">
        <v>13911</v>
      </c>
      <c r="C13" s="46" t="s">
        <v>616</v>
      </c>
      <c r="D13" s="39">
        <f>INDEX(resolve_2019!L:L,MATCH(A13,resolve_2019!A:A,0))</f>
        <v>3</v>
      </c>
      <c r="E13" s="39">
        <f>COUNTIFS(nqc!E:E,A13)</f>
        <v>0</v>
      </c>
      <c r="F13" s="45">
        <v>35.141373999999999</v>
      </c>
      <c r="G13" s="45">
        <v>-117.965748</v>
      </c>
      <c r="I13" s="43" t="e">
        <f>INDEX(
'Grid GenerationQueue'!$R:$R,
MATCH(H13,
'Grid GenerationQueue'!A:A,0))</f>
        <v>#N/A</v>
      </c>
      <c r="J13" s="44">
        <v>43586</v>
      </c>
      <c r="K13" s="43" t="s">
        <v>13915</v>
      </c>
      <c r="L13" s="43">
        <v>1</v>
      </c>
      <c r="M13" s="43" t="str">
        <f t="shared" si="0"/>
        <v>RPS</v>
      </c>
      <c r="Q13" s="42" t="str">
        <f>INDEX('2020_BaselineNew_LatLong_TxZone'!Q:Q,MATCH(A13,'2020_BaselineNew_LatLong_TxZone'!C:C,0))</f>
        <v>GK_Z2_InyokernAndNorthOfKramer</v>
      </c>
    </row>
    <row r="14" spans="1:20" x14ac:dyDescent="0.75">
      <c r="A14" s="46" t="s">
        <v>3370</v>
      </c>
      <c r="B14" s="46" t="s">
        <v>13911</v>
      </c>
      <c r="C14" s="46" t="s">
        <v>616</v>
      </c>
      <c r="D14" s="39">
        <f>INDEX(resolve_2019!L:L,MATCH(A14,resolve_2019!A:A,0))</f>
        <v>3</v>
      </c>
      <c r="E14" s="39">
        <f>COUNTIFS(nqc!E:E,A14)</f>
        <v>0</v>
      </c>
      <c r="F14" s="45">
        <v>35.214945012999998</v>
      </c>
      <c r="G14" s="45">
        <v>-119.39520219400001</v>
      </c>
      <c r="I14" s="43" t="e">
        <f>INDEX(
'Grid GenerationQueue'!$R:$R,
MATCH(H14,
'Grid GenerationQueue'!A:A,0))</f>
        <v>#N/A</v>
      </c>
      <c r="J14" s="44">
        <v>43525</v>
      </c>
      <c r="K14" s="43" t="s">
        <v>13915</v>
      </c>
      <c r="L14" s="43">
        <v>1</v>
      </c>
      <c r="M14" s="43" t="str">
        <f t="shared" si="0"/>
        <v>RPS</v>
      </c>
      <c r="Q14" s="42" t="str">
        <f>INDEX('2020_BaselineNew_LatLong_TxZone'!Q:Q,MATCH(A14,'2020_BaselineNew_LatLong_TxZone'!C:C,0))</f>
        <v>SPGE_Z2_KernAndGreaterCarrizo</v>
      </c>
    </row>
    <row r="15" spans="1:20" x14ac:dyDescent="0.75">
      <c r="A15" s="46" t="s">
        <v>3422</v>
      </c>
      <c r="B15" s="46" t="s">
        <v>13911</v>
      </c>
      <c r="C15" s="46" t="s">
        <v>616</v>
      </c>
      <c r="D15" s="39">
        <f>INDEX(resolve_2019!L:L,MATCH(A15,resolve_2019!A:A,0))</f>
        <v>2.4</v>
      </c>
      <c r="E15" s="39">
        <f>COUNTIFS(nqc!E:E,A15)</f>
        <v>0</v>
      </c>
      <c r="F15" s="45">
        <v>32.391241399999998</v>
      </c>
      <c r="G15" s="45">
        <v>-116.30117300000001</v>
      </c>
      <c r="I15" s="43" t="e">
        <f>INDEX(
'Grid GenerationQueue'!$R:$R,
MATCH(H15,
'Grid GenerationQueue'!A:A,0))</f>
        <v>#N/A</v>
      </c>
      <c r="J15" s="44">
        <v>43921</v>
      </c>
      <c r="K15" s="44" t="s">
        <v>13913</v>
      </c>
      <c r="L15" s="43">
        <v>1</v>
      </c>
      <c r="M15" s="43" t="str">
        <f t="shared" si="0"/>
        <v>RPS</v>
      </c>
      <c r="Q15" s="42" t="e">
        <f>INDEX('2020_BaselineNew_LatLong_TxZone'!Q:Q,MATCH(A15,'2020_BaselineNew_LatLong_TxZone'!C:C,0))</f>
        <v>#N/A</v>
      </c>
    </row>
    <row r="16" spans="1:20" x14ac:dyDescent="0.75">
      <c r="A16" s="46" t="s">
        <v>10989</v>
      </c>
      <c r="B16" s="46" t="str">
        <f>INDEX(nqc!L:L,MATCH(A16,nqc!E:E,0))</f>
        <v>PHOTO VOLTAIC</v>
      </c>
      <c r="C16" s="46" t="s">
        <v>616</v>
      </c>
      <c r="D16" s="39">
        <f>INDEX(resolve_2019!L:L,MATCH(A16,resolve_2019!A:A,0))</f>
        <v>250</v>
      </c>
      <c r="E16" s="39">
        <f>COUNTIFS(nqc!E:E,A16)</f>
        <v>1</v>
      </c>
      <c r="F16" s="45">
        <f>INDEX(latlongs!B:B,MATCH($A16,latlongs!$A:$A,0))</f>
        <v>32.678800000000003</v>
      </c>
      <c r="G16" s="45">
        <f>INDEX(latlongs!C:C,MATCH($A16,latlongs!$A:$A,0))</f>
        <v>-115.5672</v>
      </c>
      <c r="I16" s="75" t="s">
        <v>14026</v>
      </c>
      <c r="L16" s="43">
        <v>0</v>
      </c>
      <c r="M16" s="43" t="str">
        <f t="shared" si="0"/>
        <v>NQC</v>
      </c>
      <c r="Q16" s="42" t="str">
        <f>INDEX('2020_BaselineNew_LatLong_TxZone'!Q:Q,MATCH(A16,'2020_BaselineNew_LatLong_TxZone'!C:C,0))</f>
        <v>SCADSNV_Z3_GreaterImperial</v>
      </c>
      <c r="R16" s="74"/>
      <c r="S16" s="77" t="s">
        <v>10989</v>
      </c>
      <c r="T16" s="38">
        <f>IF(S16=A16,1,0)</f>
        <v>1</v>
      </c>
    </row>
    <row r="17" spans="1:20" x14ac:dyDescent="0.75">
      <c r="A17" s="46" t="s">
        <v>11504</v>
      </c>
      <c r="B17" s="46" t="str">
        <f>INDEX(nqc!L:L,MATCH(A17,nqc!E:E,0))</f>
        <v>WIND</v>
      </c>
      <c r="C17" s="46" t="s">
        <v>993</v>
      </c>
      <c r="D17" s="39">
        <f>INDEX(resolve_2019!L:L,MATCH(A17,resolve_2019!A:A,0))</f>
        <v>128.69999999999999</v>
      </c>
      <c r="E17" s="39">
        <f>COUNTIFS(nqc!E:E,A17)</f>
        <v>1</v>
      </c>
      <c r="F17" s="45">
        <f>INDEX(latlongs!B:B,MATCH($A17,latlongs!$A:$A,0))</f>
        <v>35.073377000000001</v>
      </c>
      <c r="G17" s="45">
        <f>INDEX(latlongs!C:C,MATCH($A17,latlongs!$A:$A,0))</f>
        <v>-118.26860000000001</v>
      </c>
      <c r="I17" s="75" t="s">
        <v>14027</v>
      </c>
      <c r="L17" s="43">
        <v>0</v>
      </c>
      <c r="M17" s="43" t="str">
        <f t="shared" si="0"/>
        <v>NQC</v>
      </c>
      <c r="Q17" s="42" t="str">
        <f>INDEX('2020_BaselineNew_LatLong_TxZone'!Q:Q,MATCH(A17,'2020_BaselineNew_LatLong_TxZone'!C:C,0))</f>
        <v>Tehachapi</v>
      </c>
      <c r="R17" s="74"/>
      <c r="S17" s="77" t="s">
        <v>11504</v>
      </c>
      <c r="T17" s="38">
        <f t="shared" ref="T17:T58" si="1">IF(S17=A17,1,0)</f>
        <v>1</v>
      </c>
    </row>
    <row r="18" spans="1:20" x14ac:dyDescent="0.75">
      <c r="A18" s="46" t="s">
        <v>10669</v>
      </c>
      <c r="B18" s="46" t="str">
        <f>INDEX(nqc!L:L,MATCH(A18,nqc!E:E,0))</f>
        <v>PHOTO VOLTAIC</v>
      </c>
      <c r="C18" s="46" t="s">
        <v>616</v>
      </c>
      <c r="D18" s="39">
        <f>INDEX(resolve_2019!L:L,MATCH(A18,resolve_2019!A:A,0))</f>
        <v>100.81</v>
      </c>
      <c r="E18" s="39">
        <f>COUNTIFS(nqc!E:E,A18)</f>
        <v>1</v>
      </c>
      <c r="F18" s="45">
        <f>INDEX(latlongs!B:B,MATCH($A18,latlongs!$A:$A,0))</f>
        <v>33.332777</v>
      </c>
      <c r="G18" s="45">
        <f>INDEX(latlongs!C:C,MATCH($A18,latlongs!$A:$A,0))</f>
        <v>-112.9114</v>
      </c>
      <c r="I18" s="75" t="s">
        <v>14028</v>
      </c>
      <c r="L18" s="43">
        <v>0</v>
      </c>
      <c r="M18" s="43" t="str">
        <f t="shared" si="0"/>
        <v>NQC</v>
      </c>
      <c r="Q18" s="80" t="s">
        <v>13917</v>
      </c>
      <c r="R18" s="75" t="s">
        <v>14049</v>
      </c>
      <c r="S18" s="77" t="s">
        <v>10669</v>
      </c>
      <c r="T18" s="38">
        <f t="shared" si="1"/>
        <v>1</v>
      </c>
    </row>
    <row r="19" spans="1:20" x14ac:dyDescent="0.75">
      <c r="A19" s="46" t="s">
        <v>11189</v>
      </c>
      <c r="B19" s="46" t="str">
        <f>INDEX(nqc!L:L,MATCH(A19,nqc!E:E,0))</f>
        <v>PHOTO VOLTAIC</v>
      </c>
      <c r="C19" s="46" t="s">
        <v>616</v>
      </c>
      <c r="D19" s="39">
        <f>INDEX(resolve_2019!L:L,MATCH(A19,resolve_2019!A:A,0))</f>
        <v>100</v>
      </c>
      <c r="E19" s="39">
        <f>COUNTIFS(nqc!E:E,A19)</f>
        <v>1</v>
      </c>
      <c r="F19" s="45">
        <f>INDEX(latlongs!B:B,MATCH($A19,latlongs!$A:$A,0))</f>
        <v>32.672612999999998</v>
      </c>
      <c r="G19" s="45">
        <f>INDEX(latlongs!C:C,MATCH($A19,latlongs!$A:$A,0))</f>
        <v>-115.6199</v>
      </c>
      <c r="I19" s="75" t="s">
        <v>14026</v>
      </c>
      <c r="L19" s="43">
        <v>0</v>
      </c>
      <c r="M19" s="43" t="str">
        <f t="shared" si="0"/>
        <v>NQC</v>
      </c>
      <c r="Q19" s="42" t="str">
        <f>INDEX('2020_BaselineNew_LatLong_TxZone'!Q:Q,MATCH(A19,'2020_BaselineNew_LatLong_TxZone'!C:C,0))</f>
        <v>SCADSNV_Z3_GreaterImperial</v>
      </c>
      <c r="R19" s="74"/>
      <c r="S19" s="77" t="s">
        <v>11189</v>
      </c>
      <c r="T19" s="38">
        <f t="shared" si="1"/>
        <v>1</v>
      </c>
    </row>
    <row r="20" spans="1:20" x14ac:dyDescent="0.75">
      <c r="A20" s="46" t="s">
        <v>11088</v>
      </c>
      <c r="B20" s="46" t="str">
        <f>INDEX(nqc!L:L,MATCH(A20,nqc!E:E,0))</f>
        <v>WIND</v>
      </c>
      <c r="C20" s="46" t="s">
        <v>993</v>
      </c>
      <c r="D20" s="39">
        <f>INDEX(resolve_2019!L:L,MATCH(A20,resolve_2019!A:A,0))</f>
        <v>46</v>
      </c>
      <c r="E20" s="39">
        <f>COUNTIFS(nqc!E:E,A20)</f>
        <v>1</v>
      </c>
      <c r="F20" s="45">
        <f>INDEX(latlongs!B:B,MATCH($A20,latlongs!$A:$A,0))</f>
        <v>37.769188999999997</v>
      </c>
      <c r="G20" s="45">
        <f>INDEX(latlongs!C:C,MATCH($A20,latlongs!$A:$A,0))</f>
        <v>-121.6302</v>
      </c>
      <c r="I20" s="75" t="s">
        <v>14029</v>
      </c>
      <c r="L20" s="43">
        <v>0</v>
      </c>
      <c r="M20" s="43" t="str">
        <f t="shared" si="0"/>
        <v>NQC</v>
      </c>
      <c r="Q20" s="80" t="s">
        <v>14055</v>
      </c>
      <c r="R20" s="75" t="s">
        <v>14050</v>
      </c>
      <c r="S20" s="77" t="s">
        <v>11088</v>
      </c>
      <c r="T20" s="38">
        <f t="shared" si="1"/>
        <v>1</v>
      </c>
    </row>
    <row r="21" spans="1:20" x14ac:dyDescent="0.75">
      <c r="A21" s="46" t="s">
        <v>11503</v>
      </c>
      <c r="B21" s="46" t="str">
        <f>INDEX(nqc!L:L,MATCH(A21,nqc!E:E,0))</f>
        <v>WIND</v>
      </c>
      <c r="C21" s="46" t="s">
        <v>993</v>
      </c>
      <c r="D21" s="39">
        <f>INDEX(resolve_2019!L:L,MATCH(A21,resolve_2019!A:A,0))</f>
        <v>21.6</v>
      </c>
      <c r="E21" s="39">
        <f>COUNTIFS(nqc!E:E,A21)</f>
        <v>1</v>
      </c>
      <c r="F21" s="45">
        <f>INDEX(latlongs!B:B,MATCH($A21,latlongs!$A:$A,0))</f>
        <v>35.077871999999999</v>
      </c>
      <c r="G21" s="45">
        <f>INDEX(latlongs!C:C,MATCH($A21,latlongs!$A:$A,0))</f>
        <v>-118.2497</v>
      </c>
      <c r="I21" s="75" t="s">
        <v>14027</v>
      </c>
      <c r="L21" s="43">
        <v>0</v>
      </c>
      <c r="M21" s="43" t="str">
        <f t="shared" si="0"/>
        <v>NQC</v>
      </c>
      <c r="Q21" s="42" t="str">
        <f>INDEX('2020_BaselineNew_LatLong_TxZone'!Q:Q,MATCH(A21,'2020_BaselineNew_LatLong_TxZone'!C:C,0))</f>
        <v>Tehachapi</v>
      </c>
      <c r="R21" s="74"/>
      <c r="S21" s="77" t="s">
        <v>11503</v>
      </c>
      <c r="T21" s="38">
        <f t="shared" si="1"/>
        <v>1</v>
      </c>
    </row>
    <row r="22" spans="1:20" x14ac:dyDescent="0.75">
      <c r="A22" s="46" t="s">
        <v>10310</v>
      </c>
      <c r="B22" s="46" t="str">
        <f>INDEX(nqc!L:L,MATCH(A22,nqc!E:E,0))</f>
        <v>PHOTO VOLTAIC</v>
      </c>
      <c r="C22" s="46" t="s">
        <v>616</v>
      </c>
      <c r="D22" s="39">
        <f>INDEX(resolve_2019!L:L,MATCH(A22,resolve_2019!A:A,0))</f>
        <v>20</v>
      </c>
      <c r="E22" s="39">
        <f>COUNTIFS(nqc!E:E,A22)</f>
        <v>1</v>
      </c>
      <c r="F22" s="45">
        <f>INDEX(latlongs!B:B,MATCH($A22,latlongs!$A:$A,0))</f>
        <v>37.379919000000001</v>
      </c>
      <c r="G22" s="45">
        <f>INDEX(latlongs!C:C,MATCH($A22,latlongs!$A:$A,0))</f>
        <v>-121.1307</v>
      </c>
      <c r="I22" s="75" t="s">
        <v>14030</v>
      </c>
      <c r="L22" s="43">
        <v>0</v>
      </c>
      <c r="M22" s="43" t="str">
        <f t="shared" si="0"/>
        <v>NQC</v>
      </c>
      <c r="Q22" s="42" t="str">
        <f>INDEX('2020_BaselineNew_LatLong_TxZone'!Q:Q,MATCH(A22,'2020_BaselineNew_LatLong_TxZone'!C:C,0))</f>
        <v>SPGE_Z4_CentralValleyAndLosBanos</v>
      </c>
      <c r="R22" s="74"/>
      <c r="S22" s="77" t="s">
        <v>10310</v>
      </c>
      <c r="T22" s="38">
        <f t="shared" si="1"/>
        <v>1</v>
      </c>
    </row>
    <row r="23" spans="1:20" x14ac:dyDescent="0.75">
      <c r="A23" s="46" t="s">
        <v>10342</v>
      </c>
      <c r="B23" s="46" t="str">
        <f>INDEX(nqc!L:L,MATCH(A23,nqc!E:E,0))</f>
        <v>PHOTO VOLTAIC</v>
      </c>
      <c r="C23" s="46" t="s">
        <v>616</v>
      </c>
      <c r="D23" s="39">
        <f>INDEX(resolve_2019!L:L,MATCH(A23,resolve_2019!A:A,0))</f>
        <v>20</v>
      </c>
      <c r="E23" s="39">
        <f>COUNTIFS(nqc!E:E,A23)</f>
        <v>1</v>
      </c>
      <c r="F23" s="45">
        <f>INDEX(latlongs!B:B,MATCH($A23,latlongs!$A:$A,0))</f>
        <v>34.832786110000001</v>
      </c>
      <c r="G23" s="45">
        <f>INDEX(latlongs!C:C,MATCH($A23,latlongs!$A:$A,0))</f>
        <v>-118.5636111</v>
      </c>
      <c r="I23" s="75" t="s">
        <v>14031</v>
      </c>
      <c r="L23" s="43">
        <v>0</v>
      </c>
      <c r="M23" s="43" t="str">
        <f t="shared" si="0"/>
        <v>NQC</v>
      </c>
      <c r="Q23" s="42" t="str">
        <f>INDEX('2020_BaselineNew_LatLong_TxZone'!Q:Q,MATCH(A23,'2020_BaselineNew_LatLong_TxZone'!C:C,0))</f>
        <v>Tehachapi</v>
      </c>
      <c r="R23" s="74"/>
      <c r="S23" s="77" t="s">
        <v>10342</v>
      </c>
      <c r="T23" s="38">
        <f t="shared" si="1"/>
        <v>1</v>
      </c>
    </row>
    <row r="24" spans="1:20" x14ac:dyDescent="0.75">
      <c r="A24" s="46" t="s">
        <v>10365</v>
      </c>
      <c r="B24" s="46" t="str">
        <f>INDEX(nqc!L:L,MATCH(A24,nqc!E:E,0))</f>
        <v>PHOTO VOLTAIC</v>
      </c>
      <c r="C24" s="46" t="s">
        <v>616</v>
      </c>
      <c r="D24" s="39">
        <f>INDEX(resolve_2019!L:L,MATCH(A24,resolve_2019!A:A,0))</f>
        <v>20</v>
      </c>
      <c r="E24" s="39">
        <f>COUNTIFS(nqc!E:E,A24)</f>
        <v>1</v>
      </c>
      <c r="F24" s="45">
        <f>INDEX(latlongs!B:B,MATCH($A24,latlongs!$A:$A,0))</f>
        <v>36.530278000000003</v>
      </c>
      <c r="G24" s="45">
        <f>INDEX(latlongs!C:C,MATCH($A24,latlongs!$A:$A,0))</f>
        <v>-120.31610000000001</v>
      </c>
      <c r="I24" s="75" t="s">
        <v>14032</v>
      </c>
      <c r="L24" s="43">
        <v>0</v>
      </c>
      <c r="M24" s="43" t="str">
        <f t="shared" si="0"/>
        <v>NQC</v>
      </c>
      <c r="Q24" s="42" t="str">
        <f>INDEX('2020_BaselineNew_LatLong_TxZone'!Q:Q,MATCH(A24,'2020_BaselineNew_LatLong_TxZone'!C:C,0))</f>
        <v>SPGE_Z1_Westlands</v>
      </c>
      <c r="R24" s="74"/>
      <c r="S24" s="77" t="s">
        <v>10365</v>
      </c>
      <c r="T24" s="38">
        <f t="shared" si="1"/>
        <v>1</v>
      </c>
    </row>
    <row r="25" spans="1:20" x14ac:dyDescent="0.75">
      <c r="A25" s="46" t="s">
        <v>10482</v>
      </c>
      <c r="B25" s="46" t="str">
        <f>INDEX(nqc!L:L,MATCH(A25,nqc!E:E,0))</f>
        <v>PHOTO VOLTAIC</v>
      </c>
      <c r="C25" s="46" t="s">
        <v>616</v>
      </c>
      <c r="D25" s="39">
        <f>INDEX(resolve_2019!L:L,MATCH(A25,resolve_2019!A:A,0))</f>
        <v>20</v>
      </c>
      <c r="E25" s="39">
        <f>COUNTIFS(nqc!E:E,A25)</f>
        <v>1</v>
      </c>
      <c r="F25" s="45">
        <f>INDEX(latlongs!B:B,MATCH($A25,latlongs!$A:$A,0))</f>
        <v>32.621200000000002</v>
      </c>
      <c r="G25" s="45">
        <f>INDEX(latlongs!C:C,MATCH($A25,latlongs!$A:$A,0))</f>
        <v>-116.129</v>
      </c>
      <c r="I25" s="75" t="s">
        <v>14033</v>
      </c>
      <c r="L25" s="43">
        <v>0</v>
      </c>
      <c r="M25" s="43" t="str">
        <f t="shared" si="0"/>
        <v>NQC</v>
      </c>
      <c r="Q25" s="42" t="str">
        <f>INDEX('2020_BaselineNew_LatLong_TxZone'!Q:Q,MATCH(A25,'2020_BaselineNew_LatLong_TxZone'!C:C,0))</f>
        <v>SCADSNV_Z3_GreaterImperial</v>
      </c>
      <c r="R25" s="74"/>
      <c r="S25" s="77" t="s">
        <v>10482</v>
      </c>
      <c r="T25" s="38">
        <f t="shared" si="1"/>
        <v>1</v>
      </c>
    </row>
    <row r="26" spans="1:20" x14ac:dyDescent="0.75">
      <c r="A26" s="46" t="s">
        <v>10533</v>
      </c>
      <c r="B26" s="46" t="str">
        <f>INDEX(nqc!L:L,MATCH(A26,nqc!E:E,0))</f>
        <v>PHOTO VOLTAIC</v>
      </c>
      <c r="C26" s="46" t="s">
        <v>616</v>
      </c>
      <c r="D26" s="39">
        <f>INDEX(resolve_2019!L:L,MATCH(A26,resolve_2019!A:A,0))</f>
        <v>20</v>
      </c>
      <c r="E26" s="39">
        <f>COUNTIFS(nqc!E:E,A26)</f>
        <v>1</v>
      </c>
      <c r="F26" s="45">
        <f>INDEX(latlongs!B:B,MATCH($A26,latlongs!$A:$A,0))</f>
        <v>35.314197999999998</v>
      </c>
      <c r="G26" s="45">
        <f>INDEX(latlongs!C:C,MATCH($A26,latlongs!$A:$A,0))</f>
        <v>-118.81189999999999</v>
      </c>
      <c r="I26" s="75" t="s">
        <v>14034</v>
      </c>
      <c r="L26" s="43">
        <v>0</v>
      </c>
      <c r="M26" s="43" t="str">
        <f t="shared" si="0"/>
        <v>NQC</v>
      </c>
      <c r="Q26" s="80" t="s">
        <v>13924</v>
      </c>
      <c r="R26" s="75" t="s">
        <v>78</v>
      </c>
      <c r="S26" s="77" t="s">
        <v>10533</v>
      </c>
      <c r="T26" s="38">
        <f t="shared" si="1"/>
        <v>1</v>
      </c>
    </row>
    <row r="27" spans="1:20" x14ac:dyDescent="0.75">
      <c r="A27" s="46" t="s">
        <v>10973</v>
      </c>
      <c r="B27" s="46" t="str">
        <f>INDEX(nqc!L:L,MATCH(A27,nqc!E:E,0))</f>
        <v>PHOTO VOLTAIC</v>
      </c>
      <c r="C27" s="46" t="s">
        <v>616</v>
      </c>
      <c r="D27" s="39">
        <f>INDEX(resolve_2019!L:L,MATCH(A27,resolve_2019!A:A,0))</f>
        <v>20</v>
      </c>
      <c r="E27" s="39">
        <f>COUNTIFS(nqc!E:E,A27)</f>
        <v>1</v>
      </c>
      <c r="F27" s="45">
        <f>INDEX(latlongs!B:B,MATCH($A27,latlongs!$A:$A,0))</f>
        <v>37.349899999999998</v>
      </c>
      <c r="G27" s="45">
        <f>INDEX(latlongs!C:C,MATCH($A27,latlongs!$A:$A,0))</f>
        <v>-118.4628</v>
      </c>
      <c r="I27" s="75" t="s">
        <v>14035</v>
      </c>
      <c r="L27" s="43">
        <v>0</v>
      </c>
      <c r="M27" s="43" t="str">
        <f t="shared" si="0"/>
        <v>NQC</v>
      </c>
      <c r="Q27" s="80" t="s">
        <v>13922</v>
      </c>
      <c r="R27" s="75" t="s">
        <v>14051</v>
      </c>
      <c r="S27" s="77" t="s">
        <v>10973</v>
      </c>
      <c r="T27" s="38">
        <f t="shared" si="1"/>
        <v>1</v>
      </c>
    </row>
    <row r="28" spans="1:20" x14ac:dyDescent="0.75">
      <c r="A28" s="46" t="s">
        <v>11506</v>
      </c>
      <c r="B28" s="46" t="str">
        <f>INDEX(nqc!L:L,MATCH(A28,nqc!E:E,0))</f>
        <v>PHOTO VOLTAIC</v>
      </c>
      <c r="C28" s="46" t="s">
        <v>616</v>
      </c>
      <c r="D28" s="39">
        <f>INDEX(resolve_2019!L:L,MATCH(A28,resolve_2019!A:A,0))</f>
        <v>20</v>
      </c>
      <c r="E28" s="39">
        <f>COUNTIFS(nqc!E:E,A28)</f>
        <v>1</v>
      </c>
      <c r="F28" s="45">
        <f>INDEX(latlongs!B:B,MATCH($A28,latlongs!$A:$A,0))</f>
        <v>34.694839000000002</v>
      </c>
      <c r="G28" s="45">
        <f>INDEX(latlongs!C:C,MATCH($A28,latlongs!$A:$A,0))</f>
        <v>-118.28769</v>
      </c>
      <c r="I28" s="75" t="s">
        <v>14036</v>
      </c>
      <c r="L28" s="43">
        <v>0</v>
      </c>
      <c r="M28" s="43" t="str">
        <f t="shared" si="0"/>
        <v>NQC</v>
      </c>
      <c r="Q28" s="42" t="str">
        <f>INDEX('2020_BaselineNew_LatLong_TxZone'!Q:Q,MATCH(A28,'2020_BaselineNew_LatLong_TxZone'!C:C,0))</f>
        <v>Tehachapi</v>
      </c>
      <c r="R28" s="74"/>
      <c r="S28" s="77" t="s">
        <v>11506</v>
      </c>
      <c r="T28" s="38">
        <f t="shared" si="1"/>
        <v>1</v>
      </c>
    </row>
    <row r="29" spans="1:20" x14ac:dyDescent="0.75">
      <c r="A29" s="46" t="s">
        <v>11508</v>
      </c>
      <c r="B29" s="46" t="str">
        <f>INDEX(nqc!L:L,MATCH(A29,nqc!E:E,0))</f>
        <v>PHOTO VOLTAIC</v>
      </c>
      <c r="C29" s="46" t="s">
        <v>616</v>
      </c>
      <c r="D29" s="39">
        <f>INDEX(resolve_2019!L:L,MATCH(A29,resolve_2019!A:A,0))</f>
        <v>20</v>
      </c>
      <c r="E29" s="39">
        <f>COUNTIFS(nqc!E:E,A29)</f>
        <v>1</v>
      </c>
      <c r="F29" s="45">
        <f>INDEX(latlongs!B:B,MATCH($A29,latlongs!$A:$A,0))</f>
        <v>34.694839000000002</v>
      </c>
      <c r="G29" s="45">
        <f>INDEX(latlongs!C:C,MATCH($A29,latlongs!$A:$A,0))</f>
        <v>-118.28769</v>
      </c>
      <c r="I29" s="75" t="s">
        <v>14036</v>
      </c>
      <c r="L29" s="43">
        <v>0</v>
      </c>
      <c r="M29" s="43" t="str">
        <f t="shared" si="0"/>
        <v>NQC</v>
      </c>
      <c r="Q29" s="42" t="str">
        <f>INDEX('2020_BaselineNew_LatLong_TxZone'!Q:Q,MATCH(A29,'2020_BaselineNew_LatLong_TxZone'!C:C,0))</f>
        <v>Tehachapi</v>
      </c>
      <c r="R29" s="74"/>
      <c r="S29" s="77" t="s">
        <v>11508</v>
      </c>
      <c r="T29" s="38">
        <f t="shared" si="1"/>
        <v>1</v>
      </c>
    </row>
    <row r="30" spans="1:20" x14ac:dyDescent="0.75">
      <c r="A30" s="46" t="s">
        <v>11510</v>
      </c>
      <c r="B30" s="46" t="str">
        <f>INDEX(nqc!L:L,MATCH(A30,nqc!E:E,0))</f>
        <v>PHOTO VOLTAIC</v>
      </c>
      <c r="C30" s="46" t="s">
        <v>616</v>
      </c>
      <c r="D30" s="39">
        <f>INDEX(resolve_2019!L:L,MATCH(A30,resolve_2019!A:A,0))</f>
        <v>20</v>
      </c>
      <c r="E30" s="39">
        <f>COUNTIFS(nqc!E:E,A30)</f>
        <v>1</v>
      </c>
      <c r="F30" s="45">
        <f>INDEX(latlongs!B:B,MATCH($A30,latlongs!$A:$A,0))</f>
        <v>34.694839000000002</v>
      </c>
      <c r="G30" s="45">
        <f>INDEX(latlongs!C:C,MATCH($A30,latlongs!$A:$A,0))</f>
        <v>-118.28769</v>
      </c>
      <c r="I30" s="75" t="s">
        <v>14036</v>
      </c>
      <c r="L30" s="43">
        <v>0</v>
      </c>
      <c r="M30" s="43" t="str">
        <f t="shared" si="0"/>
        <v>NQC</v>
      </c>
      <c r="Q30" s="42" t="str">
        <f>INDEX('2020_BaselineNew_LatLong_TxZone'!Q:Q,MATCH(A30,'2020_BaselineNew_LatLong_TxZone'!C:C,0))</f>
        <v>Tehachapi</v>
      </c>
      <c r="R30" s="74"/>
      <c r="S30" s="77" t="s">
        <v>11510</v>
      </c>
      <c r="T30" s="38">
        <f t="shared" si="1"/>
        <v>1</v>
      </c>
    </row>
    <row r="31" spans="1:20" x14ac:dyDescent="0.75">
      <c r="A31" s="46" t="s">
        <v>11042</v>
      </c>
      <c r="B31" s="46" t="str">
        <f>INDEX(nqc!L:L,MATCH(A31,nqc!E:E,0))</f>
        <v>PHOTO VOLTAIC</v>
      </c>
      <c r="C31" s="46" t="s">
        <v>616</v>
      </c>
      <c r="D31" s="39">
        <f>INDEX(resolve_2019!L:L,MATCH(A31,resolve_2019!A:A,0))</f>
        <v>18.5</v>
      </c>
      <c r="E31" s="39">
        <f>COUNTIFS(nqc!E:E,A31)</f>
        <v>1</v>
      </c>
      <c r="F31" s="45">
        <f>INDEX(latlongs!B:B,MATCH($A31,latlongs!$A:$A,0))</f>
        <v>36.5261</v>
      </c>
      <c r="G31" s="45">
        <f>INDEX(latlongs!C:C,MATCH($A31,latlongs!$A:$A,0))</f>
        <v>-120.1473</v>
      </c>
      <c r="I31" s="75" t="s">
        <v>14037</v>
      </c>
      <c r="L31" s="43">
        <v>0</v>
      </c>
      <c r="M31" s="43" t="str">
        <f t="shared" si="0"/>
        <v>NQC</v>
      </c>
      <c r="Q31" s="42" t="str">
        <f>INDEX('2020_BaselineNew_LatLong_TxZone'!Q:Q,MATCH(A31,'2020_BaselineNew_LatLong_TxZone'!C:C,0))</f>
        <v>SPGE_Z1_Westlands</v>
      </c>
      <c r="R31" s="74"/>
      <c r="S31" s="77" t="s">
        <v>11042</v>
      </c>
      <c r="T31" s="38">
        <f t="shared" si="1"/>
        <v>1</v>
      </c>
    </row>
    <row r="32" spans="1:20" x14ac:dyDescent="0.75">
      <c r="A32" s="46" t="s">
        <v>10318</v>
      </c>
      <c r="B32" s="46" t="str">
        <f>INDEX(nqc!L:L,MATCH(A32,nqc!E:E,0))</f>
        <v>PHOTO VOLTAIC</v>
      </c>
      <c r="C32" s="46" t="s">
        <v>616</v>
      </c>
      <c r="D32" s="39">
        <f>INDEX(resolve_2019!L:L,MATCH(A32,resolve_2019!A:A,0))</f>
        <v>13.8</v>
      </c>
      <c r="E32" s="39">
        <f>COUNTIFS(nqc!E:E,A32)</f>
        <v>1</v>
      </c>
      <c r="F32" s="45">
        <f>INDEX(latlongs!B:B,MATCH($A32,latlongs!$A:$A,0))</f>
        <v>34.863356000000003</v>
      </c>
      <c r="G32" s="45">
        <f>INDEX(latlongs!C:C,MATCH($A32,latlongs!$A:$A,0))</f>
        <v>-116.8276</v>
      </c>
      <c r="I32" s="75" t="s">
        <v>14038</v>
      </c>
      <c r="L32" s="43">
        <v>0</v>
      </c>
      <c r="M32" s="43" t="str">
        <f t="shared" si="0"/>
        <v>NQC</v>
      </c>
      <c r="Q32" s="42" t="str">
        <f>INDEX('2020_BaselineNew_LatLong_TxZone'!Q:Q,MATCH(A32,'2020_BaselineNew_LatLong_TxZone'!C:C,0))</f>
        <v>GK_Z3_NorthOfVictor</v>
      </c>
      <c r="R32" s="74"/>
      <c r="S32" s="77" t="s">
        <v>10318</v>
      </c>
      <c r="T32" s="38">
        <f t="shared" si="1"/>
        <v>1</v>
      </c>
    </row>
    <row r="33" spans="1:20" x14ac:dyDescent="0.75">
      <c r="A33" s="46" t="s">
        <v>10367</v>
      </c>
      <c r="B33" s="46" t="str">
        <f>INDEX(nqc!L:L,MATCH(A33,nqc!E:E,0))</f>
        <v>PHOTO VOLTAIC</v>
      </c>
      <c r="C33" s="46" t="s">
        <v>616</v>
      </c>
      <c r="D33" s="39">
        <f>INDEX(resolve_2019!L:L,MATCH(A33,resolve_2019!A:A,0))</f>
        <v>9</v>
      </c>
      <c r="E33" s="39">
        <f>COUNTIFS(nqc!E:E,A33)</f>
        <v>1</v>
      </c>
      <c r="F33" s="45">
        <f>INDEX(latlongs!B:B,MATCH($A33,latlongs!$A:$A,0))</f>
        <v>36.552185999999999</v>
      </c>
      <c r="G33" s="45">
        <f>INDEX(latlongs!C:C,MATCH($A33,latlongs!$A:$A,0))</f>
        <v>-120.35250000000001</v>
      </c>
      <c r="I33" s="75" t="s">
        <v>14032</v>
      </c>
      <c r="L33" s="43">
        <v>0</v>
      </c>
      <c r="M33" s="43" t="str">
        <f t="shared" si="0"/>
        <v>NQC</v>
      </c>
      <c r="Q33" s="42" t="str">
        <f>INDEX('2020_BaselineNew_LatLong_TxZone'!Q:Q,MATCH(A33,'2020_BaselineNew_LatLong_TxZone'!C:C,0))</f>
        <v>SPGE_Z1_Westlands</v>
      </c>
      <c r="R33" s="74"/>
      <c r="S33" s="77" t="s">
        <v>10367</v>
      </c>
      <c r="T33" s="38">
        <f t="shared" si="1"/>
        <v>1</v>
      </c>
    </row>
    <row r="34" spans="1:20" x14ac:dyDescent="0.75">
      <c r="A34" s="46" t="s">
        <v>10912</v>
      </c>
      <c r="B34" s="46" t="str">
        <f>INDEX(nqc!L:L,MATCH(A34,nqc!E:E,0))</f>
        <v>PHOTO VOLTAIC</v>
      </c>
      <c r="C34" s="46" t="s">
        <v>616</v>
      </c>
      <c r="D34" s="39">
        <f>INDEX(resolve_2019!L:L,MATCH(A34,resolve_2019!A:A,0))</f>
        <v>8.5</v>
      </c>
      <c r="E34" s="39">
        <f>COUNTIFS(nqc!E:E,A34)</f>
        <v>1</v>
      </c>
      <c r="F34" s="45">
        <f>INDEX(latlongs!B:B,MATCH($A34,latlongs!$A:$A,0))</f>
        <v>0</v>
      </c>
      <c r="G34" s="45">
        <f>INDEX(latlongs!C:C,MATCH($A34,latlongs!$A:$A,0))</f>
        <v>0</v>
      </c>
      <c r="I34" s="75" t="s">
        <v>14039</v>
      </c>
      <c r="L34" s="43">
        <v>0</v>
      </c>
      <c r="M34" s="43" t="str">
        <f t="shared" si="0"/>
        <v>NQC</v>
      </c>
      <c r="Q34" s="42" t="e">
        <f>INDEX('2020_BaselineNew_LatLong_TxZone'!Q:Q,MATCH(A34,'2020_BaselineNew_LatLong_TxZone'!C:C,0))</f>
        <v>#N/A</v>
      </c>
      <c r="R34" s="75" t="s">
        <v>35</v>
      </c>
      <c r="S34" s="77" t="s">
        <v>10912</v>
      </c>
      <c r="T34" s="38">
        <f t="shared" si="1"/>
        <v>1</v>
      </c>
    </row>
    <row r="35" spans="1:20" x14ac:dyDescent="0.75">
      <c r="A35" s="46" t="s">
        <v>10331</v>
      </c>
      <c r="B35" s="46" t="str">
        <f>INDEX(nqc!L:L,MATCH(A35,nqc!E:E,0))</f>
        <v>WIND</v>
      </c>
      <c r="C35" s="46" t="s">
        <v>993</v>
      </c>
      <c r="D35" s="39">
        <f>INDEX(resolve_2019!L:L,MATCH(A35,resolve_2019!A:A,0))</f>
        <v>7.88</v>
      </c>
      <c r="E35" s="39">
        <f>COUNTIFS(nqc!E:E,A35)</f>
        <v>1</v>
      </c>
      <c r="F35" s="45">
        <f>INDEX(latlongs!B:B,MATCH($A35,latlongs!$A:$A,0))</f>
        <v>33.8917</v>
      </c>
      <c r="G35" s="45">
        <f>INDEX(latlongs!C:C,MATCH($A35,latlongs!$A:$A,0))</f>
        <v>-116.591666</v>
      </c>
      <c r="I35" s="75" t="s">
        <v>14040</v>
      </c>
      <c r="L35" s="43">
        <v>0</v>
      </c>
      <c r="M35" s="43" t="str">
        <f t="shared" si="0"/>
        <v>NQC</v>
      </c>
      <c r="Q35" s="80" t="s">
        <v>13919</v>
      </c>
      <c r="R35" s="75" t="s">
        <v>14052</v>
      </c>
      <c r="S35" s="77" t="s">
        <v>10331</v>
      </c>
      <c r="T35" s="38">
        <f t="shared" si="1"/>
        <v>1</v>
      </c>
    </row>
    <row r="36" spans="1:20" x14ac:dyDescent="0.75">
      <c r="A36" s="46" t="s">
        <v>10340</v>
      </c>
      <c r="B36" s="46" t="str">
        <f>INDEX(nqc!L:L,MATCH(A36,nqc!E:E,0))</f>
        <v>WIND</v>
      </c>
      <c r="C36" s="46" t="s">
        <v>993</v>
      </c>
      <c r="D36" s="39">
        <f>INDEX(resolve_2019!L:L,MATCH(A36,resolve_2019!A:A,0))</f>
        <v>5.93</v>
      </c>
      <c r="E36" s="39">
        <f>COUNTIFS(nqc!E:E,A36)</f>
        <v>1</v>
      </c>
      <c r="F36" s="45">
        <f>INDEX(latlongs!B:B,MATCH($A36,latlongs!$A:$A,0))</f>
        <v>33.9131</v>
      </c>
      <c r="G36" s="45">
        <f>INDEX(latlongs!C:C,MATCH($A36,latlongs!$A:$A,0))</f>
        <v>-116.56310000000001</v>
      </c>
      <c r="I36" s="75" t="s">
        <v>14040</v>
      </c>
      <c r="L36" s="43">
        <v>0</v>
      </c>
      <c r="M36" s="43" t="str">
        <f t="shared" si="0"/>
        <v>NQC</v>
      </c>
      <c r="Q36" s="80" t="s">
        <v>13919</v>
      </c>
      <c r="R36" s="75" t="s">
        <v>14052</v>
      </c>
      <c r="S36" s="77" t="s">
        <v>10340</v>
      </c>
      <c r="T36" s="38">
        <f t="shared" si="1"/>
        <v>1</v>
      </c>
    </row>
    <row r="37" spans="1:20" x14ac:dyDescent="0.75">
      <c r="A37" s="46" t="s">
        <v>10592</v>
      </c>
      <c r="B37" s="46" t="str">
        <f>INDEX(nqc!L:L,MATCH(A37,nqc!E:E,0))</f>
        <v>PHOTO VOLTAIC</v>
      </c>
      <c r="C37" s="46" t="s">
        <v>616</v>
      </c>
      <c r="D37" s="39">
        <f>INDEX(resolve_2019!L:L,MATCH(A37,resolve_2019!A:A,0))</f>
        <v>5.25</v>
      </c>
      <c r="E37" s="39">
        <f>COUNTIFS(nqc!E:E,A37)</f>
        <v>1</v>
      </c>
      <c r="F37" s="45">
        <f>INDEX(latlongs!B:B,MATCH($A37,latlongs!$A:$A,0))</f>
        <v>0</v>
      </c>
      <c r="G37" s="45">
        <f>INDEX(latlongs!C:C,MATCH($A37,latlongs!$A:$A,0))</f>
        <v>0</v>
      </c>
      <c r="I37" s="75" t="s">
        <v>14041</v>
      </c>
      <c r="L37" s="43">
        <v>0</v>
      </c>
      <c r="M37" s="43" t="str">
        <f t="shared" si="0"/>
        <v>NQC</v>
      </c>
      <c r="Q37" s="80" t="s">
        <v>13924</v>
      </c>
      <c r="R37" s="75" t="s">
        <v>78</v>
      </c>
      <c r="S37" s="77" t="s">
        <v>10592</v>
      </c>
      <c r="T37" s="38">
        <f t="shared" si="1"/>
        <v>1</v>
      </c>
    </row>
    <row r="38" spans="1:20" x14ac:dyDescent="0.75">
      <c r="A38" s="46" t="s">
        <v>10650</v>
      </c>
      <c r="B38" s="46" t="str">
        <f>INDEX(nqc!L:L,MATCH(A38,nqc!E:E,0))</f>
        <v>WIND</v>
      </c>
      <c r="C38" s="46" t="s">
        <v>993</v>
      </c>
      <c r="D38" s="39">
        <f>INDEX(resolve_2019!L:L,MATCH(A38,resolve_2019!A:A,0))</f>
        <v>5.25</v>
      </c>
      <c r="E38" s="39">
        <f>COUNTIFS(nqc!E:E,A38)</f>
        <v>1</v>
      </c>
      <c r="F38" s="45">
        <f>INDEX(latlongs!B:B,MATCH($A38,latlongs!$A:$A,0))</f>
        <v>35.087499999999999</v>
      </c>
      <c r="G38" s="45">
        <f>INDEX(latlongs!C:C,MATCH($A38,latlongs!$A:$A,0))</f>
        <v>-118.35</v>
      </c>
      <c r="I38" s="75" t="s">
        <v>14042</v>
      </c>
      <c r="L38" s="43">
        <v>0</v>
      </c>
      <c r="M38" s="43" t="str">
        <f t="shared" si="0"/>
        <v>NQC</v>
      </c>
      <c r="Q38" s="42" t="str">
        <f>INDEX('2020_BaselineNew_LatLong_TxZone'!Q:Q,MATCH(A38,'2020_BaselineNew_LatLong_TxZone'!C:C,0))</f>
        <v>Tehachapi</v>
      </c>
      <c r="R38" s="74"/>
      <c r="S38" s="77" t="s">
        <v>10650</v>
      </c>
      <c r="T38" s="38">
        <f t="shared" si="1"/>
        <v>1</v>
      </c>
    </row>
    <row r="39" spans="1:20" x14ac:dyDescent="0.75">
      <c r="A39" s="46" t="s">
        <v>10652</v>
      </c>
      <c r="B39" s="46" t="str">
        <f>INDEX(nqc!L:L,MATCH(A39,nqc!E:E,0))</f>
        <v>WIND</v>
      </c>
      <c r="C39" s="46" t="s">
        <v>993</v>
      </c>
      <c r="D39" s="39">
        <f>INDEX(resolve_2019!L:L,MATCH(A39,resolve_2019!A:A,0))</f>
        <v>4.76</v>
      </c>
      <c r="E39" s="39">
        <f>COUNTIFS(nqc!E:E,A39)</f>
        <v>1</v>
      </c>
      <c r="F39" s="45">
        <f>INDEX(latlongs!B:B,MATCH($A39,latlongs!$A:$A,0))</f>
        <v>35.087499999999999</v>
      </c>
      <c r="G39" s="45">
        <f>INDEX(latlongs!C:C,MATCH($A39,latlongs!$A:$A,0))</f>
        <v>-118.35</v>
      </c>
      <c r="I39" s="75" t="s">
        <v>14042</v>
      </c>
      <c r="L39" s="43">
        <v>0</v>
      </c>
      <c r="M39" s="43" t="str">
        <f t="shared" ref="M39:M58" si="2">IF(E39,"NQC",IF(L39,"RPS"))</f>
        <v>NQC</v>
      </c>
      <c r="Q39" s="42" t="str">
        <f>INDEX('2020_BaselineNew_LatLong_TxZone'!Q:Q,MATCH(A39,'2020_BaselineNew_LatLong_TxZone'!C:C,0))</f>
        <v>Tehachapi</v>
      </c>
      <c r="R39" s="74"/>
      <c r="S39" s="77" t="s">
        <v>10652</v>
      </c>
      <c r="T39" s="38">
        <f t="shared" si="1"/>
        <v>1</v>
      </c>
    </row>
    <row r="40" spans="1:20" x14ac:dyDescent="0.75">
      <c r="A40" s="46" t="s">
        <v>10646</v>
      </c>
      <c r="B40" s="46" t="str">
        <f>INDEX(nqc!L:L,MATCH(A40,nqc!E:E,0))</f>
        <v>WIND</v>
      </c>
      <c r="C40" s="46" t="s">
        <v>993</v>
      </c>
      <c r="D40" s="39">
        <f>INDEX(resolve_2019!L:L,MATCH(A40,resolve_2019!A:A,0))</f>
        <v>4.75</v>
      </c>
      <c r="E40" s="39">
        <f>COUNTIFS(nqc!E:E,A40)</f>
        <v>1</v>
      </c>
      <c r="F40" s="45">
        <f>INDEX(latlongs!B:B,MATCH($A40,latlongs!$A:$A,0))</f>
        <v>35.087499999999999</v>
      </c>
      <c r="G40" s="45">
        <f>INDEX(latlongs!C:C,MATCH($A40,latlongs!$A:$A,0))</f>
        <v>-118.35</v>
      </c>
      <c r="I40" s="75" t="s">
        <v>14042</v>
      </c>
      <c r="L40" s="43">
        <v>0</v>
      </c>
      <c r="M40" s="43" t="str">
        <f t="shared" si="2"/>
        <v>NQC</v>
      </c>
      <c r="Q40" s="42" t="str">
        <f>INDEX('2020_BaselineNew_LatLong_TxZone'!Q:Q,MATCH(A40,'2020_BaselineNew_LatLong_TxZone'!C:C,0))</f>
        <v>Tehachapi</v>
      </c>
      <c r="R40" s="74"/>
      <c r="S40" s="77" t="s">
        <v>10646</v>
      </c>
      <c r="T40" s="38">
        <f t="shared" si="1"/>
        <v>1</v>
      </c>
    </row>
    <row r="41" spans="1:20" x14ac:dyDescent="0.75">
      <c r="A41" s="46" t="s">
        <v>10147</v>
      </c>
      <c r="B41" s="46" t="str">
        <f>INDEX(nqc!L:L,MATCH(A41,nqc!E:E,0))</f>
        <v>PHOTO VOLTAIC</v>
      </c>
      <c r="C41" s="46" t="s">
        <v>616</v>
      </c>
      <c r="D41" s="39">
        <f>INDEX(resolve_2019!L:L,MATCH(A41,resolve_2019!A:A,0))</f>
        <v>4.32</v>
      </c>
      <c r="E41" s="39">
        <f>COUNTIFS(nqc!E:E,A41)</f>
        <v>1</v>
      </c>
      <c r="F41" s="45">
        <f>INDEX(latlongs!B:B,MATCH($A41,latlongs!$A:$A,0))</f>
        <v>33.018486000000003</v>
      </c>
      <c r="G41" s="45">
        <f>INDEX(latlongs!C:C,MATCH($A41,latlongs!$A:$A,0))</f>
        <v>-116.86069999999999</v>
      </c>
      <c r="I41" s="75" t="s">
        <v>14043</v>
      </c>
      <c r="L41" s="43">
        <v>0</v>
      </c>
      <c r="M41" s="43" t="str">
        <f t="shared" si="2"/>
        <v>NQC</v>
      </c>
      <c r="Q41" s="80" t="e">
        <v>#N/A</v>
      </c>
      <c r="R41" s="75" t="s">
        <v>35</v>
      </c>
      <c r="S41" s="77" t="s">
        <v>10147</v>
      </c>
      <c r="T41" s="38">
        <f t="shared" si="1"/>
        <v>1</v>
      </c>
    </row>
    <row r="42" spans="1:20" x14ac:dyDescent="0.75">
      <c r="A42" s="46" t="s">
        <v>10648</v>
      </c>
      <c r="B42" s="46" t="str">
        <f>INDEX(nqc!L:L,MATCH(A42,nqc!E:E,0))</f>
        <v>WIND</v>
      </c>
      <c r="C42" s="46" t="s">
        <v>993</v>
      </c>
      <c r="D42" s="39">
        <f>INDEX(resolve_2019!L:L,MATCH(A42,resolve_2019!A:A,0))</f>
        <v>4.04</v>
      </c>
      <c r="E42" s="39">
        <f>COUNTIFS(nqc!E:E,A42)</f>
        <v>1</v>
      </c>
      <c r="F42" s="45">
        <f>INDEX(latlongs!B:B,MATCH($A42,latlongs!$A:$A,0))</f>
        <v>35.087499999999999</v>
      </c>
      <c r="G42" s="45">
        <f>INDEX(latlongs!C:C,MATCH($A42,latlongs!$A:$A,0))</f>
        <v>-118.35</v>
      </c>
      <c r="I42" s="75" t="s">
        <v>14042</v>
      </c>
      <c r="L42" s="43">
        <v>0</v>
      </c>
      <c r="M42" s="43" t="str">
        <f t="shared" si="2"/>
        <v>NQC</v>
      </c>
      <c r="Q42" s="42" t="str">
        <f>INDEX('2020_BaselineNew_LatLong_TxZone'!Q:Q,MATCH(A42,'2020_BaselineNew_LatLong_TxZone'!C:C,0))</f>
        <v>Tehachapi</v>
      </c>
      <c r="R42" s="74"/>
      <c r="S42" s="77" t="s">
        <v>10648</v>
      </c>
      <c r="T42" s="38">
        <f t="shared" si="1"/>
        <v>1</v>
      </c>
    </row>
    <row r="43" spans="1:20" x14ac:dyDescent="0.75">
      <c r="A43" s="46" t="s">
        <v>10181</v>
      </c>
      <c r="B43" s="46" t="str">
        <f>INDEX(nqc!L:L,MATCH(A43,nqc!E:E,0))</f>
        <v>PHOTO VOLTAIC</v>
      </c>
      <c r="C43" s="46" t="s">
        <v>616</v>
      </c>
      <c r="D43" s="39">
        <f>INDEX(resolve_2019!L:L,MATCH(A43,resolve_2019!A:A,0))</f>
        <v>3</v>
      </c>
      <c r="E43" s="39">
        <f>COUNTIFS(nqc!E:E,A43)</f>
        <v>1</v>
      </c>
      <c r="F43" s="45">
        <f>INDEX(latlongs!B:B,MATCH($A43,latlongs!$A:$A,0))</f>
        <v>34.705548999999998</v>
      </c>
      <c r="G43" s="45">
        <f>INDEX(latlongs!C:C,MATCH($A43,latlongs!$A:$A,0))</f>
        <v>-118.3014</v>
      </c>
      <c r="I43" s="75"/>
      <c r="L43" s="43">
        <v>0</v>
      </c>
      <c r="M43" s="43" t="str">
        <f t="shared" si="2"/>
        <v>NQC</v>
      </c>
      <c r="Q43" s="42" t="str">
        <f>INDEX('2020_BaselineNew_LatLong_TxZone'!Q:Q,MATCH(A43,'2020_BaselineNew_LatLong_TxZone'!C:C,0))</f>
        <v>Tehachapi</v>
      </c>
      <c r="R43" s="74"/>
      <c r="S43" s="77" t="s">
        <v>10181</v>
      </c>
      <c r="T43" s="38">
        <f t="shared" si="1"/>
        <v>1</v>
      </c>
    </row>
    <row r="44" spans="1:20" x14ac:dyDescent="0.75">
      <c r="A44" s="46" t="s">
        <v>10560</v>
      </c>
      <c r="B44" s="46" t="str">
        <f>INDEX(nqc!L:L,MATCH(A44,nqc!E:E,0))</f>
        <v>PHOTO VOLTAIC</v>
      </c>
      <c r="C44" s="46" t="s">
        <v>616</v>
      </c>
      <c r="D44" s="39">
        <f>INDEX(resolve_2019!L:L,MATCH(A44,resolve_2019!A:A,0))</f>
        <v>3</v>
      </c>
      <c r="E44" s="39">
        <f>COUNTIFS(nqc!E:E,A44)</f>
        <v>1</v>
      </c>
      <c r="F44" s="45">
        <f>INDEX(latlongs!B:B,MATCH($A44,latlongs!$A:$A,0))</f>
        <v>34.597000000000001</v>
      </c>
      <c r="G44" s="45">
        <f>INDEX(latlongs!C:C,MATCH($A44,latlongs!$A:$A,0))</f>
        <v>-117.931</v>
      </c>
      <c r="I44" s="75"/>
      <c r="L44" s="43">
        <v>0</v>
      </c>
      <c r="M44" s="43" t="str">
        <f t="shared" si="2"/>
        <v>NQC</v>
      </c>
      <c r="Q44" s="42" t="str">
        <f>INDEX('2020_BaselineNew_LatLong_TxZone'!Q:Q,MATCH(A44,'2020_BaselineNew_LatLong_TxZone'!C:C,0))</f>
        <v>Tehachapi</v>
      </c>
      <c r="R44" s="74"/>
      <c r="S44" s="77" t="s">
        <v>10560</v>
      </c>
      <c r="T44" s="38">
        <f t="shared" si="1"/>
        <v>1</v>
      </c>
    </row>
    <row r="45" spans="1:20" x14ac:dyDescent="0.75">
      <c r="A45" s="46" t="s">
        <v>10619</v>
      </c>
      <c r="B45" s="46" t="str">
        <f>INDEX(nqc!L:L,MATCH(A45,nqc!E:E,0))</f>
        <v>PHOTO VOLTAIC</v>
      </c>
      <c r="C45" s="46" t="s">
        <v>616</v>
      </c>
      <c r="D45" s="39">
        <f>INDEX(resolve_2019!L:L,MATCH(A45,resolve_2019!A:A,0))</f>
        <v>3</v>
      </c>
      <c r="E45" s="39">
        <f>COUNTIFS(nqc!E:E,A45)</f>
        <v>1</v>
      </c>
      <c r="F45" s="45">
        <f>INDEX(latlongs!B:B,MATCH($A45,latlongs!$A:$A,0))</f>
        <v>0</v>
      </c>
      <c r="G45" s="45">
        <f>INDEX(latlongs!C:C,MATCH($A45,latlongs!$A:$A,0))</f>
        <v>0</v>
      </c>
      <c r="I45" s="75" t="s">
        <v>14044</v>
      </c>
      <c r="L45" s="43">
        <v>0</v>
      </c>
      <c r="M45" s="43" t="str">
        <f t="shared" si="2"/>
        <v>NQC</v>
      </c>
      <c r="Q45" s="80" t="e">
        <v>#N/A</v>
      </c>
      <c r="R45" s="75" t="s">
        <v>35</v>
      </c>
      <c r="S45" s="77" t="s">
        <v>10619</v>
      </c>
      <c r="T45" s="38">
        <f t="shared" si="1"/>
        <v>1</v>
      </c>
    </row>
    <row r="46" spans="1:20" x14ac:dyDescent="0.75">
      <c r="A46" s="46" t="s">
        <v>10723</v>
      </c>
      <c r="B46" s="46" t="str">
        <f>INDEX(nqc!L:L,MATCH(A46,nqc!E:E,0))</f>
        <v>PHOTO VOLTAIC</v>
      </c>
      <c r="C46" s="46" t="s">
        <v>616</v>
      </c>
      <c r="D46" s="39">
        <f>INDEX(resolve_2019!L:L,MATCH(A46,resolve_2019!A:A,0))</f>
        <v>3</v>
      </c>
      <c r="E46" s="39">
        <f>COUNTIFS(nqc!E:E,A46)</f>
        <v>1</v>
      </c>
      <c r="F46" s="45">
        <f>INDEX(latlongs!B:B,MATCH($A46,latlongs!$A:$A,0))</f>
        <v>34.654975999999998</v>
      </c>
      <c r="G46" s="45">
        <f>INDEX(latlongs!C:C,MATCH($A46,latlongs!$A:$A,0))</f>
        <v>-118.0822</v>
      </c>
      <c r="I46" s="75"/>
      <c r="L46" s="43">
        <v>0</v>
      </c>
      <c r="M46" s="43" t="str">
        <f t="shared" si="2"/>
        <v>NQC</v>
      </c>
      <c r="Q46" s="42" t="str">
        <f>INDEX('2020_BaselineNew_LatLong_TxZone'!Q:Q,MATCH(A46,'2020_BaselineNew_LatLong_TxZone'!C:C,0))</f>
        <v>Tehachapi</v>
      </c>
      <c r="R46" s="74"/>
      <c r="S46" s="77" t="s">
        <v>10723</v>
      </c>
      <c r="T46" s="38">
        <f t="shared" si="1"/>
        <v>1</v>
      </c>
    </row>
    <row r="47" spans="1:20" x14ac:dyDescent="0.75">
      <c r="A47" s="46" t="s">
        <v>10777</v>
      </c>
      <c r="B47" s="46" t="str">
        <f>INDEX(nqc!L:L,MATCH(A47,nqc!E:E,0))</f>
        <v>PHOTO VOLTAIC</v>
      </c>
      <c r="C47" s="46" t="s">
        <v>616</v>
      </c>
      <c r="D47" s="39">
        <f>INDEX(resolve_2019!L:L,MATCH(A47,resolve_2019!A:A,0))</f>
        <v>3</v>
      </c>
      <c r="E47" s="39">
        <f>COUNTIFS(nqc!E:E,A47)</f>
        <v>1</v>
      </c>
      <c r="F47" s="45">
        <f>INDEX(latlongs!B:B,MATCH($A47,latlongs!$A:$A,0))</f>
        <v>36.989474999999999</v>
      </c>
      <c r="G47" s="45">
        <f>INDEX(latlongs!C:C,MATCH($A47,latlongs!$A:$A,0))</f>
        <v>-120.8781</v>
      </c>
      <c r="I47" s="75" t="s">
        <v>14045</v>
      </c>
      <c r="L47" s="43">
        <v>0</v>
      </c>
      <c r="M47" s="43" t="str">
        <f t="shared" si="2"/>
        <v>NQC</v>
      </c>
      <c r="Q47" s="42" t="str">
        <f>INDEX('2020_BaselineNew_LatLong_TxZone'!Q:Q,MATCH(A47,'2020_BaselineNew_LatLong_TxZone'!C:C,0))</f>
        <v>SPGE_Z1_Westlands</v>
      </c>
      <c r="R47" s="74"/>
      <c r="S47" s="77" t="s">
        <v>10777</v>
      </c>
      <c r="T47" s="38">
        <f t="shared" si="1"/>
        <v>1</v>
      </c>
    </row>
    <row r="48" spans="1:20" x14ac:dyDescent="0.75">
      <c r="A48" s="46" t="s">
        <v>10895</v>
      </c>
      <c r="B48" s="46" t="str">
        <f>INDEX(nqc!L:L,MATCH(A48,nqc!E:E,0))</f>
        <v>PHOTO VOLTAIC</v>
      </c>
      <c r="C48" s="46" t="s">
        <v>616</v>
      </c>
      <c r="D48" s="39">
        <f>INDEX(resolve_2019!L:L,MATCH(A48,resolve_2019!A:A,0))</f>
        <v>3</v>
      </c>
      <c r="E48" s="39">
        <f>COUNTIFS(nqc!E:E,A48)</f>
        <v>1</v>
      </c>
      <c r="F48" s="45">
        <f>INDEX(latlongs!B:B,MATCH($A48,latlongs!$A:$A,0))</f>
        <v>0</v>
      </c>
      <c r="G48" s="45">
        <f>INDEX(latlongs!C:C,MATCH($A48,latlongs!$A:$A,0))</f>
        <v>0</v>
      </c>
      <c r="I48" s="75"/>
      <c r="L48" s="43">
        <v>0</v>
      </c>
      <c r="M48" s="43" t="str">
        <f t="shared" si="2"/>
        <v>NQC</v>
      </c>
      <c r="Q48" s="80" t="s">
        <v>89</v>
      </c>
      <c r="R48" s="75" t="s">
        <v>89</v>
      </c>
      <c r="S48" s="77" t="s">
        <v>10895</v>
      </c>
      <c r="T48" s="38">
        <f t="shared" si="1"/>
        <v>1</v>
      </c>
    </row>
    <row r="49" spans="1:20" x14ac:dyDescent="0.75">
      <c r="A49" s="46" t="s">
        <v>10565</v>
      </c>
      <c r="B49" s="46" t="str">
        <f>INDEX(nqc!L:L,MATCH(A49,nqc!E:E,0))</f>
        <v>PHOTO VOLTAIC</v>
      </c>
      <c r="C49" s="46" t="s">
        <v>616</v>
      </c>
      <c r="D49" s="39">
        <f>INDEX(resolve_2019!L:L,MATCH(A49,resolve_2019!A:A,0))</f>
        <v>2</v>
      </c>
      <c r="E49" s="39">
        <f>COUNTIFS(nqc!E:E,A49)</f>
        <v>1</v>
      </c>
      <c r="F49" s="45">
        <f>INDEX(latlongs!B:B,MATCH($A49,latlongs!$A:$A,0))</f>
        <v>34.615622000000002</v>
      </c>
      <c r="G49" s="45">
        <f>INDEX(latlongs!C:C,MATCH($A49,latlongs!$A:$A,0))</f>
        <v>-117.9366</v>
      </c>
      <c r="I49" s="75"/>
      <c r="L49" s="43">
        <v>0</v>
      </c>
      <c r="M49" s="43" t="str">
        <f t="shared" si="2"/>
        <v>NQC</v>
      </c>
      <c r="Q49" s="42" t="str">
        <f>INDEX('2020_BaselineNew_LatLong_TxZone'!Q:Q,MATCH(A49,'2020_BaselineNew_LatLong_TxZone'!C:C,0))</f>
        <v>Tehachapi</v>
      </c>
      <c r="R49" s="74"/>
      <c r="S49" s="77" t="s">
        <v>10565</v>
      </c>
      <c r="T49" s="38">
        <f t="shared" si="1"/>
        <v>1</v>
      </c>
    </row>
    <row r="50" spans="1:20" x14ac:dyDescent="0.75">
      <c r="A50" s="46" t="s">
        <v>10914</v>
      </c>
      <c r="B50" s="46" t="str">
        <f>INDEX(nqc!L:L,MATCH(A50,nqc!E:E,0))</f>
        <v>PHOTO VOLTAIC</v>
      </c>
      <c r="C50" s="46" t="s">
        <v>616</v>
      </c>
      <c r="D50" s="39">
        <f>INDEX(resolve_2019!L:L,MATCH(A50,resolve_2019!A:A,0))</f>
        <v>2</v>
      </c>
      <c r="E50" s="39">
        <f>COUNTIFS(nqc!E:E,A50)</f>
        <v>1</v>
      </c>
      <c r="F50" s="45">
        <f>INDEX(latlongs!B:B,MATCH($A50,latlongs!$A:$A,0))</f>
        <v>0</v>
      </c>
      <c r="G50" s="45">
        <f>INDEX(latlongs!C:C,MATCH($A50,latlongs!$A:$A,0))</f>
        <v>0</v>
      </c>
      <c r="I50" s="75" t="s">
        <v>14039</v>
      </c>
      <c r="L50" s="43">
        <v>0</v>
      </c>
      <c r="M50" s="43" t="str">
        <f t="shared" si="2"/>
        <v>NQC</v>
      </c>
      <c r="Q50" s="42" t="e">
        <f>INDEX('2020_BaselineNew_LatLong_TxZone'!Q:Q,MATCH(A50,'2020_BaselineNew_LatLong_TxZone'!C:C,0))</f>
        <v>#N/A</v>
      </c>
      <c r="R50" s="75" t="s">
        <v>35</v>
      </c>
      <c r="S50" s="77" t="s">
        <v>10914</v>
      </c>
      <c r="T50" s="38">
        <f t="shared" si="1"/>
        <v>1</v>
      </c>
    </row>
    <row r="51" spans="1:20" x14ac:dyDescent="0.75">
      <c r="A51" s="46" t="s">
        <v>10169</v>
      </c>
      <c r="B51" s="46" t="str">
        <f>INDEX(nqc!L:L,MATCH(A51,nqc!E:E,0))</f>
        <v>PHOTO VOLTAIC</v>
      </c>
      <c r="C51" s="46" t="s">
        <v>616</v>
      </c>
      <c r="D51" s="39">
        <f>INDEX(resolve_2019!L:L,MATCH(A51,resolve_2019!A:A,0))</f>
        <v>1.5</v>
      </c>
      <c r="E51" s="39">
        <f>COUNTIFS(nqc!E:E,A51)</f>
        <v>1</v>
      </c>
      <c r="F51" s="45">
        <f>INDEX(latlongs!B:B,MATCH($A51,latlongs!$A:$A,0))</f>
        <v>37.056468000000002</v>
      </c>
      <c r="G51" s="45">
        <f>INDEX(latlongs!C:C,MATCH($A51,latlongs!$A:$A,0))</f>
        <v>-120.167</v>
      </c>
      <c r="I51" s="75"/>
      <c r="L51" s="43">
        <v>0</v>
      </c>
      <c r="M51" s="43" t="str">
        <f t="shared" si="2"/>
        <v>NQC</v>
      </c>
      <c r="Q51" s="42" t="str">
        <f>INDEX('2020_BaselineNew_LatLong_TxZone'!Q:Q,MATCH(A51,'2020_BaselineNew_LatLong_TxZone'!C:C,0))</f>
        <v>SPGE_Z4_CentralValleyAndLosBanos</v>
      </c>
      <c r="S51" s="77" t="s">
        <v>10169</v>
      </c>
      <c r="T51" s="38">
        <f t="shared" si="1"/>
        <v>1</v>
      </c>
    </row>
    <row r="52" spans="1:20" x14ac:dyDescent="0.75">
      <c r="A52" s="46" t="s">
        <v>10187</v>
      </c>
      <c r="B52" s="46" t="str">
        <f>INDEX(nqc!L:L,MATCH(A52,nqc!E:E,0))</f>
        <v>PHOTO VOLTAIC</v>
      </c>
      <c r="C52" s="46" t="s">
        <v>616</v>
      </c>
      <c r="D52" s="39">
        <f>INDEX(resolve_2019!L:L,MATCH(A52,resolve_2019!A:A,0))</f>
        <v>1.5</v>
      </c>
      <c r="E52" s="39">
        <f>COUNTIFS(nqc!E:E,A52)</f>
        <v>1</v>
      </c>
      <c r="F52" s="45">
        <f>INDEX(latlongs!B:B,MATCH($A52,latlongs!$A:$A,0))</f>
        <v>34.6663</v>
      </c>
      <c r="G52" s="45">
        <f>INDEX(latlongs!C:C,MATCH($A52,latlongs!$A:$A,0))</f>
        <v>-118.28814300000001</v>
      </c>
      <c r="I52" s="75"/>
      <c r="L52" s="43">
        <v>0</v>
      </c>
      <c r="M52" s="43" t="str">
        <f t="shared" si="2"/>
        <v>NQC</v>
      </c>
      <c r="Q52" s="42" t="str">
        <f>INDEX('2020_BaselineNew_LatLong_TxZone'!Q:Q,MATCH(A52,'2020_BaselineNew_LatLong_TxZone'!C:C,0))</f>
        <v>Tehachapi</v>
      </c>
      <c r="S52" s="77" t="s">
        <v>10187</v>
      </c>
      <c r="T52" s="38">
        <f t="shared" si="1"/>
        <v>1</v>
      </c>
    </row>
    <row r="53" spans="1:20" x14ac:dyDescent="0.75">
      <c r="A53" s="46" t="s">
        <v>10188</v>
      </c>
      <c r="B53" s="46" t="str">
        <f>INDEX(nqc!L:L,MATCH(A53,nqc!E:E,0))</f>
        <v>PHOTO VOLTAIC</v>
      </c>
      <c r="C53" s="46" t="s">
        <v>616</v>
      </c>
      <c r="D53" s="39">
        <f>INDEX(resolve_2019!L:L,MATCH(A53,resolve_2019!A:A,0))</f>
        <v>1.5</v>
      </c>
      <c r="E53" s="39">
        <f>COUNTIFS(nqc!E:E,A53)</f>
        <v>1</v>
      </c>
      <c r="F53" s="45">
        <f>INDEX(latlongs!B:B,MATCH($A53,latlongs!$A:$A,0))</f>
        <v>34.6646</v>
      </c>
      <c r="G53" s="45">
        <f>INDEX(latlongs!C:C,MATCH($A53,latlongs!$A:$A,0))</f>
        <v>-118.28679099999999</v>
      </c>
      <c r="I53" s="75"/>
      <c r="L53" s="43">
        <v>0</v>
      </c>
      <c r="M53" s="43" t="str">
        <f t="shared" si="2"/>
        <v>NQC</v>
      </c>
      <c r="Q53" s="42" t="str">
        <f>INDEX('2020_BaselineNew_LatLong_TxZone'!Q:Q,MATCH(A53,'2020_BaselineNew_LatLong_TxZone'!C:C,0))</f>
        <v>Tehachapi</v>
      </c>
      <c r="S53" s="77" t="s">
        <v>10188</v>
      </c>
      <c r="T53" s="38">
        <f t="shared" si="1"/>
        <v>1</v>
      </c>
    </row>
    <row r="54" spans="1:20" x14ac:dyDescent="0.75">
      <c r="A54" s="46" t="s">
        <v>11040</v>
      </c>
      <c r="B54" s="46" t="str">
        <f>INDEX(nqc!L:L,MATCH(A54,nqc!E:E,0))</f>
        <v>PHOTO VOLTAIC</v>
      </c>
      <c r="C54" s="46" t="s">
        <v>616</v>
      </c>
      <c r="D54" s="39">
        <f>INDEX(resolve_2019!L:L,MATCH(A54,resolve_2019!A:A,0))</f>
        <v>1.5</v>
      </c>
      <c r="E54" s="39">
        <f>COUNTIFS(nqc!E:E,A54)</f>
        <v>1</v>
      </c>
      <c r="F54" s="45">
        <f>INDEX(latlongs!B:B,MATCH($A54,latlongs!$A:$A,0))</f>
        <v>36.531388999999997</v>
      </c>
      <c r="G54" s="45">
        <f>INDEX(latlongs!C:C,MATCH($A54,latlongs!$A:$A,0))</f>
        <v>-120.106944</v>
      </c>
      <c r="I54" s="75"/>
      <c r="L54" s="43">
        <v>0</v>
      </c>
      <c r="M54" s="43" t="str">
        <f t="shared" si="2"/>
        <v>NQC</v>
      </c>
      <c r="Q54" s="42" t="str">
        <f>INDEX('2020_BaselineNew_LatLong_TxZone'!Q:Q,MATCH(A54,'2020_BaselineNew_LatLong_TxZone'!C:C,0))</f>
        <v>SPGE_Z1_Westlands</v>
      </c>
      <c r="S54" s="77" t="s">
        <v>11040</v>
      </c>
      <c r="T54" s="38">
        <f t="shared" si="1"/>
        <v>1</v>
      </c>
    </row>
    <row r="55" spans="1:20" x14ac:dyDescent="0.75">
      <c r="A55" s="46" t="s">
        <v>10590</v>
      </c>
      <c r="B55" s="46" t="str">
        <f>INDEX(nqc!L:L,MATCH(A55,nqc!E:E,0))</f>
        <v>PHOTO VOLTAIC</v>
      </c>
      <c r="C55" s="46" t="s">
        <v>616</v>
      </c>
      <c r="D55" s="39">
        <f>INDEX(resolve_2019!L:L,MATCH(A55,resolve_2019!A:A,0))</f>
        <v>1</v>
      </c>
      <c r="E55" s="39">
        <f>COUNTIFS(nqc!E:E,A55)</f>
        <v>1</v>
      </c>
      <c r="F55" s="45">
        <f>INDEX(latlongs!B:B,MATCH($A55,latlongs!$A:$A,0))</f>
        <v>35.330032000000003</v>
      </c>
      <c r="G55" s="45">
        <f>INDEX(latlongs!C:C,MATCH($A55,latlongs!$A:$A,0))</f>
        <v>-118.9931</v>
      </c>
      <c r="I55" s="75" t="s">
        <v>14046</v>
      </c>
      <c r="L55" s="43">
        <v>0</v>
      </c>
      <c r="M55" s="43" t="str">
        <f t="shared" si="2"/>
        <v>NQC</v>
      </c>
      <c r="Q55" s="80" t="s">
        <v>13923</v>
      </c>
      <c r="R55" s="78" t="s">
        <v>14053</v>
      </c>
      <c r="S55" s="77" t="s">
        <v>10590</v>
      </c>
      <c r="T55" s="38">
        <f t="shared" si="1"/>
        <v>1</v>
      </c>
    </row>
    <row r="56" spans="1:20" x14ac:dyDescent="0.75">
      <c r="A56" s="46" t="s">
        <v>10598</v>
      </c>
      <c r="B56" s="46" t="str">
        <f>INDEX(nqc!L:L,MATCH(A56,nqc!E:E,0))</f>
        <v>PHOTO VOLTAIC</v>
      </c>
      <c r="C56" s="46" t="s">
        <v>616</v>
      </c>
      <c r="D56" s="39">
        <f>INDEX(resolve_2019!L:L,MATCH(A56,resolve_2019!A:A,0))</f>
        <v>1</v>
      </c>
      <c r="E56" s="39">
        <f>COUNTIFS(nqc!E:E,A56)</f>
        <v>1</v>
      </c>
      <c r="F56" s="45">
        <f>INDEX(latlongs!B:B,MATCH($A56,latlongs!$A:$A,0))</f>
        <v>37.840130000000002</v>
      </c>
      <c r="G56" s="45">
        <f>INDEX(latlongs!C:C,MATCH($A56,latlongs!$A:$A,0))</f>
        <v>-121.2162</v>
      </c>
      <c r="I56" s="75" t="s">
        <v>14047</v>
      </c>
      <c r="L56" s="43">
        <v>0</v>
      </c>
      <c r="M56" s="43" t="str">
        <f t="shared" si="2"/>
        <v>NQC</v>
      </c>
      <c r="Q56" s="80" t="s">
        <v>14055</v>
      </c>
      <c r="R56" s="75" t="s">
        <v>14050</v>
      </c>
      <c r="S56" s="77" t="s">
        <v>10598</v>
      </c>
      <c r="T56" s="38">
        <f t="shared" si="1"/>
        <v>1</v>
      </c>
    </row>
    <row r="57" spans="1:20" x14ac:dyDescent="0.75">
      <c r="A57" s="46" t="s">
        <v>11002</v>
      </c>
      <c r="B57" s="46" t="str">
        <f>INDEX(nqc!L:L,MATCH(A57,nqc!E:E,0))</f>
        <v>PHOTO VOLTAIC</v>
      </c>
      <c r="C57" s="46" t="s">
        <v>616</v>
      </c>
      <c r="D57" s="39">
        <f>INDEX(resolve_2019!L:L,MATCH(A57,resolve_2019!A:A,0))</f>
        <v>1</v>
      </c>
      <c r="E57" s="39">
        <f>COUNTIFS(nqc!E:E,A57)</f>
        <v>1</v>
      </c>
      <c r="F57" s="45">
        <f>INDEX(latlongs!B:B,MATCH($A57,latlongs!$A:$A,0))</f>
        <v>35.761217000000002</v>
      </c>
      <c r="G57" s="45">
        <f>INDEX(latlongs!C:C,MATCH($A57,latlongs!$A:$A,0))</f>
        <v>-119.34439999999999</v>
      </c>
      <c r="I57" s="75" t="s">
        <v>14048</v>
      </c>
      <c r="L57" s="43">
        <v>0</v>
      </c>
      <c r="M57" s="43" t="str">
        <f t="shared" si="2"/>
        <v>NQC</v>
      </c>
      <c r="Q57" s="42" t="str">
        <f>INDEX('2020_BaselineNew_LatLong_TxZone'!Q:Q,MATCH(A57,'2020_BaselineNew_LatLong_TxZone'!C:C,0))</f>
        <v>SPGE_Z2_KernAndGreaterCarrizo</v>
      </c>
      <c r="S57" s="77" t="s">
        <v>11002</v>
      </c>
      <c r="T57" s="38">
        <f t="shared" si="1"/>
        <v>1</v>
      </c>
    </row>
    <row r="58" spans="1:20" x14ac:dyDescent="0.75">
      <c r="A58" s="46" t="s">
        <v>10194</v>
      </c>
      <c r="B58" s="46" t="str">
        <f>INDEX(nqc!L:L,MATCH(A58,nqc!E:E,0))</f>
        <v>PHOTO VOLTAIC</v>
      </c>
      <c r="C58" s="46" t="s">
        <v>616</v>
      </c>
      <c r="D58" s="39">
        <f>INDEX(resolve_2019!L:L,MATCH(A58,resolve_2019!A:A,0))</f>
        <v>0.91</v>
      </c>
      <c r="E58" s="39">
        <f>COUNTIFS(nqc!E:E,A58)</f>
        <v>1</v>
      </c>
      <c r="F58" s="45">
        <f>INDEX(latlongs!B:B,MATCH($A58,latlongs!$A:$A,0))</f>
        <v>0</v>
      </c>
      <c r="G58" s="45">
        <f>INDEX(latlongs!C:C,MATCH($A58,latlongs!$A:$A,0))</f>
        <v>0</v>
      </c>
      <c r="I58" s="75"/>
      <c r="L58" s="43">
        <v>0</v>
      </c>
      <c r="M58" s="43" t="str">
        <f t="shared" si="2"/>
        <v>NQC</v>
      </c>
      <c r="Q58" s="80" t="s">
        <v>13919</v>
      </c>
      <c r="R58" s="75" t="s">
        <v>14052</v>
      </c>
      <c r="S58" s="77" t="s">
        <v>10194</v>
      </c>
      <c r="T58" s="38">
        <f t="shared" si="1"/>
        <v>1</v>
      </c>
    </row>
  </sheetData>
  <conditionalFormatting sqref="E1:E1048576">
    <cfRule type="cellIs" dxfId="3" priority="1" operator="equal">
      <formula>1</formula>
    </cfRule>
    <cfRule type="cellIs" dxfId="2" priority="2" operator="equal">
      <formula>0</formula>
    </cfRule>
  </conditionalFormatting>
  <hyperlinks>
    <hyperlink ref="O3" r:id="rId1" xr:uid="{00000000-0004-0000-0A00-000000000000}"/>
    <hyperlink ref="P3" r:id="rId2" xr:uid="{00000000-0004-0000-0A00-000001000000}"/>
  </hyperlinks>
  <pageMargins left="0.7" right="0.7" top="0.75" bottom="0.75" header="0.3" footer="0.3"/>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READ ME</vt:lpstr>
      <vt:lpstr>name_mapping</vt:lpstr>
      <vt:lpstr>resolve_2018</vt:lpstr>
      <vt:lpstr>resolve_2019</vt:lpstr>
      <vt:lpstr>assign_old_new</vt:lpstr>
      <vt:lpstr>latlongs</vt:lpstr>
      <vt:lpstr>nqc</vt:lpstr>
      <vt:lpstr>Grid GenerationQueue</vt:lpstr>
      <vt:lpstr>clean_new_list</vt:lpstr>
      <vt:lpstr>relevant_resources</vt:lpstr>
      <vt:lpstr>2020_BaselineNew_LatLong_TxZone</vt:lpstr>
      <vt:lpstr>NewBaselineSumByZone</vt:lpstr>
      <vt:lpstr>NewBaselineSumByRESOLVEResource</vt:lpstr>
      <vt:lpstr>2018PSP_at_Mar2019</vt:lpstr>
      <vt:lpstr>'Grid GenerationQueue'!Print_Titles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2020-02-12T20:40:42Z</dcterms:modified>
</cp:coreProperties>
</file>